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drawings/drawing4.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drawings/drawing5.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drawings/drawing6.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7.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drawings/drawing8.xml" ContentType="application/vnd.openxmlformats-officedocument.drawing+xml"/>
  <Override PartName="/xl/drawings/drawing9.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mc:AlternateContent xmlns:mc="http://schemas.openxmlformats.org/markup-compatibility/2006">
    <mc:Choice Requires="x15">
      <x15ac:absPath xmlns:x15ac="http://schemas.microsoft.com/office/spreadsheetml/2010/11/ac" url="https://nationalhealthcare-my.sharepoint.com/personal/dchipe_vumigroup_com/Documents/Escritorio/Github info/"/>
    </mc:Choice>
  </mc:AlternateContent>
  <xr:revisionPtr revIDLastSave="19" documentId="13_ncr:1_{E117E93D-AB4B-459D-83DF-39E6FB298FC7}" xr6:coauthVersionLast="47" xr6:coauthVersionMax="47" xr10:uidLastSave="{0FC8307E-DB78-4036-978A-8EF0895592F7}"/>
  <workbookProtection workbookAlgorithmName="SHA-512" workbookHashValue="wpdZAIoDWFgBtyaRxfWFC4UklHjH+bAr7hWvCOaZDMqHmqzdOYTSz05bDcsXP5BSc+xh4+YYMQkGut/1NqPm/w==" workbookSaltValue="7Jhf1v6M596g35I5V3eeGQ==" workbookSpinCount="100000" lockStructure="1"/>
  <bookViews>
    <workbookView xWindow="-108" yWindow="-108" windowWidth="23256" windowHeight="12576" tabRatio="836" xr2:uid="{00000000-000D-0000-FFFF-FFFF00000000}"/>
  </bookViews>
  <sheets>
    <sheet name="Fuel" sheetId="8" r:id="rId1"/>
    <sheet name="Fórmula de precios " sheetId="17" state="hidden" r:id="rId2"/>
    <sheet name="Variaciones" sheetId="33" r:id="rId3"/>
    <sheet name="Modelo 1" sheetId="34" r:id="rId4"/>
    <sheet name="Modelo 2" sheetId="35" r:id="rId5"/>
    <sheet name="Diferenciales" sheetId="23" r:id="rId6"/>
    <sheet name="Graf per ARCH" sheetId="19" state="hidden" r:id="rId7"/>
    <sheet name="Analisis 3 2016-2022" sheetId="31" r:id="rId8"/>
    <sheet name="Analisis 2" sheetId="27" r:id="rId9"/>
    <sheet name="Analisis 1" sheetId="25" r:id="rId10"/>
    <sheet name="Graf 2016 - 2021" sheetId="22" state="hidden" r:id="rId11"/>
    <sheet name="Hoja1" sheetId="21" state="hidden" r:id="rId12"/>
    <sheet name="Hoja2" sheetId="24" state="hidden" r:id="rId13"/>
    <sheet name="Propuesta Hidrocarburifica" sheetId="28" state="hidden" r:id="rId14"/>
    <sheet name="Hoja4" sheetId="29" state="hidden" r:id="rId15"/>
    <sheet name="Hoja3" sheetId="32" state="hidden" r:id="rId16"/>
  </sheets>
  <externalReferences>
    <externalReference r:id="rId17"/>
  </externalReferences>
  <definedNames>
    <definedName name="_xlnm._FilterDatabase" localSheetId="2" hidden="1">Variaciones!$L$12:$V$1611</definedName>
    <definedName name="data_princ">Fuel!$B$184:$Z$195</definedName>
    <definedName name="_xlnm.Print_Area" localSheetId="8">'Analisis 2'!$A$6:$P$81</definedName>
    <definedName name="_xlnm.Print_Area" localSheetId="7">'Analisis 3 2016-2022'!$A$6:$P$81</definedName>
    <definedName name="_xlnm.Print_Area" localSheetId="5">Diferenciales!$A$2:$I$46</definedName>
    <definedName name="_xlnm.Print_Area" localSheetId="10">Hoja4!$A$6:$P$79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A31" i="33" l="1"/>
  <c r="AB31" i="33" s="1"/>
  <c r="AA30" i="33"/>
  <c r="AB30" i="33" s="1"/>
  <c r="AA29" i="33"/>
  <c r="AE12" i="33"/>
  <c r="AE11" i="33"/>
  <c r="AE10" i="33"/>
  <c r="AC10" i="33"/>
  <c r="AB12" i="33"/>
  <c r="AB11" i="33"/>
  <c r="AB10" i="33"/>
  <c r="T14" i="33"/>
  <c r="T15" i="33"/>
  <c r="T16" i="33"/>
  <c r="T17" i="33"/>
  <c r="T18" i="33"/>
  <c r="T19" i="33"/>
  <c r="T20" i="33"/>
  <c r="T21" i="33"/>
  <c r="T22" i="33"/>
  <c r="T23" i="33"/>
  <c r="T24" i="33"/>
  <c r="T25" i="33"/>
  <c r="T26" i="33"/>
  <c r="T27" i="33"/>
  <c r="T28" i="33"/>
  <c r="T29" i="33"/>
  <c r="T30" i="33"/>
  <c r="T31" i="33"/>
  <c r="T32" i="33"/>
  <c r="T33" i="33"/>
  <c r="T34" i="33"/>
  <c r="T35" i="33"/>
  <c r="T36" i="33"/>
  <c r="T37" i="33"/>
  <c r="T38" i="33"/>
  <c r="T39" i="33"/>
  <c r="T40" i="33"/>
  <c r="T41" i="33"/>
  <c r="T42" i="33"/>
  <c r="T43" i="33"/>
  <c r="T44" i="33"/>
  <c r="T45" i="33"/>
  <c r="T46" i="33"/>
  <c r="T47" i="33"/>
  <c r="T48" i="33"/>
  <c r="T49" i="33"/>
  <c r="T50" i="33"/>
  <c r="T51" i="33"/>
  <c r="T52" i="33"/>
  <c r="T53" i="33"/>
  <c r="T54" i="33"/>
  <c r="T55" i="33"/>
  <c r="T56" i="33"/>
  <c r="T57" i="33"/>
  <c r="T58" i="33"/>
  <c r="T59" i="33"/>
  <c r="T60" i="33"/>
  <c r="T61" i="33"/>
  <c r="T62" i="33"/>
  <c r="T63" i="33"/>
  <c r="T64" i="33"/>
  <c r="T65" i="33"/>
  <c r="T66" i="33"/>
  <c r="T67" i="33"/>
  <c r="T68" i="33"/>
  <c r="T69" i="33"/>
  <c r="T70" i="33"/>
  <c r="T71" i="33"/>
  <c r="T72" i="33"/>
  <c r="T73" i="33"/>
  <c r="T74" i="33"/>
  <c r="T75" i="33"/>
  <c r="T76" i="33"/>
  <c r="T77" i="33"/>
  <c r="T78" i="33"/>
  <c r="T79" i="33"/>
  <c r="T80" i="33"/>
  <c r="T81" i="33"/>
  <c r="T82" i="33"/>
  <c r="T83" i="33"/>
  <c r="T84" i="33"/>
  <c r="T85" i="33"/>
  <c r="T86" i="33"/>
  <c r="T87" i="33"/>
  <c r="T88" i="33"/>
  <c r="T89" i="33"/>
  <c r="T90" i="33"/>
  <c r="T91" i="33"/>
  <c r="T92" i="33"/>
  <c r="T93" i="33"/>
  <c r="T94" i="33"/>
  <c r="T95" i="33"/>
  <c r="T96" i="33"/>
  <c r="T97" i="33"/>
  <c r="T98" i="33"/>
  <c r="T99" i="33"/>
  <c r="T100" i="33"/>
  <c r="T101" i="33"/>
  <c r="T102" i="33"/>
  <c r="T103" i="33"/>
  <c r="T104" i="33"/>
  <c r="T105" i="33"/>
  <c r="T106" i="33"/>
  <c r="T107" i="33"/>
  <c r="T108" i="33"/>
  <c r="T109" i="33"/>
  <c r="T110" i="33"/>
  <c r="T111" i="33"/>
  <c r="T112" i="33"/>
  <c r="T113" i="33"/>
  <c r="T114" i="33"/>
  <c r="T115" i="33"/>
  <c r="T116" i="33"/>
  <c r="T117" i="33"/>
  <c r="T118" i="33"/>
  <c r="T119" i="33"/>
  <c r="T120" i="33"/>
  <c r="T121" i="33"/>
  <c r="T122" i="33"/>
  <c r="T123" i="33"/>
  <c r="T124" i="33"/>
  <c r="T125" i="33"/>
  <c r="T126" i="33"/>
  <c r="T127" i="33"/>
  <c r="T128" i="33"/>
  <c r="T129" i="33"/>
  <c r="T130" i="33"/>
  <c r="T131" i="33"/>
  <c r="T132" i="33"/>
  <c r="T133" i="33"/>
  <c r="T134" i="33"/>
  <c r="T135" i="33"/>
  <c r="T136" i="33"/>
  <c r="T137" i="33"/>
  <c r="T138" i="33"/>
  <c r="T139" i="33"/>
  <c r="T140" i="33"/>
  <c r="T141" i="33"/>
  <c r="T142" i="33"/>
  <c r="T143" i="33"/>
  <c r="T144" i="33"/>
  <c r="T145" i="33"/>
  <c r="T146" i="33"/>
  <c r="T147" i="33"/>
  <c r="T148" i="33"/>
  <c r="T149" i="33"/>
  <c r="T150" i="33"/>
  <c r="T151" i="33"/>
  <c r="T152" i="33"/>
  <c r="T153" i="33"/>
  <c r="T154" i="33"/>
  <c r="T155" i="33"/>
  <c r="T156" i="33"/>
  <c r="T157" i="33"/>
  <c r="T158" i="33"/>
  <c r="T159" i="33"/>
  <c r="T160" i="33"/>
  <c r="T161" i="33"/>
  <c r="T162" i="33"/>
  <c r="T163" i="33"/>
  <c r="T164" i="33"/>
  <c r="T165" i="33"/>
  <c r="T166" i="33"/>
  <c r="T167" i="33"/>
  <c r="T168" i="33"/>
  <c r="T169" i="33"/>
  <c r="T170" i="33"/>
  <c r="T171" i="33"/>
  <c r="T172" i="33"/>
  <c r="T173" i="33"/>
  <c r="T174" i="33"/>
  <c r="T175" i="33"/>
  <c r="T176" i="33"/>
  <c r="T177" i="33"/>
  <c r="T178" i="33"/>
  <c r="T179" i="33"/>
  <c r="T180" i="33"/>
  <c r="T181" i="33"/>
  <c r="T182" i="33"/>
  <c r="T183" i="33"/>
  <c r="T184" i="33"/>
  <c r="T185" i="33"/>
  <c r="T186" i="33"/>
  <c r="T187" i="33"/>
  <c r="T188" i="33"/>
  <c r="T189" i="33"/>
  <c r="T190" i="33"/>
  <c r="T191" i="33"/>
  <c r="T192" i="33"/>
  <c r="T193" i="33"/>
  <c r="T194" i="33"/>
  <c r="T195" i="33"/>
  <c r="T196" i="33"/>
  <c r="T197" i="33"/>
  <c r="T198" i="33"/>
  <c r="T199" i="33"/>
  <c r="T200" i="33"/>
  <c r="T201" i="33"/>
  <c r="T202" i="33"/>
  <c r="T203" i="33"/>
  <c r="T204" i="33"/>
  <c r="T205" i="33"/>
  <c r="T206" i="33"/>
  <c r="T207" i="33"/>
  <c r="T208" i="33"/>
  <c r="T209" i="33"/>
  <c r="T210" i="33"/>
  <c r="T211" i="33"/>
  <c r="T212" i="33"/>
  <c r="T213" i="33"/>
  <c r="T214" i="33"/>
  <c r="T215" i="33"/>
  <c r="T216" i="33"/>
  <c r="T217" i="33"/>
  <c r="T218" i="33"/>
  <c r="T219" i="33"/>
  <c r="T220" i="33"/>
  <c r="T221" i="33"/>
  <c r="T222" i="33"/>
  <c r="T223" i="33"/>
  <c r="T224" i="33"/>
  <c r="T225" i="33"/>
  <c r="T226" i="33"/>
  <c r="T227" i="33"/>
  <c r="T228" i="33"/>
  <c r="T229" i="33"/>
  <c r="T230" i="33"/>
  <c r="T231" i="33"/>
  <c r="T232" i="33"/>
  <c r="T233" i="33"/>
  <c r="T234" i="33"/>
  <c r="T235" i="33"/>
  <c r="T236" i="33"/>
  <c r="T237" i="33"/>
  <c r="T238" i="33"/>
  <c r="T239" i="33"/>
  <c r="T240" i="33"/>
  <c r="T241" i="33"/>
  <c r="T242" i="33"/>
  <c r="T243" i="33"/>
  <c r="T244" i="33"/>
  <c r="T245" i="33"/>
  <c r="T246" i="33"/>
  <c r="T247" i="33"/>
  <c r="T248" i="33"/>
  <c r="T249" i="33"/>
  <c r="T250" i="33"/>
  <c r="T251" i="33"/>
  <c r="T252" i="33"/>
  <c r="T253" i="33"/>
  <c r="T254" i="33"/>
  <c r="T255" i="33"/>
  <c r="T256" i="33"/>
  <c r="T257" i="33"/>
  <c r="T258" i="33"/>
  <c r="T259" i="33"/>
  <c r="T260" i="33"/>
  <c r="T261" i="33"/>
  <c r="T262" i="33"/>
  <c r="T263" i="33"/>
  <c r="T264" i="33"/>
  <c r="T265" i="33"/>
  <c r="T266" i="33"/>
  <c r="T267" i="33"/>
  <c r="T268" i="33"/>
  <c r="T269" i="33"/>
  <c r="T270" i="33"/>
  <c r="T271" i="33"/>
  <c r="T272" i="33"/>
  <c r="T273" i="33"/>
  <c r="T274" i="33"/>
  <c r="T275" i="33"/>
  <c r="T276" i="33"/>
  <c r="T277" i="33"/>
  <c r="T278" i="33"/>
  <c r="T279" i="33"/>
  <c r="T280" i="33"/>
  <c r="T281" i="33"/>
  <c r="T282" i="33"/>
  <c r="T283" i="33"/>
  <c r="T284" i="33"/>
  <c r="T285" i="33"/>
  <c r="T286" i="33"/>
  <c r="T287" i="33"/>
  <c r="T288" i="33"/>
  <c r="T289" i="33"/>
  <c r="T290" i="33"/>
  <c r="T291" i="33"/>
  <c r="T292" i="33"/>
  <c r="T293" i="33"/>
  <c r="T294" i="33"/>
  <c r="T295" i="33"/>
  <c r="T296" i="33"/>
  <c r="T297" i="33"/>
  <c r="T298" i="33"/>
  <c r="T299" i="33"/>
  <c r="T300" i="33"/>
  <c r="T301" i="33"/>
  <c r="T302" i="33"/>
  <c r="T303" i="33"/>
  <c r="T304" i="33"/>
  <c r="T305" i="33"/>
  <c r="T306" i="33"/>
  <c r="T307" i="33"/>
  <c r="T308" i="33"/>
  <c r="T309" i="33"/>
  <c r="T310" i="33"/>
  <c r="T311" i="33"/>
  <c r="T312" i="33"/>
  <c r="T313" i="33"/>
  <c r="T314" i="33"/>
  <c r="T315" i="33"/>
  <c r="T316" i="33"/>
  <c r="T317" i="33"/>
  <c r="T318" i="33"/>
  <c r="T319" i="33"/>
  <c r="T320" i="33"/>
  <c r="T321" i="33"/>
  <c r="T322" i="33"/>
  <c r="T323" i="33"/>
  <c r="T324" i="33"/>
  <c r="T325" i="33"/>
  <c r="T326" i="33"/>
  <c r="T327" i="33"/>
  <c r="T328" i="33"/>
  <c r="T329" i="33"/>
  <c r="T330" i="33"/>
  <c r="T331" i="33"/>
  <c r="T332" i="33"/>
  <c r="T333" i="33"/>
  <c r="T334" i="33"/>
  <c r="T335" i="33"/>
  <c r="T336" i="33"/>
  <c r="T337" i="33"/>
  <c r="T338" i="33"/>
  <c r="T339" i="33"/>
  <c r="T340" i="33"/>
  <c r="T341" i="33"/>
  <c r="T342" i="33"/>
  <c r="T343" i="33"/>
  <c r="T344" i="33"/>
  <c r="T345" i="33"/>
  <c r="T346" i="33"/>
  <c r="T347" i="33"/>
  <c r="T348" i="33"/>
  <c r="T349" i="33"/>
  <c r="T350" i="33"/>
  <c r="T351" i="33"/>
  <c r="T352" i="33"/>
  <c r="T353" i="33"/>
  <c r="T354" i="33"/>
  <c r="T355" i="33"/>
  <c r="T356" i="33"/>
  <c r="T357" i="33"/>
  <c r="T358" i="33"/>
  <c r="T359" i="33"/>
  <c r="T360" i="33"/>
  <c r="T361" i="33"/>
  <c r="T362" i="33"/>
  <c r="T363" i="33"/>
  <c r="T364" i="33"/>
  <c r="T365" i="33"/>
  <c r="T366" i="33"/>
  <c r="T367" i="33"/>
  <c r="T368" i="33"/>
  <c r="T369" i="33"/>
  <c r="T370" i="33"/>
  <c r="T371" i="33"/>
  <c r="T372" i="33"/>
  <c r="T373" i="33"/>
  <c r="T374" i="33"/>
  <c r="T375" i="33"/>
  <c r="T376" i="33"/>
  <c r="T377" i="33"/>
  <c r="T378" i="33"/>
  <c r="T379" i="33"/>
  <c r="T380" i="33"/>
  <c r="T381" i="33"/>
  <c r="T382" i="33"/>
  <c r="T383" i="33"/>
  <c r="T384" i="33"/>
  <c r="T385" i="33"/>
  <c r="T386" i="33"/>
  <c r="T387" i="33"/>
  <c r="T388" i="33"/>
  <c r="T389" i="33"/>
  <c r="T390" i="33"/>
  <c r="T391" i="33"/>
  <c r="T392" i="33"/>
  <c r="T393" i="33"/>
  <c r="T394" i="33"/>
  <c r="T395" i="33"/>
  <c r="T396" i="33"/>
  <c r="T397" i="33"/>
  <c r="T398" i="33"/>
  <c r="T399" i="33"/>
  <c r="T400" i="33"/>
  <c r="T401" i="33"/>
  <c r="T402" i="33"/>
  <c r="T403" i="33"/>
  <c r="T404" i="33"/>
  <c r="T405" i="33"/>
  <c r="T406" i="33"/>
  <c r="T407" i="33"/>
  <c r="T408" i="33"/>
  <c r="T409" i="33"/>
  <c r="T410" i="33"/>
  <c r="T411" i="33"/>
  <c r="T412" i="33"/>
  <c r="T413" i="33"/>
  <c r="T414" i="33"/>
  <c r="T415" i="33"/>
  <c r="T416" i="33"/>
  <c r="T417" i="33"/>
  <c r="T418" i="33"/>
  <c r="T419" i="33"/>
  <c r="T420" i="33"/>
  <c r="T421" i="33"/>
  <c r="T422" i="33"/>
  <c r="T423" i="33"/>
  <c r="T424" i="33"/>
  <c r="T425" i="33"/>
  <c r="T426" i="33"/>
  <c r="T427" i="33"/>
  <c r="T428" i="33"/>
  <c r="T429" i="33"/>
  <c r="T430" i="33"/>
  <c r="T431" i="33"/>
  <c r="T432" i="33"/>
  <c r="T433" i="33"/>
  <c r="T434" i="33"/>
  <c r="T435" i="33"/>
  <c r="T436" i="33"/>
  <c r="T437" i="33"/>
  <c r="T438" i="33"/>
  <c r="T439" i="33"/>
  <c r="T440" i="33"/>
  <c r="T441" i="33"/>
  <c r="T442" i="33"/>
  <c r="T443" i="33"/>
  <c r="T444" i="33"/>
  <c r="T445" i="33"/>
  <c r="T446" i="33"/>
  <c r="T447" i="33"/>
  <c r="T448" i="33"/>
  <c r="T449" i="33"/>
  <c r="T450" i="33"/>
  <c r="T451" i="33"/>
  <c r="T452" i="33"/>
  <c r="T453" i="33"/>
  <c r="T454" i="33"/>
  <c r="T455" i="33"/>
  <c r="T456" i="33"/>
  <c r="T457" i="33"/>
  <c r="T458" i="33"/>
  <c r="T459" i="33"/>
  <c r="T460" i="33"/>
  <c r="T461" i="33"/>
  <c r="T462" i="33"/>
  <c r="T463" i="33"/>
  <c r="T464" i="33"/>
  <c r="T465" i="33"/>
  <c r="T466" i="33"/>
  <c r="T467" i="33"/>
  <c r="T468" i="33"/>
  <c r="T469" i="33"/>
  <c r="T470" i="33"/>
  <c r="T471" i="33"/>
  <c r="T472" i="33"/>
  <c r="T473" i="33"/>
  <c r="T474" i="33"/>
  <c r="T475" i="33"/>
  <c r="T476" i="33"/>
  <c r="T477" i="33"/>
  <c r="T478" i="33"/>
  <c r="T479" i="33"/>
  <c r="T480" i="33"/>
  <c r="T481" i="33"/>
  <c r="T482" i="33"/>
  <c r="T483" i="33"/>
  <c r="T484" i="33"/>
  <c r="T485" i="33"/>
  <c r="T486" i="33"/>
  <c r="T487" i="33"/>
  <c r="T488" i="33"/>
  <c r="T489" i="33"/>
  <c r="T490" i="33"/>
  <c r="T491" i="33"/>
  <c r="T492" i="33"/>
  <c r="T493" i="33"/>
  <c r="T494" i="33"/>
  <c r="T495" i="33"/>
  <c r="T496" i="33"/>
  <c r="T497" i="33"/>
  <c r="T498" i="33"/>
  <c r="T499" i="33"/>
  <c r="T500" i="33"/>
  <c r="T501" i="33"/>
  <c r="T502" i="33"/>
  <c r="T503" i="33"/>
  <c r="T504" i="33"/>
  <c r="T505" i="33"/>
  <c r="T506" i="33"/>
  <c r="T507" i="33"/>
  <c r="T508" i="33"/>
  <c r="T509" i="33"/>
  <c r="T510" i="33"/>
  <c r="T511" i="33"/>
  <c r="T512" i="33"/>
  <c r="T513" i="33"/>
  <c r="T514" i="33"/>
  <c r="T515" i="33"/>
  <c r="T516" i="33"/>
  <c r="T517" i="33"/>
  <c r="T518" i="33"/>
  <c r="T519" i="33"/>
  <c r="T520" i="33"/>
  <c r="T521" i="33"/>
  <c r="T522" i="33"/>
  <c r="T523" i="33"/>
  <c r="T524" i="33"/>
  <c r="T525" i="33"/>
  <c r="T526" i="33"/>
  <c r="T527" i="33"/>
  <c r="T528" i="33"/>
  <c r="T529" i="33"/>
  <c r="T530" i="33"/>
  <c r="T531" i="33"/>
  <c r="T532" i="33"/>
  <c r="T533" i="33"/>
  <c r="T534" i="33"/>
  <c r="T535" i="33"/>
  <c r="T536" i="33"/>
  <c r="T537" i="33"/>
  <c r="T538" i="33"/>
  <c r="T539" i="33"/>
  <c r="T540" i="33"/>
  <c r="T541" i="33"/>
  <c r="T542" i="33"/>
  <c r="T543" i="33"/>
  <c r="T544" i="33"/>
  <c r="T545" i="33"/>
  <c r="T546" i="33"/>
  <c r="T547" i="33"/>
  <c r="T548" i="33"/>
  <c r="T549" i="33"/>
  <c r="T550" i="33"/>
  <c r="T551" i="33"/>
  <c r="T552" i="33"/>
  <c r="T553" i="33"/>
  <c r="T554" i="33"/>
  <c r="T555" i="33"/>
  <c r="T556" i="33"/>
  <c r="T557" i="33"/>
  <c r="T558" i="33"/>
  <c r="T559" i="33"/>
  <c r="T560" i="33"/>
  <c r="T561" i="33"/>
  <c r="T562" i="33"/>
  <c r="T563" i="33"/>
  <c r="T564" i="33"/>
  <c r="T565" i="33"/>
  <c r="T566" i="33"/>
  <c r="T567" i="33"/>
  <c r="T568" i="33"/>
  <c r="T569" i="33"/>
  <c r="T570" i="33"/>
  <c r="T571" i="33"/>
  <c r="T572" i="33"/>
  <c r="T573" i="33"/>
  <c r="T574" i="33"/>
  <c r="T575" i="33"/>
  <c r="T576" i="33"/>
  <c r="T577" i="33"/>
  <c r="T578" i="33"/>
  <c r="T579" i="33"/>
  <c r="T580" i="33"/>
  <c r="T581" i="33"/>
  <c r="T582" i="33"/>
  <c r="T583" i="33"/>
  <c r="T584" i="33"/>
  <c r="T585" i="33"/>
  <c r="T586" i="33"/>
  <c r="T587" i="33"/>
  <c r="T588" i="33"/>
  <c r="T589" i="33"/>
  <c r="T590" i="33"/>
  <c r="T591" i="33"/>
  <c r="T592" i="33"/>
  <c r="T593" i="33"/>
  <c r="T594" i="33"/>
  <c r="T595" i="33"/>
  <c r="T596" i="33"/>
  <c r="T597" i="33"/>
  <c r="T598" i="33"/>
  <c r="T599" i="33"/>
  <c r="T600" i="33"/>
  <c r="T601" i="33"/>
  <c r="T602" i="33"/>
  <c r="T603" i="33"/>
  <c r="T604" i="33"/>
  <c r="T605" i="33"/>
  <c r="T606" i="33"/>
  <c r="T607" i="33"/>
  <c r="T608" i="33"/>
  <c r="T609" i="33"/>
  <c r="T610" i="33"/>
  <c r="T611" i="33"/>
  <c r="T612" i="33"/>
  <c r="T613" i="33"/>
  <c r="T614" i="33"/>
  <c r="T615" i="33"/>
  <c r="T616" i="33"/>
  <c r="T617" i="33"/>
  <c r="T618" i="33"/>
  <c r="T619" i="33"/>
  <c r="T620" i="33"/>
  <c r="T621" i="33"/>
  <c r="T622" i="33"/>
  <c r="T623" i="33"/>
  <c r="T624" i="33"/>
  <c r="T625" i="33"/>
  <c r="T626" i="33"/>
  <c r="T627" i="33"/>
  <c r="T628" i="33"/>
  <c r="T629" i="33"/>
  <c r="T630" i="33"/>
  <c r="T631" i="33"/>
  <c r="T632" i="33"/>
  <c r="T633" i="33"/>
  <c r="T634" i="33"/>
  <c r="T635" i="33"/>
  <c r="T636" i="33"/>
  <c r="T637" i="33"/>
  <c r="T638" i="33"/>
  <c r="T639" i="33"/>
  <c r="T640" i="33"/>
  <c r="T641" i="33"/>
  <c r="T642" i="33"/>
  <c r="T643" i="33"/>
  <c r="T644" i="33"/>
  <c r="T645" i="33"/>
  <c r="T646" i="33"/>
  <c r="T647" i="33"/>
  <c r="T648" i="33"/>
  <c r="T649" i="33"/>
  <c r="T650" i="33"/>
  <c r="T651" i="33"/>
  <c r="T652" i="33"/>
  <c r="T653" i="33"/>
  <c r="T654" i="33"/>
  <c r="T655" i="33"/>
  <c r="T656" i="33"/>
  <c r="T657" i="33"/>
  <c r="T658" i="33"/>
  <c r="T659" i="33"/>
  <c r="T660" i="33"/>
  <c r="T661" i="33"/>
  <c r="T662" i="33"/>
  <c r="T663" i="33"/>
  <c r="T664" i="33"/>
  <c r="T665" i="33"/>
  <c r="T666" i="33"/>
  <c r="T667" i="33"/>
  <c r="T668" i="33"/>
  <c r="T669" i="33"/>
  <c r="T670" i="33"/>
  <c r="T671" i="33"/>
  <c r="T672" i="33"/>
  <c r="T673" i="33"/>
  <c r="T674" i="33"/>
  <c r="T675" i="33"/>
  <c r="T676" i="33"/>
  <c r="T677" i="33"/>
  <c r="T678" i="33"/>
  <c r="T679" i="33"/>
  <c r="T680" i="33"/>
  <c r="T681" i="33"/>
  <c r="T682" i="33"/>
  <c r="T683" i="33"/>
  <c r="T684" i="33"/>
  <c r="T685" i="33"/>
  <c r="T686" i="33"/>
  <c r="T687" i="33"/>
  <c r="T688" i="33"/>
  <c r="T689" i="33"/>
  <c r="T690" i="33"/>
  <c r="T691" i="33"/>
  <c r="T692" i="33"/>
  <c r="T693" i="33"/>
  <c r="T694" i="33"/>
  <c r="T695" i="33"/>
  <c r="T696" i="33"/>
  <c r="T697" i="33"/>
  <c r="T698" i="33"/>
  <c r="T699" i="33"/>
  <c r="T700" i="33"/>
  <c r="T701" i="33"/>
  <c r="T702" i="33"/>
  <c r="T703" i="33"/>
  <c r="T704" i="33"/>
  <c r="T705" i="33"/>
  <c r="T706" i="33"/>
  <c r="T707" i="33"/>
  <c r="T708" i="33"/>
  <c r="T709" i="33"/>
  <c r="T710" i="33"/>
  <c r="T711" i="33"/>
  <c r="T712" i="33"/>
  <c r="T713" i="33"/>
  <c r="T714" i="33"/>
  <c r="T715" i="33"/>
  <c r="T716" i="33"/>
  <c r="T717" i="33"/>
  <c r="T718" i="33"/>
  <c r="T719" i="33"/>
  <c r="T720" i="33"/>
  <c r="T721" i="33"/>
  <c r="T722" i="33"/>
  <c r="T723" i="33"/>
  <c r="T724" i="33"/>
  <c r="T725" i="33"/>
  <c r="T726" i="33"/>
  <c r="T727" i="33"/>
  <c r="T728" i="33"/>
  <c r="T729" i="33"/>
  <c r="T730" i="33"/>
  <c r="T731" i="33"/>
  <c r="T732" i="33"/>
  <c r="T733" i="33"/>
  <c r="T734" i="33"/>
  <c r="T735" i="33"/>
  <c r="T736" i="33"/>
  <c r="T737" i="33"/>
  <c r="T738" i="33"/>
  <c r="T739" i="33"/>
  <c r="T740" i="33"/>
  <c r="T741" i="33"/>
  <c r="T742" i="33"/>
  <c r="T743" i="33"/>
  <c r="T744" i="33"/>
  <c r="T745" i="33"/>
  <c r="T746" i="33"/>
  <c r="T747" i="33"/>
  <c r="T748" i="33"/>
  <c r="T749" i="33"/>
  <c r="T750" i="33"/>
  <c r="T751" i="33"/>
  <c r="T752" i="33"/>
  <c r="T753" i="33"/>
  <c r="T754" i="33"/>
  <c r="T755" i="33"/>
  <c r="T756" i="33"/>
  <c r="T757" i="33"/>
  <c r="T758" i="33"/>
  <c r="T759" i="33"/>
  <c r="T760" i="33"/>
  <c r="T761" i="33"/>
  <c r="T762" i="33"/>
  <c r="T763" i="33"/>
  <c r="T764" i="33"/>
  <c r="T765" i="33"/>
  <c r="T766" i="33"/>
  <c r="T767" i="33"/>
  <c r="T768" i="33"/>
  <c r="T769" i="33"/>
  <c r="T770" i="33"/>
  <c r="T771" i="33"/>
  <c r="T772" i="33"/>
  <c r="T773" i="33"/>
  <c r="T774" i="33"/>
  <c r="T775" i="33"/>
  <c r="T776" i="33"/>
  <c r="T777" i="33"/>
  <c r="T778" i="33"/>
  <c r="T779" i="33"/>
  <c r="T780" i="33"/>
  <c r="T781" i="33"/>
  <c r="T782" i="33"/>
  <c r="T783" i="33"/>
  <c r="T784" i="33"/>
  <c r="T785" i="33"/>
  <c r="T786" i="33"/>
  <c r="T787" i="33"/>
  <c r="T788" i="33"/>
  <c r="T789" i="33"/>
  <c r="T790" i="33"/>
  <c r="T791" i="33"/>
  <c r="T792" i="33"/>
  <c r="T793" i="33"/>
  <c r="T794" i="33"/>
  <c r="T795" i="33"/>
  <c r="T796" i="33"/>
  <c r="T797" i="33"/>
  <c r="T798" i="33"/>
  <c r="T799" i="33"/>
  <c r="T800" i="33"/>
  <c r="T801" i="33"/>
  <c r="T802" i="33"/>
  <c r="T803" i="33"/>
  <c r="T804" i="33"/>
  <c r="T805" i="33"/>
  <c r="T806" i="33"/>
  <c r="T807" i="33"/>
  <c r="T808" i="33"/>
  <c r="T809" i="33"/>
  <c r="T810" i="33"/>
  <c r="T811" i="33"/>
  <c r="T812" i="33"/>
  <c r="T813" i="33"/>
  <c r="T814" i="33"/>
  <c r="T815" i="33"/>
  <c r="T816" i="33"/>
  <c r="T817" i="33"/>
  <c r="T818" i="33"/>
  <c r="T819" i="33"/>
  <c r="T820" i="33"/>
  <c r="T821" i="33"/>
  <c r="T822" i="33"/>
  <c r="T823" i="33"/>
  <c r="T824" i="33"/>
  <c r="T825" i="33"/>
  <c r="T826" i="33"/>
  <c r="T827" i="33"/>
  <c r="T828" i="33"/>
  <c r="T829" i="33"/>
  <c r="T830" i="33"/>
  <c r="T831" i="33"/>
  <c r="T832" i="33"/>
  <c r="T833" i="33"/>
  <c r="T834" i="33"/>
  <c r="T835" i="33"/>
  <c r="T836" i="33"/>
  <c r="T837" i="33"/>
  <c r="T838" i="33"/>
  <c r="T839" i="33"/>
  <c r="T840" i="33"/>
  <c r="T841" i="33"/>
  <c r="T842" i="33"/>
  <c r="T843" i="33"/>
  <c r="T844" i="33"/>
  <c r="T845" i="33"/>
  <c r="T846" i="33"/>
  <c r="T847" i="33"/>
  <c r="T848" i="33"/>
  <c r="T849" i="33"/>
  <c r="T850" i="33"/>
  <c r="T851" i="33"/>
  <c r="T852" i="33"/>
  <c r="T853" i="33"/>
  <c r="T854" i="33"/>
  <c r="T855" i="33"/>
  <c r="T856" i="33"/>
  <c r="T857" i="33"/>
  <c r="T858" i="33"/>
  <c r="T859" i="33"/>
  <c r="T860" i="33"/>
  <c r="T861" i="33"/>
  <c r="T862" i="33"/>
  <c r="T863" i="33"/>
  <c r="T864" i="33"/>
  <c r="T865" i="33"/>
  <c r="T866" i="33"/>
  <c r="T867" i="33"/>
  <c r="T868" i="33"/>
  <c r="T869" i="33"/>
  <c r="T870" i="33"/>
  <c r="T871" i="33"/>
  <c r="T872" i="33"/>
  <c r="T873" i="33"/>
  <c r="T874" i="33"/>
  <c r="T875" i="33"/>
  <c r="T876" i="33"/>
  <c r="T877" i="33"/>
  <c r="T878" i="33"/>
  <c r="T879" i="33"/>
  <c r="T880" i="33"/>
  <c r="T881" i="33"/>
  <c r="T882" i="33"/>
  <c r="T883" i="33"/>
  <c r="T884" i="33"/>
  <c r="T885" i="33"/>
  <c r="T886" i="33"/>
  <c r="T887" i="33"/>
  <c r="T888" i="33"/>
  <c r="T889" i="33"/>
  <c r="T890" i="33"/>
  <c r="T891" i="33"/>
  <c r="T892" i="33"/>
  <c r="T893" i="33"/>
  <c r="T894" i="33"/>
  <c r="T895" i="33"/>
  <c r="T896" i="33"/>
  <c r="T897" i="33"/>
  <c r="T898" i="33"/>
  <c r="T899" i="33"/>
  <c r="T900" i="33"/>
  <c r="T901" i="33"/>
  <c r="T902" i="33"/>
  <c r="T903" i="33"/>
  <c r="T904" i="33"/>
  <c r="T905" i="33"/>
  <c r="T906" i="33"/>
  <c r="T907" i="33"/>
  <c r="T908" i="33"/>
  <c r="T909" i="33"/>
  <c r="T910" i="33"/>
  <c r="T911" i="33"/>
  <c r="T912" i="33"/>
  <c r="T913" i="33"/>
  <c r="T914" i="33"/>
  <c r="T915" i="33"/>
  <c r="T916" i="33"/>
  <c r="T917" i="33"/>
  <c r="T918" i="33"/>
  <c r="T919" i="33"/>
  <c r="T920" i="33"/>
  <c r="T921" i="33"/>
  <c r="T922" i="33"/>
  <c r="T923" i="33"/>
  <c r="T924" i="33"/>
  <c r="T925" i="33"/>
  <c r="T926" i="33"/>
  <c r="T927" i="33"/>
  <c r="T928" i="33"/>
  <c r="T929" i="33"/>
  <c r="T930" i="33"/>
  <c r="T931" i="33"/>
  <c r="T932" i="33"/>
  <c r="T933" i="33"/>
  <c r="T934" i="33"/>
  <c r="T935" i="33"/>
  <c r="T936" i="33"/>
  <c r="T937" i="33"/>
  <c r="T938" i="33"/>
  <c r="T939" i="33"/>
  <c r="T940" i="33"/>
  <c r="T941" i="33"/>
  <c r="T942" i="33"/>
  <c r="T943" i="33"/>
  <c r="T944" i="33"/>
  <c r="T945" i="33"/>
  <c r="T946" i="33"/>
  <c r="T947" i="33"/>
  <c r="T948" i="33"/>
  <c r="T949" i="33"/>
  <c r="T950" i="33"/>
  <c r="T951" i="33"/>
  <c r="T952" i="33"/>
  <c r="T953" i="33"/>
  <c r="T954" i="33"/>
  <c r="T955" i="33"/>
  <c r="T956" i="33"/>
  <c r="T957" i="33"/>
  <c r="T958" i="33"/>
  <c r="T959" i="33"/>
  <c r="T960" i="33"/>
  <c r="T961" i="33"/>
  <c r="T962" i="33"/>
  <c r="T963" i="33"/>
  <c r="T964" i="33"/>
  <c r="T965" i="33"/>
  <c r="T966" i="33"/>
  <c r="T967" i="33"/>
  <c r="T968" i="33"/>
  <c r="T969" i="33"/>
  <c r="T970" i="33"/>
  <c r="T971" i="33"/>
  <c r="T972" i="33"/>
  <c r="T973" i="33"/>
  <c r="T974" i="33"/>
  <c r="T975" i="33"/>
  <c r="T976" i="33"/>
  <c r="T977" i="33"/>
  <c r="T978" i="33"/>
  <c r="T979" i="33"/>
  <c r="T980" i="33"/>
  <c r="T981" i="33"/>
  <c r="T982" i="33"/>
  <c r="T983" i="33"/>
  <c r="T984" i="33"/>
  <c r="T985" i="33"/>
  <c r="T986" i="33"/>
  <c r="T987" i="33"/>
  <c r="T988" i="33"/>
  <c r="T989" i="33"/>
  <c r="T990" i="33"/>
  <c r="T991" i="33"/>
  <c r="T992" i="33"/>
  <c r="T993" i="33"/>
  <c r="T994" i="33"/>
  <c r="T995" i="33"/>
  <c r="T996" i="33"/>
  <c r="T997" i="33"/>
  <c r="T998" i="33"/>
  <c r="T999" i="33"/>
  <c r="T1000" i="33"/>
  <c r="T1001" i="33"/>
  <c r="T1002" i="33"/>
  <c r="T1003" i="33"/>
  <c r="T1004" i="33"/>
  <c r="T1005" i="33"/>
  <c r="T1006" i="33"/>
  <c r="T1007" i="33"/>
  <c r="T1008" i="33"/>
  <c r="T1009" i="33"/>
  <c r="T1010" i="33"/>
  <c r="T1011" i="33"/>
  <c r="T1012" i="33"/>
  <c r="T1013" i="33"/>
  <c r="T1014" i="33"/>
  <c r="T1015" i="33"/>
  <c r="T1016" i="33"/>
  <c r="T1017" i="33"/>
  <c r="T1018" i="33"/>
  <c r="T1019" i="33"/>
  <c r="T1020" i="33"/>
  <c r="T1021" i="33"/>
  <c r="T1022" i="33"/>
  <c r="T1023" i="33"/>
  <c r="T1024" i="33"/>
  <c r="T1025" i="33"/>
  <c r="T1026" i="33"/>
  <c r="T1027" i="33"/>
  <c r="T1028" i="33"/>
  <c r="T1029" i="33"/>
  <c r="T1030" i="33"/>
  <c r="T1031" i="33"/>
  <c r="T1032" i="33"/>
  <c r="T1033" i="33"/>
  <c r="T1034" i="33"/>
  <c r="T1035" i="33"/>
  <c r="T1036" i="33"/>
  <c r="T1037" i="33"/>
  <c r="T1038" i="33"/>
  <c r="T1039" i="33"/>
  <c r="T1040" i="33"/>
  <c r="T1041" i="33"/>
  <c r="T1042" i="33"/>
  <c r="T1043" i="33"/>
  <c r="T1044" i="33"/>
  <c r="T1045" i="33"/>
  <c r="T1046" i="33"/>
  <c r="T1047" i="33"/>
  <c r="T1048" i="33"/>
  <c r="T1049" i="33"/>
  <c r="T1050" i="33"/>
  <c r="T1051" i="33"/>
  <c r="T1052" i="33"/>
  <c r="T1053" i="33"/>
  <c r="T1054" i="33"/>
  <c r="T1055" i="33"/>
  <c r="T1056" i="33"/>
  <c r="T1057" i="33"/>
  <c r="T1058" i="33"/>
  <c r="T1059" i="33"/>
  <c r="T1060" i="33"/>
  <c r="T1061" i="33"/>
  <c r="T1062" i="33"/>
  <c r="T1063" i="33"/>
  <c r="T1064" i="33"/>
  <c r="T1065" i="33"/>
  <c r="T1066" i="33"/>
  <c r="T1067" i="33"/>
  <c r="T1068" i="33"/>
  <c r="T1069" i="33"/>
  <c r="T1070" i="33"/>
  <c r="T1071" i="33"/>
  <c r="T1072" i="33"/>
  <c r="T1073" i="33"/>
  <c r="T1074" i="33"/>
  <c r="T1075" i="33"/>
  <c r="T1076" i="33"/>
  <c r="T1077" i="33"/>
  <c r="T1078" i="33"/>
  <c r="T1079" i="33"/>
  <c r="T1080" i="33"/>
  <c r="T1081" i="33"/>
  <c r="T1082" i="33"/>
  <c r="T1083" i="33"/>
  <c r="T1084" i="33"/>
  <c r="T1085" i="33"/>
  <c r="T1086" i="33"/>
  <c r="T1087" i="33"/>
  <c r="T1088" i="33"/>
  <c r="T1089" i="33"/>
  <c r="T1090" i="33"/>
  <c r="T1091" i="33"/>
  <c r="T1092" i="33"/>
  <c r="T1093" i="33"/>
  <c r="T1094" i="33"/>
  <c r="T1095" i="33"/>
  <c r="T1096" i="33"/>
  <c r="T1097" i="33"/>
  <c r="T1098" i="33"/>
  <c r="T1099" i="33"/>
  <c r="T1100" i="33"/>
  <c r="T1101" i="33"/>
  <c r="T1102" i="33"/>
  <c r="T1103" i="33"/>
  <c r="T1104" i="33"/>
  <c r="T1105" i="33"/>
  <c r="T1106" i="33"/>
  <c r="T1107" i="33"/>
  <c r="T1108" i="33"/>
  <c r="T1109" i="33"/>
  <c r="T1110" i="33"/>
  <c r="T1111" i="33"/>
  <c r="T1112" i="33"/>
  <c r="T1113" i="33"/>
  <c r="T1114" i="33"/>
  <c r="T1115" i="33"/>
  <c r="T1116" i="33"/>
  <c r="T1117" i="33"/>
  <c r="T1118" i="33"/>
  <c r="T1119" i="33"/>
  <c r="T1120" i="33"/>
  <c r="T1121" i="33"/>
  <c r="T1122" i="33"/>
  <c r="T1123" i="33"/>
  <c r="T1124" i="33"/>
  <c r="T1125" i="33"/>
  <c r="T1126" i="33"/>
  <c r="T1127" i="33"/>
  <c r="T1128" i="33"/>
  <c r="T1129" i="33"/>
  <c r="T1130" i="33"/>
  <c r="T1131" i="33"/>
  <c r="T1132" i="33"/>
  <c r="T1133" i="33"/>
  <c r="T1134" i="33"/>
  <c r="T1135" i="33"/>
  <c r="T1136" i="33"/>
  <c r="T1137" i="33"/>
  <c r="T1138" i="33"/>
  <c r="T1139" i="33"/>
  <c r="T1140" i="33"/>
  <c r="T1141" i="33"/>
  <c r="T1142" i="33"/>
  <c r="T1143" i="33"/>
  <c r="T1144" i="33"/>
  <c r="T1145" i="33"/>
  <c r="T1146" i="33"/>
  <c r="T1147" i="33"/>
  <c r="T1148" i="33"/>
  <c r="T1149" i="33"/>
  <c r="T1150" i="33"/>
  <c r="T1151" i="33"/>
  <c r="T1152" i="33"/>
  <c r="T1153" i="33"/>
  <c r="T1154" i="33"/>
  <c r="T1155" i="33"/>
  <c r="T1156" i="33"/>
  <c r="T1157" i="33"/>
  <c r="T1158" i="33"/>
  <c r="T1159" i="33"/>
  <c r="T1160" i="33"/>
  <c r="T1161" i="33"/>
  <c r="T1162" i="33"/>
  <c r="T1163" i="33"/>
  <c r="T1164" i="33"/>
  <c r="T1165" i="33"/>
  <c r="T1166" i="33"/>
  <c r="T1167" i="33"/>
  <c r="T1168" i="33"/>
  <c r="T1169" i="33"/>
  <c r="T1170" i="33"/>
  <c r="T1171" i="33"/>
  <c r="T1172" i="33"/>
  <c r="T1173" i="33"/>
  <c r="T1174" i="33"/>
  <c r="T1175" i="33"/>
  <c r="T1176" i="33"/>
  <c r="T1177" i="33"/>
  <c r="T1178" i="33"/>
  <c r="T1179" i="33"/>
  <c r="T1180" i="33"/>
  <c r="T1181" i="33"/>
  <c r="T1182" i="33"/>
  <c r="T1183" i="33"/>
  <c r="T1184" i="33"/>
  <c r="T1185" i="33"/>
  <c r="T1186" i="33"/>
  <c r="T1187" i="33"/>
  <c r="T1188" i="33"/>
  <c r="T1189" i="33"/>
  <c r="T1190" i="33"/>
  <c r="T1191" i="33"/>
  <c r="T1192" i="33"/>
  <c r="T1193" i="33"/>
  <c r="T1194" i="33"/>
  <c r="T1195" i="33"/>
  <c r="T1196" i="33"/>
  <c r="T1197" i="33"/>
  <c r="T1198" i="33"/>
  <c r="T1199" i="33"/>
  <c r="T1200" i="33"/>
  <c r="T1201" i="33"/>
  <c r="T1202" i="33"/>
  <c r="T1203" i="33"/>
  <c r="T1204" i="33"/>
  <c r="T1205" i="33"/>
  <c r="T1206" i="33"/>
  <c r="T1207" i="33"/>
  <c r="T1208" i="33"/>
  <c r="T1209" i="33"/>
  <c r="T1210" i="33"/>
  <c r="T1211" i="33"/>
  <c r="T1212" i="33"/>
  <c r="T1213" i="33"/>
  <c r="T1214" i="33"/>
  <c r="T1215" i="33"/>
  <c r="T1216" i="33"/>
  <c r="T1217" i="33"/>
  <c r="T1218" i="33"/>
  <c r="T1219" i="33"/>
  <c r="T1220" i="33"/>
  <c r="T1221" i="33"/>
  <c r="T1222" i="33"/>
  <c r="T1223" i="33"/>
  <c r="T1224" i="33"/>
  <c r="T1225" i="33"/>
  <c r="T1226" i="33"/>
  <c r="T1227" i="33"/>
  <c r="T1228" i="33"/>
  <c r="T1229" i="33"/>
  <c r="T1230" i="33"/>
  <c r="T1231" i="33"/>
  <c r="T1232" i="33"/>
  <c r="T1233" i="33"/>
  <c r="T1234" i="33"/>
  <c r="T1235" i="33"/>
  <c r="T1236" i="33"/>
  <c r="T1237" i="33"/>
  <c r="T1238" i="33"/>
  <c r="T1239" i="33"/>
  <c r="T1240" i="33"/>
  <c r="T1241" i="33"/>
  <c r="T1242" i="33"/>
  <c r="T1243" i="33"/>
  <c r="T1244" i="33"/>
  <c r="T1245" i="33"/>
  <c r="T1246" i="33"/>
  <c r="T1247" i="33"/>
  <c r="T1248" i="33"/>
  <c r="T1249" i="33"/>
  <c r="T1250" i="33"/>
  <c r="T1251" i="33"/>
  <c r="T1252" i="33"/>
  <c r="T1253" i="33"/>
  <c r="T1254" i="33"/>
  <c r="T1255" i="33"/>
  <c r="T1256" i="33"/>
  <c r="T1257" i="33"/>
  <c r="T1258" i="33"/>
  <c r="T1259" i="33"/>
  <c r="T1260" i="33"/>
  <c r="T1261" i="33"/>
  <c r="T1262" i="33"/>
  <c r="T1263" i="33"/>
  <c r="T1264" i="33"/>
  <c r="T1265" i="33"/>
  <c r="T1266" i="33"/>
  <c r="T1267" i="33"/>
  <c r="T1268" i="33"/>
  <c r="T1269" i="33"/>
  <c r="T1270" i="33"/>
  <c r="T1271" i="33"/>
  <c r="T1272" i="33"/>
  <c r="T1273" i="33"/>
  <c r="T1274" i="33"/>
  <c r="T1275" i="33"/>
  <c r="T1276" i="33"/>
  <c r="T1277" i="33"/>
  <c r="T1278" i="33"/>
  <c r="T1279" i="33"/>
  <c r="T1280" i="33"/>
  <c r="T1281" i="33"/>
  <c r="T1282" i="33"/>
  <c r="T1283" i="33"/>
  <c r="T1284" i="33"/>
  <c r="T1285" i="33"/>
  <c r="T1286" i="33"/>
  <c r="T1287" i="33"/>
  <c r="T1288" i="33"/>
  <c r="T1289" i="33"/>
  <c r="T1290" i="33"/>
  <c r="T1291" i="33"/>
  <c r="T1292" i="33"/>
  <c r="T1293" i="33"/>
  <c r="T1294" i="33"/>
  <c r="T1295" i="33"/>
  <c r="T1296" i="33"/>
  <c r="T1297" i="33"/>
  <c r="T1298" i="33"/>
  <c r="T1299" i="33"/>
  <c r="T1300" i="33"/>
  <c r="T1301" i="33"/>
  <c r="T1302" i="33"/>
  <c r="T1303" i="33"/>
  <c r="T1304" i="33"/>
  <c r="T1305" i="33"/>
  <c r="T1306" i="33"/>
  <c r="T1307" i="33"/>
  <c r="T1308" i="33"/>
  <c r="T1309" i="33"/>
  <c r="T1310" i="33"/>
  <c r="T1311" i="33"/>
  <c r="T1312" i="33"/>
  <c r="T1313" i="33"/>
  <c r="T1314" i="33"/>
  <c r="T1315" i="33"/>
  <c r="T1316" i="33"/>
  <c r="T1317" i="33"/>
  <c r="T1318" i="33"/>
  <c r="T1319" i="33"/>
  <c r="T1320" i="33"/>
  <c r="T1321" i="33"/>
  <c r="T1322" i="33"/>
  <c r="T1323" i="33"/>
  <c r="T1324" i="33"/>
  <c r="T1325" i="33"/>
  <c r="T1326" i="33"/>
  <c r="T1327" i="33"/>
  <c r="T1328" i="33"/>
  <c r="T1329" i="33"/>
  <c r="T1330" i="33"/>
  <c r="T1331" i="33"/>
  <c r="T1332" i="33"/>
  <c r="T1333" i="33"/>
  <c r="T1334" i="33"/>
  <c r="T1335" i="33"/>
  <c r="T1336" i="33"/>
  <c r="T1337" i="33"/>
  <c r="T1338" i="33"/>
  <c r="T1339" i="33"/>
  <c r="T1340" i="33"/>
  <c r="T1341" i="33"/>
  <c r="T1342" i="33"/>
  <c r="T1343" i="33"/>
  <c r="T1344" i="33"/>
  <c r="T1345" i="33"/>
  <c r="T1346" i="33"/>
  <c r="T1347" i="33"/>
  <c r="T1348" i="33"/>
  <c r="T1349" i="33"/>
  <c r="T1350" i="33"/>
  <c r="T1351" i="33"/>
  <c r="T1352" i="33"/>
  <c r="T1353" i="33"/>
  <c r="T1354" i="33"/>
  <c r="T1355" i="33"/>
  <c r="T1356" i="33"/>
  <c r="T1357" i="33"/>
  <c r="T1358" i="33"/>
  <c r="T1359" i="33"/>
  <c r="T1360" i="33"/>
  <c r="T1361" i="33"/>
  <c r="T1362" i="33"/>
  <c r="T1363" i="33"/>
  <c r="T1364" i="33"/>
  <c r="T1365" i="33"/>
  <c r="T1366" i="33"/>
  <c r="T1367" i="33"/>
  <c r="T1368" i="33"/>
  <c r="T1369" i="33"/>
  <c r="T1370" i="33"/>
  <c r="T1371" i="33"/>
  <c r="T1372" i="33"/>
  <c r="T1373" i="33"/>
  <c r="T1374" i="33"/>
  <c r="T1375" i="33"/>
  <c r="T1376" i="33"/>
  <c r="T1377" i="33"/>
  <c r="T1378" i="33"/>
  <c r="T1379" i="33"/>
  <c r="T1380" i="33"/>
  <c r="T1381" i="33"/>
  <c r="T1382" i="33"/>
  <c r="T1383" i="33"/>
  <c r="T1384" i="33"/>
  <c r="T1385" i="33"/>
  <c r="T1386" i="33"/>
  <c r="T1387" i="33"/>
  <c r="T1388" i="33"/>
  <c r="T1389" i="33"/>
  <c r="T1390" i="33"/>
  <c r="T1391" i="33"/>
  <c r="T1392" i="33"/>
  <c r="T1393" i="33"/>
  <c r="T1394" i="33"/>
  <c r="T1395" i="33"/>
  <c r="T1396" i="33"/>
  <c r="T1397" i="33"/>
  <c r="T1398" i="33"/>
  <c r="T1399" i="33"/>
  <c r="T1400" i="33"/>
  <c r="T1401" i="33"/>
  <c r="T1402" i="33"/>
  <c r="T1403" i="33"/>
  <c r="T1404" i="33"/>
  <c r="T1405" i="33"/>
  <c r="T1406" i="33"/>
  <c r="T1407" i="33"/>
  <c r="T1408" i="33"/>
  <c r="T1409" i="33"/>
  <c r="T1410" i="33"/>
  <c r="T1411" i="33"/>
  <c r="T1412" i="33"/>
  <c r="T1413" i="33"/>
  <c r="T1414" i="33"/>
  <c r="T1415" i="33"/>
  <c r="T1416" i="33"/>
  <c r="T1417" i="33"/>
  <c r="T1418" i="33"/>
  <c r="T1419" i="33"/>
  <c r="T1420" i="33"/>
  <c r="T1421" i="33"/>
  <c r="T1422" i="33"/>
  <c r="T1423" i="33"/>
  <c r="T1424" i="33"/>
  <c r="T1425" i="33"/>
  <c r="T1426" i="33"/>
  <c r="T1427" i="33"/>
  <c r="T1428" i="33"/>
  <c r="T1429" i="33"/>
  <c r="T1430" i="33"/>
  <c r="T1431" i="33"/>
  <c r="T1432" i="33"/>
  <c r="T1433" i="33"/>
  <c r="T1434" i="33"/>
  <c r="T1435" i="33"/>
  <c r="T1436" i="33"/>
  <c r="T1437" i="33"/>
  <c r="T1438" i="33"/>
  <c r="T1439" i="33"/>
  <c r="T1440" i="33"/>
  <c r="T1441" i="33"/>
  <c r="T1442" i="33"/>
  <c r="T1443" i="33"/>
  <c r="T1444" i="33"/>
  <c r="T1445" i="33"/>
  <c r="T1446" i="33"/>
  <c r="T1447" i="33"/>
  <c r="T1448" i="33"/>
  <c r="T1449" i="33"/>
  <c r="T1450" i="33"/>
  <c r="T1451" i="33"/>
  <c r="T1452" i="33"/>
  <c r="T1453" i="33"/>
  <c r="T1454" i="33"/>
  <c r="T1455" i="33"/>
  <c r="T1456" i="33"/>
  <c r="T1457" i="33"/>
  <c r="T1458" i="33"/>
  <c r="T1459" i="33"/>
  <c r="T1460" i="33"/>
  <c r="T1461" i="33"/>
  <c r="T1462" i="33"/>
  <c r="T1463" i="33"/>
  <c r="T1464" i="33"/>
  <c r="T1465" i="33"/>
  <c r="T1466" i="33"/>
  <c r="T1467" i="33"/>
  <c r="T1468" i="33"/>
  <c r="T1469" i="33"/>
  <c r="T1470" i="33"/>
  <c r="T1471" i="33"/>
  <c r="T1472" i="33"/>
  <c r="T1473" i="33"/>
  <c r="T1474" i="33"/>
  <c r="T1475" i="33"/>
  <c r="T1476" i="33"/>
  <c r="T1477" i="33"/>
  <c r="T1478" i="33"/>
  <c r="T1479" i="33"/>
  <c r="T1480" i="33"/>
  <c r="T1481" i="33"/>
  <c r="T1482" i="33"/>
  <c r="T1483" i="33"/>
  <c r="T1484" i="33"/>
  <c r="T1485" i="33"/>
  <c r="T1486" i="33"/>
  <c r="T1487" i="33"/>
  <c r="T1488" i="33"/>
  <c r="T1489" i="33"/>
  <c r="T1490" i="33"/>
  <c r="T1491" i="33"/>
  <c r="T1492" i="33"/>
  <c r="T1493" i="33"/>
  <c r="T1494" i="33"/>
  <c r="T1495" i="33"/>
  <c r="T1496" i="33"/>
  <c r="T1497" i="33"/>
  <c r="T1498" i="33"/>
  <c r="T1499" i="33"/>
  <c r="T1500" i="33"/>
  <c r="T1501" i="33"/>
  <c r="T1502" i="33"/>
  <c r="T1503" i="33"/>
  <c r="T1504" i="33"/>
  <c r="T1505" i="33"/>
  <c r="T1506" i="33"/>
  <c r="T1507" i="33"/>
  <c r="T1508" i="33"/>
  <c r="T1509" i="33"/>
  <c r="T1510" i="33"/>
  <c r="T1511" i="33"/>
  <c r="T1512" i="33"/>
  <c r="T1513" i="33"/>
  <c r="T1514" i="33"/>
  <c r="T1515" i="33"/>
  <c r="T1516" i="33"/>
  <c r="T1517" i="33"/>
  <c r="T1518" i="33"/>
  <c r="T1519" i="33"/>
  <c r="T1520" i="33"/>
  <c r="T1521" i="33"/>
  <c r="T1522" i="33"/>
  <c r="T1523" i="33"/>
  <c r="T1524" i="33"/>
  <c r="T1525" i="33"/>
  <c r="T1526" i="33"/>
  <c r="T1527" i="33"/>
  <c r="T1528" i="33"/>
  <c r="T1529" i="33"/>
  <c r="T1530" i="33"/>
  <c r="T1531" i="33"/>
  <c r="T1532" i="33"/>
  <c r="T1533" i="33"/>
  <c r="T1534" i="33"/>
  <c r="T1535" i="33"/>
  <c r="T1536" i="33"/>
  <c r="T1537" i="33"/>
  <c r="T1538" i="33"/>
  <c r="T1539" i="33"/>
  <c r="T1540" i="33"/>
  <c r="T1541" i="33"/>
  <c r="T1542" i="33"/>
  <c r="T1543" i="33"/>
  <c r="T1544" i="33"/>
  <c r="T1545" i="33"/>
  <c r="T1546" i="33"/>
  <c r="T1547" i="33"/>
  <c r="T1548" i="33"/>
  <c r="T1549" i="33"/>
  <c r="T1550" i="33"/>
  <c r="T1551" i="33"/>
  <c r="T1552" i="33"/>
  <c r="T1553" i="33"/>
  <c r="T1554" i="33"/>
  <c r="T1555" i="33"/>
  <c r="T1556" i="33"/>
  <c r="T1557" i="33"/>
  <c r="T1558" i="33"/>
  <c r="T1559" i="33"/>
  <c r="T1560" i="33"/>
  <c r="T1561" i="33"/>
  <c r="T1562" i="33"/>
  <c r="T1563" i="33"/>
  <c r="T1564" i="33"/>
  <c r="T1565" i="33"/>
  <c r="T1566" i="33"/>
  <c r="T1567" i="33"/>
  <c r="T1568" i="33"/>
  <c r="T1569" i="33"/>
  <c r="T1570" i="33"/>
  <c r="T1571" i="33"/>
  <c r="T1572" i="33"/>
  <c r="T1573" i="33"/>
  <c r="T1574" i="33"/>
  <c r="T1575" i="33"/>
  <c r="T1576" i="33"/>
  <c r="T1577" i="33"/>
  <c r="T1578" i="33"/>
  <c r="T1579" i="33"/>
  <c r="T1580" i="33"/>
  <c r="T1581" i="33"/>
  <c r="T1582" i="33"/>
  <c r="T1583" i="33"/>
  <c r="T1584" i="33"/>
  <c r="T1585" i="33"/>
  <c r="T1586" i="33"/>
  <c r="T1587" i="33"/>
  <c r="T1588" i="33"/>
  <c r="T1589" i="33"/>
  <c r="T1590" i="33"/>
  <c r="T1591" i="33"/>
  <c r="T1592" i="33"/>
  <c r="T1593" i="33"/>
  <c r="T1594" i="33"/>
  <c r="T1595" i="33"/>
  <c r="T1596" i="33"/>
  <c r="T1597" i="33"/>
  <c r="T1598" i="33"/>
  <c r="T1599" i="33"/>
  <c r="T1600" i="33"/>
  <c r="T1601" i="33"/>
  <c r="T1602" i="33"/>
  <c r="T1603" i="33"/>
  <c r="T1604" i="33"/>
  <c r="T1605" i="33"/>
  <c r="T1606" i="33"/>
  <c r="T1607" i="33"/>
  <c r="T1608" i="33"/>
  <c r="T1609" i="33"/>
  <c r="T1610" i="33"/>
  <c r="T1611" i="33"/>
  <c r="T13" i="33"/>
  <c r="AA13" i="33"/>
  <c r="Q13" i="33"/>
  <c r="U13" i="33"/>
  <c r="R14" i="33"/>
  <c r="R15" i="33"/>
  <c r="R16" i="33"/>
  <c r="R17" i="33"/>
  <c r="R18" i="33"/>
  <c r="R19" i="33"/>
  <c r="R20" i="33"/>
  <c r="R21" i="33"/>
  <c r="R22" i="33"/>
  <c r="R23" i="33"/>
  <c r="R24" i="33"/>
  <c r="R25" i="33"/>
  <c r="R26" i="33"/>
  <c r="R27" i="33"/>
  <c r="R28" i="33"/>
  <c r="R29" i="33"/>
  <c r="R30" i="33"/>
  <c r="R31" i="33"/>
  <c r="R32" i="33"/>
  <c r="R33" i="33"/>
  <c r="R34" i="33"/>
  <c r="R35" i="33"/>
  <c r="R36" i="33"/>
  <c r="R37" i="33"/>
  <c r="R38" i="33"/>
  <c r="R39" i="33"/>
  <c r="R40" i="33"/>
  <c r="R41" i="33"/>
  <c r="R42" i="33"/>
  <c r="R43" i="33"/>
  <c r="R44" i="33"/>
  <c r="R45" i="33"/>
  <c r="R46" i="33"/>
  <c r="R47" i="33"/>
  <c r="R48" i="33"/>
  <c r="R49" i="33"/>
  <c r="R50" i="33"/>
  <c r="R51" i="33"/>
  <c r="R52" i="33"/>
  <c r="R53" i="33"/>
  <c r="R54" i="33"/>
  <c r="R55" i="33"/>
  <c r="R56" i="33"/>
  <c r="R57" i="33"/>
  <c r="R58" i="33"/>
  <c r="R59" i="33"/>
  <c r="R60" i="33"/>
  <c r="R61" i="33"/>
  <c r="R62" i="33"/>
  <c r="R63" i="33"/>
  <c r="R64" i="33"/>
  <c r="R65" i="33"/>
  <c r="R66" i="33"/>
  <c r="R67" i="33"/>
  <c r="R68" i="33"/>
  <c r="R69" i="33"/>
  <c r="R70" i="33"/>
  <c r="R71" i="33"/>
  <c r="R72" i="33"/>
  <c r="R73" i="33"/>
  <c r="R74" i="33"/>
  <c r="R75" i="33"/>
  <c r="R76" i="33"/>
  <c r="R77" i="33"/>
  <c r="R78" i="33"/>
  <c r="R79" i="33"/>
  <c r="R80" i="33"/>
  <c r="R81" i="33"/>
  <c r="R82" i="33"/>
  <c r="R83" i="33"/>
  <c r="R84" i="33"/>
  <c r="R85" i="33"/>
  <c r="R86" i="33"/>
  <c r="R87" i="33"/>
  <c r="R88" i="33"/>
  <c r="R89" i="33"/>
  <c r="R90" i="33"/>
  <c r="R91" i="33"/>
  <c r="R92" i="33"/>
  <c r="R93" i="33"/>
  <c r="R94" i="33"/>
  <c r="R95" i="33"/>
  <c r="R96" i="33"/>
  <c r="R97" i="33"/>
  <c r="R98" i="33"/>
  <c r="R99" i="33"/>
  <c r="R100" i="33"/>
  <c r="R101" i="33"/>
  <c r="R102" i="33"/>
  <c r="R103" i="33"/>
  <c r="R104" i="33"/>
  <c r="R105" i="33"/>
  <c r="R106" i="33"/>
  <c r="R107" i="33"/>
  <c r="R108" i="33"/>
  <c r="R109" i="33"/>
  <c r="R110" i="33"/>
  <c r="R111" i="33"/>
  <c r="R112" i="33"/>
  <c r="R113" i="33"/>
  <c r="R114" i="33"/>
  <c r="R115" i="33"/>
  <c r="R116" i="33"/>
  <c r="R117" i="33"/>
  <c r="R118" i="33"/>
  <c r="R119" i="33"/>
  <c r="R120" i="33"/>
  <c r="R121" i="33"/>
  <c r="R122" i="33"/>
  <c r="R123" i="33"/>
  <c r="R124" i="33"/>
  <c r="R125" i="33"/>
  <c r="R126" i="33"/>
  <c r="R127" i="33"/>
  <c r="R128" i="33"/>
  <c r="R129" i="33"/>
  <c r="R130" i="33"/>
  <c r="R131" i="33"/>
  <c r="R132" i="33"/>
  <c r="R133" i="33"/>
  <c r="R134" i="33"/>
  <c r="R135" i="33"/>
  <c r="R136" i="33"/>
  <c r="R137" i="33"/>
  <c r="R138" i="33"/>
  <c r="R139" i="33"/>
  <c r="R140" i="33"/>
  <c r="R141" i="33"/>
  <c r="R142" i="33"/>
  <c r="R143" i="33"/>
  <c r="R144" i="33"/>
  <c r="R145" i="33"/>
  <c r="R146" i="33"/>
  <c r="R147" i="33"/>
  <c r="R148" i="33"/>
  <c r="R149" i="33"/>
  <c r="R150" i="33"/>
  <c r="R151" i="33"/>
  <c r="R152" i="33"/>
  <c r="R153" i="33"/>
  <c r="R154" i="33"/>
  <c r="R155" i="33"/>
  <c r="R156" i="33"/>
  <c r="R157" i="33"/>
  <c r="R158" i="33"/>
  <c r="R159" i="33"/>
  <c r="R160" i="33"/>
  <c r="R161" i="33"/>
  <c r="R162" i="33"/>
  <c r="R163" i="33"/>
  <c r="R164" i="33"/>
  <c r="R165" i="33"/>
  <c r="R166" i="33"/>
  <c r="R167" i="33"/>
  <c r="R168" i="33"/>
  <c r="R169" i="33"/>
  <c r="R170" i="33"/>
  <c r="R171" i="33"/>
  <c r="R172" i="33"/>
  <c r="R173" i="33"/>
  <c r="R174" i="33"/>
  <c r="R175" i="33"/>
  <c r="R176" i="33"/>
  <c r="R177" i="33"/>
  <c r="R178" i="33"/>
  <c r="R179" i="33"/>
  <c r="R180" i="33"/>
  <c r="Q14" i="33"/>
  <c r="Q15" i="33"/>
  <c r="Q16" i="33"/>
  <c r="Q17" i="33"/>
  <c r="Q18" i="33"/>
  <c r="Q19" i="33"/>
  <c r="Q20" i="33"/>
  <c r="Q21" i="33"/>
  <c r="Q22" i="33"/>
  <c r="Q23" i="33"/>
  <c r="Q24" i="33"/>
  <c r="Q25" i="33"/>
  <c r="Q26" i="33"/>
  <c r="Q27" i="33"/>
  <c r="Q28" i="33"/>
  <c r="Q29" i="33"/>
  <c r="Q30" i="33"/>
  <c r="Q31" i="33"/>
  <c r="Q32" i="33"/>
  <c r="Q33" i="33"/>
  <c r="Q34" i="33"/>
  <c r="Q35" i="33"/>
  <c r="Q36" i="33"/>
  <c r="Q37" i="33"/>
  <c r="Q38" i="33"/>
  <c r="Q39" i="33"/>
  <c r="Q40" i="33"/>
  <c r="Q41" i="33"/>
  <c r="Q42" i="33"/>
  <c r="Q43" i="33"/>
  <c r="Q44" i="33"/>
  <c r="Q45" i="33"/>
  <c r="Q46" i="33"/>
  <c r="Q47" i="33"/>
  <c r="Q48" i="33"/>
  <c r="Q49" i="33"/>
  <c r="Q50" i="33"/>
  <c r="Q51" i="33"/>
  <c r="Q52" i="33"/>
  <c r="Q53" i="33"/>
  <c r="Q54" i="33"/>
  <c r="Q55" i="33"/>
  <c r="Q56" i="33"/>
  <c r="Q57" i="33"/>
  <c r="Q58" i="33"/>
  <c r="Q59" i="33"/>
  <c r="Q60" i="33"/>
  <c r="Q61" i="33"/>
  <c r="Q62" i="33"/>
  <c r="Q63" i="33"/>
  <c r="Q64" i="33"/>
  <c r="Q65" i="33"/>
  <c r="Q66" i="33"/>
  <c r="Q67" i="33"/>
  <c r="Q68" i="33"/>
  <c r="Q69" i="33"/>
  <c r="Q70" i="33"/>
  <c r="Q71" i="33"/>
  <c r="Q72" i="33"/>
  <c r="Q73" i="33"/>
  <c r="Q74" i="33"/>
  <c r="Q75" i="33"/>
  <c r="Q76" i="33"/>
  <c r="Q77" i="33"/>
  <c r="Q78" i="33"/>
  <c r="Q79" i="33"/>
  <c r="Q80" i="33"/>
  <c r="Q81" i="33"/>
  <c r="Q82" i="33"/>
  <c r="Q83" i="33"/>
  <c r="Q84" i="33"/>
  <c r="Q85" i="33"/>
  <c r="Q86" i="33"/>
  <c r="Q87" i="33"/>
  <c r="Q88" i="33"/>
  <c r="Q89" i="33"/>
  <c r="Q90" i="33"/>
  <c r="Q91" i="33"/>
  <c r="Q92" i="33"/>
  <c r="Q93" i="33"/>
  <c r="Q94" i="33"/>
  <c r="Q95" i="33"/>
  <c r="Q96" i="33"/>
  <c r="Q97" i="33"/>
  <c r="Q98" i="33"/>
  <c r="Q99" i="33"/>
  <c r="Q100" i="33"/>
  <c r="Q101" i="33"/>
  <c r="Q102" i="33"/>
  <c r="Q103" i="33"/>
  <c r="Q104" i="33"/>
  <c r="Q105" i="33"/>
  <c r="Q106" i="33"/>
  <c r="Q107" i="33"/>
  <c r="Q108" i="33"/>
  <c r="Q109" i="33"/>
  <c r="Q110" i="33"/>
  <c r="Q111" i="33"/>
  <c r="Q112" i="33"/>
  <c r="Q113" i="33"/>
  <c r="Q114" i="33"/>
  <c r="Q115" i="33"/>
  <c r="Q116" i="33"/>
  <c r="Q117" i="33"/>
  <c r="Q118" i="33"/>
  <c r="Q119" i="33"/>
  <c r="Q120" i="33"/>
  <c r="Q121" i="33"/>
  <c r="Q122" i="33"/>
  <c r="Q123" i="33"/>
  <c r="Q124" i="33"/>
  <c r="Q125" i="33"/>
  <c r="Q126" i="33"/>
  <c r="Q127" i="33"/>
  <c r="Q128" i="33"/>
  <c r="Q129" i="33"/>
  <c r="Q130" i="33"/>
  <c r="Q131" i="33"/>
  <c r="Q132" i="33"/>
  <c r="Q133" i="33"/>
  <c r="Q134" i="33"/>
  <c r="Q135" i="33"/>
  <c r="Q136" i="33"/>
  <c r="Q137" i="33"/>
  <c r="Q138" i="33"/>
  <c r="Q139" i="33"/>
  <c r="Q140" i="33"/>
  <c r="Q141" i="33"/>
  <c r="Q142" i="33"/>
  <c r="Q143" i="33"/>
  <c r="Q144" i="33"/>
  <c r="Q145" i="33"/>
  <c r="Q146" i="33"/>
  <c r="Q147" i="33"/>
  <c r="Q148" i="33"/>
  <c r="Q149" i="33"/>
  <c r="Q150" i="33"/>
  <c r="Q151" i="33"/>
  <c r="Q152" i="33"/>
  <c r="Q153" i="33"/>
  <c r="Q154" i="33"/>
  <c r="Q155" i="33"/>
  <c r="Q156" i="33"/>
  <c r="Q157" i="33"/>
  <c r="Q158" i="33"/>
  <c r="Q159" i="33"/>
  <c r="Q160" i="33"/>
  <c r="Q161" i="33"/>
  <c r="Q162" i="33"/>
  <c r="Q163" i="33"/>
  <c r="Q164" i="33"/>
  <c r="Q165" i="33"/>
  <c r="Q166" i="33"/>
  <c r="Q167" i="33"/>
  <c r="Q168" i="33"/>
  <c r="Q169" i="33"/>
  <c r="Q170" i="33"/>
  <c r="Q171" i="33"/>
  <c r="Q172" i="33"/>
  <c r="Q173" i="33"/>
  <c r="Q174" i="33"/>
  <c r="Q175" i="33"/>
  <c r="Q176" i="33"/>
  <c r="Q177" i="33"/>
  <c r="Q178" i="33"/>
  <c r="Q179" i="33"/>
  <c r="Q180" i="33"/>
  <c r="R13" i="33"/>
  <c r="B10" i="35"/>
  <c r="P14" i="33"/>
  <c r="P15" i="33"/>
  <c r="P16" i="33"/>
  <c r="P17" i="33"/>
  <c r="P18" i="33"/>
  <c r="P19" i="33"/>
  <c r="P20" i="33"/>
  <c r="P21" i="33"/>
  <c r="P22" i="33"/>
  <c r="P23" i="33"/>
  <c r="P24" i="33"/>
  <c r="P25" i="33"/>
  <c r="P26" i="33"/>
  <c r="P27" i="33"/>
  <c r="P28" i="33"/>
  <c r="P29" i="33"/>
  <c r="P30" i="33"/>
  <c r="P31" i="33"/>
  <c r="P32" i="33"/>
  <c r="P33" i="33"/>
  <c r="P34" i="33"/>
  <c r="P35" i="33"/>
  <c r="P36" i="33"/>
  <c r="P37" i="33"/>
  <c r="P38" i="33"/>
  <c r="P39" i="33"/>
  <c r="P40" i="33"/>
  <c r="P41" i="33"/>
  <c r="P42" i="33"/>
  <c r="P43" i="33"/>
  <c r="P44" i="33"/>
  <c r="P45" i="33"/>
  <c r="P46" i="33"/>
  <c r="P47" i="33"/>
  <c r="P48" i="33"/>
  <c r="P49" i="33"/>
  <c r="P50" i="33"/>
  <c r="P51" i="33"/>
  <c r="P52" i="33"/>
  <c r="P53" i="33"/>
  <c r="P54" i="33"/>
  <c r="P55" i="33"/>
  <c r="P56" i="33"/>
  <c r="P57" i="33"/>
  <c r="P58" i="33"/>
  <c r="P59" i="33"/>
  <c r="P60" i="33"/>
  <c r="P61" i="33"/>
  <c r="P62" i="33"/>
  <c r="P63" i="33"/>
  <c r="P64" i="33"/>
  <c r="P65" i="33"/>
  <c r="P66" i="33"/>
  <c r="P67" i="33"/>
  <c r="P68" i="33"/>
  <c r="P69" i="33"/>
  <c r="P70" i="33"/>
  <c r="P71" i="33"/>
  <c r="P72" i="33"/>
  <c r="P73" i="33"/>
  <c r="P74" i="33"/>
  <c r="P75" i="33"/>
  <c r="P76" i="33"/>
  <c r="P77" i="33"/>
  <c r="P78" i="33"/>
  <c r="P79" i="33"/>
  <c r="P80" i="33"/>
  <c r="P81" i="33"/>
  <c r="P82" i="33"/>
  <c r="P83" i="33"/>
  <c r="P84" i="33"/>
  <c r="P85" i="33"/>
  <c r="P86" i="33"/>
  <c r="P87" i="33"/>
  <c r="P88" i="33"/>
  <c r="P89" i="33"/>
  <c r="P90" i="33"/>
  <c r="P91" i="33"/>
  <c r="P92" i="33"/>
  <c r="P93" i="33"/>
  <c r="P94" i="33"/>
  <c r="P95" i="33"/>
  <c r="P96" i="33"/>
  <c r="P97" i="33"/>
  <c r="P98" i="33"/>
  <c r="P99" i="33"/>
  <c r="P100" i="33"/>
  <c r="P101" i="33"/>
  <c r="P102" i="33"/>
  <c r="P103" i="33"/>
  <c r="P104" i="33"/>
  <c r="P105" i="33"/>
  <c r="P106" i="33"/>
  <c r="P107" i="33"/>
  <c r="P108" i="33"/>
  <c r="P109" i="33"/>
  <c r="P110" i="33"/>
  <c r="P111" i="33"/>
  <c r="P112" i="33"/>
  <c r="P113" i="33"/>
  <c r="P114" i="33"/>
  <c r="P115" i="33"/>
  <c r="P116" i="33"/>
  <c r="P117" i="33"/>
  <c r="P118" i="33"/>
  <c r="P119" i="33"/>
  <c r="P120" i="33"/>
  <c r="P121" i="33"/>
  <c r="P122" i="33"/>
  <c r="P123" i="33"/>
  <c r="P124" i="33"/>
  <c r="P125" i="33"/>
  <c r="P126" i="33"/>
  <c r="P127" i="33"/>
  <c r="P128" i="33"/>
  <c r="P129" i="33"/>
  <c r="P130" i="33"/>
  <c r="P131" i="33"/>
  <c r="P132" i="33"/>
  <c r="P133" i="33"/>
  <c r="P134" i="33"/>
  <c r="P135" i="33"/>
  <c r="P136" i="33"/>
  <c r="P137" i="33"/>
  <c r="P138" i="33"/>
  <c r="P139" i="33"/>
  <c r="P140" i="33"/>
  <c r="P141" i="33"/>
  <c r="P142" i="33"/>
  <c r="P143" i="33"/>
  <c r="P144" i="33"/>
  <c r="P145" i="33"/>
  <c r="P146" i="33"/>
  <c r="P147" i="33"/>
  <c r="P148" i="33"/>
  <c r="P149" i="33"/>
  <c r="P150" i="33"/>
  <c r="P151" i="33"/>
  <c r="P152" i="33"/>
  <c r="P153" i="33"/>
  <c r="P154" i="33"/>
  <c r="P155" i="33"/>
  <c r="P156" i="33"/>
  <c r="P157" i="33"/>
  <c r="P158" i="33"/>
  <c r="P159" i="33"/>
  <c r="P160" i="33"/>
  <c r="P161" i="33"/>
  <c r="P162" i="33"/>
  <c r="P163" i="33"/>
  <c r="P164" i="33"/>
  <c r="P165" i="33"/>
  <c r="P166" i="33"/>
  <c r="P167" i="33"/>
  <c r="P168" i="33"/>
  <c r="P169" i="33"/>
  <c r="P170" i="33"/>
  <c r="P171" i="33"/>
  <c r="P172" i="33"/>
  <c r="P173" i="33"/>
  <c r="P174" i="33"/>
  <c r="P175" i="33"/>
  <c r="P176" i="33"/>
  <c r="P177" i="33"/>
  <c r="P178" i="33"/>
  <c r="P179" i="33"/>
  <c r="P180" i="33"/>
  <c r="O14" i="33"/>
  <c r="O15" i="33"/>
  <c r="O16" i="33"/>
  <c r="O17" i="33"/>
  <c r="O18" i="33"/>
  <c r="O19" i="33"/>
  <c r="O20" i="33"/>
  <c r="O21" i="33"/>
  <c r="O22" i="33"/>
  <c r="O23" i="33"/>
  <c r="O24" i="33"/>
  <c r="O25" i="33"/>
  <c r="O26" i="33"/>
  <c r="O27" i="33"/>
  <c r="O28" i="33"/>
  <c r="O29" i="33"/>
  <c r="O30" i="33"/>
  <c r="O31" i="33"/>
  <c r="O32" i="33"/>
  <c r="O33" i="33"/>
  <c r="O34" i="33"/>
  <c r="O35" i="33"/>
  <c r="O36" i="33"/>
  <c r="O37" i="33"/>
  <c r="O38" i="33"/>
  <c r="O39" i="33"/>
  <c r="O40" i="33"/>
  <c r="O41" i="33"/>
  <c r="O42" i="33"/>
  <c r="O43" i="33"/>
  <c r="O44" i="33"/>
  <c r="O45" i="33"/>
  <c r="O46" i="33"/>
  <c r="O47" i="33"/>
  <c r="O48" i="33"/>
  <c r="O49" i="33"/>
  <c r="O50" i="33"/>
  <c r="O51" i="33"/>
  <c r="O52" i="33"/>
  <c r="O53" i="33"/>
  <c r="O54" i="33"/>
  <c r="O55" i="33"/>
  <c r="O56" i="33"/>
  <c r="O57" i="33"/>
  <c r="O58" i="33"/>
  <c r="O59" i="33"/>
  <c r="O60" i="33"/>
  <c r="O61" i="33"/>
  <c r="O62" i="33"/>
  <c r="O63" i="33"/>
  <c r="O64" i="33"/>
  <c r="O65" i="33"/>
  <c r="O66" i="33"/>
  <c r="O67" i="33"/>
  <c r="O68" i="33"/>
  <c r="O69" i="33"/>
  <c r="O70" i="33"/>
  <c r="O71" i="33"/>
  <c r="O72" i="33"/>
  <c r="O73" i="33"/>
  <c r="O74" i="33"/>
  <c r="O75" i="33"/>
  <c r="O76" i="33"/>
  <c r="O77" i="33"/>
  <c r="O78" i="33"/>
  <c r="O79" i="33"/>
  <c r="O80" i="33"/>
  <c r="O81" i="33"/>
  <c r="O82" i="33"/>
  <c r="O83" i="33"/>
  <c r="O84" i="33"/>
  <c r="O85" i="33"/>
  <c r="O86" i="33"/>
  <c r="O87" i="33"/>
  <c r="O88" i="33"/>
  <c r="O89" i="33"/>
  <c r="O90" i="33"/>
  <c r="O91" i="33"/>
  <c r="O92" i="33"/>
  <c r="O93" i="33"/>
  <c r="O94" i="33"/>
  <c r="O95" i="33"/>
  <c r="O96" i="33"/>
  <c r="O97" i="33"/>
  <c r="O98" i="33"/>
  <c r="O99" i="33"/>
  <c r="O100" i="33"/>
  <c r="O101" i="33"/>
  <c r="O102" i="33"/>
  <c r="O103" i="33"/>
  <c r="O104" i="33"/>
  <c r="O105" i="33"/>
  <c r="O106" i="33"/>
  <c r="O107" i="33"/>
  <c r="O108" i="33"/>
  <c r="O109" i="33"/>
  <c r="O110" i="33"/>
  <c r="O111" i="33"/>
  <c r="O112" i="33"/>
  <c r="O113" i="33"/>
  <c r="O114" i="33"/>
  <c r="O115" i="33"/>
  <c r="O116" i="33"/>
  <c r="O117" i="33"/>
  <c r="O118" i="33"/>
  <c r="O119" i="33"/>
  <c r="O120" i="33"/>
  <c r="O121" i="33"/>
  <c r="O122" i="33"/>
  <c r="O123" i="33"/>
  <c r="O124" i="33"/>
  <c r="O125" i="33"/>
  <c r="O126" i="33"/>
  <c r="O127" i="33"/>
  <c r="O128" i="33"/>
  <c r="O129" i="33"/>
  <c r="O130" i="33"/>
  <c r="O131" i="33"/>
  <c r="O132" i="33"/>
  <c r="O133" i="33"/>
  <c r="O134" i="33"/>
  <c r="O135" i="33"/>
  <c r="O136" i="33"/>
  <c r="O137" i="33"/>
  <c r="O138" i="33"/>
  <c r="O139" i="33"/>
  <c r="O140" i="33"/>
  <c r="O141" i="33"/>
  <c r="O142" i="33"/>
  <c r="O143" i="33"/>
  <c r="O144" i="33"/>
  <c r="O145" i="33"/>
  <c r="O146" i="33"/>
  <c r="O147" i="33"/>
  <c r="O148" i="33"/>
  <c r="O149" i="33"/>
  <c r="O150" i="33"/>
  <c r="O151" i="33"/>
  <c r="O152" i="33"/>
  <c r="O153" i="33"/>
  <c r="O154" i="33"/>
  <c r="O155" i="33"/>
  <c r="O156" i="33"/>
  <c r="O157" i="33"/>
  <c r="O158" i="33"/>
  <c r="O159" i="33"/>
  <c r="O160" i="33"/>
  <c r="O161" i="33"/>
  <c r="O162" i="33"/>
  <c r="O163" i="33"/>
  <c r="O164" i="33"/>
  <c r="O165" i="33"/>
  <c r="O166" i="33"/>
  <c r="O167" i="33"/>
  <c r="O168" i="33"/>
  <c r="O169" i="33"/>
  <c r="O170" i="33"/>
  <c r="O171" i="33"/>
  <c r="O172" i="33"/>
  <c r="O173" i="33"/>
  <c r="O174" i="33"/>
  <c r="O175" i="33"/>
  <c r="O176" i="33"/>
  <c r="O177" i="33"/>
  <c r="O178" i="33"/>
  <c r="O179" i="33"/>
  <c r="O180" i="33"/>
  <c r="P13" i="33"/>
  <c r="O13" i="33"/>
  <c r="V13" i="33"/>
  <c r="G13" i="33"/>
  <c r="F13" i="33"/>
  <c r="E13" i="33"/>
  <c r="G12" i="33"/>
  <c r="F12" i="33"/>
  <c r="E12" i="33"/>
  <c r="G11" i="33"/>
  <c r="F11" i="33"/>
  <c r="E11" i="33"/>
  <c r="G10" i="33"/>
  <c r="F10" i="33"/>
  <c r="E10" i="33"/>
  <c r="G9" i="33"/>
  <c r="F9" i="33"/>
  <c r="E9" i="33"/>
  <c r="D13" i="33"/>
  <c r="D12" i="33"/>
  <c r="D11" i="33"/>
  <c r="D10" i="33"/>
  <c r="D9" i="33"/>
  <c r="W96" i="8"/>
  <c r="W95" i="8"/>
  <c r="W99" i="8"/>
  <c r="W98" i="8"/>
  <c r="W97" i="8"/>
  <c r="AD99" i="8"/>
  <c r="AC99" i="8"/>
  <c r="AB99" i="8"/>
  <c r="AD98" i="8"/>
  <c r="AC98" i="8"/>
  <c r="AB98" i="8"/>
  <c r="AD97" i="8"/>
  <c r="AC97" i="8"/>
  <c r="AB97" i="8"/>
  <c r="AD96" i="8"/>
  <c r="AC96" i="8"/>
  <c r="AB96" i="8"/>
  <c r="AD95" i="8"/>
  <c r="AC95" i="8"/>
  <c r="AB95" i="8"/>
  <c r="Z99" i="8"/>
  <c r="Z98" i="8"/>
  <c r="Z97" i="8"/>
  <c r="Z96" i="8"/>
  <c r="Z95" i="8"/>
  <c r="K99" i="8"/>
  <c r="L99" i="8" s="1"/>
  <c r="M99" i="8" s="1"/>
  <c r="J99" i="8"/>
  <c r="T99" i="8" s="1"/>
  <c r="T98" i="8"/>
  <c r="L98" i="8"/>
  <c r="M98" i="8" s="1"/>
  <c r="K98" i="8"/>
  <c r="J98" i="8"/>
  <c r="K97" i="8"/>
  <c r="L97" i="8" s="1"/>
  <c r="M97" i="8" s="1"/>
  <c r="J97" i="8"/>
  <c r="T97" i="8" s="1"/>
  <c r="T96" i="8"/>
  <c r="L96" i="8"/>
  <c r="M96" i="8" s="1"/>
  <c r="K96" i="8"/>
  <c r="J96" i="8"/>
  <c r="T95" i="8"/>
  <c r="K95" i="8"/>
  <c r="L95" i="8" s="1"/>
  <c r="M95" i="8" s="1"/>
  <c r="J95" i="8"/>
  <c r="I99" i="8"/>
  <c r="H99" i="8"/>
  <c r="I98" i="8"/>
  <c r="H98" i="8"/>
  <c r="I97" i="8"/>
  <c r="H97" i="8"/>
  <c r="I96" i="8"/>
  <c r="H96" i="8"/>
  <c r="I95" i="8"/>
  <c r="H95" i="8"/>
  <c r="AA32" i="33" l="1"/>
  <c r="AB29" i="33"/>
  <c r="S180" i="33"/>
  <c r="S172" i="33"/>
  <c r="S164" i="33"/>
  <c r="S156" i="33"/>
  <c r="S148" i="33"/>
  <c r="S140" i="33"/>
  <c r="S132" i="33"/>
  <c r="S124" i="33"/>
  <c r="S116" i="33"/>
  <c r="S108" i="33"/>
  <c r="S100" i="33"/>
  <c r="S92" i="33"/>
  <c r="S84" i="33"/>
  <c r="S76" i="33"/>
  <c r="S68" i="33"/>
  <c r="S60" i="33"/>
  <c r="S52" i="33"/>
  <c r="S44" i="33"/>
  <c r="S36" i="33"/>
  <c r="S28" i="33"/>
  <c r="S20" i="33"/>
  <c r="S178" i="33"/>
  <c r="S170" i="33"/>
  <c r="S162" i="33"/>
  <c r="S154" i="33"/>
  <c r="S146" i="33"/>
  <c r="S138" i="33"/>
  <c r="S130" i="33"/>
  <c r="S122" i="33"/>
  <c r="S114" i="33"/>
  <c r="S106" i="33"/>
  <c r="S98" i="33"/>
  <c r="S90" i="33"/>
  <c r="S82" i="33"/>
  <c r="S74" i="33"/>
  <c r="S66" i="33"/>
  <c r="S58" i="33"/>
  <c r="S50" i="33"/>
  <c r="S42" i="33"/>
  <c r="S34" i="33"/>
  <c r="S26" i="33"/>
  <c r="S18" i="33"/>
  <c r="S13" i="33"/>
  <c r="S173" i="33"/>
  <c r="I10" i="33"/>
  <c r="S175" i="33"/>
  <c r="S167" i="33"/>
  <c r="S159" i="33"/>
  <c r="S151" i="33"/>
  <c r="S143" i="33"/>
  <c r="S135" i="33"/>
  <c r="S127" i="33"/>
  <c r="S119" i="33"/>
  <c r="S111" i="33"/>
  <c r="S103" i="33"/>
  <c r="S95" i="33"/>
  <c r="S87" i="33"/>
  <c r="S79" i="33"/>
  <c r="S71" i="33"/>
  <c r="S63" i="33"/>
  <c r="S55" i="33"/>
  <c r="S47" i="33"/>
  <c r="S39" i="33"/>
  <c r="S31" i="33"/>
  <c r="S23" i="33"/>
  <c r="S15" i="33"/>
  <c r="S165" i="33"/>
  <c r="S157" i="33"/>
  <c r="S149" i="33"/>
  <c r="S141" i="33"/>
  <c r="S133" i="33"/>
  <c r="S125" i="33"/>
  <c r="S117" i="33"/>
  <c r="S109" i="33"/>
  <c r="S101" i="33"/>
  <c r="S93" i="33"/>
  <c r="S85" i="33"/>
  <c r="S77" i="33"/>
  <c r="S69" i="33"/>
  <c r="S61" i="33"/>
  <c r="S53" i="33"/>
  <c r="S45" i="33"/>
  <c r="S37" i="33"/>
  <c r="S29" i="33"/>
  <c r="S21" i="33"/>
  <c r="S176" i="33"/>
  <c r="S168" i="33"/>
  <c r="S160" i="33"/>
  <c r="S152" i="33"/>
  <c r="S144" i="33"/>
  <c r="S136" i="33"/>
  <c r="S128" i="33"/>
  <c r="S120" i="33"/>
  <c r="S112" i="33"/>
  <c r="S104" i="33"/>
  <c r="S96" i="33"/>
  <c r="S88" i="33"/>
  <c r="S80" i="33"/>
  <c r="S72" i="33"/>
  <c r="S64" i="33"/>
  <c r="S56" i="33"/>
  <c r="S48" i="33"/>
  <c r="S40" i="33"/>
  <c r="S32" i="33"/>
  <c r="S24" i="33"/>
  <c r="S16" i="33"/>
  <c r="K9" i="33"/>
  <c r="S174" i="33"/>
  <c r="S166" i="33"/>
  <c r="S158" i="33"/>
  <c r="S150" i="33"/>
  <c r="S142" i="33"/>
  <c r="S134" i="33"/>
  <c r="S126" i="33"/>
  <c r="S118" i="33"/>
  <c r="S110" i="33"/>
  <c r="S102" i="33"/>
  <c r="S94" i="33"/>
  <c r="S86" i="33"/>
  <c r="S78" i="33"/>
  <c r="S70" i="33"/>
  <c r="S62" i="33"/>
  <c r="S54" i="33"/>
  <c r="S46" i="33"/>
  <c r="S38" i="33"/>
  <c r="S30" i="33"/>
  <c r="S22" i="33"/>
  <c r="S14" i="33"/>
  <c r="S179" i="33"/>
  <c r="S171" i="33"/>
  <c r="S163" i="33"/>
  <c r="S155" i="33"/>
  <c r="S147" i="33"/>
  <c r="S139" i="33"/>
  <c r="S131" i="33"/>
  <c r="S123" i="33"/>
  <c r="S115" i="33"/>
  <c r="S107" i="33"/>
  <c r="S99" i="33"/>
  <c r="S91" i="33"/>
  <c r="S83" i="33"/>
  <c r="S75" i="33"/>
  <c r="S67" i="33"/>
  <c r="S59" i="33"/>
  <c r="S51" i="33"/>
  <c r="S43" i="33"/>
  <c r="S35" i="33"/>
  <c r="S27" i="33"/>
  <c r="S19" i="33"/>
  <c r="S177" i="33"/>
  <c r="S169" i="33"/>
  <c r="S161" i="33"/>
  <c r="S153" i="33"/>
  <c r="S145" i="33"/>
  <c r="S137" i="33"/>
  <c r="S129" i="33"/>
  <c r="S121" i="33"/>
  <c r="S113" i="33"/>
  <c r="S105" i="33"/>
  <c r="S97" i="33"/>
  <c r="S89" i="33"/>
  <c r="S81" i="33"/>
  <c r="S73" i="33"/>
  <c r="S65" i="33"/>
  <c r="S57" i="33"/>
  <c r="S49" i="33"/>
  <c r="S41" i="33"/>
  <c r="S33" i="33"/>
  <c r="S25" i="33"/>
  <c r="S17" i="33"/>
  <c r="I12" i="33"/>
  <c r="H12" i="33"/>
  <c r="P7" i="33"/>
  <c r="I13" i="33"/>
  <c r="H9" i="33"/>
  <c r="I11" i="33"/>
  <c r="K11" i="33"/>
  <c r="J11" i="33"/>
  <c r="J9" i="33"/>
  <c r="H11" i="33"/>
  <c r="I9" i="33"/>
  <c r="K12" i="33"/>
  <c r="J12" i="33"/>
  <c r="H10" i="33"/>
  <c r="K10" i="33"/>
  <c r="J10" i="33"/>
  <c r="K13" i="33"/>
  <c r="J13" i="33"/>
  <c r="V15" i="33"/>
  <c r="V16" i="33"/>
  <c r="V17" i="33"/>
  <c r="V18" i="33"/>
  <c r="V19" i="33"/>
  <c r="V20" i="33"/>
  <c r="V21" i="33"/>
  <c r="V22" i="33"/>
  <c r="V23" i="33"/>
  <c r="V24" i="33"/>
  <c r="V25" i="33"/>
  <c r="V26" i="33"/>
  <c r="V27" i="33"/>
  <c r="V28" i="33"/>
  <c r="V29" i="33"/>
  <c r="V30" i="33"/>
  <c r="V31" i="33"/>
  <c r="V32" i="33"/>
  <c r="V33" i="33"/>
  <c r="V34" i="33"/>
  <c r="V35" i="33"/>
  <c r="V36" i="33"/>
  <c r="V37" i="33"/>
  <c r="V38" i="33"/>
  <c r="V39" i="33"/>
  <c r="V40" i="33"/>
  <c r="V41" i="33"/>
  <c r="V42" i="33"/>
  <c r="V43" i="33"/>
  <c r="V44" i="33"/>
  <c r="V45" i="33"/>
  <c r="V46" i="33"/>
  <c r="V47" i="33"/>
  <c r="V48" i="33"/>
  <c r="V49" i="33"/>
  <c r="V50" i="33"/>
  <c r="V51" i="33"/>
  <c r="V52" i="33"/>
  <c r="V53" i="33"/>
  <c r="V54" i="33"/>
  <c r="V55" i="33"/>
  <c r="V56" i="33"/>
  <c r="V57" i="33"/>
  <c r="V58" i="33"/>
  <c r="V59" i="33"/>
  <c r="V60" i="33"/>
  <c r="V61" i="33"/>
  <c r="V62" i="33"/>
  <c r="V63" i="33"/>
  <c r="V64" i="33"/>
  <c r="V65" i="33"/>
  <c r="V66" i="33"/>
  <c r="V67" i="33"/>
  <c r="V68" i="33"/>
  <c r="V69" i="33"/>
  <c r="V70" i="33"/>
  <c r="V71" i="33"/>
  <c r="V72" i="33"/>
  <c r="V73" i="33"/>
  <c r="V74" i="33"/>
  <c r="V75" i="33"/>
  <c r="V76" i="33"/>
  <c r="V77" i="33"/>
  <c r="V78" i="33"/>
  <c r="V79" i="33"/>
  <c r="V80" i="33"/>
  <c r="V81" i="33"/>
  <c r="V82" i="33"/>
  <c r="V83" i="33"/>
  <c r="V84" i="33"/>
  <c r="V85" i="33"/>
  <c r="V86" i="33"/>
  <c r="V87" i="33"/>
  <c r="V88" i="33"/>
  <c r="V89" i="33"/>
  <c r="V90" i="33"/>
  <c r="V91" i="33"/>
  <c r="V92" i="33"/>
  <c r="V93" i="33"/>
  <c r="V94" i="33"/>
  <c r="V95" i="33"/>
  <c r="V96" i="33"/>
  <c r="V97" i="33"/>
  <c r="V98" i="33"/>
  <c r="V99" i="33"/>
  <c r="V100" i="33"/>
  <c r="V101" i="33"/>
  <c r="V102" i="33"/>
  <c r="V103" i="33"/>
  <c r="V104" i="33"/>
  <c r="V105" i="33"/>
  <c r="V106" i="33"/>
  <c r="V107" i="33"/>
  <c r="V108" i="33"/>
  <c r="V109" i="33"/>
  <c r="V110" i="33"/>
  <c r="V111" i="33"/>
  <c r="V112" i="33"/>
  <c r="V113" i="33"/>
  <c r="V114" i="33"/>
  <c r="V115" i="33"/>
  <c r="V116" i="33"/>
  <c r="V117" i="33"/>
  <c r="V118" i="33"/>
  <c r="V119" i="33"/>
  <c r="V120" i="33"/>
  <c r="V121" i="33"/>
  <c r="V122" i="33"/>
  <c r="V123" i="33"/>
  <c r="V124" i="33"/>
  <c r="V125" i="33"/>
  <c r="V126" i="33"/>
  <c r="V127" i="33"/>
  <c r="V128" i="33"/>
  <c r="V129" i="33"/>
  <c r="V130" i="33"/>
  <c r="V131" i="33"/>
  <c r="V132" i="33"/>
  <c r="V133" i="33"/>
  <c r="V134" i="33"/>
  <c r="V135" i="33"/>
  <c r="V136" i="33"/>
  <c r="V137" i="33"/>
  <c r="V138" i="33"/>
  <c r="V139" i="33"/>
  <c r="V140" i="33"/>
  <c r="V141" i="33"/>
  <c r="V142" i="33"/>
  <c r="V143" i="33"/>
  <c r="V144" i="33"/>
  <c r="V145" i="33"/>
  <c r="V146" i="33"/>
  <c r="V147" i="33"/>
  <c r="V148" i="33"/>
  <c r="V149" i="33"/>
  <c r="V150" i="33"/>
  <c r="V151" i="33"/>
  <c r="V152" i="33"/>
  <c r="V153" i="33"/>
  <c r="V154" i="33"/>
  <c r="V155" i="33"/>
  <c r="V156" i="33"/>
  <c r="V157" i="33"/>
  <c r="V158" i="33"/>
  <c r="V159" i="33"/>
  <c r="V160" i="33"/>
  <c r="V161" i="33"/>
  <c r="V162" i="33"/>
  <c r="V163" i="33"/>
  <c r="V164" i="33"/>
  <c r="V165" i="33"/>
  <c r="V166" i="33"/>
  <c r="V167" i="33"/>
  <c r="V168" i="33"/>
  <c r="V169" i="33"/>
  <c r="V170" i="33"/>
  <c r="V171" i="33"/>
  <c r="V172" i="33"/>
  <c r="V173" i="33"/>
  <c r="V174" i="33"/>
  <c r="V175" i="33"/>
  <c r="V176" i="33"/>
  <c r="V177" i="33"/>
  <c r="V178" i="33"/>
  <c r="V179" i="33"/>
  <c r="U15" i="33"/>
  <c r="U16" i="33"/>
  <c r="U17" i="33"/>
  <c r="U18" i="33"/>
  <c r="U19" i="33"/>
  <c r="U20" i="33"/>
  <c r="U21" i="33"/>
  <c r="U22" i="33"/>
  <c r="U23" i="33"/>
  <c r="U24" i="33"/>
  <c r="U25" i="33"/>
  <c r="U26" i="33"/>
  <c r="U27" i="33"/>
  <c r="U28" i="33"/>
  <c r="U29" i="33"/>
  <c r="U30" i="33"/>
  <c r="U31" i="33"/>
  <c r="U32" i="33"/>
  <c r="U33" i="33"/>
  <c r="U34" i="33"/>
  <c r="U35" i="33"/>
  <c r="U36" i="33"/>
  <c r="U37" i="33"/>
  <c r="U38" i="33"/>
  <c r="U39" i="33"/>
  <c r="U40" i="33"/>
  <c r="U41" i="33"/>
  <c r="U42" i="33"/>
  <c r="U43" i="33"/>
  <c r="U44" i="33"/>
  <c r="U45" i="33"/>
  <c r="U46" i="33"/>
  <c r="U47" i="33"/>
  <c r="U48" i="33"/>
  <c r="U49" i="33"/>
  <c r="U50" i="33"/>
  <c r="U51" i="33"/>
  <c r="U52" i="33"/>
  <c r="U53" i="33"/>
  <c r="U54" i="33"/>
  <c r="U55" i="33"/>
  <c r="U56" i="33"/>
  <c r="U57" i="33"/>
  <c r="U58" i="33"/>
  <c r="U59" i="33"/>
  <c r="U60" i="33"/>
  <c r="U61" i="33"/>
  <c r="U62" i="33"/>
  <c r="U63" i="33"/>
  <c r="U64" i="33"/>
  <c r="U65" i="33"/>
  <c r="U66" i="33"/>
  <c r="U67" i="33"/>
  <c r="U68" i="33"/>
  <c r="U69" i="33"/>
  <c r="U70" i="33"/>
  <c r="U71" i="33"/>
  <c r="U72" i="33"/>
  <c r="U73" i="33"/>
  <c r="U74" i="33"/>
  <c r="U75" i="33"/>
  <c r="U76" i="33"/>
  <c r="U77" i="33"/>
  <c r="U78" i="33"/>
  <c r="U79" i="33"/>
  <c r="U80" i="33"/>
  <c r="U81" i="33"/>
  <c r="U82" i="33"/>
  <c r="U83" i="33"/>
  <c r="U84" i="33"/>
  <c r="U85" i="33"/>
  <c r="U86" i="33"/>
  <c r="U87" i="33"/>
  <c r="U88" i="33"/>
  <c r="U89" i="33"/>
  <c r="U90" i="33"/>
  <c r="U91" i="33"/>
  <c r="U92" i="33"/>
  <c r="U93" i="33"/>
  <c r="U94" i="33"/>
  <c r="U95" i="33"/>
  <c r="U96" i="33"/>
  <c r="U97" i="33"/>
  <c r="U98" i="33"/>
  <c r="U99" i="33"/>
  <c r="U100" i="33"/>
  <c r="U101" i="33"/>
  <c r="U102" i="33"/>
  <c r="U103" i="33"/>
  <c r="U104" i="33"/>
  <c r="U105" i="33"/>
  <c r="U106" i="33"/>
  <c r="U107" i="33"/>
  <c r="U108" i="33"/>
  <c r="U109" i="33"/>
  <c r="U110" i="33"/>
  <c r="U111" i="33"/>
  <c r="U112" i="33"/>
  <c r="U113" i="33"/>
  <c r="U114" i="33"/>
  <c r="U115" i="33"/>
  <c r="U116" i="33"/>
  <c r="U117" i="33"/>
  <c r="U118" i="33"/>
  <c r="U119" i="33"/>
  <c r="U120" i="33"/>
  <c r="U121" i="33"/>
  <c r="U122" i="33"/>
  <c r="U123" i="33"/>
  <c r="U124" i="33"/>
  <c r="U125" i="33"/>
  <c r="U126" i="33"/>
  <c r="U127" i="33"/>
  <c r="U128" i="33"/>
  <c r="U129" i="33"/>
  <c r="U130" i="33"/>
  <c r="U131" i="33"/>
  <c r="U132" i="33"/>
  <c r="U133" i="33"/>
  <c r="U134" i="33"/>
  <c r="U135" i="33"/>
  <c r="U136" i="33"/>
  <c r="U137" i="33"/>
  <c r="U138" i="33"/>
  <c r="U139" i="33"/>
  <c r="U140" i="33"/>
  <c r="U141" i="33"/>
  <c r="U142" i="33"/>
  <c r="U143" i="33"/>
  <c r="U144" i="33"/>
  <c r="U145" i="33"/>
  <c r="U146" i="33"/>
  <c r="U147" i="33"/>
  <c r="U148" i="33"/>
  <c r="U149" i="33"/>
  <c r="U150" i="33"/>
  <c r="U151" i="33"/>
  <c r="U152" i="33"/>
  <c r="U153" i="33"/>
  <c r="U154" i="33"/>
  <c r="U155" i="33"/>
  <c r="U156" i="33"/>
  <c r="U157" i="33"/>
  <c r="U158" i="33"/>
  <c r="U159" i="33"/>
  <c r="U160" i="33"/>
  <c r="U161" i="33"/>
  <c r="U162" i="33"/>
  <c r="U163" i="33"/>
  <c r="U164" i="33"/>
  <c r="U165" i="33"/>
  <c r="U166" i="33"/>
  <c r="U167" i="33"/>
  <c r="U168" i="33"/>
  <c r="U169" i="33"/>
  <c r="U170" i="33"/>
  <c r="U171" i="33"/>
  <c r="U172" i="33"/>
  <c r="U173" i="33"/>
  <c r="U174" i="33"/>
  <c r="U175" i="33"/>
  <c r="U176" i="33"/>
  <c r="U177" i="33"/>
  <c r="U178" i="33"/>
  <c r="U179" i="33"/>
  <c r="V14" i="33"/>
  <c r="U14" i="33"/>
  <c r="AC12" i="33" l="1"/>
  <c r="AA12" i="33"/>
  <c r="AE13" i="33"/>
  <c r="AF11" i="33" s="1"/>
  <c r="AA10" i="33"/>
  <c r="AA11" i="33"/>
  <c r="B10" i="34"/>
  <c r="AF10" i="33" l="1"/>
  <c r="AC13" i="33"/>
  <c r="AD11" i="33" s="1"/>
  <c r="AF12" i="33"/>
  <c r="O5" i="33"/>
  <c r="O6" i="33" s="1"/>
  <c r="P5" i="33"/>
  <c r="P6" i="33" s="1"/>
  <c r="F15" i="33"/>
  <c r="F16" i="33"/>
  <c r="F17" i="33"/>
  <c r="F18" i="33"/>
  <c r="F19" i="33"/>
  <c r="F20" i="33"/>
  <c r="F21" i="33"/>
  <c r="F22" i="33"/>
  <c r="F23" i="33"/>
  <c r="F24" i="33"/>
  <c r="F25" i="33"/>
  <c r="F26" i="33"/>
  <c r="F27" i="33"/>
  <c r="F28" i="33"/>
  <c r="F29" i="33"/>
  <c r="F30" i="33"/>
  <c r="F31" i="33"/>
  <c r="F32" i="33"/>
  <c r="F33" i="33"/>
  <c r="F34" i="33"/>
  <c r="F35" i="33"/>
  <c r="F36" i="33"/>
  <c r="F37" i="33"/>
  <c r="F38" i="33"/>
  <c r="F39" i="33"/>
  <c r="F40" i="33"/>
  <c r="F41" i="33"/>
  <c r="F42" i="33"/>
  <c r="F43" i="33"/>
  <c r="F44" i="33"/>
  <c r="F45" i="33"/>
  <c r="F46" i="33"/>
  <c r="F47" i="33"/>
  <c r="F48" i="33"/>
  <c r="F49" i="33"/>
  <c r="F50" i="33"/>
  <c r="F51" i="33"/>
  <c r="F52" i="33"/>
  <c r="F53" i="33"/>
  <c r="F54" i="33"/>
  <c r="F55" i="33"/>
  <c r="F56" i="33"/>
  <c r="F57" i="33"/>
  <c r="F58" i="33"/>
  <c r="F59" i="33"/>
  <c r="F60" i="33"/>
  <c r="F61" i="33"/>
  <c r="F62" i="33"/>
  <c r="F63" i="33"/>
  <c r="F64" i="33"/>
  <c r="F65" i="33"/>
  <c r="F66" i="33"/>
  <c r="F67" i="33"/>
  <c r="F68" i="33"/>
  <c r="F69" i="33"/>
  <c r="F70" i="33"/>
  <c r="F71" i="33"/>
  <c r="F72" i="33"/>
  <c r="F73" i="33"/>
  <c r="F74" i="33"/>
  <c r="F75" i="33"/>
  <c r="F76" i="33"/>
  <c r="F77" i="33"/>
  <c r="F78" i="33"/>
  <c r="F79" i="33"/>
  <c r="F80" i="33"/>
  <c r="F81" i="33"/>
  <c r="F82" i="33"/>
  <c r="F83" i="33"/>
  <c r="F84" i="33"/>
  <c r="F85" i="33"/>
  <c r="F86" i="33"/>
  <c r="F87" i="33"/>
  <c r="F88" i="33"/>
  <c r="F89" i="33"/>
  <c r="F90" i="33"/>
  <c r="F91" i="33"/>
  <c r="F92" i="33"/>
  <c r="F93" i="33"/>
  <c r="F94" i="33"/>
  <c r="F95" i="33"/>
  <c r="F96" i="33"/>
  <c r="F97" i="33"/>
  <c r="F98" i="33"/>
  <c r="F99" i="33"/>
  <c r="F100" i="33"/>
  <c r="F101" i="33"/>
  <c r="F102" i="33"/>
  <c r="F103" i="33"/>
  <c r="F104" i="33"/>
  <c r="F105" i="33"/>
  <c r="F106" i="33"/>
  <c r="F107" i="33"/>
  <c r="F108" i="33"/>
  <c r="F109" i="33"/>
  <c r="F110" i="33"/>
  <c r="F111" i="33"/>
  <c r="F112" i="33"/>
  <c r="F113" i="33"/>
  <c r="F114" i="33"/>
  <c r="F115" i="33"/>
  <c r="F116" i="33"/>
  <c r="F117" i="33"/>
  <c r="F118" i="33"/>
  <c r="F119" i="33"/>
  <c r="F120" i="33"/>
  <c r="F121" i="33"/>
  <c r="F122" i="33"/>
  <c r="F123" i="33"/>
  <c r="F124" i="33"/>
  <c r="F125" i="33"/>
  <c r="F126" i="33"/>
  <c r="F127" i="33"/>
  <c r="F128" i="33"/>
  <c r="F129" i="33"/>
  <c r="F130" i="33"/>
  <c r="F131" i="33"/>
  <c r="F132" i="33"/>
  <c r="F133" i="33"/>
  <c r="F134" i="33"/>
  <c r="F135" i="33"/>
  <c r="F136" i="33"/>
  <c r="F137" i="33"/>
  <c r="F138" i="33"/>
  <c r="F139" i="33"/>
  <c r="F140" i="33"/>
  <c r="F141" i="33"/>
  <c r="F142" i="33"/>
  <c r="F143" i="33"/>
  <c r="F144" i="33"/>
  <c r="F145" i="33"/>
  <c r="F146" i="33"/>
  <c r="F147" i="33"/>
  <c r="F148" i="33"/>
  <c r="F149" i="33"/>
  <c r="F150" i="33"/>
  <c r="F151" i="33"/>
  <c r="F152" i="33"/>
  <c r="F153" i="33"/>
  <c r="F154" i="33"/>
  <c r="F155" i="33"/>
  <c r="F156" i="33"/>
  <c r="F157" i="33"/>
  <c r="F158" i="33"/>
  <c r="F159" i="33"/>
  <c r="F160" i="33"/>
  <c r="F161" i="33"/>
  <c r="F162" i="33"/>
  <c r="F163" i="33"/>
  <c r="F164" i="33"/>
  <c r="F165" i="33"/>
  <c r="F166" i="33"/>
  <c r="F167" i="33"/>
  <c r="F168" i="33"/>
  <c r="F169" i="33"/>
  <c r="F170" i="33"/>
  <c r="F171" i="33"/>
  <c r="F172" i="33"/>
  <c r="F173" i="33"/>
  <c r="F174" i="33"/>
  <c r="F175" i="33"/>
  <c r="F176" i="33"/>
  <c r="F177" i="33"/>
  <c r="F178" i="33"/>
  <c r="F179" i="33"/>
  <c r="F180" i="33"/>
  <c r="F181" i="33"/>
  <c r="F182" i="33"/>
  <c r="F183" i="33"/>
  <c r="F184" i="33"/>
  <c r="F185" i="33"/>
  <c r="F186" i="33"/>
  <c r="F187" i="33"/>
  <c r="F188" i="33"/>
  <c r="F189" i="33"/>
  <c r="F190" i="33"/>
  <c r="F191" i="33"/>
  <c r="F192" i="33"/>
  <c r="F193" i="33"/>
  <c r="F194" i="33"/>
  <c r="F195" i="33"/>
  <c r="F196" i="33"/>
  <c r="F197" i="33"/>
  <c r="F198" i="33"/>
  <c r="F199" i="33"/>
  <c r="F200" i="33"/>
  <c r="F201" i="33"/>
  <c r="F202" i="33"/>
  <c r="F203" i="33"/>
  <c r="F204" i="33"/>
  <c r="F205" i="33"/>
  <c r="F206" i="33"/>
  <c r="F207" i="33"/>
  <c r="F208" i="33"/>
  <c r="F209" i="33"/>
  <c r="F210" i="33"/>
  <c r="F211" i="33"/>
  <c r="F212" i="33"/>
  <c r="F213" i="33"/>
  <c r="F214" i="33"/>
  <c r="F215" i="33"/>
  <c r="F216" i="33"/>
  <c r="F217" i="33"/>
  <c r="F218" i="33"/>
  <c r="F219" i="33"/>
  <c r="F220" i="33"/>
  <c r="F221" i="33"/>
  <c r="F222" i="33"/>
  <c r="F223" i="33"/>
  <c r="F224" i="33"/>
  <c r="F225" i="33"/>
  <c r="F226" i="33"/>
  <c r="F227" i="33"/>
  <c r="F228" i="33"/>
  <c r="F229" i="33"/>
  <c r="F230" i="33"/>
  <c r="F231" i="33"/>
  <c r="F232" i="33"/>
  <c r="F233" i="33"/>
  <c r="F234" i="33"/>
  <c r="F235" i="33"/>
  <c r="F236" i="33"/>
  <c r="F237" i="33"/>
  <c r="F238" i="33"/>
  <c r="F239" i="33"/>
  <c r="F240" i="33"/>
  <c r="F241" i="33"/>
  <c r="F242" i="33"/>
  <c r="F243" i="33"/>
  <c r="F244" i="33"/>
  <c r="F245" i="33"/>
  <c r="F246" i="33"/>
  <c r="F247" i="33"/>
  <c r="F248" i="33"/>
  <c r="F249" i="33"/>
  <c r="F250" i="33"/>
  <c r="F251" i="33"/>
  <c r="F252" i="33"/>
  <c r="F253" i="33"/>
  <c r="F254" i="33"/>
  <c r="F255" i="33"/>
  <c r="F256" i="33"/>
  <c r="F257" i="33"/>
  <c r="F258" i="33"/>
  <c r="F259" i="33"/>
  <c r="F260" i="33"/>
  <c r="F261" i="33"/>
  <c r="F262" i="33"/>
  <c r="F263" i="33"/>
  <c r="F264" i="33"/>
  <c r="F265" i="33"/>
  <c r="F266" i="33"/>
  <c r="F267" i="33"/>
  <c r="F268" i="33"/>
  <c r="F269" i="33"/>
  <c r="F270" i="33"/>
  <c r="F271" i="33"/>
  <c r="F272" i="33"/>
  <c r="F273" i="33"/>
  <c r="F274" i="33"/>
  <c r="F275" i="33"/>
  <c r="F276" i="33"/>
  <c r="F277" i="33"/>
  <c r="F278" i="33"/>
  <c r="F279" i="33"/>
  <c r="F280" i="33"/>
  <c r="F281" i="33"/>
  <c r="F282" i="33"/>
  <c r="F283" i="33"/>
  <c r="F284" i="33"/>
  <c r="F285" i="33"/>
  <c r="F286" i="33"/>
  <c r="F287" i="33"/>
  <c r="F288" i="33"/>
  <c r="F289" i="33"/>
  <c r="F290" i="33"/>
  <c r="F291" i="33"/>
  <c r="F292" i="33"/>
  <c r="F293" i="33"/>
  <c r="F294" i="33"/>
  <c r="F295" i="33"/>
  <c r="F296" i="33"/>
  <c r="F297" i="33"/>
  <c r="F298" i="33"/>
  <c r="F299" i="33"/>
  <c r="F300" i="33"/>
  <c r="F301" i="33"/>
  <c r="F302" i="33"/>
  <c r="F303" i="33"/>
  <c r="F304" i="33"/>
  <c r="F305" i="33"/>
  <c r="F306" i="33"/>
  <c r="F307" i="33"/>
  <c r="F308" i="33"/>
  <c r="F309" i="33"/>
  <c r="F310" i="33"/>
  <c r="F311" i="33"/>
  <c r="F312" i="33"/>
  <c r="F313" i="33"/>
  <c r="F314" i="33"/>
  <c r="F315" i="33"/>
  <c r="F316" i="33"/>
  <c r="F317" i="33"/>
  <c r="F318" i="33"/>
  <c r="F319" i="33"/>
  <c r="F320" i="33"/>
  <c r="F321" i="33"/>
  <c r="F322" i="33"/>
  <c r="F323" i="33"/>
  <c r="F324" i="33"/>
  <c r="F325" i="33"/>
  <c r="F326" i="33"/>
  <c r="F327" i="33"/>
  <c r="F328" i="33"/>
  <c r="F329" i="33"/>
  <c r="F330" i="33"/>
  <c r="F331" i="33"/>
  <c r="F332" i="33"/>
  <c r="F333" i="33"/>
  <c r="F334" i="33"/>
  <c r="F335" i="33"/>
  <c r="F336" i="33"/>
  <c r="F337" i="33"/>
  <c r="F338" i="33"/>
  <c r="F339" i="33"/>
  <c r="F340" i="33"/>
  <c r="F341" i="33"/>
  <c r="F342" i="33"/>
  <c r="F343" i="33"/>
  <c r="F344" i="33"/>
  <c r="F345" i="33"/>
  <c r="F346" i="33"/>
  <c r="F347" i="33"/>
  <c r="F348" i="33"/>
  <c r="F349" i="33"/>
  <c r="F350" i="33"/>
  <c r="F351" i="33"/>
  <c r="F352" i="33"/>
  <c r="F353" i="33"/>
  <c r="F354" i="33"/>
  <c r="F355" i="33"/>
  <c r="F356" i="33"/>
  <c r="F357" i="33"/>
  <c r="F358" i="33"/>
  <c r="F359" i="33"/>
  <c r="F360" i="33"/>
  <c r="F361" i="33"/>
  <c r="F362" i="33"/>
  <c r="F363" i="33"/>
  <c r="F364" i="33"/>
  <c r="F365" i="33"/>
  <c r="F366" i="33"/>
  <c r="F367" i="33"/>
  <c r="F368" i="33"/>
  <c r="F369" i="33"/>
  <c r="F370" i="33"/>
  <c r="F371" i="33"/>
  <c r="F372" i="33"/>
  <c r="F373" i="33"/>
  <c r="F374" i="33"/>
  <c r="F375" i="33"/>
  <c r="F376" i="33"/>
  <c r="F377" i="33"/>
  <c r="F378" i="33"/>
  <c r="F379" i="33"/>
  <c r="F380" i="33"/>
  <c r="F381" i="33"/>
  <c r="F382" i="33"/>
  <c r="F383" i="33"/>
  <c r="F384" i="33"/>
  <c r="F385" i="33"/>
  <c r="F386" i="33"/>
  <c r="F387" i="33"/>
  <c r="F388" i="33"/>
  <c r="F389" i="33"/>
  <c r="F390" i="33"/>
  <c r="F391" i="33"/>
  <c r="F392" i="33"/>
  <c r="F393" i="33"/>
  <c r="F394" i="33"/>
  <c r="F395" i="33"/>
  <c r="F396" i="33"/>
  <c r="F397" i="33"/>
  <c r="F398" i="33"/>
  <c r="F399" i="33"/>
  <c r="F400" i="33"/>
  <c r="F401" i="33"/>
  <c r="F402" i="33"/>
  <c r="F403" i="33"/>
  <c r="F404" i="33"/>
  <c r="F405" i="33"/>
  <c r="F406" i="33"/>
  <c r="F407" i="33"/>
  <c r="F408" i="33"/>
  <c r="F409" i="33"/>
  <c r="F410" i="33"/>
  <c r="F411" i="33"/>
  <c r="F412" i="33"/>
  <c r="F413" i="33"/>
  <c r="F414" i="33"/>
  <c r="F415" i="33"/>
  <c r="F416" i="33"/>
  <c r="F417" i="33"/>
  <c r="F418" i="33"/>
  <c r="F419" i="33"/>
  <c r="F420" i="33"/>
  <c r="F421" i="33"/>
  <c r="F422" i="33"/>
  <c r="F423" i="33"/>
  <c r="F424" i="33"/>
  <c r="F425" i="33"/>
  <c r="F426" i="33"/>
  <c r="F427" i="33"/>
  <c r="F428" i="33"/>
  <c r="F429" i="33"/>
  <c r="F430" i="33"/>
  <c r="F431" i="33"/>
  <c r="F432" i="33"/>
  <c r="F433" i="33"/>
  <c r="F434" i="33"/>
  <c r="F435" i="33"/>
  <c r="F436" i="33"/>
  <c r="F437" i="33"/>
  <c r="F438" i="33"/>
  <c r="F439" i="33"/>
  <c r="F440" i="33"/>
  <c r="F441" i="33"/>
  <c r="F442" i="33"/>
  <c r="F443" i="33"/>
  <c r="F444" i="33"/>
  <c r="F445" i="33"/>
  <c r="F446" i="33"/>
  <c r="F447" i="33"/>
  <c r="F448" i="33"/>
  <c r="F449" i="33"/>
  <c r="F450" i="33"/>
  <c r="F451" i="33"/>
  <c r="F452" i="33"/>
  <c r="F453" i="33"/>
  <c r="F454" i="33"/>
  <c r="F455" i="33"/>
  <c r="F456" i="33"/>
  <c r="F457" i="33"/>
  <c r="F458" i="33"/>
  <c r="F459" i="33"/>
  <c r="F460" i="33"/>
  <c r="F461" i="33"/>
  <c r="F462" i="33"/>
  <c r="F463" i="33"/>
  <c r="F464" i="33"/>
  <c r="F465" i="33"/>
  <c r="F466" i="33"/>
  <c r="F467" i="33"/>
  <c r="F468" i="33"/>
  <c r="F469" i="33"/>
  <c r="F470" i="33"/>
  <c r="F471" i="33"/>
  <c r="F472" i="33"/>
  <c r="F473" i="33"/>
  <c r="F474" i="33"/>
  <c r="F475" i="33"/>
  <c r="F476" i="33"/>
  <c r="F477" i="33"/>
  <c r="F478" i="33"/>
  <c r="F479" i="33"/>
  <c r="F480" i="33"/>
  <c r="F481" i="33"/>
  <c r="F482" i="33"/>
  <c r="F483" i="33"/>
  <c r="F484" i="33"/>
  <c r="F485" i="33"/>
  <c r="F486" i="33"/>
  <c r="F487" i="33"/>
  <c r="F488" i="33"/>
  <c r="F489" i="33"/>
  <c r="F490" i="33"/>
  <c r="F491" i="33"/>
  <c r="F492" i="33"/>
  <c r="F493" i="33"/>
  <c r="F494" i="33"/>
  <c r="F495" i="33"/>
  <c r="F496" i="33"/>
  <c r="F497" i="33"/>
  <c r="F498" i="33"/>
  <c r="F499" i="33"/>
  <c r="F500" i="33"/>
  <c r="F501" i="33"/>
  <c r="F502" i="33"/>
  <c r="F503" i="33"/>
  <c r="F504" i="33"/>
  <c r="F505" i="33"/>
  <c r="F506" i="33"/>
  <c r="F507" i="33"/>
  <c r="F508" i="33"/>
  <c r="F509" i="33"/>
  <c r="F510" i="33"/>
  <c r="F511" i="33"/>
  <c r="F512" i="33"/>
  <c r="F513" i="33"/>
  <c r="F514" i="33"/>
  <c r="F515" i="33"/>
  <c r="F516" i="33"/>
  <c r="F517" i="33"/>
  <c r="F518" i="33"/>
  <c r="F519" i="33"/>
  <c r="F520" i="33"/>
  <c r="F521" i="33"/>
  <c r="F522" i="33"/>
  <c r="F523" i="33"/>
  <c r="F524" i="33"/>
  <c r="F525" i="33"/>
  <c r="F526" i="33"/>
  <c r="F527" i="33"/>
  <c r="F528" i="33"/>
  <c r="F529" i="33"/>
  <c r="F530" i="33"/>
  <c r="F531" i="33"/>
  <c r="F532" i="33"/>
  <c r="F533" i="33"/>
  <c r="F534" i="33"/>
  <c r="F535" i="33"/>
  <c r="F536" i="33"/>
  <c r="F537" i="33"/>
  <c r="F538" i="33"/>
  <c r="F539" i="33"/>
  <c r="F540" i="33"/>
  <c r="F541" i="33"/>
  <c r="F542" i="33"/>
  <c r="F543" i="33"/>
  <c r="F544" i="33"/>
  <c r="F545" i="33"/>
  <c r="F546" i="33"/>
  <c r="F547" i="33"/>
  <c r="F548" i="33"/>
  <c r="F549" i="33"/>
  <c r="F550" i="33"/>
  <c r="F551" i="33"/>
  <c r="F552" i="33"/>
  <c r="F553" i="33"/>
  <c r="F554" i="33"/>
  <c r="F555" i="33"/>
  <c r="F556" i="33"/>
  <c r="F557" i="33"/>
  <c r="F558" i="33"/>
  <c r="F559" i="33"/>
  <c r="F560" i="33"/>
  <c r="F561" i="33"/>
  <c r="F562" i="33"/>
  <c r="F563" i="33"/>
  <c r="F564" i="33"/>
  <c r="F565" i="33"/>
  <c r="F566" i="33"/>
  <c r="F567" i="33"/>
  <c r="F568" i="33"/>
  <c r="F569" i="33"/>
  <c r="F570" i="33"/>
  <c r="F571" i="33"/>
  <c r="F572" i="33"/>
  <c r="F573" i="33"/>
  <c r="F574" i="33"/>
  <c r="F575" i="33"/>
  <c r="F576" i="33"/>
  <c r="F577" i="33"/>
  <c r="F578" i="33"/>
  <c r="F579" i="33"/>
  <c r="F580" i="33"/>
  <c r="F581" i="33"/>
  <c r="F582" i="33"/>
  <c r="F583" i="33"/>
  <c r="F584" i="33"/>
  <c r="F585" i="33"/>
  <c r="F586" i="33"/>
  <c r="F587" i="33"/>
  <c r="F588" i="33"/>
  <c r="F589" i="33"/>
  <c r="F590" i="33"/>
  <c r="F591" i="33"/>
  <c r="F592" i="33"/>
  <c r="F593" i="33"/>
  <c r="F594" i="33"/>
  <c r="F595" i="33"/>
  <c r="F596" i="33"/>
  <c r="F597" i="33"/>
  <c r="F598" i="33"/>
  <c r="F599" i="33"/>
  <c r="F600" i="33"/>
  <c r="F601" i="33"/>
  <c r="F602" i="33"/>
  <c r="F603" i="33"/>
  <c r="F604" i="33"/>
  <c r="F605" i="33"/>
  <c r="F606" i="33"/>
  <c r="F607" i="33"/>
  <c r="F608" i="33"/>
  <c r="F609" i="33"/>
  <c r="F610" i="33"/>
  <c r="F611" i="33"/>
  <c r="F612" i="33"/>
  <c r="F613" i="33"/>
  <c r="F614" i="33"/>
  <c r="F615" i="33"/>
  <c r="F616" i="33"/>
  <c r="F617" i="33"/>
  <c r="F618" i="33"/>
  <c r="F619" i="33"/>
  <c r="F620" i="33"/>
  <c r="F621" i="33"/>
  <c r="F622" i="33"/>
  <c r="F623" i="33"/>
  <c r="F624" i="33"/>
  <c r="F625" i="33"/>
  <c r="F626" i="33"/>
  <c r="F627" i="33"/>
  <c r="F628" i="33"/>
  <c r="F629" i="33"/>
  <c r="F630" i="33"/>
  <c r="F631" i="33"/>
  <c r="F632" i="33"/>
  <c r="F633" i="33"/>
  <c r="F634" i="33"/>
  <c r="F635" i="33"/>
  <c r="F636" i="33"/>
  <c r="F637" i="33"/>
  <c r="F638" i="33"/>
  <c r="F639" i="33"/>
  <c r="F640" i="33"/>
  <c r="F641" i="33"/>
  <c r="F642" i="33"/>
  <c r="F643" i="33"/>
  <c r="F644" i="33"/>
  <c r="F645" i="33"/>
  <c r="F646" i="33"/>
  <c r="F647" i="33"/>
  <c r="F648" i="33"/>
  <c r="F649" i="33"/>
  <c r="F650" i="33"/>
  <c r="F651" i="33"/>
  <c r="F652" i="33"/>
  <c r="F653" i="33"/>
  <c r="F654" i="33"/>
  <c r="F655" i="33"/>
  <c r="F656" i="33"/>
  <c r="F657" i="33"/>
  <c r="F658" i="33"/>
  <c r="F659" i="33"/>
  <c r="F660" i="33"/>
  <c r="F661" i="33"/>
  <c r="F662" i="33"/>
  <c r="F663" i="33"/>
  <c r="F664" i="33"/>
  <c r="F665" i="33"/>
  <c r="F666" i="33"/>
  <c r="F667" i="33"/>
  <c r="F668" i="33"/>
  <c r="F669" i="33"/>
  <c r="F670" i="33"/>
  <c r="F671" i="33"/>
  <c r="F672" i="33"/>
  <c r="F673" i="33"/>
  <c r="F674" i="33"/>
  <c r="F675" i="33"/>
  <c r="F676" i="33"/>
  <c r="F677" i="33"/>
  <c r="F678" i="33"/>
  <c r="F679" i="33"/>
  <c r="F680" i="33"/>
  <c r="F681" i="33"/>
  <c r="F682" i="33"/>
  <c r="F683" i="33"/>
  <c r="F684" i="33"/>
  <c r="F685" i="33"/>
  <c r="F686" i="33"/>
  <c r="F687" i="33"/>
  <c r="F688" i="33"/>
  <c r="F689" i="33"/>
  <c r="F690" i="33"/>
  <c r="F691" i="33"/>
  <c r="F692" i="33"/>
  <c r="F693" i="33"/>
  <c r="F694" i="33"/>
  <c r="F695" i="33"/>
  <c r="F696" i="33"/>
  <c r="F697" i="33"/>
  <c r="F698" i="33"/>
  <c r="F699" i="33"/>
  <c r="F700" i="33"/>
  <c r="F701" i="33"/>
  <c r="F702" i="33"/>
  <c r="F703" i="33"/>
  <c r="F704" i="33"/>
  <c r="F705" i="33"/>
  <c r="F706" i="33"/>
  <c r="F707" i="33"/>
  <c r="F708" i="33"/>
  <c r="F709" i="33"/>
  <c r="F710" i="33"/>
  <c r="F711" i="33"/>
  <c r="F712" i="33"/>
  <c r="F713" i="33"/>
  <c r="F714" i="33"/>
  <c r="F715" i="33"/>
  <c r="F716" i="33"/>
  <c r="F717" i="33"/>
  <c r="F718" i="33"/>
  <c r="F719" i="33"/>
  <c r="F720" i="33"/>
  <c r="F721" i="33"/>
  <c r="F722" i="33"/>
  <c r="F723" i="33"/>
  <c r="F724" i="33"/>
  <c r="F725" i="33"/>
  <c r="F726" i="33"/>
  <c r="F727" i="33"/>
  <c r="F728" i="33"/>
  <c r="F729" i="33"/>
  <c r="F730" i="33"/>
  <c r="F731" i="33"/>
  <c r="F732" i="33"/>
  <c r="F733" i="33"/>
  <c r="F734" i="33"/>
  <c r="F735" i="33"/>
  <c r="F736" i="33"/>
  <c r="F737" i="33"/>
  <c r="F738" i="33"/>
  <c r="F739" i="33"/>
  <c r="F740" i="33"/>
  <c r="F741" i="33"/>
  <c r="F742" i="33"/>
  <c r="F743" i="33"/>
  <c r="F744" i="33"/>
  <c r="F745" i="33"/>
  <c r="F746" i="33"/>
  <c r="F747" i="33"/>
  <c r="F748" i="33"/>
  <c r="F749" i="33"/>
  <c r="F750" i="33"/>
  <c r="F751" i="33"/>
  <c r="F752" i="33"/>
  <c r="F753" i="33"/>
  <c r="F754" i="33"/>
  <c r="F755" i="33"/>
  <c r="F756" i="33"/>
  <c r="F757" i="33"/>
  <c r="F758" i="33"/>
  <c r="F759" i="33"/>
  <c r="F760" i="33"/>
  <c r="F761" i="33"/>
  <c r="F762" i="33"/>
  <c r="F763" i="33"/>
  <c r="F764" i="33"/>
  <c r="F765" i="33"/>
  <c r="F766" i="33"/>
  <c r="F767" i="33"/>
  <c r="F768" i="33"/>
  <c r="F769" i="33"/>
  <c r="F770" i="33"/>
  <c r="F771" i="33"/>
  <c r="F772" i="33"/>
  <c r="F773" i="33"/>
  <c r="F774" i="33"/>
  <c r="F775" i="33"/>
  <c r="F776" i="33"/>
  <c r="F777" i="33"/>
  <c r="F778" i="33"/>
  <c r="F779" i="33"/>
  <c r="F780" i="33"/>
  <c r="F781" i="33"/>
  <c r="F782" i="33"/>
  <c r="F783" i="33"/>
  <c r="F784" i="33"/>
  <c r="F785" i="33"/>
  <c r="F786" i="33"/>
  <c r="F787" i="33"/>
  <c r="F788" i="33"/>
  <c r="F789" i="33"/>
  <c r="F790" i="33"/>
  <c r="F791" i="33"/>
  <c r="F792" i="33"/>
  <c r="F793" i="33"/>
  <c r="F794" i="33"/>
  <c r="F795" i="33"/>
  <c r="F796" i="33"/>
  <c r="F797" i="33"/>
  <c r="F798" i="33"/>
  <c r="F799" i="33"/>
  <c r="F800" i="33"/>
  <c r="F801" i="33"/>
  <c r="F802" i="33"/>
  <c r="F803" i="33"/>
  <c r="F804" i="33"/>
  <c r="F805" i="33"/>
  <c r="F806" i="33"/>
  <c r="F807" i="33"/>
  <c r="F808" i="33"/>
  <c r="F809" i="33"/>
  <c r="F810" i="33"/>
  <c r="F811" i="33"/>
  <c r="F812" i="33"/>
  <c r="F813" i="33"/>
  <c r="F814" i="33"/>
  <c r="F815" i="33"/>
  <c r="F816" i="33"/>
  <c r="F817" i="33"/>
  <c r="F818" i="33"/>
  <c r="F819" i="33"/>
  <c r="F820" i="33"/>
  <c r="F821" i="33"/>
  <c r="F822" i="33"/>
  <c r="F823" i="33"/>
  <c r="F824" i="33"/>
  <c r="F825" i="33"/>
  <c r="F826" i="33"/>
  <c r="F827" i="33"/>
  <c r="F828" i="33"/>
  <c r="F829" i="33"/>
  <c r="F830" i="33"/>
  <c r="F831" i="33"/>
  <c r="F832" i="33"/>
  <c r="F833" i="33"/>
  <c r="F834" i="33"/>
  <c r="F835" i="33"/>
  <c r="F836" i="33"/>
  <c r="F837" i="33"/>
  <c r="F838" i="33"/>
  <c r="F839" i="33"/>
  <c r="F840" i="33"/>
  <c r="F841" i="33"/>
  <c r="F842" i="33"/>
  <c r="F843" i="33"/>
  <c r="F844" i="33"/>
  <c r="F845" i="33"/>
  <c r="F846" i="33"/>
  <c r="F847" i="33"/>
  <c r="F848" i="33"/>
  <c r="F849" i="33"/>
  <c r="F850" i="33"/>
  <c r="F851" i="33"/>
  <c r="F852" i="33"/>
  <c r="F853" i="33"/>
  <c r="F854" i="33"/>
  <c r="F855" i="33"/>
  <c r="F856" i="33"/>
  <c r="F857" i="33"/>
  <c r="F858" i="33"/>
  <c r="F859" i="33"/>
  <c r="F860" i="33"/>
  <c r="F861" i="33"/>
  <c r="F862" i="33"/>
  <c r="F863" i="33"/>
  <c r="F864" i="33"/>
  <c r="F865" i="33"/>
  <c r="F866" i="33"/>
  <c r="F867" i="33"/>
  <c r="F868" i="33"/>
  <c r="F869" i="33"/>
  <c r="F870" i="33"/>
  <c r="F871" i="33"/>
  <c r="F872" i="33"/>
  <c r="F873" i="33"/>
  <c r="F874" i="33"/>
  <c r="F875" i="33"/>
  <c r="F876" i="33"/>
  <c r="F877" i="33"/>
  <c r="F878" i="33"/>
  <c r="F879" i="33"/>
  <c r="F880" i="33"/>
  <c r="F881" i="33"/>
  <c r="F882" i="33"/>
  <c r="F883" i="33"/>
  <c r="F884" i="33"/>
  <c r="F885" i="33"/>
  <c r="F886" i="33"/>
  <c r="F887" i="33"/>
  <c r="F888" i="33"/>
  <c r="F889" i="33"/>
  <c r="F890" i="33"/>
  <c r="F891" i="33"/>
  <c r="F892" i="33"/>
  <c r="F893" i="33"/>
  <c r="F894" i="33"/>
  <c r="F895" i="33"/>
  <c r="F896" i="33"/>
  <c r="F897" i="33"/>
  <c r="F898" i="33"/>
  <c r="F899" i="33"/>
  <c r="F900" i="33"/>
  <c r="F901" i="33"/>
  <c r="F902" i="33"/>
  <c r="F903" i="33"/>
  <c r="F904" i="33"/>
  <c r="F905" i="33"/>
  <c r="F906" i="33"/>
  <c r="F907" i="33"/>
  <c r="F908" i="33"/>
  <c r="F909" i="33"/>
  <c r="F910" i="33"/>
  <c r="F911" i="33"/>
  <c r="F912" i="33"/>
  <c r="F913" i="33"/>
  <c r="F914" i="33"/>
  <c r="F915" i="33"/>
  <c r="F916" i="33"/>
  <c r="F917" i="33"/>
  <c r="F918" i="33"/>
  <c r="F919" i="33"/>
  <c r="F920" i="33"/>
  <c r="F921" i="33"/>
  <c r="F922" i="33"/>
  <c r="F923" i="33"/>
  <c r="F924" i="33"/>
  <c r="F925" i="33"/>
  <c r="F926" i="33"/>
  <c r="F927" i="33"/>
  <c r="F928" i="33"/>
  <c r="F929" i="33"/>
  <c r="F930" i="33"/>
  <c r="F931" i="33"/>
  <c r="F932" i="33"/>
  <c r="F933" i="33"/>
  <c r="F934" i="33"/>
  <c r="F935" i="33"/>
  <c r="F936" i="33"/>
  <c r="F937" i="33"/>
  <c r="F938" i="33"/>
  <c r="F939" i="33"/>
  <c r="F940" i="33"/>
  <c r="F941" i="33"/>
  <c r="F942" i="33"/>
  <c r="F943" i="33"/>
  <c r="F944" i="33"/>
  <c r="F945" i="33"/>
  <c r="F946" i="33"/>
  <c r="F947" i="33"/>
  <c r="F948" i="33"/>
  <c r="F949" i="33"/>
  <c r="F950" i="33"/>
  <c r="F951" i="33"/>
  <c r="F952" i="33"/>
  <c r="F953" i="33"/>
  <c r="F954" i="33"/>
  <c r="F955" i="33"/>
  <c r="F956" i="33"/>
  <c r="F957" i="33"/>
  <c r="F958" i="33"/>
  <c r="F959" i="33"/>
  <c r="F960" i="33"/>
  <c r="F961" i="33"/>
  <c r="F962" i="33"/>
  <c r="F963" i="33"/>
  <c r="F964" i="33"/>
  <c r="F965" i="33"/>
  <c r="F966" i="33"/>
  <c r="F967" i="33"/>
  <c r="F968" i="33"/>
  <c r="F969" i="33"/>
  <c r="F970" i="33"/>
  <c r="F971" i="33"/>
  <c r="F972" i="33"/>
  <c r="F973" i="33"/>
  <c r="F974" i="33"/>
  <c r="F975" i="33"/>
  <c r="F976" i="33"/>
  <c r="F977" i="33"/>
  <c r="F978" i="33"/>
  <c r="F979" i="33"/>
  <c r="F980" i="33"/>
  <c r="F981" i="33"/>
  <c r="F982" i="33"/>
  <c r="F983" i="33"/>
  <c r="F984" i="33"/>
  <c r="F985" i="33"/>
  <c r="F986" i="33"/>
  <c r="F987" i="33"/>
  <c r="F988" i="33"/>
  <c r="F989" i="33"/>
  <c r="F990" i="33"/>
  <c r="F991" i="33"/>
  <c r="F992" i="33"/>
  <c r="F993" i="33"/>
  <c r="F994" i="33"/>
  <c r="F995" i="33"/>
  <c r="F996" i="33"/>
  <c r="F997" i="33"/>
  <c r="F998" i="33"/>
  <c r="F999" i="33"/>
  <c r="F1000" i="33"/>
  <c r="F1001" i="33"/>
  <c r="F1002" i="33"/>
  <c r="F1003" i="33"/>
  <c r="F1004" i="33"/>
  <c r="F1005" i="33"/>
  <c r="F1006" i="33"/>
  <c r="F1007" i="33"/>
  <c r="F1008" i="33"/>
  <c r="F1009" i="33"/>
  <c r="F1010" i="33"/>
  <c r="F1011" i="33"/>
  <c r="F1012" i="33"/>
  <c r="F1013" i="33"/>
  <c r="F1014" i="33"/>
  <c r="F1015" i="33"/>
  <c r="F1016" i="33"/>
  <c r="F1017" i="33"/>
  <c r="F1018" i="33"/>
  <c r="F1019" i="33"/>
  <c r="F1020" i="33"/>
  <c r="F1021" i="33"/>
  <c r="F1022" i="33"/>
  <c r="F1023" i="33"/>
  <c r="F1024" i="33"/>
  <c r="F1025" i="33"/>
  <c r="F1026" i="33"/>
  <c r="F1027" i="33"/>
  <c r="F1028" i="33"/>
  <c r="F1029" i="33"/>
  <c r="F1030" i="33"/>
  <c r="F1031" i="33"/>
  <c r="F1032" i="33"/>
  <c r="F1033" i="33"/>
  <c r="F1034" i="33"/>
  <c r="F1035" i="33"/>
  <c r="F1036" i="33"/>
  <c r="F1037" i="33"/>
  <c r="F1038" i="33"/>
  <c r="F1039" i="33"/>
  <c r="F1040" i="33"/>
  <c r="F1041" i="33"/>
  <c r="F1042" i="33"/>
  <c r="F1043" i="33"/>
  <c r="F1044" i="33"/>
  <c r="F1045" i="33"/>
  <c r="F1046" i="33"/>
  <c r="F1047" i="33"/>
  <c r="F1048" i="33"/>
  <c r="F1049" i="33"/>
  <c r="F1050" i="33"/>
  <c r="F1051" i="33"/>
  <c r="F1052" i="33"/>
  <c r="F1053" i="33"/>
  <c r="F1054" i="33"/>
  <c r="F1055" i="33"/>
  <c r="F1056" i="33"/>
  <c r="F1057" i="33"/>
  <c r="F1058" i="33"/>
  <c r="F1059" i="33"/>
  <c r="F1060" i="33"/>
  <c r="F1061" i="33"/>
  <c r="F1062" i="33"/>
  <c r="F1063" i="33"/>
  <c r="F1064" i="33"/>
  <c r="F1065" i="33"/>
  <c r="F1066" i="33"/>
  <c r="F1067" i="33"/>
  <c r="F1068" i="33"/>
  <c r="F1069" i="33"/>
  <c r="F1070" i="33"/>
  <c r="F1071" i="33"/>
  <c r="F1072" i="33"/>
  <c r="F1073" i="33"/>
  <c r="F1074" i="33"/>
  <c r="F1075" i="33"/>
  <c r="F1076" i="33"/>
  <c r="F1077" i="33"/>
  <c r="F1078" i="33"/>
  <c r="F1079" i="33"/>
  <c r="F1080" i="33"/>
  <c r="F1081" i="33"/>
  <c r="F1082" i="33"/>
  <c r="F1083" i="33"/>
  <c r="F1084" i="33"/>
  <c r="F1085" i="33"/>
  <c r="F1086" i="33"/>
  <c r="F1087" i="33"/>
  <c r="F1088" i="33"/>
  <c r="F1089" i="33"/>
  <c r="F1090" i="33"/>
  <c r="F1091" i="33"/>
  <c r="F1092" i="33"/>
  <c r="F1093" i="33"/>
  <c r="F1094" i="33"/>
  <c r="F1095" i="33"/>
  <c r="F1096" i="33"/>
  <c r="F1097" i="33"/>
  <c r="F1098" i="33"/>
  <c r="F1099" i="33"/>
  <c r="F1100" i="33"/>
  <c r="F1101" i="33"/>
  <c r="F1102" i="33"/>
  <c r="F1103" i="33"/>
  <c r="F1104" i="33"/>
  <c r="F1105" i="33"/>
  <c r="F1106" i="33"/>
  <c r="F1107" i="33"/>
  <c r="F1108" i="33"/>
  <c r="F1109" i="33"/>
  <c r="F1110" i="33"/>
  <c r="F1111" i="33"/>
  <c r="F1112" i="33"/>
  <c r="F1113" i="33"/>
  <c r="F1114" i="33"/>
  <c r="F1115" i="33"/>
  <c r="F1116" i="33"/>
  <c r="F1117" i="33"/>
  <c r="F1118" i="33"/>
  <c r="F1119" i="33"/>
  <c r="F1120" i="33"/>
  <c r="F1121" i="33"/>
  <c r="F1122" i="33"/>
  <c r="F1123" i="33"/>
  <c r="F1124" i="33"/>
  <c r="F1125" i="33"/>
  <c r="F1126" i="33"/>
  <c r="F1127" i="33"/>
  <c r="F1128" i="33"/>
  <c r="F1129" i="33"/>
  <c r="F1130" i="33"/>
  <c r="F1131" i="33"/>
  <c r="F1132" i="33"/>
  <c r="F1133" i="33"/>
  <c r="F1134" i="33"/>
  <c r="F1135" i="33"/>
  <c r="F1136" i="33"/>
  <c r="F1137" i="33"/>
  <c r="F1138" i="33"/>
  <c r="F1139" i="33"/>
  <c r="F1140" i="33"/>
  <c r="F1141" i="33"/>
  <c r="F1142" i="33"/>
  <c r="F1143" i="33"/>
  <c r="F1144" i="33"/>
  <c r="F1145" i="33"/>
  <c r="F1146" i="33"/>
  <c r="F1147" i="33"/>
  <c r="F1148" i="33"/>
  <c r="F1149" i="33"/>
  <c r="F1150" i="33"/>
  <c r="F1151" i="33"/>
  <c r="F1152" i="33"/>
  <c r="F1153" i="33"/>
  <c r="F1154" i="33"/>
  <c r="F1155" i="33"/>
  <c r="F1156" i="33"/>
  <c r="F1157" i="33"/>
  <c r="F1158" i="33"/>
  <c r="F1159" i="33"/>
  <c r="F1160" i="33"/>
  <c r="F1161" i="33"/>
  <c r="F1162" i="33"/>
  <c r="F1163" i="33"/>
  <c r="F1164" i="33"/>
  <c r="F1165" i="33"/>
  <c r="F1166" i="33"/>
  <c r="F1167" i="33"/>
  <c r="F1168" i="33"/>
  <c r="F1169" i="33"/>
  <c r="F1170" i="33"/>
  <c r="F1171" i="33"/>
  <c r="F1172" i="33"/>
  <c r="F1173" i="33"/>
  <c r="F1174" i="33"/>
  <c r="F1175" i="33"/>
  <c r="F1176" i="33"/>
  <c r="F1177" i="33"/>
  <c r="F1178" i="33"/>
  <c r="F1179" i="33"/>
  <c r="F1180" i="33"/>
  <c r="F1181" i="33"/>
  <c r="F1182" i="33"/>
  <c r="F1183" i="33"/>
  <c r="F1184" i="33"/>
  <c r="F1185" i="33"/>
  <c r="F1186" i="33"/>
  <c r="F1187" i="33"/>
  <c r="F1188" i="33"/>
  <c r="F1189" i="33"/>
  <c r="F1190" i="33"/>
  <c r="F1191" i="33"/>
  <c r="F1192" i="33"/>
  <c r="F1193" i="33"/>
  <c r="F1194" i="33"/>
  <c r="F1195" i="33"/>
  <c r="F1196" i="33"/>
  <c r="F1197" i="33"/>
  <c r="F1198" i="33"/>
  <c r="F1199" i="33"/>
  <c r="F1200" i="33"/>
  <c r="F1201" i="33"/>
  <c r="F1202" i="33"/>
  <c r="F1203" i="33"/>
  <c r="F1204" i="33"/>
  <c r="F1205" i="33"/>
  <c r="F1206" i="33"/>
  <c r="F1207" i="33"/>
  <c r="F1208" i="33"/>
  <c r="F1209" i="33"/>
  <c r="F1210" i="33"/>
  <c r="F1211" i="33"/>
  <c r="F1212" i="33"/>
  <c r="F1213" i="33"/>
  <c r="F1214" i="33"/>
  <c r="F1215" i="33"/>
  <c r="F1216" i="33"/>
  <c r="F1217" i="33"/>
  <c r="F1218" i="33"/>
  <c r="F1219" i="33"/>
  <c r="F1220" i="33"/>
  <c r="F1221" i="33"/>
  <c r="F1222" i="33"/>
  <c r="F1223" i="33"/>
  <c r="F1224" i="33"/>
  <c r="F1225" i="33"/>
  <c r="F1226" i="33"/>
  <c r="F1227" i="33"/>
  <c r="F1228" i="33"/>
  <c r="F1229" i="33"/>
  <c r="F1230" i="33"/>
  <c r="F1231" i="33"/>
  <c r="F1232" i="33"/>
  <c r="F1233" i="33"/>
  <c r="F1234" i="33"/>
  <c r="F1235" i="33"/>
  <c r="F1236" i="33"/>
  <c r="F1237" i="33"/>
  <c r="F1238" i="33"/>
  <c r="F1239" i="33"/>
  <c r="F1240" i="33"/>
  <c r="F1241" i="33"/>
  <c r="F1242" i="33"/>
  <c r="F1243" i="33"/>
  <c r="F1244" i="33"/>
  <c r="F1245" i="33"/>
  <c r="F1246" i="33"/>
  <c r="F1247" i="33"/>
  <c r="F1248" i="33"/>
  <c r="F1249" i="33"/>
  <c r="F1250" i="33"/>
  <c r="F1251" i="33"/>
  <c r="F1252" i="33"/>
  <c r="F1253" i="33"/>
  <c r="F1254" i="33"/>
  <c r="F1255" i="33"/>
  <c r="F1256" i="33"/>
  <c r="F1257" i="33"/>
  <c r="F1258" i="33"/>
  <c r="F1259" i="33"/>
  <c r="F1260" i="33"/>
  <c r="F1261" i="33"/>
  <c r="F1262" i="33"/>
  <c r="F1263" i="33"/>
  <c r="F1264" i="33"/>
  <c r="F1265" i="33"/>
  <c r="F1266" i="33"/>
  <c r="F1267" i="33"/>
  <c r="F1268" i="33"/>
  <c r="F1269" i="33"/>
  <c r="F1270" i="33"/>
  <c r="F1271" i="33"/>
  <c r="F1272" i="33"/>
  <c r="F1273" i="33"/>
  <c r="F1274" i="33"/>
  <c r="F1275" i="33"/>
  <c r="F1276" i="33"/>
  <c r="F1277" i="33"/>
  <c r="F1278" i="33"/>
  <c r="F1279" i="33"/>
  <c r="F1280" i="33"/>
  <c r="F1281" i="33"/>
  <c r="F1282" i="33"/>
  <c r="F1283" i="33"/>
  <c r="F1284" i="33"/>
  <c r="F1285" i="33"/>
  <c r="F1286" i="33"/>
  <c r="F1287" i="33"/>
  <c r="F1288" i="33"/>
  <c r="F1289" i="33"/>
  <c r="F1290" i="33"/>
  <c r="F1291" i="33"/>
  <c r="F1292" i="33"/>
  <c r="F1293" i="33"/>
  <c r="F1294" i="33"/>
  <c r="F1295" i="33"/>
  <c r="F1296" i="33"/>
  <c r="F1297" i="33"/>
  <c r="F1298" i="33"/>
  <c r="F1299" i="33"/>
  <c r="F1300" i="33"/>
  <c r="F1301" i="33"/>
  <c r="F1302" i="33"/>
  <c r="F1303" i="33"/>
  <c r="F1304" i="33"/>
  <c r="F1305" i="33"/>
  <c r="F1306" i="33"/>
  <c r="F1307" i="33"/>
  <c r="F1308" i="33"/>
  <c r="F1309" i="33"/>
  <c r="F1310" i="33"/>
  <c r="F1311" i="33"/>
  <c r="F1312" i="33"/>
  <c r="F1313" i="33"/>
  <c r="F1314" i="33"/>
  <c r="F1315" i="33"/>
  <c r="F1316" i="33"/>
  <c r="F1317" i="33"/>
  <c r="F1318" i="33"/>
  <c r="F1319" i="33"/>
  <c r="F1320" i="33"/>
  <c r="F1321" i="33"/>
  <c r="F1322" i="33"/>
  <c r="F1323" i="33"/>
  <c r="F1324" i="33"/>
  <c r="F1325" i="33"/>
  <c r="F1326" i="33"/>
  <c r="F1327" i="33"/>
  <c r="F1328" i="33"/>
  <c r="F1329" i="33"/>
  <c r="F1330" i="33"/>
  <c r="F1331" i="33"/>
  <c r="F1332" i="33"/>
  <c r="F1333" i="33"/>
  <c r="F1334" i="33"/>
  <c r="F1335" i="33"/>
  <c r="F1336" i="33"/>
  <c r="F1337" i="33"/>
  <c r="F1338" i="33"/>
  <c r="F1339" i="33"/>
  <c r="F1340" i="33"/>
  <c r="F1341" i="33"/>
  <c r="F1342" i="33"/>
  <c r="F1343" i="33"/>
  <c r="F1344" i="33"/>
  <c r="F1345" i="33"/>
  <c r="F1346" i="33"/>
  <c r="F1347" i="33"/>
  <c r="F1348" i="33"/>
  <c r="F1349" i="33"/>
  <c r="F1350" i="33"/>
  <c r="F1351" i="33"/>
  <c r="F1352" i="33"/>
  <c r="F1353" i="33"/>
  <c r="F1354" i="33"/>
  <c r="F1355" i="33"/>
  <c r="F1356" i="33"/>
  <c r="F1357" i="33"/>
  <c r="F1358" i="33"/>
  <c r="F1359" i="33"/>
  <c r="F1360" i="33"/>
  <c r="F1361" i="33"/>
  <c r="F1362" i="33"/>
  <c r="F1363" i="33"/>
  <c r="F1364" i="33"/>
  <c r="F1365" i="33"/>
  <c r="F1366" i="33"/>
  <c r="F1367" i="33"/>
  <c r="F1368" i="33"/>
  <c r="F1369" i="33"/>
  <c r="F1370" i="33"/>
  <c r="F1371" i="33"/>
  <c r="F1372" i="33"/>
  <c r="F1373" i="33"/>
  <c r="F1374" i="33"/>
  <c r="F1375" i="33"/>
  <c r="F1376" i="33"/>
  <c r="F1377" i="33"/>
  <c r="F1378" i="33"/>
  <c r="F1379" i="33"/>
  <c r="F1380" i="33"/>
  <c r="F1381" i="33"/>
  <c r="F1382" i="33"/>
  <c r="F1383" i="33"/>
  <c r="F1384" i="33"/>
  <c r="F1385" i="33"/>
  <c r="F1386" i="33"/>
  <c r="F1387" i="33"/>
  <c r="F1388" i="33"/>
  <c r="F1389" i="33"/>
  <c r="F1390" i="33"/>
  <c r="F1391" i="33"/>
  <c r="F1392" i="33"/>
  <c r="F1393" i="33"/>
  <c r="F1394" i="33"/>
  <c r="F1395" i="33"/>
  <c r="F1396" i="33"/>
  <c r="F1397" i="33"/>
  <c r="F1398" i="33"/>
  <c r="F1399" i="33"/>
  <c r="F1400" i="33"/>
  <c r="F1401" i="33"/>
  <c r="F1402" i="33"/>
  <c r="F1403" i="33"/>
  <c r="F1404" i="33"/>
  <c r="F1405" i="33"/>
  <c r="F1406" i="33"/>
  <c r="F1407" i="33"/>
  <c r="F1408" i="33"/>
  <c r="F1409" i="33"/>
  <c r="F1410" i="33"/>
  <c r="F1411" i="33"/>
  <c r="F1412" i="33"/>
  <c r="F1413" i="33"/>
  <c r="F1414" i="33"/>
  <c r="F1415" i="33"/>
  <c r="F1416" i="33"/>
  <c r="F1417" i="33"/>
  <c r="F1418" i="33"/>
  <c r="F1419" i="33"/>
  <c r="F1420" i="33"/>
  <c r="F1421" i="33"/>
  <c r="F1422" i="33"/>
  <c r="F1423" i="33"/>
  <c r="F1424" i="33"/>
  <c r="F1425" i="33"/>
  <c r="F1426" i="33"/>
  <c r="F1427" i="33"/>
  <c r="F1428" i="33"/>
  <c r="F1429" i="33"/>
  <c r="F1430" i="33"/>
  <c r="F1431" i="33"/>
  <c r="F1432" i="33"/>
  <c r="F1433" i="33"/>
  <c r="F1434" i="33"/>
  <c r="F1435" i="33"/>
  <c r="F1436" i="33"/>
  <c r="F1437" i="33"/>
  <c r="F1438" i="33"/>
  <c r="F1439" i="33"/>
  <c r="F1440" i="33"/>
  <c r="F1441" i="33"/>
  <c r="F1442" i="33"/>
  <c r="F1443" i="33"/>
  <c r="F1444" i="33"/>
  <c r="F1445" i="33"/>
  <c r="F1446" i="33"/>
  <c r="F1447" i="33"/>
  <c r="F1448" i="33"/>
  <c r="F1449" i="33"/>
  <c r="F1450" i="33"/>
  <c r="F1451" i="33"/>
  <c r="F1452" i="33"/>
  <c r="F1453" i="33"/>
  <c r="F1454" i="33"/>
  <c r="F1455" i="33"/>
  <c r="F1456" i="33"/>
  <c r="F1457" i="33"/>
  <c r="F1458" i="33"/>
  <c r="F1459" i="33"/>
  <c r="F1460" i="33"/>
  <c r="F1461" i="33"/>
  <c r="F1462" i="33"/>
  <c r="F1463" i="33"/>
  <c r="F1464" i="33"/>
  <c r="F1465" i="33"/>
  <c r="F1466" i="33"/>
  <c r="F1467" i="33"/>
  <c r="F1468" i="33"/>
  <c r="F1469" i="33"/>
  <c r="F1470" i="33"/>
  <c r="F1471" i="33"/>
  <c r="F1472" i="33"/>
  <c r="F1473" i="33"/>
  <c r="F1474" i="33"/>
  <c r="F1475" i="33"/>
  <c r="F1476" i="33"/>
  <c r="F1477" i="33"/>
  <c r="F1478" i="33"/>
  <c r="F1479" i="33"/>
  <c r="F1480" i="33"/>
  <c r="F1481" i="33"/>
  <c r="F1482" i="33"/>
  <c r="F1483" i="33"/>
  <c r="F1484" i="33"/>
  <c r="F1485" i="33"/>
  <c r="F1486" i="33"/>
  <c r="F1487" i="33"/>
  <c r="F1488" i="33"/>
  <c r="F1489" i="33"/>
  <c r="F1490" i="33"/>
  <c r="F1491" i="33"/>
  <c r="F1492" i="33"/>
  <c r="F1493" i="33"/>
  <c r="F1494" i="33"/>
  <c r="F1495" i="33"/>
  <c r="F1496" i="33"/>
  <c r="F1497" i="33"/>
  <c r="F1498" i="33"/>
  <c r="F1499" i="33"/>
  <c r="F1500" i="33"/>
  <c r="F1501" i="33"/>
  <c r="F1502" i="33"/>
  <c r="F1503" i="33"/>
  <c r="F1504" i="33"/>
  <c r="F1505" i="33"/>
  <c r="F1506" i="33"/>
  <c r="F1507" i="33"/>
  <c r="F1508" i="33"/>
  <c r="F1509" i="33"/>
  <c r="F1510" i="33"/>
  <c r="F1511" i="33"/>
  <c r="F1512" i="33"/>
  <c r="F1513" i="33"/>
  <c r="F1514" i="33"/>
  <c r="F1515" i="33"/>
  <c r="F1516" i="33"/>
  <c r="F1517" i="33"/>
  <c r="F1518" i="33"/>
  <c r="F1519" i="33"/>
  <c r="F1520" i="33"/>
  <c r="F1521" i="33"/>
  <c r="F1522" i="33"/>
  <c r="F1523" i="33"/>
  <c r="F1524" i="33"/>
  <c r="F1525" i="33"/>
  <c r="F1526" i="33"/>
  <c r="F1527" i="33"/>
  <c r="F1528" i="33"/>
  <c r="F1529" i="33"/>
  <c r="F1530" i="33"/>
  <c r="F1531" i="33"/>
  <c r="F1532" i="33"/>
  <c r="F1533" i="33"/>
  <c r="F1534" i="33"/>
  <c r="F1535" i="33"/>
  <c r="F1536" i="33"/>
  <c r="F1537" i="33"/>
  <c r="F1538" i="33"/>
  <c r="F1539" i="33"/>
  <c r="F1540" i="33"/>
  <c r="F1541" i="33"/>
  <c r="F1542" i="33"/>
  <c r="F1543" i="33"/>
  <c r="F1544" i="33"/>
  <c r="F1545" i="33"/>
  <c r="F1546" i="33"/>
  <c r="F1547" i="33"/>
  <c r="F1548" i="33"/>
  <c r="F1549" i="33"/>
  <c r="F1550" i="33"/>
  <c r="F1551" i="33"/>
  <c r="F1552" i="33"/>
  <c r="F1553" i="33"/>
  <c r="F1554" i="33"/>
  <c r="F1555" i="33"/>
  <c r="F1556" i="33"/>
  <c r="F1557" i="33"/>
  <c r="F1558" i="33"/>
  <c r="F1559" i="33"/>
  <c r="F1560" i="33"/>
  <c r="F1561" i="33"/>
  <c r="F1562" i="33"/>
  <c r="F1563" i="33"/>
  <c r="F1564" i="33"/>
  <c r="F1565" i="33"/>
  <c r="F1566" i="33"/>
  <c r="F1567" i="33"/>
  <c r="F1568" i="33"/>
  <c r="F1569" i="33"/>
  <c r="F1570" i="33"/>
  <c r="F1571" i="33"/>
  <c r="F1572" i="33"/>
  <c r="F1573" i="33"/>
  <c r="F1574" i="33"/>
  <c r="F1575" i="33"/>
  <c r="F1576" i="33"/>
  <c r="F1577" i="33"/>
  <c r="F1578" i="33"/>
  <c r="F1579" i="33"/>
  <c r="F1580" i="33"/>
  <c r="F1581" i="33"/>
  <c r="F1582" i="33"/>
  <c r="F1583" i="33"/>
  <c r="F1584" i="33"/>
  <c r="F1585" i="33"/>
  <c r="F1586" i="33"/>
  <c r="F1587" i="33"/>
  <c r="F1588" i="33"/>
  <c r="F1589" i="33"/>
  <c r="F1590" i="33"/>
  <c r="F1591" i="33"/>
  <c r="F1592" i="33"/>
  <c r="F1593" i="33"/>
  <c r="F1594" i="33"/>
  <c r="F1595" i="33"/>
  <c r="F1596" i="33"/>
  <c r="F1597" i="33"/>
  <c r="F1598" i="33"/>
  <c r="F1599" i="33"/>
  <c r="F1600" i="33"/>
  <c r="F1601" i="33"/>
  <c r="F1602" i="33"/>
  <c r="F1603" i="33"/>
  <c r="F1604" i="33"/>
  <c r="F1605" i="33"/>
  <c r="F1606" i="33"/>
  <c r="F1607" i="33"/>
  <c r="F1608" i="33"/>
  <c r="F1609" i="33"/>
  <c r="F1610" i="33"/>
  <c r="F1611" i="33"/>
  <c r="F14" i="33"/>
  <c r="AI94" i="8"/>
  <c r="AJ94" i="8"/>
  <c r="AK94" i="8"/>
  <c r="D1611" i="33"/>
  <c r="D1610" i="33"/>
  <c r="D1609" i="33"/>
  <c r="D1608" i="33"/>
  <c r="D1607" i="33"/>
  <c r="D1606" i="33"/>
  <c r="D1605" i="33"/>
  <c r="D1604" i="33"/>
  <c r="D1603" i="33"/>
  <c r="D1602" i="33"/>
  <c r="D1601" i="33"/>
  <c r="D1600" i="33"/>
  <c r="D1599" i="33"/>
  <c r="D1598" i="33"/>
  <c r="D1597" i="33"/>
  <c r="D1596" i="33"/>
  <c r="D1595" i="33"/>
  <c r="D1594" i="33"/>
  <c r="D1593" i="33"/>
  <c r="D1592" i="33"/>
  <c r="D1591" i="33"/>
  <c r="D1590" i="33"/>
  <c r="D1589" i="33"/>
  <c r="D1588" i="33"/>
  <c r="D1587" i="33"/>
  <c r="D1586" i="33"/>
  <c r="D1585" i="33"/>
  <c r="D1584" i="33"/>
  <c r="D1583" i="33"/>
  <c r="D1582" i="33"/>
  <c r="D1581" i="33"/>
  <c r="D1580" i="33"/>
  <c r="D1579" i="33"/>
  <c r="D1578" i="33"/>
  <c r="D1577" i="33"/>
  <c r="D1576" i="33"/>
  <c r="D1575" i="33"/>
  <c r="D1574" i="33"/>
  <c r="D1573" i="33"/>
  <c r="D1572" i="33"/>
  <c r="D1571" i="33"/>
  <c r="D1570" i="33"/>
  <c r="D1569" i="33"/>
  <c r="D1568" i="33"/>
  <c r="D1567" i="33"/>
  <c r="D1566" i="33"/>
  <c r="D1565" i="33"/>
  <c r="D1564" i="33"/>
  <c r="D1563" i="33"/>
  <c r="D1562" i="33"/>
  <c r="D1561" i="33"/>
  <c r="D1560" i="33"/>
  <c r="D1559" i="33"/>
  <c r="D1558" i="33"/>
  <c r="D1557" i="33"/>
  <c r="D1556" i="33"/>
  <c r="D1555" i="33"/>
  <c r="D1554" i="33"/>
  <c r="D1553" i="33"/>
  <c r="D1552" i="33"/>
  <c r="D1551" i="33"/>
  <c r="D1550" i="33"/>
  <c r="D1549" i="33"/>
  <c r="D1548" i="33"/>
  <c r="D1547" i="33"/>
  <c r="D1546" i="33"/>
  <c r="D1545" i="33"/>
  <c r="D1544" i="33"/>
  <c r="D1543" i="33"/>
  <c r="D1542" i="33"/>
  <c r="D1541" i="33"/>
  <c r="D1540" i="33"/>
  <c r="D1539" i="33"/>
  <c r="D1538" i="33"/>
  <c r="D1537" i="33"/>
  <c r="D1536" i="33"/>
  <c r="D1535" i="33"/>
  <c r="D1534" i="33"/>
  <c r="D1533" i="33"/>
  <c r="D1532" i="33"/>
  <c r="D1531" i="33"/>
  <c r="D1530" i="33"/>
  <c r="D1529" i="33"/>
  <c r="D1528" i="33"/>
  <c r="D1527" i="33"/>
  <c r="D1526" i="33"/>
  <c r="D1525" i="33"/>
  <c r="D1524" i="33"/>
  <c r="D1523" i="33"/>
  <c r="D1522" i="33"/>
  <c r="D1521" i="33"/>
  <c r="D1520" i="33"/>
  <c r="D1519" i="33"/>
  <c r="D1518" i="33"/>
  <c r="D1517" i="33"/>
  <c r="D1516" i="33"/>
  <c r="D1515" i="33"/>
  <c r="D1514" i="33"/>
  <c r="D1513" i="33"/>
  <c r="D1512" i="33"/>
  <c r="D1511" i="33"/>
  <c r="D1510" i="33"/>
  <c r="D1509" i="33"/>
  <c r="D1508" i="33"/>
  <c r="D1507" i="33"/>
  <c r="D1506" i="33"/>
  <c r="D1505" i="33"/>
  <c r="D1504" i="33"/>
  <c r="D1503" i="33"/>
  <c r="D1502" i="33"/>
  <c r="D1501" i="33"/>
  <c r="D1500" i="33"/>
  <c r="D1499" i="33"/>
  <c r="D1498" i="33"/>
  <c r="D1497" i="33"/>
  <c r="D1496" i="33"/>
  <c r="D1495" i="33"/>
  <c r="D1494" i="33"/>
  <c r="D1493" i="33"/>
  <c r="D1492" i="33"/>
  <c r="D1491" i="33"/>
  <c r="D1490" i="33"/>
  <c r="D1489" i="33"/>
  <c r="D1488" i="33"/>
  <c r="D1487" i="33"/>
  <c r="D1486" i="33"/>
  <c r="D1485" i="33"/>
  <c r="D1484" i="33"/>
  <c r="D1483" i="33"/>
  <c r="D1482" i="33"/>
  <c r="D1481" i="33"/>
  <c r="D1480" i="33"/>
  <c r="D1479" i="33"/>
  <c r="D1478" i="33"/>
  <c r="D1477" i="33"/>
  <c r="D1476" i="33"/>
  <c r="D1475" i="33"/>
  <c r="D1474" i="33"/>
  <c r="D1473" i="33"/>
  <c r="D1472" i="33"/>
  <c r="D1471" i="33"/>
  <c r="D1470" i="33"/>
  <c r="D1469" i="33"/>
  <c r="D1468" i="33"/>
  <c r="D1467" i="33"/>
  <c r="D1466" i="33"/>
  <c r="D1465" i="33"/>
  <c r="D1464" i="33"/>
  <c r="D1463" i="33"/>
  <c r="D1462" i="33"/>
  <c r="D1461" i="33"/>
  <c r="D1460" i="33"/>
  <c r="D1459" i="33"/>
  <c r="D1458" i="33"/>
  <c r="D1457" i="33"/>
  <c r="D1456" i="33"/>
  <c r="D1455" i="33"/>
  <c r="D1454" i="33"/>
  <c r="D1453" i="33"/>
  <c r="D1452" i="33"/>
  <c r="D1451" i="33"/>
  <c r="D1450" i="33"/>
  <c r="D1449" i="33"/>
  <c r="D1448" i="33"/>
  <c r="D1447" i="33"/>
  <c r="D1446" i="33"/>
  <c r="D1445" i="33"/>
  <c r="D1444" i="33"/>
  <c r="D1443" i="33"/>
  <c r="D1442" i="33"/>
  <c r="D1441" i="33"/>
  <c r="D1440" i="33"/>
  <c r="D1439" i="33"/>
  <c r="D1438" i="33"/>
  <c r="D1437" i="33"/>
  <c r="D1436" i="33"/>
  <c r="D1435" i="33"/>
  <c r="D1434" i="33"/>
  <c r="D1433" i="33"/>
  <c r="D1432" i="33"/>
  <c r="D1431" i="33"/>
  <c r="D1430" i="33"/>
  <c r="D1429" i="33"/>
  <c r="D1428" i="33"/>
  <c r="D1427" i="33"/>
  <c r="D1426" i="33"/>
  <c r="D1425" i="33"/>
  <c r="D1424" i="33"/>
  <c r="D1423" i="33"/>
  <c r="D1422" i="33"/>
  <c r="D1421" i="33"/>
  <c r="D1420" i="33"/>
  <c r="D1419" i="33"/>
  <c r="D1418" i="33"/>
  <c r="D1417" i="33"/>
  <c r="D1416" i="33"/>
  <c r="D1415" i="33"/>
  <c r="D1414" i="33"/>
  <c r="D1413" i="33"/>
  <c r="D1412" i="33"/>
  <c r="D1411" i="33"/>
  <c r="D1410" i="33"/>
  <c r="D1409" i="33"/>
  <c r="D1408" i="33"/>
  <c r="D1407" i="33"/>
  <c r="D1406" i="33"/>
  <c r="D1405" i="33"/>
  <c r="D1404" i="33"/>
  <c r="D1403" i="33"/>
  <c r="D1402" i="33"/>
  <c r="D1401" i="33"/>
  <c r="D1400" i="33"/>
  <c r="D1399" i="33"/>
  <c r="D1398" i="33"/>
  <c r="D1397" i="33"/>
  <c r="D1396" i="33"/>
  <c r="D1395" i="33"/>
  <c r="D1394" i="33"/>
  <c r="D1393" i="33"/>
  <c r="D1392" i="33"/>
  <c r="D1391" i="33"/>
  <c r="D1390" i="33"/>
  <c r="D1389" i="33"/>
  <c r="D1388" i="33"/>
  <c r="D1387" i="33"/>
  <c r="D1386" i="33"/>
  <c r="D1385" i="33"/>
  <c r="D1384" i="33"/>
  <c r="D1383" i="33"/>
  <c r="D1382" i="33"/>
  <c r="D1381" i="33"/>
  <c r="D1380" i="33"/>
  <c r="D1379" i="33"/>
  <c r="D1378" i="33"/>
  <c r="D1377" i="33"/>
  <c r="D1376" i="33"/>
  <c r="D1375" i="33"/>
  <c r="D1374" i="33"/>
  <c r="D1373" i="33"/>
  <c r="D1372" i="33"/>
  <c r="D1371" i="33"/>
  <c r="D1370" i="33"/>
  <c r="D1369" i="33"/>
  <c r="D1368" i="33"/>
  <c r="D1367" i="33"/>
  <c r="D1366" i="33"/>
  <c r="D1365" i="33"/>
  <c r="D1364" i="33"/>
  <c r="D1363" i="33"/>
  <c r="D1362" i="33"/>
  <c r="D1361" i="33"/>
  <c r="D1360" i="33"/>
  <c r="D1359" i="33"/>
  <c r="D1358" i="33"/>
  <c r="D1357" i="33"/>
  <c r="D1356" i="33"/>
  <c r="D1355" i="33"/>
  <c r="D1354" i="33"/>
  <c r="D1353" i="33"/>
  <c r="D1352" i="33"/>
  <c r="D1351" i="33"/>
  <c r="D1350" i="33"/>
  <c r="D1349" i="33"/>
  <c r="D1348" i="33"/>
  <c r="D1347" i="33"/>
  <c r="D1346" i="33"/>
  <c r="D1345" i="33"/>
  <c r="D1344" i="33"/>
  <c r="D1343" i="33"/>
  <c r="D1342" i="33"/>
  <c r="D1341" i="33"/>
  <c r="D1340" i="33"/>
  <c r="D1339" i="33"/>
  <c r="D1338" i="33"/>
  <c r="D1337" i="33"/>
  <c r="D1336" i="33"/>
  <c r="D1335" i="33"/>
  <c r="D1334" i="33"/>
  <c r="D1333" i="33"/>
  <c r="D1332" i="33"/>
  <c r="D1331" i="33"/>
  <c r="D1330" i="33"/>
  <c r="D1329" i="33"/>
  <c r="D1328" i="33"/>
  <c r="D1327" i="33"/>
  <c r="D1326" i="33"/>
  <c r="D1325" i="33"/>
  <c r="D1324" i="33"/>
  <c r="D1323" i="33"/>
  <c r="D1322" i="33"/>
  <c r="D1321" i="33"/>
  <c r="D1320" i="33"/>
  <c r="D1319" i="33"/>
  <c r="D1318" i="33"/>
  <c r="D1317" i="33"/>
  <c r="D1316" i="33"/>
  <c r="D1315" i="33"/>
  <c r="D1314" i="33"/>
  <c r="D1313" i="33"/>
  <c r="D1312" i="33"/>
  <c r="D1311" i="33"/>
  <c r="D1310" i="33"/>
  <c r="D1309" i="33"/>
  <c r="D1308" i="33"/>
  <c r="D1307" i="33"/>
  <c r="D1306" i="33"/>
  <c r="D1305" i="33"/>
  <c r="D1304" i="33"/>
  <c r="D1303" i="33"/>
  <c r="D1302" i="33"/>
  <c r="D1301" i="33"/>
  <c r="D1300" i="33"/>
  <c r="D1299" i="33"/>
  <c r="D1298" i="33"/>
  <c r="D1297" i="33"/>
  <c r="D1296" i="33"/>
  <c r="D1295" i="33"/>
  <c r="D1294" i="33"/>
  <c r="D1293" i="33"/>
  <c r="D1292" i="33"/>
  <c r="D1291" i="33"/>
  <c r="D1290" i="33"/>
  <c r="D1289" i="33"/>
  <c r="D1288" i="33"/>
  <c r="D1287" i="33"/>
  <c r="D1286" i="33"/>
  <c r="D1285" i="33"/>
  <c r="D1284" i="33"/>
  <c r="D1283" i="33"/>
  <c r="D1282" i="33"/>
  <c r="D1281" i="33"/>
  <c r="D1280" i="33"/>
  <c r="D1279" i="33"/>
  <c r="D1278" i="33"/>
  <c r="D1277" i="33"/>
  <c r="D1276" i="33"/>
  <c r="D1275" i="33"/>
  <c r="D1274" i="33"/>
  <c r="D1273" i="33"/>
  <c r="D1272" i="33"/>
  <c r="D1271" i="33"/>
  <c r="D1270" i="33"/>
  <c r="D1269" i="33"/>
  <c r="D1268" i="33"/>
  <c r="D1267" i="33"/>
  <c r="D1266" i="33"/>
  <c r="D1265" i="33"/>
  <c r="D1264" i="33"/>
  <c r="D1263" i="33"/>
  <c r="D1262" i="33"/>
  <c r="D1261" i="33"/>
  <c r="D1260" i="33"/>
  <c r="D1259" i="33"/>
  <c r="D1258" i="33"/>
  <c r="D1257" i="33"/>
  <c r="D1256" i="33"/>
  <c r="D1255" i="33"/>
  <c r="D1254" i="33"/>
  <c r="D1253" i="33"/>
  <c r="D1252" i="33"/>
  <c r="D1251" i="33"/>
  <c r="D1250" i="33"/>
  <c r="D1249" i="33"/>
  <c r="D1248" i="33"/>
  <c r="D1247" i="33"/>
  <c r="D1246" i="33"/>
  <c r="D1245" i="33"/>
  <c r="D1244" i="33"/>
  <c r="D1243" i="33"/>
  <c r="D1242" i="33"/>
  <c r="D1241" i="33"/>
  <c r="D1240" i="33"/>
  <c r="D1239" i="33"/>
  <c r="D1238" i="33"/>
  <c r="D1237" i="33"/>
  <c r="D1236" i="33"/>
  <c r="D1235" i="33"/>
  <c r="D1234" i="33"/>
  <c r="D1233" i="33"/>
  <c r="D1232" i="33"/>
  <c r="D1231" i="33"/>
  <c r="D1230" i="33"/>
  <c r="D1229" i="33"/>
  <c r="D1228" i="33"/>
  <c r="D1227" i="33"/>
  <c r="D1226" i="33"/>
  <c r="D1225" i="33"/>
  <c r="D1224" i="33"/>
  <c r="D1223" i="33"/>
  <c r="D1222" i="33"/>
  <c r="D1221" i="33"/>
  <c r="D1220" i="33"/>
  <c r="D1219" i="33"/>
  <c r="D1218" i="33"/>
  <c r="D1217" i="33"/>
  <c r="D1216" i="33"/>
  <c r="D1215" i="33"/>
  <c r="D1214" i="33"/>
  <c r="D1213" i="33"/>
  <c r="D1212" i="33"/>
  <c r="D1211" i="33"/>
  <c r="D1210" i="33"/>
  <c r="D1209" i="33"/>
  <c r="D1208" i="33"/>
  <c r="D1207" i="33"/>
  <c r="D1206" i="33"/>
  <c r="D1205" i="33"/>
  <c r="D1204" i="33"/>
  <c r="D1203" i="33"/>
  <c r="D1202" i="33"/>
  <c r="D1201" i="33"/>
  <c r="D1200" i="33"/>
  <c r="D1199" i="33"/>
  <c r="D1198" i="33"/>
  <c r="D1197" i="33"/>
  <c r="D1196" i="33"/>
  <c r="D1195" i="33"/>
  <c r="D1194" i="33"/>
  <c r="D1193" i="33"/>
  <c r="D1192" i="33"/>
  <c r="D1191" i="33"/>
  <c r="D1190" i="33"/>
  <c r="D1189" i="33"/>
  <c r="D1188" i="33"/>
  <c r="D1187" i="33"/>
  <c r="D1186" i="33"/>
  <c r="D1185" i="33"/>
  <c r="D1184" i="33"/>
  <c r="D1183" i="33"/>
  <c r="D1182" i="33"/>
  <c r="D1181" i="33"/>
  <c r="D1180" i="33"/>
  <c r="D1179" i="33"/>
  <c r="D1178" i="33"/>
  <c r="D1177" i="33"/>
  <c r="D1176" i="33"/>
  <c r="D1175" i="33"/>
  <c r="D1174" i="33"/>
  <c r="D1173" i="33"/>
  <c r="D1172" i="33"/>
  <c r="D1171" i="33"/>
  <c r="D1170" i="33"/>
  <c r="D1169" i="33"/>
  <c r="D1168" i="33"/>
  <c r="D1167" i="33"/>
  <c r="D1166" i="33"/>
  <c r="D1165" i="33"/>
  <c r="D1164" i="33"/>
  <c r="D1163" i="33"/>
  <c r="D1162" i="33"/>
  <c r="D1161" i="33"/>
  <c r="D1160" i="33"/>
  <c r="D1159" i="33"/>
  <c r="D1158" i="33"/>
  <c r="D1157" i="33"/>
  <c r="D1156" i="33"/>
  <c r="D1155" i="33"/>
  <c r="D1154" i="33"/>
  <c r="D1153" i="33"/>
  <c r="D1152" i="33"/>
  <c r="D1151" i="33"/>
  <c r="D1150" i="33"/>
  <c r="D1149" i="33"/>
  <c r="D1148" i="33"/>
  <c r="D1147" i="33"/>
  <c r="D1146" i="33"/>
  <c r="D1145" i="33"/>
  <c r="D1144" i="33"/>
  <c r="D1143" i="33"/>
  <c r="D1142" i="33"/>
  <c r="D1141" i="33"/>
  <c r="D1140" i="33"/>
  <c r="D1139" i="33"/>
  <c r="D1138" i="33"/>
  <c r="D1137" i="33"/>
  <c r="D1136" i="33"/>
  <c r="D1135" i="33"/>
  <c r="D1134" i="33"/>
  <c r="D1133" i="33"/>
  <c r="D1132" i="33"/>
  <c r="D1131" i="33"/>
  <c r="D1130" i="33"/>
  <c r="D1129" i="33"/>
  <c r="D1128" i="33"/>
  <c r="D1127" i="33"/>
  <c r="D1126" i="33"/>
  <c r="D1125" i="33"/>
  <c r="D1124" i="33"/>
  <c r="D1123" i="33"/>
  <c r="D1122" i="33"/>
  <c r="D1121" i="33"/>
  <c r="D1120" i="33"/>
  <c r="D1119" i="33"/>
  <c r="D1118" i="33"/>
  <c r="D1117" i="33"/>
  <c r="D1116" i="33"/>
  <c r="D1115" i="33"/>
  <c r="D1114" i="33"/>
  <c r="D1113" i="33"/>
  <c r="D1112" i="33"/>
  <c r="D1111" i="33"/>
  <c r="D1110" i="33"/>
  <c r="D1109" i="33"/>
  <c r="D1108" i="33"/>
  <c r="D1107" i="33"/>
  <c r="D1106" i="33"/>
  <c r="D1105" i="33"/>
  <c r="D1104" i="33"/>
  <c r="D1103" i="33"/>
  <c r="D1102" i="33"/>
  <c r="D1101" i="33"/>
  <c r="D1100" i="33"/>
  <c r="D1099" i="33"/>
  <c r="D1098" i="33"/>
  <c r="D1097" i="33"/>
  <c r="D1096" i="33"/>
  <c r="D1095" i="33"/>
  <c r="D1094" i="33"/>
  <c r="D1093" i="33"/>
  <c r="D1092" i="33"/>
  <c r="D1091" i="33"/>
  <c r="D1090" i="33"/>
  <c r="D1089" i="33"/>
  <c r="D1088" i="33"/>
  <c r="D1087" i="33"/>
  <c r="D1086" i="33"/>
  <c r="D1085" i="33"/>
  <c r="D1084" i="33"/>
  <c r="D1083" i="33"/>
  <c r="D1082" i="33"/>
  <c r="D1081" i="33"/>
  <c r="D1080" i="33"/>
  <c r="D1079" i="33"/>
  <c r="D1078" i="33"/>
  <c r="D1077" i="33"/>
  <c r="D1076" i="33"/>
  <c r="D1075" i="33"/>
  <c r="D1074" i="33"/>
  <c r="D1073" i="33"/>
  <c r="D1072" i="33"/>
  <c r="D1071" i="33"/>
  <c r="D1070" i="33"/>
  <c r="D1069" i="33"/>
  <c r="D1068" i="33"/>
  <c r="D1067" i="33"/>
  <c r="D1066" i="33"/>
  <c r="D1065" i="33"/>
  <c r="D1064" i="33"/>
  <c r="D1063" i="33"/>
  <c r="D1062" i="33"/>
  <c r="D1061" i="33"/>
  <c r="D1060" i="33"/>
  <c r="D1059" i="33"/>
  <c r="D1058" i="33"/>
  <c r="D1057" i="33"/>
  <c r="D1056" i="33"/>
  <c r="D1055" i="33"/>
  <c r="D1054" i="33"/>
  <c r="D1053" i="33"/>
  <c r="D1052" i="33"/>
  <c r="D1051" i="33"/>
  <c r="D1050" i="33"/>
  <c r="D1049" i="33"/>
  <c r="D1048" i="33"/>
  <c r="D1047" i="33"/>
  <c r="D1046" i="33"/>
  <c r="D1045" i="33"/>
  <c r="D1044" i="33"/>
  <c r="D1043" i="33"/>
  <c r="D1042" i="33"/>
  <c r="D1041" i="33"/>
  <c r="D1040" i="33"/>
  <c r="D1039" i="33"/>
  <c r="D1038" i="33"/>
  <c r="D1037" i="33"/>
  <c r="D1036" i="33"/>
  <c r="D1035" i="33"/>
  <c r="D1034" i="33"/>
  <c r="D1033" i="33"/>
  <c r="D1032" i="33"/>
  <c r="D1031" i="33"/>
  <c r="D1030" i="33"/>
  <c r="D1029" i="33"/>
  <c r="D1028" i="33"/>
  <c r="D1027" i="33"/>
  <c r="D1026" i="33"/>
  <c r="D1025" i="33"/>
  <c r="D1024" i="33"/>
  <c r="D1023" i="33"/>
  <c r="D1022" i="33"/>
  <c r="D1021" i="33"/>
  <c r="D1020" i="33"/>
  <c r="D1019" i="33"/>
  <c r="D1018" i="33"/>
  <c r="D1017" i="33"/>
  <c r="D1016" i="33"/>
  <c r="D1015" i="33"/>
  <c r="D1014" i="33"/>
  <c r="D1013" i="33"/>
  <c r="D1012" i="33"/>
  <c r="D1011" i="33"/>
  <c r="D1010" i="33"/>
  <c r="D1009" i="33"/>
  <c r="D1008" i="33"/>
  <c r="D1007" i="33"/>
  <c r="D1006" i="33"/>
  <c r="D1005" i="33"/>
  <c r="D1004" i="33"/>
  <c r="D1003" i="33"/>
  <c r="D1002" i="33"/>
  <c r="D1001" i="33"/>
  <c r="D1000" i="33"/>
  <c r="D999" i="33"/>
  <c r="D998" i="33"/>
  <c r="D997" i="33"/>
  <c r="D996" i="33"/>
  <c r="D995" i="33"/>
  <c r="D994" i="33"/>
  <c r="D993" i="33"/>
  <c r="D992" i="33"/>
  <c r="D991" i="33"/>
  <c r="D990" i="33"/>
  <c r="D989" i="33"/>
  <c r="D988" i="33"/>
  <c r="D987" i="33"/>
  <c r="D986" i="33"/>
  <c r="D985" i="33"/>
  <c r="D984" i="33"/>
  <c r="D983" i="33"/>
  <c r="D982" i="33"/>
  <c r="D981" i="33"/>
  <c r="D980" i="33"/>
  <c r="D979" i="33"/>
  <c r="D978" i="33"/>
  <c r="D977" i="33"/>
  <c r="D976" i="33"/>
  <c r="D975" i="33"/>
  <c r="D974" i="33"/>
  <c r="D973" i="33"/>
  <c r="D972" i="33"/>
  <c r="D971" i="33"/>
  <c r="D970" i="33"/>
  <c r="D969" i="33"/>
  <c r="D968" i="33"/>
  <c r="D967" i="33"/>
  <c r="D966" i="33"/>
  <c r="D965" i="33"/>
  <c r="D964" i="33"/>
  <c r="D963" i="33"/>
  <c r="D962" i="33"/>
  <c r="D961" i="33"/>
  <c r="D960" i="33"/>
  <c r="D959" i="33"/>
  <c r="D958" i="33"/>
  <c r="D957" i="33"/>
  <c r="D956" i="33"/>
  <c r="D955" i="33"/>
  <c r="D954" i="33"/>
  <c r="D953" i="33"/>
  <c r="D952" i="33"/>
  <c r="D951" i="33"/>
  <c r="D950" i="33"/>
  <c r="D949" i="33"/>
  <c r="D948" i="33"/>
  <c r="D947" i="33"/>
  <c r="D946" i="33"/>
  <c r="D945" i="33"/>
  <c r="D944" i="33"/>
  <c r="D943" i="33"/>
  <c r="D942" i="33"/>
  <c r="D941" i="33"/>
  <c r="D940" i="33"/>
  <c r="D939" i="33"/>
  <c r="D938" i="33"/>
  <c r="D937" i="33"/>
  <c r="D936" i="33"/>
  <c r="D935" i="33"/>
  <c r="D934" i="33"/>
  <c r="D933" i="33"/>
  <c r="D932" i="33"/>
  <c r="D931" i="33"/>
  <c r="D930" i="33"/>
  <c r="D929" i="33"/>
  <c r="D928" i="33"/>
  <c r="D927" i="33"/>
  <c r="D926" i="33"/>
  <c r="D925" i="33"/>
  <c r="D924" i="33"/>
  <c r="D923" i="33"/>
  <c r="D922" i="33"/>
  <c r="D921" i="33"/>
  <c r="D920" i="33"/>
  <c r="D919" i="33"/>
  <c r="D918" i="33"/>
  <c r="D917" i="33"/>
  <c r="D916" i="33"/>
  <c r="D915" i="33"/>
  <c r="D914" i="33"/>
  <c r="D913" i="33"/>
  <c r="D912" i="33"/>
  <c r="D911" i="33"/>
  <c r="D910" i="33"/>
  <c r="D909" i="33"/>
  <c r="D908" i="33"/>
  <c r="D907" i="33"/>
  <c r="D906" i="33"/>
  <c r="D905" i="33"/>
  <c r="D904" i="33"/>
  <c r="D903" i="33"/>
  <c r="D902" i="33"/>
  <c r="D901" i="33"/>
  <c r="D900" i="33"/>
  <c r="D899" i="33"/>
  <c r="D898" i="33"/>
  <c r="D897" i="33"/>
  <c r="D896" i="33"/>
  <c r="D895" i="33"/>
  <c r="D894" i="33"/>
  <c r="D893" i="33"/>
  <c r="D892" i="33"/>
  <c r="D891" i="33"/>
  <c r="D890" i="33"/>
  <c r="D889" i="33"/>
  <c r="D888" i="33"/>
  <c r="D887" i="33"/>
  <c r="D886" i="33"/>
  <c r="D885" i="33"/>
  <c r="D884" i="33"/>
  <c r="D883" i="33"/>
  <c r="D882" i="33"/>
  <c r="D881" i="33"/>
  <c r="D880" i="33"/>
  <c r="D879" i="33"/>
  <c r="D878" i="33"/>
  <c r="D877" i="33"/>
  <c r="D876" i="33"/>
  <c r="D875" i="33"/>
  <c r="D874" i="33"/>
  <c r="D873" i="33"/>
  <c r="D872" i="33"/>
  <c r="D871" i="33"/>
  <c r="D870" i="33"/>
  <c r="D869" i="33"/>
  <c r="D868" i="33"/>
  <c r="D867" i="33"/>
  <c r="D866" i="33"/>
  <c r="D865" i="33"/>
  <c r="D864" i="33"/>
  <c r="D863" i="33"/>
  <c r="D862" i="33"/>
  <c r="D861" i="33"/>
  <c r="D860" i="33"/>
  <c r="D859" i="33"/>
  <c r="D858" i="33"/>
  <c r="D857" i="33"/>
  <c r="D856" i="33"/>
  <c r="D855" i="33"/>
  <c r="D854" i="33"/>
  <c r="D853" i="33"/>
  <c r="D852" i="33"/>
  <c r="D851" i="33"/>
  <c r="D850" i="33"/>
  <c r="D849" i="33"/>
  <c r="D848" i="33"/>
  <c r="D847" i="33"/>
  <c r="D846" i="33"/>
  <c r="D845" i="33"/>
  <c r="D844" i="33"/>
  <c r="D843" i="33"/>
  <c r="D842" i="33"/>
  <c r="D841" i="33"/>
  <c r="D840" i="33"/>
  <c r="D839" i="33"/>
  <c r="D838" i="33"/>
  <c r="D837" i="33"/>
  <c r="D836" i="33"/>
  <c r="D835" i="33"/>
  <c r="D834" i="33"/>
  <c r="D833" i="33"/>
  <c r="D832" i="33"/>
  <c r="D831" i="33"/>
  <c r="D830" i="33"/>
  <c r="D829" i="33"/>
  <c r="D828" i="33"/>
  <c r="D827" i="33"/>
  <c r="D826" i="33"/>
  <c r="D825" i="33"/>
  <c r="D824" i="33"/>
  <c r="D823" i="33"/>
  <c r="D822" i="33"/>
  <c r="D821" i="33"/>
  <c r="D820" i="33"/>
  <c r="D819" i="33"/>
  <c r="D818" i="33"/>
  <c r="D817" i="33"/>
  <c r="D816" i="33"/>
  <c r="D815" i="33"/>
  <c r="D814" i="33"/>
  <c r="D813" i="33"/>
  <c r="D812" i="33"/>
  <c r="D811" i="33"/>
  <c r="D810" i="33"/>
  <c r="D809" i="33"/>
  <c r="D808" i="33"/>
  <c r="D807" i="33"/>
  <c r="D806" i="33"/>
  <c r="D805" i="33"/>
  <c r="D804" i="33"/>
  <c r="D803" i="33"/>
  <c r="D802" i="33"/>
  <c r="D801" i="33"/>
  <c r="D800" i="33"/>
  <c r="D799" i="33"/>
  <c r="D798" i="33"/>
  <c r="D797" i="33"/>
  <c r="D796" i="33"/>
  <c r="D795" i="33"/>
  <c r="D794" i="33"/>
  <c r="D793" i="33"/>
  <c r="D792" i="33"/>
  <c r="D791" i="33"/>
  <c r="D790" i="33"/>
  <c r="D789" i="33"/>
  <c r="D788" i="33"/>
  <c r="D787" i="33"/>
  <c r="D786" i="33"/>
  <c r="D785" i="33"/>
  <c r="D784" i="33"/>
  <c r="D783" i="33"/>
  <c r="D782" i="33"/>
  <c r="D781" i="33"/>
  <c r="D780" i="33"/>
  <c r="D779" i="33"/>
  <c r="D778" i="33"/>
  <c r="D777" i="33"/>
  <c r="D776" i="33"/>
  <c r="D775" i="33"/>
  <c r="D774" i="33"/>
  <c r="D773" i="33"/>
  <c r="D772" i="33"/>
  <c r="D771" i="33"/>
  <c r="D770" i="33"/>
  <c r="D769" i="33"/>
  <c r="D768" i="33"/>
  <c r="D767" i="33"/>
  <c r="D766" i="33"/>
  <c r="D765" i="33"/>
  <c r="D764" i="33"/>
  <c r="D763" i="33"/>
  <c r="D762" i="33"/>
  <c r="D761" i="33"/>
  <c r="D760" i="33"/>
  <c r="D759" i="33"/>
  <c r="D758" i="33"/>
  <c r="D757" i="33"/>
  <c r="D756" i="33"/>
  <c r="D755" i="33"/>
  <c r="D754" i="33"/>
  <c r="D753" i="33"/>
  <c r="D752" i="33"/>
  <c r="D751" i="33"/>
  <c r="D750" i="33"/>
  <c r="D749" i="33"/>
  <c r="D748" i="33"/>
  <c r="D747" i="33"/>
  <c r="D746" i="33"/>
  <c r="D745" i="33"/>
  <c r="D744" i="33"/>
  <c r="D743" i="33"/>
  <c r="D742" i="33"/>
  <c r="D741" i="33"/>
  <c r="D740" i="33"/>
  <c r="D739" i="33"/>
  <c r="D738" i="33"/>
  <c r="D737" i="33"/>
  <c r="D736" i="33"/>
  <c r="D735" i="33"/>
  <c r="D734" i="33"/>
  <c r="D733" i="33"/>
  <c r="D732" i="33"/>
  <c r="D731" i="33"/>
  <c r="D730" i="33"/>
  <c r="D729" i="33"/>
  <c r="D728" i="33"/>
  <c r="D727" i="33"/>
  <c r="D726" i="33"/>
  <c r="D725" i="33"/>
  <c r="D724" i="33"/>
  <c r="D723" i="33"/>
  <c r="D722" i="33"/>
  <c r="D721" i="33"/>
  <c r="D720" i="33"/>
  <c r="D719" i="33"/>
  <c r="D718" i="33"/>
  <c r="D717" i="33"/>
  <c r="D716" i="33"/>
  <c r="D715" i="33"/>
  <c r="D714" i="33"/>
  <c r="D713" i="33"/>
  <c r="D712" i="33"/>
  <c r="D711" i="33"/>
  <c r="D710" i="33"/>
  <c r="D709" i="33"/>
  <c r="D708" i="33"/>
  <c r="D707" i="33"/>
  <c r="D706" i="33"/>
  <c r="D705" i="33"/>
  <c r="D704" i="33"/>
  <c r="D703" i="33"/>
  <c r="D702" i="33"/>
  <c r="D701" i="33"/>
  <c r="D700" i="33"/>
  <c r="D699" i="33"/>
  <c r="D698" i="33"/>
  <c r="D697" i="33"/>
  <c r="D696" i="33"/>
  <c r="D695" i="33"/>
  <c r="D694" i="33"/>
  <c r="D693" i="33"/>
  <c r="D692" i="33"/>
  <c r="D691" i="33"/>
  <c r="D690" i="33"/>
  <c r="D689" i="33"/>
  <c r="D688" i="33"/>
  <c r="D687" i="33"/>
  <c r="D686" i="33"/>
  <c r="D685" i="33"/>
  <c r="D684" i="33"/>
  <c r="D683" i="33"/>
  <c r="D682" i="33"/>
  <c r="D681" i="33"/>
  <c r="D680" i="33"/>
  <c r="D679" i="33"/>
  <c r="D678" i="33"/>
  <c r="D677" i="33"/>
  <c r="D676" i="33"/>
  <c r="D675" i="33"/>
  <c r="D674" i="33"/>
  <c r="D673" i="33"/>
  <c r="D672" i="33"/>
  <c r="D671" i="33"/>
  <c r="D670" i="33"/>
  <c r="D669" i="33"/>
  <c r="D668" i="33"/>
  <c r="D667" i="33"/>
  <c r="D666" i="33"/>
  <c r="D665" i="33"/>
  <c r="D664" i="33"/>
  <c r="D663" i="33"/>
  <c r="D662" i="33"/>
  <c r="D661" i="33"/>
  <c r="D660" i="33"/>
  <c r="D659" i="33"/>
  <c r="D658" i="33"/>
  <c r="D657" i="33"/>
  <c r="D656" i="33"/>
  <c r="D655" i="33"/>
  <c r="D654" i="33"/>
  <c r="D653" i="33"/>
  <c r="D652" i="33"/>
  <c r="D651" i="33"/>
  <c r="D650" i="33"/>
  <c r="D649" i="33"/>
  <c r="D648" i="33"/>
  <c r="D647" i="33"/>
  <c r="D646" i="33"/>
  <c r="D645" i="33"/>
  <c r="D644" i="33"/>
  <c r="D643" i="33"/>
  <c r="D642" i="33"/>
  <c r="D641" i="33"/>
  <c r="D640" i="33"/>
  <c r="D639" i="33"/>
  <c r="D638" i="33"/>
  <c r="D637" i="33"/>
  <c r="D636" i="33"/>
  <c r="D635" i="33"/>
  <c r="D634" i="33"/>
  <c r="D633" i="33"/>
  <c r="D632" i="33"/>
  <c r="D631" i="33"/>
  <c r="D630" i="33"/>
  <c r="D629" i="33"/>
  <c r="D628" i="33"/>
  <c r="D627" i="33"/>
  <c r="D626" i="33"/>
  <c r="D625" i="33"/>
  <c r="D624" i="33"/>
  <c r="D623" i="33"/>
  <c r="D622" i="33"/>
  <c r="D621" i="33"/>
  <c r="D620" i="33"/>
  <c r="D619" i="33"/>
  <c r="D618" i="33"/>
  <c r="D617" i="33"/>
  <c r="D616" i="33"/>
  <c r="D615" i="33"/>
  <c r="D614" i="33"/>
  <c r="D613" i="33"/>
  <c r="D612" i="33"/>
  <c r="D611" i="33"/>
  <c r="D610" i="33"/>
  <c r="D609" i="33"/>
  <c r="D608" i="33"/>
  <c r="D607" i="33"/>
  <c r="D606" i="33"/>
  <c r="D605" i="33"/>
  <c r="D604" i="33"/>
  <c r="D603" i="33"/>
  <c r="D602" i="33"/>
  <c r="D601" i="33"/>
  <c r="D600" i="33"/>
  <c r="D599" i="33"/>
  <c r="D598" i="33"/>
  <c r="D597" i="33"/>
  <c r="D596" i="33"/>
  <c r="D595" i="33"/>
  <c r="D594" i="33"/>
  <c r="D593" i="33"/>
  <c r="D592" i="33"/>
  <c r="D591" i="33"/>
  <c r="D590" i="33"/>
  <c r="D589" i="33"/>
  <c r="D588" i="33"/>
  <c r="D587" i="33"/>
  <c r="D586" i="33"/>
  <c r="D585" i="33"/>
  <c r="D584" i="33"/>
  <c r="D583" i="33"/>
  <c r="D582" i="33"/>
  <c r="D581" i="33"/>
  <c r="D580" i="33"/>
  <c r="D579" i="33"/>
  <c r="D578" i="33"/>
  <c r="D577" i="33"/>
  <c r="D576" i="33"/>
  <c r="D575" i="33"/>
  <c r="D574" i="33"/>
  <c r="D573" i="33"/>
  <c r="D572" i="33"/>
  <c r="D571" i="33"/>
  <c r="D570" i="33"/>
  <c r="D569" i="33"/>
  <c r="D568" i="33"/>
  <c r="D567" i="33"/>
  <c r="D566" i="33"/>
  <c r="D565" i="33"/>
  <c r="D564" i="33"/>
  <c r="D563" i="33"/>
  <c r="D562" i="33"/>
  <c r="D561" i="33"/>
  <c r="D560" i="33"/>
  <c r="D559" i="33"/>
  <c r="D558" i="33"/>
  <c r="D557" i="33"/>
  <c r="D556" i="33"/>
  <c r="D555" i="33"/>
  <c r="D554" i="33"/>
  <c r="D553" i="33"/>
  <c r="D552" i="33"/>
  <c r="D551" i="33"/>
  <c r="D550" i="33"/>
  <c r="D549" i="33"/>
  <c r="D548" i="33"/>
  <c r="D547" i="33"/>
  <c r="D546" i="33"/>
  <c r="D545" i="33"/>
  <c r="D544" i="33"/>
  <c r="D543" i="33"/>
  <c r="D542" i="33"/>
  <c r="D541" i="33"/>
  <c r="D540" i="33"/>
  <c r="D539" i="33"/>
  <c r="D538" i="33"/>
  <c r="D537" i="33"/>
  <c r="D536" i="33"/>
  <c r="D535" i="33"/>
  <c r="D534" i="33"/>
  <c r="D533" i="33"/>
  <c r="D532" i="33"/>
  <c r="D531" i="33"/>
  <c r="D530" i="33"/>
  <c r="D529" i="33"/>
  <c r="D528" i="33"/>
  <c r="D527" i="33"/>
  <c r="D526" i="33"/>
  <c r="D525" i="33"/>
  <c r="D524" i="33"/>
  <c r="D523" i="33"/>
  <c r="D522" i="33"/>
  <c r="D521" i="33"/>
  <c r="D520" i="33"/>
  <c r="D519" i="33"/>
  <c r="D518" i="33"/>
  <c r="D517" i="33"/>
  <c r="D516" i="33"/>
  <c r="D515" i="33"/>
  <c r="D514" i="33"/>
  <c r="D513" i="33"/>
  <c r="D512" i="33"/>
  <c r="D511" i="33"/>
  <c r="D510" i="33"/>
  <c r="D509" i="33"/>
  <c r="D508" i="33"/>
  <c r="D507" i="33"/>
  <c r="D506" i="33"/>
  <c r="D505" i="33"/>
  <c r="D504" i="33"/>
  <c r="D503" i="33"/>
  <c r="D502" i="33"/>
  <c r="D501" i="33"/>
  <c r="D500" i="33"/>
  <c r="D499" i="33"/>
  <c r="D498" i="33"/>
  <c r="D497" i="33"/>
  <c r="D496" i="33"/>
  <c r="D495" i="33"/>
  <c r="D494" i="33"/>
  <c r="D493" i="33"/>
  <c r="D492" i="33"/>
  <c r="D491" i="33"/>
  <c r="D490" i="33"/>
  <c r="D489" i="33"/>
  <c r="D488" i="33"/>
  <c r="D487" i="33"/>
  <c r="D486" i="33"/>
  <c r="D485" i="33"/>
  <c r="D484" i="33"/>
  <c r="D483" i="33"/>
  <c r="D482" i="33"/>
  <c r="D481" i="33"/>
  <c r="D480" i="33"/>
  <c r="D479" i="33"/>
  <c r="D478" i="33"/>
  <c r="D477" i="33"/>
  <c r="D476" i="33"/>
  <c r="D475" i="33"/>
  <c r="D474" i="33"/>
  <c r="D473" i="33"/>
  <c r="D472" i="33"/>
  <c r="D471" i="33"/>
  <c r="D470" i="33"/>
  <c r="D469" i="33"/>
  <c r="D468" i="33"/>
  <c r="D467" i="33"/>
  <c r="D466" i="33"/>
  <c r="D465" i="33"/>
  <c r="D464" i="33"/>
  <c r="D463" i="33"/>
  <c r="D462" i="33"/>
  <c r="D461" i="33"/>
  <c r="D460" i="33"/>
  <c r="D459" i="33"/>
  <c r="D458" i="33"/>
  <c r="D457" i="33"/>
  <c r="D456" i="33"/>
  <c r="D455" i="33"/>
  <c r="D454" i="33"/>
  <c r="D453" i="33"/>
  <c r="D452" i="33"/>
  <c r="D451" i="33"/>
  <c r="D450" i="33"/>
  <c r="D449" i="33"/>
  <c r="D448" i="33"/>
  <c r="D447" i="33"/>
  <c r="D446" i="33"/>
  <c r="D445" i="33"/>
  <c r="D444" i="33"/>
  <c r="D443" i="33"/>
  <c r="D442" i="33"/>
  <c r="D441" i="33"/>
  <c r="D440" i="33"/>
  <c r="D439" i="33"/>
  <c r="D438" i="33"/>
  <c r="D437" i="33"/>
  <c r="D436" i="33"/>
  <c r="D435" i="33"/>
  <c r="D434" i="33"/>
  <c r="D433" i="33"/>
  <c r="D432" i="33"/>
  <c r="D431" i="33"/>
  <c r="D430" i="33"/>
  <c r="D429" i="33"/>
  <c r="D428" i="33"/>
  <c r="D427" i="33"/>
  <c r="D426" i="33"/>
  <c r="D425" i="33"/>
  <c r="D424" i="33"/>
  <c r="D423" i="33"/>
  <c r="D422" i="33"/>
  <c r="D421" i="33"/>
  <c r="D420" i="33"/>
  <c r="D419" i="33"/>
  <c r="D418" i="33"/>
  <c r="D417" i="33"/>
  <c r="D416" i="33"/>
  <c r="D415" i="33"/>
  <c r="D414" i="33"/>
  <c r="D413" i="33"/>
  <c r="D412" i="33"/>
  <c r="D411" i="33"/>
  <c r="D410" i="33"/>
  <c r="D409" i="33"/>
  <c r="D408" i="33"/>
  <c r="D407" i="33"/>
  <c r="D406" i="33"/>
  <c r="D405" i="33"/>
  <c r="D404" i="33"/>
  <c r="D403" i="33"/>
  <c r="D402" i="33"/>
  <c r="D401" i="33"/>
  <c r="D400" i="33"/>
  <c r="D399" i="33"/>
  <c r="D398" i="33"/>
  <c r="D397" i="33"/>
  <c r="D396" i="33"/>
  <c r="D395" i="33"/>
  <c r="D394" i="33"/>
  <c r="D393" i="33"/>
  <c r="D392" i="33"/>
  <c r="D391" i="33"/>
  <c r="D390" i="33"/>
  <c r="D389" i="33"/>
  <c r="D388" i="33"/>
  <c r="D387" i="33"/>
  <c r="D386" i="33"/>
  <c r="D385" i="33"/>
  <c r="D384" i="33"/>
  <c r="D383" i="33"/>
  <c r="D382" i="33"/>
  <c r="D381" i="33"/>
  <c r="D380" i="33"/>
  <c r="D379" i="33"/>
  <c r="D378" i="33"/>
  <c r="D377" i="33"/>
  <c r="D376" i="33"/>
  <c r="D375" i="33"/>
  <c r="D374" i="33"/>
  <c r="D373" i="33"/>
  <c r="D372" i="33"/>
  <c r="D371" i="33"/>
  <c r="D370" i="33"/>
  <c r="D369" i="33"/>
  <c r="D368" i="33"/>
  <c r="D367" i="33"/>
  <c r="D366" i="33"/>
  <c r="D365" i="33"/>
  <c r="D364" i="33"/>
  <c r="D363" i="33"/>
  <c r="D362" i="33"/>
  <c r="D361" i="33"/>
  <c r="D360" i="33"/>
  <c r="D359" i="33"/>
  <c r="D358" i="33"/>
  <c r="D357" i="33"/>
  <c r="D356" i="33"/>
  <c r="D355" i="33"/>
  <c r="D354" i="33"/>
  <c r="D353" i="33"/>
  <c r="D352" i="33"/>
  <c r="D351" i="33"/>
  <c r="D350" i="33"/>
  <c r="D349" i="33"/>
  <c r="D348" i="33"/>
  <c r="D347" i="33"/>
  <c r="D346" i="33"/>
  <c r="D345" i="33"/>
  <c r="D344" i="33"/>
  <c r="D343" i="33"/>
  <c r="D342" i="33"/>
  <c r="D341" i="33"/>
  <c r="D340" i="33"/>
  <c r="D339" i="33"/>
  <c r="D338" i="33"/>
  <c r="D337" i="33"/>
  <c r="D336" i="33"/>
  <c r="D335" i="33"/>
  <c r="D334" i="33"/>
  <c r="D333" i="33"/>
  <c r="D332" i="33"/>
  <c r="D331" i="33"/>
  <c r="D330" i="33"/>
  <c r="D329" i="33"/>
  <c r="D328" i="33"/>
  <c r="D327" i="33"/>
  <c r="D326" i="33"/>
  <c r="D325" i="33"/>
  <c r="D324" i="33"/>
  <c r="D323" i="33"/>
  <c r="D322" i="33"/>
  <c r="D321" i="33"/>
  <c r="D320" i="33"/>
  <c r="D319" i="33"/>
  <c r="D318" i="33"/>
  <c r="D317" i="33"/>
  <c r="D316" i="33"/>
  <c r="D315" i="33"/>
  <c r="D314" i="33"/>
  <c r="D313" i="33"/>
  <c r="D312" i="33"/>
  <c r="D311" i="33"/>
  <c r="D310" i="33"/>
  <c r="D309" i="33"/>
  <c r="D308" i="33"/>
  <c r="D307" i="33"/>
  <c r="D306" i="33"/>
  <c r="D305" i="33"/>
  <c r="D304" i="33"/>
  <c r="D303" i="33"/>
  <c r="D302" i="33"/>
  <c r="D301" i="33"/>
  <c r="D300" i="33"/>
  <c r="D299" i="33"/>
  <c r="D298" i="33"/>
  <c r="D297" i="33"/>
  <c r="D296" i="33"/>
  <c r="D295" i="33"/>
  <c r="D294" i="33"/>
  <c r="D293" i="33"/>
  <c r="D292" i="33"/>
  <c r="D291" i="33"/>
  <c r="D290" i="33"/>
  <c r="D289" i="33"/>
  <c r="D288" i="33"/>
  <c r="D287" i="33"/>
  <c r="D286" i="33"/>
  <c r="D285" i="33"/>
  <c r="D284" i="33"/>
  <c r="D283" i="33"/>
  <c r="D282" i="33"/>
  <c r="D281" i="33"/>
  <c r="D280" i="33"/>
  <c r="D279" i="33"/>
  <c r="D278" i="33"/>
  <c r="D277" i="33"/>
  <c r="D276" i="33"/>
  <c r="D275" i="33"/>
  <c r="D274" i="33"/>
  <c r="D273" i="33"/>
  <c r="D272" i="33"/>
  <c r="D271" i="33"/>
  <c r="D270" i="33"/>
  <c r="D269" i="33"/>
  <c r="D268" i="33"/>
  <c r="D267" i="33"/>
  <c r="D266" i="33"/>
  <c r="D265" i="33"/>
  <c r="D264" i="33"/>
  <c r="D263" i="33"/>
  <c r="D262" i="33"/>
  <c r="D261" i="33"/>
  <c r="D260" i="33"/>
  <c r="D259" i="33"/>
  <c r="D258" i="33"/>
  <c r="D257" i="33"/>
  <c r="D256" i="33"/>
  <c r="D255" i="33"/>
  <c r="D254" i="33"/>
  <c r="D253" i="33"/>
  <c r="D252" i="33"/>
  <c r="D251" i="33"/>
  <c r="D250" i="33"/>
  <c r="D249" i="33"/>
  <c r="D248" i="33"/>
  <c r="D247" i="33"/>
  <c r="D246" i="33"/>
  <c r="D245" i="33"/>
  <c r="D244" i="33"/>
  <c r="D243" i="33"/>
  <c r="D242" i="33"/>
  <c r="D241" i="33"/>
  <c r="D240" i="33"/>
  <c r="D239" i="33"/>
  <c r="D238" i="33"/>
  <c r="D237" i="33"/>
  <c r="D236" i="33"/>
  <c r="D235" i="33"/>
  <c r="D234" i="33"/>
  <c r="D233" i="33"/>
  <c r="D232" i="33"/>
  <c r="D231" i="33"/>
  <c r="D230" i="33"/>
  <c r="D229" i="33"/>
  <c r="D228" i="33"/>
  <c r="D227" i="33"/>
  <c r="D226" i="33"/>
  <c r="D225" i="33"/>
  <c r="D224" i="33"/>
  <c r="D223" i="33"/>
  <c r="D222" i="33"/>
  <c r="D221" i="33"/>
  <c r="D220" i="33"/>
  <c r="D219" i="33"/>
  <c r="D218" i="33"/>
  <c r="D217" i="33"/>
  <c r="D216" i="33"/>
  <c r="D215" i="33"/>
  <c r="D214" i="33"/>
  <c r="D213" i="33"/>
  <c r="D212" i="33"/>
  <c r="D211" i="33"/>
  <c r="D210" i="33"/>
  <c r="D209" i="33"/>
  <c r="D208" i="33"/>
  <c r="D207" i="33"/>
  <c r="D206" i="33"/>
  <c r="D205" i="33"/>
  <c r="D204" i="33"/>
  <c r="D203" i="33"/>
  <c r="D202" i="33"/>
  <c r="D201" i="33"/>
  <c r="D200" i="33"/>
  <c r="D199" i="33"/>
  <c r="D198" i="33"/>
  <c r="D197" i="33"/>
  <c r="D196" i="33"/>
  <c r="D195" i="33"/>
  <c r="D194" i="33"/>
  <c r="D193" i="33"/>
  <c r="D192" i="33"/>
  <c r="D191" i="33"/>
  <c r="D190" i="33"/>
  <c r="D189" i="33"/>
  <c r="D188" i="33"/>
  <c r="D187" i="33"/>
  <c r="D186" i="33"/>
  <c r="D185" i="33"/>
  <c r="D184" i="33"/>
  <c r="D183" i="33"/>
  <c r="D182" i="33"/>
  <c r="D181" i="33"/>
  <c r="D180" i="33"/>
  <c r="D179" i="33"/>
  <c r="D178" i="33"/>
  <c r="D177" i="33"/>
  <c r="D176" i="33"/>
  <c r="D175" i="33"/>
  <c r="D174" i="33"/>
  <c r="D173" i="33"/>
  <c r="D172" i="33"/>
  <c r="D171" i="33"/>
  <c r="D170" i="33"/>
  <c r="D169" i="33"/>
  <c r="D168" i="33"/>
  <c r="D167" i="33"/>
  <c r="D166" i="33"/>
  <c r="D165" i="33"/>
  <c r="D164" i="33"/>
  <c r="D163" i="33"/>
  <c r="D162" i="33"/>
  <c r="D161" i="33"/>
  <c r="D160" i="33"/>
  <c r="D159" i="33"/>
  <c r="D158" i="33"/>
  <c r="D157" i="33"/>
  <c r="D156" i="33"/>
  <c r="D155" i="33"/>
  <c r="D154" i="33"/>
  <c r="D153" i="33"/>
  <c r="D152" i="33"/>
  <c r="D151" i="33"/>
  <c r="D150" i="33"/>
  <c r="D149" i="33"/>
  <c r="D148" i="33"/>
  <c r="D147" i="33"/>
  <c r="D146" i="33"/>
  <c r="D145" i="33"/>
  <c r="D144" i="33"/>
  <c r="D143" i="33"/>
  <c r="D142" i="33"/>
  <c r="D141" i="33"/>
  <c r="D140" i="33"/>
  <c r="D139" i="33"/>
  <c r="D138" i="33"/>
  <c r="D137" i="33"/>
  <c r="D136" i="33"/>
  <c r="D135" i="33"/>
  <c r="D134" i="33"/>
  <c r="D133" i="33"/>
  <c r="D132" i="33"/>
  <c r="D131" i="33"/>
  <c r="D130" i="33"/>
  <c r="D129" i="33"/>
  <c r="D128" i="33"/>
  <c r="D127" i="33"/>
  <c r="D126" i="33"/>
  <c r="D125" i="33"/>
  <c r="D124" i="33"/>
  <c r="D123" i="33"/>
  <c r="D122" i="33"/>
  <c r="D121" i="33"/>
  <c r="D120" i="33"/>
  <c r="D119" i="33"/>
  <c r="D118" i="33"/>
  <c r="D117" i="33"/>
  <c r="D116" i="33"/>
  <c r="D115" i="33"/>
  <c r="D114" i="33"/>
  <c r="D113" i="33"/>
  <c r="D112" i="33"/>
  <c r="D111" i="33"/>
  <c r="D110" i="33"/>
  <c r="D109" i="33"/>
  <c r="D108" i="33"/>
  <c r="D107" i="33"/>
  <c r="D106" i="33"/>
  <c r="D105" i="33"/>
  <c r="D104" i="33"/>
  <c r="D103" i="33"/>
  <c r="D102" i="33"/>
  <c r="D101" i="33"/>
  <c r="D100" i="33"/>
  <c r="D99" i="33"/>
  <c r="D98" i="33"/>
  <c r="D97" i="33"/>
  <c r="D96" i="33"/>
  <c r="D95" i="33"/>
  <c r="D94" i="33"/>
  <c r="D93" i="33"/>
  <c r="D92" i="33"/>
  <c r="D91" i="33"/>
  <c r="D90" i="33"/>
  <c r="D89" i="33"/>
  <c r="D88" i="33"/>
  <c r="D87" i="33"/>
  <c r="D86" i="33"/>
  <c r="D85" i="33"/>
  <c r="D84" i="33"/>
  <c r="D83" i="33"/>
  <c r="D82" i="33"/>
  <c r="D81" i="33"/>
  <c r="D80" i="33"/>
  <c r="D79" i="33"/>
  <c r="D78" i="33"/>
  <c r="D77" i="33"/>
  <c r="D76" i="33"/>
  <c r="D75" i="33"/>
  <c r="D74" i="33"/>
  <c r="D73" i="33"/>
  <c r="D72" i="33"/>
  <c r="D71" i="33"/>
  <c r="D70" i="33"/>
  <c r="D69" i="33"/>
  <c r="D68" i="33"/>
  <c r="D67" i="33"/>
  <c r="D66" i="33"/>
  <c r="D65" i="33"/>
  <c r="D64" i="33"/>
  <c r="D63" i="33"/>
  <c r="D62" i="33"/>
  <c r="D61" i="33"/>
  <c r="D60" i="33"/>
  <c r="D59" i="33"/>
  <c r="D58" i="33"/>
  <c r="D57" i="33"/>
  <c r="D56" i="33"/>
  <c r="D55" i="33"/>
  <c r="D54" i="33"/>
  <c r="D53" i="33"/>
  <c r="D52" i="33"/>
  <c r="D51" i="33"/>
  <c r="D50" i="33"/>
  <c r="D49" i="33"/>
  <c r="D48" i="33"/>
  <c r="D47" i="33"/>
  <c r="D46" i="33"/>
  <c r="D45" i="33"/>
  <c r="D44" i="33"/>
  <c r="D43" i="33"/>
  <c r="D42" i="33"/>
  <c r="D41" i="33"/>
  <c r="D40" i="33"/>
  <c r="D39" i="33"/>
  <c r="D38" i="33"/>
  <c r="D37" i="33"/>
  <c r="D36" i="33"/>
  <c r="D35" i="33"/>
  <c r="D34" i="33"/>
  <c r="D33" i="33"/>
  <c r="D32" i="33"/>
  <c r="D31" i="33"/>
  <c r="D30" i="33"/>
  <c r="D29" i="33"/>
  <c r="D28" i="33"/>
  <c r="D27" i="33"/>
  <c r="D26" i="33"/>
  <c r="D25" i="33"/>
  <c r="D24" i="33"/>
  <c r="D23" i="33"/>
  <c r="D22" i="33"/>
  <c r="D21" i="33"/>
  <c r="D20" i="33"/>
  <c r="D19" i="33"/>
  <c r="D18" i="33"/>
  <c r="D17" i="33"/>
  <c r="D16" i="33"/>
  <c r="D15" i="33"/>
  <c r="D14" i="33"/>
  <c r="AB102" i="8"/>
  <c r="AB101" i="8"/>
  <c r="AB100" i="8"/>
  <c r="J101" i="8"/>
  <c r="I102" i="8"/>
  <c r="H102" i="8"/>
  <c r="J102" i="8" s="1"/>
  <c r="I101" i="8"/>
  <c r="H101" i="8"/>
  <c r="K101" i="8" s="1"/>
  <c r="L101" i="8" s="1"/>
  <c r="I100" i="8"/>
  <c r="H100" i="8"/>
  <c r="K100" i="8" s="1"/>
  <c r="L100" i="8" s="1"/>
  <c r="AD10" i="33" l="1"/>
  <c r="AD12" i="33"/>
  <c r="H13" i="33"/>
  <c r="H565" i="33"/>
  <c r="H557" i="33"/>
  <c r="H549" i="33"/>
  <c r="H541" i="33"/>
  <c r="H533" i="33"/>
  <c r="H525" i="33"/>
  <c r="H517" i="33"/>
  <c r="H509" i="33"/>
  <c r="H501" i="33"/>
  <c r="H493" i="33"/>
  <c r="H485" i="33"/>
  <c r="H477" i="33"/>
  <c r="H469" i="33"/>
  <c r="H597" i="33"/>
  <c r="H589" i="33"/>
  <c r="H581" i="33"/>
  <c r="H573" i="33"/>
  <c r="H177" i="33"/>
  <c r="H461" i="33"/>
  <c r="H453" i="33"/>
  <c r="H445" i="33"/>
  <c r="H437" i="33"/>
  <c r="H429" i="33"/>
  <c r="H421" i="33"/>
  <c r="H413" i="33"/>
  <c r="H405" i="33"/>
  <c r="H397" i="33"/>
  <c r="H389" i="33"/>
  <c r="H381" i="33"/>
  <c r="H373" i="33"/>
  <c r="H341" i="33"/>
  <c r="H333" i="33"/>
  <c r="H317" i="33"/>
  <c r="H293" i="33"/>
  <c r="H253" i="33"/>
  <c r="H237" i="33"/>
  <c r="H361" i="33"/>
  <c r="H137" i="33"/>
  <c r="H81" i="33"/>
  <c r="H17" i="33"/>
  <c r="B9" i="35"/>
  <c r="B11" i="35" s="1"/>
  <c r="H1525" i="33"/>
  <c r="H1437" i="33"/>
  <c r="H1269" i="33"/>
  <c r="H1013" i="33"/>
  <c r="H989" i="33"/>
  <c r="H965" i="33"/>
  <c r="H941" i="33"/>
  <c r="H933" i="33"/>
  <c r="H925" i="33"/>
  <c r="H917" i="33"/>
  <c r="H909" i="33"/>
  <c r="H901" i="33"/>
  <c r="H893" i="33"/>
  <c r="H885" i="33"/>
  <c r="H877" i="33"/>
  <c r="H869" i="33"/>
  <c r="H861" i="33"/>
  <c r="H853" i="33"/>
  <c r="H845" i="33"/>
  <c r="H837" i="33"/>
  <c r="H829" i="33"/>
  <c r="H821" i="33"/>
  <c r="H813" i="33"/>
  <c r="H805" i="33"/>
  <c r="H797" i="33"/>
  <c r="H789" i="33"/>
  <c r="H781" i="33"/>
  <c r="H773" i="33"/>
  <c r="H765" i="33"/>
  <c r="H757" i="33"/>
  <c r="H749" i="33"/>
  <c r="H741" i="33"/>
  <c r="H733" i="33"/>
  <c r="H725" i="33"/>
  <c r="H717" i="33"/>
  <c r="H709" i="33"/>
  <c r="H701" i="33"/>
  <c r="H693" i="33"/>
  <c r="H685" i="33"/>
  <c r="H677" i="33"/>
  <c r="H669" i="33"/>
  <c r="H661" i="33"/>
  <c r="H653" i="33"/>
  <c r="H645" i="33"/>
  <c r="H637" i="33"/>
  <c r="H629" i="33"/>
  <c r="H621" i="33"/>
  <c r="H613" i="33"/>
  <c r="H605" i="33"/>
  <c r="H1602" i="33"/>
  <c r="H1594" i="33"/>
  <c r="H1586" i="33"/>
  <c r="H1578" i="33"/>
  <c r="H1570" i="33"/>
  <c r="H1562" i="33"/>
  <c r="H1554" i="33"/>
  <c r="H1546" i="33"/>
  <c r="H1538" i="33"/>
  <c r="H1530" i="33"/>
  <c r="H1522" i="33"/>
  <c r="H1514" i="33"/>
  <c r="H1506" i="33"/>
  <c r="H1498" i="33"/>
  <c r="H1490" i="33"/>
  <c r="H1482" i="33"/>
  <c r="H1474" i="33"/>
  <c r="H1466" i="33"/>
  <c r="H1450" i="33"/>
  <c r="H1442" i="33"/>
  <c r="H1434" i="33"/>
  <c r="H1426" i="33"/>
  <c r="H1418" i="33"/>
  <c r="H1410" i="33"/>
  <c r="H1402" i="33"/>
  <c r="H1394" i="33"/>
  <c r="H1386" i="33"/>
  <c r="H1378" i="33"/>
  <c r="H1370" i="33"/>
  <c r="H1362" i="33"/>
  <c r="H1354" i="33"/>
  <c r="H1346" i="33"/>
  <c r="H1338" i="33"/>
  <c r="H1330" i="33"/>
  <c r="H1322" i="33"/>
  <c r="H1314" i="33"/>
  <c r="H1306" i="33"/>
  <c r="H1298" i="33"/>
  <c r="H1290" i="33"/>
  <c r="H1282" i="33"/>
  <c r="H1274" i="33"/>
  <c r="H1266" i="33"/>
  <c r="H1258" i="33"/>
  <c r="H1250" i="33"/>
  <c r="H1242" i="33"/>
  <c r="H1234" i="33"/>
  <c r="H1226" i="33"/>
  <c r="H1218" i="33"/>
  <c r="H1210" i="33"/>
  <c r="H1202" i="33"/>
  <c r="H1194" i="33"/>
  <c r="H1186" i="33"/>
  <c r="H1178" i="33"/>
  <c r="H1170" i="33"/>
  <c r="H1162" i="33"/>
  <c r="H1154" i="33"/>
  <c r="H1146" i="33"/>
  <c r="H1138" i="33"/>
  <c r="H1130" i="33"/>
  <c r="H297" i="33"/>
  <c r="H41" i="33"/>
  <c r="H157" i="33"/>
  <c r="H109" i="33"/>
  <c r="H61" i="33"/>
  <c r="H1106" i="33"/>
  <c r="H1098" i="33"/>
  <c r="H1090" i="33"/>
  <c r="H1082" i="33"/>
  <c r="H1074" i="33"/>
  <c r="H1066" i="33"/>
  <c r="H1058" i="33"/>
  <c r="H1042" i="33"/>
  <c r="H1034" i="33"/>
  <c r="H1026" i="33"/>
  <c r="H1018" i="33"/>
  <c r="H1010" i="33"/>
  <c r="H827" i="33"/>
  <c r="H747" i="33"/>
  <c r="H667" i="33"/>
  <c r="H627" i="33"/>
  <c r="H515" i="33"/>
  <c r="H451" i="33"/>
  <c r="H347" i="33"/>
  <c r="H307" i="33"/>
  <c r="H283" i="33"/>
  <c r="H227" i="33"/>
  <c r="H187" i="33"/>
  <c r="H147" i="33"/>
  <c r="H99" i="33"/>
  <c r="H529" i="33"/>
  <c r="H273" i="33"/>
  <c r="H217" i="33"/>
  <c r="H979" i="33"/>
  <c r="H963" i="33"/>
  <c r="H955" i="33"/>
  <c r="H931" i="33"/>
  <c r="H899" i="33"/>
  <c r="H891" i="33"/>
  <c r="H1122" i="33"/>
  <c r="H1114" i="33"/>
  <c r="H1050" i="33"/>
  <c r="H1002" i="33"/>
  <c r="H994" i="33"/>
  <c r="H986" i="33"/>
  <c r="H978" i="33"/>
  <c r="H970" i="33"/>
  <c r="H962" i="33"/>
  <c r="H954" i="33"/>
  <c r="H946" i="33"/>
  <c r="H938" i="33"/>
  <c r="H930" i="33"/>
  <c r="H922" i="33"/>
  <c r="H914" i="33"/>
  <c r="H906" i="33"/>
  <c r="H898" i="33"/>
  <c r="H890" i="33"/>
  <c r="H882" i="33"/>
  <c r="H874" i="33"/>
  <c r="H590" i="33"/>
  <c r="H582" i="33"/>
  <c r="H574" i="33"/>
  <c r="H566" i="33"/>
  <c r="H558" i="33"/>
  <c r="H550" i="33"/>
  <c r="H542" i="33"/>
  <c r="H534" i="33"/>
  <c r="H526" i="33"/>
  <c r="H518" i="33"/>
  <c r="H510" i="33"/>
  <c r="H502" i="33"/>
  <c r="H494" i="33"/>
  <c r="H486" i="33"/>
  <c r="H478" i="33"/>
  <c r="H470" i="33"/>
  <c r="H462" i="33"/>
  <c r="H454" i="33"/>
  <c r="H446" i="33"/>
  <c r="H438" i="33"/>
  <c r="H430" i="33"/>
  <c r="H422" i="33"/>
  <c r="H414" i="33"/>
  <c r="H406" i="33"/>
  <c r="H398" i="33"/>
  <c r="H390" i="33"/>
  <c r="H382" i="33"/>
  <c r="H374" i="33"/>
  <c r="H366" i="33"/>
  <c r="H358" i="33"/>
  <c r="H350" i="33"/>
  <c r="H342" i="33"/>
  <c r="H334" i="33"/>
  <c r="H326" i="33"/>
  <c r="H318" i="33"/>
  <c r="H310" i="33"/>
  <c r="H302" i="33"/>
  <c r="H294" i="33"/>
  <c r="H286" i="33"/>
  <c r="H278" i="33"/>
  <c r="H270" i="33"/>
  <c r="H262" i="33"/>
  <c r="H254" i="33"/>
  <c r="H246" i="33"/>
  <c r="H238" i="33"/>
  <c r="H230" i="33"/>
  <c r="H222" i="33"/>
  <c r="H214" i="33"/>
  <c r="H206" i="33"/>
  <c r="H198" i="33"/>
  <c r="H190" i="33"/>
  <c r="H182" i="33"/>
  <c r="H174" i="33"/>
  <c r="H166" i="33"/>
  <c r="H158" i="33"/>
  <c r="H150" i="33"/>
  <c r="H142" i="33"/>
  <c r="H134" i="33"/>
  <c r="H126" i="33"/>
  <c r="H118" i="33"/>
  <c r="H110" i="33"/>
  <c r="H102" i="33"/>
  <c r="H94" i="33"/>
  <c r="H86" i="33"/>
  <c r="H78" i="33"/>
  <c r="H70" i="33"/>
  <c r="H62" i="33"/>
  <c r="H54" i="33"/>
  <c r="H46" i="33"/>
  <c r="H38" i="33"/>
  <c r="H30" i="33"/>
  <c r="H22" i="33"/>
  <c r="H866" i="33"/>
  <c r="H858" i="33"/>
  <c r="H850" i="33"/>
  <c r="H842" i="33"/>
  <c r="H834" i="33"/>
  <c r="H826" i="33"/>
  <c r="H818" i="33"/>
  <c r="H810" i="33"/>
  <c r="H802" i="33"/>
  <c r="H794" i="33"/>
  <c r="H786" i="33"/>
  <c r="H778" i="33"/>
  <c r="H594" i="33"/>
  <c r="H586" i="33"/>
  <c r="H578" i="33"/>
  <c r="H570" i="33"/>
  <c r="H562" i="33"/>
  <c r="H554" i="33"/>
  <c r="H546" i="33"/>
  <c r="H538" i="33"/>
  <c r="H530" i="33"/>
  <c r="H522" i="33"/>
  <c r="H514" i="33"/>
  <c r="H506" i="33"/>
  <c r="H498" i="33"/>
  <c r="H490" i="33"/>
  <c r="H482" i="33"/>
  <c r="H474" i="33"/>
  <c r="H466" i="33"/>
  <c r="H458" i="33"/>
  <c r="H450" i="33"/>
  <c r="H442" i="33"/>
  <c r="H434" i="33"/>
  <c r="H426" i="33"/>
  <c r="H418" i="33"/>
  <c r="H410" i="33"/>
  <c r="H402" i="33"/>
  <c r="H394" i="33"/>
  <c r="H386" i="33"/>
  <c r="H378" i="33"/>
  <c r="H370" i="33"/>
  <c r="H362" i="33"/>
  <c r="H354" i="33"/>
  <c r="H346" i="33"/>
  <c r="H338" i="33"/>
  <c r="H330" i="33"/>
  <c r="H322" i="33"/>
  <c r="H314" i="33"/>
  <c r="H306" i="33"/>
  <c r="H298" i="33"/>
  <c r="H290" i="33"/>
  <c r="H282" i="33"/>
  <c r="H274" i="33"/>
  <c r="H266" i="33"/>
  <c r="H258" i="33"/>
  <c r="H250" i="33"/>
  <c r="H242" i="33"/>
  <c r="H234" i="33"/>
  <c r="H226" i="33"/>
  <c r="H218" i="33"/>
  <c r="H210" i="33"/>
  <c r="H202" i="33"/>
  <c r="H194" i="33"/>
  <c r="H186" i="33"/>
  <c r="H178" i="33"/>
  <c r="H170" i="33"/>
  <c r="H162" i="33"/>
  <c r="H154" i="33"/>
  <c r="H146" i="33"/>
  <c r="H138" i="33"/>
  <c r="H130" i="33"/>
  <c r="H122" i="33"/>
  <c r="H114" i="33"/>
  <c r="H106" i="33"/>
  <c r="H98" i="33"/>
  <c r="H90" i="33"/>
  <c r="H82" i="33"/>
  <c r="H74" i="33"/>
  <c r="H66" i="33"/>
  <c r="H58" i="33"/>
  <c r="H50" i="33"/>
  <c r="H42" i="33"/>
  <c r="H34" i="33"/>
  <c r="H26" i="33"/>
  <c r="H18" i="33"/>
  <c r="H1605" i="33"/>
  <c r="H1597" i="33"/>
  <c r="H1589" i="33"/>
  <c r="H1581" i="33"/>
  <c r="H1573" i="33"/>
  <c r="H1565" i="33"/>
  <c r="H1557" i="33"/>
  <c r="H1549" i="33"/>
  <c r="H1541" i="33"/>
  <c r="H1533" i="33"/>
  <c r="H1517" i="33"/>
  <c r="H1509" i="33"/>
  <c r="H1501" i="33"/>
  <c r="H1493" i="33"/>
  <c r="H1485" i="33"/>
  <c r="H1477" i="33"/>
  <c r="H1469" i="33"/>
  <c r="H1461" i="33"/>
  <c r="H1453" i="33"/>
  <c r="H1445" i="33"/>
  <c r="H1429" i="33"/>
  <c r="H1421" i="33"/>
  <c r="H1413" i="33"/>
  <c r="H1405" i="33"/>
  <c r="H1397" i="33"/>
  <c r="H1389" i="33"/>
  <c r="H1381" i="33"/>
  <c r="H1373" i="33"/>
  <c r="H1365" i="33"/>
  <c r="H1357" i="33"/>
  <c r="H1349" i="33"/>
  <c r="H1341" i="33"/>
  <c r="H1333" i="33"/>
  <c r="H1325" i="33"/>
  <c r="H1317" i="33"/>
  <c r="H1309" i="33"/>
  <c r="H1301" i="33"/>
  <c r="H1293" i="33"/>
  <c r="H1285" i="33"/>
  <c r="H1277" i="33"/>
  <c r="H1261" i="33"/>
  <c r="H1253" i="33"/>
  <c r="H1245" i="33"/>
  <c r="H1237" i="33"/>
  <c r="H1229" i="33"/>
  <c r="H1221" i="33"/>
  <c r="H1213" i="33"/>
  <c r="H1205" i="33"/>
  <c r="H1197" i="33"/>
  <c r="H1189" i="33"/>
  <c r="H1181" i="33"/>
  <c r="H1173" i="33"/>
  <c r="H1165" i="33"/>
  <c r="H1157" i="33"/>
  <c r="H1149" i="33"/>
  <c r="H1141" i="33"/>
  <c r="H1133" i="33"/>
  <c r="H1125" i="33"/>
  <c r="H1117" i="33"/>
  <c r="H1109" i="33"/>
  <c r="H1101" i="33"/>
  <c r="H1093" i="33"/>
  <c r="H1085" i="33"/>
  <c r="H1077" i="33"/>
  <c r="H1069" i="33"/>
  <c r="H1061" i="33"/>
  <c r="H1053" i="33"/>
  <c r="H1045" i="33"/>
  <c r="H1037" i="33"/>
  <c r="H1029" i="33"/>
  <c r="H1021" i="33"/>
  <c r="H1005" i="33"/>
  <c r="H997" i="33"/>
  <c r="H981" i="33"/>
  <c r="H973" i="33"/>
  <c r="H957" i="33"/>
  <c r="H949" i="33"/>
  <c r="H1603" i="33"/>
  <c r="H1595" i="33"/>
  <c r="H1587" i="33"/>
  <c r="H1579" i="33"/>
  <c r="H1571" i="33"/>
  <c r="H1563" i="33"/>
  <c r="H1555" i="33"/>
  <c r="H1547" i="33"/>
  <c r="H1539" i="33"/>
  <c r="H1531" i="33"/>
  <c r="H1523" i="33"/>
  <c r="H1515" i="33"/>
  <c r="H1507" i="33"/>
  <c r="H1499" i="33"/>
  <c r="H1491" i="33"/>
  <c r="H1483" i="33"/>
  <c r="H1475" i="33"/>
  <c r="H1467" i="33"/>
  <c r="H1459" i="33"/>
  <c r="H1451" i="33"/>
  <c r="H1443" i="33"/>
  <c r="H1435" i="33"/>
  <c r="H1427" i="33"/>
  <c r="H1419" i="33"/>
  <c r="H1411" i="33"/>
  <c r="H1403" i="33"/>
  <c r="H1395" i="33"/>
  <c r="H1387" i="33"/>
  <c r="H1379" i="33"/>
  <c r="H1371" i="33"/>
  <c r="H1363" i="33"/>
  <c r="H1355" i="33"/>
  <c r="H1347" i="33"/>
  <c r="H1339" i="33"/>
  <c r="H1331" i="33"/>
  <c r="H1323" i="33"/>
  <c r="H1315" i="33"/>
  <c r="H1307" i="33"/>
  <c r="H1299" i="33"/>
  <c r="H1291" i="33"/>
  <c r="H1283" i="33"/>
  <c r="H1275" i="33"/>
  <c r="H1267" i="33"/>
  <c r="H1259" i="33"/>
  <c r="H1251" i="33"/>
  <c r="H1243" i="33"/>
  <c r="H1235" i="33"/>
  <c r="H1227" i="33"/>
  <c r="H1219" i="33"/>
  <c r="H1211" i="33"/>
  <c r="H1203" i="33"/>
  <c r="H1195" i="33"/>
  <c r="H1187" i="33"/>
  <c r="H1179" i="33"/>
  <c r="H1171" i="33"/>
  <c r="H1163" i="33"/>
  <c r="H1155" i="33"/>
  <c r="H1147" i="33"/>
  <c r="H1139" i="33"/>
  <c r="H1131" i="33"/>
  <c r="H1123" i="33"/>
  <c r="H1115" i="33"/>
  <c r="H1107" i="33"/>
  <c r="H1099" i="33"/>
  <c r="H1091" i="33"/>
  <c r="H1083" i="33"/>
  <c r="H1075" i="33"/>
  <c r="H1067" i="33"/>
  <c r="H1059" i="33"/>
  <c r="H1051" i="33"/>
  <c r="H1043" i="33"/>
  <c r="H1035" i="33"/>
  <c r="H1027" i="33"/>
  <c r="H1019" i="33"/>
  <c r="H1011" i="33"/>
  <c r="H1003" i="33"/>
  <c r="H995" i="33"/>
  <c r="H987" i="33"/>
  <c r="H947" i="33"/>
  <c r="H939" i="33"/>
  <c r="H923" i="33"/>
  <c r="H915" i="33"/>
  <c r="H907" i="33"/>
  <c r="H883" i="33"/>
  <c r="H875" i="33"/>
  <c r="H867" i="33"/>
  <c r="H859" i="33"/>
  <c r="H851" i="33"/>
  <c r="H843" i="33"/>
  <c r="H835" i="33"/>
  <c r="H819" i="33"/>
  <c r="H811" i="33"/>
  <c r="H803" i="33"/>
  <c r="H365" i="33"/>
  <c r="H357" i="33"/>
  <c r="H349" i="33"/>
  <c r="H325" i="33"/>
  <c r="H309" i="33"/>
  <c r="H301" i="33"/>
  <c r="H285" i="33"/>
  <c r="H277" i="33"/>
  <c r="H269" i="33"/>
  <c r="H261" i="33"/>
  <c r="H245" i="33"/>
  <c r="H229" i="33"/>
  <c r="H221" i="33"/>
  <c r="H213" i="33"/>
  <c r="H205" i="33"/>
  <c r="H197" i="33"/>
  <c r="H189" i="33"/>
  <c r="H181" i="33"/>
  <c r="H173" i="33"/>
  <c r="H165" i="33"/>
  <c r="H149" i="33"/>
  <c r="H141" i="33"/>
  <c r="H133" i="33"/>
  <c r="H125" i="33"/>
  <c r="H117" i="33"/>
  <c r="H101" i="33"/>
  <c r="H93" i="33"/>
  <c r="H85" i="33"/>
  <c r="H77" i="33"/>
  <c r="H69" i="33"/>
  <c r="H795" i="33"/>
  <c r="H787" i="33"/>
  <c r="H779" i="33"/>
  <c r="H771" i="33"/>
  <c r="H763" i="33"/>
  <c r="H755" i="33"/>
  <c r="H739" i="33"/>
  <c r="H731" i="33"/>
  <c r="H723" i="33"/>
  <c r="H715" i="33"/>
  <c r="H707" i="33"/>
  <c r="H699" i="33"/>
  <c r="H691" i="33"/>
  <c r="H683" i="33"/>
  <c r="H675" i="33"/>
  <c r="H659" i="33"/>
  <c r="H651" i="33"/>
  <c r="H643" i="33"/>
  <c r="H635" i="33"/>
  <c r="H619" i="33"/>
  <c r="H611" i="33"/>
  <c r="H603" i="33"/>
  <c r="H595" i="33"/>
  <c r="H587" i="33"/>
  <c r="H579" i="33"/>
  <c r="H571" i="33"/>
  <c r="H563" i="33"/>
  <c r="H555" i="33"/>
  <c r="H547" i="33"/>
  <c r="H539" i="33"/>
  <c r="H531" i="33"/>
  <c r="H523" i="33"/>
  <c r="H507" i="33"/>
  <c r="H499" i="33"/>
  <c r="H491" i="33"/>
  <c r="H483" i="33"/>
  <c r="H475" i="33"/>
  <c r="H467" i="33"/>
  <c r="H459" i="33"/>
  <c r="H443" i="33"/>
  <c r="H435" i="33"/>
  <c r="H427" i="33"/>
  <c r="H419" i="33"/>
  <c r="H411" i="33"/>
  <c r="H403" i="33"/>
  <c r="H395" i="33"/>
  <c r="H387" i="33"/>
  <c r="H379" i="33"/>
  <c r="H371" i="33"/>
  <c r="H363" i="33"/>
  <c r="H355" i="33"/>
  <c r="H339" i="33"/>
  <c r="H331" i="33"/>
  <c r="H323" i="33"/>
  <c r="H315" i="33"/>
  <c r="H299" i="33"/>
  <c r="H291" i="33"/>
  <c r="H275" i="33"/>
  <c r="H267" i="33"/>
  <c r="H259" i="33"/>
  <c r="H251" i="33"/>
  <c r="H243" i="33"/>
  <c r="H235" i="33"/>
  <c r="H219" i="33"/>
  <c r="H211" i="33"/>
  <c r="H203" i="33"/>
  <c r="H195" i="33"/>
  <c r="H179" i="33"/>
  <c r="H171" i="33"/>
  <c r="H163" i="33"/>
  <c r="H155" i="33"/>
  <c r="H139" i="33"/>
  <c r="H131" i="33"/>
  <c r="H123" i="33"/>
  <c r="H115" i="33"/>
  <c r="H107" i="33"/>
  <c r="H91" i="33"/>
  <c r="H83" i="33"/>
  <c r="H75" i="33"/>
  <c r="H67" i="33"/>
  <c r="H59" i="33"/>
  <c r="H51" i="33"/>
  <c r="H43" i="33"/>
  <c r="H35" i="33"/>
  <c r="H27" i="33"/>
  <c r="H593" i="33"/>
  <c r="H585" i="33"/>
  <c r="H577" i="33"/>
  <c r="H569" i="33"/>
  <c r="H561" i="33"/>
  <c r="H553" i="33"/>
  <c r="H545" i="33"/>
  <c r="H537" i="33"/>
  <c r="H521" i="33"/>
  <c r="H513" i="33"/>
  <c r="H505" i="33"/>
  <c r="H497" i="33"/>
  <c r="H489" i="33"/>
  <c r="H481" i="33"/>
  <c r="H473" i="33"/>
  <c r="H465" i="33"/>
  <c r="H457" i="33"/>
  <c r="H449" i="33"/>
  <c r="H441" i="33"/>
  <c r="H433" i="33"/>
  <c r="H425" i="33"/>
  <c r="H417" i="33"/>
  <c r="H409" i="33"/>
  <c r="H401" i="33"/>
  <c r="H393" i="33"/>
  <c r="H385" i="33"/>
  <c r="H377" i="33"/>
  <c r="H369" i="33"/>
  <c r="H353" i="33"/>
  <c r="H345" i="33"/>
  <c r="H337" i="33"/>
  <c r="H329" i="33"/>
  <c r="H321" i="33"/>
  <c r="H313" i="33"/>
  <c r="H305" i="33"/>
  <c r="H289" i="33"/>
  <c r="H281" i="33"/>
  <c r="H265" i="33"/>
  <c r="H257" i="33"/>
  <c r="H249" i="33"/>
  <c r="H241" i="33"/>
  <c r="H233" i="33"/>
  <c r="H225" i="33"/>
  <c r="H209" i="33"/>
  <c r="H201" i="33"/>
  <c r="H193" i="33"/>
  <c r="H185" i="33"/>
  <c r="H169" i="33"/>
  <c r="H161" i="33"/>
  <c r="H153" i="33"/>
  <c r="H145" i="33"/>
  <c r="H129" i="33"/>
  <c r="H121" i="33"/>
  <c r="H113" i="33"/>
  <c r="H105" i="33"/>
  <c r="H97" i="33"/>
  <c r="H89" i="33"/>
  <c r="H73" i="33"/>
  <c r="H65" i="33"/>
  <c r="H57" i="33"/>
  <c r="H49" i="33"/>
  <c r="H33" i="33"/>
  <c r="H25" i="33"/>
  <c r="H711" i="33"/>
  <c r="H1599" i="33"/>
  <c r="H1583" i="33"/>
  <c r="H1559" i="33"/>
  <c r="H1543" i="33"/>
  <c r="H1527" i="33"/>
  <c r="H1519" i="33"/>
  <c r="H1503" i="33"/>
  <c r="H1495" i="33"/>
  <c r="H1479" i="33"/>
  <c r="H1463" i="33"/>
  <c r="H1447" i="33"/>
  <c r="H1431" i="33"/>
  <c r="H1415" i="33"/>
  <c r="H1399" i="33"/>
  <c r="H1391" i="33"/>
  <c r="H1367" i="33"/>
  <c r="H1351" i="33"/>
  <c r="H1343" i="33"/>
  <c r="H1327" i="33"/>
  <c r="H1311" i="33"/>
  <c r="H1295" i="33"/>
  <c r="H1279" i="33"/>
  <c r="H1271" i="33"/>
  <c r="H1247" i="33"/>
  <c r="H1231" i="33"/>
  <c r="H1215" i="33"/>
  <c r="H1191" i="33"/>
  <c r="H1175" i="33"/>
  <c r="H1159" i="33"/>
  <c r="H1143" i="33"/>
  <c r="H1127" i="33"/>
  <c r="H1111" i="33"/>
  <c r="H1095" i="33"/>
  <c r="H1079" i="33"/>
  <c r="H1055" i="33"/>
  <c r="H1031" i="33"/>
  <c r="H1023" i="33"/>
  <c r="H1007" i="33"/>
  <c r="H991" i="33"/>
  <c r="H975" i="33"/>
  <c r="H959" i="33"/>
  <c r="H935" i="33"/>
  <c r="H903" i="33"/>
  <c r="H887" i="33"/>
  <c r="H871" i="33"/>
  <c r="H855" i="33"/>
  <c r="H839" i="33"/>
  <c r="H815" i="33"/>
  <c r="H799" i="33"/>
  <c r="H791" i="33"/>
  <c r="H775" i="33"/>
  <c r="H759" i="33"/>
  <c r="H735" i="33"/>
  <c r="H727" i="33"/>
  <c r="H1606" i="33"/>
  <c r="H1590" i="33"/>
  <c r="H1574" i="33"/>
  <c r="H1558" i="33"/>
  <c r="H1542" i="33"/>
  <c r="H1534" i="33"/>
  <c r="H1518" i="33"/>
  <c r="H1502" i="33"/>
  <c r="H1486" i="33"/>
  <c r="H1470" i="33"/>
  <c r="H1454" i="33"/>
  <c r="H1438" i="33"/>
  <c r="H1430" i="33"/>
  <c r="H1414" i="33"/>
  <c r="H1398" i="33"/>
  <c r="H1382" i="33"/>
  <c r="H1366" i="33"/>
  <c r="H1342" i="33"/>
  <c r="H1334" i="33"/>
  <c r="H1318" i="33"/>
  <c r="H1302" i="33"/>
  <c r="H1286" i="33"/>
  <c r="H1278" i="33"/>
  <c r="H1262" i="33"/>
  <c r="H1246" i="33"/>
  <c r="H1230" i="33"/>
  <c r="H1222" i="33"/>
  <c r="H1206" i="33"/>
  <c r="H1190" i="33"/>
  <c r="H1182" i="33"/>
  <c r="H1166" i="33"/>
  <c r="H1150" i="33"/>
  <c r="H1134" i="33"/>
  <c r="H1110" i="33"/>
  <c r="H1094" i="33"/>
  <c r="H1078" i="33"/>
  <c r="H1062" i="33"/>
  <c r="H1046" i="33"/>
  <c r="H1030" i="33"/>
  <c r="H1014" i="33"/>
  <c r="H998" i="33"/>
  <c r="H982" i="33"/>
  <c r="H966" i="33"/>
  <c r="H950" i="33"/>
  <c r="H934" i="33"/>
  <c r="H918" i="33"/>
  <c r="H902" i="33"/>
  <c r="H886" i="33"/>
  <c r="H870" i="33"/>
  <c r="H862" i="33"/>
  <c r="H846" i="33"/>
  <c r="H830" i="33"/>
  <c r="H822" i="33"/>
  <c r="H806" i="33"/>
  <c r="H790" i="33"/>
  <c r="H774" i="33"/>
  <c r="H758" i="33"/>
  <c r="H742" i="33"/>
  <c r="H726" i="33"/>
  <c r="H710" i="33"/>
  <c r="H694" i="33"/>
  <c r="H678" i="33"/>
  <c r="H654" i="33"/>
  <c r="H646" i="33"/>
  <c r="H630" i="33"/>
  <c r="H614" i="33"/>
  <c r="H598" i="33"/>
  <c r="H1607" i="33"/>
  <c r="H1591" i="33"/>
  <c r="H1575" i="33"/>
  <c r="H1567" i="33"/>
  <c r="H1551" i="33"/>
  <c r="H1535" i="33"/>
  <c r="H1511" i="33"/>
  <c r="H1487" i="33"/>
  <c r="H1471" i="33"/>
  <c r="H1455" i="33"/>
  <c r="H1439" i="33"/>
  <c r="H1423" i="33"/>
  <c r="H1407" i="33"/>
  <c r="H1383" i="33"/>
  <c r="H1375" i="33"/>
  <c r="H1359" i="33"/>
  <c r="H1335" i="33"/>
  <c r="H1319" i="33"/>
  <c r="H1303" i="33"/>
  <c r="H1287" i="33"/>
  <c r="H1263" i="33"/>
  <c r="H1255" i="33"/>
  <c r="H1239" i="33"/>
  <c r="H1223" i="33"/>
  <c r="H1207" i="33"/>
  <c r="H1199" i="33"/>
  <c r="H1183" i="33"/>
  <c r="H1167" i="33"/>
  <c r="H1151" i="33"/>
  <c r="H1135" i="33"/>
  <c r="H1119" i="33"/>
  <c r="H1103" i="33"/>
  <c r="H1087" i="33"/>
  <c r="H1071" i="33"/>
  <c r="H1063" i="33"/>
  <c r="H1047" i="33"/>
  <c r="H1039" i="33"/>
  <c r="H1015" i="33"/>
  <c r="H999" i="33"/>
  <c r="H983" i="33"/>
  <c r="H967" i="33"/>
  <c r="H951" i="33"/>
  <c r="H943" i="33"/>
  <c r="H927" i="33"/>
  <c r="H919" i="33"/>
  <c r="H911" i="33"/>
  <c r="H895" i="33"/>
  <c r="H879" i="33"/>
  <c r="H863" i="33"/>
  <c r="H847" i="33"/>
  <c r="H831" i="33"/>
  <c r="H823" i="33"/>
  <c r="H807" i="33"/>
  <c r="H783" i="33"/>
  <c r="H767" i="33"/>
  <c r="H751" i="33"/>
  <c r="H743" i="33"/>
  <c r="H719" i="33"/>
  <c r="H1598" i="33"/>
  <c r="H1582" i="33"/>
  <c r="H1566" i="33"/>
  <c r="H1550" i="33"/>
  <c r="H1526" i="33"/>
  <c r="H1510" i="33"/>
  <c r="H1494" i="33"/>
  <c r="H1478" i="33"/>
  <c r="H1462" i="33"/>
  <c r="H1446" i="33"/>
  <c r="H1422" i="33"/>
  <c r="H1406" i="33"/>
  <c r="H1390" i="33"/>
  <c r="H1374" i="33"/>
  <c r="H1358" i="33"/>
  <c r="H1350" i="33"/>
  <c r="H1326" i="33"/>
  <c r="H1310" i="33"/>
  <c r="H1294" i="33"/>
  <c r="H1270" i="33"/>
  <c r="H1254" i="33"/>
  <c r="H1238" i="33"/>
  <c r="H1214" i="33"/>
  <c r="H1198" i="33"/>
  <c r="H1174" i="33"/>
  <c r="H1158" i="33"/>
  <c r="H1142" i="33"/>
  <c r="H1126" i="33"/>
  <c r="H1118" i="33"/>
  <c r="H1102" i="33"/>
  <c r="H1086" i="33"/>
  <c r="H1070" i="33"/>
  <c r="H1054" i="33"/>
  <c r="H1038" i="33"/>
  <c r="H1022" i="33"/>
  <c r="H1006" i="33"/>
  <c r="H990" i="33"/>
  <c r="H974" i="33"/>
  <c r="H958" i="33"/>
  <c r="H942" i="33"/>
  <c r="H926" i="33"/>
  <c r="H910" i="33"/>
  <c r="H894" i="33"/>
  <c r="H878" i="33"/>
  <c r="H854" i="33"/>
  <c r="H838" i="33"/>
  <c r="H814" i="33"/>
  <c r="H798" i="33"/>
  <c r="H782" i="33"/>
  <c r="H766" i="33"/>
  <c r="H750" i="33"/>
  <c r="H734" i="33"/>
  <c r="H718" i="33"/>
  <c r="H702" i="33"/>
  <c r="H686" i="33"/>
  <c r="H670" i="33"/>
  <c r="H662" i="33"/>
  <c r="H638" i="33"/>
  <c r="H622" i="33"/>
  <c r="H606" i="33"/>
  <c r="H14" i="33"/>
  <c r="H1604" i="33"/>
  <c r="H1596" i="33"/>
  <c r="H1588" i="33"/>
  <c r="H1580" i="33"/>
  <c r="H1572" i="33"/>
  <c r="H1564" i="33"/>
  <c r="H1556" i="33"/>
  <c r="H1548" i="33"/>
  <c r="H1540" i="33"/>
  <c r="H1532" i="33"/>
  <c r="H1524" i="33"/>
  <c r="H1516" i="33"/>
  <c r="H1508" i="33"/>
  <c r="H1500" i="33"/>
  <c r="H1492" i="33"/>
  <c r="H1484" i="33"/>
  <c r="H1476" i="33"/>
  <c r="H1468" i="33"/>
  <c r="H1460" i="33"/>
  <c r="H1452" i="33"/>
  <c r="H1444" i="33"/>
  <c r="H1436" i="33"/>
  <c r="H1428" i="33"/>
  <c r="H1420" i="33"/>
  <c r="H1412" i="33"/>
  <c r="H1404" i="33"/>
  <c r="H1396" i="33"/>
  <c r="H1388" i="33"/>
  <c r="H1380" i="33"/>
  <c r="H1372" i="33"/>
  <c r="H1364" i="33"/>
  <c r="H1356" i="33"/>
  <c r="H1348" i="33"/>
  <c r="H1340" i="33"/>
  <c r="H1332" i="33"/>
  <c r="H1324" i="33"/>
  <c r="H1316" i="33"/>
  <c r="H1308" i="33"/>
  <c r="H1300" i="33"/>
  <c r="H1292" i="33"/>
  <c r="H1284" i="33"/>
  <c r="H1276" i="33"/>
  <c r="H1268" i="33"/>
  <c r="H1260" i="33"/>
  <c r="H1252" i="33"/>
  <c r="H1244" i="33"/>
  <c r="H1236" i="33"/>
  <c r="H1228" i="33"/>
  <c r="H1220" i="33"/>
  <c r="H1212" i="33"/>
  <c r="H1204" i="33"/>
  <c r="H1196" i="33"/>
  <c r="H1188" i="33"/>
  <c r="H1180" i="33"/>
  <c r="H1172" i="33"/>
  <c r="H1164" i="33"/>
  <c r="H1156" i="33"/>
  <c r="H1148" i="33"/>
  <c r="H1140" i="33"/>
  <c r="H1132" i="33"/>
  <c r="H1124" i="33"/>
  <c r="H1116" i="33"/>
  <c r="H1108" i="33"/>
  <c r="H1100" i="33"/>
  <c r="H1092" i="33"/>
  <c r="H1084" i="33"/>
  <c r="H1076" i="33"/>
  <c r="H1068" i="33"/>
  <c r="H1060" i="33"/>
  <c r="H1052" i="33"/>
  <c r="H1044" i="33"/>
  <c r="H1036" i="33"/>
  <c r="H1028" i="33"/>
  <c r="H1020" i="33"/>
  <c r="H1012" i="33"/>
  <c r="H1004" i="33"/>
  <c r="H996" i="33"/>
  <c r="H988" i="33"/>
  <c r="H980" i="33"/>
  <c r="H972" i="33"/>
  <c r="H964" i="33"/>
  <c r="H956" i="33"/>
  <c r="H948" i="33"/>
  <c r="H940" i="33"/>
  <c r="H932" i="33"/>
  <c r="H924" i="33"/>
  <c r="H916" i="33"/>
  <c r="H908" i="33"/>
  <c r="H900" i="33"/>
  <c r="H892" i="33"/>
  <c r="H884" i="33"/>
  <c r="H971" i="33"/>
  <c r="H19" i="33"/>
  <c r="H770" i="33"/>
  <c r="H762" i="33"/>
  <c r="H754" i="33"/>
  <c r="H746" i="33"/>
  <c r="H738" i="33"/>
  <c r="H730" i="33"/>
  <c r="H722" i="33"/>
  <c r="H714" i="33"/>
  <c r="H706" i="33"/>
  <c r="H698" i="33"/>
  <c r="H690" i="33"/>
  <c r="H682" i="33"/>
  <c r="H674" i="33"/>
  <c r="H666" i="33"/>
  <c r="H658" i="33"/>
  <c r="H650" i="33"/>
  <c r="H642" i="33"/>
  <c r="H634" i="33"/>
  <c r="H626" i="33"/>
  <c r="H618" i="33"/>
  <c r="H610" i="33"/>
  <c r="H602" i="33"/>
  <c r="H1458" i="33"/>
  <c r="H1601" i="33"/>
  <c r="H1585" i="33"/>
  <c r="H1577" i="33"/>
  <c r="H1545" i="33"/>
  <c r="H1521" i="33"/>
  <c r="H1497" i="33"/>
  <c r="H1473" i="33"/>
  <c r="H1457" i="33"/>
  <c r="H1433" i="33"/>
  <c r="H1409" i="33"/>
  <c r="H1393" i="33"/>
  <c r="H1369" i="33"/>
  <c r="H1353" i="33"/>
  <c r="H1321" i="33"/>
  <c r="H1305" i="33"/>
  <c r="H1297" i="33"/>
  <c r="H1273" i="33"/>
  <c r="H1257" i="33"/>
  <c r="H1241" i="33"/>
  <c r="H1217" i="33"/>
  <c r="H1193" i="33"/>
  <c r="H1169" i="33"/>
  <c r="H1145" i="33"/>
  <c r="H1121" i="33"/>
  <c r="H1097" i="33"/>
  <c r="H1089" i="33"/>
  <c r="H1073" i="33"/>
  <c r="H1049" i="33"/>
  <c r="H1033" i="33"/>
  <c r="H1009" i="33"/>
  <c r="H993" i="33"/>
  <c r="H977" i="33"/>
  <c r="H953" i="33"/>
  <c r="H937" i="33"/>
  <c r="H913" i="33"/>
  <c r="H897" i="33"/>
  <c r="H881" i="33"/>
  <c r="H857" i="33"/>
  <c r="H841" i="33"/>
  <c r="H817" i="33"/>
  <c r="H793" i="33"/>
  <c r="H769" i="33"/>
  <c r="H737" i="33"/>
  <c r="H729" i="33"/>
  <c r="H713" i="33"/>
  <c r="H689" i="33"/>
  <c r="H665" i="33"/>
  <c r="H657" i="33"/>
  <c r="H633" i="33"/>
  <c r="H625" i="33"/>
  <c r="H1610" i="33"/>
  <c r="H1611" i="33"/>
  <c r="H1609" i="33"/>
  <c r="H1593" i="33"/>
  <c r="H1569" i="33"/>
  <c r="H1561" i="33"/>
  <c r="H1553" i="33"/>
  <c r="H1537" i="33"/>
  <c r="H1529" i="33"/>
  <c r="H1513" i="33"/>
  <c r="H1505" i="33"/>
  <c r="H1489" i="33"/>
  <c r="H1481" i="33"/>
  <c r="H1465" i="33"/>
  <c r="H1449" i="33"/>
  <c r="H1441" i="33"/>
  <c r="H1425" i="33"/>
  <c r="H1417" i="33"/>
  <c r="H1401" i="33"/>
  <c r="H1385" i="33"/>
  <c r="H1377" i="33"/>
  <c r="H1361" i="33"/>
  <c r="H1345" i="33"/>
  <c r="H1337" i="33"/>
  <c r="H1329" i="33"/>
  <c r="H1313" i="33"/>
  <c r="H1289" i="33"/>
  <c r="H1281" i="33"/>
  <c r="H1265" i="33"/>
  <c r="H1249" i="33"/>
  <c r="H1233" i="33"/>
  <c r="H1225" i="33"/>
  <c r="H1209" i="33"/>
  <c r="H1201" i="33"/>
  <c r="H1185" i="33"/>
  <c r="H1177" i="33"/>
  <c r="H1161" i="33"/>
  <c r="H1153" i="33"/>
  <c r="H1137" i="33"/>
  <c r="H1129" i="33"/>
  <c r="H1113" i="33"/>
  <c r="H1105" i="33"/>
  <c r="H1081" i="33"/>
  <c r="H1065" i="33"/>
  <c r="H1057" i="33"/>
  <c r="H1041" i="33"/>
  <c r="H1025" i="33"/>
  <c r="H1017" i="33"/>
  <c r="H1001" i="33"/>
  <c r="H985" i="33"/>
  <c r="H969" i="33"/>
  <c r="H961" i="33"/>
  <c r="H945" i="33"/>
  <c r="H929" i="33"/>
  <c r="H921" i="33"/>
  <c r="H905" i="33"/>
  <c r="H889" i="33"/>
  <c r="H873" i="33"/>
  <c r="H865" i="33"/>
  <c r="H849" i="33"/>
  <c r="H833" i="33"/>
  <c r="H825" i="33"/>
  <c r="H809" i="33"/>
  <c r="H801" i="33"/>
  <c r="H785" i="33"/>
  <c r="H777" i="33"/>
  <c r="H761" i="33"/>
  <c r="H753" i="33"/>
  <c r="H745" i="33"/>
  <c r="H721" i="33"/>
  <c r="H705" i="33"/>
  <c r="H697" i="33"/>
  <c r="H681" i="33"/>
  <c r="H673" i="33"/>
  <c r="H649" i="33"/>
  <c r="H641" i="33"/>
  <c r="H617" i="33"/>
  <c r="H609" i="33"/>
  <c r="H601" i="33"/>
  <c r="H1608" i="33"/>
  <c r="H1600" i="33"/>
  <c r="H1592" i="33"/>
  <c r="H1584" i="33"/>
  <c r="H1576" i="33"/>
  <c r="H1568" i="33"/>
  <c r="H1560" i="33"/>
  <c r="H1552" i="33"/>
  <c r="H1544" i="33"/>
  <c r="H1536" i="33"/>
  <c r="H1528" i="33"/>
  <c r="H1520" i="33"/>
  <c r="H1512" i="33"/>
  <c r="H1504" i="33"/>
  <c r="H1496" i="33"/>
  <c r="H1488" i="33"/>
  <c r="H1480" i="33"/>
  <c r="H1472" i="33"/>
  <c r="H1464" i="33"/>
  <c r="H1456" i="33"/>
  <c r="H1448" i="33"/>
  <c r="H1440" i="33"/>
  <c r="H1432" i="33"/>
  <c r="H1424" i="33"/>
  <c r="H1416" i="33"/>
  <c r="H1408" i="33"/>
  <c r="H1400" i="33"/>
  <c r="H1392" i="33"/>
  <c r="H1384" i="33"/>
  <c r="H1376" i="33"/>
  <c r="H1368" i="33"/>
  <c r="H1360" i="33"/>
  <c r="H1352" i="33"/>
  <c r="H1344" i="33"/>
  <c r="H1336" i="33"/>
  <c r="H1328" i="33"/>
  <c r="H1320" i="33"/>
  <c r="H1312" i="33"/>
  <c r="H1304" i="33"/>
  <c r="H1296" i="33"/>
  <c r="H1288" i="33"/>
  <c r="H1280" i="33"/>
  <c r="H1272" i="33"/>
  <c r="H1264" i="33"/>
  <c r="H1256" i="33"/>
  <c r="H1248" i="33"/>
  <c r="H1240" i="33"/>
  <c r="H1232" i="33"/>
  <c r="H1224" i="33"/>
  <c r="H1216" i="33"/>
  <c r="H1208" i="33"/>
  <c r="H1200" i="33"/>
  <c r="H1192" i="33"/>
  <c r="H1184" i="33"/>
  <c r="H1176" i="33"/>
  <c r="H1168" i="33"/>
  <c r="H1160" i="33"/>
  <c r="H1152" i="33"/>
  <c r="H1144" i="33"/>
  <c r="H1136" i="33"/>
  <c r="H1128" i="33"/>
  <c r="H1120" i="33"/>
  <c r="H1112" i="33"/>
  <c r="H1104" i="33"/>
  <c r="H1096" i="33"/>
  <c r="H1088" i="33"/>
  <c r="H1080" i="33"/>
  <c r="H1072" i="33"/>
  <c r="H1064" i="33"/>
  <c r="H1056" i="33"/>
  <c r="H1048" i="33"/>
  <c r="H1040" i="33"/>
  <c r="H1032" i="33"/>
  <c r="H1024" i="33"/>
  <c r="H1016" i="33"/>
  <c r="H1008" i="33"/>
  <c r="H1000" i="33"/>
  <c r="H992" i="33"/>
  <c r="H984" i="33"/>
  <c r="H976" i="33"/>
  <c r="H968" i="33"/>
  <c r="H960" i="33"/>
  <c r="H952" i="33"/>
  <c r="H944" i="33"/>
  <c r="H936" i="33"/>
  <c r="H928" i="33"/>
  <c r="H920" i="33"/>
  <c r="H912" i="33"/>
  <c r="H904" i="33"/>
  <c r="H896" i="33"/>
  <c r="H888" i="33"/>
  <c r="H880" i="33"/>
  <c r="H703" i="33"/>
  <c r="H695" i="33"/>
  <c r="H687" i="33"/>
  <c r="H679" i="33"/>
  <c r="H671" i="33"/>
  <c r="H663" i="33"/>
  <c r="H655" i="33"/>
  <c r="H647" i="33"/>
  <c r="H639" i="33"/>
  <c r="H631" i="33"/>
  <c r="H623" i="33"/>
  <c r="H615" i="33"/>
  <c r="H607" i="33"/>
  <c r="H599" i="33"/>
  <c r="H591" i="33"/>
  <c r="H583" i="33"/>
  <c r="H575" i="33"/>
  <c r="H567" i="33"/>
  <c r="H559" i="33"/>
  <c r="H551" i="33"/>
  <c r="H543" i="33"/>
  <c r="H535" i="33"/>
  <c r="H527" i="33"/>
  <c r="H519" i="33"/>
  <c r="H511" i="33"/>
  <c r="H503" i="33"/>
  <c r="H495" i="33"/>
  <c r="H487" i="33"/>
  <c r="H479" i="33"/>
  <c r="H471" i="33"/>
  <c r="H463" i="33"/>
  <c r="H455" i="33"/>
  <c r="H447" i="33"/>
  <c r="H439" i="33"/>
  <c r="H431" i="33"/>
  <c r="H423" i="33"/>
  <c r="H415" i="33"/>
  <c r="H407" i="33"/>
  <c r="H399" i="33"/>
  <c r="H391" i="33"/>
  <c r="H383" i="33"/>
  <c r="H375" i="33"/>
  <c r="H367" i="33"/>
  <c r="H359" i="33"/>
  <c r="H351" i="33"/>
  <c r="H343" i="33"/>
  <c r="H335" i="33"/>
  <c r="H327" i="33"/>
  <c r="H319" i="33"/>
  <c r="H311" i="33"/>
  <c r="H303" i="33"/>
  <c r="H295" i="33"/>
  <c r="H287" i="33"/>
  <c r="H279" i="33"/>
  <c r="H271" i="33"/>
  <c r="H263" i="33"/>
  <c r="H255" i="33"/>
  <c r="H247" i="33"/>
  <c r="H239" i="33"/>
  <c r="H231" i="33"/>
  <c r="H223" i="33"/>
  <c r="H215" i="33"/>
  <c r="H207" i="33"/>
  <c r="H199" i="33"/>
  <c r="H191" i="33"/>
  <c r="H183" i="33"/>
  <c r="H175" i="33"/>
  <c r="H167" i="33"/>
  <c r="H159" i="33"/>
  <c r="H151" i="33"/>
  <c r="H143" i="33"/>
  <c r="H135" i="33"/>
  <c r="H127" i="33"/>
  <c r="H119" i="33"/>
  <c r="H111" i="33"/>
  <c r="H103" i="33"/>
  <c r="H95" i="33"/>
  <c r="H87" i="33"/>
  <c r="H79" i="33"/>
  <c r="H71" i="33"/>
  <c r="H63" i="33"/>
  <c r="H55" i="33"/>
  <c r="H47" i="33"/>
  <c r="H39" i="33"/>
  <c r="H31" i="33"/>
  <c r="H23" i="33"/>
  <c r="H15" i="33"/>
  <c r="H53" i="33"/>
  <c r="H45" i="33"/>
  <c r="H37" i="33"/>
  <c r="H29" i="33"/>
  <c r="H21" i="33"/>
  <c r="H876" i="33"/>
  <c r="H868" i="33"/>
  <c r="H860" i="33"/>
  <c r="H852" i="33"/>
  <c r="H844" i="33"/>
  <c r="H836" i="33"/>
  <c r="H828" i="33"/>
  <c r="H820" i="33"/>
  <c r="H812" i="33"/>
  <c r="H804" i="33"/>
  <c r="H796" i="33"/>
  <c r="H788" i="33"/>
  <c r="H780" i="33"/>
  <c r="H772" i="33"/>
  <c r="H764" i="33"/>
  <c r="H756" i="33"/>
  <c r="H748" i="33"/>
  <c r="H740" i="33"/>
  <c r="H732" i="33"/>
  <c r="H724" i="33"/>
  <c r="H716" i="33"/>
  <c r="H708" i="33"/>
  <c r="H700" i="33"/>
  <c r="H692" i="33"/>
  <c r="H684" i="33"/>
  <c r="H676" i="33"/>
  <c r="H668" i="33"/>
  <c r="H660" i="33"/>
  <c r="H652" i="33"/>
  <c r="H644" i="33"/>
  <c r="H636" i="33"/>
  <c r="H628" i="33"/>
  <c r="H620" i="33"/>
  <c r="H612" i="33"/>
  <c r="H604" i="33"/>
  <c r="H596" i="33"/>
  <c r="H588" i="33"/>
  <c r="H580" i="33"/>
  <c r="H572" i="33"/>
  <c r="H564" i="33"/>
  <c r="H556" i="33"/>
  <c r="H548" i="33"/>
  <c r="H540" i="33"/>
  <c r="H532" i="33"/>
  <c r="H524" i="33"/>
  <c r="H516" i="33"/>
  <c r="H508" i="33"/>
  <c r="H500" i="33"/>
  <c r="H492" i="33"/>
  <c r="H484" i="33"/>
  <c r="H476" i="33"/>
  <c r="H468" i="33"/>
  <c r="H460" i="33"/>
  <c r="H452" i="33"/>
  <c r="H444" i="33"/>
  <c r="H436" i="33"/>
  <c r="H428" i="33"/>
  <c r="H420" i="33"/>
  <c r="H412" i="33"/>
  <c r="H404" i="33"/>
  <c r="H396" i="33"/>
  <c r="H388" i="33"/>
  <c r="H380" i="33"/>
  <c r="H372" i="33"/>
  <c r="H364" i="33"/>
  <c r="H356" i="33"/>
  <c r="H348" i="33"/>
  <c r="H340" i="33"/>
  <c r="H332" i="33"/>
  <c r="H324" i="33"/>
  <c r="H316" i="33"/>
  <c r="H308" i="33"/>
  <c r="H300" i="33"/>
  <c r="H292" i="33"/>
  <c r="H284" i="33"/>
  <c r="H276" i="33"/>
  <c r="H268" i="33"/>
  <c r="H260" i="33"/>
  <c r="H252" i="33"/>
  <c r="H244" i="33"/>
  <c r="H236" i="33"/>
  <c r="H228" i="33"/>
  <c r="H220" i="33"/>
  <c r="H212" i="33"/>
  <c r="H204" i="33"/>
  <c r="H196" i="33"/>
  <c r="H188" i="33"/>
  <c r="H180" i="33"/>
  <c r="H172" i="33"/>
  <c r="H164" i="33"/>
  <c r="H156" i="33"/>
  <c r="H148" i="33"/>
  <c r="H140" i="33"/>
  <c r="H132" i="33"/>
  <c r="H124" i="33"/>
  <c r="H116" i="33"/>
  <c r="H108" i="33"/>
  <c r="H100" i="33"/>
  <c r="H92" i="33"/>
  <c r="H84" i="33"/>
  <c r="H76" i="33"/>
  <c r="H68" i="33"/>
  <c r="H60" i="33"/>
  <c r="H52" i="33"/>
  <c r="H44" i="33"/>
  <c r="H36" i="33"/>
  <c r="H28" i="33"/>
  <c r="H20" i="33"/>
  <c r="H872" i="33"/>
  <c r="H864" i="33"/>
  <c r="H856" i="33"/>
  <c r="H848" i="33"/>
  <c r="H840" i="33"/>
  <c r="H832" i="33"/>
  <c r="H824" i="33"/>
  <c r="H816" i="33"/>
  <c r="H808" i="33"/>
  <c r="H800" i="33"/>
  <c r="H792" i="33"/>
  <c r="H784" i="33"/>
  <c r="H776" i="33"/>
  <c r="H768" i="33"/>
  <c r="H760" i="33"/>
  <c r="H752" i="33"/>
  <c r="H744" i="33"/>
  <c r="H736" i="33"/>
  <c r="H728" i="33"/>
  <c r="H720" i="33"/>
  <c r="H712" i="33"/>
  <c r="H704" i="33"/>
  <c r="H696" i="33"/>
  <c r="H688" i="33"/>
  <c r="H680" i="33"/>
  <c r="H672" i="33"/>
  <c r="H664" i="33"/>
  <c r="H656" i="33"/>
  <c r="H648" i="33"/>
  <c r="H640" i="33"/>
  <c r="H632" i="33"/>
  <c r="H624" i="33"/>
  <c r="H616" i="33"/>
  <c r="H608" i="33"/>
  <c r="H600" i="33"/>
  <c r="H592" i="33"/>
  <c r="H584" i="33"/>
  <c r="H576" i="33"/>
  <c r="H568" i="33"/>
  <c r="H560" i="33"/>
  <c r="H552" i="33"/>
  <c r="H544" i="33"/>
  <c r="H536" i="33"/>
  <c r="H528" i="33"/>
  <c r="H520" i="33"/>
  <c r="H512" i="33"/>
  <c r="H504" i="33"/>
  <c r="H496" i="33"/>
  <c r="H488" i="33"/>
  <c r="H480" i="33"/>
  <c r="H472" i="33"/>
  <c r="H464" i="33"/>
  <c r="H456" i="33"/>
  <c r="H448" i="33"/>
  <c r="H440" i="33"/>
  <c r="H432" i="33"/>
  <c r="H424" i="33"/>
  <c r="H416" i="33"/>
  <c r="H408" i="33"/>
  <c r="H400" i="33"/>
  <c r="H392" i="33"/>
  <c r="H384" i="33"/>
  <c r="H376" i="33"/>
  <c r="H368" i="33"/>
  <c r="H360" i="33"/>
  <c r="H352" i="33"/>
  <c r="H344" i="33"/>
  <c r="H336" i="33"/>
  <c r="H328" i="33"/>
  <c r="H320" i="33"/>
  <c r="H312" i="33"/>
  <c r="H304" i="33"/>
  <c r="H296" i="33"/>
  <c r="H288" i="33"/>
  <c r="H280" i="33"/>
  <c r="H272" i="33"/>
  <c r="H264" i="33"/>
  <c r="H256" i="33"/>
  <c r="H248" i="33"/>
  <c r="H240" i="33"/>
  <c r="H232" i="33"/>
  <c r="H224" i="33"/>
  <c r="H216" i="33"/>
  <c r="H208" i="33"/>
  <c r="H200" i="33"/>
  <c r="H192" i="33"/>
  <c r="H184" i="33"/>
  <c r="H176" i="33"/>
  <c r="H168" i="33"/>
  <c r="H160" i="33"/>
  <c r="H152" i="33"/>
  <c r="H144" i="33"/>
  <c r="H136" i="33"/>
  <c r="H128" i="33"/>
  <c r="H120" i="33"/>
  <c r="H112" i="33"/>
  <c r="H104" i="33"/>
  <c r="H96" i="33"/>
  <c r="H88" i="33"/>
  <c r="H80" i="33"/>
  <c r="H72" i="33"/>
  <c r="H64" i="33"/>
  <c r="H56" i="33"/>
  <c r="H48" i="33"/>
  <c r="H40" i="33"/>
  <c r="H32" i="33"/>
  <c r="H24" i="33"/>
  <c r="H16" i="33"/>
  <c r="F5" i="33"/>
  <c r="F6" i="33"/>
  <c r="K102" i="8"/>
  <c r="L102" i="8" s="1"/>
  <c r="J100" i="8"/>
  <c r="AG30" i="8"/>
  <c r="AF30" i="8"/>
  <c r="AG29" i="8"/>
  <c r="AF29" i="8"/>
  <c r="AG28" i="8"/>
  <c r="AF28" i="8"/>
  <c r="AG27" i="8"/>
  <c r="AF27" i="8"/>
  <c r="AG26" i="8"/>
  <c r="AF26" i="8"/>
  <c r="AG25" i="8"/>
  <c r="AF25" i="8"/>
  <c r="AG24" i="8"/>
  <c r="AF24" i="8"/>
  <c r="AG23" i="8"/>
  <c r="AF23" i="8"/>
  <c r="AG22" i="8"/>
  <c r="AF22" i="8"/>
  <c r="AG21" i="8"/>
  <c r="AF21" i="8"/>
  <c r="AG20" i="8"/>
  <c r="AF20" i="8"/>
  <c r="AG19" i="8"/>
  <c r="AF19" i="8"/>
  <c r="AG7" i="8" l="1"/>
  <c r="F6" i="32" s="1"/>
  <c r="AF7" i="8"/>
  <c r="E6" i="32" s="1"/>
  <c r="AG18" i="8"/>
  <c r="AF18" i="8"/>
  <c r="AG17" i="8"/>
  <c r="AF17" i="8"/>
  <c r="AG16" i="8"/>
  <c r="AF16" i="8"/>
  <c r="AG15" i="8"/>
  <c r="AF15" i="8"/>
  <c r="AE7" i="8"/>
  <c r="D6" i="32" s="1"/>
  <c r="AE30" i="8"/>
  <c r="AE29" i="8"/>
  <c r="AE28" i="8"/>
  <c r="AE27" i="8"/>
  <c r="AE26" i="8"/>
  <c r="AE25" i="8"/>
  <c r="AE24" i="8"/>
  <c r="AE23" i="8"/>
  <c r="AE22" i="8"/>
  <c r="AE21" i="8"/>
  <c r="AE20" i="8"/>
  <c r="AE19" i="8"/>
  <c r="AE18" i="8"/>
  <c r="AE17" i="8"/>
  <c r="AE16" i="8"/>
  <c r="AE15" i="8"/>
  <c r="U80" i="31" l="1"/>
  <c r="T80" i="31"/>
  <c r="U79" i="31"/>
  <c r="T79" i="31"/>
  <c r="U42" i="31"/>
  <c r="T42" i="31"/>
  <c r="U41" i="31"/>
  <c r="T41" i="31"/>
  <c r="AB107" i="8"/>
  <c r="AB106" i="8"/>
  <c r="AB105" i="8"/>
  <c r="AB104" i="8"/>
  <c r="AB103" i="8"/>
  <c r="AB108" i="8"/>
  <c r="I107" i="8"/>
  <c r="H107" i="8"/>
  <c r="K107" i="8" s="1"/>
  <c r="L107" i="8" s="1"/>
  <c r="I106" i="8"/>
  <c r="H106" i="8"/>
  <c r="K106" i="8" s="1"/>
  <c r="L106" i="8" s="1"/>
  <c r="I105" i="8"/>
  <c r="H105" i="8"/>
  <c r="J105" i="8" s="1"/>
  <c r="I104" i="8"/>
  <c r="H104" i="8"/>
  <c r="K104" i="8" s="1"/>
  <c r="L104" i="8" s="1"/>
  <c r="I103" i="8"/>
  <c r="H103" i="8"/>
  <c r="K103" i="8" s="1"/>
  <c r="L103" i="8" s="1"/>
  <c r="D7" i="8"/>
  <c r="S89" i="31" s="1"/>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AA15" i="8"/>
  <c r="X15" i="8"/>
  <c r="V15" i="8"/>
  <c r="U15" i="8"/>
  <c r="S15" i="8"/>
  <c r="R15" i="8"/>
  <c r="Q15" i="8"/>
  <c r="P15" i="8"/>
  <c r="O15" i="8"/>
  <c r="N15" i="8"/>
  <c r="G15" i="8"/>
  <c r="F15" i="8"/>
  <c r="E15" i="8"/>
  <c r="AB125" i="8"/>
  <c r="AC107" i="8" s="1"/>
  <c r="AB124" i="8"/>
  <c r="AC106" i="8" s="1"/>
  <c r="AB123" i="8"/>
  <c r="AC105" i="8" s="1"/>
  <c r="AB122" i="8"/>
  <c r="AC104" i="8" s="1"/>
  <c r="AB121" i="8"/>
  <c r="AC103" i="8" s="1"/>
  <c r="AB120" i="8"/>
  <c r="AC102" i="8" s="1"/>
  <c r="AB119" i="8"/>
  <c r="AC101" i="8" s="1"/>
  <c r="AB118" i="8"/>
  <c r="AC100" i="8" s="1"/>
  <c r="AB117" i="8"/>
  <c r="AB116" i="8"/>
  <c r="AB115" i="8"/>
  <c r="AB114" i="8"/>
  <c r="AB113" i="8"/>
  <c r="AB112" i="8"/>
  <c r="AB111" i="8"/>
  <c r="AB110" i="8"/>
  <c r="AB109" i="8"/>
  <c r="I125" i="8"/>
  <c r="H125" i="8"/>
  <c r="K125" i="8" s="1"/>
  <c r="L125" i="8" s="1"/>
  <c r="I124" i="8"/>
  <c r="H124" i="8"/>
  <c r="K124" i="8" s="1"/>
  <c r="L124" i="8" s="1"/>
  <c r="I123" i="8"/>
  <c r="H123" i="8"/>
  <c r="K123" i="8" s="1"/>
  <c r="L123" i="8" s="1"/>
  <c r="I122" i="8"/>
  <c r="H122" i="8"/>
  <c r="K122" i="8" s="1"/>
  <c r="L122" i="8" s="1"/>
  <c r="I121" i="8"/>
  <c r="H121" i="8"/>
  <c r="J121" i="8" s="1"/>
  <c r="I120" i="8"/>
  <c r="H120" i="8"/>
  <c r="J120" i="8" s="1"/>
  <c r="I119" i="8"/>
  <c r="H119" i="8"/>
  <c r="K119" i="8" s="1"/>
  <c r="L119" i="8" s="1"/>
  <c r="I118" i="8"/>
  <c r="H118" i="8"/>
  <c r="K118" i="8" s="1"/>
  <c r="L118" i="8" s="1"/>
  <c r="I117" i="8"/>
  <c r="H117" i="8"/>
  <c r="K117" i="8" s="1"/>
  <c r="L117" i="8" s="1"/>
  <c r="I116" i="8"/>
  <c r="H116" i="8"/>
  <c r="K116" i="8" s="1"/>
  <c r="L116" i="8" s="1"/>
  <c r="I115" i="8"/>
  <c r="H115" i="8"/>
  <c r="K115" i="8" s="1"/>
  <c r="L115" i="8" s="1"/>
  <c r="I114" i="8"/>
  <c r="H114" i="8"/>
  <c r="J114" i="8" s="1"/>
  <c r="I113" i="8"/>
  <c r="H113" i="8"/>
  <c r="K113" i="8" s="1"/>
  <c r="L113" i="8" s="1"/>
  <c r="I112" i="8"/>
  <c r="H112" i="8"/>
  <c r="K112" i="8" s="1"/>
  <c r="L112" i="8" s="1"/>
  <c r="I111" i="8"/>
  <c r="H111" i="8"/>
  <c r="K111" i="8" s="1"/>
  <c r="L111" i="8" s="1"/>
  <c r="I110" i="8"/>
  <c r="H110" i="8"/>
  <c r="K110" i="8" s="1"/>
  <c r="L110" i="8" s="1"/>
  <c r="I109" i="8"/>
  <c r="H109" i="8"/>
  <c r="I108" i="8"/>
  <c r="H108" i="8"/>
  <c r="K108" i="8" s="1"/>
  <c r="L108" i="8" s="1"/>
  <c r="J103" i="8" l="1"/>
  <c r="K105" i="8"/>
  <c r="L105" i="8" s="1"/>
  <c r="J106" i="8"/>
  <c r="J104" i="8"/>
  <c r="J107" i="8"/>
  <c r="V79" i="31"/>
  <c r="W79" i="31" s="1"/>
  <c r="V80" i="31"/>
  <c r="W80" i="31" s="1"/>
  <c r="V41" i="31"/>
  <c r="W41" i="31" s="1"/>
  <c r="V42" i="31"/>
  <c r="W42" i="31" s="1"/>
  <c r="Y15" i="8"/>
  <c r="I15" i="8"/>
  <c r="K120" i="8"/>
  <c r="L120" i="8" s="1"/>
  <c r="H15" i="8"/>
  <c r="J118" i="8"/>
  <c r="K121" i="8"/>
  <c r="L121" i="8" s="1"/>
  <c r="AB15" i="8"/>
  <c r="D8" i="8"/>
  <c r="S90" i="31" s="1"/>
  <c r="J109" i="8"/>
  <c r="L15" i="8"/>
  <c r="K114" i="8"/>
  <c r="L114" i="8" s="1"/>
  <c r="J123" i="8"/>
  <c r="J111" i="8"/>
  <c r="J115" i="8"/>
  <c r="J117" i="8"/>
  <c r="K109" i="8"/>
  <c r="L109" i="8" s="1"/>
  <c r="J113" i="8"/>
  <c r="J116" i="8"/>
  <c r="J122" i="8"/>
  <c r="J110" i="8"/>
  <c r="J119" i="8"/>
  <c r="J125" i="8"/>
  <c r="J112" i="8"/>
  <c r="J124" i="8"/>
  <c r="J108" i="8"/>
  <c r="K15" i="8" l="1"/>
  <c r="J15" i="8"/>
  <c r="AA16" i="8"/>
  <c r="Y16" i="8"/>
  <c r="X16" i="8"/>
  <c r="V16" i="8"/>
  <c r="U16" i="8"/>
  <c r="S16" i="8"/>
  <c r="R16" i="8"/>
  <c r="Q16" i="8"/>
  <c r="P16" i="8"/>
  <c r="O16" i="8"/>
  <c r="N16" i="8"/>
  <c r="G16" i="8"/>
  <c r="F16" i="8"/>
  <c r="E16" i="8"/>
  <c r="AB135" i="8"/>
  <c r="AC117" i="8" s="1"/>
  <c r="AB134" i="8"/>
  <c r="AC116" i="8" s="1"/>
  <c r="AB133" i="8"/>
  <c r="AC115" i="8" s="1"/>
  <c r="AB132" i="8"/>
  <c r="AC114" i="8" s="1"/>
  <c r="AB131" i="8"/>
  <c r="AC113" i="8" s="1"/>
  <c r="AB130" i="8"/>
  <c r="AC112" i="8" s="1"/>
  <c r="AB129" i="8"/>
  <c r="AC111" i="8" s="1"/>
  <c r="AB128" i="8"/>
  <c r="AC110" i="8" s="1"/>
  <c r="AB127" i="8"/>
  <c r="AC109" i="8" s="1"/>
  <c r="AB126" i="8"/>
  <c r="I135" i="8"/>
  <c r="H135" i="8"/>
  <c r="J135" i="8" s="1"/>
  <c r="I134" i="8"/>
  <c r="H134" i="8"/>
  <c r="K134" i="8" s="1"/>
  <c r="L134" i="8" s="1"/>
  <c r="I133" i="8"/>
  <c r="H133" i="8"/>
  <c r="J133" i="8" s="1"/>
  <c r="I132" i="8"/>
  <c r="H132" i="8"/>
  <c r="K132" i="8" s="1"/>
  <c r="L132" i="8" s="1"/>
  <c r="I131" i="8"/>
  <c r="H131" i="8"/>
  <c r="K131" i="8" s="1"/>
  <c r="L131" i="8" s="1"/>
  <c r="I130" i="8"/>
  <c r="H130" i="8"/>
  <c r="K130" i="8" s="1"/>
  <c r="L130" i="8" s="1"/>
  <c r="I129" i="8"/>
  <c r="H129" i="8"/>
  <c r="K129" i="8" s="1"/>
  <c r="L129" i="8" s="1"/>
  <c r="I128" i="8"/>
  <c r="H128" i="8"/>
  <c r="K128" i="8" s="1"/>
  <c r="L128" i="8" s="1"/>
  <c r="I127" i="8"/>
  <c r="H127" i="8"/>
  <c r="J127" i="8" s="1"/>
  <c r="I126" i="8"/>
  <c r="H126" i="8"/>
  <c r="K126" i="8" s="1"/>
  <c r="L126" i="8" s="1"/>
  <c r="AC15" i="8" l="1"/>
  <c r="AC108" i="8"/>
  <c r="K127" i="8"/>
  <c r="L127" i="8" s="1"/>
  <c r="J131" i="8"/>
  <c r="J128" i="8"/>
  <c r="K133" i="8"/>
  <c r="L133" i="8" s="1"/>
  <c r="I16" i="8"/>
  <c r="AB16" i="8"/>
  <c r="J134" i="8"/>
  <c r="H16" i="8"/>
  <c r="J126" i="8"/>
  <c r="J129" i="8"/>
  <c r="J132" i="8"/>
  <c r="J130" i="8"/>
  <c r="K135" i="8"/>
  <c r="L135" i="8" s="1"/>
  <c r="AB146" i="8"/>
  <c r="AC128" i="8" s="1"/>
  <c r="AB145" i="8"/>
  <c r="AC127" i="8" s="1"/>
  <c r="AB144" i="8"/>
  <c r="AC126" i="8" s="1"/>
  <c r="AB143" i="8"/>
  <c r="AC125" i="8" s="1"/>
  <c r="AB142" i="8"/>
  <c r="AC124" i="8" s="1"/>
  <c r="AB141" i="8"/>
  <c r="AC123" i="8" s="1"/>
  <c r="AB140" i="8"/>
  <c r="AC122" i="8" s="1"/>
  <c r="AB139" i="8"/>
  <c r="AC121" i="8" s="1"/>
  <c r="AB138" i="8"/>
  <c r="AC120" i="8" s="1"/>
  <c r="AB137" i="8"/>
  <c r="AC119" i="8" s="1"/>
  <c r="AB136" i="8"/>
  <c r="AC118" i="8" s="1"/>
  <c r="I146" i="8"/>
  <c r="I145" i="8"/>
  <c r="I144" i="8"/>
  <c r="I143" i="8"/>
  <c r="I142" i="8"/>
  <c r="I141" i="8"/>
  <c r="I140" i="8"/>
  <c r="I139" i="8"/>
  <c r="I138" i="8"/>
  <c r="I137" i="8"/>
  <c r="I136" i="8"/>
  <c r="H146" i="8"/>
  <c r="J146" i="8" s="1"/>
  <c r="H145" i="8"/>
  <c r="H144" i="8"/>
  <c r="J144" i="8" s="1"/>
  <c r="H143" i="8"/>
  <c r="K143" i="8" s="1"/>
  <c r="L143" i="8" s="1"/>
  <c r="H142" i="8"/>
  <c r="J142" i="8" s="1"/>
  <c r="H141" i="8"/>
  <c r="H140" i="8"/>
  <c r="K140" i="8" s="1"/>
  <c r="L140" i="8" s="1"/>
  <c r="H139" i="8"/>
  <c r="J139" i="8" s="1"/>
  <c r="H138" i="8"/>
  <c r="J138" i="8" s="1"/>
  <c r="H137" i="8"/>
  <c r="H136" i="8"/>
  <c r="J136" i="8" s="1"/>
  <c r="C25" i="23"/>
  <c r="B10" i="17"/>
  <c r="F2" i="8"/>
  <c r="H147" i="8"/>
  <c r="J147" i="8" s="1"/>
  <c r="G766" i="8"/>
  <c r="J766" i="8" s="1"/>
  <c r="J46" i="8" s="1"/>
  <c r="H154" i="8"/>
  <c r="J154" i="8" s="1"/>
  <c r="H155" i="8"/>
  <c r="J155" i="8" s="1"/>
  <c r="H156" i="8"/>
  <c r="J156" i="8" s="1"/>
  <c r="H157" i="8"/>
  <c r="J157" i="8" s="1"/>
  <c r="H148" i="8"/>
  <c r="H149" i="8"/>
  <c r="J149" i="8" s="1"/>
  <c r="H150" i="8"/>
  <c r="J150" i="8" s="1"/>
  <c r="H151" i="8"/>
  <c r="J151" i="8" s="1"/>
  <c r="H152" i="8"/>
  <c r="J152" i="8" s="1"/>
  <c r="H153" i="8"/>
  <c r="J153" i="8" s="1"/>
  <c r="H158" i="8"/>
  <c r="J158" i="8" s="1"/>
  <c r="H159" i="8"/>
  <c r="J159" i="8" s="1"/>
  <c r="H160" i="8"/>
  <c r="H161" i="8"/>
  <c r="J161" i="8" s="1"/>
  <c r="H162" i="8"/>
  <c r="J162" i="8" s="1"/>
  <c r="H163" i="8"/>
  <c r="J163" i="8" s="1"/>
  <c r="H164" i="8"/>
  <c r="J164" i="8" s="1"/>
  <c r="H165" i="8"/>
  <c r="J165" i="8" s="1"/>
  <c r="H166" i="8"/>
  <c r="J166" i="8" s="1"/>
  <c r="H167" i="8"/>
  <c r="J167" i="8" s="1"/>
  <c r="H168" i="8"/>
  <c r="H169" i="8"/>
  <c r="J169" i="8" s="1"/>
  <c r="H170" i="8"/>
  <c r="J170" i="8" s="1"/>
  <c r="H171" i="8"/>
  <c r="J171" i="8" s="1"/>
  <c r="H172" i="8"/>
  <c r="J172" i="8" s="1"/>
  <c r="H173" i="8"/>
  <c r="J173" i="8" s="1"/>
  <c r="H174" i="8"/>
  <c r="J174" i="8" s="1"/>
  <c r="H175" i="8"/>
  <c r="J175" i="8" s="1"/>
  <c r="H176" i="8"/>
  <c r="J176" i="8" s="1"/>
  <c r="H177" i="8"/>
  <c r="J177" i="8" s="1"/>
  <c r="H178" i="8"/>
  <c r="J178" i="8" s="1"/>
  <c r="H179" i="8"/>
  <c r="J179" i="8" s="1"/>
  <c r="H180" i="8"/>
  <c r="J180" i="8" s="1"/>
  <c r="H181" i="8"/>
  <c r="J181" i="8" s="1"/>
  <c r="H182" i="8"/>
  <c r="J182" i="8" s="1"/>
  <c r="H183" i="8"/>
  <c r="J183" i="8" s="1"/>
  <c r="H184" i="8"/>
  <c r="H185" i="8"/>
  <c r="J185" i="8" s="1"/>
  <c r="H186" i="8"/>
  <c r="J186" i="8" s="1"/>
  <c r="H187" i="8"/>
  <c r="J187" i="8" s="1"/>
  <c r="H188" i="8"/>
  <c r="J188" i="8" s="1"/>
  <c r="H189" i="8"/>
  <c r="J189" i="8" s="1"/>
  <c r="H190" i="8"/>
  <c r="J190" i="8" s="1"/>
  <c r="H191" i="8"/>
  <c r="J191" i="8" s="1"/>
  <c r="H192" i="8"/>
  <c r="J192" i="8" s="1"/>
  <c r="H193" i="8"/>
  <c r="J193" i="8" s="1"/>
  <c r="H194" i="8"/>
  <c r="J194" i="8" s="1"/>
  <c r="H195" i="8"/>
  <c r="J195" i="8" s="1"/>
  <c r="H196" i="8"/>
  <c r="J196" i="8" s="1"/>
  <c r="H197" i="8"/>
  <c r="J197" i="8" s="1"/>
  <c r="H198" i="8"/>
  <c r="J198" i="8" s="1"/>
  <c r="H199" i="8"/>
  <c r="J199" i="8" s="1"/>
  <c r="H200" i="8"/>
  <c r="H201" i="8"/>
  <c r="J201" i="8" s="1"/>
  <c r="H202" i="8"/>
  <c r="J202" i="8" s="1"/>
  <c r="H203" i="8"/>
  <c r="J203" i="8" s="1"/>
  <c r="H204" i="8"/>
  <c r="J204" i="8" s="1"/>
  <c r="J205" i="8"/>
  <c r="J206" i="8"/>
  <c r="J207" i="8"/>
  <c r="J208" i="8"/>
  <c r="J209" i="8"/>
  <c r="J210" i="8"/>
  <c r="J211" i="8"/>
  <c r="J212" i="8"/>
  <c r="J213" i="8"/>
  <c r="J214" i="8"/>
  <c r="J215" i="8"/>
  <c r="J216" i="8"/>
  <c r="J217" i="8"/>
  <c r="J218" i="8"/>
  <c r="J219" i="8"/>
  <c r="J220" i="8"/>
  <c r="J221" i="8"/>
  <c r="J222" i="8"/>
  <c r="J223" i="8"/>
  <c r="J224" i="8"/>
  <c r="J225" i="8"/>
  <c r="J226" i="8"/>
  <c r="J227" i="8"/>
  <c r="J228" i="8"/>
  <c r="J229" i="8"/>
  <c r="J230" i="8"/>
  <c r="J231" i="8"/>
  <c r="J232" i="8"/>
  <c r="J233" i="8"/>
  <c r="J234" i="8"/>
  <c r="J235" i="8"/>
  <c r="J236" i="8"/>
  <c r="J237" i="8"/>
  <c r="J238" i="8"/>
  <c r="J239" i="8"/>
  <c r="J240" i="8"/>
  <c r="J241" i="8"/>
  <c r="J242" i="8"/>
  <c r="J243" i="8"/>
  <c r="J244" i="8"/>
  <c r="J245" i="8"/>
  <c r="J246" i="8"/>
  <c r="J247" i="8"/>
  <c r="J248" i="8"/>
  <c r="J249" i="8"/>
  <c r="J250" i="8"/>
  <c r="J251" i="8"/>
  <c r="J252" i="8"/>
  <c r="J253" i="8"/>
  <c r="J254" i="8"/>
  <c r="J255" i="8"/>
  <c r="J256" i="8"/>
  <c r="J257" i="8"/>
  <c r="J258" i="8"/>
  <c r="J259" i="8"/>
  <c r="J260" i="8"/>
  <c r="J261" i="8"/>
  <c r="J262" i="8"/>
  <c r="J263" i="8"/>
  <c r="J264" i="8"/>
  <c r="J265" i="8"/>
  <c r="J266" i="8"/>
  <c r="J267" i="8"/>
  <c r="J268" i="8"/>
  <c r="J269" i="8"/>
  <c r="J270" i="8"/>
  <c r="J271" i="8"/>
  <c r="J272" i="8"/>
  <c r="J273" i="8"/>
  <c r="J274" i="8"/>
  <c r="J275" i="8"/>
  <c r="J276" i="8"/>
  <c r="J277" i="8"/>
  <c r="J278" i="8"/>
  <c r="J279" i="8"/>
  <c r="J280" i="8"/>
  <c r="J281" i="8"/>
  <c r="J282" i="8"/>
  <c r="J283" i="8"/>
  <c r="J284" i="8"/>
  <c r="J285" i="8"/>
  <c r="J286" i="8"/>
  <c r="J287" i="8"/>
  <c r="J288" i="8"/>
  <c r="J289" i="8"/>
  <c r="J290" i="8"/>
  <c r="J291" i="8"/>
  <c r="J292" i="8"/>
  <c r="J293" i="8"/>
  <c r="J294" i="8"/>
  <c r="J295" i="8"/>
  <c r="J296" i="8"/>
  <c r="J297" i="8"/>
  <c r="J298" i="8"/>
  <c r="J299" i="8"/>
  <c r="J300" i="8"/>
  <c r="J301" i="8"/>
  <c r="J302" i="8"/>
  <c r="J303" i="8"/>
  <c r="J304" i="8"/>
  <c r="J305" i="8"/>
  <c r="J306" i="8"/>
  <c r="J307" i="8"/>
  <c r="J308" i="8"/>
  <c r="J309" i="8"/>
  <c r="J310" i="8"/>
  <c r="J311" i="8"/>
  <c r="J312" i="8"/>
  <c r="J313" i="8"/>
  <c r="J314" i="8"/>
  <c r="J315" i="8"/>
  <c r="J316" i="8"/>
  <c r="J317" i="8"/>
  <c r="J318" i="8"/>
  <c r="J319" i="8"/>
  <c r="J320" i="8"/>
  <c r="J321" i="8"/>
  <c r="J322" i="8"/>
  <c r="J323" i="8"/>
  <c r="J324" i="8"/>
  <c r="J325" i="8"/>
  <c r="J326" i="8"/>
  <c r="J327" i="8"/>
  <c r="J328" i="8"/>
  <c r="J329" i="8"/>
  <c r="J330" i="8"/>
  <c r="J331" i="8"/>
  <c r="J332" i="8"/>
  <c r="J333" i="8"/>
  <c r="J334" i="8"/>
  <c r="J335" i="8"/>
  <c r="J336" i="8"/>
  <c r="J337" i="8"/>
  <c r="J338" i="8"/>
  <c r="J339" i="8"/>
  <c r="J340" i="8"/>
  <c r="J341" i="8"/>
  <c r="J342" i="8"/>
  <c r="J343" i="8"/>
  <c r="J344" i="8"/>
  <c r="J345" i="8"/>
  <c r="J346" i="8"/>
  <c r="J347" i="8"/>
  <c r="J348" i="8"/>
  <c r="J349" i="8"/>
  <c r="J350" i="8"/>
  <c r="J351" i="8"/>
  <c r="J352" i="8"/>
  <c r="J353" i="8"/>
  <c r="J354" i="8"/>
  <c r="J355" i="8"/>
  <c r="J356" i="8"/>
  <c r="J357" i="8"/>
  <c r="J358" i="8"/>
  <c r="J359" i="8"/>
  <c r="J360" i="8"/>
  <c r="J361" i="8"/>
  <c r="J362" i="8"/>
  <c r="J363" i="8"/>
  <c r="J364" i="8"/>
  <c r="J365" i="8"/>
  <c r="J366" i="8"/>
  <c r="J367" i="8"/>
  <c r="J368" i="8"/>
  <c r="J369" i="8"/>
  <c r="J370" i="8"/>
  <c r="J371" i="8"/>
  <c r="J372" i="8"/>
  <c r="J373" i="8"/>
  <c r="J374" i="8"/>
  <c r="J375" i="8"/>
  <c r="J376" i="8"/>
  <c r="J377" i="8"/>
  <c r="J378" i="8"/>
  <c r="J379" i="8"/>
  <c r="J380" i="8"/>
  <c r="J381" i="8"/>
  <c r="J382" i="8"/>
  <c r="J383" i="8"/>
  <c r="J384" i="8"/>
  <c r="J385" i="8"/>
  <c r="J386" i="8"/>
  <c r="J387" i="8"/>
  <c r="J388" i="8"/>
  <c r="J389" i="8"/>
  <c r="J390" i="8"/>
  <c r="J391" i="8"/>
  <c r="J392" i="8"/>
  <c r="J393" i="8"/>
  <c r="J394" i="8"/>
  <c r="J395" i="8"/>
  <c r="J396" i="8"/>
  <c r="J397" i="8"/>
  <c r="J398" i="8"/>
  <c r="J399" i="8"/>
  <c r="J400" i="8"/>
  <c r="J401" i="8"/>
  <c r="J402" i="8"/>
  <c r="J403" i="8"/>
  <c r="J404" i="8"/>
  <c r="J405" i="8"/>
  <c r="J406" i="8"/>
  <c r="J407" i="8"/>
  <c r="J408" i="8"/>
  <c r="J409" i="8"/>
  <c r="J410" i="8"/>
  <c r="J411" i="8"/>
  <c r="J412" i="8"/>
  <c r="J413" i="8"/>
  <c r="J414" i="8"/>
  <c r="J415" i="8"/>
  <c r="J416" i="8"/>
  <c r="J417" i="8"/>
  <c r="J418" i="8"/>
  <c r="J419" i="8"/>
  <c r="J420" i="8"/>
  <c r="J421" i="8"/>
  <c r="J422" i="8"/>
  <c r="J423" i="8"/>
  <c r="J424" i="8"/>
  <c r="J425" i="8"/>
  <c r="J426" i="8"/>
  <c r="J427" i="8"/>
  <c r="J428" i="8"/>
  <c r="J429" i="8"/>
  <c r="J430" i="8"/>
  <c r="J431" i="8"/>
  <c r="J432" i="8"/>
  <c r="J433" i="8"/>
  <c r="J434" i="8"/>
  <c r="J435" i="8"/>
  <c r="J436" i="8"/>
  <c r="J437" i="8"/>
  <c r="J438" i="8"/>
  <c r="J439" i="8"/>
  <c r="J440" i="8"/>
  <c r="J441" i="8"/>
  <c r="J442" i="8"/>
  <c r="J443" i="8"/>
  <c r="J444" i="8"/>
  <c r="J445" i="8"/>
  <c r="J446" i="8"/>
  <c r="J447" i="8"/>
  <c r="J448" i="8"/>
  <c r="J449" i="8"/>
  <c r="J450" i="8"/>
  <c r="J451" i="8"/>
  <c r="J452" i="8"/>
  <c r="J453" i="8"/>
  <c r="J454" i="8"/>
  <c r="J455" i="8"/>
  <c r="J456" i="8"/>
  <c r="J457" i="8"/>
  <c r="J458" i="8"/>
  <c r="J459" i="8"/>
  <c r="J460" i="8"/>
  <c r="J461" i="8"/>
  <c r="J462" i="8"/>
  <c r="J463" i="8"/>
  <c r="J464" i="8"/>
  <c r="J465" i="8"/>
  <c r="J466" i="8"/>
  <c r="J467" i="8"/>
  <c r="J468" i="8"/>
  <c r="J469" i="8"/>
  <c r="J470" i="8"/>
  <c r="J471" i="8"/>
  <c r="J472" i="8"/>
  <c r="J473" i="8"/>
  <c r="J474" i="8"/>
  <c r="J475" i="8"/>
  <c r="J476" i="8"/>
  <c r="J477" i="8"/>
  <c r="J478" i="8"/>
  <c r="J479" i="8"/>
  <c r="J480" i="8"/>
  <c r="J481" i="8"/>
  <c r="J482" i="8"/>
  <c r="J483" i="8"/>
  <c r="J484" i="8"/>
  <c r="J485" i="8"/>
  <c r="J486" i="8"/>
  <c r="J487" i="8"/>
  <c r="J488" i="8"/>
  <c r="J489" i="8"/>
  <c r="J490" i="8"/>
  <c r="J491" i="8"/>
  <c r="J492" i="8"/>
  <c r="J493" i="8"/>
  <c r="J494" i="8"/>
  <c r="J495" i="8"/>
  <c r="J496" i="8"/>
  <c r="J497" i="8"/>
  <c r="J498" i="8"/>
  <c r="J499" i="8"/>
  <c r="J500" i="8"/>
  <c r="J501" i="8"/>
  <c r="J502" i="8"/>
  <c r="J503" i="8"/>
  <c r="J504" i="8"/>
  <c r="J505" i="8"/>
  <c r="J506" i="8"/>
  <c r="J507" i="8"/>
  <c r="J508" i="8"/>
  <c r="J509" i="8"/>
  <c r="J510" i="8"/>
  <c r="J511" i="8"/>
  <c r="J512" i="8"/>
  <c r="J513" i="8"/>
  <c r="J514" i="8"/>
  <c r="J515" i="8"/>
  <c r="J516" i="8"/>
  <c r="J517" i="8"/>
  <c r="J518" i="8"/>
  <c r="J519" i="8"/>
  <c r="J520" i="8"/>
  <c r="J521" i="8"/>
  <c r="J522" i="8"/>
  <c r="J523" i="8"/>
  <c r="J524" i="8"/>
  <c r="J525" i="8"/>
  <c r="J526" i="8"/>
  <c r="J527" i="8"/>
  <c r="J528" i="8"/>
  <c r="J529" i="8"/>
  <c r="J530" i="8"/>
  <c r="J531" i="8"/>
  <c r="J532" i="8"/>
  <c r="J533" i="8"/>
  <c r="J534" i="8"/>
  <c r="J535" i="8"/>
  <c r="J536" i="8"/>
  <c r="J537" i="8"/>
  <c r="J538" i="8"/>
  <c r="J539" i="8"/>
  <c r="J540" i="8"/>
  <c r="J541" i="8"/>
  <c r="J542" i="8"/>
  <c r="J543" i="8"/>
  <c r="J544" i="8"/>
  <c r="J545" i="8"/>
  <c r="J546" i="8"/>
  <c r="J547" i="8"/>
  <c r="J548" i="8"/>
  <c r="J549" i="8"/>
  <c r="J550" i="8"/>
  <c r="J551" i="8"/>
  <c r="J552" i="8"/>
  <c r="J553" i="8"/>
  <c r="J554" i="8"/>
  <c r="J555" i="8"/>
  <c r="J556" i="8"/>
  <c r="J557" i="8"/>
  <c r="J558" i="8"/>
  <c r="J559" i="8"/>
  <c r="J560" i="8"/>
  <c r="J561" i="8"/>
  <c r="J562" i="8"/>
  <c r="J563" i="8"/>
  <c r="J564" i="8"/>
  <c r="J565" i="8"/>
  <c r="J566" i="8"/>
  <c r="J567" i="8"/>
  <c r="J568" i="8"/>
  <c r="J569" i="8"/>
  <c r="J570" i="8"/>
  <c r="J571" i="8"/>
  <c r="J572" i="8"/>
  <c r="J573" i="8"/>
  <c r="J574" i="8"/>
  <c r="J575" i="8"/>
  <c r="J576" i="8"/>
  <c r="J577" i="8"/>
  <c r="J578" i="8"/>
  <c r="J579" i="8"/>
  <c r="J580" i="8"/>
  <c r="J581" i="8"/>
  <c r="J582" i="8"/>
  <c r="J583" i="8"/>
  <c r="J584" i="8"/>
  <c r="J585" i="8"/>
  <c r="J586" i="8"/>
  <c r="J587" i="8"/>
  <c r="J588" i="8"/>
  <c r="J589" i="8"/>
  <c r="J590" i="8"/>
  <c r="J591" i="8"/>
  <c r="J592" i="8"/>
  <c r="J593" i="8"/>
  <c r="J594" i="8"/>
  <c r="J595" i="8"/>
  <c r="J596" i="8"/>
  <c r="J597" i="8"/>
  <c r="J598" i="8"/>
  <c r="J599" i="8"/>
  <c r="J600" i="8"/>
  <c r="J601" i="8"/>
  <c r="J602" i="8"/>
  <c r="J603" i="8"/>
  <c r="J604" i="8"/>
  <c r="J605" i="8"/>
  <c r="J606" i="8"/>
  <c r="J607" i="8"/>
  <c r="J608" i="8"/>
  <c r="J609" i="8"/>
  <c r="J610" i="8"/>
  <c r="J611" i="8"/>
  <c r="J612" i="8"/>
  <c r="J613" i="8"/>
  <c r="J614" i="8"/>
  <c r="J615" i="8"/>
  <c r="J616" i="8"/>
  <c r="J617" i="8"/>
  <c r="J618" i="8"/>
  <c r="J619" i="8"/>
  <c r="J620" i="8"/>
  <c r="J621" i="8"/>
  <c r="J622" i="8"/>
  <c r="J623" i="8"/>
  <c r="J624" i="8"/>
  <c r="J625" i="8"/>
  <c r="J626" i="8"/>
  <c r="J627" i="8"/>
  <c r="J628" i="8"/>
  <c r="J629" i="8"/>
  <c r="J630" i="8"/>
  <c r="J631" i="8"/>
  <c r="J632" i="8"/>
  <c r="J633" i="8"/>
  <c r="J634" i="8"/>
  <c r="J635" i="8"/>
  <c r="J636" i="8"/>
  <c r="J637" i="8"/>
  <c r="J638" i="8"/>
  <c r="J639" i="8"/>
  <c r="J640" i="8"/>
  <c r="J641" i="8"/>
  <c r="J642" i="8"/>
  <c r="J643" i="8"/>
  <c r="J644" i="8"/>
  <c r="J645" i="8"/>
  <c r="J646" i="8"/>
  <c r="J647" i="8"/>
  <c r="J648" i="8"/>
  <c r="J649" i="8"/>
  <c r="J650" i="8"/>
  <c r="J651" i="8"/>
  <c r="J652" i="8"/>
  <c r="J653" i="8"/>
  <c r="J654" i="8"/>
  <c r="J655" i="8"/>
  <c r="J656" i="8"/>
  <c r="J657" i="8"/>
  <c r="J658" i="8"/>
  <c r="J659" i="8"/>
  <c r="J660" i="8"/>
  <c r="J661" i="8"/>
  <c r="J662" i="8"/>
  <c r="J663" i="8"/>
  <c r="J664" i="8"/>
  <c r="J665" i="8"/>
  <c r="J666" i="8"/>
  <c r="J667" i="8"/>
  <c r="J668" i="8"/>
  <c r="J669" i="8"/>
  <c r="J670" i="8"/>
  <c r="J671" i="8"/>
  <c r="J672" i="8"/>
  <c r="J673" i="8"/>
  <c r="J674" i="8"/>
  <c r="J675" i="8"/>
  <c r="J676" i="8"/>
  <c r="J677" i="8"/>
  <c r="J678" i="8"/>
  <c r="J679" i="8"/>
  <c r="J680" i="8"/>
  <c r="J681" i="8"/>
  <c r="J682" i="8"/>
  <c r="J683" i="8"/>
  <c r="J684" i="8"/>
  <c r="J685" i="8"/>
  <c r="J686" i="8"/>
  <c r="J687" i="8"/>
  <c r="J688" i="8"/>
  <c r="J689" i="8"/>
  <c r="J690" i="8"/>
  <c r="J691" i="8"/>
  <c r="J692" i="8"/>
  <c r="J693" i="8"/>
  <c r="J694" i="8"/>
  <c r="J695" i="8"/>
  <c r="J696" i="8"/>
  <c r="J697" i="8"/>
  <c r="J698" i="8"/>
  <c r="J699" i="8"/>
  <c r="J700" i="8"/>
  <c r="J701" i="8"/>
  <c r="J702" i="8"/>
  <c r="J703" i="8"/>
  <c r="J704" i="8"/>
  <c r="J705" i="8"/>
  <c r="J706" i="8"/>
  <c r="J707" i="8"/>
  <c r="J708" i="8"/>
  <c r="J709" i="8"/>
  <c r="J710" i="8"/>
  <c r="J711" i="8"/>
  <c r="J712" i="8"/>
  <c r="J713" i="8"/>
  <c r="J714" i="8"/>
  <c r="J715" i="8"/>
  <c r="J716" i="8"/>
  <c r="J717" i="8"/>
  <c r="J718" i="8"/>
  <c r="J719" i="8"/>
  <c r="J720" i="8"/>
  <c r="J721" i="8"/>
  <c r="J722" i="8"/>
  <c r="J723" i="8"/>
  <c r="J724" i="8"/>
  <c r="J725" i="8"/>
  <c r="J726" i="8"/>
  <c r="J727" i="8"/>
  <c r="J728" i="8"/>
  <c r="J729" i="8"/>
  <c r="J730" i="8"/>
  <c r="J731" i="8"/>
  <c r="J732" i="8"/>
  <c r="J733" i="8"/>
  <c r="J734" i="8"/>
  <c r="J735" i="8"/>
  <c r="J736" i="8"/>
  <c r="J737" i="8"/>
  <c r="J738" i="8"/>
  <c r="J739" i="8"/>
  <c r="J740" i="8"/>
  <c r="J741" i="8"/>
  <c r="J742" i="8"/>
  <c r="J743" i="8"/>
  <c r="J744" i="8"/>
  <c r="J745" i="8"/>
  <c r="J746" i="8"/>
  <c r="J747" i="8"/>
  <c r="J748" i="8"/>
  <c r="J749" i="8"/>
  <c r="J750" i="8"/>
  <c r="J751" i="8"/>
  <c r="J752" i="8"/>
  <c r="J753" i="8"/>
  <c r="J754" i="8"/>
  <c r="J755" i="8"/>
  <c r="J756" i="8"/>
  <c r="J757" i="8"/>
  <c r="J758" i="8"/>
  <c r="J759" i="8"/>
  <c r="J760" i="8"/>
  <c r="J761" i="8"/>
  <c r="J762" i="8"/>
  <c r="J763" i="8"/>
  <c r="J764" i="8"/>
  <c r="J765" i="8"/>
  <c r="J767" i="8"/>
  <c r="J768" i="8"/>
  <c r="J769" i="8"/>
  <c r="J770" i="8"/>
  <c r="J771" i="8"/>
  <c r="J772" i="8"/>
  <c r="J773" i="8"/>
  <c r="J774" i="8"/>
  <c r="J775" i="8"/>
  <c r="J776" i="8"/>
  <c r="J777" i="8"/>
  <c r="J778" i="8"/>
  <c r="J779" i="8"/>
  <c r="J780" i="8"/>
  <c r="J781" i="8"/>
  <c r="J782" i="8"/>
  <c r="J783" i="8"/>
  <c r="J784" i="8"/>
  <c r="J785" i="8"/>
  <c r="J786" i="8"/>
  <c r="J787" i="8"/>
  <c r="J788" i="8"/>
  <c r="J789" i="8"/>
  <c r="J790" i="8"/>
  <c r="J791" i="8"/>
  <c r="J792" i="8"/>
  <c r="J793" i="8"/>
  <c r="J794" i="8"/>
  <c r="J795" i="8"/>
  <c r="J796" i="8"/>
  <c r="J797" i="8"/>
  <c r="J798" i="8"/>
  <c r="J799" i="8"/>
  <c r="J800" i="8"/>
  <c r="J801" i="8"/>
  <c r="J802" i="8"/>
  <c r="J803" i="8"/>
  <c r="J804" i="8"/>
  <c r="J805" i="8"/>
  <c r="J806" i="8"/>
  <c r="J807" i="8"/>
  <c r="J808" i="8"/>
  <c r="J809" i="8"/>
  <c r="J810" i="8"/>
  <c r="J811" i="8"/>
  <c r="J812" i="8"/>
  <c r="J813" i="8"/>
  <c r="J814" i="8"/>
  <c r="J815" i="8"/>
  <c r="J816" i="8"/>
  <c r="J817" i="8"/>
  <c r="J818" i="8"/>
  <c r="J819" i="8"/>
  <c r="J820" i="8"/>
  <c r="J821" i="8"/>
  <c r="J822" i="8"/>
  <c r="J823" i="8"/>
  <c r="J824" i="8"/>
  <c r="J825" i="8"/>
  <c r="J826" i="8"/>
  <c r="J827" i="8"/>
  <c r="J828" i="8"/>
  <c r="J829" i="8"/>
  <c r="J830" i="8"/>
  <c r="J831" i="8"/>
  <c r="J832" i="8"/>
  <c r="J833" i="8"/>
  <c r="J834" i="8"/>
  <c r="J835" i="8"/>
  <c r="J836" i="8"/>
  <c r="J837" i="8"/>
  <c r="J838" i="8"/>
  <c r="J839" i="8"/>
  <c r="J840" i="8"/>
  <c r="J841" i="8"/>
  <c r="J842" i="8"/>
  <c r="J843" i="8"/>
  <c r="J844" i="8"/>
  <c r="J845" i="8"/>
  <c r="J846" i="8"/>
  <c r="J847" i="8"/>
  <c r="J848" i="8"/>
  <c r="J849" i="8"/>
  <c r="J850" i="8"/>
  <c r="J851" i="8"/>
  <c r="J852" i="8"/>
  <c r="J853" i="8"/>
  <c r="J854" i="8"/>
  <c r="J855" i="8"/>
  <c r="J856" i="8"/>
  <c r="J857" i="8"/>
  <c r="J858" i="8"/>
  <c r="J859" i="8"/>
  <c r="J860" i="8"/>
  <c r="J861" i="8"/>
  <c r="J862" i="8"/>
  <c r="J863" i="8"/>
  <c r="J864" i="8"/>
  <c r="J865" i="8"/>
  <c r="J866" i="8"/>
  <c r="J867" i="8"/>
  <c r="J868" i="8"/>
  <c r="J869" i="8"/>
  <c r="J870" i="8"/>
  <c r="J871" i="8"/>
  <c r="J872" i="8"/>
  <c r="J873" i="8"/>
  <c r="J874" i="8"/>
  <c r="J875" i="8"/>
  <c r="J876" i="8"/>
  <c r="J877" i="8"/>
  <c r="J878" i="8"/>
  <c r="J879" i="8"/>
  <c r="J880" i="8"/>
  <c r="J881" i="8"/>
  <c r="J882" i="8"/>
  <c r="J883" i="8"/>
  <c r="J884" i="8"/>
  <c r="J885" i="8"/>
  <c r="J886" i="8"/>
  <c r="J887" i="8"/>
  <c r="J888" i="8"/>
  <c r="J889" i="8"/>
  <c r="J890" i="8"/>
  <c r="J891" i="8"/>
  <c r="J892" i="8"/>
  <c r="J893" i="8"/>
  <c r="J894" i="8"/>
  <c r="J895" i="8"/>
  <c r="J896" i="8"/>
  <c r="J897" i="8"/>
  <c r="J898" i="8"/>
  <c r="J899" i="8"/>
  <c r="J900" i="8"/>
  <c r="J901" i="8"/>
  <c r="J902" i="8"/>
  <c r="J903" i="8"/>
  <c r="J904" i="8"/>
  <c r="J905" i="8"/>
  <c r="J906" i="8"/>
  <c r="J907" i="8"/>
  <c r="J908" i="8"/>
  <c r="J909" i="8"/>
  <c r="J910" i="8"/>
  <c r="J911" i="8"/>
  <c r="J912" i="8"/>
  <c r="J913" i="8"/>
  <c r="J914" i="8"/>
  <c r="J915" i="8"/>
  <c r="J916" i="8"/>
  <c r="J917" i="8"/>
  <c r="J918" i="8"/>
  <c r="J919" i="8"/>
  <c r="J920" i="8"/>
  <c r="J921" i="8"/>
  <c r="J922" i="8"/>
  <c r="J923" i="8"/>
  <c r="J924" i="8"/>
  <c r="J925" i="8"/>
  <c r="J926" i="8"/>
  <c r="J927" i="8"/>
  <c r="J928" i="8"/>
  <c r="J929" i="8"/>
  <c r="J930" i="8"/>
  <c r="J931" i="8"/>
  <c r="J932" i="8"/>
  <c r="J933" i="8"/>
  <c r="J934" i="8"/>
  <c r="J935" i="8"/>
  <c r="J936" i="8"/>
  <c r="J937" i="8"/>
  <c r="J938" i="8"/>
  <c r="J939" i="8"/>
  <c r="J940" i="8"/>
  <c r="J941" i="8"/>
  <c r="J942" i="8"/>
  <c r="J943" i="8"/>
  <c r="J944" i="8"/>
  <c r="J945" i="8"/>
  <c r="J946" i="8"/>
  <c r="J947" i="8"/>
  <c r="J948" i="8"/>
  <c r="J949" i="8"/>
  <c r="J950" i="8"/>
  <c r="J951" i="8"/>
  <c r="J952" i="8"/>
  <c r="J953" i="8"/>
  <c r="J954" i="8"/>
  <c r="J955" i="8"/>
  <c r="J956" i="8"/>
  <c r="J957" i="8"/>
  <c r="J958" i="8"/>
  <c r="J959" i="8"/>
  <c r="J960" i="8"/>
  <c r="J961" i="8"/>
  <c r="J962" i="8"/>
  <c r="J963" i="8"/>
  <c r="J964" i="8"/>
  <c r="J965" i="8"/>
  <c r="J966" i="8"/>
  <c r="J967" i="8"/>
  <c r="J968" i="8"/>
  <c r="J969" i="8"/>
  <c r="J970" i="8"/>
  <c r="J971" i="8"/>
  <c r="J972" i="8"/>
  <c r="J973" i="8"/>
  <c r="J974" i="8"/>
  <c r="J975" i="8"/>
  <c r="J976" i="8"/>
  <c r="J977" i="8"/>
  <c r="J978" i="8"/>
  <c r="J979" i="8"/>
  <c r="J980" i="8"/>
  <c r="J981" i="8"/>
  <c r="J982" i="8"/>
  <c r="J983" i="8"/>
  <c r="J984" i="8"/>
  <c r="J985" i="8"/>
  <c r="J986" i="8"/>
  <c r="J987" i="8"/>
  <c r="J988" i="8"/>
  <c r="J989" i="8"/>
  <c r="J990" i="8"/>
  <c r="J991" i="8"/>
  <c r="J992" i="8"/>
  <c r="J993" i="8"/>
  <c r="J994" i="8"/>
  <c r="J995" i="8"/>
  <c r="J996" i="8"/>
  <c r="J997" i="8"/>
  <c r="J998" i="8"/>
  <c r="J999" i="8"/>
  <c r="J1000" i="8"/>
  <c r="J1001" i="8"/>
  <c r="J1002" i="8"/>
  <c r="J1003" i="8"/>
  <c r="J1004" i="8"/>
  <c r="J1005" i="8"/>
  <c r="J1006" i="8"/>
  <c r="J1007" i="8"/>
  <c r="J1008" i="8"/>
  <c r="J1009" i="8"/>
  <c r="J1010" i="8"/>
  <c r="J1011" i="8"/>
  <c r="J1012" i="8"/>
  <c r="J1013" i="8"/>
  <c r="J1014" i="8"/>
  <c r="J1015" i="8"/>
  <c r="J1016" i="8"/>
  <c r="J1017" i="8"/>
  <c r="J1018" i="8"/>
  <c r="J1019" i="8"/>
  <c r="J1020" i="8"/>
  <c r="J1021" i="8"/>
  <c r="J1022" i="8"/>
  <c r="J1023" i="8"/>
  <c r="J1024" i="8"/>
  <c r="J1025" i="8"/>
  <c r="J1026" i="8"/>
  <c r="J1027" i="8"/>
  <c r="J1028" i="8"/>
  <c r="J1029" i="8"/>
  <c r="J1030" i="8"/>
  <c r="J1031" i="8"/>
  <c r="J1032" i="8"/>
  <c r="J1033" i="8"/>
  <c r="J1034" i="8"/>
  <c r="J1035" i="8"/>
  <c r="J1036" i="8"/>
  <c r="J1037" i="8"/>
  <c r="J1038" i="8"/>
  <c r="J1039" i="8"/>
  <c r="J1040" i="8"/>
  <c r="J1041" i="8"/>
  <c r="J1042" i="8"/>
  <c r="J1043" i="8"/>
  <c r="J1044" i="8"/>
  <c r="J1045" i="8"/>
  <c r="J1046" i="8"/>
  <c r="J1047" i="8"/>
  <c r="J1048" i="8"/>
  <c r="J1049" i="8"/>
  <c r="J1050" i="8"/>
  <c r="J1051" i="8"/>
  <c r="J1052" i="8"/>
  <c r="J1053" i="8"/>
  <c r="J1054" i="8"/>
  <c r="J1055" i="8"/>
  <c r="J1056" i="8"/>
  <c r="J1057" i="8"/>
  <c r="J1058" i="8"/>
  <c r="J1059" i="8"/>
  <c r="J1060" i="8"/>
  <c r="J1061" i="8"/>
  <c r="J1062" i="8"/>
  <c r="J1063" i="8"/>
  <c r="J1064" i="8"/>
  <c r="J1065" i="8"/>
  <c r="J1066" i="8"/>
  <c r="J1067" i="8"/>
  <c r="J1068" i="8"/>
  <c r="J1069" i="8"/>
  <c r="J1070" i="8"/>
  <c r="J1071" i="8"/>
  <c r="J1072" i="8"/>
  <c r="J1073" i="8"/>
  <c r="J1074" i="8"/>
  <c r="J1075" i="8"/>
  <c r="J1076" i="8"/>
  <c r="J1077" i="8"/>
  <c r="J1078" i="8"/>
  <c r="J1079" i="8"/>
  <c r="J1080" i="8"/>
  <c r="J1081" i="8"/>
  <c r="J1082" i="8"/>
  <c r="J1083" i="8"/>
  <c r="J1084" i="8"/>
  <c r="J1085" i="8"/>
  <c r="J1086" i="8"/>
  <c r="J1087" i="8"/>
  <c r="J1088" i="8"/>
  <c r="J1089" i="8"/>
  <c r="J1090" i="8"/>
  <c r="J1091" i="8"/>
  <c r="J1092" i="8"/>
  <c r="J1093" i="8"/>
  <c r="J1094" i="8"/>
  <c r="J1095" i="8"/>
  <c r="J1096" i="8"/>
  <c r="J1097" i="8"/>
  <c r="J1098" i="8"/>
  <c r="J1099" i="8"/>
  <c r="J1100" i="8"/>
  <c r="J1101" i="8"/>
  <c r="J1102" i="8"/>
  <c r="J1103" i="8"/>
  <c r="J1104" i="8"/>
  <c r="J1105" i="8"/>
  <c r="J1106" i="8"/>
  <c r="J1107" i="8"/>
  <c r="J1108" i="8"/>
  <c r="J1109" i="8"/>
  <c r="J1110" i="8"/>
  <c r="J1111" i="8"/>
  <c r="J1112" i="8"/>
  <c r="J1113" i="8"/>
  <c r="J1114" i="8"/>
  <c r="J1115" i="8"/>
  <c r="J1116" i="8"/>
  <c r="J1117" i="8"/>
  <c r="J1118" i="8"/>
  <c r="J1119" i="8"/>
  <c r="J1120" i="8"/>
  <c r="J1121" i="8"/>
  <c r="J1122" i="8"/>
  <c r="J1123" i="8"/>
  <c r="J1124" i="8"/>
  <c r="J1125" i="8"/>
  <c r="J1126" i="8"/>
  <c r="J1127" i="8"/>
  <c r="J1128" i="8"/>
  <c r="J1129" i="8"/>
  <c r="J1130" i="8"/>
  <c r="J1131" i="8"/>
  <c r="J1132" i="8"/>
  <c r="J1133" i="8"/>
  <c r="J1134" i="8"/>
  <c r="J1135" i="8"/>
  <c r="J1136" i="8"/>
  <c r="J1137" i="8"/>
  <c r="J1138" i="8"/>
  <c r="J1139" i="8"/>
  <c r="J1140" i="8"/>
  <c r="J1141" i="8"/>
  <c r="J1142" i="8"/>
  <c r="J1143" i="8"/>
  <c r="J1144" i="8"/>
  <c r="J1145" i="8"/>
  <c r="J1146" i="8"/>
  <c r="J1147" i="8"/>
  <c r="J1148" i="8"/>
  <c r="J1149" i="8"/>
  <c r="J1150" i="8"/>
  <c r="J1151" i="8"/>
  <c r="J1152" i="8"/>
  <c r="J1153" i="8"/>
  <c r="J1154" i="8"/>
  <c r="J1155" i="8"/>
  <c r="J1156" i="8"/>
  <c r="J1157" i="8"/>
  <c r="J1158" i="8"/>
  <c r="J1159" i="8"/>
  <c r="J1160" i="8"/>
  <c r="J1161" i="8"/>
  <c r="J1162" i="8"/>
  <c r="J1163" i="8"/>
  <c r="J1164" i="8"/>
  <c r="J1165" i="8"/>
  <c r="J1166" i="8"/>
  <c r="J1167" i="8"/>
  <c r="J1168" i="8"/>
  <c r="J1169" i="8"/>
  <c r="J1170" i="8"/>
  <c r="J1171" i="8"/>
  <c r="J1172" i="8"/>
  <c r="J1173" i="8"/>
  <c r="J1174" i="8"/>
  <c r="J1175" i="8"/>
  <c r="J1176" i="8"/>
  <c r="J1177" i="8"/>
  <c r="J1178" i="8"/>
  <c r="J1179" i="8"/>
  <c r="J1180" i="8"/>
  <c r="J1181" i="8"/>
  <c r="J1182" i="8"/>
  <c r="J1183" i="8"/>
  <c r="J1184" i="8"/>
  <c r="J1185" i="8"/>
  <c r="J1186" i="8"/>
  <c r="J1187" i="8"/>
  <c r="J1188" i="8"/>
  <c r="J1189" i="8"/>
  <c r="J1190" i="8"/>
  <c r="J1191" i="8"/>
  <c r="J1192" i="8"/>
  <c r="J1193" i="8"/>
  <c r="J1194" i="8"/>
  <c r="J1195" i="8"/>
  <c r="J1196" i="8"/>
  <c r="J1197" i="8"/>
  <c r="J1198" i="8"/>
  <c r="J1199" i="8"/>
  <c r="J1200" i="8"/>
  <c r="J1201" i="8"/>
  <c r="J1202" i="8"/>
  <c r="J1203" i="8"/>
  <c r="J1204" i="8"/>
  <c r="J1205" i="8"/>
  <c r="J1206" i="8"/>
  <c r="J1207" i="8"/>
  <c r="J1208" i="8"/>
  <c r="J1209" i="8"/>
  <c r="J1210" i="8"/>
  <c r="J1211" i="8"/>
  <c r="J1212" i="8"/>
  <c r="J1213" i="8"/>
  <c r="J1214" i="8"/>
  <c r="J1215" i="8"/>
  <c r="J1216" i="8"/>
  <c r="J1217" i="8"/>
  <c r="J1218" i="8"/>
  <c r="J1219" i="8"/>
  <c r="J1220" i="8"/>
  <c r="J1221" i="8"/>
  <c r="J1222" i="8"/>
  <c r="J1223" i="8"/>
  <c r="J1224" i="8"/>
  <c r="J1225" i="8"/>
  <c r="J1226" i="8"/>
  <c r="J1227" i="8"/>
  <c r="J1228" i="8"/>
  <c r="J1229" i="8"/>
  <c r="J1230" i="8"/>
  <c r="J1231" i="8"/>
  <c r="J1232" i="8"/>
  <c r="J1233" i="8"/>
  <c r="J1234" i="8"/>
  <c r="J1235" i="8"/>
  <c r="J1236" i="8"/>
  <c r="J1237" i="8"/>
  <c r="J1238" i="8"/>
  <c r="J1239" i="8"/>
  <c r="J1240" i="8"/>
  <c r="J1241" i="8"/>
  <c r="J1242" i="8"/>
  <c r="J1243" i="8"/>
  <c r="J1244" i="8"/>
  <c r="J1245" i="8"/>
  <c r="J1246" i="8"/>
  <c r="J1247" i="8"/>
  <c r="J1248" i="8"/>
  <c r="J1249" i="8"/>
  <c r="J1250" i="8"/>
  <c r="J1251" i="8"/>
  <c r="J1252" i="8"/>
  <c r="J1253" i="8"/>
  <c r="J1254" i="8"/>
  <c r="J1255" i="8"/>
  <c r="J1256" i="8"/>
  <c r="J1257" i="8"/>
  <c r="J1258" i="8"/>
  <c r="J1259" i="8"/>
  <c r="J1260" i="8"/>
  <c r="J1261" i="8"/>
  <c r="J1262" i="8"/>
  <c r="J1263" i="8"/>
  <c r="J1264" i="8"/>
  <c r="J1265" i="8"/>
  <c r="J1266" i="8"/>
  <c r="J1267" i="8"/>
  <c r="J1268" i="8"/>
  <c r="J1269" i="8"/>
  <c r="J1270" i="8"/>
  <c r="J1271" i="8"/>
  <c r="J1272" i="8"/>
  <c r="J1273" i="8"/>
  <c r="J1274" i="8"/>
  <c r="J1275" i="8"/>
  <c r="J1276" i="8"/>
  <c r="J1277" i="8"/>
  <c r="J1278" i="8"/>
  <c r="J1279" i="8"/>
  <c r="J1280" i="8"/>
  <c r="J1281" i="8"/>
  <c r="J1282" i="8"/>
  <c r="J1283" i="8"/>
  <c r="J1284" i="8"/>
  <c r="J1285" i="8"/>
  <c r="J1286" i="8"/>
  <c r="J1287" i="8"/>
  <c r="J1288" i="8"/>
  <c r="J1289" i="8"/>
  <c r="J1290" i="8"/>
  <c r="J1291" i="8"/>
  <c r="J1292" i="8"/>
  <c r="J1293" i="8"/>
  <c r="J1294" i="8"/>
  <c r="J1295" i="8"/>
  <c r="J1296" i="8"/>
  <c r="J1297" i="8"/>
  <c r="J1298" i="8"/>
  <c r="J1299" i="8"/>
  <c r="J1300" i="8"/>
  <c r="J1301" i="8"/>
  <c r="J1302" i="8"/>
  <c r="J1303" i="8"/>
  <c r="J1304" i="8"/>
  <c r="J1305" i="8"/>
  <c r="J1306" i="8"/>
  <c r="J1307" i="8"/>
  <c r="J1308" i="8"/>
  <c r="J1309" i="8"/>
  <c r="J1310" i="8"/>
  <c r="J1311" i="8"/>
  <c r="J1312" i="8"/>
  <c r="J1313" i="8"/>
  <c r="J1314" i="8"/>
  <c r="J1315" i="8"/>
  <c r="J1316" i="8"/>
  <c r="J1317" i="8"/>
  <c r="J1318" i="8"/>
  <c r="J1319" i="8"/>
  <c r="J1320" i="8"/>
  <c r="J1321" i="8"/>
  <c r="J1322" i="8"/>
  <c r="J1323" i="8"/>
  <c r="J1324" i="8"/>
  <c r="J1325" i="8"/>
  <c r="J1326" i="8"/>
  <c r="J1327" i="8"/>
  <c r="J1328" i="8"/>
  <c r="J1329" i="8"/>
  <c r="J1330" i="8"/>
  <c r="J1331" i="8"/>
  <c r="J1332" i="8"/>
  <c r="J1333" i="8"/>
  <c r="J1334" i="8"/>
  <c r="J1335" i="8"/>
  <c r="J1336" i="8"/>
  <c r="J1337" i="8"/>
  <c r="J1338" i="8"/>
  <c r="J1339" i="8"/>
  <c r="J1340" i="8"/>
  <c r="J1341" i="8"/>
  <c r="J1342" i="8"/>
  <c r="J1343" i="8"/>
  <c r="J1344" i="8"/>
  <c r="J1345" i="8"/>
  <c r="J1346" i="8"/>
  <c r="J1347" i="8"/>
  <c r="J1348" i="8"/>
  <c r="J1349" i="8"/>
  <c r="J1350" i="8"/>
  <c r="J1351" i="8"/>
  <c r="J1352" i="8"/>
  <c r="J1353" i="8"/>
  <c r="J1354" i="8"/>
  <c r="J1355" i="8"/>
  <c r="J1356" i="8"/>
  <c r="J1357" i="8"/>
  <c r="J1358" i="8"/>
  <c r="J1359" i="8"/>
  <c r="J1360" i="8"/>
  <c r="J1361" i="8"/>
  <c r="J1362" i="8"/>
  <c r="J1363" i="8"/>
  <c r="J1364" i="8"/>
  <c r="J1365" i="8"/>
  <c r="J1366" i="8"/>
  <c r="J1367" i="8"/>
  <c r="J1368" i="8"/>
  <c r="J1369" i="8"/>
  <c r="J1370" i="8"/>
  <c r="J1371" i="8"/>
  <c r="J1372" i="8"/>
  <c r="J1373" i="8"/>
  <c r="J1374" i="8"/>
  <c r="J1375" i="8"/>
  <c r="J1376" i="8"/>
  <c r="J1377" i="8"/>
  <c r="J1378" i="8"/>
  <c r="J1379" i="8"/>
  <c r="J1380" i="8"/>
  <c r="J1381" i="8"/>
  <c r="J1382" i="8"/>
  <c r="J1383" i="8"/>
  <c r="J1384" i="8"/>
  <c r="J1385" i="8"/>
  <c r="J1386" i="8"/>
  <c r="J1387" i="8"/>
  <c r="J1388" i="8"/>
  <c r="J1389" i="8"/>
  <c r="J1390" i="8"/>
  <c r="J1391" i="8"/>
  <c r="J1392" i="8"/>
  <c r="J1393" i="8"/>
  <c r="J1394" i="8"/>
  <c r="J1395" i="8"/>
  <c r="J1396" i="8"/>
  <c r="J1397" i="8"/>
  <c r="J1398" i="8"/>
  <c r="J1399" i="8"/>
  <c r="J1400" i="8"/>
  <c r="J1401" i="8"/>
  <c r="J1402" i="8"/>
  <c r="J1403" i="8"/>
  <c r="J1404" i="8"/>
  <c r="J1405" i="8"/>
  <c r="J1406" i="8"/>
  <c r="J1407" i="8"/>
  <c r="J1408" i="8"/>
  <c r="J1409" i="8"/>
  <c r="J1410" i="8"/>
  <c r="J1411" i="8"/>
  <c r="J1412" i="8"/>
  <c r="J1413" i="8"/>
  <c r="J1414" i="8"/>
  <c r="J1415" i="8"/>
  <c r="J1416" i="8"/>
  <c r="J1417" i="8"/>
  <c r="J1418" i="8"/>
  <c r="J1419" i="8"/>
  <c r="J1420" i="8"/>
  <c r="J1421" i="8"/>
  <c r="J1422" i="8"/>
  <c r="J1423" i="8"/>
  <c r="J1424" i="8"/>
  <c r="J1425" i="8"/>
  <c r="J1426" i="8"/>
  <c r="J1427" i="8"/>
  <c r="J1428" i="8"/>
  <c r="J1429" i="8"/>
  <c r="J1430" i="8"/>
  <c r="J1431" i="8"/>
  <c r="J1432" i="8"/>
  <c r="J1433" i="8"/>
  <c r="J1434" i="8"/>
  <c r="J1435" i="8"/>
  <c r="J1436" i="8"/>
  <c r="J1437" i="8"/>
  <c r="J1438" i="8"/>
  <c r="J1439" i="8"/>
  <c r="J1440" i="8"/>
  <c r="J1441" i="8"/>
  <c r="J1442" i="8"/>
  <c r="J1443" i="8"/>
  <c r="J1444" i="8"/>
  <c r="J1445" i="8"/>
  <c r="J1446" i="8"/>
  <c r="J1447" i="8"/>
  <c r="J1448" i="8"/>
  <c r="J1449" i="8"/>
  <c r="J1450" i="8"/>
  <c r="J1451" i="8"/>
  <c r="J1452" i="8"/>
  <c r="J1453" i="8"/>
  <c r="J1454" i="8"/>
  <c r="J1455" i="8"/>
  <c r="J1456" i="8"/>
  <c r="J1457" i="8"/>
  <c r="J1458" i="8"/>
  <c r="J1459" i="8"/>
  <c r="J1460" i="8"/>
  <c r="J1461" i="8"/>
  <c r="J1462" i="8"/>
  <c r="J1463" i="8"/>
  <c r="J1464" i="8"/>
  <c r="J1465" i="8"/>
  <c r="J1466" i="8"/>
  <c r="J1467" i="8"/>
  <c r="J1468" i="8"/>
  <c r="J1469" i="8"/>
  <c r="J1470" i="8"/>
  <c r="J1471" i="8"/>
  <c r="J1472" i="8"/>
  <c r="J1473" i="8"/>
  <c r="J1474" i="8"/>
  <c r="J1475" i="8"/>
  <c r="J1476" i="8"/>
  <c r="J1477" i="8"/>
  <c r="J1478" i="8"/>
  <c r="J1479" i="8"/>
  <c r="J1480" i="8"/>
  <c r="J1481" i="8"/>
  <c r="J1482" i="8"/>
  <c r="J1483" i="8"/>
  <c r="J1484" i="8"/>
  <c r="J1485" i="8"/>
  <c r="J1486" i="8"/>
  <c r="J1487" i="8"/>
  <c r="J1488" i="8"/>
  <c r="J1489" i="8"/>
  <c r="J1490" i="8"/>
  <c r="J1491" i="8"/>
  <c r="J1492" i="8"/>
  <c r="J1493" i="8"/>
  <c r="J1494" i="8"/>
  <c r="J1495" i="8"/>
  <c r="J1496" i="8"/>
  <c r="J1497" i="8"/>
  <c r="J1498" i="8"/>
  <c r="J1499" i="8"/>
  <c r="J1500" i="8"/>
  <c r="J1501" i="8"/>
  <c r="J1502" i="8"/>
  <c r="J1503" i="8"/>
  <c r="J1504" i="8"/>
  <c r="J1505" i="8"/>
  <c r="J1506" i="8"/>
  <c r="J1507" i="8"/>
  <c r="J1508" i="8"/>
  <c r="J1509" i="8"/>
  <c r="J1510" i="8"/>
  <c r="J1511" i="8"/>
  <c r="J1512" i="8"/>
  <c r="J1513" i="8"/>
  <c r="J1514" i="8"/>
  <c r="J1515" i="8"/>
  <c r="J1516" i="8"/>
  <c r="J1517" i="8"/>
  <c r="J1518" i="8"/>
  <c r="J1519" i="8"/>
  <c r="J1520" i="8"/>
  <c r="J1521" i="8"/>
  <c r="J1522" i="8"/>
  <c r="J1523" i="8"/>
  <c r="J1524" i="8"/>
  <c r="J1525" i="8"/>
  <c r="J1526" i="8"/>
  <c r="J1527" i="8"/>
  <c r="J1528" i="8"/>
  <c r="J1529" i="8"/>
  <c r="J1530" i="8"/>
  <c r="J1531" i="8"/>
  <c r="J1532" i="8"/>
  <c r="J1533" i="8"/>
  <c r="J1534" i="8"/>
  <c r="J1535" i="8"/>
  <c r="J1536" i="8"/>
  <c r="J1537" i="8"/>
  <c r="J1538" i="8"/>
  <c r="J1539" i="8"/>
  <c r="J1540" i="8"/>
  <c r="J1541" i="8"/>
  <c r="J1542" i="8"/>
  <c r="J1543" i="8"/>
  <c r="T1543" i="8" s="1"/>
  <c r="J1544" i="8"/>
  <c r="J1545" i="8"/>
  <c r="J1546" i="8"/>
  <c r="J1547" i="8"/>
  <c r="J1548" i="8"/>
  <c r="J1549" i="8"/>
  <c r="J1550" i="8"/>
  <c r="J1551" i="8"/>
  <c r="J1552" i="8"/>
  <c r="J1553" i="8"/>
  <c r="J1554" i="8"/>
  <c r="J1555" i="8"/>
  <c r="J1556" i="8"/>
  <c r="J1557" i="8"/>
  <c r="J1558" i="8"/>
  <c r="J1559" i="8"/>
  <c r="J1560" i="8"/>
  <c r="J1561" i="8"/>
  <c r="J1562" i="8"/>
  <c r="J1563" i="8"/>
  <c r="J1564" i="8"/>
  <c r="J1565" i="8"/>
  <c r="J1566" i="8"/>
  <c r="J1567" i="8"/>
  <c r="T1567" i="8" s="1"/>
  <c r="AD1567" i="8" s="1"/>
  <c r="J1568" i="8"/>
  <c r="J1569" i="8"/>
  <c r="J1570" i="8"/>
  <c r="J1571" i="8"/>
  <c r="J1572" i="8"/>
  <c r="J1573" i="8"/>
  <c r="J1574" i="8"/>
  <c r="J1575" i="8"/>
  <c r="J1576" i="8"/>
  <c r="J1577" i="8"/>
  <c r="J1578" i="8"/>
  <c r="J1579" i="8"/>
  <c r="J1580" i="8"/>
  <c r="J1581" i="8"/>
  <c r="J1582" i="8"/>
  <c r="J1583" i="8"/>
  <c r="J1584" i="8"/>
  <c r="J1585" i="8"/>
  <c r="J1586" i="8"/>
  <c r="J1587" i="8"/>
  <c r="J1588" i="8"/>
  <c r="J1589" i="8"/>
  <c r="J1590" i="8"/>
  <c r="J1591" i="8"/>
  <c r="J1592" i="8"/>
  <c r="J1593" i="8"/>
  <c r="J1594" i="8"/>
  <c r="J1595" i="8"/>
  <c r="J1596" i="8"/>
  <c r="J1597" i="8"/>
  <c r="J1598" i="8"/>
  <c r="J1599" i="8"/>
  <c r="J1600" i="8"/>
  <c r="J1601" i="8"/>
  <c r="J1602" i="8"/>
  <c r="J1603" i="8"/>
  <c r="J1604" i="8"/>
  <c r="J1605" i="8"/>
  <c r="J1606" i="8"/>
  <c r="J1607" i="8"/>
  <c r="T1607" i="8" s="1"/>
  <c r="J1608" i="8"/>
  <c r="J1609" i="8"/>
  <c r="J1610" i="8"/>
  <c r="J1611" i="8"/>
  <c r="J1612" i="8"/>
  <c r="J1613" i="8"/>
  <c r="J1614" i="8"/>
  <c r="J1615" i="8"/>
  <c r="J1616" i="8"/>
  <c r="J1617" i="8"/>
  <c r="J1618" i="8"/>
  <c r="J1619" i="8"/>
  <c r="J1620" i="8"/>
  <c r="J1621" i="8"/>
  <c r="J1622" i="8"/>
  <c r="J1623" i="8"/>
  <c r="J1624" i="8"/>
  <c r="J1625" i="8"/>
  <c r="J1626" i="8"/>
  <c r="J1627" i="8"/>
  <c r="J1628" i="8"/>
  <c r="J1629" i="8"/>
  <c r="J1630" i="8"/>
  <c r="J1631" i="8"/>
  <c r="J1632" i="8"/>
  <c r="J1633" i="8"/>
  <c r="J1634" i="8"/>
  <c r="J1635" i="8"/>
  <c r="J1636" i="8"/>
  <c r="J1637" i="8"/>
  <c r="J1638" i="8"/>
  <c r="J1639" i="8"/>
  <c r="J1640" i="8"/>
  <c r="J1641" i="8"/>
  <c r="J1642" i="8"/>
  <c r="J1643" i="8"/>
  <c r="J1644" i="8"/>
  <c r="J1645" i="8"/>
  <c r="J1646" i="8"/>
  <c r="J1647" i="8"/>
  <c r="T1647" i="8" s="1"/>
  <c r="J1648" i="8"/>
  <c r="J1649" i="8"/>
  <c r="J1650" i="8"/>
  <c r="J1651" i="8"/>
  <c r="J1652" i="8"/>
  <c r="J1653" i="8"/>
  <c r="J1654" i="8"/>
  <c r="J1655" i="8"/>
  <c r="J1656" i="8"/>
  <c r="J1657" i="8"/>
  <c r="J1658" i="8"/>
  <c r="J1659" i="8"/>
  <c r="J1660" i="8"/>
  <c r="J1661" i="8"/>
  <c r="J1662" i="8"/>
  <c r="J1663" i="8"/>
  <c r="J1664" i="8"/>
  <c r="J1665" i="8"/>
  <c r="J1666" i="8"/>
  <c r="J1667" i="8"/>
  <c r="J1668" i="8"/>
  <c r="J1669" i="8"/>
  <c r="J1670" i="8"/>
  <c r="J1671" i="8"/>
  <c r="J1672" i="8"/>
  <c r="J1673" i="8"/>
  <c r="J1674" i="8"/>
  <c r="J1675" i="8"/>
  <c r="J1676" i="8"/>
  <c r="J1677" i="8"/>
  <c r="J1678" i="8"/>
  <c r="J1679" i="8"/>
  <c r="J1680" i="8"/>
  <c r="J1681" i="8"/>
  <c r="J1682" i="8"/>
  <c r="J1683" i="8"/>
  <c r="J1684" i="8"/>
  <c r="J1685" i="8"/>
  <c r="J1686" i="8"/>
  <c r="J1687" i="8"/>
  <c r="T1687" i="8" s="1"/>
  <c r="J1688" i="8"/>
  <c r="J1689" i="8"/>
  <c r="J1690" i="8"/>
  <c r="J1691" i="8"/>
  <c r="J1692" i="8"/>
  <c r="J1693" i="8"/>
  <c r="J1694" i="8"/>
  <c r="J1695" i="8"/>
  <c r="J1696" i="8"/>
  <c r="J1697" i="8"/>
  <c r="Y7" i="8"/>
  <c r="K57" i="25"/>
  <c r="U78" i="29"/>
  <c r="T78" i="29"/>
  <c r="U77" i="29"/>
  <c r="T77" i="29"/>
  <c r="U42" i="29"/>
  <c r="T42" i="29"/>
  <c r="U41" i="29"/>
  <c r="T41" i="29"/>
  <c r="D37" i="23"/>
  <c r="D38" i="23"/>
  <c r="D39" i="23"/>
  <c r="D40" i="23"/>
  <c r="D41" i="23"/>
  <c r="D42" i="23"/>
  <c r="D43" i="23"/>
  <c r="D1" i="23"/>
  <c r="D44" i="23"/>
  <c r="D45" i="23"/>
  <c r="D46" i="23"/>
  <c r="C46" i="23"/>
  <c r="D6" i="23"/>
  <c r="D7" i="23"/>
  <c r="D8" i="23"/>
  <c r="D9" i="23"/>
  <c r="D10" i="23"/>
  <c r="D11" i="23"/>
  <c r="D12" i="23"/>
  <c r="D2" i="23"/>
  <c r="D13" i="23"/>
  <c r="D14" i="23"/>
  <c r="D15" i="23"/>
  <c r="D16" i="23"/>
  <c r="D17" i="23"/>
  <c r="D18" i="23"/>
  <c r="D19" i="23"/>
  <c r="D20" i="23"/>
  <c r="D21" i="23"/>
  <c r="D22" i="23"/>
  <c r="D23" i="23"/>
  <c r="D24" i="23"/>
  <c r="D25" i="23"/>
  <c r="K149" i="8"/>
  <c r="L149" i="8" s="1"/>
  <c r="I149" i="8"/>
  <c r="I148" i="8"/>
  <c r="I147" i="8"/>
  <c r="I150" i="8"/>
  <c r="AB165" i="8"/>
  <c r="AC147" i="8" s="1"/>
  <c r="AB166" i="8"/>
  <c r="AC148" i="8" s="1"/>
  <c r="AB167" i="8"/>
  <c r="AC149" i="8" s="1"/>
  <c r="AB168" i="8"/>
  <c r="AC150" i="8" s="1"/>
  <c r="AB169" i="8"/>
  <c r="AC151" i="8" s="1"/>
  <c r="AB170" i="8"/>
  <c r="AC152" i="8" s="1"/>
  <c r="AB171" i="8"/>
  <c r="AC153" i="8" s="1"/>
  <c r="AB172" i="8"/>
  <c r="AC154" i="8" s="1"/>
  <c r="AB173" i="8"/>
  <c r="AC155" i="8" s="1"/>
  <c r="AB174" i="8"/>
  <c r="AC156" i="8" s="1"/>
  <c r="AB175" i="8"/>
  <c r="AC157" i="8" s="1"/>
  <c r="AB176" i="8"/>
  <c r="AC158" i="8" s="1"/>
  <c r="AB177" i="8"/>
  <c r="AC159" i="8" s="1"/>
  <c r="AB178" i="8"/>
  <c r="AC160" i="8" s="1"/>
  <c r="AB179" i="8"/>
  <c r="AC161" i="8" s="1"/>
  <c r="AB180" i="8"/>
  <c r="AC162" i="8" s="1"/>
  <c r="AB181" i="8"/>
  <c r="AC163" i="8" s="1"/>
  <c r="AB182" i="8"/>
  <c r="AC164" i="8" s="1"/>
  <c r="AB183" i="8"/>
  <c r="AC165" i="8" s="1"/>
  <c r="AB184" i="8"/>
  <c r="AC166" i="8" s="1"/>
  <c r="AB185" i="8"/>
  <c r="AC167" i="8" s="1"/>
  <c r="AB186" i="8"/>
  <c r="AC168" i="8" s="1"/>
  <c r="AB187" i="8"/>
  <c r="AC169" i="8" s="1"/>
  <c r="AB188" i="8"/>
  <c r="AC170" i="8" s="1"/>
  <c r="AB189" i="8"/>
  <c r="AC171" i="8" s="1"/>
  <c r="AB190" i="8"/>
  <c r="AC172" i="8" s="1"/>
  <c r="AB191" i="8"/>
  <c r="AC173" i="8" s="1"/>
  <c r="AB192" i="8"/>
  <c r="AC174" i="8" s="1"/>
  <c r="AB193" i="8"/>
  <c r="AC175" i="8" s="1"/>
  <c r="AB194" i="8"/>
  <c r="AC176" i="8" s="1"/>
  <c r="AB195" i="8"/>
  <c r="AC177" i="8" s="1"/>
  <c r="AB196" i="8"/>
  <c r="AC178" i="8" s="1"/>
  <c r="AB197" i="8"/>
  <c r="AC179" i="8" s="1"/>
  <c r="AB198" i="8"/>
  <c r="AC180" i="8" s="1"/>
  <c r="AB199" i="8"/>
  <c r="AC181" i="8" s="1"/>
  <c r="AB200" i="8"/>
  <c r="AC182" i="8" s="1"/>
  <c r="AB201" i="8"/>
  <c r="AC183" i="8" s="1"/>
  <c r="AB202" i="8"/>
  <c r="AC184" i="8" s="1"/>
  <c r="AB203" i="8"/>
  <c r="AC185" i="8" s="1"/>
  <c r="AB204" i="8"/>
  <c r="AC186" i="8" s="1"/>
  <c r="AB205" i="8"/>
  <c r="AC187" i="8" s="1"/>
  <c r="AB206" i="8"/>
  <c r="AC188" i="8" s="1"/>
  <c r="AB207" i="8"/>
  <c r="AC189" i="8" s="1"/>
  <c r="AB208" i="8"/>
  <c r="AC190" i="8" s="1"/>
  <c r="AB209" i="8"/>
  <c r="AC191" i="8" s="1"/>
  <c r="AB210" i="8"/>
  <c r="AC192" i="8" s="1"/>
  <c r="AB211" i="8"/>
  <c r="AC193" i="8" s="1"/>
  <c r="AB212" i="8"/>
  <c r="AC194" i="8" s="1"/>
  <c r="AB213" i="8"/>
  <c r="AC195" i="8" s="1"/>
  <c r="AB214" i="8"/>
  <c r="AC196" i="8" s="1"/>
  <c r="AB215" i="8"/>
  <c r="AC197" i="8" s="1"/>
  <c r="AB216" i="8"/>
  <c r="AC198" i="8" s="1"/>
  <c r="AB217" i="8"/>
  <c r="AC199" i="8" s="1"/>
  <c r="AB218" i="8"/>
  <c r="AB219" i="8"/>
  <c r="AC201" i="8" s="1"/>
  <c r="AB220" i="8"/>
  <c r="AC202" i="8" s="1"/>
  <c r="AB221" i="8"/>
  <c r="AC203" i="8" s="1"/>
  <c r="AB222" i="8"/>
  <c r="AC204" i="8" s="1"/>
  <c r="AB223" i="8"/>
  <c r="AC205" i="8" s="1"/>
  <c r="AB224" i="8"/>
  <c r="AC206" i="8" s="1"/>
  <c r="AB225" i="8"/>
  <c r="AC207" i="8" s="1"/>
  <c r="AB226" i="8"/>
  <c r="AC208" i="8" s="1"/>
  <c r="AB227" i="8"/>
  <c r="AC209" i="8" s="1"/>
  <c r="AB228" i="8"/>
  <c r="AC210" i="8" s="1"/>
  <c r="AB229" i="8"/>
  <c r="AC211" i="8" s="1"/>
  <c r="AB230" i="8"/>
  <c r="AC212" i="8" s="1"/>
  <c r="AB231" i="8"/>
  <c r="AC213" i="8" s="1"/>
  <c r="AB232" i="8"/>
  <c r="AC214" i="8" s="1"/>
  <c r="AB233" i="8"/>
  <c r="AC215" i="8" s="1"/>
  <c r="AB234" i="8"/>
  <c r="AC216" i="8" s="1"/>
  <c r="AB235" i="8"/>
  <c r="AC217" i="8" s="1"/>
  <c r="AB236" i="8"/>
  <c r="AC218" i="8" s="1"/>
  <c r="AB237" i="8"/>
  <c r="AC219" i="8" s="1"/>
  <c r="AB238" i="8"/>
  <c r="AC220" i="8" s="1"/>
  <c r="AB239" i="8"/>
  <c r="AC221" i="8" s="1"/>
  <c r="AB240" i="8"/>
  <c r="AC222" i="8" s="1"/>
  <c r="AB241" i="8"/>
  <c r="AB242" i="8"/>
  <c r="AC224" i="8" s="1"/>
  <c r="AB243" i="8"/>
  <c r="AC225" i="8" s="1"/>
  <c r="AB244" i="8"/>
  <c r="AC226" i="8" s="1"/>
  <c r="AB245" i="8"/>
  <c r="AC227" i="8" s="1"/>
  <c r="AB246" i="8"/>
  <c r="AC228" i="8" s="1"/>
  <c r="AB247" i="8"/>
  <c r="AC229" i="8" s="1"/>
  <c r="AB248" i="8"/>
  <c r="AC230" i="8" s="1"/>
  <c r="AB249" i="8"/>
  <c r="AC231" i="8" s="1"/>
  <c r="AB250" i="8"/>
  <c r="AC232" i="8" s="1"/>
  <c r="AB251" i="8"/>
  <c r="AC233" i="8" s="1"/>
  <c r="AB252" i="8"/>
  <c r="AC234" i="8" s="1"/>
  <c r="AB253" i="8"/>
  <c r="AC235" i="8" s="1"/>
  <c r="AB254" i="8"/>
  <c r="AC236" i="8" s="1"/>
  <c r="AB255" i="8"/>
  <c r="AC237" i="8" s="1"/>
  <c r="AB256" i="8"/>
  <c r="AC238" i="8" s="1"/>
  <c r="AB257" i="8"/>
  <c r="AC239" i="8" s="1"/>
  <c r="AB258" i="8"/>
  <c r="AC240" i="8" s="1"/>
  <c r="AB259" i="8"/>
  <c r="AC241" i="8" s="1"/>
  <c r="AB260" i="8"/>
  <c r="AC242" i="8" s="1"/>
  <c r="AB261" i="8"/>
  <c r="AC243" i="8" s="1"/>
  <c r="AB262" i="8"/>
  <c r="AC244" i="8" s="1"/>
  <c r="AB263" i="8"/>
  <c r="AC245" i="8" s="1"/>
  <c r="AB264" i="8"/>
  <c r="AC246" i="8" s="1"/>
  <c r="AB265" i="8"/>
  <c r="AB266" i="8"/>
  <c r="AC248" i="8" s="1"/>
  <c r="AB267" i="8"/>
  <c r="AC249" i="8" s="1"/>
  <c r="AB268" i="8"/>
  <c r="AC250" i="8" s="1"/>
  <c r="AB269" i="8"/>
  <c r="AC251" i="8" s="1"/>
  <c r="AB270" i="8"/>
  <c r="AC252" i="8" s="1"/>
  <c r="AB271" i="8"/>
  <c r="AC253" i="8" s="1"/>
  <c r="AB272" i="8"/>
  <c r="AC254" i="8" s="1"/>
  <c r="AB273" i="8"/>
  <c r="AC255" i="8" s="1"/>
  <c r="AB274" i="8"/>
  <c r="AC256" i="8" s="1"/>
  <c r="AB275" i="8"/>
  <c r="AC257" i="8" s="1"/>
  <c r="AB276" i="8"/>
  <c r="AC258" i="8" s="1"/>
  <c r="AB277" i="8"/>
  <c r="AC259" i="8" s="1"/>
  <c r="AB278" i="8"/>
  <c r="AC260" i="8" s="1"/>
  <c r="AB279" i="8"/>
  <c r="AC261" i="8" s="1"/>
  <c r="AB280" i="8"/>
  <c r="AC262" i="8" s="1"/>
  <c r="AB281" i="8"/>
  <c r="AC263" i="8" s="1"/>
  <c r="AB282" i="8"/>
  <c r="AC264" i="8" s="1"/>
  <c r="AB283" i="8"/>
  <c r="AC265" i="8" s="1"/>
  <c r="AB284" i="8"/>
  <c r="AC266" i="8" s="1"/>
  <c r="AB285" i="8"/>
  <c r="AC267" i="8" s="1"/>
  <c r="AB286" i="8"/>
  <c r="AC268" i="8" s="1"/>
  <c r="AB287" i="8"/>
  <c r="AC269" i="8" s="1"/>
  <c r="AB288" i="8"/>
  <c r="AC270" i="8" s="1"/>
  <c r="AB289" i="8"/>
  <c r="AC271" i="8" s="1"/>
  <c r="AB290" i="8"/>
  <c r="AC272" i="8" s="1"/>
  <c r="AB291" i="8"/>
  <c r="AC273" i="8" s="1"/>
  <c r="AB292" i="8"/>
  <c r="AC274" i="8" s="1"/>
  <c r="AB293" i="8"/>
  <c r="AC275" i="8" s="1"/>
  <c r="AB294" i="8"/>
  <c r="AC276" i="8" s="1"/>
  <c r="AB295" i="8"/>
  <c r="AC277" i="8" s="1"/>
  <c r="AB296" i="8"/>
  <c r="AC278" i="8" s="1"/>
  <c r="AB297" i="8"/>
  <c r="AC279" i="8" s="1"/>
  <c r="AB298" i="8"/>
  <c r="AC280" i="8" s="1"/>
  <c r="AB299" i="8"/>
  <c r="AC281" i="8" s="1"/>
  <c r="AB300" i="8"/>
  <c r="AC282" i="8" s="1"/>
  <c r="AB301" i="8"/>
  <c r="AC283" i="8" s="1"/>
  <c r="AB302" i="8"/>
  <c r="AC284" i="8" s="1"/>
  <c r="AB303" i="8"/>
  <c r="AB304" i="8"/>
  <c r="AC286" i="8" s="1"/>
  <c r="AB305" i="8"/>
  <c r="AC287" i="8" s="1"/>
  <c r="AB306" i="8"/>
  <c r="AC288" i="8" s="1"/>
  <c r="AB307" i="8"/>
  <c r="AC289" i="8" s="1"/>
  <c r="AB308" i="8"/>
  <c r="AC290" i="8" s="1"/>
  <c r="AB309" i="8"/>
  <c r="AC291" i="8" s="1"/>
  <c r="AB310" i="8"/>
  <c r="AC292" i="8" s="1"/>
  <c r="AB311" i="8"/>
  <c r="AC293" i="8" s="1"/>
  <c r="AB312" i="8"/>
  <c r="AC294" i="8" s="1"/>
  <c r="AB313" i="8"/>
  <c r="AC295" i="8" s="1"/>
  <c r="AB314" i="8"/>
  <c r="AC296" i="8" s="1"/>
  <c r="AB315" i="8"/>
  <c r="AC297" i="8" s="1"/>
  <c r="AB316" i="8"/>
  <c r="AC298" i="8" s="1"/>
  <c r="AB317" i="8"/>
  <c r="AC299" i="8" s="1"/>
  <c r="AB318" i="8"/>
  <c r="AC300" i="8" s="1"/>
  <c r="AB319" i="8"/>
  <c r="AC301" i="8" s="1"/>
  <c r="AB320" i="8"/>
  <c r="AC302" i="8" s="1"/>
  <c r="BA72" i="22" s="1"/>
  <c r="AB321" i="8"/>
  <c r="AC303" i="8" s="1"/>
  <c r="AB322" i="8"/>
  <c r="AC304" i="8" s="1"/>
  <c r="AB323" i="8"/>
  <c r="AC305" i="8" s="1"/>
  <c r="AB324" i="8"/>
  <c r="AC306" i="8" s="1"/>
  <c r="AB325" i="8"/>
  <c r="AC307" i="8" s="1"/>
  <c r="AB326" i="8"/>
  <c r="AC308" i="8" s="1"/>
  <c r="AB327" i="8"/>
  <c r="AC309" i="8" s="1"/>
  <c r="AB328" i="8"/>
  <c r="AC310" i="8" s="1"/>
  <c r="AB329" i="8"/>
  <c r="AC311" i="8" s="1"/>
  <c r="AB330" i="8"/>
  <c r="AC312" i="8" s="1"/>
  <c r="AB331" i="8"/>
  <c r="AC313" i="8" s="1"/>
  <c r="AB332" i="8"/>
  <c r="AC314" i="8" s="1"/>
  <c r="AB333" i="8"/>
  <c r="AC315" i="8" s="1"/>
  <c r="AB334" i="8"/>
  <c r="AC316" i="8" s="1"/>
  <c r="AB335" i="8"/>
  <c r="AC317" i="8" s="1"/>
  <c r="AB336" i="8"/>
  <c r="AC318" i="8" s="1"/>
  <c r="AB337" i="8"/>
  <c r="AC319" i="8" s="1"/>
  <c r="AB338" i="8"/>
  <c r="AC320" i="8" s="1"/>
  <c r="AB339" i="8"/>
  <c r="AC321" i="8" s="1"/>
  <c r="AB340" i="8"/>
  <c r="AC322" i="8" s="1"/>
  <c r="AA341" i="8"/>
  <c r="AB341" i="8" s="1"/>
  <c r="AC323" i="8" s="1"/>
  <c r="AB342" i="8"/>
  <c r="AC324" i="8" s="1"/>
  <c r="AB343" i="8"/>
  <c r="AB344" i="8"/>
  <c r="AC326" i="8" s="1"/>
  <c r="AB345" i="8"/>
  <c r="AC327" i="8" s="1"/>
  <c r="AB346" i="8"/>
  <c r="AC328" i="8" s="1"/>
  <c r="AB347" i="8"/>
  <c r="AC329" i="8" s="1"/>
  <c r="AB348" i="8"/>
  <c r="AC330" i="8" s="1"/>
  <c r="AB349" i="8"/>
  <c r="AC331" i="8" s="1"/>
  <c r="AB350" i="8"/>
  <c r="AC332" i="8" s="1"/>
  <c r="AB351" i="8"/>
  <c r="AC333" i="8" s="1"/>
  <c r="AB352" i="8"/>
  <c r="AC334" i="8" s="1"/>
  <c r="AB353" i="8"/>
  <c r="AC335" i="8" s="1"/>
  <c r="AB354" i="8"/>
  <c r="AC336" i="8" s="1"/>
  <c r="AB355" i="8"/>
  <c r="AC337" i="8" s="1"/>
  <c r="AB356" i="8"/>
  <c r="AC338" i="8" s="1"/>
  <c r="AB357" i="8"/>
  <c r="AC339" i="8" s="1"/>
  <c r="AB358" i="8"/>
  <c r="AC340" i="8" s="1"/>
  <c r="AB359" i="8"/>
  <c r="AC341" i="8" s="1"/>
  <c r="AB360" i="8"/>
  <c r="AC342" i="8" s="1"/>
  <c r="AB361" i="8"/>
  <c r="AC343" i="8" s="1"/>
  <c r="AB362" i="8"/>
  <c r="AC344" i="8" s="1"/>
  <c r="AB363" i="8"/>
  <c r="AC345" i="8" s="1"/>
  <c r="AB364" i="8"/>
  <c r="AC346" i="8" s="1"/>
  <c r="AB365" i="8"/>
  <c r="AC347" i="8" s="1"/>
  <c r="AB366" i="8"/>
  <c r="AC348" i="8" s="1"/>
  <c r="AB367" i="8"/>
  <c r="AC349" i="8" s="1"/>
  <c r="AB368" i="8"/>
  <c r="AC350" i="8" s="1"/>
  <c r="AB369" i="8"/>
  <c r="AC351" i="8" s="1"/>
  <c r="AB370" i="8"/>
  <c r="AC352" i="8" s="1"/>
  <c r="AB371" i="8"/>
  <c r="AC353" i="8" s="1"/>
  <c r="AB372" i="8"/>
  <c r="AB373" i="8"/>
  <c r="AC355" i="8" s="1"/>
  <c r="AB374" i="8"/>
  <c r="AC356" i="8" s="1"/>
  <c r="AB375" i="8"/>
  <c r="AC357" i="8" s="1"/>
  <c r="AB376" i="8"/>
  <c r="AC358" i="8" s="1"/>
  <c r="AB377" i="8"/>
  <c r="AC359" i="8" s="1"/>
  <c r="AB378" i="8"/>
  <c r="AC360" i="8" s="1"/>
  <c r="AB379" i="8"/>
  <c r="AC361" i="8" s="1"/>
  <c r="AB380" i="8"/>
  <c r="AC362" i="8" s="1"/>
  <c r="AB381" i="8"/>
  <c r="AC363" i="8" s="1"/>
  <c r="AB382" i="8"/>
  <c r="AC364" i="8" s="1"/>
  <c r="AB383" i="8"/>
  <c r="AC365" i="8" s="1"/>
  <c r="AB384" i="8"/>
  <c r="AC366" i="8" s="1"/>
  <c r="AB385" i="8"/>
  <c r="AC367" i="8" s="1"/>
  <c r="AB386" i="8"/>
  <c r="AC368" i="8" s="1"/>
  <c r="AB387" i="8"/>
  <c r="AC369" i="8" s="1"/>
  <c r="AB388" i="8"/>
  <c r="AC370" i="8" s="1"/>
  <c r="AB389" i="8"/>
  <c r="AC371" i="8" s="1"/>
  <c r="AB390" i="8"/>
  <c r="AC372" i="8" s="1"/>
  <c r="AB391" i="8"/>
  <c r="AC373" i="8" s="1"/>
  <c r="AB392" i="8"/>
  <c r="AC374" i="8" s="1"/>
  <c r="AB393" i="8"/>
  <c r="AC375" i="8" s="1"/>
  <c r="AB394" i="8"/>
  <c r="AB395" i="8"/>
  <c r="AC377" i="8" s="1"/>
  <c r="AB396" i="8"/>
  <c r="AC378" i="8" s="1"/>
  <c r="AB397" i="8"/>
  <c r="AC379" i="8" s="1"/>
  <c r="AB398" i="8"/>
  <c r="AC380" i="8" s="1"/>
  <c r="AB399" i="8"/>
  <c r="AC381" i="8" s="1"/>
  <c r="AB400" i="8"/>
  <c r="AC382" i="8" s="1"/>
  <c r="AB401" i="8"/>
  <c r="AC383" i="8" s="1"/>
  <c r="AB402" i="8"/>
  <c r="AC384" i="8" s="1"/>
  <c r="AB403" i="8"/>
  <c r="AC385" i="8" s="1"/>
  <c r="AB404" i="8"/>
  <c r="AC386" i="8" s="1"/>
  <c r="AB405" i="8"/>
  <c r="AC387" i="8" s="1"/>
  <c r="AB406" i="8"/>
  <c r="AC388" i="8" s="1"/>
  <c r="AB407" i="8"/>
  <c r="AC389" i="8" s="1"/>
  <c r="AB408" i="8"/>
  <c r="AB409" i="8"/>
  <c r="AC391" i="8" s="1"/>
  <c r="AB410" i="8"/>
  <c r="AC392" i="8" s="1"/>
  <c r="AB411" i="8"/>
  <c r="AC393" i="8" s="1"/>
  <c r="AB412" i="8"/>
  <c r="AC394" i="8" s="1"/>
  <c r="AB413" i="8"/>
  <c r="AC395" i="8" s="1"/>
  <c r="AB414" i="8"/>
  <c r="AC396" i="8" s="1"/>
  <c r="AB415" i="8"/>
  <c r="AC397" i="8" s="1"/>
  <c r="AB416" i="8"/>
  <c r="AC398" i="8" s="1"/>
  <c r="AB417" i="8"/>
  <c r="AC399" i="8" s="1"/>
  <c r="AB418" i="8"/>
  <c r="AC400" i="8" s="1"/>
  <c r="AB419" i="8"/>
  <c r="AC401" i="8" s="1"/>
  <c r="AB420" i="8"/>
  <c r="AC402" i="8" s="1"/>
  <c r="AB421" i="8"/>
  <c r="AC403" i="8" s="1"/>
  <c r="AB422" i="8"/>
  <c r="AC404" i="8" s="1"/>
  <c r="AB423" i="8"/>
  <c r="AC405" i="8" s="1"/>
  <c r="AB424" i="8"/>
  <c r="AC406" i="8" s="1"/>
  <c r="AB425" i="8"/>
  <c r="AC407" i="8" s="1"/>
  <c r="AB426" i="8"/>
  <c r="AC408" i="8" s="1"/>
  <c r="AB427" i="8"/>
  <c r="AC409" i="8" s="1"/>
  <c r="AB428" i="8"/>
  <c r="AC410" i="8" s="1"/>
  <c r="AB429" i="8"/>
  <c r="AC411" i="8" s="1"/>
  <c r="AB430" i="8"/>
  <c r="AC412" i="8" s="1"/>
  <c r="AB431" i="8"/>
  <c r="AB432" i="8"/>
  <c r="AC414" i="8" s="1"/>
  <c r="AB433" i="8"/>
  <c r="AC415" i="8" s="1"/>
  <c r="AB434" i="8"/>
  <c r="AC416" i="8" s="1"/>
  <c r="AB435" i="8"/>
  <c r="AC417" i="8" s="1"/>
  <c r="AB436" i="8"/>
  <c r="AC418" i="8" s="1"/>
  <c r="AB437" i="8"/>
  <c r="AC419" i="8" s="1"/>
  <c r="AB438" i="8"/>
  <c r="AC420" i="8" s="1"/>
  <c r="AB439" i="8"/>
  <c r="AC421" i="8" s="1"/>
  <c r="AB440" i="8"/>
  <c r="AC422" i="8" s="1"/>
  <c r="AB441" i="8"/>
  <c r="AC423" i="8" s="1"/>
  <c r="AB442" i="8"/>
  <c r="AC424" i="8" s="1"/>
  <c r="AB443" i="8"/>
  <c r="AC425" i="8" s="1"/>
  <c r="AB444" i="8"/>
  <c r="AC426" i="8" s="1"/>
  <c r="AB445" i="8"/>
  <c r="AC427" i="8" s="1"/>
  <c r="AB446" i="8"/>
  <c r="AC428" i="8" s="1"/>
  <c r="AB447" i="8"/>
  <c r="AC429" i="8" s="1"/>
  <c r="AB448" i="8"/>
  <c r="AC430" i="8" s="1"/>
  <c r="AB449" i="8"/>
  <c r="AC431" i="8" s="1"/>
  <c r="AB450" i="8"/>
  <c r="AC432" i="8" s="1"/>
  <c r="AB451" i="8"/>
  <c r="AC433" i="8" s="1"/>
  <c r="AB452" i="8"/>
  <c r="AC434" i="8" s="1"/>
  <c r="AB453" i="8"/>
  <c r="AC435" i="8" s="1"/>
  <c r="AB454" i="8"/>
  <c r="AB455" i="8"/>
  <c r="AC437" i="8" s="1"/>
  <c r="AB456" i="8"/>
  <c r="AC438" i="8" s="1"/>
  <c r="AB457" i="8"/>
  <c r="AC439" i="8" s="1"/>
  <c r="AB458" i="8"/>
  <c r="AC440" i="8" s="1"/>
  <c r="AB459" i="8"/>
  <c r="AC441" i="8" s="1"/>
  <c r="AB460" i="8"/>
  <c r="AC442" i="8" s="1"/>
  <c r="AB461" i="8"/>
  <c r="AC443" i="8" s="1"/>
  <c r="AB462" i="8"/>
  <c r="AC444" i="8" s="1"/>
  <c r="AB463" i="8"/>
  <c r="AC445" i="8" s="1"/>
  <c r="AB464" i="8"/>
  <c r="AC446" i="8" s="1"/>
  <c r="AB465" i="8"/>
  <c r="AC447" i="8" s="1"/>
  <c r="AB466" i="8"/>
  <c r="AC448" i="8" s="1"/>
  <c r="AB467" i="8"/>
  <c r="AC449" i="8" s="1"/>
  <c r="AB468" i="8"/>
  <c r="AC450" i="8" s="1"/>
  <c r="AB469" i="8"/>
  <c r="AC451" i="8" s="1"/>
  <c r="AB470" i="8"/>
  <c r="AC452" i="8" s="1"/>
  <c r="AB471" i="8"/>
  <c r="AC453" i="8" s="1"/>
  <c r="AB472" i="8"/>
  <c r="AC454" i="8" s="1"/>
  <c r="AB473" i="8"/>
  <c r="AC455" i="8" s="1"/>
  <c r="AB474" i="8"/>
  <c r="AC456" i="8" s="1"/>
  <c r="AB475" i="8"/>
  <c r="AC457" i="8" s="1"/>
  <c r="AB476" i="8"/>
  <c r="AC458" i="8" s="1"/>
  <c r="AB477" i="8"/>
  <c r="AC459" i="8" s="1"/>
  <c r="AB478" i="8"/>
  <c r="AC460" i="8" s="1"/>
  <c r="AB479" i="8"/>
  <c r="AC461" i="8" s="1"/>
  <c r="AB480" i="8"/>
  <c r="AC462" i="8" s="1"/>
  <c r="AB481" i="8"/>
  <c r="AC463" i="8" s="1"/>
  <c r="AB482" i="8"/>
  <c r="AC464" i="8" s="1"/>
  <c r="AB483" i="8"/>
  <c r="AC465" i="8" s="1"/>
  <c r="AB484" i="8"/>
  <c r="AC466" i="8" s="1"/>
  <c r="AB485" i="8"/>
  <c r="AC467" i="8" s="1"/>
  <c r="AA486" i="8"/>
  <c r="AB486" i="8" s="1"/>
  <c r="AC468" i="8" s="1"/>
  <c r="AB487" i="8"/>
  <c r="AC469" i="8" s="1"/>
  <c r="AB488" i="8"/>
  <c r="AC470" i="8" s="1"/>
  <c r="AB489" i="8"/>
  <c r="AC471" i="8" s="1"/>
  <c r="AB490" i="8"/>
  <c r="AC472" i="8" s="1"/>
  <c r="AB491" i="8"/>
  <c r="AC473" i="8" s="1"/>
  <c r="AB492" i="8"/>
  <c r="AC474" i="8" s="1"/>
  <c r="AB493" i="8"/>
  <c r="AC475" i="8" s="1"/>
  <c r="AB494" i="8"/>
  <c r="AC476" i="8" s="1"/>
  <c r="AB495" i="8"/>
  <c r="AC477" i="8" s="1"/>
  <c r="AB496" i="8"/>
  <c r="AC478" i="8" s="1"/>
  <c r="AA497" i="8"/>
  <c r="AB497" i="8" s="1"/>
  <c r="AC479" i="8" s="1"/>
  <c r="AB498" i="8"/>
  <c r="AC480" i="8" s="1"/>
  <c r="AB499" i="8"/>
  <c r="AC481" i="8" s="1"/>
  <c r="AB500" i="8"/>
  <c r="AC482" i="8" s="1"/>
  <c r="AB501" i="8"/>
  <c r="AC483" i="8" s="1"/>
  <c r="AB502" i="8"/>
  <c r="AC484" i="8" s="1"/>
  <c r="AB503" i="8"/>
  <c r="AC485" i="8" s="1"/>
  <c r="AB504" i="8"/>
  <c r="AC486" i="8" s="1"/>
  <c r="AB505" i="8"/>
  <c r="AC487" i="8" s="1"/>
  <c r="AB506" i="8"/>
  <c r="AC488" i="8" s="1"/>
  <c r="AB507" i="8"/>
  <c r="AC489" i="8" s="1"/>
  <c r="AB508" i="8"/>
  <c r="AC490" i="8" s="1"/>
  <c r="AB509" i="8"/>
  <c r="AC491" i="8" s="1"/>
  <c r="AB510" i="8"/>
  <c r="AC492" i="8" s="1"/>
  <c r="AB511" i="8"/>
  <c r="AC493" i="8" s="1"/>
  <c r="AA512" i="8"/>
  <c r="AB512" i="8" s="1"/>
  <c r="AC494" i="8" s="1"/>
  <c r="AB513" i="8"/>
  <c r="AC495" i="8" s="1"/>
  <c r="AB514" i="8"/>
  <c r="AC496" i="8" s="1"/>
  <c r="AB515" i="8"/>
  <c r="AC497" i="8" s="1"/>
  <c r="AB516" i="8"/>
  <c r="AC498" i="8" s="1"/>
  <c r="AB517" i="8"/>
  <c r="AC499" i="8" s="1"/>
  <c r="AB518" i="8"/>
  <c r="AC500" i="8" s="1"/>
  <c r="AB519" i="8"/>
  <c r="AC501" i="8" s="1"/>
  <c r="AA520" i="8"/>
  <c r="AB520" i="8" s="1"/>
  <c r="AC502" i="8" s="1"/>
  <c r="AB521" i="8"/>
  <c r="AC503" i="8" s="1"/>
  <c r="AB522" i="8"/>
  <c r="AC504" i="8" s="1"/>
  <c r="AA523" i="8"/>
  <c r="AB523" i="8" s="1"/>
  <c r="AC505" i="8" s="1"/>
  <c r="AB524" i="8"/>
  <c r="AC506" i="8" s="1"/>
  <c r="AB525" i="8"/>
  <c r="AC507" i="8" s="1"/>
  <c r="AB526" i="8"/>
  <c r="AC508" i="8" s="1"/>
  <c r="AB527" i="8"/>
  <c r="AC509" i="8" s="1"/>
  <c r="AB528" i="8"/>
  <c r="AC510" i="8" s="1"/>
  <c r="AB529" i="8"/>
  <c r="AC511" i="8" s="1"/>
  <c r="AB530" i="8"/>
  <c r="AC512" i="8" s="1"/>
  <c r="AA531" i="8"/>
  <c r="AB531" i="8" s="1"/>
  <c r="AC513" i="8" s="1"/>
  <c r="AB532" i="8"/>
  <c r="AC514" i="8" s="1"/>
  <c r="AB533" i="8"/>
  <c r="AC515" i="8" s="1"/>
  <c r="AA534" i="8"/>
  <c r="AB534" i="8" s="1"/>
  <c r="AB535" i="8"/>
  <c r="AC517" i="8" s="1"/>
  <c r="AB536" i="8"/>
  <c r="AC518" i="8" s="1"/>
  <c r="AA537" i="8"/>
  <c r="AB537" i="8" s="1"/>
  <c r="AC519" i="8" s="1"/>
  <c r="AB538" i="8"/>
  <c r="AC520" i="8" s="1"/>
  <c r="AB539" i="8"/>
  <c r="AC521" i="8" s="1"/>
  <c r="AB540" i="8"/>
  <c r="AB541" i="8"/>
  <c r="AC523" i="8" s="1"/>
  <c r="AB542" i="8"/>
  <c r="AC524" i="8" s="1"/>
  <c r="AB543" i="8"/>
  <c r="AC525" i="8" s="1"/>
  <c r="AB544" i="8"/>
  <c r="AC526" i="8" s="1"/>
  <c r="AB545" i="8"/>
  <c r="AC527" i="8" s="1"/>
  <c r="AB546" i="8"/>
  <c r="AC528" i="8" s="1"/>
  <c r="AB547" i="8"/>
  <c r="AC529" i="8" s="1"/>
  <c r="AB548" i="8"/>
  <c r="AC530" i="8" s="1"/>
  <c r="AB549" i="8"/>
  <c r="AC531" i="8" s="1"/>
  <c r="AB550" i="8"/>
  <c r="AC532" i="8" s="1"/>
  <c r="AB551" i="8"/>
  <c r="AC533" i="8" s="1"/>
  <c r="AA552" i="8"/>
  <c r="AB552" i="8" s="1"/>
  <c r="AC534" i="8" s="1"/>
  <c r="AB553" i="8"/>
  <c r="AC535" i="8" s="1"/>
  <c r="AB554" i="8"/>
  <c r="AC536" i="8" s="1"/>
  <c r="AB555" i="8"/>
  <c r="AC537" i="8" s="1"/>
  <c r="AB556" i="8"/>
  <c r="AC538" i="8" s="1"/>
  <c r="AB557" i="8"/>
  <c r="AC539" i="8" s="1"/>
  <c r="AB558" i="8"/>
  <c r="AC540" i="8" s="1"/>
  <c r="AB559" i="8"/>
  <c r="AC541" i="8" s="1"/>
  <c r="AB560" i="8"/>
  <c r="AC542" i="8" s="1"/>
  <c r="AB561" i="8"/>
  <c r="AC543" i="8" s="1"/>
  <c r="AB562" i="8"/>
  <c r="AB563" i="8"/>
  <c r="AC545" i="8" s="1"/>
  <c r="AB564" i="8"/>
  <c r="AC546" i="8" s="1"/>
  <c r="AB565" i="8"/>
  <c r="AC547" i="8" s="1"/>
  <c r="AB566" i="8"/>
  <c r="AC548" i="8" s="1"/>
  <c r="AB567" i="8"/>
  <c r="AC549" i="8" s="1"/>
  <c r="AB568" i="8"/>
  <c r="AC550" i="8" s="1"/>
  <c r="AB569" i="8"/>
  <c r="AC551" i="8" s="1"/>
  <c r="AB570" i="8"/>
  <c r="AC552" i="8" s="1"/>
  <c r="AB571" i="8"/>
  <c r="AC553" i="8" s="1"/>
  <c r="AB572" i="8"/>
  <c r="AC554" i="8" s="1"/>
  <c r="AB573" i="8"/>
  <c r="AC555" i="8" s="1"/>
  <c r="AB574" i="8"/>
  <c r="AC556" i="8" s="1"/>
  <c r="AB575" i="8"/>
  <c r="AC557" i="8" s="1"/>
  <c r="AB576" i="8"/>
  <c r="AC558" i="8" s="1"/>
  <c r="AB577" i="8"/>
  <c r="AC559" i="8" s="1"/>
  <c r="AB578" i="8"/>
  <c r="AC560" i="8" s="1"/>
  <c r="AB579" i="8"/>
  <c r="AC561" i="8" s="1"/>
  <c r="AB580" i="8"/>
  <c r="AC562" i="8" s="1"/>
  <c r="AB581" i="8"/>
  <c r="AC563" i="8" s="1"/>
  <c r="AB582" i="8"/>
  <c r="AC564" i="8" s="1"/>
  <c r="AB583" i="8"/>
  <c r="AC565" i="8" s="1"/>
  <c r="AB584" i="8"/>
  <c r="AC566" i="8" s="1"/>
  <c r="AB585" i="8"/>
  <c r="AC567" i="8" s="1"/>
  <c r="AB586" i="8"/>
  <c r="AB587" i="8"/>
  <c r="AC569" i="8" s="1"/>
  <c r="AB588" i="8"/>
  <c r="AC570" i="8" s="1"/>
  <c r="AB589" i="8"/>
  <c r="AC571" i="8" s="1"/>
  <c r="AB590" i="8"/>
  <c r="AC572" i="8" s="1"/>
  <c r="AB591" i="8"/>
  <c r="AC573" i="8" s="1"/>
  <c r="AB592" i="8"/>
  <c r="AC574" i="8" s="1"/>
  <c r="AB593" i="8"/>
  <c r="AC575" i="8" s="1"/>
  <c r="AB594" i="8"/>
  <c r="AC576" i="8" s="1"/>
  <c r="AB595" i="8"/>
  <c r="AC577" i="8" s="1"/>
  <c r="AB596" i="8"/>
  <c r="AC578" i="8" s="1"/>
  <c r="AB597" i="8"/>
  <c r="AC579" i="8" s="1"/>
  <c r="AB598" i="8"/>
  <c r="AC580" i="8" s="1"/>
  <c r="AB599" i="8"/>
  <c r="AC581" i="8" s="1"/>
  <c r="AB600" i="8"/>
  <c r="AC582" i="8" s="1"/>
  <c r="AB601" i="8"/>
  <c r="AC583" i="8" s="1"/>
  <c r="AB602" i="8"/>
  <c r="AB603" i="8"/>
  <c r="AC585" i="8" s="1"/>
  <c r="AB604" i="8"/>
  <c r="AC586" i="8" s="1"/>
  <c r="AB605" i="8"/>
  <c r="AC587" i="8" s="1"/>
  <c r="AB606" i="8"/>
  <c r="AC588" i="8" s="1"/>
  <c r="AB607" i="8"/>
  <c r="AC589" i="8" s="1"/>
  <c r="AC590" i="8"/>
  <c r="AB609" i="8"/>
  <c r="AC591" i="8" s="1"/>
  <c r="AB610" i="8"/>
  <c r="AC592" i="8" s="1"/>
  <c r="AB611" i="8"/>
  <c r="AC593" i="8" s="1"/>
  <c r="AB612" i="8"/>
  <c r="AC594" i="8" s="1"/>
  <c r="AB613" i="8"/>
  <c r="AC595" i="8" s="1"/>
  <c r="AB614" i="8"/>
  <c r="AC596" i="8" s="1"/>
  <c r="AB615" i="8"/>
  <c r="AC597" i="8" s="1"/>
  <c r="AB616" i="8"/>
  <c r="AC598" i="8" s="1"/>
  <c r="AB617" i="8"/>
  <c r="AC599" i="8" s="1"/>
  <c r="AB618" i="8"/>
  <c r="AC600" i="8" s="1"/>
  <c r="AB619" i="8"/>
  <c r="AC601" i="8" s="1"/>
  <c r="AB620" i="8"/>
  <c r="AC602" i="8" s="1"/>
  <c r="AB621" i="8"/>
  <c r="AC603" i="8" s="1"/>
  <c r="AB622" i="8"/>
  <c r="AC604" i="8" s="1"/>
  <c r="AB623" i="8"/>
  <c r="AC605" i="8" s="1"/>
  <c r="AB624" i="8"/>
  <c r="AB625" i="8"/>
  <c r="AC607" i="8" s="1"/>
  <c r="AB627" i="8"/>
  <c r="AC609" i="8" s="1"/>
  <c r="AB628" i="8"/>
  <c r="AC610" i="8" s="1"/>
  <c r="AB629" i="8"/>
  <c r="AC611" i="8" s="1"/>
  <c r="AB630" i="8"/>
  <c r="AC612" i="8" s="1"/>
  <c r="AB631" i="8"/>
  <c r="AC613" i="8" s="1"/>
  <c r="AB632" i="8"/>
  <c r="AC614" i="8" s="1"/>
  <c r="AB633" i="8"/>
  <c r="AC615" i="8" s="1"/>
  <c r="AB634" i="8"/>
  <c r="AC616" i="8" s="1"/>
  <c r="AB635" i="8"/>
  <c r="AC617" i="8" s="1"/>
  <c r="AB636" i="8"/>
  <c r="AC618" i="8" s="1"/>
  <c r="AB637" i="8"/>
  <c r="AC619" i="8" s="1"/>
  <c r="AB638" i="8"/>
  <c r="AC620" i="8" s="1"/>
  <c r="AB639" i="8"/>
  <c r="AC621" i="8" s="1"/>
  <c r="AB640" i="8"/>
  <c r="AC622" i="8" s="1"/>
  <c r="AB641" i="8"/>
  <c r="AC623" i="8" s="1"/>
  <c r="AB642" i="8"/>
  <c r="AC624" i="8" s="1"/>
  <c r="AB643" i="8"/>
  <c r="AC625" i="8" s="1"/>
  <c r="AB644" i="8"/>
  <c r="AC626" i="8" s="1"/>
  <c r="AB645" i="8"/>
  <c r="AC627" i="8" s="1"/>
  <c r="AB646" i="8"/>
  <c r="AC628" i="8" s="1"/>
  <c r="AB647" i="8"/>
  <c r="AC629" i="8" s="1"/>
  <c r="AB648" i="8"/>
  <c r="AB649" i="8"/>
  <c r="AC631" i="8" s="1"/>
  <c r="AB650" i="8"/>
  <c r="AC632" i="8" s="1"/>
  <c r="AB651" i="8"/>
  <c r="AC633" i="8" s="1"/>
  <c r="AB652" i="8"/>
  <c r="AC634" i="8" s="1"/>
  <c r="AB653" i="8"/>
  <c r="AC635" i="8" s="1"/>
  <c r="AB654" i="8"/>
  <c r="AC636" i="8" s="1"/>
  <c r="AB655" i="8"/>
  <c r="AC637" i="8" s="1"/>
  <c r="AB656" i="8"/>
  <c r="AC638" i="8" s="1"/>
  <c r="AB657" i="8"/>
  <c r="AC639" i="8" s="1"/>
  <c r="AB658" i="8"/>
  <c r="AC640" i="8" s="1"/>
  <c r="AB659" i="8"/>
  <c r="AC641" i="8" s="1"/>
  <c r="AB660" i="8"/>
  <c r="AC642" i="8" s="1"/>
  <c r="AB661" i="8"/>
  <c r="AC643" i="8" s="1"/>
  <c r="AB662" i="8"/>
  <c r="AC644" i="8" s="1"/>
  <c r="AB663" i="8"/>
  <c r="AC645" i="8" s="1"/>
  <c r="AB664" i="8"/>
  <c r="AB665" i="8"/>
  <c r="AC647" i="8" s="1"/>
  <c r="AB666" i="8"/>
  <c r="AC648" i="8" s="1"/>
  <c r="AB667" i="8"/>
  <c r="AC649" i="8" s="1"/>
  <c r="AB668" i="8"/>
  <c r="AC650" i="8" s="1"/>
  <c r="AB669" i="8"/>
  <c r="AC651" i="8" s="1"/>
  <c r="AB670" i="8"/>
  <c r="AC652" i="8" s="1"/>
  <c r="AB671" i="8"/>
  <c r="AC653" i="8" s="1"/>
  <c r="AB672" i="8"/>
  <c r="AC654" i="8" s="1"/>
  <c r="AB673" i="8"/>
  <c r="AC655" i="8" s="1"/>
  <c r="AB674" i="8"/>
  <c r="AC656" i="8" s="1"/>
  <c r="AB675" i="8"/>
  <c r="AC657" i="8" s="1"/>
  <c r="AB676" i="8"/>
  <c r="AC658" i="8" s="1"/>
  <c r="AB677" i="8"/>
  <c r="AC659" i="8" s="1"/>
  <c r="AB678" i="8"/>
  <c r="AC660" i="8" s="1"/>
  <c r="AB679" i="8"/>
  <c r="AC661" i="8" s="1"/>
  <c r="AB680" i="8"/>
  <c r="AC662" i="8" s="1"/>
  <c r="AB681" i="8"/>
  <c r="AC663" i="8" s="1"/>
  <c r="AB682" i="8"/>
  <c r="AC664" i="8" s="1"/>
  <c r="AB683" i="8"/>
  <c r="AC665" i="8" s="1"/>
  <c r="AB684" i="8"/>
  <c r="AC666" i="8" s="1"/>
  <c r="AB685" i="8"/>
  <c r="AC667" i="8" s="1"/>
  <c r="AB686" i="8"/>
  <c r="AC668" i="8" s="1"/>
  <c r="AB687" i="8"/>
  <c r="AC669" i="8" s="1"/>
  <c r="AB688" i="8"/>
  <c r="AC670" i="8" s="1"/>
  <c r="AB689" i="8"/>
  <c r="AC671" i="8" s="1"/>
  <c r="AB690" i="8"/>
  <c r="AC672" i="8" s="1"/>
  <c r="AB691" i="8"/>
  <c r="AC673" i="8" s="1"/>
  <c r="AB692" i="8"/>
  <c r="AC674" i="8" s="1"/>
  <c r="AB693" i="8"/>
  <c r="AC675" i="8" s="1"/>
  <c r="AB694" i="8"/>
  <c r="AC676" i="8" s="1"/>
  <c r="AB695" i="8"/>
  <c r="AC677" i="8" s="1"/>
  <c r="AB696" i="8"/>
  <c r="AC678" i="8" s="1"/>
  <c r="AB697" i="8"/>
  <c r="AC679" i="8" s="1"/>
  <c r="AB698" i="8"/>
  <c r="AC680" i="8" s="1"/>
  <c r="AB699" i="8"/>
  <c r="AC681" i="8" s="1"/>
  <c r="AB700" i="8"/>
  <c r="AC682" i="8" s="1"/>
  <c r="AB701" i="8"/>
  <c r="AC683" i="8" s="1"/>
  <c r="AB702" i="8"/>
  <c r="AC684" i="8" s="1"/>
  <c r="AB703" i="8"/>
  <c r="AC685" i="8" s="1"/>
  <c r="AB704" i="8"/>
  <c r="AC686" i="8" s="1"/>
  <c r="AB705" i="8"/>
  <c r="AC687" i="8" s="1"/>
  <c r="AB706" i="8"/>
  <c r="AC688" i="8" s="1"/>
  <c r="AB707" i="8"/>
  <c r="AC689" i="8" s="1"/>
  <c r="AB708" i="8"/>
  <c r="AC690" i="8" s="1"/>
  <c r="AB709" i="8"/>
  <c r="AC691" i="8" s="1"/>
  <c r="AB710" i="8"/>
  <c r="AB711" i="8"/>
  <c r="AC693" i="8" s="1"/>
  <c r="AB712" i="8"/>
  <c r="AC694" i="8" s="1"/>
  <c r="AB713" i="8"/>
  <c r="AC695" i="8" s="1"/>
  <c r="AB714" i="8"/>
  <c r="AC696" i="8" s="1"/>
  <c r="AB715" i="8"/>
  <c r="AC697" i="8" s="1"/>
  <c r="AB716" i="8"/>
  <c r="AC698" i="8" s="1"/>
  <c r="AB717" i="8"/>
  <c r="AC699" i="8" s="1"/>
  <c r="AB718" i="8"/>
  <c r="AC700" i="8" s="1"/>
  <c r="AB719" i="8"/>
  <c r="AC701" i="8" s="1"/>
  <c r="AB720" i="8"/>
  <c r="AC702" i="8" s="1"/>
  <c r="AB721" i="8"/>
  <c r="AC703" i="8" s="1"/>
  <c r="AB722" i="8"/>
  <c r="AC704" i="8" s="1"/>
  <c r="AB723" i="8"/>
  <c r="AC705" i="8" s="1"/>
  <c r="AB724" i="8"/>
  <c r="AC706" i="8" s="1"/>
  <c r="AB725" i="8"/>
  <c r="AC707" i="8" s="1"/>
  <c r="AB726" i="8"/>
  <c r="AB727" i="8"/>
  <c r="AC709" i="8" s="1"/>
  <c r="AB728" i="8"/>
  <c r="AC710" i="8" s="1"/>
  <c r="AB729" i="8"/>
  <c r="AC711" i="8" s="1"/>
  <c r="AB730" i="8"/>
  <c r="AC712" i="8" s="1"/>
  <c r="AB731" i="8"/>
  <c r="AC713" i="8" s="1"/>
  <c r="AB732" i="8"/>
  <c r="AC714" i="8" s="1"/>
  <c r="AB733" i="8"/>
  <c r="AC715" i="8" s="1"/>
  <c r="AB734" i="8"/>
  <c r="AC716" i="8" s="1"/>
  <c r="AB735" i="8"/>
  <c r="AC717" i="8" s="1"/>
  <c r="AB736" i="8"/>
  <c r="AC718" i="8" s="1"/>
  <c r="AB737" i="8"/>
  <c r="AC719" i="8" s="1"/>
  <c r="AB738" i="8"/>
  <c r="AC720" i="8" s="1"/>
  <c r="AB739" i="8"/>
  <c r="AC721" i="8" s="1"/>
  <c r="AB740" i="8"/>
  <c r="AC722" i="8" s="1"/>
  <c r="AB741" i="8"/>
  <c r="AC723" i="8" s="1"/>
  <c r="AB742" i="8"/>
  <c r="AC724" i="8" s="1"/>
  <c r="AB743" i="8"/>
  <c r="AC725" i="8" s="1"/>
  <c r="AB744" i="8"/>
  <c r="AC726" i="8" s="1"/>
  <c r="AB745" i="8"/>
  <c r="AC727" i="8" s="1"/>
  <c r="AB746" i="8"/>
  <c r="AC728" i="8" s="1"/>
  <c r="AB747" i="8"/>
  <c r="AC729" i="8" s="1"/>
  <c r="AB748" i="8"/>
  <c r="AC730" i="8" s="1"/>
  <c r="AB749" i="8"/>
  <c r="AB750" i="8"/>
  <c r="AC732" i="8" s="1"/>
  <c r="AB751" i="8"/>
  <c r="AC733" i="8" s="1"/>
  <c r="AB752" i="8"/>
  <c r="AC734" i="8" s="1"/>
  <c r="AB753" i="8"/>
  <c r="AC735" i="8" s="1"/>
  <c r="AB754" i="8"/>
  <c r="AC736" i="8" s="1"/>
  <c r="AB755" i="8"/>
  <c r="AC737" i="8" s="1"/>
  <c r="AB756" i="8"/>
  <c r="AC738" i="8" s="1"/>
  <c r="AB757" i="8"/>
  <c r="AC739" i="8" s="1"/>
  <c r="AB758" i="8"/>
  <c r="AC740" i="8" s="1"/>
  <c r="AB759" i="8"/>
  <c r="AC741" i="8" s="1"/>
  <c r="AB760" i="8"/>
  <c r="AC742" i="8" s="1"/>
  <c r="AB761" i="8"/>
  <c r="AC743" i="8" s="1"/>
  <c r="AB762" i="8"/>
  <c r="AC744" i="8" s="1"/>
  <c r="AB763" i="8"/>
  <c r="AC745" i="8" s="1"/>
  <c r="AB764" i="8"/>
  <c r="AC746" i="8" s="1"/>
  <c r="AB765" i="8"/>
  <c r="AC747" i="8" s="1"/>
  <c r="AB766" i="8"/>
  <c r="AC748" i="8" s="1"/>
  <c r="AB767" i="8"/>
  <c r="AC749" i="8" s="1"/>
  <c r="AB768" i="8"/>
  <c r="AC750" i="8" s="1"/>
  <c r="AB769" i="8"/>
  <c r="AC751" i="8" s="1"/>
  <c r="AB770" i="8"/>
  <c r="AC752" i="8" s="1"/>
  <c r="AB771" i="8"/>
  <c r="AC753" i="8" s="1"/>
  <c r="AB772" i="8"/>
  <c r="AC754" i="8" s="1"/>
  <c r="AB773" i="8"/>
  <c r="AC755" i="8" s="1"/>
  <c r="AA774" i="8"/>
  <c r="AB774" i="8" s="1"/>
  <c r="AC756" i="8" s="1"/>
  <c r="AB775" i="8"/>
  <c r="AC757" i="8" s="1"/>
  <c r="AB776" i="8"/>
  <c r="AC758" i="8" s="1"/>
  <c r="AB777" i="8"/>
  <c r="AC759" i="8" s="1"/>
  <c r="AB778" i="8"/>
  <c r="AC760" i="8" s="1"/>
  <c r="AB779" i="8"/>
  <c r="AC761" i="8" s="1"/>
  <c r="AB780" i="8"/>
  <c r="AC762" i="8" s="1"/>
  <c r="AB781" i="8"/>
  <c r="AC763" i="8" s="1"/>
  <c r="AA782" i="8"/>
  <c r="AB782" i="8" s="1"/>
  <c r="AB783" i="8"/>
  <c r="AC765" i="8" s="1"/>
  <c r="AB784" i="8"/>
  <c r="AC766" i="8" s="1"/>
  <c r="AB785" i="8"/>
  <c r="AC767" i="8" s="1"/>
  <c r="AB786" i="8"/>
  <c r="AC768" i="8" s="1"/>
  <c r="AB787" i="8"/>
  <c r="AC769" i="8" s="1"/>
  <c r="AB788" i="8"/>
  <c r="AC770" i="8" s="1"/>
  <c r="AB789" i="8"/>
  <c r="AC771" i="8" s="1"/>
  <c r="AB790" i="8"/>
  <c r="AC772" i="8" s="1"/>
  <c r="AB791" i="8"/>
  <c r="AC773" i="8" s="1"/>
  <c r="AB792" i="8"/>
  <c r="AC774" i="8" s="1"/>
  <c r="AB793" i="8"/>
  <c r="AC775" i="8" s="1"/>
  <c r="AB794" i="8"/>
  <c r="AC776" i="8" s="1"/>
  <c r="AB795" i="8"/>
  <c r="AC777" i="8" s="1"/>
  <c r="AB796" i="8"/>
  <c r="AB797" i="8"/>
  <c r="AC779" i="8" s="1"/>
  <c r="AB798" i="8"/>
  <c r="AC780" i="8" s="1"/>
  <c r="AB799" i="8"/>
  <c r="AC781" i="8" s="1"/>
  <c r="AB800" i="8"/>
  <c r="AC782" i="8" s="1"/>
  <c r="AB801" i="8"/>
  <c r="AC783" i="8" s="1"/>
  <c r="AB802" i="8"/>
  <c r="AC784" i="8" s="1"/>
  <c r="AB803" i="8"/>
  <c r="AC785" i="8" s="1"/>
  <c r="AB804" i="8"/>
  <c r="AC786" i="8" s="1"/>
  <c r="AB805" i="8"/>
  <c r="AC787" i="8" s="1"/>
  <c r="AB806" i="8"/>
  <c r="AC788" i="8" s="1"/>
  <c r="AB807" i="8"/>
  <c r="AC789" i="8" s="1"/>
  <c r="AB808" i="8"/>
  <c r="AC790" i="8" s="1"/>
  <c r="AB809" i="8"/>
  <c r="AC791" i="8" s="1"/>
  <c r="AB810" i="8"/>
  <c r="AC792" i="8" s="1"/>
  <c r="AB811" i="8"/>
  <c r="AC793" i="8" s="1"/>
  <c r="AB812" i="8"/>
  <c r="AB813" i="8"/>
  <c r="AC795" i="8" s="1"/>
  <c r="AB814" i="8"/>
  <c r="AC796" i="8" s="1"/>
  <c r="AB815" i="8"/>
  <c r="AC797" i="8" s="1"/>
  <c r="AB816" i="8"/>
  <c r="AC798" i="8" s="1"/>
  <c r="AB817" i="8"/>
  <c r="AC799" i="8" s="1"/>
  <c r="AB818" i="8"/>
  <c r="AC800" i="8" s="1"/>
  <c r="AB819" i="8"/>
  <c r="AC801" i="8" s="1"/>
  <c r="AB820" i="8"/>
  <c r="AC802" i="8" s="1"/>
  <c r="AB821" i="8"/>
  <c r="AC803" i="8" s="1"/>
  <c r="AB822" i="8"/>
  <c r="AC804" i="8" s="1"/>
  <c r="AB823" i="8"/>
  <c r="AC805" i="8" s="1"/>
  <c r="AB824" i="8"/>
  <c r="AC806" i="8" s="1"/>
  <c r="AB825" i="8"/>
  <c r="AC807" i="8" s="1"/>
  <c r="AB826" i="8"/>
  <c r="AC808" i="8" s="1"/>
  <c r="AB827" i="8"/>
  <c r="AC809" i="8" s="1"/>
  <c r="AB828" i="8"/>
  <c r="AC810" i="8" s="1"/>
  <c r="AB829" i="8"/>
  <c r="AC811" i="8" s="1"/>
  <c r="AB830" i="8"/>
  <c r="AC812" i="8" s="1"/>
  <c r="AB831" i="8"/>
  <c r="AC813" i="8" s="1"/>
  <c r="AA832" i="8"/>
  <c r="AB832" i="8" s="1"/>
  <c r="AC814" i="8" s="1"/>
  <c r="AB833" i="8"/>
  <c r="AC815" i="8" s="1"/>
  <c r="AB834" i="8"/>
  <c r="AC816" i="8" s="1"/>
  <c r="AB835" i="8"/>
  <c r="AB836" i="8"/>
  <c r="AC818" i="8" s="1"/>
  <c r="AB837" i="8"/>
  <c r="AC819" i="8" s="1"/>
  <c r="AB838" i="8"/>
  <c r="AC820" i="8" s="1"/>
  <c r="AB839" i="8"/>
  <c r="AC821" i="8" s="1"/>
  <c r="AB840" i="8"/>
  <c r="AC822" i="8" s="1"/>
  <c r="AB841" i="8"/>
  <c r="AC823" i="8" s="1"/>
  <c r="AB842" i="8"/>
  <c r="AC824" i="8" s="1"/>
  <c r="AB843" i="8"/>
  <c r="AC825" i="8" s="1"/>
  <c r="AB844" i="8"/>
  <c r="AC826" i="8" s="1"/>
  <c r="AB845" i="8"/>
  <c r="AC827" i="8" s="1"/>
  <c r="AB846" i="8"/>
  <c r="AC828" i="8" s="1"/>
  <c r="AB847" i="8"/>
  <c r="AC829" i="8" s="1"/>
  <c r="AB848" i="8"/>
  <c r="AC830" i="8" s="1"/>
  <c r="AB849" i="8"/>
  <c r="AC831" i="8" s="1"/>
  <c r="AB850" i="8"/>
  <c r="AC832" i="8" s="1"/>
  <c r="AB851" i="8"/>
  <c r="AC833" i="8" s="1"/>
  <c r="AB852" i="8"/>
  <c r="AC834" i="8" s="1"/>
  <c r="AB853" i="8"/>
  <c r="AC835" i="8" s="1"/>
  <c r="AB854" i="8"/>
  <c r="AC836" i="8" s="1"/>
  <c r="AB855" i="8"/>
  <c r="AC837" i="8" s="1"/>
  <c r="AB856" i="8"/>
  <c r="AC838" i="8" s="1"/>
  <c r="AB857" i="8"/>
  <c r="AC839" i="8" s="1"/>
  <c r="AB858" i="8"/>
  <c r="AC840" i="8" s="1"/>
  <c r="AB859" i="8"/>
  <c r="AB860" i="8"/>
  <c r="AC842" i="8" s="1"/>
  <c r="AB861" i="8"/>
  <c r="AC843" i="8" s="1"/>
  <c r="AB862" i="8"/>
  <c r="AC844" i="8" s="1"/>
  <c r="AB863" i="8"/>
  <c r="AC845" i="8" s="1"/>
  <c r="AB864" i="8"/>
  <c r="AC846" i="8" s="1"/>
  <c r="AB865" i="8"/>
  <c r="AC847" i="8" s="1"/>
  <c r="AB866" i="8"/>
  <c r="AC848" i="8" s="1"/>
  <c r="AB867" i="8"/>
  <c r="AC849" i="8" s="1"/>
  <c r="AB868" i="8"/>
  <c r="AC850" i="8" s="1"/>
  <c r="AB869" i="8"/>
  <c r="AC851" i="8" s="1"/>
  <c r="AB870" i="8"/>
  <c r="AC852" i="8" s="1"/>
  <c r="AB871" i="8"/>
  <c r="AC853" i="8" s="1"/>
  <c r="AB872" i="8"/>
  <c r="AC854" i="8" s="1"/>
  <c r="AB873" i="8"/>
  <c r="AC855" i="8" s="1"/>
  <c r="AB874" i="8"/>
  <c r="AC856" i="8" s="1"/>
  <c r="AB875" i="8"/>
  <c r="AC857" i="8" s="1"/>
  <c r="AB876" i="8"/>
  <c r="AC858" i="8" s="1"/>
  <c r="AB877" i="8"/>
  <c r="AC859" i="8" s="1"/>
  <c r="AB878" i="8"/>
  <c r="AC860" i="8" s="1"/>
  <c r="AB879" i="8"/>
  <c r="AC861" i="8" s="1"/>
  <c r="AB880" i="8"/>
  <c r="AC862" i="8" s="1"/>
  <c r="AB881" i="8"/>
  <c r="AC863" i="8" s="1"/>
  <c r="AB882" i="8"/>
  <c r="AC864" i="8" s="1"/>
  <c r="AB883" i="8"/>
  <c r="AC865" i="8" s="1"/>
  <c r="AB884" i="8"/>
  <c r="AC866" i="8" s="1"/>
  <c r="AB885" i="8"/>
  <c r="AC867" i="8" s="1"/>
  <c r="AB886" i="8"/>
  <c r="AC868" i="8" s="1"/>
  <c r="AB887" i="8"/>
  <c r="AC869" i="8" s="1"/>
  <c r="AB888" i="8"/>
  <c r="AC870" i="8" s="1"/>
  <c r="AB889" i="8"/>
  <c r="AC871" i="8" s="1"/>
  <c r="AB890" i="8"/>
  <c r="AC872" i="8" s="1"/>
  <c r="AB891" i="8"/>
  <c r="AC873" i="8" s="1"/>
  <c r="AB892" i="8"/>
  <c r="AC874" i="8" s="1"/>
  <c r="AB893" i="8"/>
  <c r="AC875" i="8" s="1"/>
  <c r="AB894" i="8"/>
  <c r="AC876" i="8" s="1"/>
  <c r="AB895" i="8"/>
  <c r="AC877" i="8" s="1"/>
  <c r="AB896" i="8"/>
  <c r="AC878" i="8" s="1"/>
  <c r="AB897" i="8"/>
  <c r="AC879" i="8" s="1"/>
  <c r="AB898" i="8"/>
  <c r="AC880" i="8" s="1"/>
  <c r="AB899" i="8"/>
  <c r="AB900" i="8"/>
  <c r="AC882" i="8" s="1"/>
  <c r="AB901" i="8"/>
  <c r="AC883" i="8" s="1"/>
  <c r="AB902" i="8"/>
  <c r="AC884" i="8" s="1"/>
  <c r="AB903" i="8"/>
  <c r="AC885" i="8" s="1"/>
  <c r="AB904" i="8"/>
  <c r="AC886" i="8" s="1"/>
  <c r="AB905" i="8"/>
  <c r="AC887" i="8" s="1"/>
  <c r="AB906" i="8"/>
  <c r="AC888" i="8" s="1"/>
  <c r="AB907" i="8"/>
  <c r="AC889" i="8" s="1"/>
  <c r="AB908" i="8"/>
  <c r="AC890" i="8" s="1"/>
  <c r="AB909" i="8"/>
  <c r="AC891" i="8" s="1"/>
  <c r="AB910" i="8"/>
  <c r="AC892" i="8" s="1"/>
  <c r="AB911" i="8"/>
  <c r="AC893" i="8" s="1"/>
  <c r="AB912" i="8"/>
  <c r="AC894" i="8" s="1"/>
  <c r="AB913" i="8"/>
  <c r="AC895" i="8" s="1"/>
  <c r="AB914" i="8"/>
  <c r="AC896" i="8" s="1"/>
  <c r="AB915" i="8"/>
  <c r="AC897" i="8" s="1"/>
  <c r="AB916" i="8"/>
  <c r="AC898" i="8" s="1"/>
  <c r="AB917" i="8"/>
  <c r="AC899" i="8" s="1"/>
  <c r="AB918" i="8"/>
  <c r="AC900" i="8" s="1"/>
  <c r="AB919" i="8"/>
  <c r="AC901" i="8" s="1"/>
  <c r="AB920" i="8"/>
  <c r="AC902" i="8" s="1"/>
  <c r="AB921" i="8"/>
  <c r="AC903" i="8" s="1"/>
  <c r="AB922" i="8"/>
  <c r="AC904" i="8" s="1"/>
  <c r="AB923" i="8"/>
  <c r="AB924" i="8"/>
  <c r="AC906" i="8" s="1"/>
  <c r="AB925" i="8"/>
  <c r="AC907" i="8" s="1"/>
  <c r="AB926" i="8"/>
  <c r="AC908" i="8" s="1"/>
  <c r="AB927" i="8"/>
  <c r="AC909" i="8" s="1"/>
  <c r="AB928" i="8"/>
  <c r="AC910" i="8" s="1"/>
  <c r="AB929" i="8"/>
  <c r="AC911" i="8" s="1"/>
  <c r="AB930" i="8"/>
  <c r="AC912" i="8" s="1"/>
  <c r="AB931" i="8"/>
  <c r="AC913" i="8" s="1"/>
  <c r="AB932" i="8"/>
  <c r="AC914" i="8" s="1"/>
  <c r="AB933" i="8"/>
  <c r="AC915" i="8" s="1"/>
  <c r="AB934" i="8"/>
  <c r="AC916" i="8" s="1"/>
  <c r="AB935" i="8"/>
  <c r="AC917" i="8" s="1"/>
  <c r="AB936" i="8"/>
  <c r="AC918" i="8" s="1"/>
  <c r="AB937" i="8"/>
  <c r="AC919" i="8" s="1"/>
  <c r="AB938" i="8"/>
  <c r="AC920" i="8" s="1"/>
  <c r="AB939" i="8"/>
  <c r="AC921" i="8" s="1"/>
  <c r="AB940" i="8"/>
  <c r="AC922" i="8" s="1"/>
  <c r="AB941" i="8"/>
  <c r="AC923" i="8" s="1"/>
  <c r="AB942" i="8"/>
  <c r="AC924" i="8" s="1"/>
  <c r="AB943" i="8"/>
  <c r="AC925" i="8" s="1"/>
  <c r="AB944" i="8"/>
  <c r="AC926" i="8" s="1"/>
  <c r="AB945" i="8"/>
  <c r="AC927" i="8" s="1"/>
  <c r="AB946" i="8"/>
  <c r="AC928" i="8" s="1"/>
  <c r="AB947" i="8"/>
  <c r="AB948" i="8"/>
  <c r="AC930" i="8" s="1"/>
  <c r="AB949" i="8"/>
  <c r="AC931" i="8" s="1"/>
  <c r="AB950" i="8"/>
  <c r="AC932" i="8" s="1"/>
  <c r="AB951" i="8"/>
  <c r="AC933" i="8" s="1"/>
  <c r="AB952" i="8"/>
  <c r="AC934" i="8" s="1"/>
  <c r="AB953" i="8"/>
  <c r="AC935" i="8" s="1"/>
  <c r="AB954" i="8"/>
  <c r="AC936" i="8" s="1"/>
  <c r="AB955" i="8"/>
  <c r="AC937" i="8" s="1"/>
  <c r="AB956" i="8"/>
  <c r="AC938" i="8" s="1"/>
  <c r="AB957" i="8"/>
  <c r="AC939" i="8" s="1"/>
  <c r="AB958" i="8"/>
  <c r="AC940" i="8" s="1"/>
  <c r="AB959" i="8"/>
  <c r="AC941" i="8" s="1"/>
  <c r="AB960" i="8"/>
  <c r="AC942" i="8" s="1"/>
  <c r="AB961" i="8"/>
  <c r="AC943" i="8" s="1"/>
  <c r="AB962" i="8"/>
  <c r="AC944" i="8" s="1"/>
  <c r="AB963" i="8"/>
  <c r="AB964" i="8"/>
  <c r="AC946" i="8" s="1"/>
  <c r="AB965" i="8"/>
  <c r="AC947" i="8" s="1"/>
  <c r="AB966" i="8"/>
  <c r="AC948" i="8" s="1"/>
  <c r="AB967" i="8"/>
  <c r="AC949" i="8" s="1"/>
  <c r="AB968" i="8"/>
  <c r="AC950" i="8" s="1"/>
  <c r="AB969" i="8"/>
  <c r="AC951" i="8" s="1"/>
  <c r="AB970" i="8"/>
  <c r="AC952" i="8" s="1"/>
  <c r="AB971" i="8"/>
  <c r="AC953" i="8" s="1"/>
  <c r="AB972" i="8"/>
  <c r="AC954" i="8" s="1"/>
  <c r="AB973" i="8"/>
  <c r="AC955" i="8" s="1"/>
  <c r="AB974" i="8"/>
  <c r="AC956" i="8" s="1"/>
  <c r="AB975" i="8"/>
  <c r="AC957" i="8" s="1"/>
  <c r="AB976" i="8"/>
  <c r="AC958" i="8" s="1"/>
  <c r="AB977" i="8"/>
  <c r="AC959" i="8" s="1"/>
  <c r="AB978" i="8"/>
  <c r="AC960" i="8" s="1"/>
  <c r="AB979" i="8"/>
  <c r="AC961" i="8" s="1"/>
  <c r="AB980" i="8"/>
  <c r="AC962" i="8" s="1"/>
  <c r="AB981" i="8"/>
  <c r="AC963" i="8" s="1"/>
  <c r="AB982" i="8"/>
  <c r="AC964" i="8" s="1"/>
  <c r="AB983" i="8"/>
  <c r="AC965" i="8" s="1"/>
  <c r="AB984" i="8"/>
  <c r="AC966" i="8" s="1"/>
  <c r="AB985" i="8"/>
  <c r="AC967" i="8" s="1"/>
  <c r="AB986" i="8"/>
  <c r="AC968" i="8" s="1"/>
  <c r="AB987" i="8"/>
  <c r="AC969" i="8" s="1"/>
  <c r="AB988" i="8"/>
  <c r="AC970" i="8" s="1"/>
  <c r="AB989" i="8"/>
  <c r="AC971" i="8" s="1"/>
  <c r="AB990" i="8"/>
  <c r="AC972" i="8" s="1"/>
  <c r="AB991" i="8"/>
  <c r="AC973" i="8" s="1"/>
  <c r="AB992" i="8"/>
  <c r="AC974" i="8" s="1"/>
  <c r="AB993" i="8"/>
  <c r="AC975" i="8" s="1"/>
  <c r="AB994" i="8"/>
  <c r="AC976" i="8" s="1"/>
  <c r="AB995" i="8"/>
  <c r="AC977" i="8" s="1"/>
  <c r="AB996" i="8"/>
  <c r="AC978" i="8" s="1"/>
  <c r="AB997" i="8"/>
  <c r="AC979" i="8" s="1"/>
  <c r="AB998" i="8"/>
  <c r="AC980" i="8" s="1"/>
  <c r="AB999" i="8"/>
  <c r="AC981" i="8" s="1"/>
  <c r="AB1000" i="8"/>
  <c r="AC982" i="8" s="1"/>
  <c r="AB1001" i="8"/>
  <c r="AC983" i="8" s="1"/>
  <c r="AB1002" i="8"/>
  <c r="AC984" i="8" s="1"/>
  <c r="AB1003" i="8"/>
  <c r="AB1004" i="8"/>
  <c r="AC986" i="8" s="1"/>
  <c r="AB1005" i="8"/>
  <c r="AC987" i="8" s="1"/>
  <c r="AB1006" i="8"/>
  <c r="AC988" i="8" s="1"/>
  <c r="AB1007" i="8"/>
  <c r="AC989" i="8" s="1"/>
  <c r="AB1008" i="8"/>
  <c r="AC990" i="8" s="1"/>
  <c r="AB1009" i="8"/>
  <c r="AC991" i="8" s="1"/>
  <c r="AB1010" i="8"/>
  <c r="AC992" i="8" s="1"/>
  <c r="AB1011" i="8"/>
  <c r="AC993" i="8" s="1"/>
  <c r="AB1012" i="8"/>
  <c r="AC994" i="8" s="1"/>
  <c r="AB1013" i="8"/>
  <c r="AC995" i="8" s="1"/>
  <c r="AB1014" i="8"/>
  <c r="AC996" i="8" s="1"/>
  <c r="AB1015" i="8"/>
  <c r="AC997" i="8" s="1"/>
  <c r="AB1016" i="8"/>
  <c r="AC998" i="8" s="1"/>
  <c r="AB1017" i="8"/>
  <c r="AC999" i="8" s="1"/>
  <c r="AB1018" i="8"/>
  <c r="AC1000" i="8" s="1"/>
  <c r="AB1019" i="8"/>
  <c r="AC1001" i="8" s="1"/>
  <c r="AB1020" i="8"/>
  <c r="AC1002" i="8" s="1"/>
  <c r="AB1021" i="8"/>
  <c r="AC1003" i="8" s="1"/>
  <c r="AB1022" i="8"/>
  <c r="AC1004" i="8" s="1"/>
  <c r="AB1023" i="8"/>
  <c r="AC1005" i="8" s="1"/>
  <c r="AB1024" i="8"/>
  <c r="AC1006" i="8" s="1"/>
  <c r="AB1025" i="8"/>
  <c r="AC1007" i="8" s="1"/>
  <c r="AB1026" i="8"/>
  <c r="AC1008" i="8" s="1"/>
  <c r="AB1027" i="8"/>
  <c r="AB1028" i="8"/>
  <c r="AC1010" i="8" s="1"/>
  <c r="AB1029" i="8"/>
  <c r="AC1011" i="8" s="1"/>
  <c r="AB1030" i="8"/>
  <c r="AC1012" i="8" s="1"/>
  <c r="AB1031" i="8"/>
  <c r="AC1013" i="8" s="1"/>
  <c r="AB1032" i="8"/>
  <c r="AC1014" i="8" s="1"/>
  <c r="AB1033" i="8"/>
  <c r="AC1015" i="8" s="1"/>
  <c r="AB1034" i="8"/>
  <c r="AC1016" i="8" s="1"/>
  <c r="AB1035" i="8"/>
  <c r="AC1017" i="8" s="1"/>
  <c r="AB1036" i="8"/>
  <c r="AC1018" i="8" s="1"/>
  <c r="AB1037" i="8"/>
  <c r="AC1019" i="8" s="1"/>
  <c r="AB1038" i="8"/>
  <c r="AC1020" i="8" s="1"/>
  <c r="AB1039" i="8"/>
  <c r="AC1021" i="8" s="1"/>
  <c r="AB1040" i="8"/>
  <c r="AC1022" i="8" s="1"/>
  <c r="AB1041" i="8"/>
  <c r="AC1023" i="8" s="1"/>
  <c r="AB1042" i="8"/>
  <c r="AC1024" i="8" s="1"/>
  <c r="AB1043" i="8"/>
  <c r="AC1025" i="8" s="1"/>
  <c r="AB1044" i="8"/>
  <c r="AC1026" i="8" s="1"/>
  <c r="AB1045" i="8"/>
  <c r="AC1027" i="8" s="1"/>
  <c r="AB1046" i="8"/>
  <c r="AC1028" i="8" s="1"/>
  <c r="AB1047" i="8"/>
  <c r="AC1029" i="8" s="1"/>
  <c r="AB1048" i="8"/>
  <c r="AC1030" i="8" s="1"/>
  <c r="AB1049" i="8"/>
  <c r="AC1031" i="8" s="1"/>
  <c r="AB1050" i="8"/>
  <c r="AC1032" i="8" s="1"/>
  <c r="AB1051" i="8"/>
  <c r="AC1033" i="8" s="1"/>
  <c r="AB1052" i="8"/>
  <c r="AC1034" i="8" s="1"/>
  <c r="AB1053" i="8"/>
  <c r="AC1035" i="8" s="1"/>
  <c r="AB1054" i="8"/>
  <c r="AC1036" i="8" s="1"/>
  <c r="AB1055" i="8"/>
  <c r="AC1037" i="8" s="1"/>
  <c r="AB1056" i="8"/>
  <c r="AC1038" i="8" s="1"/>
  <c r="AB1057" i="8"/>
  <c r="AC1039" i="8" s="1"/>
  <c r="AB1058" i="8"/>
  <c r="AC1040" i="8" s="1"/>
  <c r="AB1059" i="8"/>
  <c r="AC1041" i="8" s="1"/>
  <c r="AB1060" i="8"/>
  <c r="AC1042" i="8" s="1"/>
  <c r="AB1061" i="8"/>
  <c r="AC1043" i="8" s="1"/>
  <c r="AB1062" i="8"/>
  <c r="AC1044" i="8" s="1"/>
  <c r="AB1063" i="8"/>
  <c r="AC1045" i="8" s="1"/>
  <c r="AB1064" i="8"/>
  <c r="AC1046" i="8" s="1"/>
  <c r="AB1065" i="8"/>
  <c r="AC1047" i="8" s="1"/>
  <c r="AB1066" i="8"/>
  <c r="AB1067" i="8"/>
  <c r="AC1049" i="8" s="1"/>
  <c r="AB1068" i="8"/>
  <c r="AC1050" i="8" s="1"/>
  <c r="AB1069" i="8"/>
  <c r="AC1051" i="8" s="1"/>
  <c r="AB1070" i="8"/>
  <c r="AC1052" i="8" s="1"/>
  <c r="AB1071" i="8"/>
  <c r="AC1053" i="8" s="1"/>
  <c r="AB1072" i="8"/>
  <c r="AC1054" i="8" s="1"/>
  <c r="AB1073" i="8"/>
  <c r="AC1055" i="8" s="1"/>
  <c r="AB1074" i="8"/>
  <c r="AC1056" i="8" s="1"/>
  <c r="AB1075" i="8"/>
  <c r="AC1057" i="8" s="1"/>
  <c r="AB1076" i="8"/>
  <c r="AC1058" i="8" s="1"/>
  <c r="AB1077" i="8"/>
  <c r="AC1059" i="8" s="1"/>
  <c r="AB1078" i="8"/>
  <c r="AC1060" i="8" s="1"/>
  <c r="AB1079" i="8"/>
  <c r="AC1061" i="8" s="1"/>
  <c r="AB1080" i="8"/>
  <c r="AC1062" i="8" s="1"/>
  <c r="AB1081" i="8"/>
  <c r="AC1063" i="8" s="1"/>
  <c r="AB1082" i="8"/>
  <c r="AC1064" i="8" s="1"/>
  <c r="AB1083" i="8"/>
  <c r="AC1065" i="8" s="1"/>
  <c r="AB1084" i="8"/>
  <c r="AC1066" i="8" s="1"/>
  <c r="AB1085" i="8"/>
  <c r="AC1067" i="8" s="1"/>
  <c r="AB1086" i="8"/>
  <c r="AC1068" i="8" s="1"/>
  <c r="AB1087" i="8"/>
  <c r="AC1069" i="8" s="1"/>
  <c r="AB1088" i="8"/>
  <c r="AC1070" i="8" s="1"/>
  <c r="AB1089" i="8"/>
  <c r="AC1071" i="8" s="1"/>
  <c r="AB1090" i="8"/>
  <c r="AB1091" i="8"/>
  <c r="AC1073" i="8" s="1"/>
  <c r="AB1092" i="8"/>
  <c r="AC1074" i="8" s="1"/>
  <c r="AB1093" i="8"/>
  <c r="AC1075" i="8" s="1"/>
  <c r="AB1094" i="8"/>
  <c r="AC1076" i="8" s="1"/>
  <c r="AB1095" i="8"/>
  <c r="AC1077" i="8" s="1"/>
  <c r="AB1096" i="8"/>
  <c r="AC1078" i="8" s="1"/>
  <c r="AB1097" i="8"/>
  <c r="AC1079" i="8" s="1"/>
  <c r="AB1098" i="8"/>
  <c r="AC1080" i="8" s="1"/>
  <c r="AB1099" i="8"/>
  <c r="AC1081" i="8" s="1"/>
  <c r="AB1100" i="8"/>
  <c r="AC1082" i="8" s="1"/>
  <c r="AB1101" i="8"/>
  <c r="AC1083" i="8" s="1"/>
  <c r="AB1102" i="8"/>
  <c r="AC1084" i="8" s="1"/>
  <c r="AB1103" i="8"/>
  <c r="AC1085" i="8" s="1"/>
  <c r="AB1104" i="8"/>
  <c r="AC1086" i="8" s="1"/>
  <c r="AB1105" i="8"/>
  <c r="AC1087" i="8" s="1"/>
  <c r="AB1106" i="8"/>
  <c r="AC1088" i="8" s="1"/>
  <c r="AB1107" i="8"/>
  <c r="AC1089" i="8" s="1"/>
  <c r="AB1108" i="8"/>
  <c r="AC1090" i="8" s="1"/>
  <c r="AB1109" i="8"/>
  <c r="AC1091" i="8" s="1"/>
  <c r="AB1110" i="8"/>
  <c r="AC1092" i="8" s="1"/>
  <c r="AB1111" i="8"/>
  <c r="AC1093" i="8" s="1"/>
  <c r="AB1112" i="8"/>
  <c r="AC1094" i="8" s="1"/>
  <c r="AB1113" i="8"/>
  <c r="AC1095" i="8" s="1"/>
  <c r="AB1114" i="8"/>
  <c r="AB1115" i="8"/>
  <c r="AC1097" i="8" s="1"/>
  <c r="AB1116" i="8"/>
  <c r="AC1098" i="8" s="1"/>
  <c r="AB1117" i="8"/>
  <c r="AC1099" i="8" s="1"/>
  <c r="AB1118" i="8"/>
  <c r="AC1100" i="8" s="1"/>
  <c r="AB1119" i="8"/>
  <c r="AC1101" i="8" s="1"/>
  <c r="AB1120" i="8"/>
  <c r="AC1102" i="8" s="1"/>
  <c r="AB1121" i="8"/>
  <c r="AC1103" i="8" s="1"/>
  <c r="AB1122" i="8"/>
  <c r="AC1104" i="8" s="1"/>
  <c r="AB1123" i="8"/>
  <c r="AC1105" i="8" s="1"/>
  <c r="AB1124" i="8"/>
  <c r="AC1106" i="8" s="1"/>
  <c r="AB1125" i="8"/>
  <c r="AC1107" i="8" s="1"/>
  <c r="AB1126" i="8"/>
  <c r="AC1108" i="8" s="1"/>
  <c r="AB1127" i="8"/>
  <c r="AC1109" i="8" s="1"/>
  <c r="AB1128" i="8"/>
  <c r="AC1110" i="8" s="1"/>
  <c r="AB1129" i="8"/>
  <c r="AC1111" i="8" s="1"/>
  <c r="AB1130" i="8"/>
  <c r="AB1131" i="8"/>
  <c r="AC1113" i="8" s="1"/>
  <c r="AB1132" i="8"/>
  <c r="AC1114" i="8" s="1"/>
  <c r="AB1133" i="8"/>
  <c r="AC1115" i="8" s="1"/>
  <c r="AB1134" i="8"/>
  <c r="AC1116" i="8" s="1"/>
  <c r="AB1135" i="8"/>
  <c r="AC1117" i="8" s="1"/>
  <c r="AB1136" i="8"/>
  <c r="AC1118" i="8" s="1"/>
  <c r="AB1137" i="8"/>
  <c r="AC1119" i="8" s="1"/>
  <c r="AB1138" i="8"/>
  <c r="AC1120" i="8" s="1"/>
  <c r="AB1139" i="8"/>
  <c r="AC1121" i="8" s="1"/>
  <c r="AB1140" i="8"/>
  <c r="AC1122" i="8" s="1"/>
  <c r="AB1141" i="8"/>
  <c r="AC1123" i="8" s="1"/>
  <c r="AB1142" i="8"/>
  <c r="AC1124" i="8" s="1"/>
  <c r="AB1143" i="8"/>
  <c r="AC1125" i="8" s="1"/>
  <c r="AB1144" i="8"/>
  <c r="AC1126" i="8" s="1"/>
  <c r="AB1145" i="8"/>
  <c r="AC1127" i="8" s="1"/>
  <c r="AB1146" i="8"/>
  <c r="AC1128" i="8" s="1"/>
  <c r="AB1147" i="8"/>
  <c r="AC1129" i="8" s="1"/>
  <c r="AB1148" i="8"/>
  <c r="AC1130" i="8" s="1"/>
  <c r="AB1149" i="8"/>
  <c r="AC1131" i="8" s="1"/>
  <c r="AB1150" i="8"/>
  <c r="AC1132" i="8" s="1"/>
  <c r="AB1151" i="8"/>
  <c r="AC1133" i="8" s="1"/>
  <c r="AB1152" i="8"/>
  <c r="AC1134" i="8" s="1"/>
  <c r="AB1153" i="8"/>
  <c r="AB1154" i="8"/>
  <c r="AC1136" i="8" s="1"/>
  <c r="AB1155" i="8"/>
  <c r="AC1137" i="8" s="1"/>
  <c r="AB1156" i="8"/>
  <c r="AC1138" i="8" s="1"/>
  <c r="AB1157" i="8"/>
  <c r="AC1139" i="8" s="1"/>
  <c r="AB1158" i="8"/>
  <c r="AC1140" i="8" s="1"/>
  <c r="AB1159" i="8"/>
  <c r="AC1141" i="8" s="1"/>
  <c r="AB1160" i="8"/>
  <c r="AC1142" i="8" s="1"/>
  <c r="AB1161" i="8"/>
  <c r="AC1143" i="8" s="1"/>
  <c r="AB1162" i="8"/>
  <c r="AC1144" i="8" s="1"/>
  <c r="AB1163" i="8"/>
  <c r="AC1145" i="8" s="1"/>
  <c r="AB1164" i="8"/>
  <c r="AC1146" i="8" s="1"/>
  <c r="AB1165" i="8"/>
  <c r="AC1147" i="8" s="1"/>
  <c r="AB1166" i="8"/>
  <c r="AC1148" i="8" s="1"/>
  <c r="AB1167" i="8"/>
  <c r="AC1149" i="8" s="1"/>
  <c r="AB1168" i="8"/>
  <c r="AB1169" i="8"/>
  <c r="AC1151" i="8" s="1"/>
  <c r="AB1170" i="8"/>
  <c r="AC1152" i="8" s="1"/>
  <c r="AB1171" i="8"/>
  <c r="AC1153" i="8" s="1"/>
  <c r="AB1172" i="8"/>
  <c r="AC1154" i="8" s="1"/>
  <c r="AB1173" i="8"/>
  <c r="AC1155" i="8" s="1"/>
  <c r="AB1174" i="8"/>
  <c r="AC1156" i="8" s="1"/>
  <c r="AB1175" i="8"/>
  <c r="AC1157" i="8" s="1"/>
  <c r="AB1176" i="8"/>
  <c r="AC1158" i="8" s="1"/>
  <c r="AB1177" i="8"/>
  <c r="AC1159" i="8" s="1"/>
  <c r="AB1178" i="8"/>
  <c r="AC1160" i="8" s="1"/>
  <c r="AB1179" i="8"/>
  <c r="AC1161" i="8" s="1"/>
  <c r="AB1180" i="8"/>
  <c r="AC1162" i="8" s="1"/>
  <c r="AB1181" i="8"/>
  <c r="AC1163" i="8" s="1"/>
  <c r="AB1182" i="8"/>
  <c r="AC1164" i="8" s="1"/>
  <c r="AB1183" i="8"/>
  <c r="AC1165" i="8" s="1"/>
  <c r="AB1184" i="8"/>
  <c r="AC1166" i="8" s="1"/>
  <c r="AB1185" i="8"/>
  <c r="AC1167" i="8" s="1"/>
  <c r="AB1186" i="8"/>
  <c r="AC1168" i="8" s="1"/>
  <c r="AB1187" i="8"/>
  <c r="AC1169" i="8" s="1"/>
  <c r="AB1188" i="8"/>
  <c r="AC1170" i="8" s="1"/>
  <c r="AC1171" i="8"/>
  <c r="AC1172" i="8"/>
  <c r="AC1173" i="8"/>
  <c r="AC1174" i="8"/>
  <c r="AC1175" i="8"/>
  <c r="AC1176" i="8"/>
  <c r="AC1177" i="8"/>
  <c r="AC1178" i="8"/>
  <c r="AC1179" i="8"/>
  <c r="AC1180" i="8"/>
  <c r="AC1181" i="8"/>
  <c r="AC1182" i="8"/>
  <c r="AC1183" i="8"/>
  <c r="AC1184" i="8"/>
  <c r="AC1185" i="8"/>
  <c r="AC1186" i="8"/>
  <c r="AC1187" i="8"/>
  <c r="AC1188" i="8"/>
  <c r="AB147" i="8"/>
  <c r="AC129" i="8" s="1"/>
  <c r="AB148" i="8"/>
  <c r="AC130" i="8" s="1"/>
  <c r="AB149" i="8"/>
  <c r="AC131" i="8" s="1"/>
  <c r="AB150" i="8"/>
  <c r="AC132" i="8" s="1"/>
  <c r="AB151" i="8"/>
  <c r="AC133" i="8" s="1"/>
  <c r="AB152" i="8"/>
  <c r="AC134" i="8" s="1"/>
  <c r="AB153" i="8"/>
  <c r="AC135" i="8" s="1"/>
  <c r="AB154" i="8"/>
  <c r="AC136" i="8" s="1"/>
  <c r="AB155" i="8"/>
  <c r="AC137" i="8" s="1"/>
  <c r="AB156" i="8"/>
  <c r="AC138" i="8" s="1"/>
  <c r="AB157" i="8"/>
  <c r="AC139" i="8" s="1"/>
  <c r="AB158" i="8"/>
  <c r="AC140" i="8" s="1"/>
  <c r="AB159" i="8"/>
  <c r="AC141" i="8" s="1"/>
  <c r="AB160" i="8"/>
  <c r="AC142" i="8" s="1"/>
  <c r="AB161" i="8"/>
  <c r="AC143" i="8" s="1"/>
  <c r="AB162" i="8"/>
  <c r="AC144" i="8" s="1"/>
  <c r="AB163" i="8"/>
  <c r="AC145" i="8" s="1"/>
  <c r="AB164" i="8"/>
  <c r="AC146" i="8" s="1"/>
  <c r="AB626" i="8"/>
  <c r="AA17" i="8"/>
  <c r="Y17" i="8"/>
  <c r="X17" i="8"/>
  <c r="V17" i="8"/>
  <c r="U17" i="8"/>
  <c r="S17" i="8"/>
  <c r="R17" i="8"/>
  <c r="Q17" i="8"/>
  <c r="P17" i="8"/>
  <c r="O17" i="8"/>
  <c r="N17" i="8"/>
  <c r="I151" i="8"/>
  <c r="I152" i="8"/>
  <c r="I153" i="8"/>
  <c r="G17" i="8"/>
  <c r="F17" i="8"/>
  <c r="E17" i="8"/>
  <c r="K151" i="8"/>
  <c r="L151" i="8" s="1"/>
  <c r="K147" i="8"/>
  <c r="L147" i="8" s="1"/>
  <c r="K154" i="8"/>
  <c r="L154" i="8" s="1"/>
  <c r="I156" i="8"/>
  <c r="I155" i="8"/>
  <c r="I154" i="8"/>
  <c r="K152" i="8"/>
  <c r="L152" i="8" s="1"/>
  <c r="K150" i="8"/>
  <c r="L150" i="8" s="1"/>
  <c r="I164" i="8"/>
  <c r="I163" i="8"/>
  <c r="I162" i="8"/>
  <c r="I161" i="8"/>
  <c r="I160" i="8"/>
  <c r="I159" i="8"/>
  <c r="I158" i="8"/>
  <c r="I157" i="8"/>
  <c r="K163" i="8"/>
  <c r="L163" i="8" s="1"/>
  <c r="K162" i="8"/>
  <c r="L162" i="8" s="1"/>
  <c r="K161" i="8"/>
  <c r="L161" i="8" s="1"/>
  <c r="K164" i="8"/>
  <c r="L164" i="8" s="1"/>
  <c r="M11" i="28"/>
  <c r="M10" i="28"/>
  <c r="G11" i="28"/>
  <c r="G10" i="28"/>
  <c r="E6" i="8"/>
  <c r="N6" i="8"/>
  <c r="U6" i="8"/>
  <c r="V6" i="8"/>
  <c r="X6" i="8"/>
  <c r="D6" i="8"/>
  <c r="E7" i="8"/>
  <c r="F7" i="8"/>
  <c r="G7" i="8"/>
  <c r="N7" i="8"/>
  <c r="O7" i="8"/>
  <c r="P7" i="8"/>
  <c r="Q7" i="8"/>
  <c r="R7" i="8"/>
  <c r="S7" i="8"/>
  <c r="U7" i="8"/>
  <c r="V7" i="8"/>
  <c r="X7" i="8"/>
  <c r="AA7" i="8"/>
  <c r="AA18" i="8"/>
  <c r="Y18" i="8"/>
  <c r="X18" i="8"/>
  <c r="V18" i="8"/>
  <c r="U18" i="8"/>
  <c r="S18" i="8"/>
  <c r="R18" i="8"/>
  <c r="Q18" i="8"/>
  <c r="P18" i="8"/>
  <c r="O18" i="8"/>
  <c r="N18" i="8"/>
  <c r="G18" i="8"/>
  <c r="F18" i="8"/>
  <c r="E18" i="8"/>
  <c r="N19" i="8"/>
  <c r="N8" i="8" s="1"/>
  <c r="O19" i="8"/>
  <c r="O8" i="8" s="1"/>
  <c r="P19" i="8"/>
  <c r="P8" i="8" s="1"/>
  <c r="Q19" i="8"/>
  <c r="Q8" i="8" s="1"/>
  <c r="R19" i="8"/>
  <c r="R8" i="8" s="1"/>
  <c r="S19" i="8"/>
  <c r="S8" i="8" s="1"/>
  <c r="U19" i="8"/>
  <c r="V19" i="8"/>
  <c r="X19" i="8"/>
  <c r="Y19" i="8"/>
  <c r="AA19" i="8"/>
  <c r="G19" i="8"/>
  <c r="F19" i="8"/>
  <c r="E19" i="8"/>
  <c r="I176" i="8"/>
  <c r="I175" i="8"/>
  <c r="I174" i="8"/>
  <c r="I173" i="8"/>
  <c r="I172" i="8"/>
  <c r="K172" i="8"/>
  <c r="L172" i="8" s="1"/>
  <c r="I171" i="8"/>
  <c r="K171" i="8"/>
  <c r="L171" i="8" s="1"/>
  <c r="I170" i="8"/>
  <c r="K170" i="8"/>
  <c r="L170" i="8" s="1"/>
  <c r="I169" i="8"/>
  <c r="K169" i="8"/>
  <c r="L169" i="8" s="1"/>
  <c r="I168" i="8"/>
  <c r="I167" i="8"/>
  <c r="I166" i="8"/>
  <c r="I165" i="8"/>
  <c r="I185" i="8"/>
  <c r="K185" i="8"/>
  <c r="L185" i="8" s="1"/>
  <c r="I184" i="8"/>
  <c r="I183" i="8"/>
  <c r="I182" i="8"/>
  <c r="I181" i="8"/>
  <c r="I180" i="8"/>
  <c r="I179" i="8"/>
  <c r="K179" i="8"/>
  <c r="L179" i="8" s="1"/>
  <c r="I178" i="8"/>
  <c r="K178" i="8"/>
  <c r="L178" i="8" s="1"/>
  <c r="I177" i="8"/>
  <c r="I194" i="8"/>
  <c r="K194" i="8"/>
  <c r="L194" i="8" s="1"/>
  <c r="I193" i="8"/>
  <c r="K193" i="8"/>
  <c r="L193" i="8" s="1"/>
  <c r="I192" i="8"/>
  <c r="I191" i="8"/>
  <c r="I190" i="8"/>
  <c r="I189" i="8"/>
  <c r="I188" i="8"/>
  <c r="K188" i="8"/>
  <c r="L188" i="8" s="1"/>
  <c r="I187" i="8"/>
  <c r="K187" i="8"/>
  <c r="L187" i="8" s="1"/>
  <c r="I186" i="8"/>
  <c r="T41" i="27"/>
  <c r="U41" i="27"/>
  <c r="T42" i="27"/>
  <c r="U42" i="27"/>
  <c r="T79" i="27"/>
  <c r="U79" i="27"/>
  <c r="T80" i="27"/>
  <c r="U80" i="27"/>
  <c r="K177" i="8"/>
  <c r="L177" i="8" s="1"/>
  <c r="K189" i="8"/>
  <c r="L189" i="8" s="1"/>
  <c r="K186" i="8"/>
  <c r="L186" i="8" s="1"/>
  <c r="K180" i="8"/>
  <c r="L180" i="8" s="1"/>
  <c r="I200" i="8"/>
  <c r="I199" i="8"/>
  <c r="I198" i="8"/>
  <c r="I197" i="8"/>
  <c r="I196" i="8"/>
  <c r="I195" i="8"/>
  <c r="K196" i="8"/>
  <c r="L196" i="8" s="1"/>
  <c r="K195" i="8"/>
  <c r="L195" i="8" s="1"/>
  <c r="K205" i="8"/>
  <c r="L205" i="8" s="1"/>
  <c r="I204" i="8"/>
  <c r="I203" i="8"/>
  <c r="I202" i="8"/>
  <c r="I201" i="8"/>
  <c r="C91" i="8"/>
  <c r="K204" i="8"/>
  <c r="L204" i="8" s="1"/>
  <c r="K203" i="8"/>
  <c r="L203" i="8" s="1"/>
  <c r="K201" i="8"/>
  <c r="L201" i="8" s="1"/>
  <c r="K202" i="8"/>
  <c r="L202" i="8" s="1"/>
  <c r="I90" i="8"/>
  <c r="I89" i="8"/>
  <c r="I88" i="8"/>
  <c r="I87" i="8"/>
  <c r="I86" i="8"/>
  <c r="I85" i="8"/>
  <c r="I84" i="8"/>
  <c r="I83" i="8"/>
  <c r="I82" i="8"/>
  <c r="I81" i="8"/>
  <c r="I80" i="8"/>
  <c r="I79" i="8"/>
  <c r="I78" i="8"/>
  <c r="I77" i="8"/>
  <c r="I76" i="8"/>
  <c r="I75" i="8"/>
  <c r="I74" i="8"/>
  <c r="I73" i="8"/>
  <c r="I72" i="8"/>
  <c r="I71" i="8"/>
  <c r="I70" i="8"/>
  <c r="I69" i="8"/>
  <c r="I68" i="8"/>
  <c r="I67" i="8"/>
  <c r="I66" i="8"/>
  <c r="I65" i="8"/>
  <c r="I64" i="8"/>
  <c r="I63" i="8"/>
  <c r="I62" i="8"/>
  <c r="I61" i="8"/>
  <c r="I60" i="8"/>
  <c r="I59" i="8"/>
  <c r="I58" i="8"/>
  <c r="I57" i="8"/>
  <c r="I56" i="8"/>
  <c r="I55" i="8"/>
  <c r="I54" i="8"/>
  <c r="I53" i="8"/>
  <c r="I52" i="8"/>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I21" i="8"/>
  <c r="K209" i="8"/>
  <c r="L209" i="8" s="1"/>
  <c r="K208" i="8"/>
  <c r="L208" i="8" s="1"/>
  <c r="K207" i="8"/>
  <c r="L207" i="8" s="1"/>
  <c r="K206" i="8"/>
  <c r="L206" i="8" s="1"/>
  <c r="K210" i="8"/>
  <c r="L210" i="8" s="1"/>
  <c r="AA20" i="8"/>
  <c r="Y20" i="8"/>
  <c r="X20" i="8"/>
  <c r="V20" i="8"/>
  <c r="U20" i="8"/>
  <c r="S20" i="8"/>
  <c r="R20" i="8"/>
  <c r="Q20" i="8"/>
  <c r="P20" i="8"/>
  <c r="O20" i="8"/>
  <c r="N20" i="8"/>
  <c r="G20" i="8"/>
  <c r="F20" i="8"/>
  <c r="E20" i="8"/>
  <c r="K224" i="8"/>
  <c r="L224" i="8" s="1"/>
  <c r="K223" i="8"/>
  <c r="L223" i="8" s="1"/>
  <c r="K222" i="8"/>
  <c r="L222" i="8" s="1"/>
  <c r="K221" i="8"/>
  <c r="L221" i="8" s="1"/>
  <c r="K220" i="8"/>
  <c r="L220" i="8" s="1"/>
  <c r="K219" i="8"/>
  <c r="L219" i="8" s="1"/>
  <c r="K218" i="8"/>
  <c r="L218" i="8" s="1"/>
  <c r="K217" i="8"/>
  <c r="L217" i="8" s="1"/>
  <c r="K216" i="8"/>
  <c r="L216" i="8" s="1"/>
  <c r="K215" i="8"/>
  <c r="L215" i="8" s="1"/>
  <c r="K214" i="8"/>
  <c r="L214" i="8" s="1"/>
  <c r="K213" i="8"/>
  <c r="L213" i="8" s="1"/>
  <c r="K212" i="8"/>
  <c r="L212" i="8" s="1"/>
  <c r="K211" i="8"/>
  <c r="L211" i="8" s="1"/>
  <c r="AA21" i="8"/>
  <c r="Y21" i="8"/>
  <c r="X21" i="8"/>
  <c r="V21" i="8"/>
  <c r="U21" i="8"/>
  <c r="S21" i="8"/>
  <c r="R21" i="8"/>
  <c r="Q21" i="8"/>
  <c r="P21" i="8"/>
  <c r="O21" i="8"/>
  <c r="N21" i="8"/>
  <c r="H21" i="8"/>
  <c r="G21" i="8"/>
  <c r="F21" i="8"/>
  <c r="E21" i="8"/>
  <c r="K239" i="8"/>
  <c r="L239" i="8" s="1"/>
  <c r="K238" i="8"/>
  <c r="L238" i="8" s="1"/>
  <c r="K237" i="8"/>
  <c r="L237" i="8" s="1"/>
  <c r="K236" i="8"/>
  <c r="L236" i="8" s="1"/>
  <c r="K235" i="8"/>
  <c r="L235" i="8" s="1"/>
  <c r="K234" i="8"/>
  <c r="L234" i="8" s="1"/>
  <c r="K233" i="8"/>
  <c r="L233" i="8" s="1"/>
  <c r="K232" i="8"/>
  <c r="L232" i="8" s="1"/>
  <c r="K231" i="8"/>
  <c r="L231" i="8" s="1"/>
  <c r="K230" i="8"/>
  <c r="L230" i="8" s="1"/>
  <c r="K229" i="8"/>
  <c r="L229" i="8" s="1"/>
  <c r="K228" i="8"/>
  <c r="L228" i="8" s="1"/>
  <c r="K227" i="8"/>
  <c r="L227" i="8" s="1"/>
  <c r="K226" i="8"/>
  <c r="L226" i="8" s="1"/>
  <c r="K225" i="8"/>
  <c r="L225" i="8" s="1"/>
  <c r="AS85" i="22"/>
  <c r="AS84" i="22"/>
  <c r="AS83" i="22"/>
  <c r="AS82" i="22"/>
  <c r="AR85" i="22"/>
  <c r="AR84" i="22"/>
  <c r="AR83" i="22"/>
  <c r="AR82" i="22"/>
  <c r="AC82" i="22"/>
  <c r="K242" i="8"/>
  <c r="L242" i="8" s="1"/>
  <c r="K241" i="8"/>
  <c r="L241" i="8" s="1"/>
  <c r="K240" i="8"/>
  <c r="L240" i="8" s="1"/>
  <c r="AA22" i="8"/>
  <c r="Y22" i="8"/>
  <c r="X22" i="8"/>
  <c r="V22" i="8"/>
  <c r="U22" i="8"/>
  <c r="S22" i="8"/>
  <c r="R22" i="8"/>
  <c r="Q22" i="8"/>
  <c r="P22" i="8"/>
  <c r="O22" i="8"/>
  <c r="N22" i="8"/>
  <c r="H22" i="8"/>
  <c r="G22" i="8"/>
  <c r="F22" i="8"/>
  <c r="E22" i="8"/>
  <c r="K256" i="8"/>
  <c r="L256" i="8" s="1"/>
  <c r="K255" i="8"/>
  <c r="L255" i="8" s="1"/>
  <c r="K254" i="8"/>
  <c r="L254" i="8" s="1"/>
  <c r="K253" i="8"/>
  <c r="L253" i="8" s="1"/>
  <c r="K252" i="8"/>
  <c r="L252" i="8" s="1"/>
  <c r="K251" i="8"/>
  <c r="L251" i="8" s="1"/>
  <c r="K250" i="8"/>
  <c r="L250" i="8" s="1"/>
  <c r="K249" i="8"/>
  <c r="L249" i="8" s="1"/>
  <c r="K248" i="8"/>
  <c r="L248" i="8" s="1"/>
  <c r="K247" i="8"/>
  <c r="L247" i="8" s="1"/>
  <c r="K246" i="8"/>
  <c r="L246" i="8" s="1"/>
  <c r="K245" i="8"/>
  <c r="L245" i="8" s="1"/>
  <c r="K244" i="8"/>
  <c r="L244" i="8" s="1"/>
  <c r="K243" i="8"/>
  <c r="L243" i="8" s="1"/>
  <c r="AB82" i="22"/>
  <c r="AA82" i="22"/>
  <c r="K265" i="8"/>
  <c r="L265" i="8" s="1"/>
  <c r="K264" i="8"/>
  <c r="L264" i="8" s="1"/>
  <c r="K263" i="8"/>
  <c r="L263" i="8" s="1"/>
  <c r="K262" i="8"/>
  <c r="L262" i="8" s="1"/>
  <c r="M262" i="8" s="1"/>
  <c r="K261" i="8"/>
  <c r="L261" i="8" s="1"/>
  <c r="K260" i="8"/>
  <c r="L260" i="8" s="1"/>
  <c r="K259" i="8"/>
  <c r="K258" i="8"/>
  <c r="L258" i="8" s="1"/>
  <c r="K257" i="8"/>
  <c r="L257" i="8" s="1"/>
  <c r="AA23" i="8"/>
  <c r="Y23" i="8"/>
  <c r="X23" i="8"/>
  <c r="V23" i="8"/>
  <c r="U23" i="8"/>
  <c r="S23" i="8"/>
  <c r="R23" i="8"/>
  <c r="Q23" i="8"/>
  <c r="P23" i="8"/>
  <c r="O23" i="8"/>
  <c r="N23" i="8"/>
  <c r="H23" i="8"/>
  <c r="G23" i="8"/>
  <c r="F23" i="8"/>
  <c r="E23" i="8"/>
  <c r="K282" i="8"/>
  <c r="L282" i="8" s="1"/>
  <c r="K281" i="8"/>
  <c r="L281" i="8" s="1"/>
  <c r="K280" i="8"/>
  <c r="L280" i="8" s="1"/>
  <c r="K279" i="8"/>
  <c r="L279" i="8" s="1"/>
  <c r="K278" i="8"/>
  <c r="L278" i="8" s="1"/>
  <c r="K277" i="8"/>
  <c r="L277" i="8" s="1"/>
  <c r="K276" i="8"/>
  <c r="L276" i="8" s="1"/>
  <c r="K275" i="8"/>
  <c r="L275" i="8" s="1"/>
  <c r="K274" i="8"/>
  <c r="L274" i="8" s="1"/>
  <c r="K273" i="8"/>
  <c r="L273" i="8" s="1"/>
  <c r="K272" i="8"/>
  <c r="L272" i="8" s="1"/>
  <c r="K271" i="8"/>
  <c r="L271" i="8" s="1"/>
  <c r="K270" i="8"/>
  <c r="L270" i="8" s="1"/>
  <c r="K269" i="8"/>
  <c r="L269" i="8" s="1"/>
  <c r="K268" i="8"/>
  <c r="L268" i="8" s="1"/>
  <c r="K267" i="8"/>
  <c r="L267" i="8" s="1"/>
  <c r="K266" i="8"/>
  <c r="L266" i="8" s="1"/>
  <c r="K292" i="8"/>
  <c r="L292" i="8" s="1"/>
  <c r="K291" i="8"/>
  <c r="L291" i="8" s="1"/>
  <c r="K290" i="8"/>
  <c r="L290" i="8" s="1"/>
  <c r="K289" i="8"/>
  <c r="L289" i="8" s="1"/>
  <c r="K288" i="8"/>
  <c r="L288" i="8" s="1"/>
  <c r="K287" i="8"/>
  <c r="L287" i="8" s="1"/>
  <c r="K286" i="8"/>
  <c r="L286" i="8" s="1"/>
  <c r="K285" i="8"/>
  <c r="L285" i="8" s="1"/>
  <c r="K284" i="8"/>
  <c r="L284" i="8" s="1"/>
  <c r="K283" i="8"/>
  <c r="L283" i="8" s="1"/>
  <c r="G72" i="23"/>
  <c r="F72" i="23"/>
  <c r="C72" i="23"/>
  <c r="B72" i="23"/>
  <c r="AS73" i="22"/>
  <c r="AR73" i="22"/>
  <c r="AS71" i="22"/>
  <c r="AS70" i="22"/>
  <c r="AS69" i="22"/>
  <c r="AS72" i="22"/>
  <c r="AR69" i="22"/>
  <c r="AR71" i="22"/>
  <c r="AR72" i="22"/>
  <c r="AR70" i="22"/>
  <c r="AA24" i="8"/>
  <c r="Y24" i="8"/>
  <c r="X24" i="8"/>
  <c r="V24" i="8"/>
  <c r="U24" i="8"/>
  <c r="S24" i="8"/>
  <c r="R24" i="8"/>
  <c r="Q24" i="8"/>
  <c r="P24" i="8"/>
  <c r="O24" i="8"/>
  <c r="N24" i="8"/>
  <c r="H24" i="8"/>
  <c r="G24" i="8"/>
  <c r="F24" i="8"/>
  <c r="E24" i="8"/>
  <c r="K302" i="8"/>
  <c r="L302" i="8" s="1"/>
  <c r="K301" i="8"/>
  <c r="L301" i="8" s="1"/>
  <c r="K300" i="8"/>
  <c r="L300" i="8" s="1"/>
  <c r="K299" i="8"/>
  <c r="L299" i="8" s="1"/>
  <c r="K298" i="8"/>
  <c r="L298" i="8" s="1"/>
  <c r="K297" i="8"/>
  <c r="L297" i="8" s="1"/>
  <c r="K296" i="8"/>
  <c r="L296" i="8" s="1"/>
  <c r="M296" i="8" s="1"/>
  <c r="K295" i="8"/>
  <c r="L295" i="8" s="1"/>
  <c r="K294" i="8"/>
  <c r="L294" i="8" s="1"/>
  <c r="K293" i="8"/>
  <c r="L293" i="8" s="1"/>
  <c r="AY69" i="22"/>
  <c r="AY70" i="22"/>
  <c r="AY72" i="22"/>
  <c r="AA27" i="8"/>
  <c r="AA28" i="8"/>
  <c r="AA29" i="8"/>
  <c r="AA30" i="8"/>
  <c r="AA31" i="8"/>
  <c r="AA32" i="8"/>
  <c r="AA37" i="8"/>
  <c r="AA38" i="8"/>
  <c r="AA39" i="8"/>
  <c r="AA40" i="8"/>
  <c r="AA41" i="8"/>
  <c r="AA42" i="8"/>
  <c r="AA43" i="8"/>
  <c r="AA44" i="8"/>
  <c r="AA45" i="8"/>
  <c r="AA46" i="8"/>
  <c r="AA48" i="8"/>
  <c r="AA49" i="8"/>
  <c r="AA51" i="8"/>
  <c r="AA52" i="8"/>
  <c r="AA53" i="8"/>
  <c r="AA54" i="8"/>
  <c r="AA55" i="8"/>
  <c r="AA56" i="8"/>
  <c r="AA57" i="8"/>
  <c r="AA58" i="8"/>
  <c r="AA59" i="8"/>
  <c r="AA60" i="8"/>
  <c r="AA61" i="8"/>
  <c r="AA62" i="8"/>
  <c r="AA63" i="8"/>
  <c r="AA64" i="8"/>
  <c r="AA65" i="8"/>
  <c r="AA66" i="8"/>
  <c r="AA25" i="8"/>
  <c r="BA71" i="22"/>
  <c r="BA73" i="22"/>
  <c r="AA50" i="8"/>
  <c r="AA33" i="8"/>
  <c r="AY73" i="22"/>
  <c r="AA35" i="8"/>
  <c r="AA47" i="8"/>
  <c r="AA26" i="8"/>
  <c r="K311" i="8"/>
  <c r="L311" i="8" s="1"/>
  <c r="K310" i="8"/>
  <c r="L310" i="8" s="1"/>
  <c r="K309" i="8"/>
  <c r="L309" i="8" s="1"/>
  <c r="K308" i="8"/>
  <c r="L308" i="8" s="1"/>
  <c r="K307" i="8"/>
  <c r="L307" i="8" s="1"/>
  <c r="K306" i="8"/>
  <c r="L306" i="8" s="1"/>
  <c r="K305" i="8"/>
  <c r="L305" i="8" s="1"/>
  <c r="K304" i="8"/>
  <c r="L304" i="8" s="1"/>
  <c r="K303" i="8"/>
  <c r="Y25" i="8"/>
  <c r="X25" i="8"/>
  <c r="V25" i="8"/>
  <c r="U25" i="8"/>
  <c r="S25" i="8"/>
  <c r="R25" i="8"/>
  <c r="Q25" i="8"/>
  <c r="P25" i="8"/>
  <c r="O25" i="8"/>
  <c r="N25" i="8"/>
  <c r="H25" i="8"/>
  <c r="G25" i="8"/>
  <c r="F25" i="8"/>
  <c r="E25" i="8"/>
  <c r="K329" i="8"/>
  <c r="L329" i="8" s="1"/>
  <c r="K328" i="8"/>
  <c r="L328" i="8" s="1"/>
  <c r="K327" i="8"/>
  <c r="L327" i="8" s="1"/>
  <c r="M327" i="8" s="1"/>
  <c r="K326" i="8"/>
  <c r="L326" i="8" s="1"/>
  <c r="K325" i="8"/>
  <c r="L325" i="8" s="1"/>
  <c r="K324" i="8"/>
  <c r="L324" i="8" s="1"/>
  <c r="K323" i="8"/>
  <c r="L323" i="8" s="1"/>
  <c r="K322" i="8"/>
  <c r="L322" i="8" s="1"/>
  <c r="M322" i="8" s="1"/>
  <c r="K321" i="8"/>
  <c r="L321" i="8" s="1"/>
  <c r="K320" i="8"/>
  <c r="L320" i="8" s="1"/>
  <c r="K319" i="8"/>
  <c r="L319" i="8" s="1"/>
  <c r="K318" i="8"/>
  <c r="L318" i="8" s="1"/>
  <c r="K317" i="8"/>
  <c r="L317" i="8" s="1"/>
  <c r="K316" i="8"/>
  <c r="L316" i="8" s="1"/>
  <c r="K315" i="8"/>
  <c r="L315" i="8" s="1"/>
  <c r="K314" i="8"/>
  <c r="L314" i="8" s="1"/>
  <c r="K313" i="8"/>
  <c r="L313" i="8" s="1"/>
  <c r="K312" i="8"/>
  <c r="L312" i="8" s="1"/>
  <c r="K413" i="8"/>
  <c r="L413" i="8" s="1"/>
  <c r="K412" i="8"/>
  <c r="L412" i="8" s="1"/>
  <c r="K411" i="8"/>
  <c r="L411" i="8" s="1"/>
  <c r="K410" i="8"/>
  <c r="L410" i="8" s="1"/>
  <c r="K409" i="8"/>
  <c r="L409" i="8" s="1"/>
  <c r="K408" i="8"/>
  <c r="L408" i="8" s="1"/>
  <c r="K407" i="8"/>
  <c r="L407" i="8" s="1"/>
  <c r="K406" i="8"/>
  <c r="L406" i="8" s="1"/>
  <c r="K405" i="8"/>
  <c r="L405" i="8" s="1"/>
  <c r="K404" i="8"/>
  <c r="L404" i="8" s="1"/>
  <c r="K403" i="8"/>
  <c r="L403" i="8" s="1"/>
  <c r="K402" i="8"/>
  <c r="L402" i="8" s="1"/>
  <c r="K401" i="8"/>
  <c r="L401" i="8" s="1"/>
  <c r="K400" i="8"/>
  <c r="L400" i="8" s="1"/>
  <c r="K399" i="8"/>
  <c r="L399" i="8" s="1"/>
  <c r="K398" i="8"/>
  <c r="L398" i="8" s="1"/>
  <c r="K397" i="8"/>
  <c r="L397" i="8" s="1"/>
  <c r="K396" i="8"/>
  <c r="L396" i="8" s="1"/>
  <c r="K395" i="8"/>
  <c r="L395" i="8" s="1"/>
  <c r="K394" i="8"/>
  <c r="L394" i="8" s="1"/>
  <c r="K393" i="8"/>
  <c r="L393" i="8" s="1"/>
  <c r="K392" i="8"/>
  <c r="L392" i="8" s="1"/>
  <c r="M392" i="8" s="1"/>
  <c r="K391" i="8"/>
  <c r="L391" i="8" s="1"/>
  <c r="K390" i="8"/>
  <c r="L390" i="8" s="1"/>
  <c r="K389" i="8"/>
  <c r="L389" i="8" s="1"/>
  <c r="Y26" i="8"/>
  <c r="X26" i="8"/>
  <c r="V26" i="8"/>
  <c r="U26" i="8"/>
  <c r="S26" i="8"/>
  <c r="R26" i="8"/>
  <c r="Q26" i="8"/>
  <c r="P26" i="8"/>
  <c r="O26" i="8"/>
  <c r="N26" i="8"/>
  <c r="H26" i="8"/>
  <c r="G26" i="8"/>
  <c r="F26" i="8"/>
  <c r="E26" i="8"/>
  <c r="Y27" i="8"/>
  <c r="X27" i="8"/>
  <c r="V27" i="8"/>
  <c r="U27" i="8"/>
  <c r="S27" i="8"/>
  <c r="R27" i="8"/>
  <c r="Q27" i="8"/>
  <c r="P27" i="8"/>
  <c r="O27" i="8"/>
  <c r="N27" i="8"/>
  <c r="H27" i="8"/>
  <c r="G27" i="8"/>
  <c r="F27" i="8"/>
  <c r="E27" i="8"/>
  <c r="Y28" i="8"/>
  <c r="X28" i="8"/>
  <c r="V28" i="8"/>
  <c r="U28" i="8"/>
  <c r="S28" i="8"/>
  <c r="R28" i="8"/>
  <c r="Q28" i="8"/>
  <c r="P28" i="8"/>
  <c r="O28" i="8"/>
  <c r="N28" i="8"/>
  <c r="H28" i="8"/>
  <c r="G28" i="8"/>
  <c r="F28" i="8"/>
  <c r="E28" i="8"/>
  <c r="Y29" i="8"/>
  <c r="X29" i="8"/>
  <c r="V29" i="8"/>
  <c r="U29" i="8"/>
  <c r="S29" i="8"/>
  <c r="R29" i="8"/>
  <c r="Q29" i="8"/>
  <c r="P29" i="8"/>
  <c r="O29" i="8"/>
  <c r="N29" i="8"/>
  <c r="H29" i="8"/>
  <c r="G29" i="8"/>
  <c r="F29" i="8"/>
  <c r="E29" i="8"/>
  <c r="Y30" i="8"/>
  <c r="X30" i="8"/>
  <c r="V30" i="8"/>
  <c r="U30" i="8"/>
  <c r="S30" i="8"/>
  <c r="R30" i="8"/>
  <c r="Q30" i="8"/>
  <c r="P30" i="8"/>
  <c r="O30" i="8"/>
  <c r="N30" i="8"/>
  <c r="H30" i="8"/>
  <c r="G30" i="8"/>
  <c r="F30" i="8"/>
  <c r="E30" i="8"/>
  <c r="Y31" i="8"/>
  <c r="X31" i="8"/>
  <c r="V31" i="8"/>
  <c r="U31" i="8"/>
  <c r="S31" i="8"/>
  <c r="S9" i="8" s="1"/>
  <c r="R31" i="8"/>
  <c r="R9" i="8" s="1"/>
  <c r="Q31" i="8"/>
  <c r="Q9" i="8" s="1"/>
  <c r="P31" i="8"/>
  <c r="P9" i="8" s="1"/>
  <c r="O31" i="8"/>
  <c r="O9" i="8" s="1"/>
  <c r="N31" i="8"/>
  <c r="N9" i="8" s="1"/>
  <c r="H31" i="8"/>
  <c r="G31" i="8"/>
  <c r="F31" i="8"/>
  <c r="E31" i="8"/>
  <c r="Y32" i="8"/>
  <c r="X32" i="8"/>
  <c r="V32" i="8"/>
  <c r="U32" i="8"/>
  <c r="S32" i="8"/>
  <c r="R32" i="8"/>
  <c r="Q32" i="8"/>
  <c r="P32" i="8"/>
  <c r="O32" i="8"/>
  <c r="N32" i="8"/>
  <c r="H32" i="8"/>
  <c r="G32" i="8"/>
  <c r="F32" i="8"/>
  <c r="E32" i="8"/>
  <c r="Y33" i="8"/>
  <c r="X33" i="8"/>
  <c r="V33" i="8"/>
  <c r="U33" i="8"/>
  <c r="S33" i="8"/>
  <c r="R33" i="8"/>
  <c r="Q33" i="8"/>
  <c r="P33" i="8"/>
  <c r="O33" i="8"/>
  <c r="N33" i="8"/>
  <c r="H33" i="8"/>
  <c r="G33" i="8"/>
  <c r="F33" i="8"/>
  <c r="E33" i="8"/>
  <c r="Y34" i="8"/>
  <c r="X34" i="8"/>
  <c r="V34" i="8"/>
  <c r="U34" i="8"/>
  <c r="S34" i="8"/>
  <c r="R34" i="8"/>
  <c r="Q34" i="8"/>
  <c r="P34" i="8"/>
  <c r="O34" i="8"/>
  <c r="N34" i="8"/>
  <c r="H34" i="8"/>
  <c r="G34" i="8"/>
  <c r="F34" i="8"/>
  <c r="E34" i="8"/>
  <c r="Y35" i="8"/>
  <c r="X35" i="8"/>
  <c r="V35" i="8"/>
  <c r="U35" i="8"/>
  <c r="S35" i="8"/>
  <c r="R35" i="8"/>
  <c r="Q35" i="8"/>
  <c r="P35" i="8"/>
  <c r="O35" i="8"/>
  <c r="N35" i="8"/>
  <c r="H35" i="8"/>
  <c r="G35" i="8"/>
  <c r="F35" i="8"/>
  <c r="E35" i="8"/>
  <c r="Y36" i="8"/>
  <c r="X36" i="8"/>
  <c r="V36" i="8"/>
  <c r="U36" i="8"/>
  <c r="S36" i="8"/>
  <c r="R36" i="8"/>
  <c r="Q36" i="8"/>
  <c r="P36" i="8"/>
  <c r="O36" i="8"/>
  <c r="N36" i="8"/>
  <c r="H36" i="8"/>
  <c r="G36" i="8"/>
  <c r="F36" i="8"/>
  <c r="E36" i="8"/>
  <c r="K529" i="8"/>
  <c r="L529" i="8" s="1"/>
  <c r="K528" i="8"/>
  <c r="L528" i="8" s="1"/>
  <c r="K527" i="8"/>
  <c r="L527" i="8" s="1"/>
  <c r="K526" i="8"/>
  <c r="L526" i="8" s="1"/>
  <c r="K525" i="8"/>
  <c r="L525" i="8" s="1"/>
  <c r="K524" i="8"/>
  <c r="L524" i="8" s="1"/>
  <c r="M524" i="8" s="1"/>
  <c r="K523" i="8"/>
  <c r="L523" i="8" s="1"/>
  <c r="K522" i="8"/>
  <c r="L522" i="8" s="1"/>
  <c r="M522" i="8" s="1"/>
  <c r="K521" i="8"/>
  <c r="L521" i="8" s="1"/>
  <c r="K520" i="8"/>
  <c r="L520" i="8" s="1"/>
  <c r="K519" i="8"/>
  <c r="L519" i="8" s="1"/>
  <c r="K518" i="8"/>
  <c r="L518" i="8" s="1"/>
  <c r="K517" i="8"/>
  <c r="L517" i="8" s="1"/>
  <c r="K516" i="8"/>
  <c r="L516" i="8" s="1"/>
  <c r="K515" i="8"/>
  <c r="L515" i="8" s="1"/>
  <c r="M515" i="8" s="1"/>
  <c r="K514" i="8"/>
  <c r="K513" i="8"/>
  <c r="L513" i="8" s="1"/>
  <c r="K512" i="8"/>
  <c r="L512" i="8" s="1"/>
  <c r="K511" i="8"/>
  <c r="L511" i="8" s="1"/>
  <c r="M511" i="8" s="1"/>
  <c r="K510" i="8"/>
  <c r="L510" i="8" s="1"/>
  <c r="K509" i="8"/>
  <c r="L509" i="8" s="1"/>
  <c r="K508" i="8"/>
  <c r="L508" i="8" s="1"/>
  <c r="K507" i="8"/>
  <c r="L507" i="8" s="1"/>
  <c r="K506" i="8"/>
  <c r="L506" i="8" s="1"/>
  <c r="K505" i="8"/>
  <c r="L505" i="8" s="1"/>
  <c r="K504" i="8"/>
  <c r="L504" i="8" s="1"/>
  <c r="K503" i="8"/>
  <c r="L503" i="8" s="1"/>
  <c r="K502" i="8"/>
  <c r="L502" i="8" s="1"/>
  <c r="K501" i="8"/>
  <c r="L501" i="8" s="1"/>
  <c r="K500" i="8"/>
  <c r="L500" i="8" s="1"/>
  <c r="M500" i="8" s="1"/>
  <c r="K499" i="8"/>
  <c r="L499" i="8" s="1"/>
  <c r="K498" i="8"/>
  <c r="L498" i="8" s="1"/>
  <c r="M498" i="8" s="1"/>
  <c r="K497" i="8"/>
  <c r="L497" i="8" s="1"/>
  <c r="K496" i="8"/>
  <c r="L496" i="8" s="1"/>
  <c r="K495" i="8"/>
  <c r="L495" i="8" s="1"/>
  <c r="K494" i="8"/>
  <c r="L494" i="8" s="1"/>
  <c r="K493" i="8"/>
  <c r="K492" i="8"/>
  <c r="L492" i="8" s="1"/>
  <c r="K491" i="8"/>
  <c r="L491" i="8" s="1"/>
  <c r="K490" i="8"/>
  <c r="L490" i="8" s="1"/>
  <c r="K489" i="8"/>
  <c r="L489" i="8" s="1"/>
  <c r="K488" i="8"/>
  <c r="L488" i="8" s="1"/>
  <c r="K487" i="8"/>
  <c r="L487" i="8" s="1"/>
  <c r="K486" i="8"/>
  <c r="L486" i="8" s="1"/>
  <c r="K485" i="8"/>
  <c r="L485" i="8" s="1"/>
  <c r="K484" i="8"/>
  <c r="L484" i="8" s="1"/>
  <c r="K483" i="8"/>
  <c r="L483" i="8" s="1"/>
  <c r="M483" i="8" s="1"/>
  <c r="K482" i="8"/>
  <c r="L482" i="8" s="1"/>
  <c r="M482" i="8" s="1"/>
  <c r="K481" i="8"/>
  <c r="L481" i="8" s="1"/>
  <c r="K480" i="8"/>
  <c r="L480" i="8" s="1"/>
  <c r="K479" i="8"/>
  <c r="L479" i="8" s="1"/>
  <c r="K478" i="8"/>
  <c r="L478" i="8" s="1"/>
  <c r="K477" i="8"/>
  <c r="L477" i="8" s="1"/>
  <c r="K476" i="8"/>
  <c r="L476" i="8" s="1"/>
  <c r="K475" i="8"/>
  <c r="L475" i="8" s="1"/>
  <c r="K474" i="8"/>
  <c r="L474" i="8" s="1"/>
  <c r="M474" i="8" s="1"/>
  <c r="K473" i="8"/>
  <c r="L473" i="8" s="1"/>
  <c r="K472" i="8"/>
  <c r="L472" i="8" s="1"/>
  <c r="K471" i="8"/>
  <c r="L471" i="8" s="1"/>
  <c r="M471" i="8" s="1"/>
  <c r="K470" i="8"/>
  <c r="L470" i="8" s="1"/>
  <c r="K469" i="8"/>
  <c r="L469" i="8" s="1"/>
  <c r="K468" i="8"/>
  <c r="L468" i="8" s="1"/>
  <c r="K467" i="8"/>
  <c r="L467" i="8" s="1"/>
  <c r="K466" i="8"/>
  <c r="L466" i="8" s="1"/>
  <c r="K465" i="8"/>
  <c r="L465" i="8" s="1"/>
  <c r="K464" i="8"/>
  <c r="L464" i="8" s="1"/>
  <c r="K463" i="8"/>
  <c r="L463" i="8" s="1"/>
  <c r="K462" i="8"/>
  <c r="L462" i="8" s="1"/>
  <c r="K461" i="8"/>
  <c r="L461" i="8" s="1"/>
  <c r="K460" i="8"/>
  <c r="L460" i="8" s="1"/>
  <c r="K459" i="8"/>
  <c r="L459" i="8" s="1"/>
  <c r="K458" i="8"/>
  <c r="L458" i="8" s="1"/>
  <c r="K457" i="8"/>
  <c r="L457" i="8" s="1"/>
  <c r="K456" i="8"/>
  <c r="L456" i="8" s="1"/>
  <c r="K455" i="8"/>
  <c r="L455" i="8" s="1"/>
  <c r="K454" i="8"/>
  <c r="L454" i="8" s="1"/>
  <c r="K453" i="8"/>
  <c r="L453" i="8" s="1"/>
  <c r="K452" i="8"/>
  <c r="L452" i="8" s="1"/>
  <c r="M452" i="8" s="1"/>
  <c r="K451" i="8"/>
  <c r="L451" i="8" s="1"/>
  <c r="M451" i="8" s="1"/>
  <c r="K450" i="8"/>
  <c r="L450" i="8" s="1"/>
  <c r="M450" i="8" s="1"/>
  <c r="K449" i="8"/>
  <c r="K448" i="8"/>
  <c r="L448" i="8" s="1"/>
  <c r="K447" i="8"/>
  <c r="L447" i="8" s="1"/>
  <c r="K446" i="8"/>
  <c r="L446" i="8" s="1"/>
  <c r="K445" i="8"/>
  <c r="L445" i="8" s="1"/>
  <c r="K444" i="8"/>
  <c r="L444" i="8" s="1"/>
  <c r="K443" i="8"/>
  <c r="L443" i="8" s="1"/>
  <c r="K442" i="8"/>
  <c r="L442" i="8" s="1"/>
  <c r="K441" i="8"/>
  <c r="L441" i="8" s="1"/>
  <c r="K440" i="8"/>
  <c r="L440" i="8" s="1"/>
  <c r="K439" i="8"/>
  <c r="L439" i="8" s="1"/>
  <c r="M439" i="8" s="1"/>
  <c r="K438" i="8"/>
  <c r="L438" i="8" s="1"/>
  <c r="K437" i="8"/>
  <c r="L437" i="8" s="1"/>
  <c r="K436" i="8"/>
  <c r="L436" i="8" s="1"/>
  <c r="K435" i="8"/>
  <c r="L435" i="8" s="1"/>
  <c r="K434" i="8"/>
  <c r="L434" i="8" s="1"/>
  <c r="K433" i="8"/>
  <c r="L433" i="8" s="1"/>
  <c r="K432" i="8"/>
  <c r="L432" i="8" s="1"/>
  <c r="K431" i="8"/>
  <c r="L431" i="8" s="1"/>
  <c r="K430" i="8"/>
  <c r="L430" i="8" s="1"/>
  <c r="K429" i="8"/>
  <c r="K428" i="8"/>
  <c r="L428" i="8" s="1"/>
  <c r="K427" i="8"/>
  <c r="L427" i="8" s="1"/>
  <c r="K426" i="8"/>
  <c r="L426" i="8" s="1"/>
  <c r="K425" i="8"/>
  <c r="L425" i="8" s="1"/>
  <c r="K424" i="8"/>
  <c r="L424" i="8" s="1"/>
  <c r="K423" i="8"/>
  <c r="L423" i="8" s="1"/>
  <c r="M423" i="8" s="1"/>
  <c r="K422" i="8"/>
  <c r="L422" i="8" s="1"/>
  <c r="K421" i="8"/>
  <c r="L421" i="8" s="1"/>
  <c r="K420" i="8"/>
  <c r="L420" i="8" s="1"/>
  <c r="M420" i="8" s="1"/>
  <c r="K419" i="8"/>
  <c r="L419" i="8" s="1"/>
  <c r="K418" i="8"/>
  <c r="L418" i="8" s="1"/>
  <c r="M418" i="8" s="1"/>
  <c r="K417" i="8"/>
  <c r="L417" i="8" s="1"/>
  <c r="K416" i="8"/>
  <c r="L416" i="8" s="1"/>
  <c r="K415" i="8"/>
  <c r="L415" i="8" s="1"/>
  <c r="K414" i="8"/>
  <c r="L414" i="8" s="1"/>
  <c r="K388" i="8"/>
  <c r="L388" i="8" s="1"/>
  <c r="M388" i="8" s="1"/>
  <c r="K387" i="8"/>
  <c r="L387" i="8" s="1"/>
  <c r="K386" i="8"/>
  <c r="L386" i="8" s="1"/>
  <c r="K385" i="8"/>
  <c r="L385" i="8" s="1"/>
  <c r="K384" i="8"/>
  <c r="L384" i="8" s="1"/>
  <c r="K383" i="8"/>
  <c r="L383" i="8" s="1"/>
  <c r="K382" i="8"/>
  <c r="L382" i="8" s="1"/>
  <c r="K381" i="8"/>
  <c r="L381" i="8" s="1"/>
  <c r="K380" i="8"/>
  <c r="L380" i="8" s="1"/>
  <c r="K379" i="8"/>
  <c r="L379" i="8" s="1"/>
  <c r="K378" i="8"/>
  <c r="L378" i="8" s="1"/>
  <c r="K377" i="8"/>
  <c r="L377" i="8" s="1"/>
  <c r="K376" i="8"/>
  <c r="L376" i="8" s="1"/>
  <c r="K375" i="8"/>
  <c r="L375" i="8" s="1"/>
  <c r="K374" i="8"/>
  <c r="L374" i="8" s="1"/>
  <c r="K373" i="8"/>
  <c r="L373" i="8" s="1"/>
  <c r="K372" i="8"/>
  <c r="L372" i="8" s="1"/>
  <c r="K371" i="8"/>
  <c r="L371" i="8" s="1"/>
  <c r="M371" i="8" s="1"/>
  <c r="K370" i="8"/>
  <c r="L370" i="8" s="1"/>
  <c r="K369" i="8"/>
  <c r="L369" i="8" s="1"/>
  <c r="K368" i="8"/>
  <c r="L368" i="8" s="1"/>
  <c r="K367" i="8"/>
  <c r="L367" i="8" s="1"/>
  <c r="K366" i="8"/>
  <c r="L366" i="8" s="1"/>
  <c r="K365" i="8"/>
  <c r="L365" i="8" s="1"/>
  <c r="K364" i="8"/>
  <c r="L364" i="8" s="1"/>
  <c r="M364" i="8" s="1"/>
  <c r="K363" i="8"/>
  <c r="L363" i="8" s="1"/>
  <c r="K362" i="8"/>
  <c r="L362" i="8" s="1"/>
  <c r="K361" i="8"/>
  <c r="L361" i="8" s="1"/>
  <c r="K360" i="8"/>
  <c r="L360" i="8" s="1"/>
  <c r="K359" i="8"/>
  <c r="L359" i="8" s="1"/>
  <c r="K358" i="8"/>
  <c r="L358" i="8" s="1"/>
  <c r="K357" i="8"/>
  <c r="L357" i="8" s="1"/>
  <c r="K356" i="8"/>
  <c r="L356" i="8" s="1"/>
  <c r="K355" i="8"/>
  <c r="L355" i="8" s="1"/>
  <c r="K354" i="8"/>
  <c r="L354" i="8" s="1"/>
  <c r="K353" i="8"/>
  <c r="L353" i="8" s="1"/>
  <c r="K352" i="8"/>
  <c r="L352" i="8" s="1"/>
  <c r="K351" i="8"/>
  <c r="L351" i="8" s="1"/>
  <c r="K350" i="8"/>
  <c r="L350" i="8" s="1"/>
  <c r="K349" i="8"/>
  <c r="L349" i="8" s="1"/>
  <c r="K348" i="8"/>
  <c r="L348" i="8" s="1"/>
  <c r="K347" i="8"/>
  <c r="L347" i="8" s="1"/>
  <c r="K346" i="8"/>
  <c r="L346" i="8" s="1"/>
  <c r="M346" i="8" s="1"/>
  <c r="K345" i="8"/>
  <c r="L345" i="8" s="1"/>
  <c r="K344" i="8"/>
  <c r="L344" i="8" s="1"/>
  <c r="K343" i="8"/>
  <c r="L343" i="8" s="1"/>
  <c r="K342" i="8"/>
  <c r="L342" i="8" s="1"/>
  <c r="K341" i="8"/>
  <c r="L341" i="8" s="1"/>
  <c r="K340" i="8"/>
  <c r="L340" i="8" s="1"/>
  <c r="K339" i="8"/>
  <c r="L339" i="8" s="1"/>
  <c r="K338" i="8"/>
  <c r="L338" i="8" s="1"/>
  <c r="M338" i="8" s="1"/>
  <c r="K337" i="8"/>
  <c r="L337" i="8" s="1"/>
  <c r="K336" i="8"/>
  <c r="L336" i="8" s="1"/>
  <c r="K335" i="8"/>
  <c r="L335" i="8" s="1"/>
  <c r="K334" i="8"/>
  <c r="L334" i="8" s="1"/>
  <c r="M334" i="8" s="1"/>
  <c r="K333" i="8"/>
  <c r="L333" i="8" s="1"/>
  <c r="K332" i="8"/>
  <c r="L332" i="8" s="1"/>
  <c r="K331" i="8"/>
  <c r="L331" i="8" s="1"/>
  <c r="K330" i="8"/>
  <c r="K530" i="8"/>
  <c r="L530" i="8" s="1"/>
  <c r="K531" i="8"/>
  <c r="L531" i="8" s="1"/>
  <c r="K532" i="8"/>
  <c r="L532" i="8" s="1"/>
  <c r="K533" i="8"/>
  <c r="L533" i="8" s="1"/>
  <c r="M533" i="8" s="1"/>
  <c r="K534" i="8"/>
  <c r="L534" i="8" s="1"/>
  <c r="K535" i="8"/>
  <c r="L535" i="8" s="1"/>
  <c r="K536" i="8"/>
  <c r="L536" i="8" s="1"/>
  <c r="M536" i="8" s="1"/>
  <c r="K537" i="8"/>
  <c r="L537" i="8" s="1"/>
  <c r="K538" i="8"/>
  <c r="L538" i="8" s="1"/>
  <c r="K539" i="8"/>
  <c r="L539" i="8" s="1"/>
  <c r="K540" i="8"/>
  <c r="L540" i="8" s="1"/>
  <c r="K541" i="8"/>
  <c r="L541" i="8" s="1"/>
  <c r="K542" i="8"/>
  <c r="L542" i="8" s="1"/>
  <c r="K543" i="8"/>
  <c r="L543" i="8" s="1"/>
  <c r="K544" i="8"/>
  <c r="L544" i="8" s="1"/>
  <c r="M544" i="8" s="1"/>
  <c r="K545" i="8"/>
  <c r="L545" i="8" s="1"/>
  <c r="M545" i="8" s="1"/>
  <c r="K546" i="8"/>
  <c r="L546" i="8" s="1"/>
  <c r="K547" i="8"/>
  <c r="L547" i="8" s="1"/>
  <c r="K548" i="8"/>
  <c r="L548" i="8" s="1"/>
  <c r="K549" i="8"/>
  <c r="L549" i="8" s="1"/>
  <c r="K550" i="8"/>
  <c r="L550" i="8" s="1"/>
  <c r="K551" i="8"/>
  <c r="L551" i="8" s="1"/>
  <c r="K552" i="8"/>
  <c r="L552" i="8" s="1"/>
  <c r="M552" i="8" s="1"/>
  <c r="K553" i="8"/>
  <c r="L553" i="8" s="1"/>
  <c r="K554" i="8"/>
  <c r="L554" i="8" s="1"/>
  <c r="K555" i="8"/>
  <c r="L555" i="8" s="1"/>
  <c r="K556" i="8"/>
  <c r="L556" i="8" s="1"/>
  <c r="K557" i="8"/>
  <c r="L557" i="8" s="1"/>
  <c r="K558" i="8"/>
  <c r="L558" i="8" s="1"/>
  <c r="K559" i="8"/>
  <c r="L559" i="8" s="1"/>
  <c r="K560" i="8"/>
  <c r="L560" i="8" s="1"/>
  <c r="K561" i="8"/>
  <c r="L561" i="8" s="1"/>
  <c r="K562" i="8"/>
  <c r="L562" i="8" s="1"/>
  <c r="K563" i="8"/>
  <c r="L563" i="8" s="1"/>
  <c r="K564" i="8"/>
  <c r="L564" i="8" s="1"/>
  <c r="K565" i="8"/>
  <c r="L565" i="8" s="1"/>
  <c r="K566" i="8"/>
  <c r="L566" i="8" s="1"/>
  <c r="K567" i="8"/>
  <c r="L567" i="8" s="1"/>
  <c r="K568" i="8"/>
  <c r="L568" i="8" s="1"/>
  <c r="K569" i="8"/>
  <c r="L569" i="8" s="1"/>
  <c r="K570" i="8"/>
  <c r="L570" i="8" s="1"/>
  <c r="K571" i="8"/>
  <c r="L571" i="8" s="1"/>
  <c r="K572" i="8"/>
  <c r="L572" i="8" s="1"/>
  <c r="D63" i="23"/>
  <c r="D62" i="23"/>
  <c r="D61" i="23"/>
  <c r="D60" i="23"/>
  <c r="D59" i="23"/>
  <c r="D58" i="23"/>
  <c r="D57" i="23"/>
  <c r="D56" i="23"/>
  <c r="F55" i="23"/>
  <c r="D55" i="23"/>
  <c r="F54" i="23"/>
  <c r="D54" i="23"/>
  <c r="F53" i="23"/>
  <c r="D53" i="23"/>
  <c r="D52" i="23"/>
  <c r="D51" i="23"/>
  <c r="D50" i="23"/>
  <c r="F39" i="23"/>
  <c r="F38" i="23"/>
  <c r="G32" i="23"/>
  <c r="F31" i="23"/>
  <c r="F30" i="23"/>
  <c r="F28" i="23"/>
  <c r="F8" i="23"/>
  <c r="F29" i="23"/>
  <c r="D74" i="23"/>
  <c r="D77" i="23"/>
  <c r="D76" i="23"/>
  <c r="D69" i="23"/>
  <c r="D71" i="23"/>
  <c r="D75" i="23"/>
  <c r="D73" i="23"/>
  <c r="D72" i="23"/>
  <c r="F32" i="23"/>
  <c r="F33" i="23"/>
  <c r="D64" i="23"/>
  <c r="D66" i="23"/>
  <c r="D68" i="23"/>
  <c r="D70" i="23"/>
  <c r="D65" i="23"/>
  <c r="D67" i="23"/>
  <c r="K573" i="8"/>
  <c r="L573" i="8" s="1"/>
  <c r="K574" i="8"/>
  <c r="L574" i="8" s="1"/>
  <c r="M574" i="8" s="1"/>
  <c r="K575" i="8"/>
  <c r="L575" i="8" s="1"/>
  <c r="K576" i="8"/>
  <c r="L576" i="8" s="1"/>
  <c r="K577" i="8"/>
  <c r="L577" i="8" s="1"/>
  <c r="K578" i="8"/>
  <c r="L578" i="8" s="1"/>
  <c r="K579" i="8"/>
  <c r="L579" i="8" s="1"/>
  <c r="E33" i="21"/>
  <c r="E34" i="21"/>
  <c r="D33" i="21"/>
  <c r="D34" i="21"/>
  <c r="F33" i="21"/>
  <c r="F34" i="21"/>
  <c r="O30" i="19"/>
  <c r="O61" i="19"/>
  <c r="X37" i="8"/>
  <c r="V37" i="8"/>
  <c r="U37" i="8"/>
  <c r="S37" i="8"/>
  <c r="R37" i="8"/>
  <c r="Q37" i="8"/>
  <c r="P37" i="8"/>
  <c r="O37" i="8"/>
  <c r="N37" i="8"/>
  <c r="H37" i="8"/>
  <c r="G37" i="8"/>
  <c r="E37" i="8"/>
  <c r="K583" i="8"/>
  <c r="L583" i="8" s="1"/>
  <c r="K582" i="8"/>
  <c r="L582" i="8" s="1"/>
  <c r="K581" i="8"/>
  <c r="L581" i="8" s="1"/>
  <c r="K580" i="8"/>
  <c r="L580" i="8" s="1"/>
  <c r="K686" i="8"/>
  <c r="L686" i="8" s="1"/>
  <c r="K685" i="8"/>
  <c r="L685" i="8" s="1"/>
  <c r="K684" i="8"/>
  <c r="K683" i="8"/>
  <c r="L683" i="8" s="1"/>
  <c r="K682" i="8"/>
  <c r="L682" i="8" s="1"/>
  <c r="K681" i="8"/>
  <c r="L681" i="8" s="1"/>
  <c r="K680" i="8"/>
  <c r="L680" i="8" s="1"/>
  <c r="M680" i="8" s="1"/>
  <c r="K679" i="8"/>
  <c r="L679" i="8" s="1"/>
  <c r="K678" i="8"/>
  <c r="L678" i="8" s="1"/>
  <c r="K677" i="8"/>
  <c r="L677" i="8" s="1"/>
  <c r="K676" i="8"/>
  <c r="K675" i="8"/>
  <c r="L675" i="8" s="1"/>
  <c r="K674" i="8"/>
  <c r="L674" i="8" s="1"/>
  <c r="K673" i="8"/>
  <c r="L673" i="8" s="1"/>
  <c r="K672" i="8"/>
  <c r="L672" i="8" s="1"/>
  <c r="K671" i="8"/>
  <c r="L671" i="8" s="1"/>
  <c r="K670" i="8"/>
  <c r="L670" i="8" s="1"/>
  <c r="K669" i="8"/>
  <c r="K668" i="8"/>
  <c r="K667" i="8"/>
  <c r="L667" i="8" s="1"/>
  <c r="K666" i="8"/>
  <c r="L666" i="8" s="1"/>
  <c r="K665" i="8"/>
  <c r="L665" i="8" s="1"/>
  <c r="K664" i="8"/>
  <c r="K663" i="8"/>
  <c r="L663" i="8" s="1"/>
  <c r="K662" i="8"/>
  <c r="L662" i="8" s="1"/>
  <c r="K661" i="8"/>
  <c r="L661" i="8" s="1"/>
  <c r="M661" i="8" s="1"/>
  <c r="K660" i="8"/>
  <c r="K659" i="8"/>
  <c r="L659" i="8" s="1"/>
  <c r="K658" i="8"/>
  <c r="L658" i="8" s="1"/>
  <c r="M658" i="8" s="1"/>
  <c r="K657" i="8"/>
  <c r="L657" i="8" s="1"/>
  <c r="M657" i="8" s="1"/>
  <c r="K656" i="8"/>
  <c r="L656" i="8" s="1"/>
  <c r="K655" i="8"/>
  <c r="L655" i="8" s="1"/>
  <c r="K654" i="8"/>
  <c r="L654" i="8" s="1"/>
  <c r="K653" i="8"/>
  <c r="L653" i="8" s="1"/>
  <c r="K652" i="8"/>
  <c r="L652" i="8" s="1"/>
  <c r="K651" i="8"/>
  <c r="L651" i="8" s="1"/>
  <c r="K650" i="8"/>
  <c r="L650" i="8" s="1"/>
  <c r="K649" i="8"/>
  <c r="L649" i="8" s="1"/>
  <c r="K648" i="8"/>
  <c r="L648" i="8" s="1"/>
  <c r="M648" i="8" s="1"/>
  <c r="K647" i="8"/>
  <c r="L647" i="8" s="1"/>
  <c r="K646" i="8"/>
  <c r="L646" i="8" s="1"/>
  <c r="K645" i="8"/>
  <c r="L645" i="8" s="1"/>
  <c r="K644" i="8"/>
  <c r="L644" i="8" s="1"/>
  <c r="K643" i="8"/>
  <c r="L643" i="8" s="1"/>
  <c r="K642" i="8"/>
  <c r="L642" i="8" s="1"/>
  <c r="K641" i="8"/>
  <c r="L641" i="8" s="1"/>
  <c r="K640" i="8"/>
  <c r="L640" i="8" s="1"/>
  <c r="K639" i="8"/>
  <c r="L639" i="8" s="1"/>
  <c r="K638" i="8"/>
  <c r="L638" i="8" s="1"/>
  <c r="K637" i="8"/>
  <c r="L637" i="8" s="1"/>
  <c r="M637" i="8" s="1"/>
  <c r="K636" i="8"/>
  <c r="L636" i="8" s="1"/>
  <c r="K635" i="8"/>
  <c r="L635" i="8" s="1"/>
  <c r="K634" i="8"/>
  <c r="L634" i="8" s="1"/>
  <c r="M634" i="8" s="1"/>
  <c r="K633" i="8"/>
  <c r="L633" i="8" s="1"/>
  <c r="K632" i="8"/>
  <c r="L632" i="8" s="1"/>
  <c r="K631" i="8"/>
  <c r="L631" i="8" s="1"/>
  <c r="K630" i="8"/>
  <c r="L630" i="8" s="1"/>
  <c r="K629" i="8"/>
  <c r="L629" i="8" s="1"/>
  <c r="K628" i="8"/>
  <c r="K627" i="8"/>
  <c r="L627" i="8" s="1"/>
  <c r="K626" i="8"/>
  <c r="L626" i="8" s="1"/>
  <c r="K625" i="8"/>
  <c r="L625" i="8" s="1"/>
  <c r="K624" i="8"/>
  <c r="K623" i="8"/>
  <c r="L623" i="8" s="1"/>
  <c r="K622" i="8"/>
  <c r="L622" i="8" s="1"/>
  <c r="K621" i="8"/>
  <c r="L621" i="8" s="1"/>
  <c r="M621" i="8" s="1"/>
  <c r="K620" i="8"/>
  <c r="K619" i="8"/>
  <c r="L619" i="8" s="1"/>
  <c r="K618" i="8"/>
  <c r="L618" i="8" s="1"/>
  <c r="K617" i="8"/>
  <c r="L617" i="8" s="1"/>
  <c r="K616" i="8"/>
  <c r="L616" i="8" s="1"/>
  <c r="K615" i="8"/>
  <c r="L615" i="8" s="1"/>
  <c r="K614" i="8"/>
  <c r="L614" i="8" s="1"/>
  <c r="K613" i="8"/>
  <c r="L613" i="8" s="1"/>
  <c r="K612" i="8"/>
  <c r="L612" i="8" s="1"/>
  <c r="M612" i="8" s="1"/>
  <c r="K611" i="8"/>
  <c r="L611" i="8" s="1"/>
  <c r="K610" i="8"/>
  <c r="L610" i="8" s="1"/>
  <c r="K609" i="8"/>
  <c r="L609" i="8" s="1"/>
  <c r="K608" i="8"/>
  <c r="L608" i="8" s="1"/>
  <c r="K607" i="8"/>
  <c r="L607" i="8" s="1"/>
  <c r="K606" i="8"/>
  <c r="L606" i="8" s="1"/>
  <c r="K605" i="8"/>
  <c r="L605" i="8" s="1"/>
  <c r="K604" i="8"/>
  <c r="L604" i="8" s="1"/>
  <c r="K603" i="8"/>
  <c r="L603" i="8" s="1"/>
  <c r="K602" i="8"/>
  <c r="L602" i="8" s="1"/>
  <c r="K601" i="8"/>
  <c r="L601" i="8" s="1"/>
  <c r="K600" i="8"/>
  <c r="K599" i="8"/>
  <c r="L599" i="8" s="1"/>
  <c r="K598" i="8"/>
  <c r="L598" i="8" s="1"/>
  <c r="K597" i="8"/>
  <c r="L597" i="8" s="1"/>
  <c r="K596" i="8"/>
  <c r="L596" i="8" s="1"/>
  <c r="K595" i="8"/>
  <c r="L595" i="8" s="1"/>
  <c r="K594" i="8"/>
  <c r="L594" i="8" s="1"/>
  <c r="K593" i="8"/>
  <c r="L593" i="8" s="1"/>
  <c r="K592" i="8"/>
  <c r="L592" i="8" s="1"/>
  <c r="K591" i="8"/>
  <c r="L591" i="8" s="1"/>
  <c r="K590" i="8"/>
  <c r="L590" i="8" s="1"/>
  <c r="K589" i="8"/>
  <c r="L589" i="8" s="1"/>
  <c r="K588" i="8"/>
  <c r="L588" i="8" s="1"/>
  <c r="K587" i="8"/>
  <c r="L587" i="8" s="1"/>
  <c r="K586" i="8"/>
  <c r="L586" i="8" s="1"/>
  <c r="M586" i="8" s="1"/>
  <c r="K585" i="8"/>
  <c r="L585" i="8" s="1"/>
  <c r="K584" i="8"/>
  <c r="L584" i="8" s="1"/>
  <c r="K1691" i="8"/>
  <c r="L1691" i="8" s="1"/>
  <c r="Q1691" i="8" s="1"/>
  <c r="F584" i="8"/>
  <c r="F585" i="8"/>
  <c r="F586" i="8"/>
  <c r="Y38" i="8"/>
  <c r="X38" i="8"/>
  <c r="V38" i="8"/>
  <c r="U38" i="8"/>
  <c r="S38" i="8"/>
  <c r="R38" i="8"/>
  <c r="Q38" i="8"/>
  <c r="P38" i="8"/>
  <c r="O38" i="8"/>
  <c r="N38" i="8"/>
  <c r="H38" i="8"/>
  <c r="G38" i="8"/>
  <c r="E38" i="8"/>
  <c r="O50" i="19"/>
  <c r="Y612" i="8"/>
  <c r="Y611" i="8"/>
  <c r="Y610" i="8"/>
  <c r="Y609" i="8"/>
  <c r="Y608" i="8"/>
  <c r="Y607" i="8"/>
  <c r="Y45" i="8"/>
  <c r="N57" i="19" s="1"/>
  <c r="Y46" i="8"/>
  <c r="N58" i="19" s="1"/>
  <c r="Y47" i="8"/>
  <c r="N59" i="19" s="1"/>
  <c r="O53" i="19"/>
  <c r="O54" i="19"/>
  <c r="O55" i="19"/>
  <c r="O56" i="19"/>
  <c r="O57" i="19"/>
  <c r="P27" i="19"/>
  <c r="P28" i="19"/>
  <c r="P1697" i="8"/>
  <c r="K1697" i="8"/>
  <c r="P1696" i="8"/>
  <c r="K1696" i="8"/>
  <c r="L1696" i="8" s="1"/>
  <c r="Q1696" i="8" s="1"/>
  <c r="S1696" i="8" s="1"/>
  <c r="P1695" i="8"/>
  <c r="K1695" i="8"/>
  <c r="L1695" i="8" s="1"/>
  <c r="Q1695" i="8" s="1"/>
  <c r="S1695" i="8" s="1"/>
  <c r="P1694" i="8"/>
  <c r="K1694" i="8"/>
  <c r="L1694" i="8" s="1"/>
  <c r="M1694" i="8" s="1"/>
  <c r="P1693" i="8"/>
  <c r="K1693" i="8"/>
  <c r="L1693" i="8" s="1"/>
  <c r="Q1693" i="8" s="1"/>
  <c r="S1693" i="8" s="1"/>
  <c r="P1692" i="8"/>
  <c r="K1692" i="8"/>
  <c r="L1692" i="8" s="1"/>
  <c r="Q1692" i="8" s="1"/>
  <c r="S1692" i="8" s="1"/>
  <c r="P1691" i="8"/>
  <c r="P1690" i="8"/>
  <c r="K1690" i="8"/>
  <c r="L1690" i="8" s="1"/>
  <c r="Q1690" i="8" s="1"/>
  <c r="S1690" i="8" s="1"/>
  <c r="P1689" i="8"/>
  <c r="K1689" i="8"/>
  <c r="L1689" i="8" s="1"/>
  <c r="Q1689" i="8" s="1"/>
  <c r="S1689" i="8" s="1"/>
  <c r="P1688" i="8"/>
  <c r="K1688" i="8"/>
  <c r="L1688" i="8" s="1"/>
  <c r="P1687" i="8"/>
  <c r="K1687" i="8"/>
  <c r="L1687" i="8" s="1"/>
  <c r="Q1687" i="8" s="1"/>
  <c r="S1687" i="8" s="1"/>
  <c r="P1686" i="8"/>
  <c r="K1686" i="8"/>
  <c r="L1686" i="8" s="1"/>
  <c r="Q1686" i="8" s="1"/>
  <c r="S1686" i="8" s="1"/>
  <c r="P1685" i="8"/>
  <c r="K1685" i="8"/>
  <c r="L1685" i="8" s="1"/>
  <c r="P1684" i="8"/>
  <c r="K1684" i="8"/>
  <c r="L1684" i="8" s="1"/>
  <c r="Q1684" i="8" s="1"/>
  <c r="S1684" i="8" s="1"/>
  <c r="P1683" i="8"/>
  <c r="K1683" i="8"/>
  <c r="L1683" i="8" s="1"/>
  <c r="Q1683" i="8" s="1"/>
  <c r="S1683" i="8" s="1"/>
  <c r="P1682" i="8"/>
  <c r="K1682" i="8"/>
  <c r="L1682" i="8" s="1"/>
  <c r="P1681" i="8"/>
  <c r="K1681" i="8"/>
  <c r="L1681" i="8" s="1"/>
  <c r="Q1681" i="8" s="1"/>
  <c r="S1681" i="8" s="1"/>
  <c r="P1680" i="8"/>
  <c r="K1680" i="8"/>
  <c r="L1680" i="8" s="1"/>
  <c r="P1679" i="8"/>
  <c r="K1679" i="8"/>
  <c r="L1679" i="8" s="1"/>
  <c r="Q1679" i="8" s="1"/>
  <c r="S1679" i="8" s="1"/>
  <c r="P1678" i="8"/>
  <c r="K1678" i="8"/>
  <c r="L1678" i="8" s="1"/>
  <c r="P1677" i="8"/>
  <c r="K1677" i="8"/>
  <c r="L1677" i="8" s="1"/>
  <c r="Q1677" i="8" s="1"/>
  <c r="S1677" i="8" s="1"/>
  <c r="P1676" i="8"/>
  <c r="K1676" i="8"/>
  <c r="L1676" i="8" s="1"/>
  <c r="Q1676" i="8" s="1"/>
  <c r="S1676" i="8" s="1"/>
  <c r="P1675" i="8"/>
  <c r="K1675" i="8"/>
  <c r="L1675" i="8" s="1"/>
  <c r="P1674" i="8"/>
  <c r="K1674" i="8"/>
  <c r="L1674" i="8" s="1"/>
  <c r="Q1674" i="8" s="1"/>
  <c r="S1674" i="8" s="1"/>
  <c r="P1673" i="8"/>
  <c r="K1673" i="8"/>
  <c r="L1673" i="8" s="1"/>
  <c r="P1672" i="8"/>
  <c r="K1672" i="8"/>
  <c r="L1672" i="8" s="1"/>
  <c r="Q1672" i="8" s="1"/>
  <c r="S1672" i="8" s="1"/>
  <c r="P1671" i="8"/>
  <c r="K1671" i="8"/>
  <c r="L1671" i="8" s="1"/>
  <c r="P1670" i="8"/>
  <c r="K1670" i="8"/>
  <c r="L1670" i="8" s="1"/>
  <c r="P1669" i="8"/>
  <c r="K1669" i="8"/>
  <c r="L1669" i="8" s="1"/>
  <c r="P1668" i="8"/>
  <c r="K1668" i="8"/>
  <c r="L1668" i="8" s="1"/>
  <c r="Q1668" i="8" s="1"/>
  <c r="S1668" i="8" s="1"/>
  <c r="P1667" i="8"/>
  <c r="K1667" i="8"/>
  <c r="L1667" i="8" s="1"/>
  <c r="P1666" i="8"/>
  <c r="K1666" i="8"/>
  <c r="L1666" i="8" s="1"/>
  <c r="P1665" i="8"/>
  <c r="K1665" i="8"/>
  <c r="L1665" i="8" s="1"/>
  <c r="Q1665" i="8" s="1"/>
  <c r="S1665" i="8" s="1"/>
  <c r="P1664" i="8"/>
  <c r="K1664" i="8"/>
  <c r="L1664" i="8" s="1"/>
  <c r="Q1664" i="8" s="1"/>
  <c r="S1664" i="8" s="1"/>
  <c r="P1663" i="8"/>
  <c r="K1663" i="8"/>
  <c r="L1663" i="8" s="1"/>
  <c r="Q1663" i="8" s="1"/>
  <c r="S1663" i="8" s="1"/>
  <c r="P1662" i="8"/>
  <c r="K1662" i="8"/>
  <c r="L1662" i="8" s="1"/>
  <c r="P1661" i="8"/>
  <c r="K1661" i="8"/>
  <c r="L1661" i="8" s="1"/>
  <c r="P1660" i="8"/>
  <c r="K1660" i="8"/>
  <c r="L1660" i="8" s="1"/>
  <c r="Q1660" i="8" s="1"/>
  <c r="S1660" i="8" s="1"/>
  <c r="P1659" i="8"/>
  <c r="K1659" i="8"/>
  <c r="L1659" i="8" s="1"/>
  <c r="P1658" i="8"/>
  <c r="K1658" i="8"/>
  <c r="L1658" i="8" s="1"/>
  <c r="P1657" i="8"/>
  <c r="K1657" i="8"/>
  <c r="L1657" i="8" s="1"/>
  <c r="Q1657" i="8" s="1"/>
  <c r="S1657" i="8" s="1"/>
  <c r="P1656" i="8"/>
  <c r="K1656" i="8"/>
  <c r="L1656" i="8" s="1"/>
  <c r="Q1656" i="8" s="1"/>
  <c r="S1656" i="8" s="1"/>
  <c r="P1655" i="8"/>
  <c r="K1655" i="8"/>
  <c r="L1655" i="8" s="1"/>
  <c r="Q1655" i="8" s="1"/>
  <c r="S1655" i="8" s="1"/>
  <c r="P1654" i="8"/>
  <c r="K1654" i="8"/>
  <c r="L1654" i="8" s="1"/>
  <c r="P1653" i="8"/>
  <c r="K1653" i="8"/>
  <c r="L1653" i="8" s="1"/>
  <c r="P1652" i="8"/>
  <c r="K1652" i="8"/>
  <c r="L1652" i="8" s="1"/>
  <c r="Q1652" i="8" s="1"/>
  <c r="S1652" i="8" s="1"/>
  <c r="P1651" i="8"/>
  <c r="K1651" i="8"/>
  <c r="L1651" i="8" s="1"/>
  <c r="Q1651" i="8" s="1"/>
  <c r="S1651" i="8" s="1"/>
  <c r="P1650" i="8"/>
  <c r="K1650" i="8"/>
  <c r="L1650" i="8" s="1"/>
  <c r="P1649" i="8"/>
  <c r="K1649" i="8"/>
  <c r="L1649" i="8" s="1"/>
  <c r="Q1649" i="8" s="1"/>
  <c r="S1649" i="8" s="1"/>
  <c r="P1648" i="8"/>
  <c r="K1648" i="8"/>
  <c r="L1648" i="8" s="1"/>
  <c r="Q1648" i="8" s="1"/>
  <c r="S1648" i="8" s="1"/>
  <c r="P1647" i="8"/>
  <c r="K1647" i="8"/>
  <c r="L1647" i="8" s="1"/>
  <c r="Q1647" i="8" s="1"/>
  <c r="S1647" i="8" s="1"/>
  <c r="P1646" i="8"/>
  <c r="K1646" i="8"/>
  <c r="L1646" i="8" s="1"/>
  <c r="P1645" i="8"/>
  <c r="K1645" i="8"/>
  <c r="L1645" i="8" s="1"/>
  <c r="P1644" i="8"/>
  <c r="K1644" i="8"/>
  <c r="L1644" i="8" s="1"/>
  <c r="P1643" i="8"/>
  <c r="K1643" i="8"/>
  <c r="L1643" i="8" s="1"/>
  <c r="P1642" i="8"/>
  <c r="K1642" i="8"/>
  <c r="L1642" i="8" s="1"/>
  <c r="P1641" i="8"/>
  <c r="K1641" i="8"/>
  <c r="L1641" i="8" s="1"/>
  <c r="P1640" i="8"/>
  <c r="K1640" i="8"/>
  <c r="L1640" i="8" s="1"/>
  <c r="Q1640" i="8" s="1"/>
  <c r="S1640" i="8" s="1"/>
  <c r="P1639" i="8"/>
  <c r="K1639" i="8"/>
  <c r="L1639" i="8" s="1"/>
  <c r="P1638" i="8"/>
  <c r="K1638" i="8"/>
  <c r="L1638" i="8" s="1"/>
  <c r="Q1638" i="8" s="1"/>
  <c r="S1638" i="8" s="1"/>
  <c r="P1637" i="8"/>
  <c r="K1637" i="8"/>
  <c r="L1637" i="8" s="1"/>
  <c r="P1636" i="8"/>
  <c r="K1636" i="8"/>
  <c r="L1636" i="8" s="1"/>
  <c r="P1635" i="8"/>
  <c r="K1635" i="8"/>
  <c r="L1635" i="8" s="1"/>
  <c r="Q1635" i="8" s="1"/>
  <c r="S1635" i="8" s="1"/>
  <c r="P1634" i="8"/>
  <c r="K1634" i="8"/>
  <c r="L1634" i="8" s="1"/>
  <c r="Q1634" i="8" s="1"/>
  <c r="P1633" i="8"/>
  <c r="K1633" i="8"/>
  <c r="L1633" i="8" s="1"/>
  <c r="Q1633" i="8" s="1"/>
  <c r="S1633" i="8" s="1"/>
  <c r="P1632" i="8"/>
  <c r="K1632" i="8"/>
  <c r="L1632" i="8" s="1"/>
  <c r="Q1632" i="8" s="1"/>
  <c r="S1632" i="8" s="1"/>
  <c r="P1631" i="8"/>
  <c r="K1631" i="8"/>
  <c r="L1631" i="8" s="1"/>
  <c r="P1630" i="8"/>
  <c r="K1630" i="8"/>
  <c r="L1630" i="8" s="1"/>
  <c r="P1629" i="8"/>
  <c r="K1629" i="8"/>
  <c r="L1629" i="8" s="1"/>
  <c r="P1628" i="8"/>
  <c r="K1628" i="8"/>
  <c r="L1628" i="8" s="1"/>
  <c r="Q1628" i="8" s="1"/>
  <c r="S1628" i="8" s="1"/>
  <c r="P1627" i="8"/>
  <c r="K1627" i="8"/>
  <c r="L1627" i="8" s="1"/>
  <c r="Q1627" i="8" s="1"/>
  <c r="S1627" i="8" s="1"/>
  <c r="P1626" i="8"/>
  <c r="K1626" i="8"/>
  <c r="L1626" i="8" s="1"/>
  <c r="P1625" i="8"/>
  <c r="K1625" i="8"/>
  <c r="L1625" i="8" s="1"/>
  <c r="P1624" i="8"/>
  <c r="K1624" i="8"/>
  <c r="L1624" i="8" s="1"/>
  <c r="Q1624" i="8" s="1"/>
  <c r="S1624" i="8" s="1"/>
  <c r="P1623" i="8"/>
  <c r="K1623" i="8"/>
  <c r="L1623" i="8" s="1"/>
  <c r="P1622" i="8"/>
  <c r="K1622" i="8"/>
  <c r="L1622" i="8" s="1"/>
  <c r="P1621" i="8"/>
  <c r="K1621" i="8"/>
  <c r="L1621" i="8" s="1"/>
  <c r="P1620" i="8"/>
  <c r="K1620" i="8"/>
  <c r="L1620" i="8" s="1"/>
  <c r="P1619" i="8"/>
  <c r="K1619" i="8"/>
  <c r="L1619" i="8" s="1"/>
  <c r="P1618" i="8"/>
  <c r="K1618" i="8"/>
  <c r="L1618" i="8" s="1"/>
  <c r="Q1618" i="8" s="1"/>
  <c r="S1618" i="8" s="1"/>
  <c r="P1617" i="8"/>
  <c r="K1617" i="8"/>
  <c r="L1617" i="8" s="1"/>
  <c r="P1616" i="8"/>
  <c r="K1616" i="8"/>
  <c r="L1616" i="8" s="1"/>
  <c r="P1615" i="8"/>
  <c r="K1615" i="8"/>
  <c r="L1615" i="8" s="1"/>
  <c r="P1614" i="8"/>
  <c r="K1614" i="8"/>
  <c r="L1614" i="8" s="1"/>
  <c r="P1613" i="8"/>
  <c r="K1613" i="8"/>
  <c r="L1613" i="8" s="1"/>
  <c r="Q1613" i="8" s="1"/>
  <c r="S1613" i="8" s="1"/>
  <c r="P1612" i="8"/>
  <c r="K1612" i="8"/>
  <c r="L1612" i="8" s="1"/>
  <c r="Q1612" i="8" s="1"/>
  <c r="S1612" i="8" s="1"/>
  <c r="P1611" i="8"/>
  <c r="K1611" i="8"/>
  <c r="L1611" i="8" s="1"/>
  <c r="P1610" i="8"/>
  <c r="K1610" i="8"/>
  <c r="L1610" i="8" s="1"/>
  <c r="P1609" i="8"/>
  <c r="K1609" i="8"/>
  <c r="L1609" i="8" s="1"/>
  <c r="P1608" i="8"/>
  <c r="K1608" i="8"/>
  <c r="L1608" i="8" s="1"/>
  <c r="Q1608" i="8" s="1"/>
  <c r="S1608" i="8" s="1"/>
  <c r="P1607" i="8"/>
  <c r="K1607" i="8"/>
  <c r="L1607" i="8" s="1"/>
  <c r="P1606" i="8"/>
  <c r="K1606" i="8"/>
  <c r="L1606" i="8" s="1"/>
  <c r="P1605" i="8"/>
  <c r="K1605" i="8"/>
  <c r="L1605" i="8" s="1"/>
  <c r="P1604" i="8"/>
  <c r="K1604" i="8"/>
  <c r="L1604" i="8" s="1"/>
  <c r="Q1604" i="8" s="1"/>
  <c r="S1604" i="8" s="1"/>
  <c r="P1603" i="8"/>
  <c r="K1603" i="8"/>
  <c r="L1603" i="8" s="1"/>
  <c r="P1602" i="8"/>
  <c r="K1602" i="8"/>
  <c r="L1602" i="8" s="1"/>
  <c r="Q1602" i="8" s="1"/>
  <c r="S1602" i="8" s="1"/>
  <c r="P1601" i="8"/>
  <c r="K1601" i="8"/>
  <c r="L1601" i="8" s="1"/>
  <c r="P1600" i="8"/>
  <c r="K1600" i="8"/>
  <c r="L1600" i="8" s="1"/>
  <c r="P1599" i="8"/>
  <c r="K1599" i="8"/>
  <c r="L1599" i="8" s="1"/>
  <c r="Q1599" i="8" s="1"/>
  <c r="S1599" i="8" s="1"/>
  <c r="P1598" i="8"/>
  <c r="K1598" i="8"/>
  <c r="L1598" i="8" s="1"/>
  <c r="Q1598" i="8" s="1"/>
  <c r="S1598" i="8" s="1"/>
  <c r="P1597" i="8"/>
  <c r="K1597" i="8"/>
  <c r="L1597" i="8" s="1"/>
  <c r="Q1597" i="8" s="1"/>
  <c r="S1597" i="8" s="1"/>
  <c r="P1596" i="8"/>
  <c r="K1596" i="8"/>
  <c r="L1596" i="8" s="1"/>
  <c r="P1595" i="8"/>
  <c r="K1595" i="8"/>
  <c r="L1595" i="8" s="1"/>
  <c r="P1594" i="8"/>
  <c r="K1594" i="8"/>
  <c r="L1594" i="8" s="1"/>
  <c r="Q1594" i="8" s="1"/>
  <c r="S1594" i="8" s="1"/>
  <c r="P1593" i="8"/>
  <c r="K1593" i="8"/>
  <c r="L1593" i="8" s="1"/>
  <c r="P1592" i="8"/>
  <c r="K1592" i="8"/>
  <c r="L1592" i="8" s="1"/>
  <c r="Q1592" i="8" s="1"/>
  <c r="S1592" i="8" s="1"/>
  <c r="P1591" i="8"/>
  <c r="K1591" i="8"/>
  <c r="L1591" i="8" s="1"/>
  <c r="P1590" i="8"/>
  <c r="K1590" i="8"/>
  <c r="L1590" i="8" s="1"/>
  <c r="Q1590" i="8" s="1"/>
  <c r="P1589" i="8"/>
  <c r="K1589" i="8"/>
  <c r="L1589" i="8" s="1"/>
  <c r="Q1589" i="8" s="1"/>
  <c r="S1589" i="8" s="1"/>
  <c r="P1588" i="8"/>
  <c r="K1588" i="8"/>
  <c r="L1588" i="8" s="1"/>
  <c r="P1587" i="8"/>
  <c r="K1587" i="8"/>
  <c r="L1587" i="8" s="1"/>
  <c r="P1586" i="8"/>
  <c r="K1586" i="8"/>
  <c r="L1586" i="8" s="1"/>
  <c r="Q1586" i="8" s="1"/>
  <c r="S1586" i="8" s="1"/>
  <c r="P1585" i="8"/>
  <c r="K1585" i="8"/>
  <c r="L1585" i="8" s="1"/>
  <c r="P1584" i="8"/>
  <c r="K1584" i="8"/>
  <c r="L1584" i="8" s="1"/>
  <c r="Q1584" i="8" s="1"/>
  <c r="S1584" i="8" s="1"/>
  <c r="P1583" i="8"/>
  <c r="K1583" i="8"/>
  <c r="L1583" i="8" s="1"/>
  <c r="Q1583" i="8" s="1"/>
  <c r="S1583" i="8" s="1"/>
  <c r="P1582" i="8"/>
  <c r="K1582" i="8"/>
  <c r="L1582" i="8" s="1"/>
  <c r="P1581" i="8"/>
  <c r="K1581" i="8"/>
  <c r="L1581" i="8" s="1"/>
  <c r="Q1581" i="8" s="1"/>
  <c r="S1581" i="8" s="1"/>
  <c r="P1580" i="8"/>
  <c r="K1580" i="8"/>
  <c r="P1579" i="8"/>
  <c r="K1579" i="8"/>
  <c r="L1579" i="8" s="1"/>
  <c r="P1578" i="8"/>
  <c r="K1578" i="8"/>
  <c r="L1578" i="8" s="1"/>
  <c r="Q1578" i="8" s="1"/>
  <c r="S1578" i="8" s="1"/>
  <c r="P1577" i="8"/>
  <c r="K1577" i="8"/>
  <c r="L1577" i="8" s="1"/>
  <c r="P1576" i="8"/>
  <c r="K1576" i="8"/>
  <c r="L1576" i="8" s="1"/>
  <c r="Q1576" i="8" s="1"/>
  <c r="S1576" i="8" s="1"/>
  <c r="P1575" i="8"/>
  <c r="K1575" i="8"/>
  <c r="L1575" i="8" s="1"/>
  <c r="P1574" i="8"/>
  <c r="K1574" i="8"/>
  <c r="L1574" i="8" s="1"/>
  <c r="P1573" i="8"/>
  <c r="K1573" i="8"/>
  <c r="L1573" i="8" s="1"/>
  <c r="Q1573" i="8" s="1"/>
  <c r="S1573" i="8" s="1"/>
  <c r="P1572" i="8"/>
  <c r="K1572" i="8"/>
  <c r="L1572" i="8" s="1"/>
  <c r="P1571" i="8"/>
  <c r="K1571" i="8"/>
  <c r="L1571" i="8" s="1"/>
  <c r="P1570" i="8"/>
  <c r="K1570" i="8"/>
  <c r="L1570" i="8" s="1"/>
  <c r="P1569" i="8"/>
  <c r="K1569" i="8"/>
  <c r="L1569" i="8" s="1"/>
  <c r="Q1569" i="8" s="1"/>
  <c r="S1569" i="8" s="1"/>
  <c r="P1568" i="8"/>
  <c r="K1568" i="8"/>
  <c r="L1568" i="8" s="1"/>
  <c r="Q1568" i="8" s="1"/>
  <c r="S1568" i="8" s="1"/>
  <c r="P1567" i="8"/>
  <c r="K1567" i="8"/>
  <c r="L1567" i="8" s="1"/>
  <c r="Q1567" i="8" s="1"/>
  <c r="S1567" i="8" s="1"/>
  <c r="P1566" i="8"/>
  <c r="K1566" i="8"/>
  <c r="L1566" i="8" s="1"/>
  <c r="Q1566" i="8" s="1"/>
  <c r="S1566" i="8" s="1"/>
  <c r="P1565" i="8"/>
  <c r="K1565" i="8"/>
  <c r="L1565" i="8" s="1"/>
  <c r="Q1565" i="8" s="1"/>
  <c r="S1565" i="8" s="1"/>
  <c r="P1564" i="8"/>
  <c r="K1564" i="8"/>
  <c r="L1564" i="8" s="1"/>
  <c r="Q1564" i="8" s="1"/>
  <c r="S1564" i="8" s="1"/>
  <c r="P1563" i="8"/>
  <c r="K1563" i="8"/>
  <c r="L1563" i="8" s="1"/>
  <c r="P1562" i="8"/>
  <c r="K1562" i="8"/>
  <c r="L1562" i="8" s="1"/>
  <c r="Q1562" i="8" s="1"/>
  <c r="S1562" i="8" s="1"/>
  <c r="P1561" i="8"/>
  <c r="K1561" i="8"/>
  <c r="L1561" i="8" s="1"/>
  <c r="Q1561" i="8" s="1"/>
  <c r="S1561" i="8" s="1"/>
  <c r="P1560" i="8"/>
  <c r="K1560" i="8"/>
  <c r="L1560" i="8" s="1"/>
  <c r="Q1560" i="8" s="1"/>
  <c r="S1560" i="8" s="1"/>
  <c r="P1559" i="8"/>
  <c r="K1559" i="8"/>
  <c r="L1559" i="8" s="1"/>
  <c r="P1558" i="8"/>
  <c r="K1558" i="8"/>
  <c r="L1558" i="8" s="1"/>
  <c r="Q1558" i="8" s="1"/>
  <c r="S1558" i="8" s="1"/>
  <c r="P1557" i="8"/>
  <c r="K1557" i="8"/>
  <c r="L1557" i="8" s="1"/>
  <c r="Q1557" i="8" s="1"/>
  <c r="S1557" i="8" s="1"/>
  <c r="P1556" i="8"/>
  <c r="K1556" i="8"/>
  <c r="L1556" i="8" s="1"/>
  <c r="P1555" i="8"/>
  <c r="K1555" i="8"/>
  <c r="L1555" i="8" s="1"/>
  <c r="P1554" i="8"/>
  <c r="K1554" i="8"/>
  <c r="L1554" i="8" s="1"/>
  <c r="Q1554" i="8" s="1"/>
  <c r="S1554" i="8" s="1"/>
  <c r="P1553" i="8"/>
  <c r="K1553" i="8"/>
  <c r="L1553" i="8" s="1"/>
  <c r="Q1553" i="8" s="1"/>
  <c r="S1553" i="8" s="1"/>
  <c r="P1552" i="8"/>
  <c r="K1552" i="8"/>
  <c r="L1552" i="8" s="1"/>
  <c r="P1551" i="8"/>
  <c r="K1551" i="8"/>
  <c r="L1551" i="8" s="1"/>
  <c r="P1550" i="8"/>
  <c r="K1550" i="8"/>
  <c r="L1550" i="8" s="1"/>
  <c r="Q1550" i="8" s="1"/>
  <c r="S1550" i="8" s="1"/>
  <c r="P1549" i="8"/>
  <c r="K1549" i="8"/>
  <c r="P1548" i="8"/>
  <c r="K1548" i="8"/>
  <c r="L1548" i="8" s="1"/>
  <c r="P1547" i="8"/>
  <c r="K1547" i="8"/>
  <c r="L1547" i="8" s="1"/>
  <c r="P1546" i="8"/>
  <c r="K1546" i="8"/>
  <c r="L1546" i="8" s="1"/>
  <c r="Q1546" i="8" s="1"/>
  <c r="S1546" i="8" s="1"/>
  <c r="P1545" i="8"/>
  <c r="K1545" i="8"/>
  <c r="L1545" i="8" s="1"/>
  <c r="Q1545" i="8" s="1"/>
  <c r="S1545" i="8" s="1"/>
  <c r="P1544" i="8"/>
  <c r="K1544" i="8"/>
  <c r="L1544" i="8" s="1"/>
  <c r="P1543" i="8"/>
  <c r="K1543" i="8"/>
  <c r="L1543" i="8" s="1"/>
  <c r="Q1543" i="8" s="1"/>
  <c r="S1543" i="8" s="1"/>
  <c r="P1542" i="8"/>
  <c r="K1542" i="8"/>
  <c r="L1542" i="8" s="1"/>
  <c r="P1541" i="8"/>
  <c r="K1541" i="8"/>
  <c r="L1541" i="8" s="1"/>
  <c r="P1540" i="8"/>
  <c r="K1540" i="8"/>
  <c r="L1540" i="8" s="1"/>
  <c r="Q1540" i="8" s="1"/>
  <c r="S1540" i="8" s="1"/>
  <c r="P1539" i="8"/>
  <c r="K1539" i="8"/>
  <c r="L1539" i="8" s="1"/>
  <c r="Q1539" i="8" s="1"/>
  <c r="S1539" i="8" s="1"/>
  <c r="P1538" i="8"/>
  <c r="K1538" i="8"/>
  <c r="L1538" i="8" s="1"/>
  <c r="Q1538" i="8" s="1"/>
  <c r="S1538" i="8" s="1"/>
  <c r="P1537" i="8"/>
  <c r="K1537" i="8"/>
  <c r="L1537" i="8" s="1"/>
  <c r="P1536" i="8"/>
  <c r="K1536" i="8"/>
  <c r="L1536" i="8" s="1"/>
  <c r="P1535" i="8"/>
  <c r="K1535" i="8"/>
  <c r="L1535" i="8" s="1"/>
  <c r="P1534" i="8"/>
  <c r="K1534" i="8"/>
  <c r="L1534" i="8" s="1"/>
  <c r="P1533" i="8"/>
  <c r="K1533" i="8"/>
  <c r="L1533" i="8" s="1"/>
  <c r="Q1533" i="8" s="1"/>
  <c r="S1533" i="8" s="1"/>
  <c r="P1532" i="8"/>
  <c r="K1532" i="8"/>
  <c r="L1532" i="8" s="1"/>
  <c r="Q1532" i="8" s="1"/>
  <c r="S1532" i="8" s="1"/>
  <c r="P1531" i="8"/>
  <c r="K1531" i="8"/>
  <c r="L1531" i="8" s="1"/>
  <c r="Q1531" i="8" s="1"/>
  <c r="S1531" i="8" s="1"/>
  <c r="P1530" i="8"/>
  <c r="K1530" i="8"/>
  <c r="L1530" i="8" s="1"/>
  <c r="Q1530" i="8" s="1"/>
  <c r="P1529" i="8"/>
  <c r="K1529" i="8"/>
  <c r="L1529" i="8" s="1"/>
  <c r="Q1529" i="8" s="1"/>
  <c r="S1529" i="8" s="1"/>
  <c r="P1528" i="8"/>
  <c r="K1528" i="8"/>
  <c r="L1528" i="8" s="1"/>
  <c r="P1527" i="8"/>
  <c r="K1527" i="8"/>
  <c r="L1527" i="8" s="1"/>
  <c r="P1526" i="8"/>
  <c r="K1526" i="8"/>
  <c r="L1526" i="8" s="1"/>
  <c r="Q1526" i="8" s="1"/>
  <c r="S1526" i="8" s="1"/>
  <c r="P1525" i="8"/>
  <c r="K1525" i="8"/>
  <c r="L1525" i="8" s="1"/>
  <c r="P1524" i="8"/>
  <c r="K1524" i="8"/>
  <c r="L1524" i="8" s="1"/>
  <c r="Q1524" i="8" s="1"/>
  <c r="S1524" i="8" s="1"/>
  <c r="P1523" i="8"/>
  <c r="K1523" i="8"/>
  <c r="L1523" i="8" s="1"/>
  <c r="P1522" i="8"/>
  <c r="K1522" i="8"/>
  <c r="L1522" i="8" s="1"/>
  <c r="P1521" i="8"/>
  <c r="K1521" i="8"/>
  <c r="L1521" i="8" s="1"/>
  <c r="Q1521" i="8" s="1"/>
  <c r="S1521" i="8" s="1"/>
  <c r="P1520" i="8"/>
  <c r="K1520" i="8"/>
  <c r="L1520" i="8" s="1"/>
  <c r="P1519" i="8"/>
  <c r="K1519" i="8"/>
  <c r="L1519" i="8" s="1"/>
  <c r="Q1519" i="8" s="1"/>
  <c r="S1519" i="8" s="1"/>
  <c r="P1518" i="8"/>
  <c r="K1518" i="8"/>
  <c r="L1518" i="8" s="1"/>
  <c r="Q1518" i="8" s="1"/>
  <c r="S1518" i="8" s="1"/>
  <c r="P1517" i="8"/>
  <c r="K1517" i="8"/>
  <c r="L1517" i="8" s="1"/>
  <c r="P1516" i="8"/>
  <c r="K1516" i="8"/>
  <c r="L1516" i="8" s="1"/>
  <c r="Q1516" i="8" s="1"/>
  <c r="S1516" i="8" s="1"/>
  <c r="P1515" i="8"/>
  <c r="K1515" i="8"/>
  <c r="L1515" i="8" s="1"/>
  <c r="P1514" i="8"/>
  <c r="K1514" i="8"/>
  <c r="L1514" i="8" s="1"/>
  <c r="P1513" i="8"/>
  <c r="K1513" i="8"/>
  <c r="L1513" i="8" s="1"/>
  <c r="Q1513" i="8" s="1"/>
  <c r="S1513" i="8" s="1"/>
  <c r="P1512" i="8"/>
  <c r="K1512" i="8"/>
  <c r="L1512" i="8" s="1"/>
  <c r="P1511" i="8"/>
  <c r="K1511" i="8"/>
  <c r="L1511" i="8" s="1"/>
  <c r="P1510" i="8"/>
  <c r="K1510" i="8"/>
  <c r="L1510" i="8" s="1"/>
  <c r="P1509" i="8"/>
  <c r="K1509" i="8"/>
  <c r="L1509" i="8" s="1"/>
  <c r="P1508" i="8"/>
  <c r="K1508" i="8"/>
  <c r="L1508" i="8" s="1"/>
  <c r="P1507" i="8"/>
  <c r="K1507" i="8"/>
  <c r="L1507" i="8" s="1"/>
  <c r="P1506" i="8"/>
  <c r="K1506" i="8"/>
  <c r="L1506" i="8" s="1"/>
  <c r="Q1506" i="8" s="1"/>
  <c r="P1505" i="8"/>
  <c r="K1505" i="8"/>
  <c r="L1505" i="8" s="1"/>
  <c r="Q1505" i="8" s="1"/>
  <c r="S1505" i="8" s="1"/>
  <c r="P1504" i="8"/>
  <c r="K1504" i="8"/>
  <c r="L1504" i="8" s="1"/>
  <c r="P1503" i="8"/>
  <c r="K1503" i="8"/>
  <c r="L1503" i="8" s="1"/>
  <c r="P1502" i="8"/>
  <c r="K1502" i="8"/>
  <c r="L1502" i="8" s="1"/>
  <c r="P1501" i="8"/>
  <c r="K1501" i="8"/>
  <c r="L1501" i="8" s="1"/>
  <c r="Q1501" i="8" s="1"/>
  <c r="S1501" i="8" s="1"/>
  <c r="P1500" i="8"/>
  <c r="K1500" i="8"/>
  <c r="L1500" i="8" s="1"/>
  <c r="P1499" i="8"/>
  <c r="K1499" i="8"/>
  <c r="L1499" i="8" s="1"/>
  <c r="Q1499" i="8" s="1"/>
  <c r="S1499" i="8" s="1"/>
  <c r="P1498" i="8"/>
  <c r="K1498" i="8"/>
  <c r="L1498" i="8" s="1"/>
  <c r="P1497" i="8"/>
  <c r="K1497" i="8"/>
  <c r="L1497" i="8" s="1"/>
  <c r="P1496" i="8"/>
  <c r="K1496" i="8"/>
  <c r="L1496" i="8" s="1"/>
  <c r="Q1496" i="8" s="1"/>
  <c r="S1496" i="8" s="1"/>
  <c r="P1495" i="8"/>
  <c r="K1495" i="8"/>
  <c r="L1495" i="8" s="1"/>
  <c r="P1494" i="8"/>
  <c r="K1494" i="8"/>
  <c r="L1494" i="8" s="1"/>
  <c r="P1493" i="8"/>
  <c r="K1493" i="8"/>
  <c r="L1493" i="8" s="1"/>
  <c r="Q1493" i="8" s="1"/>
  <c r="S1493" i="8" s="1"/>
  <c r="P1492" i="8"/>
  <c r="K1492" i="8"/>
  <c r="L1492" i="8" s="1"/>
  <c r="P1491" i="8"/>
  <c r="K1491" i="8"/>
  <c r="L1491" i="8" s="1"/>
  <c r="P1490" i="8"/>
  <c r="K1490" i="8"/>
  <c r="L1490" i="8" s="1"/>
  <c r="P1489" i="8"/>
  <c r="K1489" i="8"/>
  <c r="L1489" i="8" s="1"/>
  <c r="Q1489" i="8" s="1"/>
  <c r="S1489" i="8" s="1"/>
  <c r="P1488" i="8"/>
  <c r="K1488" i="8"/>
  <c r="L1488" i="8" s="1"/>
  <c r="Q1488" i="8" s="1"/>
  <c r="S1488" i="8" s="1"/>
  <c r="P1487" i="8"/>
  <c r="K1487" i="8"/>
  <c r="L1487" i="8" s="1"/>
  <c r="P1486" i="8"/>
  <c r="K1486" i="8"/>
  <c r="L1486" i="8" s="1"/>
  <c r="Q1486" i="8" s="1"/>
  <c r="S1486" i="8" s="1"/>
  <c r="P1485" i="8"/>
  <c r="K1485" i="8"/>
  <c r="L1485" i="8" s="1"/>
  <c r="Q1485" i="8" s="1"/>
  <c r="S1485" i="8" s="1"/>
  <c r="P1484" i="8"/>
  <c r="K1484" i="8"/>
  <c r="L1484" i="8" s="1"/>
  <c r="P1483" i="8"/>
  <c r="K1483" i="8"/>
  <c r="L1483" i="8" s="1"/>
  <c r="Q1483" i="8" s="1"/>
  <c r="S1483" i="8" s="1"/>
  <c r="P1482" i="8"/>
  <c r="K1482" i="8"/>
  <c r="L1482" i="8" s="1"/>
  <c r="P1481" i="8"/>
  <c r="K1481" i="8"/>
  <c r="L1481" i="8" s="1"/>
  <c r="P1480" i="8"/>
  <c r="K1480" i="8"/>
  <c r="L1480" i="8" s="1"/>
  <c r="P1479" i="8"/>
  <c r="K1479" i="8"/>
  <c r="L1479" i="8" s="1"/>
  <c r="Q1479" i="8" s="1"/>
  <c r="S1479" i="8" s="1"/>
  <c r="P1478" i="8"/>
  <c r="K1478" i="8"/>
  <c r="L1478" i="8" s="1"/>
  <c r="P1477" i="8"/>
  <c r="K1477" i="8"/>
  <c r="L1477" i="8" s="1"/>
  <c r="Q1477" i="8" s="1"/>
  <c r="S1477" i="8" s="1"/>
  <c r="P1476" i="8"/>
  <c r="K1476" i="8"/>
  <c r="L1476" i="8" s="1"/>
  <c r="P1475" i="8"/>
  <c r="K1475" i="8"/>
  <c r="L1475" i="8" s="1"/>
  <c r="P1474" i="8"/>
  <c r="K1474" i="8"/>
  <c r="L1474" i="8" s="1"/>
  <c r="Q1474" i="8" s="1"/>
  <c r="S1474" i="8" s="1"/>
  <c r="P1473" i="8"/>
  <c r="K1473" i="8"/>
  <c r="L1473" i="8" s="1"/>
  <c r="Q1473" i="8" s="1"/>
  <c r="S1473" i="8" s="1"/>
  <c r="P1472" i="8"/>
  <c r="K1472" i="8"/>
  <c r="L1472" i="8" s="1"/>
  <c r="Q1472" i="8" s="1"/>
  <c r="S1472" i="8" s="1"/>
  <c r="P1471" i="8"/>
  <c r="K1471" i="8"/>
  <c r="L1471" i="8" s="1"/>
  <c r="Q1471" i="8" s="1"/>
  <c r="S1471" i="8" s="1"/>
  <c r="P1470" i="8"/>
  <c r="K1470" i="8"/>
  <c r="L1470" i="8" s="1"/>
  <c r="P1469" i="8"/>
  <c r="K1469" i="8"/>
  <c r="L1469" i="8" s="1"/>
  <c r="Q1469" i="8" s="1"/>
  <c r="S1469" i="8" s="1"/>
  <c r="P1468" i="8"/>
  <c r="K1468" i="8"/>
  <c r="L1468" i="8" s="1"/>
  <c r="Q1468" i="8" s="1"/>
  <c r="S1468" i="8" s="1"/>
  <c r="P1467" i="8"/>
  <c r="K1467" i="8"/>
  <c r="L1467" i="8" s="1"/>
  <c r="P1466" i="8"/>
  <c r="K1466" i="8"/>
  <c r="L1466" i="8" s="1"/>
  <c r="Q1466" i="8" s="1"/>
  <c r="S1466" i="8" s="1"/>
  <c r="P1465" i="8"/>
  <c r="K1465" i="8"/>
  <c r="L1465" i="8" s="1"/>
  <c r="P1464" i="8"/>
  <c r="K1464" i="8"/>
  <c r="L1464" i="8" s="1"/>
  <c r="P1463" i="8"/>
  <c r="K1463" i="8"/>
  <c r="L1463" i="8" s="1"/>
  <c r="Q1463" i="8" s="1"/>
  <c r="S1463" i="8" s="1"/>
  <c r="P1462" i="8"/>
  <c r="K1462" i="8"/>
  <c r="L1462" i="8" s="1"/>
  <c r="Q1462" i="8" s="1"/>
  <c r="S1462" i="8" s="1"/>
  <c r="P1461" i="8"/>
  <c r="K1461" i="8"/>
  <c r="P1460" i="8"/>
  <c r="K1460" i="8"/>
  <c r="L1460" i="8" s="1"/>
  <c r="P1459" i="8"/>
  <c r="K1459" i="8"/>
  <c r="L1459" i="8" s="1"/>
  <c r="Q1459" i="8" s="1"/>
  <c r="S1459" i="8" s="1"/>
  <c r="P1458" i="8"/>
  <c r="K1458" i="8"/>
  <c r="L1458" i="8" s="1"/>
  <c r="Q1458" i="8" s="1"/>
  <c r="S1458" i="8" s="1"/>
  <c r="P1457" i="8"/>
  <c r="K1457" i="8"/>
  <c r="L1457" i="8" s="1"/>
  <c r="P1456" i="8"/>
  <c r="K1456" i="8"/>
  <c r="L1456" i="8" s="1"/>
  <c r="Q1456" i="8" s="1"/>
  <c r="S1456" i="8" s="1"/>
  <c r="P1455" i="8"/>
  <c r="K1455" i="8"/>
  <c r="L1455" i="8" s="1"/>
  <c r="P1454" i="8"/>
  <c r="K1454" i="8"/>
  <c r="L1454" i="8" s="1"/>
  <c r="Q1454" i="8" s="1"/>
  <c r="S1454" i="8" s="1"/>
  <c r="P1453" i="8"/>
  <c r="K1453" i="8"/>
  <c r="L1453" i="8" s="1"/>
  <c r="Q1453" i="8" s="1"/>
  <c r="S1453" i="8" s="1"/>
  <c r="P1452" i="8"/>
  <c r="K1452" i="8"/>
  <c r="L1452" i="8" s="1"/>
  <c r="P1451" i="8"/>
  <c r="K1451" i="8"/>
  <c r="L1451" i="8" s="1"/>
  <c r="Q1451" i="8" s="1"/>
  <c r="S1451" i="8" s="1"/>
  <c r="P1450" i="8"/>
  <c r="K1450" i="8"/>
  <c r="L1450" i="8" s="1"/>
  <c r="P1449" i="8"/>
  <c r="K1449" i="8"/>
  <c r="L1449" i="8" s="1"/>
  <c r="Q1449" i="8" s="1"/>
  <c r="S1449" i="8" s="1"/>
  <c r="P1448" i="8"/>
  <c r="K1448" i="8"/>
  <c r="L1448" i="8" s="1"/>
  <c r="P1447" i="8"/>
  <c r="K1447" i="8"/>
  <c r="L1447" i="8" s="1"/>
  <c r="Q1447" i="8" s="1"/>
  <c r="S1447" i="8" s="1"/>
  <c r="P1446" i="8"/>
  <c r="K1446" i="8"/>
  <c r="L1446" i="8" s="1"/>
  <c r="P1445" i="8"/>
  <c r="K1445" i="8"/>
  <c r="L1445" i="8" s="1"/>
  <c r="Q1445" i="8" s="1"/>
  <c r="S1445" i="8" s="1"/>
  <c r="P1444" i="8"/>
  <c r="K1444" i="8"/>
  <c r="L1444" i="8" s="1"/>
  <c r="P1443" i="8"/>
  <c r="K1443" i="8"/>
  <c r="L1443" i="8" s="1"/>
  <c r="P1442" i="8"/>
  <c r="K1442" i="8"/>
  <c r="L1442" i="8" s="1"/>
  <c r="Q1442" i="8" s="1"/>
  <c r="S1442" i="8" s="1"/>
  <c r="P1441" i="8"/>
  <c r="K1441" i="8"/>
  <c r="L1441" i="8" s="1"/>
  <c r="Q1441" i="8" s="1"/>
  <c r="S1441" i="8" s="1"/>
  <c r="P1440" i="8"/>
  <c r="K1440" i="8"/>
  <c r="L1440" i="8" s="1"/>
  <c r="Q1440" i="8" s="1"/>
  <c r="S1440" i="8" s="1"/>
  <c r="P1439" i="8"/>
  <c r="K1439" i="8"/>
  <c r="L1439" i="8" s="1"/>
  <c r="Q1439" i="8" s="1"/>
  <c r="S1439" i="8" s="1"/>
  <c r="P1438" i="8"/>
  <c r="K1438" i="8"/>
  <c r="L1438" i="8" s="1"/>
  <c r="Q1438" i="8" s="1"/>
  <c r="P1437" i="8"/>
  <c r="K1437" i="8"/>
  <c r="L1437" i="8" s="1"/>
  <c r="P1436" i="8"/>
  <c r="K1436" i="8"/>
  <c r="L1436" i="8" s="1"/>
  <c r="P1435" i="8"/>
  <c r="K1435" i="8"/>
  <c r="L1435" i="8" s="1"/>
  <c r="P1434" i="8"/>
  <c r="K1434" i="8"/>
  <c r="L1434" i="8" s="1"/>
  <c r="Q1434" i="8" s="1"/>
  <c r="S1434" i="8" s="1"/>
  <c r="P1433" i="8"/>
  <c r="K1433" i="8"/>
  <c r="L1433" i="8" s="1"/>
  <c r="Q1433" i="8" s="1"/>
  <c r="S1433" i="8" s="1"/>
  <c r="P1432" i="8"/>
  <c r="K1432" i="8"/>
  <c r="L1432" i="8" s="1"/>
  <c r="P1431" i="8"/>
  <c r="K1431" i="8"/>
  <c r="L1431" i="8" s="1"/>
  <c r="P1430" i="8"/>
  <c r="K1430" i="8"/>
  <c r="L1430" i="8" s="1"/>
  <c r="Q1430" i="8" s="1"/>
  <c r="S1430" i="8" s="1"/>
  <c r="P1429" i="8"/>
  <c r="K1429" i="8"/>
  <c r="L1429" i="8" s="1"/>
  <c r="P1428" i="8"/>
  <c r="K1428" i="8"/>
  <c r="L1428" i="8" s="1"/>
  <c r="P1427" i="8"/>
  <c r="K1427" i="8"/>
  <c r="L1427" i="8" s="1"/>
  <c r="P1426" i="8"/>
  <c r="K1426" i="8"/>
  <c r="L1426" i="8" s="1"/>
  <c r="P1425" i="8"/>
  <c r="K1425" i="8"/>
  <c r="L1425" i="8" s="1"/>
  <c r="P1424" i="8"/>
  <c r="K1424" i="8"/>
  <c r="L1424" i="8" s="1"/>
  <c r="P1423" i="8"/>
  <c r="K1423" i="8"/>
  <c r="L1423" i="8" s="1"/>
  <c r="Q1423" i="8" s="1"/>
  <c r="S1423" i="8" s="1"/>
  <c r="P1422" i="8"/>
  <c r="K1422" i="8"/>
  <c r="L1422" i="8" s="1"/>
  <c r="Q1422" i="8" s="1"/>
  <c r="S1422" i="8" s="1"/>
  <c r="P1421" i="8"/>
  <c r="K1421" i="8"/>
  <c r="P1420" i="8"/>
  <c r="K1420" i="8"/>
  <c r="L1420" i="8" s="1"/>
  <c r="P1419" i="8"/>
  <c r="K1419" i="8"/>
  <c r="L1419" i="8" s="1"/>
  <c r="Q1419" i="8" s="1"/>
  <c r="S1419" i="8" s="1"/>
  <c r="P1418" i="8"/>
  <c r="K1418" i="8"/>
  <c r="L1418" i="8" s="1"/>
  <c r="Q1418" i="8" s="1"/>
  <c r="S1418" i="8" s="1"/>
  <c r="P1417" i="8"/>
  <c r="K1417" i="8"/>
  <c r="L1417" i="8" s="1"/>
  <c r="P1416" i="8"/>
  <c r="K1416" i="8"/>
  <c r="L1416" i="8" s="1"/>
  <c r="Q1416" i="8" s="1"/>
  <c r="S1416" i="8" s="1"/>
  <c r="P1415" i="8"/>
  <c r="K1415" i="8"/>
  <c r="L1415" i="8" s="1"/>
  <c r="P1414" i="8"/>
  <c r="K1414" i="8"/>
  <c r="L1414" i="8" s="1"/>
  <c r="Q1414" i="8" s="1"/>
  <c r="S1414" i="8" s="1"/>
  <c r="P1413" i="8"/>
  <c r="K1413" i="8"/>
  <c r="L1413" i="8" s="1"/>
  <c r="Q1413" i="8" s="1"/>
  <c r="S1413" i="8" s="1"/>
  <c r="P1412" i="8"/>
  <c r="K1412" i="8"/>
  <c r="L1412" i="8" s="1"/>
  <c r="P1411" i="8"/>
  <c r="K1411" i="8"/>
  <c r="L1411" i="8" s="1"/>
  <c r="P1410" i="8"/>
  <c r="K1410" i="8"/>
  <c r="L1410" i="8" s="1"/>
  <c r="Q1410" i="8" s="1"/>
  <c r="S1410" i="8" s="1"/>
  <c r="P1409" i="8"/>
  <c r="K1409" i="8"/>
  <c r="L1409" i="8" s="1"/>
  <c r="Q1409" i="8" s="1"/>
  <c r="S1409" i="8" s="1"/>
  <c r="P1408" i="8"/>
  <c r="K1408" i="8"/>
  <c r="L1408" i="8" s="1"/>
  <c r="Q1408" i="8" s="1"/>
  <c r="S1408" i="8" s="1"/>
  <c r="P1407" i="8"/>
  <c r="K1407" i="8"/>
  <c r="L1407" i="8" s="1"/>
  <c r="Q1407" i="8" s="1"/>
  <c r="S1407" i="8" s="1"/>
  <c r="P1406" i="8"/>
  <c r="K1406" i="8"/>
  <c r="L1406" i="8" s="1"/>
  <c r="Q1406" i="8" s="1"/>
  <c r="S1406" i="8" s="1"/>
  <c r="P1405" i="8"/>
  <c r="K1405" i="8"/>
  <c r="P1404" i="8"/>
  <c r="K1404" i="8"/>
  <c r="L1404" i="8" s="1"/>
  <c r="Q1404" i="8" s="1"/>
  <c r="S1404" i="8" s="1"/>
  <c r="P1403" i="8"/>
  <c r="K1403" i="8"/>
  <c r="L1403" i="8" s="1"/>
  <c r="Q1403" i="8" s="1"/>
  <c r="S1403" i="8" s="1"/>
  <c r="P1402" i="8"/>
  <c r="K1402" i="8"/>
  <c r="L1402" i="8" s="1"/>
  <c r="Q1402" i="8" s="1"/>
  <c r="S1402" i="8" s="1"/>
  <c r="P1401" i="8"/>
  <c r="K1401" i="8"/>
  <c r="L1401" i="8" s="1"/>
  <c r="Q1401" i="8" s="1"/>
  <c r="S1401" i="8" s="1"/>
  <c r="P1400" i="8"/>
  <c r="K1400" i="8"/>
  <c r="L1400" i="8" s="1"/>
  <c r="P1399" i="8"/>
  <c r="K1399" i="8"/>
  <c r="L1399" i="8" s="1"/>
  <c r="Q1399" i="8" s="1"/>
  <c r="S1399" i="8" s="1"/>
  <c r="P1398" i="8"/>
  <c r="K1398" i="8"/>
  <c r="L1398" i="8" s="1"/>
  <c r="Q1398" i="8" s="1"/>
  <c r="S1398" i="8" s="1"/>
  <c r="P1397" i="8"/>
  <c r="K1397" i="8"/>
  <c r="L1397" i="8" s="1"/>
  <c r="Q1397" i="8" s="1"/>
  <c r="S1397" i="8" s="1"/>
  <c r="P1396" i="8"/>
  <c r="K1396" i="8"/>
  <c r="L1396" i="8" s="1"/>
  <c r="Q1396" i="8" s="1"/>
  <c r="S1396" i="8" s="1"/>
  <c r="P1395" i="8"/>
  <c r="K1395" i="8"/>
  <c r="L1395" i="8" s="1"/>
  <c r="P1394" i="8"/>
  <c r="K1394" i="8"/>
  <c r="L1394" i="8" s="1"/>
  <c r="Q1394" i="8" s="1"/>
  <c r="S1394" i="8" s="1"/>
  <c r="P1393" i="8"/>
  <c r="K1393" i="8"/>
  <c r="L1393" i="8" s="1"/>
  <c r="Q1393" i="8" s="1"/>
  <c r="S1393" i="8" s="1"/>
  <c r="P1392" i="8"/>
  <c r="K1392" i="8"/>
  <c r="L1392" i="8" s="1"/>
  <c r="P1391" i="8"/>
  <c r="K1391" i="8"/>
  <c r="L1391" i="8" s="1"/>
  <c r="Q1391" i="8" s="1"/>
  <c r="S1391" i="8" s="1"/>
  <c r="P1390" i="8"/>
  <c r="K1390" i="8"/>
  <c r="L1390" i="8" s="1"/>
  <c r="Q1390" i="8" s="1"/>
  <c r="S1390" i="8" s="1"/>
  <c r="P1389" i="8"/>
  <c r="K1389" i="8"/>
  <c r="L1389" i="8" s="1"/>
  <c r="Q1389" i="8" s="1"/>
  <c r="S1389" i="8" s="1"/>
  <c r="P1388" i="8"/>
  <c r="K1388" i="8"/>
  <c r="L1388" i="8" s="1"/>
  <c r="Q1388" i="8" s="1"/>
  <c r="S1388" i="8" s="1"/>
  <c r="P1387" i="8"/>
  <c r="K1387" i="8"/>
  <c r="L1387" i="8" s="1"/>
  <c r="P1386" i="8"/>
  <c r="K1386" i="8"/>
  <c r="L1386" i="8" s="1"/>
  <c r="P1385" i="8"/>
  <c r="K1385" i="8"/>
  <c r="L1385" i="8" s="1"/>
  <c r="Q1385" i="8" s="1"/>
  <c r="S1385" i="8" s="1"/>
  <c r="P1384" i="8"/>
  <c r="K1384" i="8"/>
  <c r="L1384" i="8" s="1"/>
  <c r="P1383" i="8"/>
  <c r="K1383" i="8"/>
  <c r="L1383" i="8" s="1"/>
  <c r="Q1383" i="8" s="1"/>
  <c r="S1383" i="8" s="1"/>
  <c r="P1382" i="8"/>
  <c r="K1382" i="8"/>
  <c r="L1382" i="8" s="1"/>
  <c r="Q1382" i="8" s="1"/>
  <c r="P1381" i="8"/>
  <c r="K1381" i="8"/>
  <c r="L1381" i="8" s="1"/>
  <c r="Q1381" i="8" s="1"/>
  <c r="S1381" i="8" s="1"/>
  <c r="P1380" i="8"/>
  <c r="K1380" i="8"/>
  <c r="L1380" i="8" s="1"/>
  <c r="P1379" i="8"/>
  <c r="K1379" i="8"/>
  <c r="L1379" i="8" s="1"/>
  <c r="Q1379" i="8" s="1"/>
  <c r="S1379" i="8" s="1"/>
  <c r="P1378" i="8"/>
  <c r="K1378" i="8"/>
  <c r="L1378" i="8" s="1"/>
  <c r="Q1378" i="8" s="1"/>
  <c r="S1378" i="8" s="1"/>
  <c r="P1377" i="8"/>
  <c r="K1377" i="8"/>
  <c r="L1377" i="8" s="1"/>
  <c r="P1376" i="8"/>
  <c r="K1376" i="8"/>
  <c r="L1376" i="8" s="1"/>
  <c r="Q1376" i="8" s="1"/>
  <c r="S1376" i="8" s="1"/>
  <c r="P1375" i="8"/>
  <c r="K1375" i="8"/>
  <c r="L1375" i="8" s="1"/>
  <c r="P1374" i="8"/>
  <c r="K1374" i="8"/>
  <c r="L1374" i="8" s="1"/>
  <c r="Q1374" i="8" s="1"/>
  <c r="S1374" i="8" s="1"/>
  <c r="P1373" i="8"/>
  <c r="K1373" i="8"/>
  <c r="L1373" i="8" s="1"/>
  <c r="P1372" i="8"/>
  <c r="K1372" i="8"/>
  <c r="L1372" i="8" s="1"/>
  <c r="Q1372" i="8" s="1"/>
  <c r="S1372" i="8" s="1"/>
  <c r="P1371" i="8"/>
  <c r="K1371" i="8"/>
  <c r="L1371" i="8" s="1"/>
  <c r="P1370" i="8"/>
  <c r="K1370" i="8"/>
  <c r="L1370" i="8" s="1"/>
  <c r="Q1370" i="8" s="1"/>
  <c r="S1370" i="8" s="1"/>
  <c r="P1369" i="8"/>
  <c r="K1369" i="8"/>
  <c r="L1369" i="8" s="1"/>
  <c r="P1368" i="8"/>
  <c r="K1368" i="8"/>
  <c r="L1368" i="8" s="1"/>
  <c r="Q1368" i="8" s="1"/>
  <c r="S1368" i="8" s="1"/>
  <c r="P1367" i="8"/>
  <c r="K1367" i="8"/>
  <c r="L1367" i="8" s="1"/>
  <c r="Q1367" i="8" s="1"/>
  <c r="S1367" i="8" s="1"/>
  <c r="P1366" i="8"/>
  <c r="K1366" i="8"/>
  <c r="L1366" i="8" s="1"/>
  <c r="Q1366" i="8" s="1"/>
  <c r="S1366" i="8" s="1"/>
  <c r="P1365" i="8"/>
  <c r="K1365" i="8"/>
  <c r="L1365" i="8" s="1"/>
  <c r="Q1365" i="8" s="1"/>
  <c r="S1365" i="8" s="1"/>
  <c r="P1364" i="8"/>
  <c r="K1364" i="8"/>
  <c r="L1364" i="8" s="1"/>
  <c r="Q1364" i="8" s="1"/>
  <c r="S1364" i="8" s="1"/>
  <c r="P1363" i="8"/>
  <c r="K1363" i="8"/>
  <c r="L1363" i="8" s="1"/>
  <c r="P1362" i="8"/>
  <c r="K1362" i="8"/>
  <c r="L1362" i="8" s="1"/>
  <c r="Q1362" i="8" s="1"/>
  <c r="S1362" i="8" s="1"/>
  <c r="P1361" i="8"/>
  <c r="K1361" i="8"/>
  <c r="L1361" i="8" s="1"/>
  <c r="Q1361" i="8" s="1"/>
  <c r="S1361" i="8" s="1"/>
  <c r="P1360" i="8"/>
  <c r="K1360" i="8"/>
  <c r="L1360" i="8" s="1"/>
  <c r="Q1360" i="8" s="1"/>
  <c r="S1360" i="8" s="1"/>
  <c r="P1359" i="8"/>
  <c r="K1359" i="8"/>
  <c r="L1359" i="8" s="1"/>
  <c r="Q1359" i="8" s="1"/>
  <c r="S1359" i="8" s="1"/>
  <c r="P1358" i="8"/>
  <c r="K1358" i="8"/>
  <c r="L1358" i="8" s="1"/>
  <c r="P1357" i="8"/>
  <c r="K1357" i="8"/>
  <c r="P1356" i="8"/>
  <c r="K1356" i="8"/>
  <c r="L1356" i="8" s="1"/>
  <c r="Q1356" i="8" s="1"/>
  <c r="S1356" i="8" s="1"/>
  <c r="P1355" i="8"/>
  <c r="K1355" i="8"/>
  <c r="L1355" i="8" s="1"/>
  <c r="P1354" i="8"/>
  <c r="K1354" i="8"/>
  <c r="L1354" i="8" s="1"/>
  <c r="Q1354" i="8" s="1"/>
  <c r="S1354" i="8" s="1"/>
  <c r="P1353" i="8"/>
  <c r="K1353" i="8"/>
  <c r="L1353" i="8" s="1"/>
  <c r="Q1353" i="8" s="1"/>
  <c r="S1353" i="8" s="1"/>
  <c r="P1352" i="8"/>
  <c r="K1352" i="8"/>
  <c r="L1352" i="8" s="1"/>
  <c r="Q1352" i="8" s="1"/>
  <c r="S1352" i="8" s="1"/>
  <c r="P1351" i="8"/>
  <c r="K1351" i="8"/>
  <c r="L1351" i="8" s="1"/>
  <c r="P1350" i="8"/>
  <c r="K1350" i="8"/>
  <c r="L1350" i="8" s="1"/>
  <c r="Q1350" i="8" s="1"/>
  <c r="S1350" i="8" s="1"/>
  <c r="P1349" i="8"/>
  <c r="K1349" i="8"/>
  <c r="L1349" i="8" s="1"/>
  <c r="Q1349" i="8" s="1"/>
  <c r="S1349" i="8" s="1"/>
  <c r="P1348" i="8"/>
  <c r="K1348" i="8"/>
  <c r="L1348" i="8" s="1"/>
  <c r="Q1348" i="8" s="1"/>
  <c r="S1348" i="8" s="1"/>
  <c r="P1347" i="8"/>
  <c r="K1347" i="8"/>
  <c r="L1347" i="8" s="1"/>
  <c r="P1346" i="8"/>
  <c r="K1346" i="8"/>
  <c r="L1346" i="8" s="1"/>
  <c r="Q1346" i="8" s="1"/>
  <c r="S1346" i="8" s="1"/>
  <c r="P1345" i="8"/>
  <c r="K1345" i="8"/>
  <c r="L1345" i="8" s="1"/>
  <c r="Q1345" i="8" s="1"/>
  <c r="S1345" i="8" s="1"/>
  <c r="P1344" i="8"/>
  <c r="K1344" i="8"/>
  <c r="L1344" i="8" s="1"/>
  <c r="P1343" i="8"/>
  <c r="K1343" i="8"/>
  <c r="L1343" i="8" s="1"/>
  <c r="Q1343" i="8" s="1"/>
  <c r="S1343" i="8" s="1"/>
  <c r="P1342" i="8"/>
  <c r="K1342" i="8"/>
  <c r="L1342" i="8" s="1"/>
  <c r="P1341" i="8"/>
  <c r="K1341" i="8"/>
  <c r="P1340" i="8"/>
  <c r="K1340" i="8"/>
  <c r="L1340" i="8" s="1"/>
  <c r="Q1340" i="8" s="1"/>
  <c r="S1340" i="8" s="1"/>
  <c r="P1339" i="8"/>
  <c r="K1339" i="8"/>
  <c r="L1339" i="8" s="1"/>
  <c r="Q1339" i="8" s="1"/>
  <c r="P1338" i="8"/>
  <c r="K1338" i="8"/>
  <c r="L1338" i="8" s="1"/>
  <c r="Q1338" i="8" s="1"/>
  <c r="S1338" i="8" s="1"/>
  <c r="P1337" i="8"/>
  <c r="K1337" i="8"/>
  <c r="L1337" i="8" s="1"/>
  <c r="P1336" i="8"/>
  <c r="K1336" i="8"/>
  <c r="L1336" i="8" s="1"/>
  <c r="P1335" i="8"/>
  <c r="K1335" i="8"/>
  <c r="L1335" i="8" s="1"/>
  <c r="Q1335" i="8" s="1"/>
  <c r="P1334" i="8"/>
  <c r="K1334" i="8"/>
  <c r="L1334" i="8" s="1"/>
  <c r="P1333" i="8"/>
  <c r="K1333" i="8"/>
  <c r="L1333" i="8" s="1"/>
  <c r="Q1333" i="8" s="1"/>
  <c r="S1333" i="8" s="1"/>
  <c r="P1332" i="8"/>
  <c r="K1332" i="8"/>
  <c r="L1332" i="8" s="1"/>
  <c r="P1331" i="8"/>
  <c r="K1331" i="8"/>
  <c r="L1331" i="8" s="1"/>
  <c r="P1330" i="8"/>
  <c r="K1330" i="8"/>
  <c r="L1330" i="8" s="1"/>
  <c r="P1329" i="8"/>
  <c r="K1329" i="8"/>
  <c r="L1329" i="8" s="1"/>
  <c r="Q1329" i="8" s="1"/>
  <c r="S1329" i="8" s="1"/>
  <c r="P1328" i="8"/>
  <c r="K1328" i="8"/>
  <c r="L1328" i="8" s="1"/>
  <c r="P1327" i="8"/>
  <c r="K1327" i="8"/>
  <c r="L1327" i="8" s="1"/>
  <c r="Q1327" i="8" s="1"/>
  <c r="S1327" i="8" s="1"/>
  <c r="P1326" i="8"/>
  <c r="K1326" i="8"/>
  <c r="L1326" i="8" s="1"/>
  <c r="P1325" i="8"/>
  <c r="K1325" i="8"/>
  <c r="L1325" i="8" s="1"/>
  <c r="P1324" i="8"/>
  <c r="K1324" i="8"/>
  <c r="L1324" i="8" s="1"/>
  <c r="P1323" i="8"/>
  <c r="K1323" i="8"/>
  <c r="L1323" i="8" s="1"/>
  <c r="P1322" i="8"/>
  <c r="K1322" i="8"/>
  <c r="L1322" i="8" s="1"/>
  <c r="P1321" i="8"/>
  <c r="K1321" i="8"/>
  <c r="L1321" i="8" s="1"/>
  <c r="P1320" i="8"/>
  <c r="K1320" i="8"/>
  <c r="L1320" i="8" s="1"/>
  <c r="P1319" i="8"/>
  <c r="K1319" i="8"/>
  <c r="L1319" i="8" s="1"/>
  <c r="Q1319" i="8" s="1"/>
  <c r="S1319" i="8" s="1"/>
  <c r="P1318" i="8"/>
  <c r="K1318" i="8"/>
  <c r="L1318" i="8" s="1"/>
  <c r="P1317" i="8"/>
  <c r="K1317" i="8"/>
  <c r="L1317" i="8" s="1"/>
  <c r="P1316" i="8"/>
  <c r="K1316" i="8"/>
  <c r="L1316" i="8" s="1"/>
  <c r="P1315" i="8"/>
  <c r="K1315" i="8"/>
  <c r="L1315" i="8" s="1"/>
  <c r="Q1315" i="8" s="1"/>
  <c r="S1315" i="8" s="1"/>
  <c r="P1314" i="8"/>
  <c r="K1314" i="8"/>
  <c r="L1314" i="8" s="1"/>
  <c r="P1313" i="8"/>
  <c r="K1313" i="8"/>
  <c r="L1313" i="8" s="1"/>
  <c r="P1312" i="8"/>
  <c r="K1312" i="8"/>
  <c r="L1312" i="8" s="1"/>
  <c r="Q1312" i="8" s="1"/>
  <c r="P1311" i="8"/>
  <c r="K1311" i="8"/>
  <c r="L1311" i="8" s="1"/>
  <c r="Q1311" i="8" s="1"/>
  <c r="S1311" i="8" s="1"/>
  <c r="P1310" i="8"/>
  <c r="K1310" i="8"/>
  <c r="L1310" i="8" s="1"/>
  <c r="P1309" i="8"/>
  <c r="K1309" i="8"/>
  <c r="L1309" i="8" s="1"/>
  <c r="Q1309" i="8" s="1"/>
  <c r="S1309" i="8" s="1"/>
  <c r="P1308" i="8"/>
  <c r="K1308" i="8"/>
  <c r="L1308" i="8" s="1"/>
  <c r="P1307" i="8"/>
  <c r="K1307" i="8"/>
  <c r="L1307" i="8" s="1"/>
  <c r="Q1307" i="8" s="1"/>
  <c r="S1307" i="8" s="1"/>
  <c r="P1306" i="8"/>
  <c r="K1306" i="8"/>
  <c r="L1306" i="8" s="1"/>
  <c r="Q1306" i="8" s="1"/>
  <c r="S1306" i="8" s="1"/>
  <c r="P1305" i="8"/>
  <c r="K1305" i="8"/>
  <c r="L1305" i="8" s="1"/>
  <c r="P1304" i="8"/>
  <c r="K1304" i="8"/>
  <c r="L1304" i="8" s="1"/>
  <c r="P1303" i="8"/>
  <c r="K1303" i="8"/>
  <c r="L1303" i="8" s="1"/>
  <c r="P1302" i="8"/>
  <c r="K1302" i="8"/>
  <c r="L1302" i="8" s="1"/>
  <c r="Q1302" i="8" s="1"/>
  <c r="P1301" i="8"/>
  <c r="K1301" i="8"/>
  <c r="L1301" i="8" s="1"/>
  <c r="P1300" i="8"/>
  <c r="K1300" i="8"/>
  <c r="L1300" i="8" s="1"/>
  <c r="Q1300" i="8" s="1"/>
  <c r="S1300" i="8" s="1"/>
  <c r="P1299" i="8"/>
  <c r="K1299" i="8"/>
  <c r="L1299" i="8" s="1"/>
  <c r="P1298" i="8"/>
  <c r="K1298" i="8"/>
  <c r="L1298" i="8" s="1"/>
  <c r="P1297" i="8"/>
  <c r="K1297" i="8"/>
  <c r="L1297" i="8" s="1"/>
  <c r="Q1297" i="8" s="1"/>
  <c r="S1297" i="8" s="1"/>
  <c r="P1296" i="8"/>
  <c r="K1296" i="8"/>
  <c r="L1296" i="8" s="1"/>
  <c r="Q1296" i="8" s="1"/>
  <c r="S1296" i="8" s="1"/>
  <c r="P1295" i="8"/>
  <c r="K1295" i="8"/>
  <c r="L1295" i="8" s="1"/>
  <c r="Q1295" i="8" s="1"/>
  <c r="S1295" i="8" s="1"/>
  <c r="P1294" i="8"/>
  <c r="K1294" i="8"/>
  <c r="L1294" i="8" s="1"/>
  <c r="P1293" i="8"/>
  <c r="K1293" i="8"/>
  <c r="P1292" i="8"/>
  <c r="K1292" i="8"/>
  <c r="L1292" i="8" s="1"/>
  <c r="P1291" i="8"/>
  <c r="K1291" i="8"/>
  <c r="L1291" i="8" s="1"/>
  <c r="P1290" i="8"/>
  <c r="K1290" i="8"/>
  <c r="L1290" i="8" s="1"/>
  <c r="P1289" i="8"/>
  <c r="K1289" i="8"/>
  <c r="L1289" i="8" s="1"/>
  <c r="P1288" i="8"/>
  <c r="K1288" i="8"/>
  <c r="L1288" i="8" s="1"/>
  <c r="P1287" i="8"/>
  <c r="K1287" i="8"/>
  <c r="L1287" i="8" s="1"/>
  <c r="Q1287" i="8" s="1"/>
  <c r="S1287" i="8" s="1"/>
  <c r="P1286" i="8"/>
  <c r="K1286" i="8"/>
  <c r="L1286" i="8" s="1"/>
  <c r="Q1286" i="8" s="1"/>
  <c r="S1286" i="8" s="1"/>
  <c r="P1285" i="8"/>
  <c r="K1285" i="8"/>
  <c r="L1285" i="8" s="1"/>
  <c r="P1284" i="8"/>
  <c r="K1284" i="8"/>
  <c r="L1284" i="8" s="1"/>
  <c r="Q1284" i="8" s="1"/>
  <c r="S1284" i="8" s="1"/>
  <c r="P1283" i="8"/>
  <c r="K1283" i="8"/>
  <c r="L1283" i="8" s="1"/>
  <c r="Q1283" i="8" s="1"/>
  <c r="S1283" i="8" s="1"/>
  <c r="P1282" i="8"/>
  <c r="K1282" i="8"/>
  <c r="L1282" i="8" s="1"/>
  <c r="P1281" i="8"/>
  <c r="K1281" i="8"/>
  <c r="L1281" i="8" s="1"/>
  <c r="Q1281" i="8" s="1"/>
  <c r="S1281" i="8" s="1"/>
  <c r="P1280" i="8"/>
  <c r="K1280" i="8"/>
  <c r="L1280" i="8" s="1"/>
  <c r="Q1280" i="8" s="1"/>
  <c r="S1280" i="8" s="1"/>
  <c r="P1279" i="8"/>
  <c r="K1279" i="8"/>
  <c r="L1279" i="8" s="1"/>
  <c r="Q1279" i="8" s="1"/>
  <c r="S1279" i="8" s="1"/>
  <c r="P1278" i="8"/>
  <c r="K1278" i="8"/>
  <c r="L1278" i="8" s="1"/>
  <c r="Q1278" i="8" s="1"/>
  <c r="S1278" i="8" s="1"/>
  <c r="P1277" i="8"/>
  <c r="K1277" i="8"/>
  <c r="P1276" i="8"/>
  <c r="K1276" i="8"/>
  <c r="L1276" i="8" s="1"/>
  <c r="P1275" i="8"/>
  <c r="K1275" i="8"/>
  <c r="L1275" i="8" s="1"/>
  <c r="Q1275" i="8" s="1"/>
  <c r="S1275" i="8" s="1"/>
  <c r="P1274" i="8"/>
  <c r="K1274" i="8"/>
  <c r="L1274" i="8" s="1"/>
  <c r="Q1274" i="8" s="1"/>
  <c r="P1273" i="8"/>
  <c r="K1273" i="8"/>
  <c r="L1273" i="8" s="1"/>
  <c r="P1272" i="8"/>
  <c r="K1272" i="8"/>
  <c r="L1272" i="8" s="1"/>
  <c r="P1271" i="8"/>
  <c r="K1271" i="8"/>
  <c r="L1271" i="8" s="1"/>
  <c r="Q1271" i="8" s="1"/>
  <c r="S1271" i="8" s="1"/>
  <c r="P1270" i="8"/>
  <c r="K1270" i="8"/>
  <c r="L1270" i="8" s="1"/>
  <c r="Q1270" i="8" s="1"/>
  <c r="S1270" i="8" s="1"/>
  <c r="P1269" i="8"/>
  <c r="K1269" i="8"/>
  <c r="L1269" i="8" s="1"/>
  <c r="Q1269" i="8" s="1"/>
  <c r="S1269" i="8" s="1"/>
  <c r="P1268" i="8"/>
  <c r="K1268" i="8"/>
  <c r="L1268" i="8" s="1"/>
  <c r="Q1268" i="8" s="1"/>
  <c r="S1268" i="8" s="1"/>
  <c r="P1267" i="8"/>
  <c r="K1267" i="8"/>
  <c r="L1267" i="8" s="1"/>
  <c r="Q1267" i="8" s="1"/>
  <c r="S1267" i="8" s="1"/>
  <c r="P1266" i="8"/>
  <c r="K1266" i="8"/>
  <c r="L1266" i="8" s="1"/>
  <c r="Q1266" i="8" s="1"/>
  <c r="S1266" i="8" s="1"/>
  <c r="P1265" i="8"/>
  <c r="K1265" i="8"/>
  <c r="L1265" i="8" s="1"/>
  <c r="Q1265" i="8" s="1"/>
  <c r="S1265" i="8" s="1"/>
  <c r="P1264" i="8"/>
  <c r="K1264" i="8"/>
  <c r="L1264" i="8" s="1"/>
  <c r="Q1264" i="8" s="1"/>
  <c r="S1264" i="8" s="1"/>
  <c r="P1263" i="8"/>
  <c r="K1263" i="8"/>
  <c r="L1263" i="8" s="1"/>
  <c r="Q1263" i="8" s="1"/>
  <c r="S1263" i="8" s="1"/>
  <c r="P1262" i="8"/>
  <c r="K1262" i="8"/>
  <c r="L1262" i="8" s="1"/>
  <c r="Q1262" i="8" s="1"/>
  <c r="S1262" i="8" s="1"/>
  <c r="P1261" i="8"/>
  <c r="K1261" i="8"/>
  <c r="L1261" i="8" s="1"/>
  <c r="Q1261" i="8" s="1"/>
  <c r="S1261" i="8" s="1"/>
  <c r="P1260" i="8"/>
  <c r="K1260" i="8"/>
  <c r="L1260" i="8" s="1"/>
  <c r="P1259" i="8"/>
  <c r="K1259" i="8"/>
  <c r="L1259" i="8" s="1"/>
  <c r="Q1259" i="8" s="1"/>
  <c r="S1259" i="8" s="1"/>
  <c r="P1258" i="8"/>
  <c r="K1258" i="8"/>
  <c r="L1258" i="8" s="1"/>
  <c r="Q1258" i="8" s="1"/>
  <c r="S1258" i="8" s="1"/>
  <c r="P1257" i="8"/>
  <c r="K1257" i="8"/>
  <c r="L1257" i="8" s="1"/>
  <c r="Q1257" i="8" s="1"/>
  <c r="S1257" i="8" s="1"/>
  <c r="P1256" i="8"/>
  <c r="K1256" i="8"/>
  <c r="L1256" i="8" s="1"/>
  <c r="Q1256" i="8" s="1"/>
  <c r="S1256" i="8" s="1"/>
  <c r="P1255" i="8"/>
  <c r="K1255" i="8"/>
  <c r="L1255" i="8" s="1"/>
  <c r="Q1255" i="8" s="1"/>
  <c r="S1255" i="8" s="1"/>
  <c r="P1254" i="8"/>
  <c r="K1254" i="8"/>
  <c r="L1254" i="8" s="1"/>
  <c r="Q1254" i="8" s="1"/>
  <c r="S1254" i="8" s="1"/>
  <c r="P1253" i="8"/>
  <c r="K1253" i="8"/>
  <c r="L1253" i="8" s="1"/>
  <c r="Q1253" i="8" s="1"/>
  <c r="S1253" i="8" s="1"/>
  <c r="P1252" i="8"/>
  <c r="K1252" i="8"/>
  <c r="L1252" i="8" s="1"/>
  <c r="Q1252" i="8" s="1"/>
  <c r="S1252" i="8" s="1"/>
  <c r="P1251" i="8"/>
  <c r="K1251" i="8"/>
  <c r="P1250" i="8"/>
  <c r="K1250" i="8"/>
  <c r="L1250" i="8" s="1"/>
  <c r="Q1250" i="8" s="1"/>
  <c r="S1250" i="8" s="1"/>
  <c r="P1249" i="8"/>
  <c r="K1249" i="8"/>
  <c r="L1249" i="8" s="1"/>
  <c r="P1248" i="8"/>
  <c r="K1248" i="8"/>
  <c r="L1248" i="8" s="1"/>
  <c r="Q1248" i="8" s="1"/>
  <c r="S1248" i="8" s="1"/>
  <c r="P1247" i="8"/>
  <c r="K1247" i="8"/>
  <c r="L1247" i="8" s="1"/>
  <c r="Q1247" i="8" s="1"/>
  <c r="S1247" i="8" s="1"/>
  <c r="P1246" i="8"/>
  <c r="K1246" i="8"/>
  <c r="L1246" i="8" s="1"/>
  <c r="P1245" i="8"/>
  <c r="K1245" i="8"/>
  <c r="L1245" i="8" s="1"/>
  <c r="P1244" i="8"/>
  <c r="K1244" i="8"/>
  <c r="L1244" i="8" s="1"/>
  <c r="P1243" i="8"/>
  <c r="K1243" i="8"/>
  <c r="L1243" i="8" s="1"/>
  <c r="Q1243" i="8" s="1"/>
  <c r="S1243" i="8" s="1"/>
  <c r="P1242" i="8"/>
  <c r="K1242" i="8"/>
  <c r="L1242" i="8" s="1"/>
  <c r="Q1242" i="8" s="1"/>
  <c r="S1242" i="8" s="1"/>
  <c r="P1241" i="8"/>
  <c r="K1241" i="8"/>
  <c r="L1241" i="8" s="1"/>
  <c r="P1240" i="8"/>
  <c r="K1240" i="8"/>
  <c r="L1240" i="8" s="1"/>
  <c r="P1239" i="8"/>
  <c r="K1239" i="8"/>
  <c r="L1239" i="8" s="1"/>
  <c r="Q1239" i="8" s="1"/>
  <c r="S1239" i="8" s="1"/>
  <c r="P1238" i="8"/>
  <c r="K1238" i="8"/>
  <c r="L1238" i="8" s="1"/>
  <c r="Q1238" i="8" s="1"/>
  <c r="S1238" i="8" s="1"/>
  <c r="P1237" i="8"/>
  <c r="K1237" i="8"/>
  <c r="L1237" i="8" s="1"/>
  <c r="P1236" i="8"/>
  <c r="K1236" i="8"/>
  <c r="L1236" i="8" s="1"/>
  <c r="P1235" i="8"/>
  <c r="K1235" i="8"/>
  <c r="L1235" i="8" s="1"/>
  <c r="Q1235" i="8" s="1"/>
  <c r="S1235" i="8" s="1"/>
  <c r="P1234" i="8"/>
  <c r="K1234" i="8"/>
  <c r="L1234" i="8" s="1"/>
  <c r="Q1234" i="8" s="1"/>
  <c r="S1234" i="8" s="1"/>
  <c r="P1233" i="8"/>
  <c r="K1233" i="8"/>
  <c r="L1233" i="8" s="1"/>
  <c r="P1232" i="8"/>
  <c r="K1232" i="8"/>
  <c r="L1232" i="8" s="1"/>
  <c r="P1231" i="8"/>
  <c r="K1231" i="8"/>
  <c r="L1231" i="8" s="1"/>
  <c r="Q1231" i="8" s="1"/>
  <c r="S1231" i="8" s="1"/>
  <c r="P1230" i="8"/>
  <c r="K1230" i="8"/>
  <c r="L1230" i="8" s="1"/>
  <c r="P1229" i="8"/>
  <c r="K1229" i="8"/>
  <c r="L1229" i="8" s="1"/>
  <c r="Q1229" i="8" s="1"/>
  <c r="S1229" i="8" s="1"/>
  <c r="P1228" i="8"/>
  <c r="K1228" i="8"/>
  <c r="L1228" i="8" s="1"/>
  <c r="Q1228" i="8" s="1"/>
  <c r="S1228" i="8" s="1"/>
  <c r="P1227" i="8"/>
  <c r="K1227" i="8"/>
  <c r="L1227" i="8" s="1"/>
  <c r="P1226" i="8"/>
  <c r="K1226" i="8"/>
  <c r="L1226" i="8" s="1"/>
  <c r="Q1226" i="8" s="1"/>
  <c r="S1226" i="8" s="1"/>
  <c r="P1225" i="8"/>
  <c r="K1225" i="8"/>
  <c r="L1225" i="8" s="1"/>
  <c r="P1224" i="8"/>
  <c r="K1224" i="8"/>
  <c r="L1224" i="8" s="1"/>
  <c r="Q1224" i="8" s="1"/>
  <c r="S1224" i="8" s="1"/>
  <c r="P1223" i="8"/>
  <c r="K1223" i="8"/>
  <c r="L1223" i="8" s="1"/>
  <c r="P1222" i="8"/>
  <c r="K1222" i="8"/>
  <c r="L1222" i="8" s="1"/>
  <c r="P1221" i="8"/>
  <c r="K1221" i="8"/>
  <c r="L1221" i="8" s="1"/>
  <c r="P1220" i="8"/>
  <c r="K1220" i="8"/>
  <c r="L1220" i="8" s="1"/>
  <c r="Q1220" i="8" s="1"/>
  <c r="S1220" i="8" s="1"/>
  <c r="P1219" i="8"/>
  <c r="K1219" i="8"/>
  <c r="L1219" i="8" s="1"/>
  <c r="P1218" i="8"/>
  <c r="K1218" i="8"/>
  <c r="L1218" i="8" s="1"/>
  <c r="M1218" i="8" s="1"/>
  <c r="P1217" i="8"/>
  <c r="K1217" i="8"/>
  <c r="L1217" i="8" s="1"/>
  <c r="P1216" i="8"/>
  <c r="K1216" i="8"/>
  <c r="L1216" i="8" s="1"/>
  <c r="P1215" i="8"/>
  <c r="K1215" i="8"/>
  <c r="L1215" i="8" s="1"/>
  <c r="Q1215" i="8" s="1"/>
  <c r="S1215" i="8" s="1"/>
  <c r="P1214" i="8"/>
  <c r="K1214" i="8"/>
  <c r="L1214" i="8" s="1"/>
  <c r="Q1214" i="8" s="1"/>
  <c r="S1214" i="8" s="1"/>
  <c r="P1213" i="8"/>
  <c r="K1213" i="8"/>
  <c r="P1212" i="8"/>
  <c r="K1212" i="8"/>
  <c r="L1212" i="8" s="1"/>
  <c r="P1211" i="8"/>
  <c r="K1211" i="8"/>
  <c r="L1211" i="8" s="1"/>
  <c r="P1210" i="8"/>
  <c r="K1210" i="8"/>
  <c r="L1210" i="8" s="1"/>
  <c r="P1209" i="8"/>
  <c r="K1209" i="8"/>
  <c r="L1209" i="8" s="1"/>
  <c r="Q1209" i="8" s="1"/>
  <c r="S1209" i="8" s="1"/>
  <c r="P1208" i="8"/>
  <c r="K1208" i="8"/>
  <c r="L1208" i="8" s="1"/>
  <c r="P1207" i="8"/>
  <c r="K1207" i="8"/>
  <c r="L1207" i="8" s="1"/>
  <c r="Q1207" i="8" s="1"/>
  <c r="S1207" i="8" s="1"/>
  <c r="P1206" i="8"/>
  <c r="K1206" i="8"/>
  <c r="L1206" i="8" s="1"/>
  <c r="P1205" i="8"/>
  <c r="K1205" i="8"/>
  <c r="L1205" i="8" s="1"/>
  <c r="Q1205" i="8" s="1"/>
  <c r="S1205" i="8" s="1"/>
  <c r="P1204" i="8"/>
  <c r="K1204" i="8"/>
  <c r="L1204" i="8" s="1"/>
  <c r="P1203" i="8"/>
  <c r="K1203" i="8"/>
  <c r="L1203" i="8" s="1"/>
  <c r="P1202" i="8"/>
  <c r="K1202" i="8"/>
  <c r="L1202" i="8" s="1"/>
  <c r="Q1202" i="8" s="1"/>
  <c r="S1202" i="8" s="1"/>
  <c r="P1201" i="8"/>
  <c r="K1201" i="8"/>
  <c r="L1201" i="8" s="1"/>
  <c r="P1200" i="8"/>
  <c r="K1200" i="8"/>
  <c r="L1200" i="8" s="1"/>
  <c r="Q1200" i="8" s="1"/>
  <c r="S1200" i="8" s="1"/>
  <c r="P1199" i="8"/>
  <c r="K1199" i="8"/>
  <c r="L1199" i="8" s="1"/>
  <c r="Q1199" i="8" s="1"/>
  <c r="S1199" i="8" s="1"/>
  <c r="P1198" i="8"/>
  <c r="K1198" i="8"/>
  <c r="L1198" i="8" s="1"/>
  <c r="Q1198" i="8" s="1"/>
  <c r="S1198" i="8" s="1"/>
  <c r="P1197" i="8"/>
  <c r="K1197" i="8"/>
  <c r="L1197" i="8" s="1"/>
  <c r="Q1197" i="8" s="1"/>
  <c r="S1197" i="8" s="1"/>
  <c r="P1196" i="8"/>
  <c r="K1196" i="8"/>
  <c r="L1196" i="8" s="1"/>
  <c r="Q1196" i="8" s="1"/>
  <c r="S1196" i="8" s="1"/>
  <c r="P1195" i="8"/>
  <c r="K1195" i="8"/>
  <c r="L1195" i="8" s="1"/>
  <c r="Q1195" i="8" s="1"/>
  <c r="S1195" i="8" s="1"/>
  <c r="P1194" i="8"/>
  <c r="K1194" i="8"/>
  <c r="L1194" i="8" s="1"/>
  <c r="P1193" i="8"/>
  <c r="K1193" i="8"/>
  <c r="L1193" i="8" s="1"/>
  <c r="P1192" i="8"/>
  <c r="K1192" i="8"/>
  <c r="L1192" i="8" s="1"/>
  <c r="Q1192" i="8" s="1"/>
  <c r="S1192" i="8" s="1"/>
  <c r="P1191" i="8"/>
  <c r="K1191" i="8"/>
  <c r="L1191" i="8" s="1"/>
  <c r="Q1191" i="8" s="1"/>
  <c r="S1191" i="8" s="1"/>
  <c r="P1190" i="8"/>
  <c r="K1190" i="8"/>
  <c r="L1190" i="8" s="1"/>
  <c r="P1189" i="8"/>
  <c r="K1189" i="8"/>
  <c r="P1188" i="8"/>
  <c r="K1188" i="8"/>
  <c r="L1188" i="8" s="1"/>
  <c r="P1187" i="8"/>
  <c r="K1187" i="8"/>
  <c r="L1187" i="8" s="1"/>
  <c r="P1186" i="8"/>
  <c r="K1186" i="8"/>
  <c r="L1186" i="8" s="1"/>
  <c r="Q1186" i="8" s="1"/>
  <c r="S1186" i="8" s="1"/>
  <c r="P1185" i="8"/>
  <c r="K1185" i="8"/>
  <c r="L1185" i="8" s="1"/>
  <c r="Q1185" i="8" s="1"/>
  <c r="S1185" i="8" s="1"/>
  <c r="P1184" i="8"/>
  <c r="K1184" i="8"/>
  <c r="L1184" i="8" s="1"/>
  <c r="P1183" i="8"/>
  <c r="K1183" i="8"/>
  <c r="L1183" i="8" s="1"/>
  <c r="Q1183" i="8" s="1"/>
  <c r="S1183" i="8" s="1"/>
  <c r="P1182" i="8"/>
  <c r="K1182" i="8"/>
  <c r="L1182" i="8" s="1"/>
  <c r="Q1182" i="8" s="1"/>
  <c r="S1182" i="8" s="1"/>
  <c r="P1181" i="8"/>
  <c r="K1181" i="8"/>
  <c r="L1181" i="8" s="1"/>
  <c r="P1180" i="8"/>
  <c r="K1180" i="8"/>
  <c r="L1180" i="8" s="1"/>
  <c r="P1179" i="8"/>
  <c r="K1179" i="8"/>
  <c r="L1179" i="8" s="1"/>
  <c r="P1178" i="8"/>
  <c r="K1178" i="8"/>
  <c r="L1178" i="8" s="1"/>
  <c r="P1177" i="8"/>
  <c r="K1177" i="8"/>
  <c r="L1177" i="8" s="1"/>
  <c r="P1176" i="8"/>
  <c r="K1176" i="8"/>
  <c r="L1176" i="8" s="1"/>
  <c r="P1175" i="8"/>
  <c r="K1175" i="8"/>
  <c r="L1175" i="8" s="1"/>
  <c r="P1174" i="8"/>
  <c r="K1174" i="8"/>
  <c r="L1174" i="8" s="1"/>
  <c r="P1173" i="8"/>
  <c r="K1173" i="8"/>
  <c r="P1172" i="8"/>
  <c r="K1172" i="8"/>
  <c r="L1172" i="8" s="1"/>
  <c r="P1171" i="8"/>
  <c r="K1171" i="8"/>
  <c r="L1171" i="8" s="1"/>
  <c r="Q1171" i="8" s="1"/>
  <c r="S1171" i="8" s="1"/>
  <c r="P1170" i="8"/>
  <c r="K1170" i="8"/>
  <c r="L1170" i="8" s="1"/>
  <c r="P1169" i="8"/>
  <c r="K1169" i="8"/>
  <c r="L1169" i="8" s="1"/>
  <c r="P1168" i="8"/>
  <c r="K1168" i="8"/>
  <c r="L1168" i="8" s="1"/>
  <c r="Q1168" i="8" s="1"/>
  <c r="S1168" i="8" s="1"/>
  <c r="P1167" i="8"/>
  <c r="K1167" i="8"/>
  <c r="L1167" i="8" s="1"/>
  <c r="Q1167" i="8" s="1"/>
  <c r="S1167" i="8" s="1"/>
  <c r="P1166" i="8"/>
  <c r="K1166" i="8"/>
  <c r="L1166" i="8" s="1"/>
  <c r="P1165" i="8"/>
  <c r="K1165" i="8"/>
  <c r="L1165" i="8" s="1"/>
  <c r="Q1165" i="8" s="1"/>
  <c r="S1165" i="8" s="1"/>
  <c r="P1164" i="8"/>
  <c r="K1164" i="8"/>
  <c r="L1164" i="8" s="1"/>
  <c r="P1163" i="8"/>
  <c r="K1163" i="8"/>
  <c r="L1163" i="8" s="1"/>
  <c r="Q1163" i="8" s="1"/>
  <c r="S1163" i="8" s="1"/>
  <c r="P1162" i="8"/>
  <c r="K1162" i="8"/>
  <c r="L1162" i="8" s="1"/>
  <c r="P1161" i="8"/>
  <c r="K1161" i="8"/>
  <c r="L1161" i="8" s="1"/>
  <c r="Q1161" i="8" s="1"/>
  <c r="S1161" i="8" s="1"/>
  <c r="P1160" i="8"/>
  <c r="K1160" i="8"/>
  <c r="L1160" i="8" s="1"/>
  <c r="P1159" i="8"/>
  <c r="K1159" i="8"/>
  <c r="L1159" i="8" s="1"/>
  <c r="Q1159" i="8" s="1"/>
  <c r="S1159" i="8" s="1"/>
  <c r="P1158" i="8"/>
  <c r="K1158" i="8"/>
  <c r="L1158" i="8" s="1"/>
  <c r="Q1158" i="8" s="1"/>
  <c r="S1158" i="8" s="1"/>
  <c r="P1157" i="8"/>
  <c r="K1157" i="8"/>
  <c r="L1157" i="8" s="1"/>
  <c r="Q1157" i="8" s="1"/>
  <c r="S1157" i="8" s="1"/>
  <c r="P1156" i="8"/>
  <c r="K1156" i="8"/>
  <c r="L1156" i="8" s="1"/>
  <c r="P1155" i="8"/>
  <c r="K1155" i="8"/>
  <c r="L1155" i="8" s="1"/>
  <c r="Q1155" i="8" s="1"/>
  <c r="S1155" i="8" s="1"/>
  <c r="P1154" i="8"/>
  <c r="K1154" i="8"/>
  <c r="L1154" i="8" s="1"/>
  <c r="P1153" i="8"/>
  <c r="K1153" i="8"/>
  <c r="L1153" i="8" s="1"/>
  <c r="P1152" i="8"/>
  <c r="K1152" i="8"/>
  <c r="L1152" i="8" s="1"/>
  <c r="P1151" i="8"/>
  <c r="K1151" i="8"/>
  <c r="L1151" i="8" s="1"/>
  <c r="Q1151" i="8" s="1"/>
  <c r="S1151" i="8" s="1"/>
  <c r="P1150" i="8"/>
  <c r="K1150" i="8"/>
  <c r="L1150" i="8" s="1"/>
  <c r="P1149" i="8"/>
  <c r="K1149" i="8"/>
  <c r="P1148" i="8"/>
  <c r="K1148" i="8"/>
  <c r="L1148" i="8" s="1"/>
  <c r="P1147" i="8"/>
  <c r="K1147" i="8"/>
  <c r="L1147" i="8" s="1"/>
  <c r="Q1147" i="8" s="1"/>
  <c r="S1147" i="8" s="1"/>
  <c r="P1146" i="8"/>
  <c r="K1146" i="8"/>
  <c r="L1146" i="8" s="1"/>
  <c r="Q1146" i="8" s="1"/>
  <c r="S1146" i="8" s="1"/>
  <c r="P1145" i="8"/>
  <c r="K1145" i="8"/>
  <c r="L1145" i="8" s="1"/>
  <c r="P1144" i="8"/>
  <c r="K1144" i="8"/>
  <c r="L1144" i="8" s="1"/>
  <c r="P1143" i="8"/>
  <c r="K1143" i="8"/>
  <c r="L1143" i="8" s="1"/>
  <c r="Q1143" i="8" s="1"/>
  <c r="S1143" i="8" s="1"/>
  <c r="P1142" i="8"/>
  <c r="K1142" i="8"/>
  <c r="L1142" i="8" s="1"/>
  <c r="Q1142" i="8" s="1"/>
  <c r="S1142" i="8" s="1"/>
  <c r="P1141" i="8"/>
  <c r="K1141" i="8"/>
  <c r="L1141" i="8" s="1"/>
  <c r="Q1141" i="8" s="1"/>
  <c r="S1141" i="8" s="1"/>
  <c r="P1140" i="8"/>
  <c r="K1140" i="8"/>
  <c r="L1140" i="8" s="1"/>
  <c r="Q1140" i="8" s="1"/>
  <c r="S1140" i="8" s="1"/>
  <c r="P1139" i="8"/>
  <c r="K1139" i="8"/>
  <c r="L1139" i="8" s="1"/>
  <c r="Q1139" i="8" s="1"/>
  <c r="S1139" i="8" s="1"/>
  <c r="P1138" i="8"/>
  <c r="K1138" i="8"/>
  <c r="L1138" i="8" s="1"/>
  <c r="Q1138" i="8" s="1"/>
  <c r="S1138" i="8" s="1"/>
  <c r="P1137" i="8"/>
  <c r="K1137" i="8"/>
  <c r="L1137" i="8" s="1"/>
  <c r="P1136" i="8"/>
  <c r="K1136" i="8"/>
  <c r="L1136" i="8" s="1"/>
  <c r="P1135" i="8"/>
  <c r="K1135" i="8"/>
  <c r="L1135" i="8" s="1"/>
  <c r="Q1135" i="8" s="1"/>
  <c r="S1135" i="8" s="1"/>
  <c r="P1134" i="8"/>
  <c r="K1134" i="8"/>
  <c r="L1134" i="8" s="1"/>
  <c r="Q1134" i="8" s="1"/>
  <c r="S1134" i="8" s="1"/>
  <c r="P1133" i="8"/>
  <c r="K1133" i="8"/>
  <c r="P1132" i="8"/>
  <c r="K1132" i="8"/>
  <c r="L1132" i="8" s="1"/>
  <c r="P1131" i="8"/>
  <c r="K1131" i="8"/>
  <c r="L1131" i="8" s="1"/>
  <c r="Q1131" i="8" s="1"/>
  <c r="S1131" i="8" s="1"/>
  <c r="P1130" i="8"/>
  <c r="K1130" i="8"/>
  <c r="L1130" i="8" s="1"/>
  <c r="P1129" i="8"/>
  <c r="K1129" i="8"/>
  <c r="L1129" i="8" s="1"/>
  <c r="P1128" i="8"/>
  <c r="K1128" i="8"/>
  <c r="L1128" i="8" s="1"/>
  <c r="P1127" i="8"/>
  <c r="K1127" i="8"/>
  <c r="L1127" i="8" s="1"/>
  <c r="Q1127" i="8" s="1"/>
  <c r="S1127" i="8" s="1"/>
  <c r="P1126" i="8"/>
  <c r="K1126" i="8"/>
  <c r="L1126" i="8" s="1"/>
  <c r="Q1126" i="8" s="1"/>
  <c r="S1126" i="8" s="1"/>
  <c r="P1125" i="8"/>
  <c r="K1125" i="8"/>
  <c r="L1125" i="8" s="1"/>
  <c r="P1124" i="8"/>
  <c r="K1124" i="8"/>
  <c r="L1124" i="8" s="1"/>
  <c r="P1123" i="8"/>
  <c r="K1123" i="8"/>
  <c r="L1123" i="8" s="1"/>
  <c r="Q1123" i="8" s="1"/>
  <c r="S1123" i="8" s="1"/>
  <c r="P1122" i="8"/>
  <c r="K1122" i="8"/>
  <c r="L1122" i="8" s="1"/>
  <c r="Q1122" i="8" s="1"/>
  <c r="S1122" i="8" s="1"/>
  <c r="P1121" i="8"/>
  <c r="K1121" i="8"/>
  <c r="L1121" i="8" s="1"/>
  <c r="Q1121" i="8" s="1"/>
  <c r="S1121" i="8" s="1"/>
  <c r="P1120" i="8"/>
  <c r="K1120" i="8"/>
  <c r="L1120" i="8" s="1"/>
  <c r="Q1120" i="8" s="1"/>
  <c r="S1120" i="8" s="1"/>
  <c r="P1119" i="8"/>
  <c r="K1119" i="8"/>
  <c r="L1119" i="8" s="1"/>
  <c r="P1118" i="8"/>
  <c r="K1118" i="8"/>
  <c r="L1118" i="8" s="1"/>
  <c r="Q1118" i="8" s="1"/>
  <c r="S1118" i="8" s="1"/>
  <c r="P1117" i="8"/>
  <c r="K1117" i="8"/>
  <c r="L1117" i="8" s="1"/>
  <c r="Q1117" i="8" s="1"/>
  <c r="S1117" i="8" s="1"/>
  <c r="P1116" i="8"/>
  <c r="K1116" i="8"/>
  <c r="L1116" i="8" s="1"/>
  <c r="Q1116" i="8" s="1"/>
  <c r="S1116" i="8" s="1"/>
  <c r="P1115" i="8"/>
  <c r="K1115" i="8"/>
  <c r="L1115" i="8" s="1"/>
  <c r="Q1115" i="8" s="1"/>
  <c r="S1115" i="8" s="1"/>
  <c r="P1114" i="8"/>
  <c r="K1114" i="8"/>
  <c r="L1114" i="8" s="1"/>
  <c r="P1113" i="8"/>
  <c r="K1113" i="8"/>
  <c r="L1113" i="8" s="1"/>
  <c r="Q1113" i="8" s="1"/>
  <c r="P1112" i="8"/>
  <c r="K1112" i="8"/>
  <c r="L1112" i="8" s="1"/>
  <c r="P1111" i="8"/>
  <c r="K1111" i="8"/>
  <c r="L1111" i="8" s="1"/>
  <c r="Q1111" i="8" s="1"/>
  <c r="S1111" i="8" s="1"/>
  <c r="P1110" i="8"/>
  <c r="K1110" i="8"/>
  <c r="L1110" i="8" s="1"/>
  <c r="P1109" i="8"/>
  <c r="K1109" i="8"/>
  <c r="P1108" i="8"/>
  <c r="K1108" i="8"/>
  <c r="L1108" i="8" s="1"/>
  <c r="P1107" i="8"/>
  <c r="K1107" i="8"/>
  <c r="L1107" i="8" s="1"/>
  <c r="Q1107" i="8" s="1"/>
  <c r="S1107" i="8" s="1"/>
  <c r="P1106" i="8"/>
  <c r="K1106" i="8"/>
  <c r="L1106" i="8" s="1"/>
  <c r="Q1106" i="8" s="1"/>
  <c r="S1106" i="8" s="1"/>
  <c r="P1105" i="8"/>
  <c r="K1105" i="8"/>
  <c r="L1105" i="8" s="1"/>
  <c r="P1104" i="8"/>
  <c r="K1104" i="8"/>
  <c r="L1104" i="8" s="1"/>
  <c r="P1103" i="8"/>
  <c r="K1103" i="8"/>
  <c r="L1103" i="8" s="1"/>
  <c r="Q1103" i="8" s="1"/>
  <c r="S1103" i="8" s="1"/>
  <c r="P1102" i="8"/>
  <c r="K1102" i="8"/>
  <c r="L1102" i="8" s="1"/>
  <c r="P1101" i="8"/>
  <c r="K1101" i="8"/>
  <c r="L1101" i="8" s="1"/>
  <c r="Q1101" i="8" s="1"/>
  <c r="S1101" i="8" s="1"/>
  <c r="P1100" i="8"/>
  <c r="K1100" i="8"/>
  <c r="L1100" i="8" s="1"/>
  <c r="Q1100" i="8" s="1"/>
  <c r="S1100" i="8" s="1"/>
  <c r="P1099" i="8"/>
  <c r="K1099" i="8"/>
  <c r="L1099" i="8" s="1"/>
  <c r="Q1099" i="8" s="1"/>
  <c r="S1099" i="8" s="1"/>
  <c r="P1098" i="8"/>
  <c r="K1098" i="8"/>
  <c r="L1098" i="8" s="1"/>
  <c r="Q1098" i="8" s="1"/>
  <c r="S1098" i="8" s="1"/>
  <c r="P1097" i="8"/>
  <c r="K1097" i="8"/>
  <c r="L1097" i="8" s="1"/>
  <c r="Q1097" i="8" s="1"/>
  <c r="S1097" i="8" s="1"/>
  <c r="P1096" i="8"/>
  <c r="K1096" i="8"/>
  <c r="L1096" i="8" s="1"/>
  <c r="Q1096" i="8" s="1"/>
  <c r="S1096" i="8" s="1"/>
  <c r="P1095" i="8"/>
  <c r="K1095" i="8"/>
  <c r="L1095" i="8" s="1"/>
  <c r="Q1095" i="8" s="1"/>
  <c r="S1095" i="8" s="1"/>
  <c r="P1094" i="8"/>
  <c r="K1094" i="8"/>
  <c r="L1094" i="8" s="1"/>
  <c r="Q1094" i="8" s="1"/>
  <c r="S1094" i="8" s="1"/>
  <c r="P1093" i="8"/>
  <c r="K1093" i="8"/>
  <c r="L1093" i="8" s="1"/>
  <c r="P1092" i="8"/>
  <c r="K1092" i="8"/>
  <c r="L1092" i="8" s="1"/>
  <c r="P1091" i="8"/>
  <c r="K1091" i="8"/>
  <c r="L1091" i="8" s="1"/>
  <c r="Q1091" i="8" s="1"/>
  <c r="S1091" i="8" s="1"/>
  <c r="P1090" i="8"/>
  <c r="K1090" i="8"/>
  <c r="L1090" i="8" s="1"/>
  <c r="Q1090" i="8" s="1"/>
  <c r="S1090" i="8" s="1"/>
  <c r="P1089" i="8"/>
  <c r="K1089" i="8"/>
  <c r="L1089" i="8" s="1"/>
  <c r="Q1089" i="8" s="1"/>
  <c r="P1088" i="8"/>
  <c r="K1088" i="8"/>
  <c r="L1088" i="8" s="1"/>
  <c r="P1087" i="8"/>
  <c r="K1087" i="8"/>
  <c r="L1087" i="8" s="1"/>
  <c r="P1086" i="8"/>
  <c r="K1086" i="8"/>
  <c r="L1086" i="8" s="1"/>
  <c r="Q1086" i="8" s="1"/>
  <c r="S1086" i="8" s="1"/>
  <c r="P1085" i="8"/>
  <c r="K1085" i="8"/>
  <c r="L1085" i="8" s="1"/>
  <c r="Q1085" i="8" s="1"/>
  <c r="S1085" i="8" s="1"/>
  <c r="P1084" i="8"/>
  <c r="K1084" i="8"/>
  <c r="L1084" i="8" s="1"/>
  <c r="P1083" i="8"/>
  <c r="K1083" i="8"/>
  <c r="L1083" i="8" s="1"/>
  <c r="Q1083" i="8" s="1"/>
  <c r="S1083" i="8" s="1"/>
  <c r="P1082" i="8"/>
  <c r="K1082" i="8"/>
  <c r="L1082" i="8" s="1"/>
  <c r="P1081" i="8"/>
  <c r="K1081" i="8"/>
  <c r="L1081" i="8" s="1"/>
  <c r="Q1081" i="8" s="1"/>
  <c r="S1081" i="8" s="1"/>
  <c r="P1080" i="8"/>
  <c r="K1080" i="8"/>
  <c r="L1080" i="8" s="1"/>
  <c r="P1079" i="8"/>
  <c r="K1079" i="8"/>
  <c r="L1079" i="8" s="1"/>
  <c r="Q1079" i="8" s="1"/>
  <c r="S1079" i="8" s="1"/>
  <c r="P1078" i="8"/>
  <c r="K1078" i="8"/>
  <c r="L1078" i="8" s="1"/>
  <c r="Q1078" i="8" s="1"/>
  <c r="S1078" i="8" s="1"/>
  <c r="P1077" i="8"/>
  <c r="K1077" i="8"/>
  <c r="L1077" i="8" s="1"/>
  <c r="Q1077" i="8" s="1"/>
  <c r="S1077" i="8" s="1"/>
  <c r="P1076" i="8"/>
  <c r="K1076" i="8"/>
  <c r="L1076" i="8" s="1"/>
  <c r="Q1076" i="8" s="1"/>
  <c r="S1076" i="8" s="1"/>
  <c r="P1075" i="8"/>
  <c r="K1075" i="8"/>
  <c r="L1075" i="8" s="1"/>
  <c r="Q1075" i="8" s="1"/>
  <c r="S1075" i="8" s="1"/>
  <c r="P1074" i="8"/>
  <c r="K1074" i="8"/>
  <c r="L1074" i="8" s="1"/>
  <c r="Q1074" i="8" s="1"/>
  <c r="S1074" i="8" s="1"/>
  <c r="P1073" i="8"/>
  <c r="K1073" i="8"/>
  <c r="L1073" i="8" s="1"/>
  <c r="P1072" i="8"/>
  <c r="K1072" i="8"/>
  <c r="L1072" i="8" s="1"/>
  <c r="P1071" i="8"/>
  <c r="K1071" i="8"/>
  <c r="L1071" i="8" s="1"/>
  <c r="Q1071" i="8" s="1"/>
  <c r="S1071" i="8" s="1"/>
  <c r="P1070" i="8"/>
  <c r="K1070" i="8"/>
  <c r="L1070" i="8" s="1"/>
  <c r="Q1070" i="8" s="1"/>
  <c r="S1070" i="8" s="1"/>
  <c r="P1069" i="8"/>
  <c r="K1069" i="8"/>
  <c r="P1068" i="8"/>
  <c r="K1068" i="8"/>
  <c r="L1068" i="8" s="1"/>
  <c r="P1067" i="8"/>
  <c r="K1067" i="8"/>
  <c r="L1067" i="8" s="1"/>
  <c r="Q1067" i="8" s="1"/>
  <c r="S1067" i="8" s="1"/>
  <c r="P1066" i="8"/>
  <c r="K1066" i="8"/>
  <c r="L1066" i="8" s="1"/>
  <c r="Q1066" i="8" s="1"/>
  <c r="S1066" i="8" s="1"/>
  <c r="P1065" i="8"/>
  <c r="K1065" i="8"/>
  <c r="L1065" i="8" s="1"/>
  <c r="P1064" i="8"/>
  <c r="K1064" i="8"/>
  <c r="L1064" i="8" s="1"/>
  <c r="P1063" i="8"/>
  <c r="K1063" i="8"/>
  <c r="L1063" i="8" s="1"/>
  <c r="Q1063" i="8" s="1"/>
  <c r="S1063" i="8" s="1"/>
  <c r="P1062" i="8"/>
  <c r="K1062" i="8"/>
  <c r="L1062" i="8" s="1"/>
  <c r="Q1062" i="8" s="1"/>
  <c r="S1062" i="8" s="1"/>
  <c r="P1061" i="8"/>
  <c r="K1061" i="8"/>
  <c r="L1061" i="8" s="1"/>
  <c r="P1060" i="8"/>
  <c r="K1060" i="8"/>
  <c r="L1060" i="8" s="1"/>
  <c r="P1059" i="8"/>
  <c r="K1059" i="8"/>
  <c r="L1059" i="8" s="1"/>
  <c r="P1058" i="8"/>
  <c r="K1058" i="8"/>
  <c r="L1058" i="8" s="1"/>
  <c r="P1057" i="8"/>
  <c r="K1057" i="8"/>
  <c r="L1057" i="8" s="1"/>
  <c r="P1056" i="8"/>
  <c r="K1056" i="8"/>
  <c r="L1056" i="8" s="1"/>
  <c r="Q1056" i="8" s="1"/>
  <c r="S1056" i="8" s="1"/>
  <c r="P1055" i="8"/>
  <c r="K1055" i="8"/>
  <c r="L1055" i="8" s="1"/>
  <c r="Q1055" i="8" s="1"/>
  <c r="S1055" i="8" s="1"/>
  <c r="P1054" i="8"/>
  <c r="K1054" i="8"/>
  <c r="L1054" i="8" s="1"/>
  <c r="Q1054" i="8" s="1"/>
  <c r="S1054" i="8" s="1"/>
  <c r="P1053" i="8"/>
  <c r="K1053" i="8"/>
  <c r="L1053" i="8" s="1"/>
  <c r="P1052" i="8"/>
  <c r="K1052" i="8"/>
  <c r="L1052" i="8" s="1"/>
  <c r="P1051" i="8"/>
  <c r="K1051" i="8"/>
  <c r="L1051" i="8" s="1"/>
  <c r="P1050" i="8"/>
  <c r="K1050" i="8"/>
  <c r="L1050" i="8" s="1"/>
  <c r="Q1050" i="8" s="1"/>
  <c r="S1050" i="8" s="1"/>
  <c r="P1049" i="8"/>
  <c r="K1049" i="8"/>
  <c r="L1049" i="8" s="1"/>
  <c r="P1048" i="8"/>
  <c r="K1048" i="8"/>
  <c r="P1047" i="8"/>
  <c r="K1047" i="8"/>
  <c r="L1047" i="8" s="1"/>
  <c r="Q1047" i="8" s="1"/>
  <c r="S1047" i="8" s="1"/>
  <c r="P1046" i="8"/>
  <c r="K1046" i="8"/>
  <c r="L1046" i="8" s="1"/>
  <c r="P1045" i="8"/>
  <c r="K1045" i="8"/>
  <c r="P1044" i="8"/>
  <c r="K1044" i="8"/>
  <c r="L1044" i="8" s="1"/>
  <c r="P1043" i="8"/>
  <c r="K1043" i="8"/>
  <c r="L1043" i="8" s="1"/>
  <c r="Q1043" i="8" s="1"/>
  <c r="P1042" i="8"/>
  <c r="K1042" i="8"/>
  <c r="L1042" i="8" s="1"/>
  <c r="Q1042" i="8" s="1"/>
  <c r="S1042" i="8" s="1"/>
  <c r="P1041" i="8"/>
  <c r="K1041" i="8"/>
  <c r="L1041" i="8" s="1"/>
  <c r="P1040" i="8"/>
  <c r="K1040" i="8"/>
  <c r="L1040" i="8" s="1"/>
  <c r="Q1040" i="8" s="1"/>
  <c r="S1040" i="8" s="1"/>
  <c r="P1039" i="8"/>
  <c r="K1039" i="8"/>
  <c r="L1039" i="8" s="1"/>
  <c r="P1038" i="8"/>
  <c r="K1038" i="8"/>
  <c r="L1038" i="8" s="1"/>
  <c r="P1037" i="8"/>
  <c r="K1037" i="8"/>
  <c r="L1037" i="8" s="1"/>
  <c r="Q1037" i="8" s="1"/>
  <c r="S1037" i="8" s="1"/>
  <c r="P1036" i="8"/>
  <c r="K1036" i="8"/>
  <c r="L1036" i="8" s="1"/>
  <c r="Q1036" i="8" s="1"/>
  <c r="S1036" i="8" s="1"/>
  <c r="P1035" i="8"/>
  <c r="K1035" i="8"/>
  <c r="L1035" i="8" s="1"/>
  <c r="Q1035" i="8" s="1"/>
  <c r="S1035" i="8" s="1"/>
  <c r="P1034" i="8"/>
  <c r="K1034" i="8"/>
  <c r="L1034" i="8" s="1"/>
  <c r="Q1034" i="8" s="1"/>
  <c r="S1034" i="8" s="1"/>
  <c r="P1033" i="8"/>
  <c r="K1033" i="8"/>
  <c r="L1033" i="8" s="1"/>
  <c r="P1032" i="8"/>
  <c r="K1032" i="8"/>
  <c r="L1032" i="8" s="1"/>
  <c r="P1031" i="8"/>
  <c r="K1031" i="8"/>
  <c r="L1031" i="8" s="1"/>
  <c r="P1030" i="8"/>
  <c r="K1030" i="8"/>
  <c r="L1030" i="8" s="1"/>
  <c r="Q1030" i="8" s="1"/>
  <c r="S1030" i="8" s="1"/>
  <c r="P1029" i="8"/>
  <c r="K1029" i="8"/>
  <c r="L1029" i="8" s="1"/>
  <c r="P1028" i="8"/>
  <c r="K1028" i="8"/>
  <c r="L1028" i="8" s="1"/>
  <c r="P1027" i="8"/>
  <c r="K1027" i="8"/>
  <c r="L1027" i="8" s="1"/>
  <c r="Q1027" i="8" s="1"/>
  <c r="S1027" i="8" s="1"/>
  <c r="P1026" i="8"/>
  <c r="K1026" i="8"/>
  <c r="L1026" i="8" s="1"/>
  <c r="Q1026" i="8" s="1"/>
  <c r="S1026" i="8" s="1"/>
  <c r="P1025" i="8"/>
  <c r="K1025" i="8"/>
  <c r="L1025" i="8" s="1"/>
  <c r="P1024" i="8"/>
  <c r="K1024" i="8"/>
  <c r="L1024" i="8" s="1"/>
  <c r="Q1024" i="8" s="1"/>
  <c r="P1023" i="8"/>
  <c r="K1023" i="8"/>
  <c r="L1023" i="8" s="1"/>
  <c r="Q1023" i="8" s="1"/>
  <c r="S1023" i="8" s="1"/>
  <c r="P1022" i="8"/>
  <c r="K1022" i="8"/>
  <c r="L1022" i="8" s="1"/>
  <c r="Q1022" i="8" s="1"/>
  <c r="S1022" i="8" s="1"/>
  <c r="P1021" i="8"/>
  <c r="K1021" i="8"/>
  <c r="L1021" i="8" s="1"/>
  <c r="Q1021" i="8" s="1"/>
  <c r="S1021" i="8" s="1"/>
  <c r="P1020" i="8"/>
  <c r="K1020" i="8"/>
  <c r="L1020" i="8" s="1"/>
  <c r="Q1020" i="8" s="1"/>
  <c r="S1020" i="8" s="1"/>
  <c r="P1019" i="8"/>
  <c r="K1019" i="8"/>
  <c r="L1019" i="8" s="1"/>
  <c r="Q1019" i="8" s="1"/>
  <c r="S1019" i="8" s="1"/>
  <c r="P1018" i="8"/>
  <c r="K1018" i="8"/>
  <c r="L1018" i="8" s="1"/>
  <c r="Q1018" i="8" s="1"/>
  <c r="S1018" i="8" s="1"/>
  <c r="P1017" i="8"/>
  <c r="K1017" i="8"/>
  <c r="L1017" i="8" s="1"/>
  <c r="P1016" i="8"/>
  <c r="K1016" i="8"/>
  <c r="L1016" i="8" s="1"/>
  <c r="M1016" i="8" s="1"/>
  <c r="P1015" i="8"/>
  <c r="K1015" i="8"/>
  <c r="L1015" i="8" s="1"/>
  <c r="Q1015" i="8" s="1"/>
  <c r="S1015" i="8" s="1"/>
  <c r="P1014" i="8"/>
  <c r="K1014" i="8"/>
  <c r="L1014" i="8" s="1"/>
  <c r="Q1014" i="8" s="1"/>
  <c r="S1014" i="8" s="1"/>
  <c r="P1013" i="8"/>
  <c r="K1013" i="8"/>
  <c r="L1013" i="8" s="1"/>
  <c r="Q1013" i="8" s="1"/>
  <c r="S1013" i="8" s="1"/>
  <c r="P1012" i="8"/>
  <c r="K1012" i="8"/>
  <c r="L1012" i="8" s="1"/>
  <c r="Q1012" i="8" s="1"/>
  <c r="P1011" i="8"/>
  <c r="K1011" i="8"/>
  <c r="L1011" i="8" s="1"/>
  <c r="Q1011" i="8" s="1"/>
  <c r="S1011" i="8" s="1"/>
  <c r="P1010" i="8"/>
  <c r="K1010" i="8"/>
  <c r="L1010" i="8" s="1"/>
  <c r="Q1010" i="8" s="1"/>
  <c r="S1010" i="8" s="1"/>
  <c r="P1009" i="8"/>
  <c r="K1009" i="8"/>
  <c r="L1009" i="8" s="1"/>
  <c r="P1008" i="8"/>
  <c r="K1008" i="8"/>
  <c r="L1008" i="8" s="1"/>
  <c r="Q1008" i="8" s="1"/>
  <c r="S1008" i="8" s="1"/>
  <c r="P1007" i="8"/>
  <c r="K1007" i="8"/>
  <c r="L1007" i="8" s="1"/>
  <c r="Q1007" i="8" s="1"/>
  <c r="S1007" i="8" s="1"/>
  <c r="P1006" i="8"/>
  <c r="K1006" i="8"/>
  <c r="L1006" i="8" s="1"/>
  <c r="Q1006" i="8" s="1"/>
  <c r="S1006" i="8" s="1"/>
  <c r="P1005" i="8"/>
  <c r="K1005" i="8"/>
  <c r="P1004" i="8"/>
  <c r="K1004" i="8"/>
  <c r="L1004" i="8" s="1"/>
  <c r="Q1004" i="8" s="1"/>
  <c r="S1004" i="8" s="1"/>
  <c r="P1003" i="8"/>
  <c r="K1003" i="8"/>
  <c r="L1003" i="8" s="1"/>
  <c r="Q1003" i="8" s="1"/>
  <c r="S1003" i="8" s="1"/>
  <c r="P1002" i="8"/>
  <c r="K1002" i="8"/>
  <c r="L1002" i="8" s="1"/>
  <c r="Q1002" i="8" s="1"/>
  <c r="S1002" i="8" s="1"/>
  <c r="P1001" i="8"/>
  <c r="K1001" i="8"/>
  <c r="L1001" i="8" s="1"/>
  <c r="P1000" i="8"/>
  <c r="K1000" i="8"/>
  <c r="L1000" i="8" s="1"/>
  <c r="P999" i="8"/>
  <c r="K999" i="8"/>
  <c r="L999" i="8" s="1"/>
  <c r="Q999" i="8" s="1"/>
  <c r="S999" i="8" s="1"/>
  <c r="P998" i="8"/>
  <c r="K998" i="8"/>
  <c r="L998" i="8" s="1"/>
  <c r="Q998" i="8" s="1"/>
  <c r="S998" i="8" s="1"/>
  <c r="P997" i="8"/>
  <c r="K997" i="8"/>
  <c r="L997" i="8" s="1"/>
  <c r="Q997" i="8" s="1"/>
  <c r="S997" i="8" s="1"/>
  <c r="P996" i="8"/>
  <c r="K996" i="8"/>
  <c r="L996" i="8" s="1"/>
  <c r="Q996" i="8" s="1"/>
  <c r="S996" i="8" s="1"/>
  <c r="P995" i="8"/>
  <c r="K995" i="8"/>
  <c r="L995" i="8" s="1"/>
  <c r="Q995" i="8" s="1"/>
  <c r="S995" i="8" s="1"/>
  <c r="P994" i="8"/>
  <c r="K994" i="8"/>
  <c r="L994" i="8" s="1"/>
  <c r="P993" i="8"/>
  <c r="K993" i="8"/>
  <c r="L993" i="8" s="1"/>
  <c r="P992" i="8"/>
  <c r="K992" i="8"/>
  <c r="L992" i="8" s="1"/>
  <c r="Q992" i="8" s="1"/>
  <c r="S992" i="8" s="1"/>
  <c r="P991" i="8"/>
  <c r="K991" i="8"/>
  <c r="L991" i="8" s="1"/>
  <c r="Q991" i="8" s="1"/>
  <c r="S991" i="8" s="1"/>
  <c r="P990" i="8"/>
  <c r="K990" i="8"/>
  <c r="L990" i="8" s="1"/>
  <c r="Q990" i="8" s="1"/>
  <c r="S990" i="8" s="1"/>
  <c r="P989" i="8"/>
  <c r="K989" i="8"/>
  <c r="L989" i="8" s="1"/>
  <c r="Q989" i="8" s="1"/>
  <c r="S989" i="8" s="1"/>
  <c r="P988" i="8"/>
  <c r="K988" i="8"/>
  <c r="L988" i="8" s="1"/>
  <c r="P987" i="8"/>
  <c r="K987" i="8"/>
  <c r="L987" i="8" s="1"/>
  <c r="Q987" i="8" s="1"/>
  <c r="S987" i="8" s="1"/>
  <c r="P986" i="8"/>
  <c r="K986" i="8"/>
  <c r="L986" i="8" s="1"/>
  <c r="Q986" i="8" s="1"/>
  <c r="S986" i="8" s="1"/>
  <c r="P985" i="8"/>
  <c r="K985" i="8"/>
  <c r="L985" i="8" s="1"/>
  <c r="P984" i="8"/>
  <c r="K984" i="8"/>
  <c r="L984" i="8" s="1"/>
  <c r="Q984" i="8" s="1"/>
  <c r="S984" i="8" s="1"/>
  <c r="P983" i="8"/>
  <c r="K983" i="8"/>
  <c r="L983" i="8" s="1"/>
  <c r="P982" i="8"/>
  <c r="K982" i="8"/>
  <c r="L982" i="8" s="1"/>
  <c r="Q982" i="8" s="1"/>
  <c r="S982" i="8" s="1"/>
  <c r="P981" i="8"/>
  <c r="K981" i="8"/>
  <c r="P980" i="8"/>
  <c r="K980" i="8"/>
  <c r="L980" i="8" s="1"/>
  <c r="Q980" i="8" s="1"/>
  <c r="S980" i="8" s="1"/>
  <c r="P979" i="8"/>
  <c r="K979" i="8"/>
  <c r="L979" i="8" s="1"/>
  <c r="Q979" i="8" s="1"/>
  <c r="S979" i="8" s="1"/>
  <c r="P978" i="8"/>
  <c r="K978" i="8"/>
  <c r="L978" i="8" s="1"/>
  <c r="Q978" i="8" s="1"/>
  <c r="S978" i="8" s="1"/>
  <c r="P977" i="8"/>
  <c r="K977" i="8"/>
  <c r="L977" i="8" s="1"/>
  <c r="Q977" i="8" s="1"/>
  <c r="S977" i="8" s="1"/>
  <c r="P976" i="8"/>
  <c r="K976" i="8"/>
  <c r="L976" i="8" s="1"/>
  <c r="P975" i="8"/>
  <c r="K975" i="8"/>
  <c r="L975" i="8" s="1"/>
  <c r="Q975" i="8" s="1"/>
  <c r="S975" i="8" s="1"/>
  <c r="P974" i="8"/>
  <c r="K974" i="8"/>
  <c r="L974" i="8" s="1"/>
  <c r="Q974" i="8" s="1"/>
  <c r="S974" i="8" s="1"/>
  <c r="P973" i="8"/>
  <c r="K973" i="8"/>
  <c r="L973" i="8" s="1"/>
  <c r="P972" i="8"/>
  <c r="K972" i="8"/>
  <c r="L972" i="8" s="1"/>
  <c r="Q972" i="8" s="1"/>
  <c r="S972" i="8" s="1"/>
  <c r="P971" i="8"/>
  <c r="K971" i="8"/>
  <c r="L971" i="8" s="1"/>
  <c r="Q971" i="8" s="1"/>
  <c r="S971" i="8" s="1"/>
  <c r="P970" i="8"/>
  <c r="K970" i="8"/>
  <c r="L970" i="8" s="1"/>
  <c r="P969" i="8"/>
  <c r="K969" i="8"/>
  <c r="L969" i="8" s="1"/>
  <c r="Q969" i="8" s="1"/>
  <c r="S969" i="8" s="1"/>
  <c r="P968" i="8"/>
  <c r="K968" i="8"/>
  <c r="L968" i="8" s="1"/>
  <c r="Q968" i="8" s="1"/>
  <c r="P967" i="8"/>
  <c r="K967" i="8"/>
  <c r="L967" i="8" s="1"/>
  <c r="Q967" i="8" s="1"/>
  <c r="S967" i="8" s="1"/>
  <c r="P966" i="8"/>
  <c r="K966" i="8"/>
  <c r="L966" i="8" s="1"/>
  <c r="Q966" i="8" s="1"/>
  <c r="S966" i="8" s="1"/>
  <c r="P965" i="8"/>
  <c r="K965" i="8"/>
  <c r="P964" i="8"/>
  <c r="K964" i="8"/>
  <c r="L964" i="8" s="1"/>
  <c r="P963" i="8"/>
  <c r="K963" i="8"/>
  <c r="L963" i="8" s="1"/>
  <c r="P962" i="8"/>
  <c r="K962" i="8"/>
  <c r="L962" i="8" s="1"/>
  <c r="P961" i="8"/>
  <c r="K961" i="8"/>
  <c r="L961" i="8" s="1"/>
  <c r="Q961" i="8" s="1"/>
  <c r="S961" i="8" s="1"/>
  <c r="P960" i="8"/>
  <c r="K960" i="8"/>
  <c r="L960" i="8" s="1"/>
  <c r="Q960" i="8" s="1"/>
  <c r="S960" i="8" s="1"/>
  <c r="P959" i="8"/>
  <c r="K959" i="8"/>
  <c r="L959" i="8" s="1"/>
  <c r="Q959" i="8" s="1"/>
  <c r="S959" i="8" s="1"/>
  <c r="P958" i="8"/>
  <c r="K958" i="8"/>
  <c r="L958" i="8" s="1"/>
  <c r="P957" i="8"/>
  <c r="K957" i="8"/>
  <c r="L957" i="8" s="1"/>
  <c r="Q957" i="8" s="1"/>
  <c r="S957" i="8" s="1"/>
  <c r="P956" i="8"/>
  <c r="K956" i="8"/>
  <c r="L956" i="8" s="1"/>
  <c r="Q956" i="8" s="1"/>
  <c r="S956" i="8" s="1"/>
  <c r="P955" i="8"/>
  <c r="K955" i="8"/>
  <c r="L955" i="8" s="1"/>
  <c r="Q955" i="8" s="1"/>
  <c r="S955" i="8" s="1"/>
  <c r="P954" i="8"/>
  <c r="K954" i="8"/>
  <c r="L954" i="8" s="1"/>
  <c r="Q954" i="8" s="1"/>
  <c r="S954" i="8" s="1"/>
  <c r="P953" i="8"/>
  <c r="K953" i="8"/>
  <c r="L953" i="8" s="1"/>
  <c r="Q953" i="8" s="1"/>
  <c r="S953" i="8" s="1"/>
  <c r="P952" i="8"/>
  <c r="K952" i="8"/>
  <c r="L952" i="8" s="1"/>
  <c r="Q952" i="8" s="1"/>
  <c r="S952" i="8" s="1"/>
  <c r="P951" i="8"/>
  <c r="K951" i="8"/>
  <c r="L951" i="8" s="1"/>
  <c r="Q951" i="8" s="1"/>
  <c r="S951" i="8" s="1"/>
  <c r="P950" i="8"/>
  <c r="K950" i="8"/>
  <c r="L950" i="8" s="1"/>
  <c r="P949" i="8"/>
  <c r="K949" i="8"/>
  <c r="L949" i="8" s="1"/>
  <c r="Q949" i="8" s="1"/>
  <c r="S949" i="8" s="1"/>
  <c r="P948" i="8"/>
  <c r="K948" i="8"/>
  <c r="L948" i="8" s="1"/>
  <c r="Q948" i="8" s="1"/>
  <c r="S948" i="8" s="1"/>
  <c r="P947" i="8"/>
  <c r="K947" i="8"/>
  <c r="L947" i="8" s="1"/>
  <c r="Q947" i="8" s="1"/>
  <c r="S947" i="8" s="1"/>
  <c r="P946" i="8"/>
  <c r="K946" i="8"/>
  <c r="L946" i="8" s="1"/>
  <c r="Q946" i="8" s="1"/>
  <c r="S946" i="8" s="1"/>
  <c r="P945" i="8"/>
  <c r="K945" i="8"/>
  <c r="L945" i="8" s="1"/>
  <c r="Q945" i="8" s="1"/>
  <c r="S945" i="8" s="1"/>
  <c r="P944" i="8"/>
  <c r="K944" i="8"/>
  <c r="L944" i="8" s="1"/>
  <c r="Q944" i="8" s="1"/>
  <c r="S944" i="8" s="1"/>
  <c r="P943" i="8"/>
  <c r="K943" i="8"/>
  <c r="L943" i="8" s="1"/>
  <c r="Q943" i="8" s="1"/>
  <c r="S943" i="8" s="1"/>
  <c r="P942" i="8"/>
  <c r="K942" i="8"/>
  <c r="L942" i="8" s="1"/>
  <c r="Q942" i="8" s="1"/>
  <c r="S942" i="8" s="1"/>
  <c r="P941" i="8"/>
  <c r="K941" i="8"/>
  <c r="P940" i="8"/>
  <c r="K940" i="8"/>
  <c r="L940" i="8" s="1"/>
  <c r="P939" i="8"/>
  <c r="K939" i="8"/>
  <c r="L939" i="8" s="1"/>
  <c r="Q939" i="8" s="1"/>
  <c r="S939" i="8" s="1"/>
  <c r="P938" i="8"/>
  <c r="K938" i="8"/>
  <c r="L938" i="8" s="1"/>
  <c r="Q938" i="8" s="1"/>
  <c r="S938" i="8" s="1"/>
  <c r="P937" i="8"/>
  <c r="K937" i="8"/>
  <c r="L937" i="8" s="1"/>
  <c r="Q937" i="8" s="1"/>
  <c r="P936" i="8"/>
  <c r="K936" i="8"/>
  <c r="L936" i="8" s="1"/>
  <c r="P935" i="8"/>
  <c r="K935" i="8"/>
  <c r="L935" i="8" s="1"/>
  <c r="Q935" i="8" s="1"/>
  <c r="S935" i="8" s="1"/>
  <c r="P934" i="8"/>
  <c r="K934" i="8"/>
  <c r="L934" i="8" s="1"/>
  <c r="Q934" i="8" s="1"/>
  <c r="S934" i="8" s="1"/>
  <c r="P933" i="8"/>
  <c r="K933" i="8"/>
  <c r="L933" i="8" s="1"/>
  <c r="Q933" i="8" s="1"/>
  <c r="S933" i="8" s="1"/>
  <c r="P932" i="8"/>
  <c r="K932" i="8"/>
  <c r="L932" i="8" s="1"/>
  <c r="Q932" i="8" s="1"/>
  <c r="S932" i="8" s="1"/>
  <c r="P931" i="8"/>
  <c r="K931" i="8"/>
  <c r="L931" i="8" s="1"/>
  <c r="Q931" i="8" s="1"/>
  <c r="S931" i="8" s="1"/>
  <c r="P930" i="8"/>
  <c r="K930" i="8"/>
  <c r="L930" i="8" s="1"/>
  <c r="Q930" i="8" s="1"/>
  <c r="S930" i="8" s="1"/>
  <c r="P929" i="8"/>
  <c r="K929" i="8"/>
  <c r="L929" i="8" s="1"/>
  <c r="Q929" i="8" s="1"/>
  <c r="S929" i="8" s="1"/>
  <c r="P928" i="8"/>
  <c r="K928" i="8"/>
  <c r="L928" i="8" s="1"/>
  <c r="P927" i="8"/>
  <c r="K927" i="8"/>
  <c r="L927" i="8" s="1"/>
  <c r="Q927" i="8" s="1"/>
  <c r="S927" i="8" s="1"/>
  <c r="P926" i="8"/>
  <c r="K926" i="8"/>
  <c r="L926" i="8" s="1"/>
  <c r="P925" i="8"/>
  <c r="K925" i="8"/>
  <c r="L925" i="8" s="1"/>
  <c r="Q925" i="8" s="1"/>
  <c r="S925" i="8" s="1"/>
  <c r="P924" i="8"/>
  <c r="K924" i="8"/>
  <c r="L924" i="8" s="1"/>
  <c r="Q924" i="8" s="1"/>
  <c r="S924" i="8" s="1"/>
  <c r="P923" i="8"/>
  <c r="K923" i="8"/>
  <c r="L923" i="8" s="1"/>
  <c r="P922" i="8"/>
  <c r="K922" i="8"/>
  <c r="L922" i="8" s="1"/>
  <c r="Q922" i="8" s="1"/>
  <c r="S922" i="8" s="1"/>
  <c r="P921" i="8"/>
  <c r="K921" i="8"/>
  <c r="L921" i="8" s="1"/>
  <c r="Q921" i="8" s="1"/>
  <c r="S921" i="8" s="1"/>
  <c r="P920" i="8"/>
  <c r="K920" i="8"/>
  <c r="L920" i="8" s="1"/>
  <c r="P919" i="8"/>
  <c r="K919" i="8"/>
  <c r="L919" i="8" s="1"/>
  <c r="Q919" i="8" s="1"/>
  <c r="S919" i="8" s="1"/>
  <c r="P918" i="8"/>
  <c r="K918" i="8"/>
  <c r="L918" i="8" s="1"/>
  <c r="P917" i="8"/>
  <c r="K917" i="8"/>
  <c r="L917" i="8" s="1"/>
  <c r="Q917" i="8" s="1"/>
  <c r="S917" i="8" s="1"/>
  <c r="P916" i="8"/>
  <c r="K916" i="8"/>
  <c r="L916" i="8" s="1"/>
  <c r="Q916" i="8" s="1"/>
  <c r="P915" i="8"/>
  <c r="K915" i="8"/>
  <c r="L915" i="8" s="1"/>
  <c r="Q915" i="8" s="1"/>
  <c r="S915" i="8" s="1"/>
  <c r="P914" i="8"/>
  <c r="K914" i="8"/>
  <c r="L914" i="8" s="1"/>
  <c r="Q914" i="8" s="1"/>
  <c r="S914" i="8" s="1"/>
  <c r="P913" i="8"/>
  <c r="K913" i="8"/>
  <c r="L913" i="8" s="1"/>
  <c r="P912" i="8"/>
  <c r="K912" i="8"/>
  <c r="L912" i="8" s="1"/>
  <c r="Q912" i="8" s="1"/>
  <c r="S912" i="8" s="1"/>
  <c r="P911" i="8"/>
  <c r="K911" i="8"/>
  <c r="L911" i="8" s="1"/>
  <c r="Q911" i="8" s="1"/>
  <c r="S911" i="8" s="1"/>
  <c r="P910" i="8"/>
  <c r="K910" i="8"/>
  <c r="L910" i="8" s="1"/>
  <c r="Q910" i="8" s="1"/>
  <c r="S910" i="8" s="1"/>
  <c r="P909" i="8"/>
  <c r="K909" i="8"/>
  <c r="L909" i="8" s="1"/>
  <c r="Q909" i="8" s="1"/>
  <c r="S909" i="8" s="1"/>
  <c r="P908" i="8"/>
  <c r="K908" i="8"/>
  <c r="L908" i="8" s="1"/>
  <c r="P907" i="8"/>
  <c r="K907" i="8"/>
  <c r="L907" i="8" s="1"/>
  <c r="P906" i="8"/>
  <c r="K906" i="8"/>
  <c r="L906" i="8" s="1"/>
  <c r="Q906" i="8" s="1"/>
  <c r="S906" i="8" s="1"/>
  <c r="P905" i="8"/>
  <c r="K905" i="8"/>
  <c r="L905" i="8" s="1"/>
  <c r="Q905" i="8" s="1"/>
  <c r="S905" i="8" s="1"/>
  <c r="P904" i="8"/>
  <c r="K904" i="8"/>
  <c r="L904" i="8" s="1"/>
  <c r="Q904" i="8" s="1"/>
  <c r="S904" i="8" s="1"/>
  <c r="P903" i="8"/>
  <c r="K903" i="8"/>
  <c r="L903" i="8" s="1"/>
  <c r="P902" i="8"/>
  <c r="K902" i="8"/>
  <c r="L902" i="8" s="1"/>
  <c r="Q902" i="8" s="1"/>
  <c r="S902" i="8" s="1"/>
  <c r="P901" i="8"/>
  <c r="K901" i="8"/>
  <c r="P900" i="8"/>
  <c r="K900" i="8"/>
  <c r="L900" i="8" s="1"/>
  <c r="P899" i="8"/>
  <c r="K899" i="8"/>
  <c r="L899" i="8" s="1"/>
  <c r="Q899" i="8" s="1"/>
  <c r="S899" i="8" s="1"/>
  <c r="P898" i="8"/>
  <c r="K898" i="8"/>
  <c r="L898" i="8" s="1"/>
  <c r="Q898" i="8" s="1"/>
  <c r="S898" i="8" s="1"/>
  <c r="P897" i="8"/>
  <c r="K897" i="8"/>
  <c r="L897" i="8" s="1"/>
  <c r="P896" i="8"/>
  <c r="K896" i="8"/>
  <c r="L896" i="8" s="1"/>
  <c r="P895" i="8"/>
  <c r="K895" i="8"/>
  <c r="L895" i="8" s="1"/>
  <c r="Q895" i="8" s="1"/>
  <c r="S895" i="8" s="1"/>
  <c r="P894" i="8"/>
  <c r="K894" i="8"/>
  <c r="L894" i="8" s="1"/>
  <c r="Q894" i="8" s="1"/>
  <c r="S894" i="8" s="1"/>
  <c r="P893" i="8"/>
  <c r="K893" i="8"/>
  <c r="L893" i="8" s="1"/>
  <c r="P892" i="8"/>
  <c r="K892" i="8"/>
  <c r="L892" i="8" s="1"/>
  <c r="P891" i="8"/>
  <c r="K891" i="8"/>
  <c r="L891" i="8" s="1"/>
  <c r="Q891" i="8" s="1"/>
  <c r="S891" i="8" s="1"/>
  <c r="P890" i="8"/>
  <c r="K890" i="8"/>
  <c r="L890" i="8" s="1"/>
  <c r="Q890" i="8" s="1"/>
  <c r="S890" i="8" s="1"/>
  <c r="P889" i="8"/>
  <c r="K889" i="8"/>
  <c r="L889" i="8" s="1"/>
  <c r="P888" i="8"/>
  <c r="K888" i="8"/>
  <c r="L888" i="8" s="1"/>
  <c r="Q888" i="8" s="1"/>
  <c r="S888" i="8" s="1"/>
  <c r="P887" i="8"/>
  <c r="K887" i="8"/>
  <c r="L887" i="8" s="1"/>
  <c r="Q887" i="8" s="1"/>
  <c r="S887" i="8" s="1"/>
  <c r="P886" i="8"/>
  <c r="K886" i="8"/>
  <c r="L886" i="8" s="1"/>
  <c r="P885" i="8"/>
  <c r="K885" i="8"/>
  <c r="L885" i="8" s="1"/>
  <c r="P884" i="8"/>
  <c r="K884" i="8"/>
  <c r="L884" i="8" s="1"/>
  <c r="Q884" i="8" s="1"/>
  <c r="S884" i="8" s="1"/>
  <c r="P883" i="8"/>
  <c r="K883" i="8"/>
  <c r="L883" i="8" s="1"/>
  <c r="Q883" i="8" s="1"/>
  <c r="S883" i="8" s="1"/>
  <c r="P882" i="8"/>
  <c r="K882" i="8"/>
  <c r="L882" i="8" s="1"/>
  <c r="Q882" i="8" s="1"/>
  <c r="S882" i="8" s="1"/>
  <c r="P881" i="8"/>
  <c r="K881" i="8"/>
  <c r="L881" i="8" s="1"/>
  <c r="Q881" i="8" s="1"/>
  <c r="S881" i="8" s="1"/>
  <c r="P880" i="8"/>
  <c r="K880" i="8"/>
  <c r="L880" i="8" s="1"/>
  <c r="P879" i="8"/>
  <c r="K879" i="8"/>
  <c r="L879" i="8" s="1"/>
  <c r="Q879" i="8" s="1"/>
  <c r="S879" i="8" s="1"/>
  <c r="P878" i="8"/>
  <c r="K878" i="8"/>
  <c r="L878" i="8" s="1"/>
  <c r="Q878" i="8" s="1"/>
  <c r="S878" i="8" s="1"/>
  <c r="P877" i="8"/>
  <c r="K877" i="8"/>
  <c r="P876" i="8"/>
  <c r="K876" i="8"/>
  <c r="L876" i="8" s="1"/>
  <c r="P875" i="8"/>
  <c r="K875" i="8"/>
  <c r="L875" i="8" s="1"/>
  <c r="Q875" i="8" s="1"/>
  <c r="S875" i="8" s="1"/>
  <c r="P874" i="8"/>
  <c r="K874" i="8"/>
  <c r="L874" i="8" s="1"/>
  <c r="Q874" i="8" s="1"/>
  <c r="S874" i="8" s="1"/>
  <c r="P873" i="8"/>
  <c r="K873" i="8"/>
  <c r="L873" i="8" s="1"/>
  <c r="Q873" i="8" s="1"/>
  <c r="S873" i="8" s="1"/>
  <c r="P872" i="8"/>
  <c r="K872" i="8"/>
  <c r="L872" i="8" s="1"/>
  <c r="Q872" i="8" s="1"/>
  <c r="S872" i="8" s="1"/>
  <c r="P871" i="8"/>
  <c r="K871" i="8"/>
  <c r="L871" i="8" s="1"/>
  <c r="Q871" i="8" s="1"/>
  <c r="S871" i="8" s="1"/>
  <c r="P870" i="8"/>
  <c r="K870" i="8"/>
  <c r="L870" i="8" s="1"/>
  <c r="P869" i="8"/>
  <c r="K869" i="8"/>
  <c r="L869" i="8" s="1"/>
  <c r="Q869" i="8" s="1"/>
  <c r="S869" i="8" s="1"/>
  <c r="P868" i="8"/>
  <c r="K868" i="8"/>
  <c r="L868" i="8" s="1"/>
  <c r="P867" i="8"/>
  <c r="K867" i="8"/>
  <c r="L867" i="8" s="1"/>
  <c r="Q867" i="8" s="1"/>
  <c r="S867" i="8" s="1"/>
  <c r="P866" i="8"/>
  <c r="K866" i="8"/>
  <c r="L866" i="8" s="1"/>
  <c r="Q866" i="8" s="1"/>
  <c r="S866" i="8" s="1"/>
  <c r="P865" i="8"/>
  <c r="K865" i="8"/>
  <c r="L865" i="8" s="1"/>
  <c r="P864" i="8"/>
  <c r="K864" i="8"/>
  <c r="L864" i="8" s="1"/>
  <c r="P863" i="8"/>
  <c r="K863" i="8"/>
  <c r="L863" i="8" s="1"/>
  <c r="Q863" i="8" s="1"/>
  <c r="S863" i="8" s="1"/>
  <c r="P862" i="8"/>
  <c r="K862" i="8"/>
  <c r="L862" i="8" s="1"/>
  <c r="Q862" i="8" s="1"/>
  <c r="S862" i="8" s="1"/>
  <c r="P861" i="8"/>
  <c r="K861" i="8"/>
  <c r="L861" i="8" s="1"/>
  <c r="Q861" i="8" s="1"/>
  <c r="S861" i="8" s="1"/>
  <c r="P860" i="8"/>
  <c r="K860" i="8"/>
  <c r="L860" i="8" s="1"/>
  <c r="P859" i="8"/>
  <c r="K859" i="8"/>
  <c r="L859" i="8" s="1"/>
  <c r="Q859" i="8" s="1"/>
  <c r="S859" i="8" s="1"/>
  <c r="P858" i="8"/>
  <c r="K858" i="8"/>
  <c r="L858" i="8" s="1"/>
  <c r="Q858" i="8" s="1"/>
  <c r="S858" i="8" s="1"/>
  <c r="P857" i="8"/>
  <c r="K857" i="8"/>
  <c r="L857" i="8" s="1"/>
  <c r="P856" i="8"/>
  <c r="K856" i="8"/>
  <c r="L856" i="8" s="1"/>
  <c r="Q856" i="8" s="1"/>
  <c r="P855" i="8"/>
  <c r="K855" i="8"/>
  <c r="L855" i="8" s="1"/>
  <c r="P854" i="8"/>
  <c r="K854" i="8"/>
  <c r="L854" i="8" s="1"/>
  <c r="Q854" i="8" s="1"/>
  <c r="S854" i="8" s="1"/>
  <c r="P853" i="8"/>
  <c r="K853" i="8"/>
  <c r="L853" i="8" s="1"/>
  <c r="P852" i="8"/>
  <c r="K852" i="8"/>
  <c r="L852" i="8" s="1"/>
  <c r="Q852" i="8" s="1"/>
  <c r="S852" i="8" s="1"/>
  <c r="P851" i="8"/>
  <c r="K851" i="8"/>
  <c r="L851" i="8" s="1"/>
  <c r="Q851" i="8" s="1"/>
  <c r="S851" i="8" s="1"/>
  <c r="P850" i="8"/>
  <c r="K850" i="8"/>
  <c r="L850" i="8" s="1"/>
  <c r="Q850" i="8" s="1"/>
  <c r="P849" i="8"/>
  <c r="K849" i="8"/>
  <c r="L849" i="8" s="1"/>
  <c r="Q849" i="8" s="1"/>
  <c r="S849" i="8" s="1"/>
  <c r="P848" i="8"/>
  <c r="K848" i="8"/>
  <c r="L848" i="8" s="1"/>
  <c r="Q848" i="8" s="1"/>
  <c r="S848" i="8" s="1"/>
  <c r="P847" i="8"/>
  <c r="K847" i="8"/>
  <c r="L847" i="8" s="1"/>
  <c r="Q847" i="8" s="1"/>
  <c r="S847" i="8" s="1"/>
  <c r="P846" i="8"/>
  <c r="K846" i="8"/>
  <c r="L846" i="8" s="1"/>
  <c r="P845" i="8"/>
  <c r="K845" i="8"/>
  <c r="L845" i="8" s="1"/>
  <c r="P844" i="8"/>
  <c r="K844" i="8"/>
  <c r="L844" i="8" s="1"/>
  <c r="Q844" i="8" s="1"/>
  <c r="S844" i="8" s="1"/>
  <c r="P843" i="8"/>
  <c r="K843" i="8"/>
  <c r="L843" i="8" s="1"/>
  <c r="Q843" i="8" s="1"/>
  <c r="S843" i="8" s="1"/>
  <c r="P842" i="8"/>
  <c r="K842" i="8"/>
  <c r="L842" i="8" s="1"/>
  <c r="Q842" i="8" s="1"/>
  <c r="S842" i="8" s="1"/>
  <c r="P841" i="8"/>
  <c r="K841" i="8"/>
  <c r="L841" i="8" s="1"/>
  <c r="Q841" i="8" s="1"/>
  <c r="S841" i="8" s="1"/>
  <c r="P840" i="8"/>
  <c r="K840" i="8"/>
  <c r="L840" i="8" s="1"/>
  <c r="Q840" i="8" s="1"/>
  <c r="S840" i="8" s="1"/>
  <c r="P839" i="8"/>
  <c r="K839" i="8"/>
  <c r="L839" i="8" s="1"/>
  <c r="Q839" i="8" s="1"/>
  <c r="S839" i="8" s="1"/>
  <c r="P838" i="8"/>
  <c r="K838" i="8"/>
  <c r="L838" i="8" s="1"/>
  <c r="Q838" i="8" s="1"/>
  <c r="S838" i="8" s="1"/>
  <c r="P837" i="8"/>
  <c r="K837" i="8"/>
  <c r="P836" i="8"/>
  <c r="K836" i="8"/>
  <c r="L836" i="8" s="1"/>
  <c r="P835" i="8"/>
  <c r="K835" i="8"/>
  <c r="L835" i="8" s="1"/>
  <c r="Q835" i="8" s="1"/>
  <c r="S835" i="8" s="1"/>
  <c r="P834" i="8"/>
  <c r="K834" i="8"/>
  <c r="L834" i="8" s="1"/>
  <c r="P833" i="8"/>
  <c r="K833" i="8"/>
  <c r="L833" i="8" s="1"/>
  <c r="Q833" i="8" s="1"/>
  <c r="S833" i="8" s="1"/>
  <c r="P832" i="8"/>
  <c r="K832" i="8"/>
  <c r="L832" i="8" s="1"/>
  <c r="P831" i="8"/>
  <c r="O831" i="8"/>
  <c r="K831" i="8"/>
  <c r="L831" i="8" s="1"/>
  <c r="Q831" i="8" s="1"/>
  <c r="P830" i="8"/>
  <c r="O830" i="8"/>
  <c r="K830" i="8"/>
  <c r="L830" i="8" s="1"/>
  <c r="Q830" i="8" s="1"/>
  <c r="P829" i="8"/>
  <c r="O829" i="8"/>
  <c r="K829" i="8"/>
  <c r="L829" i="8" s="1"/>
  <c r="Q829" i="8" s="1"/>
  <c r="P828" i="8"/>
  <c r="O828" i="8"/>
  <c r="K828" i="8"/>
  <c r="L828" i="8" s="1"/>
  <c r="P827" i="8"/>
  <c r="O827" i="8"/>
  <c r="K827" i="8"/>
  <c r="L827" i="8" s="1"/>
  <c r="Q827" i="8" s="1"/>
  <c r="P826" i="8"/>
  <c r="O826" i="8"/>
  <c r="K826" i="8"/>
  <c r="L826" i="8" s="1"/>
  <c r="Q826" i="8" s="1"/>
  <c r="P825" i="8"/>
  <c r="O825" i="8"/>
  <c r="K825" i="8"/>
  <c r="L825" i="8" s="1"/>
  <c r="Q825" i="8" s="1"/>
  <c r="P824" i="8"/>
  <c r="O824" i="8"/>
  <c r="K824" i="8"/>
  <c r="L824" i="8" s="1"/>
  <c r="Q824" i="8" s="1"/>
  <c r="P823" i="8"/>
  <c r="O823" i="8"/>
  <c r="K823" i="8"/>
  <c r="L823" i="8" s="1"/>
  <c r="Q823" i="8" s="1"/>
  <c r="P822" i="8"/>
  <c r="O822" i="8"/>
  <c r="K822" i="8"/>
  <c r="L822" i="8" s="1"/>
  <c r="P821" i="8"/>
  <c r="O821" i="8"/>
  <c r="K821" i="8"/>
  <c r="L821" i="8" s="1"/>
  <c r="Q821" i="8" s="1"/>
  <c r="P820" i="8"/>
  <c r="O820" i="8"/>
  <c r="K820" i="8"/>
  <c r="L820" i="8" s="1"/>
  <c r="Q820" i="8" s="1"/>
  <c r="P819" i="8"/>
  <c r="O819" i="8"/>
  <c r="K819" i="8"/>
  <c r="L819" i="8" s="1"/>
  <c r="Q819" i="8" s="1"/>
  <c r="P818" i="8"/>
  <c r="O818" i="8"/>
  <c r="K818" i="8"/>
  <c r="L818" i="8" s="1"/>
  <c r="Q818" i="8" s="1"/>
  <c r="P817" i="8"/>
  <c r="O817" i="8"/>
  <c r="K817" i="8"/>
  <c r="L817" i="8" s="1"/>
  <c r="Q817" i="8" s="1"/>
  <c r="P816" i="8"/>
  <c r="O816" i="8"/>
  <c r="K816" i="8"/>
  <c r="L816" i="8" s="1"/>
  <c r="Q816" i="8" s="1"/>
  <c r="P815" i="8"/>
  <c r="O815" i="8"/>
  <c r="K815" i="8"/>
  <c r="L815" i="8" s="1"/>
  <c r="P814" i="8"/>
  <c r="O814" i="8"/>
  <c r="K814" i="8"/>
  <c r="L814" i="8" s="1"/>
  <c r="Q814" i="8" s="1"/>
  <c r="P813" i="8"/>
  <c r="O813" i="8"/>
  <c r="K813" i="8"/>
  <c r="P812" i="8"/>
  <c r="O812" i="8"/>
  <c r="K812" i="8"/>
  <c r="L812" i="8" s="1"/>
  <c r="Q812" i="8" s="1"/>
  <c r="P811" i="8"/>
  <c r="O811" i="8"/>
  <c r="K811" i="8"/>
  <c r="L811" i="8" s="1"/>
  <c r="Q811" i="8" s="1"/>
  <c r="P810" i="8"/>
  <c r="O810" i="8"/>
  <c r="K810" i="8"/>
  <c r="L810" i="8" s="1"/>
  <c r="Q810" i="8" s="1"/>
  <c r="P809" i="8"/>
  <c r="O809" i="8"/>
  <c r="K809" i="8"/>
  <c r="L809" i="8" s="1"/>
  <c r="Q809" i="8" s="1"/>
  <c r="P808" i="8"/>
  <c r="O808" i="8"/>
  <c r="K808" i="8"/>
  <c r="L808" i="8" s="1"/>
  <c r="P807" i="8"/>
  <c r="O807" i="8"/>
  <c r="K807" i="8"/>
  <c r="L807" i="8" s="1"/>
  <c r="Q807" i="8" s="1"/>
  <c r="P806" i="8"/>
  <c r="O806" i="8"/>
  <c r="K806" i="8"/>
  <c r="L806" i="8" s="1"/>
  <c r="Q806" i="8" s="1"/>
  <c r="P805" i="8"/>
  <c r="O805" i="8"/>
  <c r="K805" i="8"/>
  <c r="L805" i="8" s="1"/>
  <c r="P804" i="8"/>
  <c r="O804" i="8"/>
  <c r="K804" i="8"/>
  <c r="L804" i="8" s="1"/>
  <c r="Q804" i="8" s="1"/>
  <c r="P803" i="8"/>
  <c r="O803" i="8"/>
  <c r="K803" i="8"/>
  <c r="L803" i="8" s="1"/>
  <c r="Q803" i="8" s="1"/>
  <c r="P802" i="8"/>
  <c r="O802" i="8"/>
  <c r="K802" i="8"/>
  <c r="L802" i="8" s="1"/>
  <c r="Q802" i="8" s="1"/>
  <c r="P801" i="8"/>
  <c r="O801" i="8"/>
  <c r="K801" i="8"/>
  <c r="L801" i="8" s="1"/>
  <c r="Q801" i="8" s="1"/>
  <c r="P800" i="8"/>
  <c r="O800" i="8"/>
  <c r="K800" i="8"/>
  <c r="L800" i="8" s="1"/>
  <c r="P799" i="8"/>
  <c r="O799" i="8"/>
  <c r="K799" i="8"/>
  <c r="L799" i="8" s="1"/>
  <c r="Q799" i="8" s="1"/>
  <c r="P798" i="8"/>
  <c r="O798" i="8"/>
  <c r="K798" i="8"/>
  <c r="L798" i="8" s="1"/>
  <c r="P797" i="8"/>
  <c r="O797" i="8"/>
  <c r="K797" i="8"/>
  <c r="L797" i="8" s="1"/>
  <c r="Q797" i="8" s="1"/>
  <c r="P796" i="8"/>
  <c r="O796" i="8"/>
  <c r="K796" i="8"/>
  <c r="L796" i="8" s="1"/>
  <c r="Q796" i="8" s="1"/>
  <c r="P795" i="8"/>
  <c r="O795" i="8"/>
  <c r="K795" i="8"/>
  <c r="L795" i="8" s="1"/>
  <c r="Q795" i="8" s="1"/>
  <c r="P794" i="8"/>
  <c r="O794" i="8"/>
  <c r="K794" i="8"/>
  <c r="L794" i="8" s="1"/>
  <c r="P793" i="8"/>
  <c r="O793" i="8"/>
  <c r="K793" i="8"/>
  <c r="L793" i="8" s="1"/>
  <c r="P792" i="8"/>
  <c r="O792" i="8"/>
  <c r="K792" i="8"/>
  <c r="L792" i="8" s="1"/>
  <c r="P791" i="8"/>
  <c r="O791" i="8"/>
  <c r="K791" i="8"/>
  <c r="L791" i="8" s="1"/>
  <c r="P790" i="8"/>
  <c r="O790" i="8"/>
  <c r="K790" i="8"/>
  <c r="L790" i="8" s="1"/>
  <c r="P789" i="8"/>
  <c r="O789" i="8"/>
  <c r="K789" i="8"/>
  <c r="L789" i="8" s="1"/>
  <c r="Q789" i="8" s="1"/>
  <c r="P788" i="8"/>
  <c r="O788" i="8"/>
  <c r="K788" i="8"/>
  <c r="L788" i="8" s="1"/>
  <c r="P787" i="8"/>
  <c r="O787" i="8"/>
  <c r="K787" i="8"/>
  <c r="L787" i="8" s="1"/>
  <c r="Q787" i="8" s="1"/>
  <c r="P786" i="8"/>
  <c r="O786" i="8"/>
  <c r="K786" i="8"/>
  <c r="L786" i="8" s="1"/>
  <c r="Q786" i="8" s="1"/>
  <c r="P785" i="8"/>
  <c r="O785" i="8"/>
  <c r="K785" i="8"/>
  <c r="L785" i="8" s="1"/>
  <c r="Q785" i="8" s="1"/>
  <c r="P784" i="8"/>
  <c r="O784" i="8"/>
  <c r="K784" i="8"/>
  <c r="P783" i="8"/>
  <c r="O783" i="8"/>
  <c r="K783" i="8"/>
  <c r="L783" i="8" s="1"/>
  <c r="Q783" i="8" s="1"/>
  <c r="P782" i="8"/>
  <c r="O782" i="8"/>
  <c r="K782" i="8"/>
  <c r="L782" i="8" s="1"/>
  <c r="Q782" i="8" s="1"/>
  <c r="P781" i="8"/>
  <c r="O781" i="8"/>
  <c r="K781" i="8"/>
  <c r="L781" i="8" s="1"/>
  <c r="Q781" i="8" s="1"/>
  <c r="P780" i="8"/>
  <c r="O780" i="8"/>
  <c r="K780" i="8"/>
  <c r="L780" i="8" s="1"/>
  <c r="Q780" i="8" s="1"/>
  <c r="P779" i="8"/>
  <c r="O779" i="8"/>
  <c r="K779" i="8"/>
  <c r="L779" i="8" s="1"/>
  <c r="P778" i="8"/>
  <c r="O778" i="8"/>
  <c r="K778" i="8"/>
  <c r="L778" i="8" s="1"/>
  <c r="P777" i="8"/>
  <c r="O777" i="8"/>
  <c r="K777" i="8"/>
  <c r="L777" i="8" s="1"/>
  <c r="Q777" i="8" s="1"/>
  <c r="P776" i="8"/>
  <c r="O776" i="8"/>
  <c r="K776" i="8"/>
  <c r="L776" i="8" s="1"/>
  <c r="Q776" i="8" s="1"/>
  <c r="P775" i="8"/>
  <c r="O775" i="8"/>
  <c r="K775" i="8"/>
  <c r="L775" i="8" s="1"/>
  <c r="Q775" i="8" s="1"/>
  <c r="P774" i="8"/>
  <c r="O774" i="8"/>
  <c r="K774" i="8"/>
  <c r="L774" i="8" s="1"/>
  <c r="Q774" i="8" s="1"/>
  <c r="P773" i="8"/>
  <c r="O773" i="8"/>
  <c r="K773" i="8"/>
  <c r="L773" i="8" s="1"/>
  <c r="Q773" i="8" s="1"/>
  <c r="P772" i="8"/>
  <c r="O772" i="8"/>
  <c r="K772" i="8"/>
  <c r="L772" i="8" s="1"/>
  <c r="Q772" i="8" s="1"/>
  <c r="P771" i="8"/>
  <c r="O771" i="8"/>
  <c r="K771" i="8"/>
  <c r="L771" i="8" s="1"/>
  <c r="Q771" i="8" s="1"/>
  <c r="P770" i="8"/>
  <c r="O770" i="8"/>
  <c r="K770" i="8"/>
  <c r="L770" i="8" s="1"/>
  <c r="Q770" i="8" s="1"/>
  <c r="P769" i="8"/>
  <c r="O769" i="8"/>
  <c r="K769" i="8"/>
  <c r="L769" i="8" s="1"/>
  <c r="Q769" i="8" s="1"/>
  <c r="P768" i="8"/>
  <c r="O768" i="8"/>
  <c r="K768" i="8"/>
  <c r="L768" i="8" s="1"/>
  <c r="P767" i="8"/>
  <c r="O767" i="8"/>
  <c r="K767" i="8"/>
  <c r="L767" i="8" s="1"/>
  <c r="Q767" i="8" s="1"/>
  <c r="O766" i="8"/>
  <c r="K766" i="8"/>
  <c r="L766" i="8" s="1"/>
  <c r="G6" i="8"/>
  <c r="P765" i="8"/>
  <c r="O765" i="8"/>
  <c r="K765" i="8"/>
  <c r="L765" i="8" s="1"/>
  <c r="P764" i="8"/>
  <c r="O764" i="8"/>
  <c r="K764" i="8"/>
  <c r="L764" i="8" s="1"/>
  <c r="P763" i="8"/>
  <c r="O763" i="8"/>
  <c r="K763" i="8"/>
  <c r="L763" i="8" s="1"/>
  <c r="Q763" i="8" s="1"/>
  <c r="P762" i="8"/>
  <c r="O762" i="8"/>
  <c r="K762" i="8"/>
  <c r="L762" i="8" s="1"/>
  <c r="P761" i="8"/>
  <c r="O761" i="8"/>
  <c r="K761" i="8"/>
  <c r="L761" i="8" s="1"/>
  <c r="Q761" i="8" s="1"/>
  <c r="P760" i="8"/>
  <c r="O760" i="8"/>
  <c r="K760" i="8"/>
  <c r="L760" i="8" s="1"/>
  <c r="P759" i="8"/>
  <c r="O759" i="8"/>
  <c r="K759" i="8"/>
  <c r="L759" i="8" s="1"/>
  <c r="Q759" i="8" s="1"/>
  <c r="P758" i="8"/>
  <c r="O758" i="8"/>
  <c r="K758" i="8"/>
  <c r="L758" i="8" s="1"/>
  <c r="P757" i="8"/>
  <c r="O757" i="8"/>
  <c r="K757" i="8"/>
  <c r="L757" i="8" s="1"/>
  <c r="Q757" i="8" s="1"/>
  <c r="P756" i="8"/>
  <c r="O756" i="8"/>
  <c r="K756" i="8"/>
  <c r="L756" i="8" s="1"/>
  <c r="P755" i="8"/>
  <c r="O755" i="8"/>
  <c r="K755" i="8"/>
  <c r="L755" i="8" s="1"/>
  <c r="P754" i="8"/>
  <c r="O754" i="8"/>
  <c r="K754" i="8"/>
  <c r="L754" i="8" s="1"/>
  <c r="Q754" i="8" s="1"/>
  <c r="P753" i="8"/>
  <c r="O753" i="8"/>
  <c r="K753" i="8"/>
  <c r="L753" i="8" s="1"/>
  <c r="Q753" i="8" s="1"/>
  <c r="P752" i="8"/>
  <c r="O752" i="8"/>
  <c r="K752" i="8"/>
  <c r="L752" i="8" s="1"/>
  <c r="Q752" i="8" s="1"/>
  <c r="P751" i="8"/>
  <c r="O751" i="8"/>
  <c r="K751" i="8"/>
  <c r="L751" i="8" s="1"/>
  <c r="Q751" i="8" s="1"/>
  <c r="P750" i="8"/>
  <c r="O750" i="8"/>
  <c r="K750" i="8"/>
  <c r="L750" i="8" s="1"/>
  <c r="P749" i="8"/>
  <c r="O749" i="8"/>
  <c r="K749" i="8"/>
  <c r="L749" i="8" s="1"/>
  <c r="Q749" i="8" s="1"/>
  <c r="P748" i="8"/>
  <c r="O748" i="8"/>
  <c r="K748" i="8"/>
  <c r="L748" i="8" s="1"/>
  <c r="Q748" i="8" s="1"/>
  <c r="P747" i="8"/>
  <c r="O747" i="8"/>
  <c r="K747" i="8"/>
  <c r="P746" i="8"/>
  <c r="O746" i="8"/>
  <c r="K746" i="8"/>
  <c r="L746" i="8" s="1"/>
  <c r="P745" i="8"/>
  <c r="K745" i="8"/>
  <c r="L745" i="8" s="1"/>
  <c r="P744" i="8"/>
  <c r="K744" i="8"/>
  <c r="L744" i="8" s="1"/>
  <c r="Q744" i="8" s="1"/>
  <c r="P743" i="8"/>
  <c r="K743" i="8"/>
  <c r="L743" i="8" s="1"/>
  <c r="P742" i="8"/>
  <c r="K742" i="8"/>
  <c r="L742" i="8" s="1"/>
  <c r="M742" i="8" s="1"/>
  <c r="P741" i="8"/>
  <c r="K741" i="8"/>
  <c r="L741" i="8" s="1"/>
  <c r="Q741" i="8" s="1"/>
  <c r="P740" i="8"/>
  <c r="K740" i="8"/>
  <c r="L740" i="8" s="1"/>
  <c r="Q740" i="8" s="1"/>
  <c r="P739" i="8"/>
  <c r="K739" i="8"/>
  <c r="L739" i="8" s="1"/>
  <c r="P738" i="8"/>
  <c r="K738" i="8"/>
  <c r="L738" i="8" s="1"/>
  <c r="Q738" i="8" s="1"/>
  <c r="P737" i="8"/>
  <c r="K737" i="8"/>
  <c r="L737" i="8" s="1"/>
  <c r="Q737" i="8" s="1"/>
  <c r="P736" i="8"/>
  <c r="K736" i="8"/>
  <c r="L736" i="8" s="1"/>
  <c r="P735" i="8"/>
  <c r="K735" i="8"/>
  <c r="L735" i="8" s="1"/>
  <c r="Q735" i="8" s="1"/>
  <c r="P734" i="8"/>
  <c r="K734" i="8"/>
  <c r="L734" i="8" s="1"/>
  <c r="Q734" i="8" s="1"/>
  <c r="P733" i="8"/>
  <c r="K733" i="8"/>
  <c r="L733" i="8" s="1"/>
  <c r="P732" i="8"/>
  <c r="K732" i="8"/>
  <c r="L732" i="8" s="1"/>
  <c r="P731" i="8"/>
  <c r="K731" i="8"/>
  <c r="L731" i="8" s="1"/>
  <c r="Q731" i="8" s="1"/>
  <c r="P730" i="8"/>
  <c r="K730" i="8"/>
  <c r="L730" i="8" s="1"/>
  <c r="Q730" i="8" s="1"/>
  <c r="P729" i="8"/>
  <c r="K729" i="8"/>
  <c r="L729" i="8" s="1"/>
  <c r="Q729" i="8" s="1"/>
  <c r="P728" i="8"/>
  <c r="K728" i="8"/>
  <c r="L728" i="8" s="1"/>
  <c r="P727" i="8"/>
  <c r="K727" i="8"/>
  <c r="L727" i="8" s="1"/>
  <c r="Q727" i="8" s="1"/>
  <c r="P726" i="8"/>
  <c r="K726" i="8"/>
  <c r="L726" i="8" s="1"/>
  <c r="Q726" i="8" s="1"/>
  <c r="P725" i="8"/>
  <c r="K725" i="8"/>
  <c r="L725" i="8" s="1"/>
  <c r="Q725" i="8" s="1"/>
  <c r="P724" i="8"/>
  <c r="K724" i="8"/>
  <c r="P723" i="8"/>
  <c r="K723" i="8"/>
  <c r="L723" i="8" s="1"/>
  <c r="Q723" i="8" s="1"/>
  <c r="P722" i="8"/>
  <c r="K722" i="8"/>
  <c r="L722" i="8" s="1"/>
  <c r="Q722" i="8" s="1"/>
  <c r="P721" i="8"/>
  <c r="K721" i="8"/>
  <c r="L721" i="8" s="1"/>
  <c r="Q721" i="8" s="1"/>
  <c r="P720" i="8"/>
  <c r="K720" i="8"/>
  <c r="L720" i="8" s="1"/>
  <c r="Q720" i="8" s="1"/>
  <c r="P719" i="8"/>
  <c r="K719" i="8"/>
  <c r="L719" i="8" s="1"/>
  <c r="Q719" i="8" s="1"/>
  <c r="P718" i="8"/>
  <c r="K718" i="8"/>
  <c r="L718" i="8" s="1"/>
  <c r="Q718" i="8" s="1"/>
  <c r="P717" i="8"/>
  <c r="K717" i="8"/>
  <c r="L717" i="8" s="1"/>
  <c r="Q717" i="8" s="1"/>
  <c r="P716" i="8"/>
  <c r="K716" i="8"/>
  <c r="P715" i="8"/>
  <c r="K715" i="8"/>
  <c r="L715" i="8" s="1"/>
  <c r="P714" i="8"/>
  <c r="K714" i="8"/>
  <c r="L714" i="8" s="1"/>
  <c r="Q714" i="8" s="1"/>
  <c r="P713" i="8"/>
  <c r="K713" i="8"/>
  <c r="L713" i="8" s="1"/>
  <c r="M713" i="8" s="1"/>
  <c r="P712" i="8"/>
  <c r="K712" i="8"/>
  <c r="L712" i="8" s="1"/>
  <c r="Q712" i="8" s="1"/>
  <c r="P711" i="8"/>
  <c r="K711" i="8"/>
  <c r="L711" i="8" s="1"/>
  <c r="Q711" i="8" s="1"/>
  <c r="K710" i="8"/>
  <c r="L710" i="8" s="1"/>
  <c r="K709" i="8"/>
  <c r="L709" i="8" s="1"/>
  <c r="K708" i="8"/>
  <c r="L708" i="8" s="1"/>
  <c r="K707" i="8"/>
  <c r="L707" i="8" s="1"/>
  <c r="K706" i="8"/>
  <c r="L706" i="8" s="1"/>
  <c r="M706" i="8" s="1"/>
  <c r="K705" i="8"/>
  <c r="L705" i="8" s="1"/>
  <c r="K704" i="8"/>
  <c r="L704" i="8" s="1"/>
  <c r="K703" i="8"/>
  <c r="L703" i="8" s="1"/>
  <c r="F703" i="8"/>
  <c r="K702" i="8"/>
  <c r="L702" i="8" s="1"/>
  <c r="F702" i="8"/>
  <c r="F701" i="8" s="1"/>
  <c r="K701" i="8"/>
  <c r="L701" i="8" s="1"/>
  <c r="K700" i="8"/>
  <c r="L700" i="8" s="1"/>
  <c r="F700" i="8"/>
  <c r="F699" i="8" s="1"/>
  <c r="F698" i="8" s="1"/>
  <c r="K699" i="8"/>
  <c r="L699" i="8" s="1"/>
  <c r="K698" i="8"/>
  <c r="L698" i="8" s="1"/>
  <c r="K697" i="8"/>
  <c r="L697" i="8" s="1"/>
  <c r="F697" i="8"/>
  <c r="K696" i="8"/>
  <c r="L696" i="8" s="1"/>
  <c r="F696" i="8"/>
  <c r="K695" i="8"/>
  <c r="L695" i="8" s="1"/>
  <c r="F695" i="8"/>
  <c r="K694" i="8"/>
  <c r="L694" i="8" s="1"/>
  <c r="F694" i="8"/>
  <c r="K693" i="8"/>
  <c r="L693" i="8" s="1"/>
  <c r="K692" i="8"/>
  <c r="L692" i="8" s="1"/>
  <c r="K691" i="8"/>
  <c r="L691" i="8" s="1"/>
  <c r="M691" i="8" s="1"/>
  <c r="K690" i="8"/>
  <c r="L690" i="8" s="1"/>
  <c r="K689" i="8"/>
  <c r="L689" i="8" s="1"/>
  <c r="K688" i="8"/>
  <c r="L688" i="8" s="1"/>
  <c r="K687" i="8"/>
  <c r="L687" i="8" s="1"/>
  <c r="M687" i="8" s="1"/>
  <c r="L684" i="8"/>
  <c r="Y682" i="8"/>
  <c r="Y681" i="8"/>
  <c r="Y680" i="8"/>
  <c r="Y679" i="8"/>
  <c r="Y678" i="8"/>
  <c r="Y677" i="8"/>
  <c r="Y676" i="8"/>
  <c r="L676" i="8"/>
  <c r="Y675" i="8"/>
  <c r="Y674" i="8"/>
  <c r="Y673" i="8"/>
  <c r="Y672" i="8"/>
  <c r="Y671" i="8"/>
  <c r="Y670" i="8"/>
  <c r="Y669" i="8"/>
  <c r="Y668" i="8"/>
  <c r="L668" i="8"/>
  <c r="Y667" i="8"/>
  <c r="Y666" i="8"/>
  <c r="Y665" i="8"/>
  <c r="Y664" i="8"/>
  <c r="Y663" i="8"/>
  <c r="Y662" i="8"/>
  <c r="Y661" i="8"/>
  <c r="Y660" i="8"/>
  <c r="L660" i="8"/>
  <c r="Y659" i="8"/>
  <c r="Y658" i="8"/>
  <c r="Y657" i="8"/>
  <c r="Y656" i="8"/>
  <c r="Y655" i="8"/>
  <c r="Y654" i="8"/>
  <c r="Y653" i="8"/>
  <c r="Y652" i="8"/>
  <c r="Y651" i="8"/>
  <c r="Y650" i="8"/>
  <c r="Y649" i="8"/>
  <c r="Y648" i="8"/>
  <c r="Y647" i="8"/>
  <c r="Y646" i="8"/>
  <c r="Y645" i="8"/>
  <c r="Y644" i="8"/>
  <c r="Y643" i="8"/>
  <c r="Y642" i="8"/>
  <c r="Y641" i="8"/>
  <c r="Y640" i="8"/>
  <c r="Y639" i="8"/>
  <c r="Y638" i="8"/>
  <c r="Y637" i="8"/>
  <c r="Y636" i="8"/>
  <c r="Y635" i="8"/>
  <c r="Y634" i="8"/>
  <c r="Y633" i="8"/>
  <c r="Y632" i="8"/>
  <c r="Y631" i="8"/>
  <c r="Y630" i="8"/>
  <c r="Y629" i="8"/>
  <c r="Y628" i="8"/>
  <c r="L628" i="8"/>
  <c r="Y627" i="8"/>
  <c r="Y626" i="8"/>
  <c r="Y625" i="8"/>
  <c r="Y624" i="8"/>
  <c r="Y623" i="8"/>
  <c r="Y622" i="8"/>
  <c r="Y621" i="8"/>
  <c r="Y620" i="8"/>
  <c r="L620" i="8"/>
  <c r="Y619" i="8"/>
  <c r="Y618" i="8"/>
  <c r="Y617" i="8"/>
  <c r="Y616" i="8"/>
  <c r="Y615" i="8"/>
  <c r="Y614" i="8"/>
  <c r="Y613" i="8"/>
  <c r="Y90" i="8"/>
  <c r="X90" i="8"/>
  <c r="V90" i="8"/>
  <c r="U90" i="8"/>
  <c r="O90" i="8"/>
  <c r="N90" i="8"/>
  <c r="H90" i="8"/>
  <c r="G90" i="8"/>
  <c r="F90" i="8"/>
  <c r="E90" i="8"/>
  <c r="Y89" i="8"/>
  <c r="X89" i="8"/>
  <c r="V89" i="8"/>
  <c r="U89" i="8"/>
  <c r="O89" i="8"/>
  <c r="N89" i="8"/>
  <c r="H89" i="8"/>
  <c r="G89" i="8"/>
  <c r="F89" i="8"/>
  <c r="E89" i="8"/>
  <c r="Y88" i="8"/>
  <c r="X88" i="8"/>
  <c r="V88" i="8"/>
  <c r="U88" i="8"/>
  <c r="O88" i="8"/>
  <c r="N88" i="8"/>
  <c r="H88" i="8"/>
  <c r="G88" i="8"/>
  <c r="F88" i="8"/>
  <c r="E88" i="8"/>
  <c r="Y87" i="8"/>
  <c r="X87" i="8"/>
  <c r="V87" i="8"/>
  <c r="U87" i="8"/>
  <c r="O87" i="8"/>
  <c r="N87" i="8"/>
  <c r="H87" i="8"/>
  <c r="G87" i="8"/>
  <c r="F87" i="8"/>
  <c r="E87" i="8"/>
  <c r="Y86" i="8"/>
  <c r="X86" i="8"/>
  <c r="V86" i="8"/>
  <c r="U86" i="8"/>
  <c r="O86" i="8"/>
  <c r="N86" i="8"/>
  <c r="H86" i="8"/>
  <c r="G86" i="8"/>
  <c r="F86" i="8"/>
  <c r="E86" i="8"/>
  <c r="Y85" i="8"/>
  <c r="X85" i="8"/>
  <c r="V85" i="8"/>
  <c r="U85" i="8"/>
  <c r="O85" i="8"/>
  <c r="N85" i="8"/>
  <c r="H85" i="8"/>
  <c r="G85" i="8"/>
  <c r="F85" i="8"/>
  <c r="E85" i="8"/>
  <c r="Y84" i="8"/>
  <c r="X84" i="8"/>
  <c r="V84" i="8"/>
  <c r="U84" i="8"/>
  <c r="O84" i="8"/>
  <c r="N84" i="8"/>
  <c r="H84" i="8"/>
  <c r="G84" i="8"/>
  <c r="F84" i="8"/>
  <c r="E84" i="8"/>
  <c r="Y83" i="8"/>
  <c r="X83" i="8"/>
  <c r="V83" i="8"/>
  <c r="U83" i="8"/>
  <c r="O83" i="8"/>
  <c r="N83" i="8"/>
  <c r="H83" i="8"/>
  <c r="G83" i="8"/>
  <c r="F83" i="8"/>
  <c r="E83" i="8"/>
  <c r="Y82" i="8"/>
  <c r="X82" i="8"/>
  <c r="V82" i="8"/>
  <c r="U82" i="8"/>
  <c r="O82" i="8"/>
  <c r="N82" i="8"/>
  <c r="H82" i="8"/>
  <c r="G82" i="8"/>
  <c r="F82" i="8"/>
  <c r="E82" i="8"/>
  <c r="Y81" i="8"/>
  <c r="X81" i="8"/>
  <c r="V81" i="8"/>
  <c r="U81" i="8"/>
  <c r="O81" i="8"/>
  <c r="N81" i="8"/>
  <c r="H81" i="8"/>
  <c r="G81" i="8"/>
  <c r="F81" i="8"/>
  <c r="E81" i="8"/>
  <c r="Y80" i="8"/>
  <c r="X80" i="8"/>
  <c r="V80" i="8"/>
  <c r="U80" i="8"/>
  <c r="O80" i="8"/>
  <c r="N80" i="8"/>
  <c r="H80" i="8"/>
  <c r="G80" i="8"/>
  <c r="F80" i="8"/>
  <c r="E80" i="8"/>
  <c r="Y79" i="8"/>
  <c r="X79" i="8"/>
  <c r="V79" i="8"/>
  <c r="U79" i="8"/>
  <c r="O79" i="8"/>
  <c r="N79" i="8"/>
  <c r="N13" i="8" s="1"/>
  <c r="H79" i="8"/>
  <c r="G79" i="8"/>
  <c r="F79" i="8"/>
  <c r="E79" i="8"/>
  <c r="Y78" i="8"/>
  <c r="X78" i="8"/>
  <c r="V78" i="8"/>
  <c r="U78" i="8"/>
  <c r="O78" i="8"/>
  <c r="N78" i="8"/>
  <c r="H78" i="8"/>
  <c r="G78" i="8"/>
  <c r="F78" i="8"/>
  <c r="E78" i="8"/>
  <c r="Y77" i="8"/>
  <c r="X77" i="8"/>
  <c r="V77" i="8"/>
  <c r="U77" i="8"/>
  <c r="O77" i="8"/>
  <c r="N77" i="8"/>
  <c r="H77" i="8"/>
  <c r="G77" i="8"/>
  <c r="F77" i="8"/>
  <c r="E77" i="8"/>
  <c r="Y76" i="8"/>
  <c r="X76" i="8"/>
  <c r="V76" i="8"/>
  <c r="U76" i="8"/>
  <c r="O76" i="8"/>
  <c r="N76" i="8"/>
  <c r="H76" i="8"/>
  <c r="G76" i="8"/>
  <c r="F76" i="8"/>
  <c r="E76" i="8"/>
  <c r="Y75" i="8"/>
  <c r="X75" i="8"/>
  <c r="V75" i="8"/>
  <c r="U75" i="8"/>
  <c r="O75" i="8"/>
  <c r="N75" i="8"/>
  <c r="H75" i="8"/>
  <c r="G75" i="8"/>
  <c r="F75" i="8"/>
  <c r="E75" i="8"/>
  <c r="Y74" i="8"/>
  <c r="X74" i="8"/>
  <c r="V74" i="8"/>
  <c r="U74" i="8"/>
  <c r="O74" i="8"/>
  <c r="N74" i="8"/>
  <c r="H74" i="8"/>
  <c r="G74" i="8"/>
  <c r="F74" i="8"/>
  <c r="E74" i="8"/>
  <c r="Y73" i="8"/>
  <c r="X73" i="8"/>
  <c r="V73" i="8"/>
  <c r="U73" i="8"/>
  <c r="O73" i="8"/>
  <c r="N73" i="8"/>
  <c r="H73" i="8"/>
  <c r="G73" i="8"/>
  <c r="F73" i="8"/>
  <c r="E73" i="8"/>
  <c r="Y72" i="8"/>
  <c r="X72" i="8"/>
  <c r="V72" i="8"/>
  <c r="U72" i="8"/>
  <c r="O72" i="8"/>
  <c r="N72" i="8"/>
  <c r="H72" i="8"/>
  <c r="G72" i="8"/>
  <c r="F72" i="8"/>
  <c r="E72" i="8"/>
  <c r="Y71" i="8"/>
  <c r="X71" i="8"/>
  <c r="V71" i="8"/>
  <c r="U71" i="8"/>
  <c r="O71" i="8"/>
  <c r="N71" i="8"/>
  <c r="H71" i="8"/>
  <c r="G71" i="8"/>
  <c r="F71" i="8"/>
  <c r="E71" i="8"/>
  <c r="Y70" i="8"/>
  <c r="X70" i="8"/>
  <c r="V70" i="8"/>
  <c r="U70" i="8"/>
  <c r="O70" i="8"/>
  <c r="N70" i="8"/>
  <c r="H70" i="8"/>
  <c r="G70" i="8"/>
  <c r="F70" i="8"/>
  <c r="E70" i="8"/>
  <c r="Y69" i="8"/>
  <c r="X69" i="8"/>
  <c r="V69" i="8"/>
  <c r="U69" i="8"/>
  <c r="O69" i="8"/>
  <c r="N69" i="8"/>
  <c r="H69" i="8"/>
  <c r="G69" i="8"/>
  <c r="F69" i="8"/>
  <c r="E69" i="8"/>
  <c r="Y68" i="8"/>
  <c r="X68" i="8"/>
  <c r="V68" i="8"/>
  <c r="U68" i="8"/>
  <c r="O68" i="8"/>
  <c r="N68" i="8"/>
  <c r="H68" i="8"/>
  <c r="G68" i="8"/>
  <c r="F68" i="8"/>
  <c r="E68" i="8"/>
  <c r="Y67" i="8"/>
  <c r="X67" i="8"/>
  <c r="V67" i="8"/>
  <c r="U67" i="8"/>
  <c r="O67" i="8"/>
  <c r="O12" i="8" s="1"/>
  <c r="N67" i="8"/>
  <c r="N12" i="8" s="1"/>
  <c r="H67" i="8"/>
  <c r="G67" i="8"/>
  <c r="F67" i="8"/>
  <c r="E67" i="8"/>
  <c r="Y66" i="8"/>
  <c r="X66" i="8"/>
  <c r="V66" i="8"/>
  <c r="U66" i="8"/>
  <c r="O66" i="8"/>
  <c r="N66" i="8"/>
  <c r="H66" i="8"/>
  <c r="G66" i="8"/>
  <c r="F66" i="8"/>
  <c r="E66" i="8"/>
  <c r="Y65" i="8"/>
  <c r="X65" i="8"/>
  <c r="V65" i="8"/>
  <c r="U65" i="8"/>
  <c r="O65" i="8"/>
  <c r="N65" i="8"/>
  <c r="H65" i="8"/>
  <c r="G65" i="8"/>
  <c r="F65" i="8"/>
  <c r="E65" i="8"/>
  <c r="Y64" i="8"/>
  <c r="X64" i="8"/>
  <c r="V64" i="8"/>
  <c r="U64" i="8"/>
  <c r="O64" i="8"/>
  <c r="N64" i="8"/>
  <c r="H64" i="8"/>
  <c r="G64" i="8"/>
  <c r="F64" i="8"/>
  <c r="E64" i="8"/>
  <c r="Y63" i="8"/>
  <c r="X63" i="8"/>
  <c r="V63" i="8"/>
  <c r="U63" i="8"/>
  <c r="O63" i="8"/>
  <c r="N63" i="8"/>
  <c r="H63" i="8"/>
  <c r="G63" i="8"/>
  <c r="F63" i="8"/>
  <c r="E63" i="8"/>
  <c r="Y62" i="8"/>
  <c r="X62" i="8"/>
  <c r="V62" i="8"/>
  <c r="U62" i="8"/>
  <c r="O62" i="8"/>
  <c r="N62" i="8"/>
  <c r="H62" i="8"/>
  <c r="G62" i="8"/>
  <c r="F62" i="8"/>
  <c r="E62" i="8"/>
  <c r="Y61" i="8"/>
  <c r="X61" i="8"/>
  <c r="V61" i="8"/>
  <c r="U61" i="8"/>
  <c r="O61" i="8"/>
  <c r="N61" i="8"/>
  <c r="H61" i="8"/>
  <c r="G61" i="8"/>
  <c r="F61" i="8"/>
  <c r="E61" i="8"/>
  <c r="Y60" i="8"/>
  <c r="X60" i="8"/>
  <c r="V60" i="8"/>
  <c r="U60" i="8"/>
  <c r="O60" i="8"/>
  <c r="N60" i="8"/>
  <c r="H60" i="8"/>
  <c r="G60" i="8"/>
  <c r="F60" i="8"/>
  <c r="E60" i="8"/>
  <c r="Y59" i="8"/>
  <c r="X59" i="8"/>
  <c r="V59" i="8"/>
  <c r="U59" i="8"/>
  <c r="O59" i="8"/>
  <c r="N59" i="8"/>
  <c r="H59" i="8"/>
  <c r="G59" i="8"/>
  <c r="F59" i="8"/>
  <c r="E59" i="8"/>
  <c r="Y58" i="8"/>
  <c r="X58" i="8"/>
  <c r="V58" i="8"/>
  <c r="U58" i="8"/>
  <c r="O58" i="8"/>
  <c r="N58" i="8"/>
  <c r="H58" i="8"/>
  <c r="G58" i="8"/>
  <c r="F58" i="8"/>
  <c r="E58" i="8"/>
  <c r="Y57" i="8"/>
  <c r="X57" i="8"/>
  <c r="V57" i="8"/>
  <c r="U57" i="8"/>
  <c r="O57" i="8"/>
  <c r="N57" i="8"/>
  <c r="H57" i="8"/>
  <c r="G57" i="8"/>
  <c r="F57" i="8"/>
  <c r="E57" i="8"/>
  <c r="Y56" i="8"/>
  <c r="X56" i="8"/>
  <c r="V56" i="8"/>
  <c r="U56" i="8"/>
  <c r="O56" i="8"/>
  <c r="N56" i="8"/>
  <c r="H56" i="8"/>
  <c r="G56" i="8"/>
  <c r="F56" i="8"/>
  <c r="E56" i="8"/>
  <c r="Y55" i="8"/>
  <c r="X55" i="8"/>
  <c r="V55" i="8"/>
  <c r="U55" i="8"/>
  <c r="O55" i="8"/>
  <c r="O11" i="8" s="1"/>
  <c r="N55" i="8"/>
  <c r="N11" i="8" s="1"/>
  <c r="H55" i="8"/>
  <c r="G55" i="8"/>
  <c r="F55" i="8"/>
  <c r="E55" i="8"/>
  <c r="Y54" i="8"/>
  <c r="X54" i="8"/>
  <c r="V54" i="8"/>
  <c r="U54" i="8"/>
  <c r="O54" i="8"/>
  <c r="N54" i="8"/>
  <c r="H54" i="8"/>
  <c r="G54" i="8"/>
  <c r="F54" i="8"/>
  <c r="E54" i="8"/>
  <c r="Y53" i="8"/>
  <c r="X53" i="8"/>
  <c r="V53" i="8"/>
  <c r="U53" i="8"/>
  <c r="O53" i="8"/>
  <c r="N53" i="8"/>
  <c r="H53" i="8"/>
  <c r="G53" i="8"/>
  <c r="F53" i="8"/>
  <c r="E53" i="8"/>
  <c r="Y52" i="8"/>
  <c r="X52" i="8"/>
  <c r="V52" i="8"/>
  <c r="U52" i="8"/>
  <c r="O52" i="8"/>
  <c r="N52" i="8"/>
  <c r="H52" i="8"/>
  <c r="G52" i="8"/>
  <c r="F52" i="8"/>
  <c r="E52" i="8"/>
  <c r="Y51" i="8"/>
  <c r="X51" i="8"/>
  <c r="V51" i="8"/>
  <c r="U51" i="8"/>
  <c r="O51" i="8"/>
  <c r="N51" i="8"/>
  <c r="H51" i="8"/>
  <c r="G51" i="8"/>
  <c r="F51" i="8"/>
  <c r="E51" i="8"/>
  <c r="Y50" i="8"/>
  <c r="X50" i="8"/>
  <c r="V50" i="8"/>
  <c r="U50" i="8"/>
  <c r="O50" i="8"/>
  <c r="N50" i="8"/>
  <c r="H50" i="8"/>
  <c r="G50" i="8"/>
  <c r="F50" i="8"/>
  <c r="E50" i="8"/>
  <c r="Y49" i="8"/>
  <c r="X49" i="8"/>
  <c r="V49" i="8"/>
  <c r="U49" i="8"/>
  <c r="N49" i="8"/>
  <c r="H49" i="8"/>
  <c r="G49" i="8"/>
  <c r="F49" i="8"/>
  <c r="E49" i="8"/>
  <c r="Y48" i="8"/>
  <c r="X48" i="8"/>
  <c r="V48" i="8"/>
  <c r="U48" i="8"/>
  <c r="N48" i="8"/>
  <c r="H48" i="8"/>
  <c r="G48" i="8"/>
  <c r="F48" i="8"/>
  <c r="E48" i="8"/>
  <c r="X47" i="8"/>
  <c r="V47" i="8"/>
  <c r="U47" i="8"/>
  <c r="N47" i="8"/>
  <c r="H47" i="8"/>
  <c r="G47" i="8"/>
  <c r="F47" i="8"/>
  <c r="E47" i="8"/>
  <c r="X46" i="8"/>
  <c r="V46" i="8"/>
  <c r="U46" i="8"/>
  <c r="N46" i="8"/>
  <c r="H46" i="8"/>
  <c r="G46" i="8"/>
  <c r="F46" i="8"/>
  <c r="E46" i="8"/>
  <c r="X45" i="8"/>
  <c r="V45" i="8"/>
  <c r="U45" i="8"/>
  <c r="S45" i="8"/>
  <c r="O45" i="8"/>
  <c r="N45" i="8"/>
  <c r="H45" i="8"/>
  <c r="G45" i="8"/>
  <c r="F45" i="8"/>
  <c r="E45" i="8"/>
  <c r="X44" i="8"/>
  <c r="V44" i="8"/>
  <c r="U44" i="8"/>
  <c r="S44" i="8"/>
  <c r="O44" i="8"/>
  <c r="N44" i="8"/>
  <c r="H44" i="8"/>
  <c r="G44" i="8"/>
  <c r="F44" i="8"/>
  <c r="E44" i="8"/>
  <c r="X43" i="8"/>
  <c r="V43" i="8"/>
  <c r="U43" i="8"/>
  <c r="S43" i="8"/>
  <c r="S10" i="8" s="1"/>
  <c r="R43" i="8"/>
  <c r="R10" i="8" s="1"/>
  <c r="Q43" i="8"/>
  <c r="Q10" i="8" s="1"/>
  <c r="P43" i="8"/>
  <c r="P10" i="8" s="1"/>
  <c r="O43" i="8"/>
  <c r="O10" i="8" s="1"/>
  <c r="N43" i="8"/>
  <c r="N10" i="8" s="1"/>
  <c r="H43" i="8"/>
  <c r="G43" i="8"/>
  <c r="E43" i="8"/>
  <c r="X42" i="8"/>
  <c r="V42" i="8"/>
  <c r="U42" i="8"/>
  <c r="S42" i="8"/>
  <c r="R42" i="8"/>
  <c r="Q42" i="8"/>
  <c r="P42" i="8"/>
  <c r="O42" i="8"/>
  <c r="N42" i="8"/>
  <c r="H42" i="8"/>
  <c r="G42" i="8"/>
  <c r="F42" i="8"/>
  <c r="E42" i="8"/>
  <c r="X41" i="8"/>
  <c r="V41" i="8"/>
  <c r="U41" i="8"/>
  <c r="S41" i="8"/>
  <c r="R41" i="8"/>
  <c r="Q41" i="8"/>
  <c r="P41" i="8"/>
  <c r="O41" i="8"/>
  <c r="N41" i="8"/>
  <c r="H41" i="8"/>
  <c r="G41" i="8"/>
  <c r="F41" i="8"/>
  <c r="E41" i="8"/>
  <c r="X40" i="8"/>
  <c r="V40" i="8"/>
  <c r="U40" i="8"/>
  <c r="S40" i="8"/>
  <c r="R40" i="8"/>
  <c r="Q40" i="8"/>
  <c r="P40" i="8"/>
  <c r="O40" i="8"/>
  <c r="N40" i="8"/>
  <c r="H40" i="8"/>
  <c r="G40" i="8"/>
  <c r="F40" i="8"/>
  <c r="E40" i="8"/>
  <c r="O52" i="19"/>
  <c r="X39" i="8"/>
  <c r="V39" i="8"/>
  <c r="U39" i="8"/>
  <c r="S39" i="8"/>
  <c r="R39" i="8"/>
  <c r="Q39" i="8"/>
  <c r="P39" i="8"/>
  <c r="O39" i="8"/>
  <c r="N39" i="8"/>
  <c r="H39" i="8"/>
  <c r="G39" i="8"/>
  <c r="F39" i="8"/>
  <c r="E39" i="8"/>
  <c r="P20" i="19"/>
  <c r="O13" i="8"/>
  <c r="P766" i="8"/>
  <c r="S968" i="8"/>
  <c r="Q766" i="8"/>
  <c r="S1012" i="8"/>
  <c r="Q1032" i="8"/>
  <c r="S1032" i="8" s="1"/>
  <c r="S937" i="8"/>
  <c r="Q1057" i="8"/>
  <c r="S1057" i="8" s="1"/>
  <c r="S1089" i="8"/>
  <c r="S1113" i="8"/>
  <c r="Q1495" i="8"/>
  <c r="S1495" i="8" s="1"/>
  <c r="Q1298" i="8"/>
  <c r="S1298" i="8" s="1"/>
  <c r="Q1314" i="8"/>
  <c r="S1314" i="8" s="1"/>
  <c r="Q1507" i="8"/>
  <c r="S1507" i="8" s="1"/>
  <c r="Q1478" i="8"/>
  <c r="S1478" i="8" s="1"/>
  <c r="Q1334" i="8"/>
  <c r="S1334" i="8" s="1"/>
  <c r="Q1344" i="8"/>
  <c r="S1344" i="8" s="1"/>
  <c r="Q1322" i="8"/>
  <c r="S1322" i="8" s="1"/>
  <c r="Q1446" i="8"/>
  <c r="S1446" i="8" s="1"/>
  <c r="Q1358" i="8"/>
  <c r="S1358" i="8" s="1"/>
  <c r="Q1288" i="8"/>
  <c r="S1288" i="8" s="1"/>
  <c r="S1312" i="8"/>
  <c r="Q1328" i="8"/>
  <c r="S1328" i="8" s="1"/>
  <c r="Q1371" i="8"/>
  <c r="S1371" i="8" s="1"/>
  <c r="Q1494" i="8"/>
  <c r="S1494" i="8" s="1"/>
  <c r="S1302" i="8"/>
  <c r="Q1310" i="8"/>
  <c r="S1310" i="8" s="1"/>
  <c r="Q1326" i="8"/>
  <c r="S1326" i="8" s="1"/>
  <c r="Q1510" i="8"/>
  <c r="S1510" i="8" s="1"/>
  <c r="Q1559" i="8"/>
  <c r="S1559" i="8" s="1"/>
  <c r="S1382" i="8"/>
  <c r="Q1443" i="8"/>
  <c r="S1443" i="8" s="1"/>
  <c r="Q1467" i="8"/>
  <c r="S1467" i="8" s="1"/>
  <c r="Q1475" i="8"/>
  <c r="S1475" i="8" s="1"/>
  <c r="Q1515" i="8"/>
  <c r="S1515" i="8" s="1"/>
  <c r="Q1387" i="8"/>
  <c r="S1387" i="8" s="1"/>
  <c r="Q1392" i="8"/>
  <c r="S1392" i="8" s="1"/>
  <c r="Q1412" i="8"/>
  <c r="S1412" i="8" s="1"/>
  <c r="Q1457" i="8"/>
  <c r="S1457" i="8" s="1"/>
  <c r="Q1465" i="8"/>
  <c r="S1465" i="8" s="1"/>
  <c r="Q1470" i="8"/>
  <c r="S1470" i="8" s="1"/>
  <c r="Q1498" i="8"/>
  <c r="S1498" i="8" s="1"/>
  <c r="Q1384" i="8"/>
  <c r="S1384" i="8" s="1"/>
  <c r="Q1395" i="8"/>
  <c r="S1395" i="8" s="1"/>
  <c r="Q1400" i="8"/>
  <c r="S1400" i="8" s="1"/>
  <c r="Q1411" i="8"/>
  <c r="S1411" i="8" s="1"/>
  <c r="Q1522" i="8"/>
  <c r="S1522" i="8" s="1"/>
  <c r="S1438" i="8"/>
  <c r="Q1502" i="8"/>
  <c r="S1502" i="8" s="1"/>
  <c r="Q1444" i="8"/>
  <c r="Q1600" i="8"/>
  <c r="S1600" i="8" s="1"/>
  <c r="Q1688" i="8"/>
  <c r="S1688" i="8" s="1"/>
  <c r="Q1601" i="8"/>
  <c r="S1601" i="8" s="1"/>
  <c r="Q1617" i="8"/>
  <c r="S1617" i="8" s="1"/>
  <c r="Q1680" i="8"/>
  <c r="S1680" i="8" s="1"/>
  <c r="Q1577" i="8"/>
  <c r="S1577" i="8" s="1"/>
  <c r="Q1593" i="8"/>
  <c r="S1593" i="8" s="1"/>
  <c r="Q1609" i="8"/>
  <c r="S1609" i="8" s="1"/>
  <c r="R967" i="8"/>
  <c r="S850" i="8"/>
  <c r="Q1273" i="8"/>
  <c r="S1273" i="8" s="1"/>
  <c r="S1274" i="8"/>
  <c r="Q1369" i="8"/>
  <c r="S1369" i="8" s="1"/>
  <c r="Q1480" i="8"/>
  <c r="S1480" i="8" s="1"/>
  <c r="Q1342" i="8"/>
  <c r="S1342" i="8" s="1"/>
  <c r="S1339" i="8"/>
  <c r="Q1574" i="8"/>
  <c r="S1574" i="8" s="1"/>
  <c r="S1506" i="8"/>
  <c r="Q1377" i="8"/>
  <c r="S1377" i="8" s="1"/>
  <c r="Q1417" i="8"/>
  <c r="S1417" i="8" s="1"/>
  <c r="S1530" i="8"/>
  <c r="Q1610" i="8"/>
  <c r="S1610" i="8" s="1"/>
  <c r="Q1523" i="8"/>
  <c r="S1523" i="8" s="1"/>
  <c r="Q1555" i="8"/>
  <c r="S1555" i="8" s="1"/>
  <c r="Q1563" i="8"/>
  <c r="S1563" i="8" s="1"/>
  <c r="Q1579" i="8"/>
  <c r="S1579" i="8" s="1"/>
  <c r="Q1490" i="8"/>
  <c r="S1490" i="8" s="1"/>
  <c r="Q1571" i="8"/>
  <c r="S1571" i="8" s="1"/>
  <c r="Q1650" i="8"/>
  <c r="S1650" i="8" s="1"/>
  <c r="Q1658" i="8"/>
  <c r="S1658" i="8" s="1"/>
  <c r="Q1622" i="8"/>
  <c r="S1622" i="8" s="1"/>
  <c r="Q1626" i="8"/>
  <c r="S1626" i="8" s="1"/>
  <c r="Q1678" i="8"/>
  <c r="S1678" i="8" s="1"/>
  <c r="Q1646" i="8"/>
  <c r="S1646" i="8" s="1"/>
  <c r="Q1606" i="8"/>
  <c r="S1606" i="8" s="1"/>
  <c r="Q1630" i="8"/>
  <c r="S1630" i="8" s="1"/>
  <c r="P19" i="19"/>
  <c r="N50" i="19"/>
  <c r="J37" i="8"/>
  <c r="R865" i="8"/>
  <c r="L1697" i="8"/>
  <c r="O49" i="19"/>
  <c r="J43" i="8"/>
  <c r="J44" i="8"/>
  <c r="J50" i="8"/>
  <c r="J55" i="8"/>
  <c r="J56" i="8"/>
  <c r="J58" i="8"/>
  <c r="J64" i="8"/>
  <c r="J66" i="8"/>
  <c r="J41" i="8"/>
  <c r="L1133" i="8"/>
  <c r="Q1133" i="8" s="1"/>
  <c r="L901" i="8"/>
  <c r="L1045" i="8"/>
  <c r="L1149" i="8"/>
  <c r="Q1149" i="8" s="1"/>
  <c r="S1149" i="8" s="1"/>
  <c r="M180" i="8"/>
  <c r="L1173" i="8"/>
  <c r="Q1173" i="8" s="1"/>
  <c r="S1173" i="8" s="1"/>
  <c r="L1189" i="8"/>
  <c r="Q1189" i="8" s="1"/>
  <c r="S1189" i="8" s="1"/>
  <c r="L1213" i="8"/>
  <c r="L1277" i="8"/>
  <c r="Q1277" i="8" s="1"/>
  <c r="S1277" i="8" s="1"/>
  <c r="L1293" i="8"/>
  <c r="Q1293" i="8" s="1"/>
  <c r="S1293" i="8" s="1"/>
  <c r="L1341" i="8"/>
  <c r="Q1341" i="8" s="1"/>
  <c r="S1341" i="8" s="1"/>
  <c r="L1357" i="8"/>
  <c r="Q1357" i="8" s="1"/>
  <c r="S1357" i="8" s="1"/>
  <c r="L1405" i="8"/>
  <c r="L1421" i="8"/>
  <c r="L1461" i="8"/>
  <c r="K82" i="8"/>
  <c r="L1549" i="8"/>
  <c r="Q1549" i="8" s="1"/>
  <c r="S1549" i="8" s="1"/>
  <c r="L600" i="8"/>
  <c r="L624" i="8"/>
  <c r="L664" i="8"/>
  <c r="L837" i="8"/>
  <c r="Q837" i="8" s="1"/>
  <c r="S837" i="8" s="1"/>
  <c r="L1069" i="8"/>
  <c r="Q1069" i="8" s="1"/>
  <c r="L877" i="8"/>
  <c r="Q877" i="8" s="1"/>
  <c r="S877" i="8" s="1"/>
  <c r="L981" i="8"/>
  <c r="L965" i="8"/>
  <c r="Q965" i="8" s="1"/>
  <c r="S965" i="8" s="1"/>
  <c r="L1109" i="8"/>
  <c r="Q1109" i="8" s="1"/>
  <c r="L716" i="8"/>
  <c r="L724" i="8"/>
  <c r="Q724" i="8" s="1"/>
  <c r="L941" i="8"/>
  <c r="L1005" i="8"/>
  <c r="Q1005" i="8" s="1"/>
  <c r="S1005" i="8" s="1"/>
  <c r="J77" i="8"/>
  <c r="R819" i="8"/>
  <c r="M1550" i="8"/>
  <c r="M195" i="8"/>
  <c r="K79" i="8"/>
  <c r="M221" i="8"/>
  <c r="M255" i="8"/>
  <c r="M244" i="8"/>
  <c r="R1314" i="8"/>
  <c r="R756" i="8"/>
  <c r="R1350" i="8"/>
  <c r="M905" i="8"/>
  <c r="R1043" i="8"/>
  <c r="R1437" i="8"/>
  <c r="R1618" i="8"/>
  <c r="R1018" i="8"/>
  <c r="R1190" i="8"/>
  <c r="M1328" i="8"/>
  <c r="R1291" i="8"/>
  <c r="R924" i="8"/>
  <c r="R883" i="8"/>
  <c r="M1574" i="8"/>
  <c r="R712" i="8"/>
  <c r="R1587" i="8"/>
  <c r="R1322" i="8"/>
  <c r="R1320" i="8"/>
  <c r="R1038" i="8"/>
  <c r="M842" i="8"/>
  <c r="M1658" i="8"/>
  <c r="R848" i="8"/>
  <c r="R1600" i="8"/>
  <c r="R1369" i="8"/>
  <c r="R1156" i="8"/>
  <c r="R792" i="8"/>
  <c r="R829" i="8"/>
  <c r="M1350" i="8"/>
  <c r="Y722" i="8"/>
  <c r="R1308" i="8"/>
  <c r="R1247" i="8"/>
  <c r="R1048" i="8"/>
  <c r="M662" i="8"/>
  <c r="R1557" i="8"/>
  <c r="R1630" i="8"/>
  <c r="R1173" i="8"/>
  <c r="R1142" i="8"/>
  <c r="R930" i="8"/>
  <c r="R929" i="8"/>
  <c r="M1561" i="8"/>
  <c r="M824" i="8"/>
  <c r="M1097" i="8"/>
  <c r="R853" i="8"/>
  <c r="M1352" i="8"/>
  <c r="R771" i="8"/>
  <c r="R1093" i="8"/>
  <c r="R1445" i="8"/>
  <c r="R1628" i="8"/>
  <c r="M1387" i="8"/>
  <c r="R1508" i="8"/>
  <c r="M1530" i="8"/>
  <c r="R881" i="8"/>
  <c r="R1003" i="8"/>
  <c r="R1174" i="8"/>
  <c r="R1367" i="8"/>
  <c r="R917" i="8"/>
  <c r="R1683" i="8"/>
  <c r="M672" i="8"/>
  <c r="R827" i="8"/>
  <c r="R936" i="8"/>
  <c r="R890" i="8"/>
  <c r="R1454" i="8"/>
  <c r="R1505" i="8"/>
  <c r="M1612" i="8"/>
  <c r="R1009" i="8"/>
  <c r="R723" i="8"/>
  <c r="R1040" i="8"/>
  <c r="M1411" i="8"/>
  <c r="M1379" i="8"/>
  <c r="R1697" i="8"/>
  <c r="M961" i="8"/>
  <c r="R1066" i="8"/>
  <c r="R983" i="8"/>
  <c r="R1281" i="8"/>
  <c r="R1242" i="8"/>
  <c r="R1378" i="8"/>
  <c r="M1407" i="8"/>
  <c r="R813" i="8"/>
  <c r="R978" i="8"/>
  <c r="M1361" i="8"/>
  <c r="R1341" i="8"/>
  <c r="R1555" i="8"/>
  <c r="R916" i="8"/>
  <c r="R914" i="8"/>
  <c r="R1212" i="8"/>
  <c r="M925" i="8"/>
  <c r="R810" i="8"/>
  <c r="R1026" i="8"/>
  <c r="R1228" i="8"/>
  <c r="M1228" i="8"/>
  <c r="R1586" i="8"/>
  <c r="M1467" i="8"/>
  <c r="R1601" i="8"/>
  <c r="R1641" i="8"/>
  <c r="R849" i="8"/>
  <c r="M972" i="8"/>
  <c r="M725" i="8"/>
  <c r="R1033" i="8"/>
  <c r="R1029" i="8"/>
  <c r="R1332" i="8"/>
  <c r="R1342" i="8"/>
  <c r="R1346" i="8"/>
  <c r="R733" i="8"/>
  <c r="M1540" i="8"/>
  <c r="R809" i="8"/>
  <c r="R906" i="8"/>
  <c r="R738" i="8"/>
  <c r="M1630" i="8"/>
  <c r="M1274" i="8"/>
  <c r="M1098" i="8"/>
  <c r="R802" i="8"/>
  <c r="R1101" i="8"/>
  <c r="R1526" i="8"/>
  <c r="R1296" i="8"/>
  <c r="R1643" i="8"/>
  <c r="M1510" i="8"/>
  <c r="M1367" i="8"/>
  <c r="R811" i="8"/>
  <c r="R871" i="8"/>
  <c r="M816" i="8"/>
  <c r="R882" i="8"/>
  <c r="R722" i="8"/>
  <c r="R980" i="8"/>
  <c r="M1678" i="8"/>
  <c r="M957" i="8"/>
  <c r="R1001" i="8"/>
  <c r="R1080" i="8"/>
  <c r="R1131" i="8"/>
  <c r="R1311" i="8"/>
  <c r="R1471" i="8"/>
  <c r="R1417" i="8"/>
  <c r="M1197" i="8"/>
  <c r="M1377" i="8"/>
  <c r="M277" i="8"/>
  <c r="M278" i="8"/>
  <c r="M271" i="8"/>
  <c r="M287" i="8"/>
  <c r="P24" i="19"/>
  <c r="P22" i="19"/>
  <c r="M1423" i="8"/>
  <c r="M301" i="8"/>
  <c r="P25" i="19"/>
  <c r="P23" i="19"/>
  <c r="Q760" i="8"/>
  <c r="Q1316" i="8"/>
  <c r="S1316" i="8" s="1"/>
  <c r="Q908" i="8"/>
  <c r="S908" i="8" s="1"/>
  <c r="Q1476" i="8"/>
  <c r="S1476" i="8" s="1"/>
  <c r="Q1455" i="8"/>
  <c r="S1455" i="8" s="1"/>
  <c r="Q1551" i="8"/>
  <c r="S1551" i="8" s="1"/>
  <c r="Q794" i="8"/>
  <c r="Q1218" i="8"/>
  <c r="S1218" i="8" s="1"/>
  <c r="Q1596" i="8"/>
  <c r="S1596" i="8" s="1"/>
  <c r="Q1217" i="8"/>
  <c r="S1217" i="8" s="1"/>
  <c r="M1217" i="8"/>
  <c r="Q1216" i="8"/>
  <c r="S1216" i="8" s="1"/>
  <c r="Q1092" i="8"/>
  <c r="S1092" i="8" s="1"/>
  <c r="Q1324" i="8"/>
  <c r="S1324" i="8" s="1"/>
  <c r="M1332" i="8"/>
  <c r="Q1332" i="8"/>
  <c r="S1332" i="8" s="1"/>
  <c r="Q920" i="8"/>
  <c r="S920" i="8" s="1"/>
  <c r="Q1673" i="8"/>
  <c r="S1673" i="8" s="1"/>
  <c r="Q1331" i="8"/>
  <c r="S1331" i="8" s="1"/>
  <c r="M1090" i="8"/>
  <c r="M1172" i="8"/>
  <c r="Q1172" i="8"/>
  <c r="S1172" i="8" s="1"/>
  <c r="Q1429" i="8"/>
  <c r="S1429" i="8" s="1"/>
  <c r="M1627" i="8"/>
  <c r="Q1591" i="8"/>
  <c r="S1591" i="8" s="1"/>
  <c r="M1591" i="8"/>
  <c r="M308" i="8"/>
  <c r="O58" i="19"/>
  <c r="M324" i="8"/>
  <c r="M326" i="8"/>
  <c r="M401" i="8"/>
  <c r="M407" i="8"/>
  <c r="M398" i="8"/>
  <c r="Q1058" i="8"/>
  <c r="S1058" i="8" s="1"/>
  <c r="Q1060" i="8"/>
  <c r="S1060" i="8" s="1"/>
  <c r="M1136" i="8"/>
  <c r="Q1136" i="8"/>
  <c r="S1136" i="8" s="1"/>
  <c r="M1527" i="8"/>
  <c r="Q1527" i="8"/>
  <c r="S1527" i="8" s="1"/>
  <c r="Q743" i="8"/>
  <c r="Q853" i="8"/>
  <c r="S853" i="8" s="1"/>
  <c r="M1055" i="8"/>
  <c r="Q1061" i="8"/>
  <c r="S1061" i="8" s="1"/>
  <c r="M1158" i="8"/>
  <c r="Q1162" i="8"/>
  <c r="S1162" i="8" s="1"/>
  <c r="M1504" i="8"/>
  <c r="Q1504" i="8"/>
  <c r="S1504" i="8" s="1"/>
  <c r="Q1643" i="8"/>
  <c r="S1643" i="8" s="1"/>
  <c r="Q1653" i="8"/>
  <c r="S1653" i="8" s="1"/>
  <c r="P18" i="19"/>
  <c r="Y37" i="8"/>
  <c r="N49" i="19" s="1"/>
  <c r="M1010" i="8"/>
  <c r="M1298" i="8"/>
  <c r="Q750" i="8"/>
  <c r="Q790" i="8"/>
  <c r="M948" i="8"/>
  <c r="Q1029" i="8"/>
  <c r="S1029" i="8" s="1"/>
  <c r="Q1105" i="8"/>
  <c r="S1105" i="8" s="1"/>
  <c r="Q1177" i="8"/>
  <c r="S1177" i="8" s="1"/>
  <c r="Q1225" i="8"/>
  <c r="S1225" i="8" s="1"/>
  <c r="M1225" i="8"/>
  <c r="Q1249" i="8"/>
  <c r="S1249" i="8" s="1"/>
  <c r="Q1363" i="8"/>
  <c r="S1363" i="8" s="1"/>
  <c r="Q733" i="8"/>
  <c r="Q1009" i="8"/>
  <c r="S1009" i="8" s="1"/>
  <c r="Q1028" i="8"/>
  <c r="S1028" i="8" s="1"/>
  <c r="Q1285" i="8"/>
  <c r="S1285" i="8" s="1"/>
  <c r="M1285" i="8"/>
  <c r="Q1659" i="8"/>
  <c r="S1659" i="8" s="1"/>
  <c r="Q713" i="8"/>
  <c r="Q742" i="8"/>
  <c r="Q764" i="8"/>
  <c r="Q885" i="8"/>
  <c r="S885" i="8" s="1"/>
  <c r="Q900" i="8"/>
  <c r="S900" i="8" s="1"/>
  <c r="M900" i="8"/>
  <c r="M1013" i="8"/>
  <c r="Q1033" i="8"/>
  <c r="S1033" i="8" s="1"/>
  <c r="M1033" i="8"/>
  <c r="S1043" i="8"/>
  <c r="Q1052" i="8"/>
  <c r="S1052" i="8" s="1"/>
  <c r="Q1072" i="8"/>
  <c r="S1072" i="8" s="1"/>
  <c r="Q1145" i="8"/>
  <c r="S1145" i="8" s="1"/>
  <c r="M1145" i="8"/>
  <c r="Q1164" i="8"/>
  <c r="S1164" i="8" s="1"/>
  <c r="Q1174" i="8"/>
  <c r="S1174" i="8" s="1"/>
  <c r="Q1181" i="8"/>
  <c r="S1181" i="8" s="1"/>
  <c r="Q1190" i="8"/>
  <c r="S1190" i="8" s="1"/>
  <c r="Q1194" i="8"/>
  <c r="S1194" i="8" s="1"/>
  <c r="Q1230" i="8"/>
  <c r="S1230" i="8" s="1"/>
  <c r="Q1232" i="8"/>
  <c r="S1232" i="8" s="1"/>
  <c r="Q1236" i="8"/>
  <c r="S1236" i="8" s="1"/>
  <c r="M1236" i="8"/>
  <c r="Q1244" i="8"/>
  <c r="S1244" i="8" s="1"/>
  <c r="Q1289" i="8"/>
  <c r="S1289" i="8" s="1"/>
  <c r="M1291" i="8"/>
  <c r="Q1291" i="8"/>
  <c r="S1291" i="8" s="1"/>
  <c r="Q1301" i="8"/>
  <c r="S1301" i="8" s="1"/>
  <c r="Q1325" i="8"/>
  <c r="S1325" i="8" s="1"/>
  <c r="S1335" i="8"/>
  <c r="Q1460" i="8"/>
  <c r="S1460" i="8" s="1"/>
  <c r="Q1464" i="8"/>
  <c r="S1464" i="8" s="1"/>
  <c r="Q1517" i="8"/>
  <c r="S1517" i="8" s="1"/>
  <c r="Q1528" i="8"/>
  <c r="S1528" i="8" s="1"/>
  <c r="Q1536" i="8"/>
  <c r="S1536" i="8" s="1"/>
  <c r="Q1575" i="8"/>
  <c r="S1575" i="8" s="1"/>
  <c r="Q1585" i="8"/>
  <c r="S1585" i="8" s="1"/>
  <c r="Q1587" i="8"/>
  <c r="S1587" i="8" s="1"/>
  <c r="Q1629" i="8"/>
  <c r="S1629" i="8" s="1"/>
  <c r="Q1631" i="8"/>
  <c r="S1631" i="8" s="1"/>
  <c r="Q1654" i="8"/>
  <c r="S1654" i="8" s="1"/>
  <c r="M1654" i="8"/>
  <c r="Q1671" i="8"/>
  <c r="S1671" i="8" s="1"/>
  <c r="M717" i="8"/>
  <c r="Q756" i="8"/>
  <c r="Q758" i="8"/>
  <c r="Q792" i="8"/>
  <c r="Q903" i="8"/>
  <c r="S903" i="8" s="1"/>
  <c r="Q936" i="8"/>
  <c r="S936" i="8" s="1"/>
  <c r="Q964" i="8"/>
  <c r="S964" i="8" s="1"/>
  <c r="Q1038" i="8"/>
  <c r="S1038" i="8" s="1"/>
  <c r="M1038" i="8"/>
  <c r="Q1044" i="8"/>
  <c r="S1044" i="8" s="1"/>
  <c r="Q1053" i="8"/>
  <c r="S1053" i="8" s="1"/>
  <c r="M1073" i="8"/>
  <c r="Q1073" i="8"/>
  <c r="S1073" i="8" s="1"/>
  <c r="Q1084" i="8"/>
  <c r="S1084" i="8" s="1"/>
  <c r="Q1108" i="8"/>
  <c r="S1108" i="8" s="1"/>
  <c r="Q1110" i="8"/>
  <c r="S1110" i="8" s="1"/>
  <c r="Q1132" i="8"/>
  <c r="S1132" i="8" s="1"/>
  <c r="Q1144" i="8"/>
  <c r="S1144" i="8" s="1"/>
  <c r="Q1156" i="8"/>
  <c r="S1156" i="8" s="1"/>
  <c r="M1170" i="8"/>
  <c r="Q1170" i="8"/>
  <c r="S1170" i="8" s="1"/>
  <c r="Q1180" i="8"/>
  <c r="S1180" i="8" s="1"/>
  <c r="M1180" i="8"/>
  <c r="Q1184" i="8"/>
  <c r="S1184" i="8" s="1"/>
  <c r="M1184" i="8"/>
  <c r="Q1204" i="8"/>
  <c r="S1204" i="8" s="1"/>
  <c r="Q1206" i="8"/>
  <c r="S1206" i="8" s="1"/>
  <c r="M1206" i="8"/>
  <c r="Q1210" i="8"/>
  <c r="S1210" i="8" s="1"/>
  <c r="Q1233" i="8"/>
  <c r="S1233" i="8" s="1"/>
  <c r="Q1241" i="8"/>
  <c r="S1241" i="8" s="1"/>
  <c r="M1241" i="8"/>
  <c r="Q1245" i="8"/>
  <c r="S1245" i="8" s="1"/>
  <c r="M1290" i="8"/>
  <c r="Q1290" i="8"/>
  <c r="S1290" i="8" s="1"/>
  <c r="Q1292" i="8"/>
  <c r="S1292" i="8" s="1"/>
  <c r="Q1373" i="8"/>
  <c r="S1373" i="8" s="1"/>
  <c r="Q1492" i="8"/>
  <c r="S1492" i="8" s="1"/>
  <c r="M1501" i="8"/>
  <c r="Q1514" i="8"/>
  <c r="S1514" i="8" s="1"/>
  <c r="Q1548" i="8"/>
  <c r="S1548" i="8" s="1"/>
  <c r="Q1572" i="8"/>
  <c r="S1572" i="8" s="1"/>
  <c r="Q1588" i="8"/>
  <c r="S1588" i="8" s="1"/>
  <c r="S1590" i="8"/>
  <c r="Q1595" i="8"/>
  <c r="S1595" i="8" s="1"/>
  <c r="Q1607" i="8"/>
  <c r="S1607" i="8" s="1"/>
  <c r="Q1611" i="8"/>
  <c r="S1611" i="8" s="1"/>
  <c r="Q1623" i="8"/>
  <c r="S1623" i="8" s="1"/>
  <c r="M1623" i="8"/>
  <c r="S1634" i="8"/>
  <c r="Q1639" i="8"/>
  <c r="S1639" i="8" s="1"/>
  <c r="M1639" i="8"/>
  <c r="Q1642" i="8"/>
  <c r="S1642" i="8" s="1"/>
  <c r="Q1645" i="8"/>
  <c r="S1645" i="8" s="1"/>
  <c r="Q1661" i="8"/>
  <c r="S1661" i="8" s="1"/>
  <c r="M1661" i="8"/>
  <c r="Q1675" i="8"/>
  <c r="S1675" i="8" s="1"/>
  <c r="S1691" i="8"/>
  <c r="M335" i="8"/>
  <c r="M373" i="8"/>
  <c r="M485" i="8"/>
  <c r="M494" i="8"/>
  <c r="M517" i="8"/>
  <c r="M344" i="8"/>
  <c r="M369" i="8"/>
  <c r="M417" i="8"/>
  <c r="M433" i="8"/>
  <c r="M367" i="8"/>
  <c r="M440" i="8"/>
  <c r="M472" i="8"/>
  <c r="M488" i="8"/>
  <c r="M520" i="8"/>
  <c r="M356" i="8"/>
  <c r="M365" i="8"/>
  <c r="M422" i="8"/>
  <c r="M454" i="8"/>
  <c r="M461" i="8"/>
  <c r="M470" i="8"/>
  <c r="M486" i="8"/>
  <c r="M518" i="8"/>
  <c r="M361" i="8"/>
  <c r="M384" i="8"/>
  <c r="M441" i="8"/>
  <c r="M489" i="8"/>
  <c r="M521" i="8"/>
  <c r="M363" i="8"/>
  <c r="S816" i="8"/>
  <c r="F37" i="8"/>
  <c r="Q880" i="8"/>
  <c r="S880" i="8" s="1"/>
  <c r="M880" i="8"/>
  <c r="Q958" i="8"/>
  <c r="S958" i="8" s="1"/>
  <c r="Q985" i="8"/>
  <c r="S985" i="8" s="1"/>
  <c r="Q1041" i="8"/>
  <c r="S1041" i="8" s="1"/>
  <c r="Q1064" i="8"/>
  <c r="S1064" i="8" s="1"/>
  <c r="Q1129" i="8"/>
  <c r="S1129" i="8" s="1"/>
  <c r="Q1237" i="8"/>
  <c r="S1237" i="8" s="1"/>
  <c r="Q736" i="8"/>
  <c r="M736" i="8"/>
  <c r="Q808" i="8"/>
  <c r="Q832" i="8"/>
  <c r="S832" i="8" s="1"/>
  <c r="Q855" i="8"/>
  <c r="S855" i="8" s="1"/>
  <c r="Q860" i="8"/>
  <c r="S860" i="8" s="1"/>
  <c r="M860" i="8"/>
  <c r="Q892" i="8"/>
  <c r="S892" i="8" s="1"/>
  <c r="Q896" i="8"/>
  <c r="S896" i="8" s="1"/>
  <c r="M922" i="8"/>
  <c r="Q950" i="8"/>
  <c r="S950" i="8" s="1"/>
  <c r="Q1001" i="8"/>
  <c r="S1001" i="8" s="1"/>
  <c r="Q1093" i="8"/>
  <c r="S1093" i="8" s="1"/>
  <c r="Q1125" i="8"/>
  <c r="S1125" i="8" s="1"/>
  <c r="Q1169" i="8"/>
  <c r="S1169" i="8" s="1"/>
  <c r="M575" i="8"/>
  <c r="M554" i="8"/>
  <c r="M567" i="8"/>
  <c r="M563" i="8"/>
  <c r="M559" i="8"/>
  <c r="M551" i="8"/>
  <c r="M537" i="8"/>
  <c r="M531" i="8"/>
  <c r="M548" i="8"/>
  <c r="M532" i="8"/>
  <c r="M573" i="8"/>
  <c r="O59" i="19"/>
  <c r="P59" i="19" s="1"/>
  <c r="Q59" i="19" s="1"/>
  <c r="R840" i="8"/>
  <c r="M859" i="8"/>
  <c r="M1209" i="8"/>
  <c r="M912" i="8"/>
  <c r="M1054" i="8"/>
  <c r="M1362" i="8"/>
  <c r="M1306" i="8"/>
  <c r="M1404" i="8"/>
  <c r="M1395" i="8"/>
  <c r="R730" i="8"/>
  <c r="M1578" i="8"/>
  <c r="R1561" i="8"/>
  <c r="R1511" i="8"/>
  <c r="R1507" i="8"/>
  <c r="R1590" i="8"/>
  <c r="R1533" i="8"/>
  <c r="R1470" i="8"/>
  <c r="R1368" i="8"/>
  <c r="R1381" i="8"/>
  <c r="R1358" i="8"/>
  <c r="R1313" i="8"/>
  <c r="R1517" i="8"/>
  <c r="R1225" i="8"/>
  <c r="R1374" i="8"/>
  <c r="M1356" i="8"/>
  <c r="R1409" i="8"/>
  <c r="R1239" i="8"/>
  <c r="R1182" i="8"/>
  <c r="R1171" i="8"/>
  <c r="R1421" i="8"/>
  <c r="R1292" i="8"/>
  <c r="R1148" i="8"/>
  <c r="R1213" i="8"/>
  <c r="R1244" i="8"/>
  <c r="R889" i="8"/>
  <c r="M841" i="8"/>
  <c r="R952" i="8"/>
  <c r="M1064" i="8"/>
  <c r="M1089" i="8"/>
  <c r="M1186" i="8"/>
  <c r="M1250" i="8"/>
  <c r="M1478" i="8"/>
  <c r="M1302" i="8"/>
  <c r="M1393" i="8"/>
  <c r="M1479" i="8"/>
  <c r="R923" i="8"/>
  <c r="R985" i="8"/>
  <c r="R1692" i="8"/>
  <c r="R1573" i="8"/>
  <c r="M607" i="8"/>
  <c r="M1665" i="8"/>
  <c r="R1611" i="8"/>
  <c r="R1608" i="8"/>
  <c r="R1576" i="8"/>
  <c r="R1455" i="8"/>
  <c r="R1422" i="8"/>
  <c r="R1365" i="8"/>
  <c r="R1451" i="8"/>
  <c r="R1413" i="8"/>
  <c r="M1346" i="8"/>
  <c r="R1222" i="8"/>
  <c r="R1326" i="8"/>
  <c r="R1288" i="8"/>
  <c r="R1475" i="8"/>
  <c r="R1671" i="8"/>
  <c r="R1300" i="8"/>
  <c r="R1260" i="8"/>
  <c r="R1178" i="8"/>
  <c r="R1172" i="8"/>
  <c r="R1144" i="8"/>
  <c r="R1324" i="8"/>
  <c r="R1119" i="8"/>
  <c r="R1034" i="8"/>
  <c r="R1063" i="8"/>
  <c r="M1037" i="8"/>
  <c r="R926" i="8"/>
  <c r="M581" i="8"/>
  <c r="M773" i="8"/>
  <c r="J72" i="8" l="1"/>
  <c r="J71" i="8"/>
  <c r="J70" i="8"/>
  <c r="J69" i="8"/>
  <c r="J68" i="8"/>
  <c r="J67" i="8"/>
  <c r="J65" i="8"/>
  <c r="J63" i="8"/>
  <c r="J62" i="8"/>
  <c r="J61" i="8"/>
  <c r="J60" i="8"/>
  <c r="J59" i="8"/>
  <c r="J57" i="8"/>
  <c r="J54" i="8"/>
  <c r="J53" i="8"/>
  <c r="J52" i="8"/>
  <c r="J51" i="8"/>
  <c r="J49" i="8"/>
  <c r="J48" i="8"/>
  <c r="J47" i="8"/>
  <c r="J45" i="8"/>
  <c r="J42" i="8"/>
  <c r="J40" i="8"/>
  <c r="J39" i="8"/>
  <c r="J38" i="8"/>
  <c r="S830" i="8"/>
  <c r="Q1694" i="8"/>
  <c r="S1694" i="8" s="1"/>
  <c r="Z102" i="8"/>
  <c r="G16" i="33" s="1"/>
  <c r="Z101" i="8"/>
  <c r="G15" i="33" s="1"/>
  <c r="Z100" i="8"/>
  <c r="G14" i="33" s="1"/>
  <c r="T102" i="8"/>
  <c r="E16" i="33" s="1"/>
  <c r="M100" i="8"/>
  <c r="T101" i="8"/>
  <c r="E15" i="33" s="1"/>
  <c r="M101" i="8"/>
  <c r="T100" i="8"/>
  <c r="E14" i="33" s="1"/>
  <c r="M102" i="8"/>
  <c r="S761" i="8"/>
  <c r="S774" i="8"/>
  <c r="S809" i="8"/>
  <c r="S801" i="8"/>
  <c r="P58" i="19"/>
  <c r="Q58" i="19" s="1"/>
  <c r="P50" i="19"/>
  <c r="Q50" i="19" s="1"/>
  <c r="M809" i="8"/>
  <c r="S758" i="8"/>
  <c r="S750" i="8"/>
  <c r="AA34" i="8"/>
  <c r="G13" i="8"/>
  <c r="S773" i="8"/>
  <c r="S821" i="8"/>
  <c r="S766" i="8"/>
  <c r="M812" i="8"/>
  <c r="S753" i="8"/>
  <c r="M890" i="8"/>
  <c r="S817" i="8"/>
  <c r="S825" i="8"/>
  <c r="S794" i="8"/>
  <c r="AA36" i="8"/>
  <c r="K56" i="25"/>
  <c r="S88" i="31"/>
  <c r="M1692" i="8"/>
  <c r="Y44" i="8"/>
  <c r="N56" i="19" s="1"/>
  <c r="P56" i="19" s="1"/>
  <c r="Q56" i="19" s="1"/>
  <c r="M749" i="8"/>
  <c r="AA6" i="8"/>
  <c r="AY71" i="22"/>
  <c r="AZ71" i="22" s="1"/>
  <c r="T89" i="27"/>
  <c r="T89" i="31"/>
  <c r="Z106" i="8"/>
  <c r="G20" i="33" s="1"/>
  <c r="Z105" i="8"/>
  <c r="G19" i="33" s="1"/>
  <c r="Z104" i="8"/>
  <c r="G18" i="33" s="1"/>
  <c r="Z108" i="8"/>
  <c r="G22" i="33" s="1"/>
  <c r="Z103" i="8"/>
  <c r="G17" i="33" s="1"/>
  <c r="Z107" i="8"/>
  <c r="G21" i="33" s="1"/>
  <c r="T106" i="8"/>
  <c r="E20" i="33" s="1"/>
  <c r="M106" i="8"/>
  <c r="M107" i="8"/>
  <c r="T105" i="8"/>
  <c r="E19" i="33" s="1"/>
  <c r="M103" i="8"/>
  <c r="M105" i="8"/>
  <c r="T103" i="8"/>
  <c r="E17" i="33" s="1"/>
  <c r="M104" i="8"/>
  <c r="T107" i="8"/>
  <c r="E21" i="33" s="1"/>
  <c r="T104" i="8"/>
  <c r="E18" i="33" s="1"/>
  <c r="S770" i="8"/>
  <c r="S786" i="8"/>
  <c r="S810" i="8"/>
  <c r="U12" i="8"/>
  <c r="E13" i="8"/>
  <c r="X13" i="8"/>
  <c r="U13" i="8"/>
  <c r="K173" i="8"/>
  <c r="L173" i="8" s="1"/>
  <c r="M173" i="8" s="1"/>
  <c r="K153" i="8"/>
  <c r="L153" i="8" s="1"/>
  <c r="M153" i="8" s="1"/>
  <c r="K197" i="8"/>
  <c r="L197" i="8" s="1"/>
  <c r="M197" i="8" s="1"/>
  <c r="K165" i="8"/>
  <c r="L165" i="8" s="1"/>
  <c r="M165" i="8" s="1"/>
  <c r="K155" i="8"/>
  <c r="L155" i="8" s="1"/>
  <c r="K16" i="8"/>
  <c r="K181" i="8"/>
  <c r="L181" i="8" s="1"/>
  <c r="M181" i="8" s="1"/>
  <c r="L16" i="8"/>
  <c r="AC56" i="8"/>
  <c r="J36" i="8"/>
  <c r="J23" i="8"/>
  <c r="M967" i="8"/>
  <c r="S783" i="8"/>
  <c r="S796" i="8"/>
  <c r="S799" i="8"/>
  <c r="S804" i="8"/>
  <c r="S807" i="8"/>
  <c r="S820" i="8"/>
  <c r="S823" i="8"/>
  <c r="P69" i="8"/>
  <c r="P57" i="19"/>
  <c r="Q57" i="19" s="1"/>
  <c r="K56" i="8"/>
  <c r="M1027" i="8"/>
  <c r="M726" i="8"/>
  <c r="M971" i="8"/>
  <c r="M851" i="8"/>
  <c r="AB43" i="8"/>
  <c r="S756" i="8"/>
  <c r="P26" i="19"/>
  <c r="S764" i="8"/>
  <c r="AB52" i="8"/>
  <c r="AB24" i="8"/>
  <c r="S748" i="8"/>
  <c r="AB26" i="8"/>
  <c r="U11" i="8"/>
  <c r="AB60" i="8"/>
  <c r="AB57" i="8"/>
  <c r="Z121" i="8"/>
  <c r="G35" i="33" s="1"/>
  <c r="Z113" i="8"/>
  <c r="G27" i="33" s="1"/>
  <c r="Z124" i="8"/>
  <c r="G38" i="33" s="1"/>
  <c r="Z115" i="8"/>
  <c r="G29" i="33" s="1"/>
  <c r="T117" i="8"/>
  <c r="E31" i="33" s="1"/>
  <c r="Z122" i="8"/>
  <c r="G36" i="33" s="1"/>
  <c r="Z120" i="8"/>
  <c r="G34" i="33" s="1"/>
  <c r="Z112" i="8"/>
  <c r="G26" i="33" s="1"/>
  <c r="Z116" i="8"/>
  <c r="G30" i="33" s="1"/>
  <c r="T123" i="8"/>
  <c r="E37" i="33" s="1"/>
  <c r="Z119" i="8"/>
  <c r="G33" i="33" s="1"/>
  <c r="Z111" i="8"/>
  <c r="G25" i="33" s="1"/>
  <c r="Z114" i="8"/>
  <c r="G28" i="33" s="1"/>
  <c r="Z118" i="8"/>
  <c r="G32" i="33" s="1"/>
  <c r="Z110" i="8"/>
  <c r="G24" i="33" s="1"/>
  <c r="Z125" i="8"/>
  <c r="G39" i="33" s="1"/>
  <c r="Z117" i="8"/>
  <c r="G31" i="33" s="1"/>
  <c r="Z109" i="8"/>
  <c r="G23" i="33" s="1"/>
  <c r="Z123" i="8"/>
  <c r="G37" i="33" s="1"/>
  <c r="M125" i="8"/>
  <c r="T109" i="8"/>
  <c r="E23" i="33" s="1"/>
  <c r="T120" i="8"/>
  <c r="E34" i="33" s="1"/>
  <c r="M120" i="8"/>
  <c r="T114" i="8"/>
  <c r="E28" i="33" s="1"/>
  <c r="M118" i="8"/>
  <c r="M115" i="8"/>
  <c r="M117" i="8"/>
  <c r="M109" i="8"/>
  <c r="T115" i="8"/>
  <c r="E29" i="33" s="1"/>
  <c r="T118" i="8"/>
  <c r="E32" i="33" s="1"/>
  <c r="M112" i="8"/>
  <c r="T121" i="8"/>
  <c r="E35" i="33" s="1"/>
  <c r="M119" i="8"/>
  <c r="M124" i="8"/>
  <c r="M113" i="8"/>
  <c r="M122" i="8"/>
  <c r="M108" i="8"/>
  <c r="T111" i="8"/>
  <c r="E25" i="33" s="1"/>
  <c r="M110" i="8"/>
  <c r="M116" i="8"/>
  <c r="M114" i="8"/>
  <c r="M121" i="8"/>
  <c r="M111" i="8"/>
  <c r="M123" i="8"/>
  <c r="T124" i="8"/>
  <c r="E38" i="33" s="1"/>
  <c r="T119" i="8"/>
  <c r="E33" i="33" s="1"/>
  <c r="T122" i="8"/>
  <c r="E36" i="33" s="1"/>
  <c r="T113" i="8"/>
  <c r="E27" i="33" s="1"/>
  <c r="T108" i="8"/>
  <c r="E22" i="33" s="1"/>
  <c r="T112" i="8"/>
  <c r="E26" i="33" s="1"/>
  <c r="T116" i="8"/>
  <c r="E30" i="33" s="1"/>
  <c r="T125" i="8"/>
  <c r="E39" i="33" s="1"/>
  <c r="T110" i="8"/>
  <c r="E24" i="33" s="1"/>
  <c r="K183" i="8"/>
  <c r="L183" i="8" s="1"/>
  <c r="S752" i="8"/>
  <c r="S776" i="8"/>
  <c r="X11" i="8"/>
  <c r="E12" i="8"/>
  <c r="K166" i="8"/>
  <c r="L166" i="8" s="1"/>
  <c r="M166" i="8" s="1"/>
  <c r="K174" i="8"/>
  <c r="L174" i="8" s="1"/>
  <c r="M174" i="8" s="1"/>
  <c r="K156" i="8"/>
  <c r="L156" i="8" s="1"/>
  <c r="M156" i="8" s="1"/>
  <c r="K190" i="8"/>
  <c r="L190" i="8" s="1"/>
  <c r="K182" i="8"/>
  <c r="L182" i="8" s="1"/>
  <c r="K158" i="8"/>
  <c r="L158" i="8" s="1"/>
  <c r="K198" i="8"/>
  <c r="L198" i="8" s="1"/>
  <c r="M198" i="8" s="1"/>
  <c r="S826" i="8"/>
  <c r="G11" i="8"/>
  <c r="S781" i="8"/>
  <c r="S829" i="8"/>
  <c r="F38" i="8"/>
  <c r="J16" i="8"/>
  <c r="S787" i="8"/>
  <c r="S827" i="8"/>
  <c r="M724" i="8"/>
  <c r="P79" i="8"/>
  <c r="P87" i="8"/>
  <c r="K192" i="8"/>
  <c r="L192" i="8" s="1"/>
  <c r="M192" i="8" s="1"/>
  <c r="K176" i="8"/>
  <c r="L176" i="8" s="1"/>
  <c r="M829" i="8"/>
  <c r="M781" i="8"/>
  <c r="P61" i="8"/>
  <c r="P44" i="8"/>
  <c r="M1173" i="8"/>
  <c r="S806" i="8"/>
  <c r="S814" i="8"/>
  <c r="H19" i="8"/>
  <c r="M1133" i="8"/>
  <c r="V12" i="8"/>
  <c r="F13" i="8"/>
  <c r="D13" i="8"/>
  <c r="P22" i="22" s="1"/>
  <c r="D11" i="8"/>
  <c r="D12" i="8"/>
  <c r="L38" i="8"/>
  <c r="L39" i="8"/>
  <c r="K42" i="8"/>
  <c r="M1231" i="8"/>
  <c r="L669" i="8"/>
  <c r="M669" i="8" s="1"/>
  <c r="S795" i="8"/>
  <c r="S811" i="8"/>
  <c r="S808" i="8"/>
  <c r="M1167" i="8"/>
  <c r="S769" i="8"/>
  <c r="P72" i="8"/>
  <c r="S792" i="8"/>
  <c r="K38" i="8"/>
  <c r="K41" i="8"/>
  <c r="P66" i="8"/>
  <c r="M1255" i="8"/>
  <c r="M1083" i="8"/>
  <c r="M787" i="8"/>
  <c r="K44" i="8"/>
  <c r="M1131" i="8"/>
  <c r="M1199" i="8"/>
  <c r="P6" i="8"/>
  <c r="S831" i="8"/>
  <c r="M819" i="8"/>
  <c r="M1103" i="8"/>
  <c r="K40" i="8"/>
  <c r="Q1016" i="8"/>
  <c r="S1016" i="8" s="1"/>
  <c r="AC16" i="8"/>
  <c r="S760" i="8"/>
  <c r="K39" i="8"/>
  <c r="J90" i="8"/>
  <c r="J89" i="8"/>
  <c r="J88" i="8"/>
  <c r="J87" i="8"/>
  <c r="J86" i="8"/>
  <c r="D10" i="8"/>
  <c r="M1151" i="8"/>
  <c r="M1004" i="8"/>
  <c r="K88" i="8"/>
  <c r="K62" i="8"/>
  <c r="S797" i="8"/>
  <c r="S824" i="8"/>
  <c r="AC522" i="8"/>
  <c r="AB36" i="8"/>
  <c r="Z132" i="8"/>
  <c r="G46" i="33" s="1"/>
  <c r="Z134" i="8"/>
  <c r="G48" i="33" s="1"/>
  <c r="Z131" i="8"/>
  <c r="G45" i="33" s="1"/>
  <c r="Z130" i="8"/>
  <c r="G44" i="33" s="1"/>
  <c r="Z129" i="8"/>
  <c r="G43" i="33" s="1"/>
  <c r="Z128" i="8"/>
  <c r="G42" i="33" s="1"/>
  <c r="Z133" i="8"/>
  <c r="G47" i="33" s="1"/>
  <c r="Z135" i="8"/>
  <c r="G49" i="33" s="1"/>
  <c r="Z127" i="8"/>
  <c r="G41" i="33" s="1"/>
  <c r="Z126" i="8"/>
  <c r="G40" i="33" s="1"/>
  <c r="M130" i="8"/>
  <c r="T133" i="8"/>
  <c r="E47" i="33" s="1"/>
  <c r="M134" i="8"/>
  <c r="T131" i="8"/>
  <c r="E45" i="33" s="1"/>
  <c r="M133" i="8"/>
  <c r="M129" i="8"/>
  <c r="T135" i="8"/>
  <c r="E49" i="33" s="1"/>
  <c r="M126" i="8"/>
  <c r="T126" i="8"/>
  <c r="E40" i="33" s="1"/>
  <c r="T127" i="8"/>
  <c r="E41" i="33" s="1"/>
  <c r="T128" i="8"/>
  <c r="E42" i="33" s="1"/>
  <c r="R772" i="8"/>
  <c r="M995" i="8"/>
  <c r="R823" i="8"/>
  <c r="R786" i="8"/>
  <c r="M155" i="8"/>
  <c r="M169" i="8"/>
  <c r="M606" i="8"/>
  <c r="M131" i="8"/>
  <c r="M128" i="8"/>
  <c r="T134" i="8"/>
  <c r="E48" i="33" s="1"/>
  <c r="M127" i="8"/>
  <c r="M132" i="8"/>
  <c r="M1687" i="8"/>
  <c r="R1376" i="8"/>
  <c r="R759" i="8"/>
  <c r="R726" i="8"/>
  <c r="M154" i="8"/>
  <c r="M178" i="8"/>
  <c r="R1287" i="8"/>
  <c r="R951" i="8"/>
  <c r="M738" i="8"/>
  <c r="R934" i="8"/>
  <c r="M189" i="8"/>
  <c r="M999" i="8"/>
  <c r="R1004" i="8"/>
  <c r="M205" i="8"/>
  <c r="M211" i="8"/>
  <c r="M215" i="8"/>
  <c r="M236" i="8"/>
  <c r="M241" i="8"/>
  <c r="M247" i="8"/>
  <c r="R719" i="8"/>
  <c r="R1058" i="8"/>
  <c r="M1696" i="8"/>
  <c r="R1466" i="8"/>
  <c r="M955" i="8"/>
  <c r="M883" i="8"/>
  <c r="R1354" i="8"/>
  <c r="M1515" i="8"/>
  <c r="R1603" i="8"/>
  <c r="R1595" i="8"/>
  <c r="R1137" i="8"/>
  <c r="M1567" i="8"/>
  <c r="R1548" i="8"/>
  <c r="R1337" i="8"/>
  <c r="R1266" i="8"/>
  <c r="R1233" i="8"/>
  <c r="R1062" i="8"/>
  <c r="R1064" i="8"/>
  <c r="R869" i="8"/>
  <c r="M989" i="8"/>
  <c r="M1519" i="8"/>
  <c r="R1684" i="8"/>
  <c r="R1394" i="8"/>
  <c r="R1594" i="8"/>
  <c r="R1329" i="8"/>
  <c r="R1135" i="8"/>
  <c r="R1098" i="8"/>
  <c r="R778" i="8"/>
  <c r="M1489" i="8"/>
  <c r="R1108" i="8"/>
  <c r="R1539" i="8"/>
  <c r="R1398" i="8"/>
  <c r="R1446" i="8"/>
  <c r="R1268" i="8"/>
  <c r="R1204" i="8"/>
  <c r="R1129" i="8"/>
  <c r="R956" i="8"/>
  <c r="R879" i="8"/>
  <c r="M974" i="8"/>
  <c r="M609" i="8"/>
  <c r="R1106" i="8"/>
  <c r="R1672" i="8"/>
  <c r="M1445" i="8"/>
  <c r="R783" i="8"/>
  <c r="M171" i="8"/>
  <c r="M866" i="8"/>
  <c r="R867" i="8"/>
  <c r="M684" i="8"/>
  <c r="R1648" i="8"/>
  <c r="M1237" i="8"/>
  <c r="R1610" i="8"/>
  <c r="R747" i="8"/>
  <c r="R1256" i="8"/>
  <c r="R761" i="8"/>
  <c r="M615" i="8"/>
  <c r="M210" i="8"/>
  <c r="M222" i="8"/>
  <c r="M216" i="8"/>
  <c r="M233" i="8"/>
  <c r="M242" i="8"/>
  <c r="M245" i="8"/>
  <c r="R1469" i="8"/>
  <c r="R1458" i="8"/>
  <c r="R895" i="8"/>
  <c r="R908" i="8"/>
  <c r="M1529" i="8"/>
  <c r="R1558" i="8"/>
  <c r="R1028" i="8"/>
  <c r="M899" i="8"/>
  <c r="M1224" i="8"/>
  <c r="R860" i="8"/>
  <c r="M1559" i="8"/>
  <c r="R1661" i="8"/>
  <c r="R1290" i="8"/>
  <c r="R1232" i="8"/>
  <c r="R1120" i="8"/>
  <c r="R990" i="8"/>
  <c r="R1052" i="8"/>
  <c r="R718" i="8"/>
  <c r="M997" i="8"/>
  <c r="M1626" i="8"/>
  <c r="R1536" i="8"/>
  <c r="M1310" i="8"/>
  <c r="R1609" i="8"/>
  <c r="R1317" i="8"/>
  <c r="M1275" i="8"/>
  <c r="R832" i="8"/>
  <c r="R1091" i="8"/>
  <c r="M614" i="8"/>
  <c r="M854" i="8"/>
  <c r="M987" i="8"/>
  <c r="M608" i="8"/>
  <c r="R1425" i="8"/>
  <c r="R1565" i="8"/>
  <c r="R1362" i="8"/>
  <c r="R938" i="8"/>
  <c r="R755" i="8"/>
  <c r="R1237" i="8"/>
  <c r="M1066" i="8"/>
  <c r="M1545" i="8"/>
  <c r="V2" i="8"/>
  <c r="M978" i="8"/>
  <c r="R1562" i="8"/>
  <c r="R1640" i="8"/>
  <c r="R1254" i="8"/>
  <c r="R1163" i="8"/>
  <c r="R878" i="8"/>
  <c r="R800" i="8"/>
  <c r="M949" i="8"/>
  <c r="M1372" i="8"/>
  <c r="R1141" i="8"/>
  <c r="R1484" i="8"/>
  <c r="R1393" i="8"/>
  <c r="R1257" i="8"/>
  <c r="R1169" i="8"/>
  <c r="R1051" i="8"/>
  <c r="R796" i="8"/>
  <c r="R1136" i="8"/>
  <c r="M1022" i="8"/>
  <c r="R1607" i="8"/>
  <c r="R1363" i="8"/>
  <c r="R1602" i="8"/>
  <c r="R1151" i="8"/>
  <c r="R1606" i="8"/>
  <c r="M151" i="8"/>
  <c r="M170" i="8"/>
  <c r="M183" i="8"/>
  <c r="R988" i="8"/>
  <c r="M641" i="8"/>
  <c r="R787" i="8"/>
  <c r="R1396" i="8"/>
  <c r="R846" i="8"/>
  <c r="R1019" i="8"/>
  <c r="M149" i="8"/>
  <c r="M176" i="8"/>
  <c r="M1252" i="8"/>
  <c r="M1085" i="8"/>
  <c r="M179" i="8"/>
  <c r="M1360" i="8"/>
  <c r="R1123" i="8"/>
  <c r="R752" i="8"/>
  <c r="M1656" i="8"/>
  <c r="R1397" i="8"/>
  <c r="R763" i="8"/>
  <c r="M147" i="8"/>
  <c r="M163" i="8"/>
  <c r="M185" i="8"/>
  <c r="R945" i="8"/>
  <c r="R912" i="8"/>
  <c r="R1487" i="8"/>
  <c r="R1132" i="8"/>
  <c r="M187" i="8"/>
  <c r="R969" i="8"/>
  <c r="R828" i="8"/>
  <c r="R1464" i="8"/>
  <c r="M202" i="8"/>
  <c r="M224" i="8"/>
  <c r="M228" i="8"/>
  <c r="M252" i="8"/>
  <c r="M249" i="8"/>
  <c r="R714" i="8"/>
  <c r="M1388" i="8"/>
  <c r="M1688" i="8"/>
  <c r="R711" i="8"/>
  <c r="R1675" i="8"/>
  <c r="R1351" i="8"/>
  <c r="R1187" i="8"/>
  <c r="R1209" i="8"/>
  <c r="M1374" i="8"/>
  <c r="R1532" i="8"/>
  <c r="R1338" i="8"/>
  <c r="R1547" i="8"/>
  <c r="R1316" i="8"/>
  <c r="R1103" i="8"/>
  <c r="M827" i="8"/>
  <c r="M833" i="8"/>
  <c r="M1555" i="8"/>
  <c r="R987" i="8"/>
  <c r="M1457" i="8"/>
  <c r="R1486" i="8"/>
  <c r="R1400" i="8"/>
  <c r="R1285" i="8"/>
  <c r="R826" i="8"/>
  <c r="R884" i="8"/>
  <c r="M737" i="8"/>
  <c r="M1434" i="8"/>
  <c r="M595" i="8"/>
  <c r="R1370" i="8"/>
  <c r="R1428" i="8"/>
  <c r="R1200" i="8"/>
  <c r="R900" i="8"/>
  <c r="R1089" i="8"/>
  <c r="M1563" i="8"/>
  <c r="R807" i="8"/>
  <c r="M1011" i="8"/>
  <c r="M1398" i="8"/>
  <c r="R1680" i="8"/>
  <c r="R1519" i="8"/>
  <c r="R1110" i="8"/>
  <c r="R1032" i="8"/>
  <c r="R1220" i="8"/>
  <c r="M1610" i="8"/>
  <c r="M1399" i="8"/>
  <c r="R1638" i="8"/>
  <c r="R1293" i="8"/>
  <c r="M1338" i="8"/>
  <c r="R1467" i="8"/>
  <c r="R801" i="8"/>
  <c r="R1134" i="8"/>
  <c r="M1523" i="8"/>
  <c r="R740" i="8"/>
  <c r="R1553" i="8"/>
  <c r="R1456" i="8"/>
  <c r="R1211" i="8"/>
  <c r="R1116" i="8"/>
  <c r="R892" i="8"/>
  <c r="R854" i="8"/>
  <c r="R816" i="8"/>
  <c r="M1369" i="8"/>
  <c r="M1617" i="8"/>
  <c r="M718" i="8"/>
  <c r="R1642" i="8"/>
  <c r="M975" i="8"/>
  <c r="M1590" i="8"/>
  <c r="R834" i="8"/>
  <c r="M616" i="8"/>
  <c r="R732" i="8"/>
  <c r="R814" i="8"/>
  <c r="R1551" i="8"/>
  <c r="M208" i="8"/>
  <c r="M223" i="8"/>
  <c r="M229" i="8"/>
  <c r="M248" i="8"/>
  <c r="M250" i="8"/>
  <c r="R1449" i="8"/>
  <c r="R1430" i="8"/>
  <c r="R762" i="8"/>
  <c r="R1275" i="8"/>
  <c r="R749" i="8"/>
  <c r="R1494" i="8"/>
  <c r="R1622" i="8"/>
  <c r="M1465" i="8"/>
  <c r="R1386" i="8"/>
  <c r="R1438" i="8"/>
  <c r="R1165" i="8"/>
  <c r="R1145" i="8"/>
  <c r="R1094" i="8"/>
  <c r="M708" i="8"/>
  <c r="R859" i="8"/>
  <c r="R806" i="8"/>
  <c r="R1654" i="8"/>
  <c r="R1670" i="8"/>
  <c r="R1194" i="8"/>
  <c r="R1333" i="8"/>
  <c r="R741" i="8"/>
  <c r="M162" i="8"/>
  <c r="R1687" i="8"/>
  <c r="R725" i="8"/>
  <c r="M164" i="8"/>
  <c r="R1118" i="8"/>
  <c r="L9" i="28"/>
  <c r="M9" i="28" s="1"/>
  <c r="M12" i="28" s="1"/>
  <c r="M13" i="28" s="1"/>
  <c r="R1668" i="8"/>
  <c r="R805" i="8"/>
  <c r="R1666" i="8"/>
  <c r="M1111" i="8"/>
  <c r="R1613" i="8"/>
  <c r="M207" i="8"/>
  <c r="M214" i="8"/>
  <c r="M226" i="8"/>
  <c r="M254" i="8"/>
  <c r="R989" i="8"/>
  <c r="R858" i="8"/>
  <c r="R940" i="8"/>
  <c r="R837" i="8"/>
  <c r="R1556" i="8"/>
  <c r="R1138" i="8"/>
  <c r="R1157" i="8"/>
  <c r="M1521" i="8"/>
  <c r="R1514" i="8"/>
  <c r="R1347" i="8"/>
  <c r="M1297" i="8"/>
  <c r="R791" i="8"/>
  <c r="R1006" i="8"/>
  <c r="M943" i="8"/>
  <c r="M1571" i="8"/>
  <c r="R1021" i="8"/>
  <c r="R1528" i="8"/>
  <c r="R1355" i="8"/>
  <c r="R1236" i="8"/>
  <c r="R973" i="8"/>
  <c r="R1104" i="8"/>
  <c r="M1163" i="8"/>
  <c r="M1414" i="8"/>
  <c r="R1463" i="8"/>
  <c r="R1473" i="8"/>
  <c r="R1109" i="8"/>
  <c r="R1500" i="8"/>
  <c r="R782" i="8"/>
  <c r="M730" i="8"/>
  <c r="M1609" i="8"/>
  <c r="R1619" i="8"/>
  <c r="R1632" i="8"/>
  <c r="R1384" i="8"/>
  <c r="R1476" i="8"/>
  <c r="R1082" i="8"/>
  <c r="M639" i="8"/>
  <c r="M840" i="8"/>
  <c r="M700" i="8"/>
  <c r="R1410" i="8"/>
  <c r="R1442" i="8"/>
  <c r="R1217" i="8"/>
  <c r="R1008" i="8"/>
  <c r="R852" i="8"/>
  <c r="M723" i="8"/>
  <c r="R1588" i="8"/>
  <c r="M594" i="8"/>
  <c r="R1513" i="8"/>
  <c r="M1067" i="8"/>
  <c r="M977" i="8"/>
  <c r="R1154" i="8"/>
  <c r="R968" i="8"/>
  <c r="M678" i="8"/>
  <c r="M667" i="8"/>
  <c r="R911" i="8"/>
  <c r="R872" i="8"/>
  <c r="R1571" i="8"/>
  <c r="M1007" i="8"/>
  <c r="M1099" i="8"/>
  <c r="R1023" i="8"/>
  <c r="R1294" i="8"/>
  <c r="R1635" i="8"/>
  <c r="M740" i="8"/>
  <c r="M751" i="8"/>
  <c r="M911" i="8"/>
  <c r="R1083" i="8"/>
  <c r="R1184" i="8"/>
  <c r="R1427" i="8"/>
  <c r="M1553" i="8"/>
  <c r="R1676" i="8"/>
  <c r="M1449" i="8"/>
  <c r="R817" i="8"/>
  <c r="R851" i="8"/>
  <c r="R1179" i="8"/>
  <c r="R1415" i="8"/>
  <c r="M682" i="8"/>
  <c r="M675" i="8"/>
  <c r="R839" i="8"/>
  <c r="R1678" i="8"/>
  <c r="R1554" i="8"/>
  <c r="M1532" i="8"/>
  <c r="R1215" i="8"/>
  <c r="M1257" i="8"/>
  <c r="R1297" i="8"/>
  <c r="R1462" i="8"/>
  <c r="M1283" i="8"/>
  <c r="R937" i="8"/>
  <c r="R1230" i="8"/>
  <c r="M1562" i="8"/>
  <c r="M855" i="8"/>
  <c r="M1494" i="8"/>
  <c r="M1020" i="8"/>
  <c r="R1054" i="8"/>
  <c r="R864" i="8"/>
  <c r="R1364" i="8"/>
  <c r="R1502" i="8"/>
  <c r="M946" i="8"/>
  <c r="R885" i="8"/>
  <c r="R793" i="8"/>
  <c r="M1589" i="8"/>
  <c r="R1088" i="8"/>
  <c r="R1235" i="8"/>
  <c r="R1330" i="8"/>
  <c r="R1495" i="8"/>
  <c r="R1537" i="8"/>
  <c r="R958" i="8"/>
  <c r="M590" i="8"/>
  <c r="R1524" i="8"/>
  <c r="M1558" i="8"/>
  <c r="M741" i="8"/>
  <c r="R960" i="8"/>
  <c r="R1392" i="8"/>
  <c r="R1498" i="8"/>
  <c r="M1312" i="8"/>
  <c r="R921" i="8"/>
  <c r="M1647" i="8"/>
  <c r="R803" i="8"/>
  <c r="M710" i="8"/>
  <c r="M666" i="8"/>
  <c r="R1694" i="8"/>
  <c r="M960" i="8"/>
  <c r="M933" i="8"/>
  <c r="R877" i="8"/>
  <c r="R841" i="8"/>
  <c r="R1472" i="8"/>
  <c r="R1406" i="8"/>
  <c r="R1550" i="8"/>
  <c r="M861" i="8"/>
  <c r="M274" i="8"/>
  <c r="M268" i="8"/>
  <c r="M289" i="8"/>
  <c r="M300" i="8"/>
  <c r="M584" i="8"/>
  <c r="M1095" i="8"/>
  <c r="M1331" i="8"/>
  <c r="M1002" i="8"/>
  <c r="M1329" i="8"/>
  <c r="M309" i="8"/>
  <c r="M323" i="8"/>
  <c r="M328" i="8"/>
  <c r="M403" i="8"/>
  <c r="M394" i="8"/>
  <c r="M1664" i="8"/>
  <c r="M810" i="8"/>
  <c r="M1518" i="8"/>
  <c r="M618" i="8"/>
  <c r="M904" i="8"/>
  <c r="M1074" i="8"/>
  <c r="M1174" i="8"/>
  <c r="M1194" i="8"/>
  <c r="M1464" i="8"/>
  <c r="M1575" i="8"/>
  <c r="M707" i="8"/>
  <c r="M152" i="8"/>
  <c r="M172" i="8"/>
  <c r="R1522" i="8"/>
  <c r="M1300" i="8"/>
  <c r="M193" i="8"/>
  <c r="R964" i="8"/>
  <c r="R1115" i="8"/>
  <c r="M203" i="8"/>
  <c r="M234" i="8"/>
  <c r="M1513" i="8"/>
  <c r="R876" i="8"/>
  <c r="M1502" i="8"/>
  <c r="M1477" i="8"/>
  <c r="M1657" i="8"/>
  <c r="M1418" i="8"/>
  <c r="R1250" i="8"/>
  <c r="R720" i="8"/>
  <c r="R1516" i="8"/>
  <c r="R1186" i="8"/>
  <c r="R870" i="8"/>
  <c r="R1057" i="8"/>
  <c r="R1010" i="8"/>
  <c r="M1247" i="8"/>
  <c r="R1359" i="8"/>
  <c r="R1147" i="8"/>
  <c r="R1017" i="8"/>
  <c r="M704" i="8"/>
  <c r="M1032" i="8"/>
  <c r="R1549" i="8"/>
  <c r="R1385" i="8"/>
  <c r="R1199" i="8"/>
  <c r="R715" i="8"/>
  <c r="R954" i="8"/>
  <c r="M1417" i="8"/>
  <c r="M1371" i="8"/>
  <c r="R1658" i="8"/>
  <c r="R1647" i="8"/>
  <c r="R1095" i="8"/>
  <c r="R1045" i="8"/>
  <c r="M795" i="8"/>
  <c r="M1143" i="8"/>
  <c r="R1546" i="8"/>
  <c r="R1373" i="8"/>
  <c r="R1111" i="8"/>
  <c r="R1241" i="8"/>
  <c r="R984" i="8"/>
  <c r="M1403" i="8"/>
  <c r="R1435" i="8"/>
  <c r="R1623" i="8"/>
  <c r="R1130" i="8"/>
  <c r="R1196" i="8"/>
  <c r="R998" i="8"/>
  <c r="M1599" i="8"/>
  <c r="M729" i="8"/>
  <c r="M1598" i="8"/>
  <c r="R928" i="8"/>
  <c r="R1542" i="8"/>
  <c r="M1693" i="8"/>
  <c r="R1050" i="8"/>
  <c r="R1280" i="8"/>
  <c r="R1653" i="8"/>
  <c r="R1273" i="8"/>
  <c r="R1612" i="8"/>
  <c r="M1516" i="8"/>
  <c r="R1096" i="8"/>
  <c r="R1092" i="8"/>
  <c r="R1637" i="8"/>
  <c r="M734" i="8"/>
  <c r="R779" i="8"/>
  <c r="R780" i="8"/>
  <c r="R1071" i="8"/>
  <c r="R1087" i="8"/>
  <c r="M1451" i="8"/>
  <c r="M1584" i="8"/>
  <c r="M777" i="8"/>
  <c r="R1655" i="8"/>
  <c r="M681" i="8"/>
  <c r="M767" i="8"/>
  <c r="R757" i="8"/>
  <c r="R1407" i="8"/>
  <c r="R1479" i="8"/>
  <c r="R1679" i="8"/>
  <c r="R751" i="8"/>
  <c r="R1331" i="8"/>
  <c r="R1440" i="8"/>
  <c r="M617" i="8"/>
  <c r="R798" i="8"/>
  <c r="M980" i="8"/>
  <c r="R910" i="8"/>
  <c r="M1353" i="8"/>
  <c r="R1436" i="8"/>
  <c r="M1287" i="8"/>
  <c r="M1579" i="8"/>
  <c r="M1401" i="8"/>
  <c r="M951" i="8"/>
  <c r="R821" i="8"/>
  <c r="R1286" i="8"/>
  <c r="R1418" i="8"/>
  <c r="M1126" i="8"/>
  <c r="R1531" i="8"/>
  <c r="R844" i="8"/>
  <c r="M1279" i="8"/>
  <c r="M953" i="8"/>
  <c r="R736" i="8"/>
  <c r="R1114" i="8"/>
  <c r="R1349" i="8"/>
  <c r="M1319" i="8"/>
  <c r="R1107" i="8"/>
  <c r="R979" i="8"/>
  <c r="R754" i="8"/>
  <c r="M1140" i="8"/>
  <c r="R734" i="8"/>
  <c r="M1539" i="8"/>
  <c r="R887" i="8"/>
  <c r="R955" i="8"/>
  <c r="M1419" i="8"/>
  <c r="M1334" i="8"/>
  <c r="R1686" i="8"/>
  <c r="M1281" i="8"/>
  <c r="M260" i="8"/>
  <c r="M266" i="8"/>
  <c r="M284" i="8"/>
  <c r="M802" i="8"/>
  <c r="M298" i="8"/>
  <c r="M760" i="8"/>
  <c r="M1551" i="8"/>
  <c r="M585" i="8"/>
  <c r="M772" i="8"/>
  <c r="M315" i="8"/>
  <c r="M391" i="8"/>
  <c r="M409" i="8"/>
  <c r="M406" i="8"/>
  <c r="M1061" i="8"/>
  <c r="M693" i="8"/>
  <c r="M750" i="8"/>
  <c r="M1035" i="8"/>
  <c r="M1249" i="8"/>
  <c r="M825" i="8"/>
  <c r="M931" i="8"/>
  <c r="M1043" i="8"/>
  <c r="M1138" i="8"/>
  <c r="M1183" i="8"/>
  <c r="M1232" i="8"/>
  <c r="M1244" i="8"/>
  <c r="M1536" i="8"/>
  <c r="M1629" i="8"/>
  <c r="M1671" i="8"/>
  <c r="M792" i="8"/>
  <c r="M936" i="8"/>
  <c r="M1110" i="8"/>
  <c r="M1156" i="8"/>
  <c r="M1191" i="8"/>
  <c r="M1233" i="8"/>
  <c r="M1243" i="8"/>
  <c r="M1548" i="8"/>
  <c r="M1595" i="8"/>
  <c r="M350" i="8"/>
  <c r="M430" i="8"/>
  <c r="M478" i="8"/>
  <c r="M526" i="8"/>
  <c r="M376" i="8"/>
  <c r="M442" i="8"/>
  <c r="M497" i="8"/>
  <c r="M383" i="8"/>
  <c r="M480" i="8"/>
  <c r="M340" i="8"/>
  <c r="M161" i="8"/>
  <c r="M659" i="8"/>
  <c r="R992" i="8"/>
  <c r="M190" i="8"/>
  <c r="R1693" i="8"/>
  <c r="M714" i="8"/>
  <c r="M204" i="8"/>
  <c r="M213" i="8"/>
  <c r="M225" i="8"/>
  <c r="M251" i="8"/>
  <c r="M1333" i="8"/>
  <c r="R1282" i="8"/>
  <c r="R1075" i="8"/>
  <c r="M1198" i="8"/>
  <c r="R1077" i="8"/>
  <c r="M1195" i="8"/>
  <c r="M592" i="8"/>
  <c r="R1302" i="8"/>
  <c r="R1210" i="8"/>
  <c r="R799" i="8"/>
  <c r="M1531" i="8"/>
  <c r="M649" i="8"/>
  <c r="M722" i="8"/>
  <c r="R1371" i="8"/>
  <c r="R1155" i="8"/>
  <c r="R1078" i="8"/>
  <c r="M1593" i="8"/>
  <c r="M1384" i="8"/>
  <c r="R1490" i="8"/>
  <c r="R1412" i="8"/>
  <c r="R1140" i="8"/>
  <c r="R1117" i="8"/>
  <c r="M673" i="8"/>
  <c r="M1422" i="8"/>
  <c r="R1580" i="8"/>
  <c r="R1543" i="8"/>
  <c r="R1336" i="8"/>
  <c r="R996" i="8"/>
  <c r="R970" i="8"/>
  <c r="M1258" i="8"/>
  <c r="M1454" i="8"/>
  <c r="R1659" i="8"/>
  <c r="R1461" i="8"/>
  <c r="R1049" i="8"/>
  <c r="R976" i="8"/>
  <c r="M1253" i="8"/>
  <c r="R850" i="8"/>
  <c r="R1414" i="8"/>
  <c r="R1447" i="8"/>
  <c r="M629" i="8"/>
  <c r="R1552" i="8"/>
  <c r="R1069" i="8"/>
  <c r="R904" i="8"/>
  <c r="M1262" i="8"/>
  <c r="R925" i="8"/>
  <c r="M231" i="8"/>
  <c r="M230" i="8"/>
  <c r="M243" i="8"/>
  <c r="R1598" i="8"/>
  <c r="M1394" i="8"/>
  <c r="R1152" i="8"/>
  <c r="R1674" i="8"/>
  <c r="R1015" i="8"/>
  <c r="M1381" i="8"/>
  <c r="R1468" i="8"/>
  <c r="R1309" i="8"/>
  <c r="R959" i="8"/>
  <c r="R815" i="8"/>
  <c r="M1339" i="8"/>
  <c r="R893" i="8"/>
  <c r="R1578" i="8"/>
  <c r="R1224" i="8"/>
  <c r="R1177" i="8"/>
  <c r="R742" i="8"/>
  <c r="M818" i="8"/>
  <c r="R1645" i="8"/>
  <c r="R1460" i="8"/>
  <c r="R1214" i="8"/>
  <c r="R1483" i="8"/>
  <c r="R785" i="8"/>
  <c r="M1171" i="8"/>
  <c r="R750" i="8"/>
  <c r="M1475" i="8"/>
  <c r="R1488" i="8"/>
  <c r="R1193" i="8"/>
  <c r="R1061" i="8"/>
  <c r="R773" i="8"/>
  <c r="M1622" i="8"/>
  <c r="R1492" i="8"/>
  <c r="R1318" i="8"/>
  <c r="R1345" i="8"/>
  <c r="R1039" i="8"/>
  <c r="R862" i="8"/>
  <c r="M1271" i="8"/>
  <c r="R1585" i="8"/>
  <c r="R1334" i="8"/>
  <c r="R1258" i="8"/>
  <c r="R1055" i="8"/>
  <c r="R919" i="8"/>
  <c r="M969" i="8"/>
  <c r="M1147" i="8"/>
  <c r="M1409" i="8"/>
  <c r="R776" i="8"/>
  <c r="M835" i="8"/>
  <c r="M1340" i="8"/>
  <c r="R995" i="8"/>
  <c r="R899" i="8"/>
  <c r="R1527" i="8"/>
  <c r="M1117" i="8"/>
  <c r="M636" i="8"/>
  <c r="M1269" i="8"/>
  <c r="R836" i="8"/>
  <c r="R975" i="8"/>
  <c r="R1583" i="8"/>
  <c r="M1322" i="8"/>
  <c r="M783" i="8"/>
  <c r="M1368" i="8"/>
  <c r="R1027" i="8"/>
  <c r="R1127" i="8"/>
  <c r="R1283" i="8"/>
  <c r="M1680" i="8"/>
  <c r="M1594" i="8"/>
  <c r="R915" i="8"/>
  <c r="M939" i="8"/>
  <c r="M1533" i="8"/>
  <c r="R825" i="8"/>
  <c r="R880" i="8"/>
  <c r="R1405" i="8"/>
  <c r="R1669" i="8"/>
  <c r="M1349" i="8"/>
  <c r="R1229" i="8"/>
  <c r="R1457" i="8"/>
  <c r="M1446" i="8"/>
  <c r="M1663" i="8"/>
  <c r="M1634" i="8"/>
  <c r="R1099" i="8"/>
  <c r="M1226" i="8"/>
  <c r="R1426" i="8"/>
  <c r="M1466" i="8"/>
  <c r="R932" i="8"/>
  <c r="R808" i="8"/>
  <c r="M945" i="8"/>
  <c r="R1002" i="8"/>
  <c r="R1303" i="8"/>
  <c r="R1482" i="8"/>
  <c r="R1521" i="8"/>
  <c r="M631" i="8"/>
  <c r="R891" i="8"/>
  <c r="R1579" i="8"/>
  <c r="M1444" i="8"/>
  <c r="R1005" i="8"/>
  <c r="R1481" i="8"/>
  <c r="R1323" i="8"/>
  <c r="R737" i="8"/>
  <c r="R901" i="8"/>
  <c r="R863" i="8"/>
  <c r="R1657" i="8"/>
  <c r="R1014" i="8"/>
  <c r="R1150" i="8"/>
  <c r="M1185" i="8"/>
  <c r="R721" i="8"/>
  <c r="R1011" i="8"/>
  <c r="R1279" i="8"/>
  <c r="R1503" i="8"/>
  <c r="M1077" i="8"/>
  <c r="M258" i="8"/>
  <c r="M279" i="8"/>
  <c r="M292" i="8"/>
  <c r="M293" i="8"/>
  <c r="M1690" i="8"/>
  <c r="M1476" i="8"/>
  <c r="M887" i="8"/>
  <c r="M598" i="8"/>
  <c r="M1488" i="8"/>
  <c r="M304" i="8"/>
  <c r="R1621" i="8"/>
  <c r="M227" i="8"/>
  <c r="M256" i="8"/>
  <c r="M909" i="8"/>
  <c r="R927" i="8"/>
  <c r="R768" i="8"/>
  <c r="M1592" i="8"/>
  <c r="R1388" i="8"/>
  <c r="R838" i="8"/>
  <c r="M1430" i="8"/>
  <c r="R974" i="8"/>
  <c r="R1480" i="8"/>
  <c r="M721" i="8"/>
  <c r="M1433" i="8"/>
  <c r="R1605" i="8"/>
  <c r="R1183" i="8"/>
  <c r="R735" i="8"/>
  <c r="R918" i="8"/>
  <c r="R1639" i="8"/>
  <c r="R1512" i="8"/>
  <c r="R902" i="8"/>
  <c r="R746" i="8"/>
  <c r="R1344" i="8"/>
  <c r="M1169" i="8"/>
  <c r="R1042" i="8"/>
  <c r="R1627" i="8"/>
  <c r="R1251" i="8"/>
  <c r="R963" i="8"/>
  <c r="R1056" i="8"/>
  <c r="M1006" i="8"/>
  <c r="R770" i="8"/>
  <c r="M921" i="8"/>
  <c r="R777" i="8"/>
  <c r="M927" i="8"/>
  <c r="R1070" i="8"/>
  <c r="R1593" i="8"/>
  <c r="R953" i="8"/>
  <c r="M1440" i="8"/>
  <c r="R1035" i="8"/>
  <c r="R1474" i="8"/>
  <c r="M668" i="8"/>
  <c r="M1364" i="8"/>
  <c r="R962" i="8"/>
  <c r="R971" i="8"/>
  <c r="R1596" i="8"/>
  <c r="M679" i="8"/>
  <c r="R1660" i="8"/>
  <c r="R1097" i="8"/>
  <c r="M1107" i="8"/>
  <c r="R1360" i="8"/>
  <c r="M1345" i="8"/>
  <c r="R1269" i="8"/>
  <c r="R1597" i="8"/>
  <c r="M674" i="8"/>
  <c r="M1410" i="8"/>
  <c r="R1223" i="8"/>
  <c r="R1328" i="8"/>
  <c r="M1412" i="8"/>
  <c r="M872" i="8"/>
  <c r="M1480" i="8"/>
  <c r="R748" i="8"/>
  <c r="R1218" i="8"/>
  <c r="M1264" i="8"/>
  <c r="R1047" i="8"/>
  <c r="M774" i="8"/>
  <c r="M1365" i="8"/>
  <c r="M769" i="8"/>
  <c r="R1202" i="8"/>
  <c r="R1629" i="8"/>
  <c r="R790" i="8"/>
  <c r="R753" i="8"/>
  <c r="M644" i="8"/>
  <c r="R767" i="8"/>
  <c r="M1026" i="8"/>
  <c r="R1013" i="8"/>
  <c r="R1153" i="8"/>
  <c r="R1499" i="8"/>
  <c r="R1664" i="8"/>
  <c r="M257" i="8"/>
  <c r="M282" i="8"/>
  <c r="M290" i="8"/>
  <c r="M297" i="8"/>
  <c r="R835" i="8"/>
  <c r="F9" i="28"/>
  <c r="G9" i="28" s="1"/>
  <c r="G12" i="28" s="1"/>
  <c r="G13" i="28" s="1"/>
  <c r="R1432" i="8"/>
  <c r="M602" i="8"/>
  <c r="R1298" i="8"/>
  <c r="M209" i="8"/>
  <c r="M238" i="8"/>
  <c r="M782" i="8"/>
  <c r="M652" i="8"/>
  <c r="R1312" i="8"/>
  <c r="M1314" i="8"/>
  <c r="R1401" i="8"/>
  <c r="R997" i="8"/>
  <c r="M879" i="8"/>
  <c r="M1577" i="8"/>
  <c r="R1076" i="8"/>
  <c r="R1690" i="8"/>
  <c r="R1361" i="8"/>
  <c r="R1124" i="8"/>
  <c r="R843" i="8"/>
  <c r="R965" i="8"/>
  <c r="R1335" i="8"/>
  <c r="R950" i="8"/>
  <c r="M1157" i="8"/>
  <c r="R1493" i="8"/>
  <c r="R1000" i="8"/>
  <c r="M937" i="8"/>
  <c r="R1626" i="8"/>
  <c r="R1175" i="8"/>
  <c r="R1073" i="8"/>
  <c r="R886" i="8"/>
  <c r="M1001" i="8"/>
  <c r="R861" i="8"/>
  <c r="R1037" i="8"/>
  <c r="R830" i="8"/>
  <c r="R1262" i="8"/>
  <c r="R982" i="8"/>
  <c r="M1576" i="8"/>
  <c r="R957" i="8"/>
  <c r="R1439" i="8"/>
  <c r="M924" i="8"/>
  <c r="M991" i="8"/>
  <c r="R1060" i="8"/>
  <c r="R1216" i="8"/>
  <c r="M1406" i="8"/>
  <c r="M677" i="8"/>
  <c r="M593" i="8"/>
  <c r="M685" i="8"/>
  <c r="R1208" i="8"/>
  <c r="R1534" i="8"/>
  <c r="R1259" i="8"/>
  <c r="R1633" i="8"/>
  <c r="R781" i="8"/>
  <c r="M1309" i="8"/>
  <c r="R986" i="8"/>
  <c r="R1592" i="8"/>
  <c r="R1656" i="8"/>
  <c r="M1554" i="8"/>
  <c r="R868" i="8"/>
  <c r="R1584" i="8"/>
  <c r="M863" i="8"/>
  <c r="R739" i="8"/>
  <c r="M752" i="8"/>
  <c r="M1238" i="8"/>
  <c r="R977" i="8"/>
  <c r="M1581" i="8"/>
  <c r="R1168" i="8"/>
  <c r="M646" i="8"/>
  <c r="R944" i="8"/>
  <c r="M1296" i="8"/>
  <c r="M1458" i="8"/>
  <c r="R1207" i="8"/>
  <c r="R1267" i="8"/>
  <c r="R1617" i="8"/>
  <c r="M264" i="8"/>
  <c r="M281" i="8"/>
  <c r="M294" i="8"/>
  <c r="M908" i="8"/>
  <c r="M1092" i="8"/>
  <c r="M1673" i="8"/>
  <c r="M1564" i="8"/>
  <c r="M311" i="8"/>
  <c r="M317" i="8"/>
  <c r="M318" i="8"/>
  <c r="M413" i="8"/>
  <c r="M408" i="8"/>
  <c r="M1060" i="8"/>
  <c r="M1652" i="8"/>
  <c r="M1162" i="8"/>
  <c r="M1653" i="8"/>
  <c r="M613" i="8"/>
  <c r="M1284" i="8"/>
  <c r="M764" i="8"/>
  <c r="M1003" i="8"/>
  <c r="M1538" i="8"/>
  <c r="M1631" i="8"/>
  <c r="M817" i="8"/>
  <c r="M1144" i="8"/>
  <c r="M1245" i="8"/>
  <c r="M1611" i="8"/>
  <c r="M382" i="8"/>
  <c r="M469" i="8"/>
  <c r="M519" i="8"/>
  <c r="M378" i="8"/>
  <c r="M458" i="8"/>
  <c r="M513" i="8"/>
  <c r="M448" i="8"/>
  <c r="M528" i="8"/>
  <c r="M372" i="8"/>
  <c r="M447" i="8"/>
  <c r="M495" i="8"/>
  <c r="M352" i="8"/>
  <c r="M427" i="8"/>
  <c r="M475" i="8"/>
  <c r="M339" i="8"/>
  <c r="M428" i="8"/>
  <c r="M958" i="8"/>
  <c r="M1041" i="8"/>
  <c r="M892" i="8"/>
  <c r="M1155" i="8"/>
  <c r="M556" i="8"/>
  <c r="M534" i="8"/>
  <c r="M565" i="8"/>
  <c r="M543" i="8"/>
  <c r="M558" i="8"/>
  <c r="M776" i="8"/>
  <c r="M934" i="8"/>
  <c r="M1486" i="8"/>
  <c r="M1469" i="8"/>
  <c r="R1564" i="8"/>
  <c r="M1613" i="8"/>
  <c r="R1448" i="8"/>
  <c r="R1339" i="8"/>
  <c r="R1265" i="8"/>
  <c r="R1289" i="8"/>
  <c r="R1159" i="8"/>
  <c r="R1105" i="8"/>
  <c r="R1149" i="8"/>
  <c r="M839" i="8"/>
  <c r="M709" i="8"/>
  <c r="M811" i="8"/>
  <c r="M1215" i="8"/>
  <c r="M1335" i="8"/>
  <c r="M1392" i="8"/>
  <c r="M1672" i="8"/>
  <c r="R1624" i="8"/>
  <c r="R1563" i="8"/>
  <c r="R1420" i="8"/>
  <c r="R1489" i="8"/>
  <c r="R1572" i="8"/>
  <c r="R1340" i="8"/>
  <c r="R1372" i="8"/>
  <c r="R1180" i="8"/>
  <c r="R981" i="8"/>
  <c r="R1238" i="8"/>
  <c r="M797" i="8"/>
  <c r="M1109" i="8"/>
  <c r="R1031" i="8"/>
  <c r="R760" i="8"/>
  <c r="M219" i="8"/>
  <c r="R1387" i="8"/>
  <c r="R1380" i="8"/>
  <c r="M770" i="8"/>
  <c r="R1696" i="8"/>
  <c r="R1284" i="8"/>
  <c r="R797" i="8"/>
  <c r="R1566" i="8"/>
  <c r="R1403" i="8"/>
  <c r="R1206" i="8"/>
  <c r="M622" i="8"/>
  <c r="R1219" i="8"/>
  <c r="R794" i="8"/>
  <c r="M990" i="8"/>
  <c r="M1071" i="8"/>
  <c r="R1429" i="8"/>
  <c r="R795" i="8"/>
  <c r="M1438" i="8"/>
  <c r="R1673" i="8"/>
  <c r="R1100" i="8"/>
  <c r="M1601" i="8"/>
  <c r="R1518" i="8"/>
  <c r="R812" i="8"/>
  <c r="R1278" i="8"/>
  <c r="M884" i="8"/>
  <c r="M1495" i="8"/>
  <c r="M1566" i="8"/>
  <c r="M1462" i="8"/>
  <c r="R857" i="8"/>
  <c r="R1424" i="8"/>
  <c r="M910" i="8"/>
  <c r="M1573" i="8"/>
  <c r="R1434" i="8"/>
  <c r="R1390" i="8"/>
  <c r="R948" i="8"/>
  <c r="M1075" i="8"/>
  <c r="R1007" i="8"/>
  <c r="R1382" i="8"/>
  <c r="R874" i="8"/>
  <c r="R1574" i="8"/>
  <c r="R774" i="8"/>
  <c r="R933" i="8"/>
  <c r="R1240" i="8"/>
  <c r="R847" i="8"/>
  <c r="R1270" i="8"/>
  <c r="R1525" i="8"/>
  <c r="M1633" i="8"/>
  <c r="R727" i="8"/>
  <c r="R1201" i="8"/>
  <c r="R1662" i="8"/>
  <c r="M1086" i="8"/>
  <c r="M1472" i="8"/>
  <c r="R1126" i="8"/>
  <c r="R1530" i="8"/>
  <c r="M1668" i="8"/>
  <c r="M831" i="8"/>
  <c r="M1679" i="8"/>
  <c r="R966" i="8"/>
  <c r="R1234" i="8"/>
  <c r="M611" i="8"/>
  <c r="R716" i="8"/>
  <c r="M688" i="8"/>
  <c r="M1012" i="8"/>
  <c r="M632" i="8"/>
  <c r="M796" i="8"/>
  <c r="R1046" i="8"/>
  <c r="R1306" i="8"/>
  <c r="M832" i="8"/>
  <c r="M270" i="8"/>
  <c r="M273" i="8"/>
  <c r="M1363" i="8"/>
  <c r="M794" i="8"/>
  <c r="M915" i="8"/>
  <c r="M1695" i="8"/>
  <c r="M307" i="8"/>
  <c r="M319" i="8"/>
  <c r="M393" i="8"/>
  <c r="M390" i="8"/>
  <c r="M1047" i="8"/>
  <c r="M1270" i="8"/>
  <c r="M766" i="8"/>
  <c r="M847" i="8"/>
  <c r="M177" i="8"/>
  <c r="R1682" i="8"/>
  <c r="R898" i="8"/>
  <c r="M220" i="8"/>
  <c r="M150" i="8"/>
  <c r="R804" i="8"/>
  <c r="M188" i="8"/>
  <c r="R875" i="8"/>
  <c r="M232" i="8"/>
  <c r="M653" i="8"/>
  <c r="M1676" i="8"/>
  <c r="M660" i="8"/>
  <c r="M820" i="8"/>
  <c r="R1416" i="8"/>
  <c r="R1024" i="8"/>
  <c r="M1506" i="8"/>
  <c r="M1526" i="8"/>
  <c r="R1059" i="8"/>
  <c r="M1141" i="8"/>
  <c r="R1652" i="8"/>
  <c r="R1395" i="8"/>
  <c r="R1113" i="8"/>
  <c r="R764" i="8"/>
  <c r="R1444" i="8"/>
  <c r="R941" i="8"/>
  <c r="M1018" i="8"/>
  <c r="M591" i="8"/>
  <c r="R1264" i="8"/>
  <c r="R1112" i="8"/>
  <c r="R1520" i="8"/>
  <c r="R1366" i="8"/>
  <c r="R1016" i="8"/>
  <c r="M628" i="8"/>
  <c r="M1383" i="8"/>
  <c r="M619" i="8"/>
  <c r="M647" i="8"/>
  <c r="M670" i="8"/>
  <c r="R1176" i="8"/>
  <c r="M1560" i="8"/>
  <c r="M1408" i="8"/>
  <c r="M625" i="8"/>
  <c r="R1408" i="8"/>
  <c r="R1599" i="8"/>
  <c r="M1342" i="8"/>
  <c r="R913" i="8"/>
  <c r="R1389" i="8"/>
  <c r="R1688" i="8"/>
  <c r="R935" i="8"/>
  <c r="R896" i="8"/>
  <c r="M720" i="8"/>
  <c r="R1162" i="8"/>
  <c r="R1569" i="8"/>
  <c r="R1065" i="8"/>
  <c r="R1379" i="8"/>
  <c r="M942" i="8"/>
  <c r="R1515" i="8"/>
  <c r="R818" i="8"/>
  <c r="R1443" i="8"/>
  <c r="M862" i="8"/>
  <c r="R894" i="8"/>
  <c r="R1158" i="8"/>
  <c r="R1128" i="8"/>
  <c r="R1501" i="8"/>
  <c r="R1036" i="8"/>
  <c r="R909" i="8"/>
  <c r="M1522" i="8"/>
  <c r="R820" i="8"/>
  <c r="R1506" i="8"/>
  <c r="M1135" i="8"/>
  <c r="R1191" i="8"/>
  <c r="M627" i="8"/>
  <c r="M748" i="8"/>
  <c r="M771" i="8"/>
  <c r="R1068" i="8"/>
  <c r="R1164" i="8"/>
  <c r="R1620" i="8"/>
  <c r="M261" i="8"/>
  <c r="M269" i="8"/>
  <c r="M288" i="8"/>
  <c r="M295" i="8"/>
  <c r="M1316" i="8"/>
  <c r="M920" i="8"/>
  <c r="M312" i="8"/>
  <c r="M405" i="8"/>
  <c r="M400" i="8"/>
  <c r="M1058" i="8"/>
  <c r="M1643" i="8"/>
  <c r="M1168" i="8"/>
  <c r="M790" i="8"/>
  <c r="M733" i="8"/>
  <c r="M1028" i="8"/>
  <c r="M1659" i="8"/>
  <c r="M1052" i="8"/>
  <c r="M1132" i="8"/>
  <c r="M1607" i="8"/>
  <c r="M366" i="8"/>
  <c r="M455" i="8"/>
  <c r="M503" i="8"/>
  <c r="M362" i="8"/>
  <c r="M435" i="8"/>
  <c r="M499" i="8"/>
  <c r="M432" i="8"/>
  <c r="M512" i="8"/>
  <c r="M358" i="8"/>
  <c r="M438" i="8"/>
  <c r="M479" i="8"/>
  <c r="M527" i="8"/>
  <c r="M386" i="8"/>
  <c r="M466" i="8"/>
  <c r="M507" i="8"/>
  <c r="M387" i="8"/>
  <c r="M516" i="8"/>
  <c r="M895" i="8"/>
  <c r="M1019" i="8"/>
  <c r="M877" i="8"/>
  <c r="M950" i="8"/>
  <c r="M1125" i="8"/>
  <c r="M566" i="8"/>
  <c r="M538" i="8"/>
  <c r="M539" i="8"/>
  <c r="M547" i="8"/>
  <c r="M564" i="8"/>
  <c r="R994" i="8"/>
  <c r="M844" i="8"/>
  <c r="M1122" i="8"/>
  <c r="M1370" i="8"/>
  <c r="M1681" i="8"/>
  <c r="R1538" i="8"/>
  <c r="R1681" i="8"/>
  <c r="R1305" i="8"/>
  <c r="R1261" i="8"/>
  <c r="R1453" i="8"/>
  <c r="R1205" i="8"/>
  <c r="R1166" i="8"/>
  <c r="R1079" i="8"/>
  <c r="M801" i="8"/>
  <c r="M843" i="8"/>
  <c r="M986" i="8"/>
  <c r="M1096" i="8"/>
  <c r="M1129" i="8"/>
  <c r="M1326" i="8"/>
  <c r="M1684" i="8"/>
  <c r="M1602" i="8"/>
  <c r="M597" i="8"/>
  <c r="R1497" i="8"/>
  <c r="R1423" i="8"/>
  <c r="R1319" i="8"/>
  <c r="R1226" i="8"/>
  <c r="R1348" i="8"/>
  <c r="R1161" i="8"/>
  <c r="R1081" i="8"/>
  <c r="R972" i="8"/>
  <c r="R855" i="8"/>
  <c r="M1069" i="8"/>
  <c r="M1293" i="8"/>
  <c r="J141" i="8"/>
  <c r="T141" i="8" s="1"/>
  <c r="E55" i="33" s="1"/>
  <c r="H17" i="8"/>
  <c r="H7" i="8"/>
  <c r="H6" i="8"/>
  <c r="M1005" i="8"/>
  <c r="M837" i="8"/>
  <c r="R993" i="8"/>
  <c r="R1221" i="8"/>
  <c r="R1198" i="8"/>
  <c r="R1255" i="8"/>
  <c r="R1665" i="8"/>
  <c r="R1567" i="8"/>
  <c r="M1618" i="8"/>
  <c r="R1685" i="8"/>
  <c r="M1396" i="8"/>
  <c r="M1101" i="8"/>
  <c r="M914" i="8"/>
  <c r="M759" i="8"/>
  <c r="M761" i="8"/>
  <c r="R1310" i="8"/>
  <c r="R1274" i="8"/>
  <c r="M1266" i="8"/>
  <c r="R1295" i="8"/>
  <c r="R1419" i="8"/>
  <c r="M601" i="8"/>
  <c r="M1514" i="8"/>
  <c r="M1397" i="8"/>
  <c r="M1094" i="8"/>
  <c r="R824" i="8"/>
  <c r="M576" i="8"/>
  <c r="M541" i="8"/>
  <c r="M549" i="8"/>
  <c r="M550" i="8"/>
  <c r="M1139" i="8"/>
  <c r="M985" i="8"/>
  <c r="M379" i="8"/>
  <c r="M491" i="8"/>
  <c r="M434" i="8"/>
  <c r="M525" i="8"/>
  <c r="M463" i="8"/>
  <c r="M374" i="8"/>
  <c r="M496" i="8"/>
  <c r="M351" i="8"/>
  <c r="M467" i="8"/>
  <c r="M360" i="8"/>
  <c r="M487" i="8"/>
  <c r="M414" i="8"/>
  <c r="M1675" i="8"/>
  <c r="M1642" i="8"/>
  <c r="M1292" i="8"/>
  <c r="M1210" i="8"/>
  <c r="M903" i="8"/>
  <c r="M756" i="8"/>
  <c r="M1325" i="8"/>
  <c r="M1242" i="8"/>
  <c r="M1230" i="8"/>
  <c r="M1164" i="8"/>
  <c r="M799" i="8"/>
  <c r="M947" i="8"/>
  <c r="M1677" i="8"/>
  <c r="M1229" i="8"/>
  <c r="M1050" i="8"/>
  <c r="M411" i="8"/>
  <c r="M314" i="8"/>
  <c r="M310" i="8"/>
  <c r="M299" i="8"/>
  <c r="M286" i="8"/>
  <c r="M265" i="8"/>
  <c r="R1246" i="8"/>
  <c r="R1170" i="8"/>
  <c r="R888" i="8"/>
  <c r="R1504" i="8"/>
  <c r="M1121" i="8"/>
  <c r="R1195" i="8"/>
  <c r="M1499" i="8"/>
  <c r="R729" i="8"/>
  <c r="R1441" i="8"/>
  <c r="M850" i="8"/>
  <c r="M1402" i="8"/>
  <c r="R1636" i="8"/>
  <c r="M1640" i="8"/>
  <c r="R1577" i="8"/>
  <c r="M1441" i="8"/>
  <c r="R1249" i="8"/>
  <c r="M1263" i="8"/>
  <c r="M633" i="8"/>
  <c r="M589" i="8"/>
  <c r="R1086" i="8"/>
  <c r="R831" i="8"/>
  <c r="R946" i="8"/>
  <c r="M1646" i="8"/>
  <c r="R1478" i="8"/>
  <c r="M888" i="8"/>
  <c r="R1485" i="8"/>
  <c r="R842" i="8"/>
  <c r="R1185" i="8"/>
  <c r="R1301" i="8"/>
  <c r="R845" i="8"/>
  <c r="R1591" i="8"/>
  <c r="R724" i="8"/>
  <c r="R1459" i="8"/>
  <c r="M1273" i="8"/>
  <c r="R1245" i="8"/>
  <c r="M849" i="8"/>
  <c r="R1197" i="8"/>
  <c r="R769" i="8"/>
  <c r="R1090" i="8"/>
  <c r="R1452" i="8"/>
  <c r="R905" i="8"/>
  <c r="M253" i="8"/>
  <c r="M599" i="8"/>
  <c r="AD1607" i="8"/>
  <c r="W1607" i="8"/>
  <c r="J85" i="8"/>
  <c r="T1551" i="8"/>
  <c r="J84" i="8"/>
  <c r="AD1543" i="8"/>
  <c r="W1543" i="8"/>
  <c r="J83" i="8"/>
  <c r="J82" i="8"/>
  <c r="J81" i="8"/>
  <c r="J80" i="8"/>
  <c r="T1439" i="8"/>
  <c r="J78" i="8"/>
  <c r="J76" i="8"/>
  <c r="J75" i="8"/>
  <c r="T1351" i="8"/>
  <c r="T1343" i="8"/>
  <c r="AC646" i="8"/>
  <c r="AC41" i="8" s="1"/>
  <c r="AB42" i="8"/>
  <c r="AC247" i="8"/>
  <c r="AC22" i="8" s="1"/>
  <c r="AB23" i="8"/>
  <c r="AC200" i="8"/>
  <c r="AB21" i="8"/>
  <c r="AD1687" i="8"/>
  <c r="W1687" i="8"/>
  <c r="R1391" i="8"/>
  <c r="R1649" i="8"/>
  <c r="R766" i="8"/>
  <c r="R1450" i="8"/>
  <c r="M643" i="8"/>
  <c r="R1581" i="8"/>
  <c r="R1663" i="8"/>
  <c r="R1604" i="8"/>
  <c r="M1498" i="8"/>
  <c r="R1433" i="8"/>
  <c r="R1411" i="8"/>
  <c r="R1304" i="8"/>
  <c r="M605" i="8"/>
  <c r="M201" i="8"/>
  <c r="M624" i="8"/>
  <c r="AC606" i="8"/>
  <c r="AB40" i="8"/>
  <c r="AC223" i="8"/>
  <c r="AB22" i="8"/>
  <c r="R1691" i="8"/>
  <c r="W1567" i="8"/>
  <c r="M1189" i="8"/>
  <c r="M654" i="8"/>
  <c r="M582" i="8"/>
  <c r="R907" i="8"/>
  <c r="R1203" i="8"/>
  <c r="R1327" i="8"/>
  <c r="R1253" i="8"/>
  <c r="R1352" i="8"/>
  <c r="R1523" i="8"/>
  <c r="M1496" i="8"/>
  <c r="M1660" i="8"/>
  <c r="M1278" i="8"/>
  <c r="M1113" i="8"/>
  <c r="M1062" i="8"/>
  <c r="R991" i="8"/>
  <c r="M626" i="8"/>
  <c r="R1143" i="8"/>
  <c r="M1248" i="8"/>
  <c r="R1252" i="8"/>
  <c r="R1399" i="8"/>
  <c r="R1625" i="8"/>
  <c r="M603" i="8"/>
  <c r="M1376" i="8"/>
  <c r="M1118" i="8"/>
  <c r="M768" i="8"/>
  <c r="M560" i="8"/>
  <c r="M555" i="8"/>
  <c r="M571" i="8"/>
  <c r="M562" i="8"/>
  <c r="M808" i="8"/>
  <c r="M492" i="8"/>
  <c r="M355" i="8"/>
  <c r="M473" i="8"/>
  <c r="M370" i="8"/>
  <c r="M509" i="8"/>
  <c r="M445" i="8"/>
  <c r="M349" i="8"/>
  <c r="M464" i="8"/>
  <c r="M506" i="8"/>
  <c r="M426" i="8"/>
  <c r="M337" i="8"/>
  <c r="M462" i="8"/>
  <c r="M357" i="8"/>
  <c r="M1492" i="8"/>
  <c r="M1277" i="8"/>
  <c r="M1084" i="8"/>
  <c r="M1023" i="8"/>
  <c r="M1517" i="8"/>
  <c r="M1301" i="8"/>
  <c r="M1190" i="8"/>
  <c r="M786" i="8"/>
  <c r="M701" i="8"/>
  <c r="M745" i="8"/>
  <c r="M1159" i="8"/>
  <c r="M412" i="8"/>
  <c r="M399" i="8"/>
  <c r="M329" i="8"/>
  <c r="M1429" i="8"/>
  <c r="M823" i="8"/>
  <c r="M1324" i="8"/>
  <c r="M1596" i="8"/>
  <c r="M702" i="8"/>
  <c r="M275" i="8"/>
  <c r="R744" i="8"/>
  <c r="M1175" i="8"/>
  <c r="M1471" i="8"/>
  <c r="M620" i="8"/>
  <c r="M804" i="8"/>
  <c r="R1544" i="8"/>
  <c r="R1025" i="8"/>
  <c r="R1074" i="8"/>
  <c r="M1600" i="8"/>
  <c r="R1022" i="8"/>
  <c r="M1650" i="8"/>
  <c r="M1400" i="8"/>
  <c r="R897" i="8"/>
  <c r="M744" i="8"/>
  <c r="R1383" i="8"/>
  <c r="R1568" i="8"/>
  <c r="R922" i="8"/>
  <c r="M881" i="8"/>
  <c r="R822" i="8"/>
  <c r="R1160" i="8"/>
  <c r="M803" i="8"/>
  <c r="R1509" i="8"/>
  <c r="R765" i="8"/>
  <c r="M838" i="8"/>
  <c r="R1072" i="8"/>
  <c r="M1597" i="8"/>
  <c r="R1496" i="8"/>
  <c r="R717" i="8"/>
  <c r="R1044" i="8"/>
  <c r="M1470" i="8"/>
  <c r="R942" i="8"/>
  <c r="R1616" i="8"/>
  <c r="R903" i="8"/>
  <c r="M1344" i="8"/>
  <c r="R833" i="8"/>
  <c r="R1689" i="8"/>
  <c r="M1042" i="8"/>
  <c r="R1431" i="8"/>
  <c r="M686" i="8"/>
  <c r="R1404" i="8"/>
  <c r="M878" i="8"/>
  <c r="R1695" i="8"/>
  <c r="M235" i="8"/>
  <c r="J79" i="8"/>
  <c r="R947" i="8"/>
  <c r="AC630" i="8"/>
  <c r="AB41" i="8"/>
  <c r="AD1647" i="8"/>
  <c r="W1647" i="8"/>
  <c r="R943" i="8"/>
  <c r="M982" i="8"/>
  <c r="M1106" i="8"/>
  <c r="M1268" i="8"/>
  <c r="R731" i="8"/>
  <c r="R1053" i="8"/>
  <c r="R1375" i="8"/>
  <c r="M992" i="8"/>
  <c r="M826" i="8"/>
  <c r="R873" i="8"/>
  <c r="M194" i="8"/>
  <c r="M583" i="8"/>
  <c r="R949" i="8"/>
  <c r="R1084" i="8"/>
  <c r="R1377" i="8"/>
  <c r="R1299" i="8"/>
  <c r="R1646" i="8"/>
  <c r="R1570" i="8"/>
  <c r="R1559" i="8"/>
  <c r="M1691" i="8"/>
  <c r="M1288" i="8"/>
  <c r="M1182" i="8"/>
  <c r="M968" i="8"/>
  <c r="M665" i="8"/>
  <c r="M635" i="8"/>
  <c r="R1188" i="8"/>
  <c r="R1357" i="8"/>
  <c r="R1271" i="8"/>
  <c r="R1353" i="8"/>
  <c r="R1535" i="8"/>
  <c r="R1589" i="8"/>
  <c r="M1327" i="8"/>
  <c r="M1057" i="8"/>
  <c r="M966" i="8"/>
  <c r="O51" i="19"/>
  <c r="O48" i="19" s="1"/>
  <c r="M570" i="8"/>
  <c r="M557" i="8"/>
  <c r="M530" i="8"/>
  <c r="M568" i="8"/>
  <c r="M1093" i="8"/>
  <c r="M896" i="8"/>
  <c r="M460" i="8"/>
  <c r="M347" i="8"/>
  <c r="M457" i="8"/>
  <c r="M368" i="8"/>
  <c r="M502" i="8"/>
  <c r="M431" i="8"/>
  <c r="M342" i="8"/>
  <c r="M456" i="8"/>
  <c r="M490" i="8"/>
  <c r="M419" i="8"/>
  <c r="M331" i="8"/>
  <c r="M453" i="8"/>
  <c r="M341" i="8"/>
  <c r="M1649" i="8"/>
  <c r="M1588" i="8"/>
  <c r="M1373" i="8"/>
  <c r="M807" i="8"/>
  <c r="M1585" i="8"/>
  <c r="M1234" i="8"/>
  <c r="M1100" i="8"/>
  <c r="M1024" i="8"/>
  <c r="M885" i="8"/>
  <c r="M1177" i="8"/>
  <c r="M753" i="8"/>
  <c r="M694" i="8"/>
  <c r="M743" i="8"/>
  <c r="M404" i="8"/>
  <c r="M397" i="8"/>
  <c r="M919" i="8"/>
  <c r="M267" i="8"/>
  <c r="R1634" i="8"/>
  <c r="R1102" i="8"/>
  <c r="M882" i="8"/>
  <c r="M587" i="8"/>
  <c r="M1390" i="8"/>
  <c r="R1307" i="8"/>
  <c r="M873" i="8"/>
  <c r="M789" i="8"/>
  <c r="M869" i="8"/>
  <c r="R1263" i="8"/>
  <c r="R1650" i="8"/>
  <c r="R1541" i="8"/>
  <c r="R789" i="8"/>
  <c r="R999" i="8"/>
  <c r="R1321" i="8"/>
  <c r="M1473" i="8"/>
  <c r="R1227" i="8"/>
  <c r="M956" i="8"/>
  <c r="M731" i="8"/>
  <c r="R1167" i="8"/>
  <c r="M874" i="8"/>
  <c r="R1477" i="8"/>
  <c r="R775" i="8"/>
  <c r="M1543" i="8"/>
  <c r="R784" i="8"/>
  <c r="M735" i="8"/>
  <c r="Y703" i="8"/>
  <c r="R856" i="8"/>
  <c r="R1248" i="8"/>
  <c r="M1366" i="8"/>
  <c r="R1644" i="8"/>
  <c r="M604" i="8"/>
  <c r="R1192" i="8"/>
  <c r="M930" i="8"/>
  <c r="R1030" i="8"/>
  <c r="R1631" i="8"/>
  <c r="M650" i="8"/>
  <c r="R1614" i="8"/>
  <c r="R1133" i="8"/>
  <c r="R1615" i="8"/>
  <c r="R1189" i="8"/>
  <c r="R1121" i="8"/>
  <c r="M237" i="8"/>
  <c r="R1677" i="8"/>
  <c r="M580" i="8"/>
  <c r="M763" i="8"/>
  <c r="M1638" i="8"/>
  <c r="R1325" i="8"/>
  <c r="R1277" i="8"/>
  <c r="R1276" i="8"/>
  <c r="R1402" i="8"/>
  <c r="M588" i="8"/>
  <c r="R1667" i="8"/>
  <c r="M1456" i="8"/>
  <c r="M1413" i="8"/>
  <c r="M1063" i="8"/>
  <c r="M821" i="8"/>
  <c r="R1181" i="8"/>
  <c r="M1091" i="8"/>
  <c r="R1529" i="8"/>
  <c r="R1465" i="8"/>
  <c r="R1510" i="8"/>
  <c r="R1575" i="8"/>
  <c r="R758" i="8"/>
  <c r="M1378" i="8"/>
  <c r="M954" i="8"/>
  <c r="M579" i="8"/>
  <c r="M535" i="8"/>
  <c r="M561" i="8"/>
  <c r="M542" i="8"/>
  <c r="M577" i="8"/>
  <c r="M1015" i="8"/>
  <c r="M436" i="8"/>
  <c r="M505" i="8"/>
  <c r="M443" i="8"/>
  <c r="M354" i="8"/>
  <c r="M477" i="8"/>
  <c r="M415" i="8"/>
  <c r="M333" i="8"/>
  <c r="M424" i="8"/>
  <c r="M481" i="8"/>
  <c r="M385" i="8"/>
  <c r="M501" i="8"/>
  <c r="M437" i="8"/>
  <c r="M578" i="8"/>
  <c r="M1645" i="8"/>
  <c r="M1572" i="8"/>
  <c r="M1311" i="8"/>
  <c r="M1115" i="8"/>
  <c r="M1053" i="8"/>
  <c r="M964" i="8"/>
  <c r="M758" i="8"/>
  <c r="M1460" i="8"/>
  <c r="M1072" i="8"/>
  <c r="M1009" i="8"/>
  <c r="M1295" i="8"/>
  <c r="M1105" i="8"/>
  <c r="M396" i="8"/>
  <c r="M320" i="8"/>
  <c r="M1214" i="8"/>
  <c r="M302" i="8"/>
  <c r="M283" i="8"/>
  <c r="M272" i="8"/>
  <c r="R1491" i="8"/>
  <c r="R1020" i="8"/>
  <c r="R713" i="8"/>
  <c r="R728" i="8"/>
  <c r="R1085" i="8"/>
  <c r="R1272" i="8"/>
  <c r="M1014" i="8"/>
  <c r="M1030" i="8"/>
  <c r="R1356" i="8"/>
  <c r="R1122" i="8"/>
  <c r="R931" i="8"/>
  <c r="R1545" i="8"/>
  <c r="M645" i="8"/>
  <c r="M1453" i="8"/>
  <c r="R1146" i="8"/>
  <c r="R1651" i="8"/>
  <c r="R788" i="8"/>
  <c r="R1560" i="8"/>
  <c r="R1540" i="8"/>
  <c r="R1139" i="8"/>
  <c r="M1391" i="8"/>
  <c r="R1231" i="8"/>
  <c r="M1034" i="8"/>
  <c r="R1582" i="8"/>
  <c r="R1041" i="8"/>
  <c r="M871" i="8"/>
  <c r="R743" i="8"/>
  <c r="R1067" i="8"/>
  <c r="R1343" i="8"/>
  <c r="M1606" i="8"/>
  <c r="R1315" i="8"/>
  <c r="M1683" i="8"/>
  <c r="R1243" i="8"/>
  <c r="R1125" i="8"/>
  <c r="R866" i="8"/>
  <c r="R961" i="8"/>
  <c r="R1012" i="8"/>
  <c r="R745" i="8"/>
  <c r="R920" i="8"/>
  <c r="R939" i="8"/>
  <c r="M1507" i="8"/>
  <c r="M984" i="8"/>
  <c r="M217" i="8"/>
  <c r="M712" i="8"/>
  <c r="M182" i="8"/>
  <c r="J74" i="8"/>
  <c r="T1327" i="8"/>
  <c r="J73" i="8"/>
  <c r="M664" i="8"/>
  <c r="M600" i="8"/>
  <c r="L784" i="8"/>
  <c r="L47" i="8" s="1"/>
  <c r="K47" i="8"/>
  <c r="Q800" i="8"/>
  <c r="S800" i="8" s="1"/>
  <c r="M800" i="8"/>
  <c r="M1045" i="8"/>
  <c r="M1461" i="8"/>
  <c r="Q1039" i="8"/>
  <c r="S1039" i="8" s="1"/>
  <c r="M1039" i="8"/>
  <c r="Q1051" i="8"/>
  <c r="S1051" i="8" s="1"/>
  <c r="M1051" i="8"/>
  <c r="M1544" i="8"/>
  <c r="Q1544" i="8"/>
  <c r="S1544" i="8" s="1"/>
  <c r="P82" i="8"/>
  <c r="V9" i="8"/>
  <c r="O49" i="8"/>
  <c r="M853" i="8"/>
  <c r="M897" i="8"/>
  <c r="Q897" i="8"/>
  <c r="S897" i="8" s="1"/>
  <c r="M1299" i="8"/>
  <c r="M1303" i="8"/>
  <c r="M1323" i="8"/>
  <c r="Q1323" i="8"/>
  <c r="S1323" i="8" s="1"/>
  <c r="Q1351" i="8"/>
  <c r="S1351" i="8" s="1"/>
  <c r="M1351" i="8"/>
  <c r="AC584" i="8"/>
  <c r="AC38" i="8" s="1"/>
  <c r="AB39" i="8"/>
  <c r="AC568" i="8"/>
  <c r="AC37" i="8" s="1"/>
  <c r="AB38" i="8"/>
  <c r="AC544" i="8"/>
  <c r="AB37" i="8"/>
  <c r="T1296" i="8"/>
  <c r="T1240" i="8"/>
  <c r="T1200" i="8"/>
  <c r="T1088" i="8"/>
  <c r="T1072" i="8"/>
  <c r="J35" i="8"/>
  <c r="J34" i="8"/>
  <c r="J33" i="8"/>
  <c r="J32" i="8"/>
  <c r="J31" i="8"/>
  <c r="J30" i="8"/>
  <c r="J29" i="8"/>
  <c r="J28" i="8"/>
  <c r="J27" i="8"/>
  <c r="J26" i="8"/>
  <c r="J25" i="8"/>
  <c r="J24" i="8"/>
  <c r="J22" i="8"/>
  <c r="J21" i="8"/>
  <c r="J200" i="8"/>
  <c r="J20" i="8" s="1"/>
  <c r="H20" i="8"/>
  <c r="K200" i="8"/>
  <c r="L200" i="8" s="1"/>
  <c r="M200" i="8" s="1"/>
  <c r="J184" i="8"/>
  <c r="K184" i="8"/>
  <c r="L184" i="8" s="1"/>
  <c r="M184" i="8" s="1"/>
  <c r="J168" i="8"/>
  <c r="T168" i="8" s="1"/>
  <c r="E82" i="33" s="1"/>
  <c r="K168" i="8"/>
  <c r="L168" i="8" s="1"/>
  <c r="M168" i="8" s="1"/>
  <c r="J160" i="8"/>
  <c r="T160" i="8" s="1"/>
  <c r="E74" i="33" s="1"/>
  <c r="K160" i="8"/>
  <c r="L160" i="8" s="1"/>
  <c r="M160" i="8" s="1"/>
  <c r="J148" i="8"/>
  <c r="T148" i="8" s="1"/>
  <c r="E62" i="33" s="1"/>
  <c r="K148" i="8"/>
  <c r="L148" i="8" s="1"/>
  <c r="M148" i="8" s="1"/>
  <c r="AB7" i="8"/>
  <c r="M332" i="8"/>
  <c r="M348" i="8"/>
  <c r="M459" i="8"/>
  <c r="M523" i="8"/>
  <c r="M158" i="8"/>
  <c r="AC708" i="8"/>
  <c r="AB45" i="8"/>
  <c r="AC692" i="8"/>
  <c r="AB44" i="8"/>
  <c r="AC325" i="8"/>
  <c r="AC26" i="8" s="1"/>
  <c r="AB27" i="8"/>
  <c r="BA69" i="22"/>
  <c r="BA70" i="22"/>
  <c r="BB70" i="22" s="1"/>
  <c r="AC285" i="8"/>
  <c r="AC24" i="8" s="1"/>
  <c r="AB25" i="8"/>
  <c r="M695" i="8"/>
  <c r="M1204" i="8"/>
  <c r="M1208" i="8"/>
  <c r="M1216" i="8"/>
  <c r="P71" i="8"/>
  <c r="AC794" i="8"/>
  <c r="AB49" i="8"/>
  <c r="AC778" i="8"/>
  <c r="AC47" i="8" s="1"/>
  <c r="AB48" i="8"/>
  <c r="AC731" i="8"/>
  <c r="AC45" i="8" s="1"/>
  <c r="AB46" i="8"/>
  <c r="AC354" i="8"/>
  <c r="AC27" i="8" s="1"/>
  <c r="AB28" i="8"/>
  <c r="P62" i="8"/>
  <c r="AC1009" i="8"/>
  <c r="AC58" i="8" s="1"/>
  <c r="AB59" i="8"/>
  <c r="AC985" i="8"/>
  <c r="AC57" i="8" s="1"/>
  <c r="AB58" i="8"/>
  <c r="AC945" i="8"/>
  <c r="AC55" i="8" s="1"/>
  <c r="AB56" i="8"/>
  <c r="AC929" i="8"/>
  <c r="AC54" i="8" s="1"/>
  <c r="AB55" i="8"/>
  <c r="AC905" i="8"/>
  <c r="AC53" i="8" s="1"/>
  <c r="AB54" i="8"/>
  <c r="AC881" i="8"/>
  <c r="AC52" i="8" s="1"/>
  <c r="AB53" i="8"/>
  <c r="AC841" i="8"/>
  <c r="AC50" i="8" s="1"/>
  <c r="AB51" i="8"/>
  <c r="AC817" i="8"/>
  <c r="AB50" i="8"/>
  <c r="AC376" i="8"/>
  <c r="AC28" i="8" s="1"/>
  <c r="AB29" i="8"/>
  <c r="M1181" i="8"/>
  <c r="AC1135" i="8"/>
  <c r="AB65" i="8"/>
  <c r="AC1112" i="8"/>
  <c r="AC63" i="8" s="1"/>
  <c r="AB64" i="8"/>
  <c r="AC1096" i="8"/>
  <c r="AB63" i="8"/>
  <c r="AC1072" i="8"/>
  <c r="AC61" i="8" s="1"/>
  <c r="AB62" i="8"/>
  <c r="AC1048" i="8"/>
  <c r="AB61" i="8"/>
  <c r="AC413" i="8"/>
  <c r="AC30" i="8" s="1"/>
  <c r="AB31" i="8"/>
  <c r="AC390" i="8"/>
  <c r="AB30" i="8"/>
  <c r="M690" i="8"/>
  <c r="M610" i="8"/>
  <c r="M642" i="8"/>
  <c r="AC1150" i="8"/>
  <c r="AC65" i="8" s="1"/>
  <c r="AB66" i="8"/>
  <c r="AC436" i="8"/>
  <c r="AC31" i="8" s="1"/>
  <c r="AB32" i="8"/>
  <c r="T1322" i="8"/>
  <c r="T129" i="8"/>
  <c r="E43" i="33" s="1"/>
  <c r="M663" i="8"/>
  <c r="M692" i="8"/>
  <c r="M696" i="8"/>
  <c r="F43" i="8"/>
  <c r="F10" i="8" s="1"/>
  <c r="S751" i="8"/>
  <c r="P54" i="8"/>
  <c r="M1497" i="8"/>
  <c r="P85" i="8"/>
  <c r="M683" i="8"/>
  <c r="M380" i="8"/>
  <c r="M444" i="8"/>
  <c r="M468" i="8"/>
  <c r="M476" i="8"/>
  <c r="M484" i="8"/>
  <c r="M508" i="8"/>
  <c r="T1694" i="8"/>
  <c r="T1678" i="8"/>
  <c r="T1670" i="8"/>
  <c r="T1662" i="8"/>
  <c r="T1654" i="8"/>
  <c r="T1638" i="8"/>
  <c r="T1630" i="8"/>
  <c r="T1622" i="8"/>
  <c r="T1614" i="8"/>
  <c r="T1590" i="8"/>
  <c r="T1582" i="8"/>
  <c r="T1574" i="8"/>
  <c r="T1534" i="8"/>
  <c r="T1494" i="8"/>
  <c r="T1478" i="8"/>
  <c r="T1462" i="8"/>
  <c r="T1446" i="8"/>
  <c r="T1398" i="8"/>
  <c r="T1374" i="8"/>
  <c r="T1358" i="8"/>
  <c r="T1151" i="8"/>
  <c r="AD1151" i="8" s="1"/>
  <c r="T1143" i="8"/>
  <c r="T1095" i="8"/>
  <c r="T1047" i="8"/>
  <c r="T991" i="8"/>
  <c r="T879" i="8"/>
  <c r="M596" i="8"/>
  <c r="M572" i="8"/>
  <c r="M540" i="8"/>
  <c r="M381" i="8"/>
  <c r="M421" i="8"/>
  <c r="M402" i="8"/>
  <c r="M313" i="8"/>
  <c r="M263" i="8"/>
  <c r="M246" i="8"/>
  <c r="M239" i="8"/>
  <c r="K199" i="8"/>
  <c r="L199" i="8" s="1"/>
  <c r="M199" i="8" s="1"/>
  <c r="K167" i="8"/>
  <c r="L167" i="8" s="1"/>
  <c r="M167" i="8" s="1"/>
  <c r="T1597" i="8"/>
  <c r="T1501" i="8"/>
  <c r="T1477" i="8"/>
  <c r="T1365" i="8"/>
  <c r="T1302" i="8"/>
  <c r="T1278" i="8"/>
  <c r="T1254" i="8"/>
  <c r="T1246" i="8"/>
  <c r="T1206" i="8"/>
  <c r="M697" i="8"/>
  <c r="S749" i="8"/>
  <c r="S754" i="8"/>
  <c r="S757" i="8"/>
  <c r="S775" i="8"/>
  <c r="S777" i="8"/>
  <c r="S780" i="8"/>
  <c r="M1059" i="8"/>
  <c r="M1082" i="8"/>
  <c r="P65" i="8"/>
  <c r="P70" i="8"/>
  <c r="M1289" i="8"/>
  <c r="P78" i="8"/>
  <c r="M1435" i="8"/>
  <c r="M1443" i="8"/>
  <c r="M1455" i="8"/>
  <c r="P80" i="8"/>
  <c r="M1490" i="8"/>
  <c r="P84" i="8"/>
  <c r="M343" i="8"/>
  <c r="M359" i="8"/>
  <c r="M446" i="8"/>
  <c r="M510" i="8"/>
  <c r="M395" i="8"/>
  <c r="M410" i="8"/>
  <c r="M321" i="8"/>
  <c r="M276" i="8"/>
  <c r="AB20" i="8"/>
  <c r="M206" i="8"/>
  <c r="K191" i="8"/>
  <c r="L191" i="8" s="1"/>
  <c r="M191" i="8" s="1"/>
  <c r="T1692" i="8"/>
  <c r="AD1692" i="8" s="1"/>
  <c r="T1684" i="8"/>
  <c r="T1676" i="8"/>
  <c r="T1668" i="8"/>
  <c r="T1660" i="8"/>
  <c r="T1652" i="8"/>
  <c r="T1644" i="8"/>
  <c r="T1636" i="8"/>
  <c r="T1612" i="8"/>
  <c r="T1604" i="8"/>
  <c r="T1580" i="8"/>
  <c r="T1572" i="8"/>
  <c r="T1556" i="8"/>
  <c r="T1548" i="8"/>
  <c r="T1524" i="8"/>
  <c r="T1484" i="8"/>
  <c r="T1468" i="8"/>
  <c r="T1404" i="8"/>
  <c r="T1372" i="8"/>
  <c r="T1356" i="8"/>
  <c r="T1309" i="8"/>
  <c r="T1293" i="8"/>
  <c r="T1101" i="8"/>
  <c r="T1053" i="8"/>
  <c r="M698" i="8"/>
  <c r="M703" i="8"/>
  <c r="M1025" i="8"/>
  <c r="M1044" i="8"/>
  <c r="M1150" i="8"/>
  <c r="M1321" i="8"/>
  <c r="M1420" i="8"/>
  <c r="M1424" i="8"/>
  <c r="M1542" i="8"/>
  <c r="M630" i="8"/>
  <c r="M638" i="8"/>
  <c r="M546" i="8"/>
  <c r="M336" i="8"/>
  <c r="M375" i="8"/>
  <c r="M291" i="8"/>
  <c r="M218" i="8"/>
  <c r="M186" i="8"/>
  <c r="K159" i="8"/>
  <c r="L159" i="8" s="1"/>
  <c r="M159" i="8" s="1"/>
  <c r="T1627" i="8"/>
  <c r="T1587" i="8"/>
  <c r="T1451" i="8"/>
  <c r="T1379" i="8"/>
  <c r="T1316" i="8"/>
  <c r="T1268" i="8"/>
  <c r="T1260" i="8"/>
  <c r="T1220" i="8"/>
  <c r="T1108" i="8"/>
  <c r="T1060" i="8"/>
  <c r="M135" i="8"/>
  <c r="M689" i="8"/>
  <c r="M699" i="8"/>
  <c r="M1029" i="8"/>
  <c r="P64" i="8"/>
  <c r="P68" i="8"/>
  <c r="P77" i="8"/>
  <c r="M655" i="8"/>
  <c r="M553" i="8"/>
  <c r="M345" i="8"/>
  <c r="M353" i="8"/>
  <c r="M416" i="8"/>
  <c r="M504" i="8"/>
  <c r="M316" i="8"/>
  <c r="M305" i="8"/>
  <c r="M240" i="8"/>
  <c r="K175" i="8"/>
  <c r="L175" i="8" s="1"/>
  <c r="M175" i="8" s="1"/>
  <c r="T1682" i="8"/>
  <c r="AD1682" i="8" s="1"/>
  <c r="T1674" i="8"/>
  <c r="T1666" i="8"/>
  <c r="T1658" i="8"/>
  <c r="T1642" i="8"/>
  <c r="T1634" i="8"/>
  <c r="T1610" i="8"/>
  <c r="T1602" i="8"/>
  <c r="T1594" i="8"/>
  <c r="T1434" i="8"/>
  <c r="T1426" i="8"/>
  <c r="T1155" i="8"/>
  <c r="T1147" i="8"/>
  <c r="T1139" i="8"/>
  <c r="T995" i="8"/>
  <c r="T939" i="8"/>
  <c r="T835" i="8"/>
  <c r="T130" i="8"/>
  <c r="E44" i="33" s="1"/>
  <c r="H11" i="8"/>
  <c r="Y12" i="8"/>
  <c r="T94" i="31" s="1"/>
  <c r="V13" i="8"/>
  <c r="Y13" i="8"/>
  <c r="Y39" i="8"/>
  <c r="N51" i="19" s="1"/>
  <c r="M651" i="8"/>
  <c r="Y42" i="8"/>
  <c r="N54" i="19" s="1"/>
  <c r="P54" i="19" s="1"/>
  <c r="Q54" i="19" s="1"/>
  <c r="M671" i="8"/>
  <c r="M676" i="8"/>
  <c r="K43" i="8"/>
  <c r="M935" i="8"/>
  <c r="M959" i="8"/>
  <c r="M1207" i="8"/>
  <c r="M1235" i="8"/>
  <c r="M1239" i="8"/>
  <c r="M1358" i="8"/>
  <c r="P75" i="8"/>
  <c r="P83" i="8"/>
  <c r="M1587" i="8"/>
  <c r="P90" i="8"/>
  <c r="M640" i="8"/>
  <c r="M656" i="8"/>
  <c r="M377" i="8"/>
  <c r="M425" i="8"/>
  <c r="M465" i="8"/>
  <c r="M529" i="8"/>
  <c r="M306" i="8"/>
  <c r="M285" i="8"/>
  <c r="M212" i="8"/>
  <c r="T1657" i="8"/>
  <c r="T1617" i="8"/>
  <c r="T1577" i="8"/>
  <c r="T1529" i="8"/>
  <c r="T1489" i="8"/>
  <c r="T1274" i="8"/>
  <c r="T1226" i="8"/>
  <c r="T1066" i="8"/>
  <c r="T842" i="8"/>
  <c r="M1108" i="8"/>
  <c r="P74" i="8"/>
  <c r="M1528" i="8"/>
  <c r="P88" i="8"/>
  <c r="P89" i="8"/>
  <c r="M325" i="8"/>
  <c r="M280" i="8"/>
  <c r="AB19" i="8"/>
  <c r="V80" i="27"/>
  <c r="W80" i="27" s="1"/>
  <c r="H18" i="8"/>
  <c r="K157" i="8"/>
  <c r="L157" i="8" s="1"/>
  <c r="M157" i="8" s="1"/>
  <c r="BB71" i="22"/>
  <c r="T1696" i="8"/>
  <c r="T1688" i="8"/>
  <c r="T1680" i="8"/>
  <c r="T1672" i="8"/>
  <c r="T1632" i="8"/>
  <c r="T1624" i="8"/>
  <c r="T1592" i="8"/>
  <c r="T1584" i="8"/>
  <c r="T1560" i="8"/>
  <c r="AD1560" i="8" s="1"/>
  <c r="T1552" i="8"/>
  <c r="T1520" i="8"/>
  <c r="T1512" i="8"/>
  <c r="T1480" i="8"/>
  <c r="T1456" i="8"/>
  <c r="T1392" i="8"/>
  <c r="T1041" i="8"/>
  <c r="T1009" i="8"/>
  <c r="T921" i="8"/>
  <c r="T817" i="8"/>
  <c r="T132" i="8"/>
  <c r="E46" i="33" s="1"/>
  <c r="S88" i="27"/>
  <c r="M1520" i="8"/>
  <c r="Q1520" i="8"/>
  <c r="S1520" i="8" s="1"/>
  <c r="Q864" i="8"/>
  <c r="S864" i="8" s="1"/>
  <c r="M864" i="8"/>
  <c r="Q876" i="8"/>
  <c r="S876" i="8" s="1"/>
  <c r="M876" i="8"/>
  <c r="Q940" i="8"/>
  <c r="S940" i="8" s="1"/>
  <c r="M940" i="8"/>
  <c r="L55" i="8"/>
  <c r="Q976" i="8"/>
  <c r="S976" i="8" s="1"/>
  <c r="M976" i="8"/>
  <c r="Q1046" i="8"/>
  <c r="S1046" i="8" s="1"/>
  <c r="M1046" i="8"/>
  <c r="M1065" i="8"/>
  <c r="Q1065" i="8"/>
  <c r="S1065" i="8" s="1"/>
  <c r="M1128" i="8"/>
  <c r="Q1128" i="8"/>
  <c r="S1128" i="8" s="1"/>
  <c r="Q1152" i="8"/>
  <c r="S1152" i="8" s="1"/>
  <c r="M1152" i="8"/>
  <c r="Q1160" i="8"/>
  <c r="S1160" i="8" s="1"/>
  <c r="M1160" i="8"/>
  <c r="Q1260" i="8"/>
  <c r="S1260" i="8" s="1"/>
  <c r="M1260" i="8"/>
  <c r="Q1347" i="8"/>
  <c r="S1347" i="8" s="1"/>
  <c r="M1347" i="8"/>
  <c r="Q1426" i="8"/>
  <c r="S1426" i="8" s="1"/>
  <c r="M1426" i="8"/>
  <c r="M1556" i="8"/>
  <c r="Q1556" i="8"/>
  <c r="S1556" i="8" s="1"/>
  <c r="AC764" i="8"/>
  <c r="AC46" i="8" s="1"/>
  <c r="AB47" i="8"/>
  <c r="Q1080" i="8"/>
  <c r="S1080" i="8" s="1"/>
  <c r="M1080" i="8"/>
  <c r="Q1000" i="8"/>
  <c r="S1000" i="8" s="1"/>
  <c r="M1000" i="8"/>
  <c r="Q1272" i="8"/>
  <c r="S1272" i="8" s="1"/>
  <c r="M1272" i="8"/>
  <c r="Q1525" i="8"/>
  <c r="S1525" i="8" s="1"/>
  <c r="M1525" i="8"/>
  <c r="Q1537" i="8"/>
  <c r="S1537" i="8" s="1"/>
  <c r="M1537" i="8"/>
  <c r="Q1104" i="8"/>
  <c r="S1104" i="8" s="1"/>
  <c r="M1104" i="8"/>
  <c r="Q845" i="8"/>
  <c r="S845" i="8" s="1"/>
  <c r="M845" i="8"/>
  <c r="M857" i="8"/>
  <c r="Q857" i="8"/>
  <c r="S857" i="8" s="1"/>
  <c r="Q893" i="8"/>
  <c r="S893" i="8" s="1"/>
  <c r="M893" i="8"/>
  <c r="Q913" i="8"/>
  <c r="S913" i="8" s="1"/>
  <c r="M913" i="8"/>
  <c r="M1415" i="8"/>
  <c r="Q1415" i="8"/>
  <c r="S1415" i="8" s="1"/>
  <c r="Q1637" i="8"/>
  <c r="S1637" i="8" s="1"/>
  <c r="M1637" i="8"/>
  <c r="M1482" i="8"/>
  <c r="Q1482" i="8"/>
  <c r="S1482" i="8" s="1"/>
  <c r="Q1534" i="8"/>
  <c r="S1534" i="8" s="1"/>
  <c r="M1534" i="8"/>
  <c r="Q1380" i="8"/>
  <c r="S1380" i="8" s="1"/>
  <c r="M1380" i="8"/>
  <c r="Q834" i="8"/>
  <c r="S834" i="8" s="1"/>
  <c r="M834" i="8"/>
  <c r="Q1166" i="8"/>
  <c r="S1166" i="8" s="1"/>
  <c r="M1166" i="8"/>
  <c r="Q1222" i="8"/>
  <c r="S1222" i="8" s="1"/>
  <c r="M1222" i="8"/>
  <c r="M1246" i="8"/>
  <c r="Q1246" i="8"/>
  <c r="S1246" i="8" s="1"/>
  <c r="Q1317" i="8"/>
  <c r="S1317" i="8" s="1"/>
  <c r="M1317" i="8"/>
  <c r="M1570" i="8"/>
  <c r="Q1570" i="8"/>
  <c r="S1570" i="8" s="1"/>
  <c r="M1669" i="8"/>
  <c r="Q1669" i="8"/>
  <c r="S1669" i="8" s="1"/>
  <c r="Q791" i="8"/>
  <c r="S791" i="8" s="1"/>
  <c r="M791" i="8"/>
  <c r="Q994" i="8"/>
  <c r="S994" i="8" s="1"/>
  <c r="M994" i="8"/>
  <c r="Q1087" i="8"/>
  <c r="S1087" i="8" s="1"/>
  <c r="M1087" i="8"/>
  <c r="Q1282" i="8"/>
  <c r="S1282" i="8" s="1"/>
  <c r="M1282" i="8"/>
  <c r="Q1511" i="8"/>
  <c r="S1511" i="8" s="1"/>
  <c r="M1511" i="8"/>
  <c r="Q728" i="8"/>
  <c r="M728" i="8"/>
  <c r="M907" i="8"/>
  <c r="Q907" i="8"/>
  <c r="S907" i="8" s="1"/>
  <c r="Q923" i="8"/>
  <c r="S923" i="8" s="1"/>
  <c r="M923" i="8"/>
  <c r="Q1187" i="8"/>
  <c r="S1187" i="8" s="1"/>
  <c r="M1187" i="8"/>
  <c r="Q1223" i="8"/>
  <c r="S1223" i="8" s="1"/>
  <c r="M1223" i="8"/>
  <c r="M1547" i="8"/>
  <c r="Q1547" i="8"/>
  <c r="S1547" i="8" s="1"/>
  <c r="M1603" i="8"/>
  <c r="Q1603" i="8"/>
  <c r="S1603" i="8" s="1"/>
  <c r="L86" i="8"/>
  <c r="M1608" i="8"/>
  <c r="M1655" i="8"/>
  <c r="M1280" i="8"/>
  <c r="M1116" i="8"/>
  <c r="Q1299" i="8"/>
  <c r="S1299" i="8" s="1"/>
  <c r="S790" i="8"/>
  <c r="M1070" i="8"/>
  <c r="M1557" i="8"/>
  <c r="M785" i="8"/>
  <c r="M875" i="8"/>
  <c r="M1123" i="8"/>
  <c r="M1385" i="8"/>
  <c r="M1200" i="8"/>
  <c r="K59" i="8"/>
  <c r="K74" i="8"/>
  <c r="K68" i="8"/>
  <c r="K64" i="8"/>
  <c r="Q1542" i="8"/>
  <c r="S1542" i="8" s="1"/>
  <c r="AZ69" i="22"/>
  <c r="M1651" i="8"/>
  <c r="M814" i="8"/>
  <c r="M1624" i="8"/>
  <c r="M1081" i="8"/>
  <c r="M1459" i="8"/>
  <c r="Q1025" i="8"/>
  <c r="S1025" i="8" s="1"/>
  <c r="Q1150" i="8"/>
  <c r="S1150" i="8" s="1"/>
  <c r="M1036" i="8"/>
  <c r="M1078" i="8"/>
  <c r="M830" i="8"/>
  <c r="M1196" i="8"/>
  <c r="M1192" i="8"/>
  <c r="M894" i="8"/>
  <c r="M856" i="8"/>
  <c r="M1254" i="8"/>
  <c r="M1546" i="8"/>
  <c r="K58" i="8"/>
  <c r="K63" i="8"/>
  <c r="K61" i="8"/>
  <c r="K80" i="8"/>
  <c r="K51" i="8"/>
  <c r="Q1435" i="8"/>
  <c r="S1435" i="8" s="1"/>
  <c r="M727" i="8"/>
  <c r="M757" i="8"/>
  <c r="M944" i="8"/>
  <c r="M906" i="8"/>
  <c r="K90" i="8"/>
  <c r="M1674" i="8"/>
  <c r="M1161" i="8"/>
  <c r="M775" i="8"/>
  <c r="M979" i="8"/>
  <c r="M1389" i="8"/>
  <c r="M1439" i="8"/>
  <c r="M1485" i="8"/>
  <c r="M1628" i="8"/>
  <c r="M1354" i="8"/>
  <c r="K72" i="8"/>
  <c r="K67" i="8"/>
  <c r="K65" i="8"/>
  <c r="Q1424" i="8"/>
  <c r="S1424" i="8" s="1"/>
  <c r="AA11" i="8"/>
  <c r="AC49" i="8"/>
  <c r="S89" i="27"/>
  <c r="J19" i="8"/>
  <c r="T705" i="8"/>
  <c r="AD705" i="8" s="1"/>
  <c r="M1261" i="8"/>
  <c r="M1307" i="8"/>
  <c r="M780" i="8"/>
  <c r="M1463" i="8"/>
  <c r="M1040" i="8"/>
  <c r="Q1208" i="8"/>
  <c r="S1208" i="8" s="1"/>
  <c r="M1146" i="8"/>
  <c r="M1220" i="8"/>
  <c r="M952" i="8"/>
  <c r="Q1303" i="8"/>
  <c r="S1303" i="8" s="1"/>
  <c r="M719" i="8"/>
  <c r="M1416" i="8"/>
  <c r="M898" i="8"/>
  <c r="M902" i="8"/>
  <c r="M1447" i="8"/>
  <c r="M1569" i="8"/>
  <c r="K55" i="8"/>
  <c r="K50" i="8"/>
  <c r="K78" i="8"/>
  <c r="H12" i="8"/>
  <c r="F12" i="8"/>
  <c r="H13" i="8"/>
  <c r="S802" i="8"/>
  <c r="AC25" i="8"/>
  <c r="M1474" i="8"/>
  <c r="M711" i="8"/>
  <c r="M1632" i="8"/>
  <c r="Q1420" i="8"/>
  <c r="S1420" i="8" s="1"/>
  <c r="S772" i="8"/>
  <c r="M998" i="8"/>
  <c r="M1604" i="8"/>
  <c r="M1127" i="8"/>
  <c r="M848" i="8"/>
  <c r="M1142" i="8"/>
  <c r="K66" i="8"/>
  <c r="K48" i="8"/>
  <c r="K86" i="8"/>
  <c r="K45" i="8"/>
  <c r="K84" i="8"/>
  <c r="K77" i="8"/>
  <c r="M1315" i="8"/>
  <c r="K87" i="8"/>
  <c r="S782" i="8"/>
  <c r="M1134" i="8"/>
  <c r="M1493" i="8"/>
  <c r="M1524" i="8"/>
  <c r="M1120" i="8"/>
  <c r="M917" i="8"/>
  <c r="Y6" i="8"/>
  <c r="T88" i="31" s="1"/>
  <c r="M852" i="8"/>
  <c r="M1565" i="8"/>
  <c r="K89" i="8"/>
  <c r="K76" i="8"/>
  <c r="K57" i="8"/>
  <c r="K69" i="8"/>
  <c r="K83" i="8"/>
  <c r="S767" i="8"/>
  <c r="S819" i="8"/>
  <c r="Q798" i="8"/>
  <c r="S798" i="8" s="1"/>
  <c r="M798" i="8"/>
  <c r="M1212" i="8"/>
  <c r="Q1212" i="8"/>
  <c r="S1212" i="8" s="1"/>
  <c r="Q1535" i="8"/>
  <c r="S1535" i="8" s="1"/>
  <c r="M1535" i="8"/>
  <c r="Q1620" i="8"/>
  <c r="S1620" i="8" s="1"/>
  <c r="M1620" i="8"/>
  <c r="Q1670" i="8"/>
  <c r="S1670" i="8" s="1"/>
  <c r="M1670" i="8"/>
  <c r="P45" i="22"/>
  <c r="L89" i="8"/>
  <c r="Q765" i="8"/>
  <c r="S765" i="8" s="1"/>
  <c r="M765" i="8"/>
  <c r="M788" i="8"/>
  <c r="Q788" i="8"/>
  <c r="S788" i="8" s="1"/>
  <c r="Q793" i="8"/>
  <c r="S793" i="8" s="1"/>
  <c r="M793" i="8"/>
  <c r="Q983" i="8"/>
  <c r="S983" i="8" s="1"/>
  <c r="M983" i="8"/>
  <c r="Q1154" i="8"/>
  <c r="S1154" i="8" s="1"/>
  <c r="M1154" i="8"/>
  <c r="M1644" i="8"/>
  <c r="Q1644" i="8"/>
  <c r="S1644" i="8" s="1"/>
  <c r="Q941" i="8"/>
  <c r="S941" i="8" s="1"/>
  <c r="M941" i="8"/>
  <c r="Q1421" i="8"/>
  <c r="S1421" i="8" s="1"/>
  <c r="M1421" i="8"/>
  <c r="Q755" i="8"/>
  <c r="S755" i="8" s="1"/>
  <c r="M755" i="8"/>
  <c r="Q768" i="8"/>
  <c r="S768" i="8" s="1"/>
  <c r="Q1355" i="8"/>
  <c r="S1355" i="8" s="1"/>
  <c r="M1355" i="8"/>
  <c r="Q1425" i="8"/>
  <c r="S1425" i="8" s="1"/>
  <c r="M1425" i="8"/>
  <c r="Q1448" i="8"/>
  <c r="S1448" i="8" s="1"/>
  <c r="M1448" i="8"/>
  <c r="Q1621" i="8"/>
  <c r="S1621" i="8" s="1"/>
  <c r="M1621" i="8"/>
  <c r="M1505" i="8"/>
  <c r="Q901" i="8"/>
  <c r="S901" i="8" s="1"/>
  <c r="M901" i="8"/>
  <c r="Q815" i="8"/>
  <c r="S815" i="8" s="1"/>
  <c r="M815" i="8"/>
  <c r="Q926" i="8"/>
  <c r="S926" i="8" s="1"/>
  <c r="M926" i="8"/>
  <c r="Q973" i="8"/>
  <c r="S973" i="8" s="1"/>
  <c r="M973" i="8"/>
  <c r="Q1049" i="8"/>
  <c r="S1049" i="8" s="1"/>
  <c r="M1049" i="8"/>
  <c r="Q1178" i="8"/>
  <c r="S1178" i="8" s="1"/>
  <c r="M1178" i="8"/>
  <c r="Q1240" i="8"/>
  <c r="L69" i="8"/>
  <c r="M1240" i="8"/>
  <c r="M1320" i="8"/>
  <c r="Q1320" i="8"/>
  <c r="S1320" i="8" s="1"/>
  <c r="Q1582" i="8"/>
  <c r="S1582" i="8" s="1"/>
  <c r="M1582" i="8"/>
  <c r="L77" i="8"/>
  <c r="M1405" i="8"/>
  <c r="Q1405" i="8"/>
  <c r="S1405" i="8" s="1"/>
  <c r="Q1313" i="8"/>
  <c r="S1313" i="8" s="1"/>
  <c r="M1313" i="8"/>
  <c r="Q1437" i="8"/>
  <c r="S1437" i="8" s="1"/>
  <c r="M1437" i="8"/>
  <c r="Q1487" i="8"/>
  <c r="S1487" i="8" s="1"/>
  <c r="M1487" i="8"/>
  <c r="M1491" i="8"/>
  <c r="Q1491" i="8"/>
  <c r="S1491" i="8" s="1"/>
  <c r="AD1478" i="8"/>
  <c r="W1478" i="8"/>
  <c r="M1165" i="8"/>
  <c r="L82" i="8"/>
  <c r="Q745" i="8"/>
  <c r="L45" i="8"/>
  <c r="Q970" i="8"/>
  <c r="S970" i="8" s="1"/>
  <c r="M970" i="8"/>
  <c r="Q1031" i="8"/>
  <c r="S1031" i="8" s="1"/>
  <c r="M1031" i="8"/>
  <c r="Q1175" i="8"/>
  <c r="S1175" i="8" s="1"/>
  <c r="L66" i="8"/>
  <c r="Q1294" i="8"/>
  <c r="S1294" i="8" s="1"/>
  <c r="M1294" i="8"/>
  <c r="Q1552" i="8"/>
  <c r="S1552" i="8" s="1"/>
  <c r="M1552" i="8"/>
  <c r="Q1137" i="8"/>
  <c r="S1137" i="8" s="1"/>
  <c r="M1137" i="8"/>
  <c r="Q1219" i="8"/>
  <c r="S1219" i="8" s="1"/>
  <c r="M1219" i="8"/>
  <c r="Q1508" i="8"/>
  <c r="S1508" i="8" s="1"/>
  <c r="M1508" i="8"/>
  <c r="Q1541" i="8"/>
  <c r="S1541" i="8" s="1"/>
  <c r="M1541" i="8"/>
  <c r="Q836" i="8"/>
  <c r="S836" i="8" s="1"/>
  <c r="M836" i="8"/>
  <c r="L50" i="8"/>
  <c r="Q886" i="8"/>
  <c r="S886" i="8" s="1"/>
  <c r="M886" i="8"/>
  <c r="Q1130" i="8"/>
  <c r="S1130" i="8" s="1"/>
  <c r="M1130" i="8"/>
  <c r="Q1330" i="8"/>
  <c r="S1330" i="8" s="1"/>
  <c r="M1330" i="8"/>
  <c r="Q1427" i="8"/>
  <c r="S1427" i="8" s="1"/>
  <c r="M1427" i="8"/>
  <c r="M569" i="8"/>
  <c r="L37" i="8"/>
  <c r="E9" i="8"/>
  <c r="AU71" i="22"/>
  <c r="L41" i="8"/>
  <c r="V8" i="8"/>
  <c r="I10" i="8"/>
  <c r="V41" i="27"/>
  <c r="W41" i="27" s="1"/>
  <c r="AC51" i="8"/>
  <c r="AA9" i="8"/>
  <c r="AZ72" i="22"/>
  <c r="J143" i="8"/>
  <c r="X12" i="8"/>
  <c r="T683" i="8"/>
  <c r="T667" i="8"/>
  <c r="E581" i="33" s="1"/>
  <c r="T659" i="8"/>
  <c r="E573" i="33" s="1"/>
  <c r="T643" i="8"/>
  <c r="E557" i="33" s="1"/>
  <c r="T627" i="8"/>
  <c r="E541" i="33" s="1"/>
  <c r="T603" i="8"/>
  <c r="E517" i="33" s="1"/>
  <c r="S763" i="8"/>
  <c r="S818" i="8"/>
  <c r="Y8" i="8"/>
  <c r="AV71" i="22"/>
  <c r="T721" i="8"/>
  <c r="P21" i="19"/>
  <c r="P17" i="19" s="1"/>
  <c r="AC42" i="8"/>
  <c r="Y41" i="8"/>
  <c r="N53" i="19" s="1"/>
  <c r="P53" i="19" s="1"/>
  <c r="Q53" i="19" s="1"/>
  <c r="Q746" i="8"/>
  <c r="S746" i="8" s="1"/>
  <c r="M746" i="8"/>
  <c r="Q928" i="8"/>
  <c r="S928" i="8" s="1"/>
  <c r="M928" i="8"/>
  <c r="M822" i="8"/>
  <c r="Q822" i="8"/>
  <c r="S822" i="8" s="1"/>
  <c r="M1227" i="8"/>
  <c r="Q1227" i="8"/>
  <c r="S1227" i="8" s="1"/>
  <c r="Q1615" i="8"/>
  <c r="S1615" i="8" s="1"/>
  <c r="M1615" i="8"/>
  <c r="L87" i="8"/>
  <c r="M705" i="8"/>
  <c r="L44" i="8"/>
  <c r="M762" i="8"/>
  <c r="Q762" i="8"/>
  <c r="S762" i="8" s="1"/>
  <c r="M918" i="8"/>
  <c r="L54" i="8"/>
  <c r="Q962" i="8"/>
  <c r="S962" i="8" s="1"/>
  <c r="M962" i="8"/>
  <c r="Q1221" i="8"/>
  <c r="S1221" i="8" s="1"/>
  <c r="M1221" i="8"/>
  <c r="M1452" i="8"/>
  <c r="Q1452" i="8"/>
  <c r="S1452" i="8" s="1"/>
  <c r="M1068" i="8"/>
  <c r="Q1068" i="8"/>
  <c r="S1068" i="8" s="1"/>
  <c r="M1203" i="8"/>
  <c r="Q1203" i="8"/>
  <c r="S1203" i="8" s="1"/>
  <c r="M1276" i="8"/>
  <c r="Q1276" i="8"/>
  <c r="S1276" i="8" s="1"/>
  <c r="Q1641" i="8"/>
  <c r="S1641" i="8" s="1"/>
  <c r="L88" i="8"/>
  <c r="M1641" i="8"/>
  <c r="Q870" i="8"/>
  <c r="S870" i="8" s="1"/>
  <c r="M870" i="8"/>
  <c r="Q889" i="8"/>
  <c r="S889" i="8" s="1"/>
  <c r="M889" i="8"/>
  <c r="M1017" i="8"/>
  <c r="Q1017" i="8"/>
  <c r="S1017" i="8" s="1"/>
  <c r="S58" i="8" s="1"/>
  <c r="Q715" i="8"/>
  <c r="M715" i="8"/>
  <c r="Q993" i="8"/>
  <c r="S993" i="8" s="1"/>
  <c r="M993" i="8"/>
  <c r="Q1148" i="8"/>
  <c r="S1148" i="8" s="1"/>
  <c r="M1148" i="8"/>
  <c r="L64" i="8"/>
  <c r="Q1114" i="8"/>
  <c r="S1114" i="8" s="1"/>
  <c r="M1114" i="8"/>
  <c r="M1318" i="8"/>
  <c r="Q1318" i="8"/>
  <c r="S1318" i="8" s="1"/>
  <c r="Q1375" i="8"/>
  <c r="S1375" i="8" s="1"/>
  <c r="L76" i="8"/>
  <c r="M1375" i="8"/>
  <c r="S916" i="8"/>
  <c r="Q988" i="8"/>
  <c r="S988" i="8" s="1"/>
  <c r="M988" i="8"/>
  <c r="Q1682" i="8"/>
  <c r="S1682" i="8" s="1"/>
  <c r="M1682" i="8"/>
  <c r="L90" i="8"/>
  <c r="M1088" i="8"/>
  <c r="Q1088" i="8"/>
  <c r="S1088" i="8" s="1"/>
  <c r="L62" i="8"/>
  <c r="L67" i="8"/>
  <c r="M1201" i="8"/>
  <c r="Q1201" i="8"/>
  <c r="S1201" i="8" s="1"/>
  <c r="M1304" i="8"/>
  <c r="Q1304" i="8"/>
  <c r="S1304" i="8" s="1"/>
  <c r="Q1436" i="8"/>
  <c r="S1436" i="8" s="1"/>
  <c r="M1436" i="8"/>
  <c r="AC29" i="8"/>
  <c r="P56" i="8"/>
  <c r="M965" i="8"/>
  <c r="M1357" i="8"/>
  <c r="P46" i="8"/>
  <c r="Q1461" i="8"/>
  <c r="S1461" i="8" s="1"/>
  <c r="S80" i="8" s="1"/>
  <c r="P49" i="19"/>
  <c r="Q49" i="19" s="1"/>
  <c r="L78" i="8"/>
  <c r="M1149" i="8"/>
  <c r="U9" i="8"/>
  <c r="E10" i="8"/>
  <c r="V10" i="8"/>
  <c r="H10" i="8"/>
  <c r="G10" i="8"/>
  <c r="X10" i="8"/>
  <c r="U10" i="8"/>
  <c r="E11" i="8"/>
  <c r="V11" i="8"/>
  <c r="F11" i="8"/>
  <c r="Y11" i="8"/>
  <c r="T93" i="31" s="1"/>
  <c r="M1341" i="8"/>
  <c r="K27" i="8"/>
  <c r="AC32" i="8"/>
  <c r="L84" i="8"/>
  <c r="M1549" i="8"/>
  <c r="S789" i="8"/>
  <c r="E8" i="8"/>
  <c r="X8" i="8"/>
  <c r="AC48" i="8"/>
  <c r="AC44" i="8"/>
  <c r="AC43" i="8"/>
  <c r="AC40" i="8"/>
  <c r="AC39" i="8"/>
  <c r="AC34" i="8"/>
  <c r="V42" i="29"/>
  <c r="W42" i="29" s="1"/>
  <c r="I20" i="8"/>
  <c r="AB18" i="8"/>
  <c r="AC18" i="8"/>
  <c r="K139" i="8"/>
  <c r="L139" i="8" s="1"/>
  <c r="K26" i="8"/>
  <c r="AV72" i="22"/>
  <c r="J140" i="8"/>
  <c r="T140" i="8" s="1"/>
  <c r="E54" i="33" s="1"/>
  <c r="S771" i="8"/>
  <c r="S803" i="8"/>
  <c r="AA8" i="8"/>
  <c r="AC19" i="8"/>
  <c r="AB17" i="8"/>
  <c r="AU70" i="22"/>
  <c r="AC20" i="8"/>
  <c r="AU72" i="22"/>
  <c r="I12" i="8"/>
  <c r="V79" i="27"/>
  <c r="W79" i="27" s="1"/>
  <c r="AC21" i="8"/>
  <c r="T94" i="27"/>
  <c r="Q963" i="8"/>
  <c r="S963" i="8" s="1"/>
  <c r="M963" i="8"/>
  <c r="M1124" i="8"/>
  <c r="Q1124" i="8"/>
  <c r="S1124" i="8" s="1"/>
  <c r="Q1153" i="8"/>
  <c r="S1153" i="8" s="1"/>
  <c r="M1153" i="8"/>
  <c r="L65" i="8"/>
  <c r="Q1176" i="8"/>
  <c r="S1176" i="8" s="1"/>
  <c r="M1176" i="8"/>
  <c r="Q1179" i="8"/>
  <c r="S1179" i="8" s="1"/>
  <c r="M1179" i="8"/>
  <c r="Q1211" i="8"/>
  <c r="S1211" i="8" s="1"/>
  <c r="M1211" i="8"/>
  <c r="M1697" i="8"/>
  <c r="Q1697" i="8"/>
  <c r="S1697" i="8" s="1"/>
  <c r="S1444" i="8"/>
  <c r="Q716" i="8"/>
  <c r="M716" i="8"/>
  <c r="Q981" i="8"/>
  <c r="S981" i="8" s="1"/>
  <c r="M981" i="8"/>
  <c r="Q1336" i="8"/>
  <c r="M1336" i="8"/>
  <c r="Q1481" i="8"/>
  <c r="S1481" i="8" s="1"/>
  <c r="M1481" i="8"/>
  <c r="M1619" i="8"/>
  <c r="Q1619" i="8"/>
  <c r="S1619" i="8" s="1"/>
  <c r="Q1625" i="8"/>
  <c r="S1625" i="8" s="1"/>
  <c r="M1625" i="8"/>
  <c r="M1662" i="8"/>
  <c r="Q1662" i="8"/>
  <c r="S1662" i="8" s="1"/>
  <c r="Q732" i="8"/>
  <c r="M732" i="8"/>
  <c r="Q778" i="8"/>
  <c r="S778" i="8" s="1"/>
  <c r="M778" i="8"/>
  <c r="Q805" i="8"/>
  <c r="S805" i="8" s="1"/>
  <c r="M805" i="8"/>
  <c r="M828" i="8"/>
  <c r="Q828" i="8"/>
  <c r="S828" i="8" s="1"/>
  <c r="Q865" i="8"/>
  <c r="S865" i="8" s="1"/>
  <c r="M865" i="8"/>
  <c r="Q1305" i="8"/>
  <c r="S1305" i="8" s="1"/>
  <c r="M1305" i="8"/>
  <c r="Q1450" i="8"/>
  <c r="S1450" i="8" s="1"/>
  <c r="M1450" i="8"/>
  <c r="Q1605" i="8"/>
  <c r="M1605" i="8"/>
  <c r="Q1616" i="8"/>
  <c r="S1616" i="8" s="1"/>
  <c r="M1616" i="8"/>
  <c r="M623" i="8"/>
  <c r="L40" i="8"/>
  <c r="L80" i="8"/>
  <c r="M1568" i="8"/>
  <c r="L83" i="8"/>
  <c r="M1635" i="8"/>
  <c r="M1337" i="8"/>
  <c r="Q1337" i="8"/>
  <c r="S1337" i="8" s="1"/>
  <c r="Q1636" i="8"/>
  <c r="S1636" i="8" s="1"/>
  <c r="M1636" i="8"/>
  <c r="M1267" i="8"/>
  <c r="Q1509" i="8"/>
  <c r="S1509" i="8" s="1"/>
  <c r="M1509" i="8"/>
  <c r="M1119" i="8"/>
  <c r="Q1119" i="8"/>
  <c r="S1119" i="8" s="1"/>
  <c r="M1512" i="8"/>
  <c r="Q1512" i="8"/>
  <c r="S1512" i="8" s="1"/>
  <c r="M1667" i="8"/>
  <c r="Q1667" i="8"/>
  <c r="S1667" i="8" s="1"/>
  <c r="M1343" i="8"/>
  <c r="Q1431" i="8"/>
  <c r="S1431" i="8" s="1"/>
  <c r="M1431" i="8"/>
  <c r="Q1503" i="8"/>
  <c r="M1503" i="8"/>
  <c r="Q1614" i="8"/>
  <c r="M1614" i="8"/>
  <c r="M1648" i="8"/>
  <c r="M1689" i="8"/>
  <c r="M1442" i="8"/>
  <c r="Q846" i="8"/>
  <c r="M846" i="8"/>
  <c r="M1102" i="8"/>
  <c r="Q1102" i="8"/>
  <c r="S1102" i="8" s="1"/>
  <c r="Q1188" i="8"/>
  <c r="S1188" i="8" s="1"/>
  <c r="M1188" i="8"/>
  <c r="Q1428" i="8"/>
  <c r="M1428" i="8"/>
  <c r="L79" i="8"/>
  <c r="Q1432" i="8"/>
  <c r="S1432" i="8" s="1"/>
  <c r="M1432" i="8"/>
  <c r="Q1685" i="8"/>
  <c r="M1685" i="8"/>
  <c r="M1686" i="8"/>
  <c r="Q739" i="8"/>
  <c r="M739" i="8"/>
  <c r="Q868" i="8"/>
  <c r="S868" i="8" s="1"/>
  <c r="M868" i="8"/>
  <c r="M1308" i="8"/>
  <c r="Q1308" i="8"/>
  <c r="S1308" i="8" s="1"/>
  <c r="Q1386" i="8"/>
  <c r="M1386" i="8"/>
  <c r="Q1484" i="8"/>
  <c r="S1484" i="8" s="1"/>
  <c r="M1484" i="8"/>
  <c r="G12" i="8"/>
  <c r="P57" i="8"/>
  <c r="K33" i="8"/>
  <c r="AB34" i="8"/>
  <c r="X9" i="8"/>
  <c r="P47" i="8"/>
  <c r="AB6" i="8"/>
  <c r="AC33" i="8"/>
  <c r="AC7" i="8"/>
  <c r="O48" i="8"/>
  <c r="P81" i="8"/>
  <c r="P86" i="8"/>
  <c r="D9" i="8"/>
  <c r="F9" i="8"/>
  <c r="G9" i="8"/>
  <c r="H9" i="8"/>
  <c r="L29" i="8"/>
  <c r="G8" i="8"/>
  <c r="L68" i="8"/>
  <c r="P45" i="8"/>
  <c r="O47" i="8"/>
  <c r="S785" i="8"/>
  <c r="S812" i="8"/>
  <c r="P49" i="8"/>
  <c r="P55" i="8"/>
  <c r="AB33" i="8"/>
  <c r="AC36" i="8"/>
  <c r="AC23" i="8"/>
  <c r="L63" i="8"/>
  <c r="K28" i="8"/>
  <c r="F6" i="8"/>
  <c r="S759" i="8"/>
  <c r="P63" i="8"/>
  <c r="P73" i="8"/>
  <c r="P76" i="8"/>
  <c r="L43" i="8"/>
  <c r="L72" i="8"/>
  <c r="P58" i="8"/>
  <c r="F8" i="8"/>
  <c r="U8" i="8"/>
  <c r="K25" i="8"/>
  <c r="AC516" i="8"/>
  <c r="AC35" i="8" s="1"/>
  <c r="AB35" i="8"/>
  <c r="AA10" i="8"/>
  <c r="I17" i="8"/>
  <c r="Z140" i="8"/>
  <c r="G54" i="33" s="1"/>
  <c r="Z166" i="8"/>
  <c r="G80" i="33" s="1"/>
  <c r="Z230" i="8"/>
  <c r="G144" i="33" s="1"/>
  <c r="Z294" i="8"/>
  <c r="G208" i="33" s="1"/>
  <c r="Z358" i="8"/>
  <c r="G272" i="33" s="1"/>
  <c r="Z422" i="8"/>
  <c r="G336" i="33" s="1"/>
  <c r="Z434" i="8"/>
  <c r="G348" i="33" s="1"/>
  <c r="Z442" i="8"/>
  <c r="G356" i="33" s="1"/>
  <c r="Z450" i="8"/>
  <c r="G364" i="33" s="1"/>
  <c r="Z458" i="8"/>
  <c r="G372" i="33" s="1"/>
  <c r="Z466" i="8"/>
  <c r="G380" i="33" s="1"/>
  <c r="Z474" i="8"/>
  <c r="G388" i="33" s="1"/>
  <c r="Z482" i="8"/>
  <c r="G396" i="33" s="1"/>
  <c r="Z490" i="8"/>
  <c r="G404" i="33" s="1"/>
  <c r="Z498" i="8"/>
  <c r="G412" i="33" s="1"/>
  <c r="Z174" i="8"/>
  <c r="G88" i="33" s="1"/>
  <c r="Z238" i="8"/>
  <c r="G152" i="33" s="1"/>
  <c r="Z302" i="8"/>
  <c r="G216" i="33" s="1"/>
  <c r="Z366" i="8"/>
  <c r="G280" i="33" s="1"/>
  <c r="Z427" i="8"/>
  <c r="G341" i="33" s="1"/>
  <c r="Z435" i="8"/>
  <c r="G349" i="33" s="1"/>
  <c r="Z443" i="8"/>
  <c r="G357" i="33" s="1"/>
  <c r="Z451" i="8"/>
  <c r="G365" i="33" s="1"/>
  <c r="Z459" i="8"/>
  <c r="G373" i="33" s="1"/>
  <c r="Z467" i="8"/>
  <c r="G381" i="33" s="1"/>
  <c r="Z475" i="8"/>
  <c r="G389" i="33" s="1"/>
  <c r="Z483" i="8"/>
  <c r="G397" i="33" s="1"/>
  <c r="Z491" i="8"/>
  <c r="G405" i="33" s="1"/>
  <c r="Z499" i="8"/>
  <c r="G413" i="33" s="1"/>
  <c r="Z507" i="8"/>
  <c r="G421" i="33" s="1"/>
  <c r="Z515" i="8"/>
  <c r="G429" i="33" s="1"/>
  <c r="Z523" i="8"/>
  <c r="G437" i="33" s="1"/>
  <c r="Z531" i="8"/>
  <c r="G445" i="33" s="1"/>
  <c r="Z539" i="8"/>
  <c r="G453" i="33" s="1"/>
  <c r="Z547" i="8"/>
  <c r="G461" i="33" s="1"/>
  <c r="Z555" i="8"/>
  <c r="G469" i="33" s="1"/>
  <c r="Z563" i="8"/>
  <c r="G477" i="33" s="1"/>
  <c r="Z571" i="8"/>
  <c r="G485" i="33" s="1"/>
  <c r="Z579" i="8"/>
  <c r="G493" i="33" s="1"/>
  <c r="Z587" i="8"/>
  <c r="G501" i="33" s="1"/>
  <c r="Z595" i="8"/>
  <c r="G509" i="33" s="1"/>
  <c r="Z603" i="8"/>
  <c r="G517" i="33" s="1"/>
  <c r="Z611" i="8"/>
  <c r="G525" i="33" s="1"/>
  <c r="Z619" i="8"/>
  <c r="G533" i="33" s="1"/>
  <c r="Z627" i="8"/>
  <c r="G541" i="33" s="1"/>
  <c r="Z635" i="8"/>
  <c r="G549" i="33" s="1"/>
  <c r="Z643" i="8"/>
  <c r="G557" i="33" s="1"/>
  <c r="Z651" i="8"/>
  <c r="G565" i="33" s="1"/>
  <c r="Z659" i="8"/>
  <c r="G573" i="33" s="1"/>
  <c r="Z667" i="8"/>
  <c r="G581" i="33" s="1"/>
  <c r="Z675" i="8"/>
  <c r="G589" i="33" s="1"/>
  <c r="Z683" i="8"/>
  <c r="G597" i="33" s="1"/>
  <c r="Z691" i="8"/>
  <c r="G605" i="33" s="1"/>
  <c r="Z699" i="8"/>
  <c r="G613" i="33" s="1"/>
  <c r="Z707" i="8"/>
  <c r="G621" i="33" s="1"/>
  <c r="Z715" i="8"/>
  <c r="G629" i="33" s="1"/>
  <c r="Z723" i="8"/>
  <c r="G637" i="33" s="1"/>
  <c r="Z731" i="8"/>
  <c r="G645" i="33" s="1"/>
  <c r="Z739" i="8"/>
  <c r="G653" i="33" s="1"/>
  <c r="Z747" i="8"/>
  <c r="G661" i="33" s="1"/>
  <c r="Z755" i="8"/>
  <c r="G669" i="33" s="1"/>
  <c r="Z763" i="8"/>
  <c r="G677" i="33" s="1"/>
  <c r="Z771" i="8"/>
  <c r="G685" i="33" s="1"/>
  <c r="Z779" i="8"/>
  <c r="G693" i="33" s="1"/>
  <c r="Z787" i="8"/>
  <c r="G701" i="33" s="1"/>
  <c r="Z795" i="8"/>
  <c r="G709" i="33" s="1"/>
  <c r="Z803" i="8"/>
  <c r="G717" i="33" s="1"/>
  <c r="Z811" i="8"/>
  <c r="G725" i="33" s="1"/>
  <c r="Z819" i="8"/>
  <c r="G733" i="33" s="1"/>
  <c r="Z827" i="8"/>
  <c r="G741" i="33" s="1"/>
  <c r="Z835" i="8"/>
  <c r="G749" i="33" s="1"/>
  <c r="Z843" i="8"/>
  <c r="G757" i="33" s="1"/>
  <c r="Z182" i="8"/>
  <c r="G96" i="33" s="1"/>
  <c r="Z246" i="8"/>
  <c r="G160" i="33" s="1"/>
  <c r="Z310" i="8"/>
  <c r="G224" i="33" s="1"/>
  <c r="Z374" i="8"/>
  <c r="G288" i="33" s="1"/>
  <c r="Z428" i="8"/>
  <c r="G342" i="33" s="1"/>
  <c r="Z436" i="8"/>
  <c r="G350" i="33" s="1"/>
  <c r="Z444" i="8"/>
  <c r="G358" i="33" s="1"/>
  <c r="Z452" i="8"/>
  <c r="G366" i="33" s="1"/>
  <c r="Z460" i="8"/>
  <c r="G374" i="33" s="1"/>
  <c r="Z468" i="8"/>
  <c r="G382" i="33" s="1"/>
  <c r="Z476" i="8"/>
  <c r="G390" i="33" s="1"/>
  <c r="Z484" i="8"/>
  <c r="G398" i="33" s="1"/>
  <c r="Z492" i="8"/>
  <c r="G406" i="33" s="1"/>
  <c r="Z500" i="8"/>
  <c r="G414" i="33" s="1"/>
  <c r="Z508" i="8"/>
  <c r="G422" i="33" s="1"/>
  <c r="Z516" i="8"/>
  <c r="G430" i="33" s="1"/>
  <c r="Z524" i="8"/>
  <c r="G438" i="33" s="1"/>
  <c r="Z532" i="8"/>
  <c r="G446" i="33" s="1"/>
  <c r="Z540" i="8"/>
  <c r="G454" i="33" s="1"/>
  <c r="Z548" i="8"/>
  <c r="G462" i="33" s="1"/>
  <c r="Z556" i="8"/>
  <c r="G470" i="33" s="1"/>
  <c r="Z564" i="8"/>
  <c r="G478" i="33" s="1"/>
  <c r="Z572" i="8"/>
  <c r="G486" i="33" s="1"/>
  <c r="Z580" i="8"/>
  <c r="G494" i="33" s="1"/>
  <c r="Z588" i="8"/>
  <c r="G502" i="33" s="1"/>
  <c r="Z596" i="8"/>
  <c r="G510" i="33" s="1"/>
  <c r="Z604" i="8"/>
  <c r="G518" i="33" s="1"/>
  <c r="Z612" i="8"/>
  <c r="G526" i="33" s="1"/>
  <c r="Z620" i="8"/>
  <c r="G534" i="33" s="1"/>
  <c r="Z628" i="8"/>
  <c r="G542" i="33" s="1"/>
  <c r="Z636" i="8"/>
  <c r="G550" i="33" s="1"/>
  <c r="Z644" i="8"/>
  <c r="G558" i="33" s="1"/>
  <c r="Z652" i="8"/>
  <c r="G566" i="33" s="1"/>
  <c r="Z660" i="8"/>
  <c r="G574" i="33" s="1"/>
  <c r="Z668" i="8"/>
  <c r="G582" i="33" s="1"/>
  <c r="Z676" i="8"/>
  <c r="G590" i="33" s="1"/>
  <c r="Z684" i="8"/>
  <c r="G598" i="33" s="1"/>
  <c r="Z692" i="8"/>
  <c r="G606" i="33" s="1"/>
  <c r="Z700" i="8"/>
  <c r="G614" i="33" s="1"/>
  <c r="Z708" i="8"/>
  <c r="G622" i="33" s="1"/>
  <c r="Z716" i="8"/>
  <c r="G630" i="33" s="1"/>
  <c r="Z724" i="8"/>
  <c r="G638" i="33" s="1"/>
  <c r="Z732" i="8"/>
  <c r="G646" i="33" s="1"/>
  <c r="Z740" i="8"/>
  <c r="G654" i="33" s="1"/>
  <c r="Z748" i="8"/>
  <c r="G662" i="33" s="1"/>
  <c r="Z756" i="8"/>
  <c r="G670" i="33" s="1"/>
  <c r="Z764" i="8"/>
  <c r="G678" i="33" s="1"/>
  <c r="Z772" i="8"/>
  <c r="G686" i="33" s="1"/>
  <c r="Z780" i="8"/>
  <c r="G694" i="33" s="1"/>
  <c r="Z788" i="8"/>
  <c r="G702" i="33" s="1"/>
  <c r="Z796" i="8"/>
  <c r="G710" i="33" s="1"/>
  <c r="Z804" i="8"/>
  <c r="G718" i="33" s="1"/>
  <c r="Z812" i="8"/>
  <c r="G726" i="33" s="1"/>
  <c r="Z820" i="8"/>
  <c r="G734" i="33" s="1"/>
  <c r="Z828" i="8"/>
  <c r="G742" i="33" s="1"/>
  <c r="Z836" i="8"/>
  <c r="G750" i="33" s="1"/>
  <c r="Z844" i="8"/>
  <c r="G758" i="33" s="1"/>
  <c r="Z852" i="8"/>
  <c r="G766" i="33" s="1"/>
  <c r="Z860" i="8"/>
  <c r="G774" i="33" s="1"/>
  <c r="Z868" i="8"/>
  <c r="G782" i="33" s="1"/>
  <c r="Z876" i="8"/>
  <c r="G790" i="33" s="1"/>
  <c r="Z884" i="8"/>
  <c r="G798" i="33" s="1"/>
  <c r="Z892" i="8"/>
  <c r="G806" i="33" s="1"/>
  <c r="Z900" i="8"/>
  <c r="G814" i="33" s="1"/>
  <c r="Z908" i="8"/>
  <c r="G822" i="33" s="1"/>
  <c r="Z916" i="8"/>
  <c r="G830" i="33" s="1"/>
  <c r="Z924" i="8"/>
  <c r="G838" i="33" s="1"/>
  <c r="Z932" i="8"/>
  <c r="G846" i="33" s="1"/>
  <c r="Z940" i="8"/>
  <c r="G854" i="33" s="1"/>
  <c r="Z948" i="8"/>
  <c r="G862" i="33" s="1"/>
  <c r="Z956" i="8"/>
  <c r="G870" i="33" s="1"/>
  <c r="Z964" i="8"/>
  <c r="G878" i="33" s="1"/>
  <c r="Z972" i="8"/>
  <c r="G886" i="33" s="1"/>
  <c r="Z980" i="8"/>
  <c r="G894" i="33" s="1"/>
  <c r="Z988" i="8"/>
  <c r="G902" i="33" s="1"/>
  <c r="Z996" i="8"/>
  <c r="G910" i="33" s="1"/>
  <c r="Z1004" i="8"/>
  <c r="G918" i="33" s="1"/>
  <c r="Z1012" i="8"/>
  <c r="G926" i="33" s="1"/>
  <c r="Z1020" i="8"/>
  <c r="G934" i="33" s="1"/>
  <c r="Z1028" i="8"/>
  <c r="G942" i="33" s="1"/>
  <c r="Z1036" i="8"/>
  <c r="G950" i="33" s="1"/>
  <c r="Z1044" i="8"/>
  <c r="G958" i="33" s="1"/>
  <c r="Z1052" i="8"/>
  <c r="G966" i="33" s="1"/>
  <c r="Z198" i="8"/>
  <c r="G112" i="33" s="1"/>
  <c r="Z262" i="8"/>
  <c r="G176" i="33" s="1"/>
  <c r="Z326" i="8"/>
  <c r="G240" i="33" s="1"/>
  <c r="Z390" i="8"/>
  <c r="G304" i="33" s="1"/>
  <c r="Z430" i="8"/>
  <c r="G344" i="33" s="1"/>
  <c r="Z438" i="8"/>
  <c r="G352" i="33" s="1"/>
  <c r="Z446" i="8"/>
  <c r="G360" i="33" s="1"/>
  <c r="Z454" i="8"/>
  <c r="G368" i="33" s="1"/>
  <c r="Z462" i="8"/>
  <c r="G376" i="33" s="1"/>
  <c r="Z470" i="8"/>
  <c r="G384" i="33" s="1"/>
  <c r="Z478" i="8"/>
  <c r="G392" i="33" s="1"/>
  <c r="Z486" i="8"/>
  <c r="G400" i="33" s="1"/>
  <c r="Z494" i="8"/>
  <c r="G408" i="33" s="1"/>
  <c r="Z502" i="8"/>
  <c r="G416" i="33" s="1"/>
  <c r="Z510" i="8"/>
  <c r="G424" i="33" s="1"/>
  <c r="Z518" i="8"/>
  <c r="G432" i="33" s="1"/>
  <c r="Z526" i="8"/>
  <c r="G440" i="33" s="1"/>
  <c r="Z534" i="8"/>
  <c r="G448" i="33" s="1"/>
  <c r="Z542" i="8"/>
  <c r="G456" i="33" s="1"/>
  <c r="Z550" i="8"/>
  <c r="G464" i="33" s="1"/>
  <c r="Z558" i="8"/>
  <c r="G472" i="33" s="1"/>
  <c r="Z566" i="8"/>
  <c r="G480" i="33" s="1"/>
  <c r="Z574" i="8"/>
  <c r="G488" i="33" s="1"/>
  <c r="Z582" i="8"/>
  <c r="G496" i="33" s="1"/>
  <c r="Z590" i="8"/>
  <c r="G504" i="33" s="1"/>
  <c r="Z598" i="8"/>
  <c r="G512" i="33" s="1"/>
  <c r="Z606" i="8"/>
  <c r="G520" i="33" s="1"/>
  <c r="Z614" i="8"/>
  <c r="G528" i="33" s="1"/>
  <c r="Z622" i="8"/>
  <c r="G536" i="33" s="1"/>
  <c r="Z630" i="8"/>
  <c r="G544" i="33" s="1"/>
  <c r="Z638" i="8"/>
  <c r="G552" i="33" s="1"/>
  <c r="Z646" i="8"/>
  <c r="G560" i="33" s="1"/>
  <c r="Z654" i="8"/>
  <c r="G568" i="33" s="1"/>
  <c r="Z662" i="8"/>
  <c r="G576" i="33" s="1"/>
  <c r="Z670" i="8"/>
  <c r="G584" i="33" s="1"/>
  <c r="Z678" i="8"/>
  <c r="G592" i="33" s="1"/>
  <c r="Z686" i="8"/>
  <c r="G600" i="33" s="1"/>
  <c r="Z694" i="8"/>
  <c r="G608" i="33" s="1"/>
  <c r="Z702" i="8"/>
  <c r="G616" i="33" s="1"/>
  <c r="Z710" i="8"/>
  <c r="G624" i="33" s="1"/>
  <c r="Z718" i="8"/>
  <c r="G632" i="33" s="1"/>
  <c r="Z726" i="8"/>
  <c r="G640" i="33" s="1"/>
  <c r="Z734" i="8"/>
  <c r="G648" i="33" s="1"/>
  <c r="Z742" i="8"/>
  <c r="G656" i="33" s="1"/>
  <c r="Z750" i="8"/>
  <c r="G664" i="33" s="1"/>
  <c r="Z758" i="8"/>
  <c r="G672" i="33" s="1"/>
  <c r="Z774" i="8"/>
  <c r="G688" i="33" s="1"/>
  <c r="Z782" i="8"/>
  <c r="G696" i="33" s="1"/>
  <c r="Z790" i="8"/>
  <c r="G704" i="33" s="1"/>
  <c r="Z798" i="8"/>
  <c r="G712" i="33" s="1"/>
  <c r="Z806" i="8"/>
  <c r="G720" i="33" s="1"/>
  <c r="Z814" i="8"/>
  <c r="G728" i="33" s="1"/>
  <c r="Z822" i="8"/>
  <c r="G736" i="33" s="1"/>
  <c r="Z830" i="8"/>
  <c r="G744" i="33" s="1"/>
  <c r="Z838" i="8"/>
  <c r="G752" i="33" s="1"/>
  <c r="Z846" i="8"/>
  <c r="G760" i="33" s="1"/>
  <c r="Z854" i="8"/>
  <c r="G768" i="33" s="1"/>
  <c r="Z862" i="8"/>
  <c r="G776" i="33" s="1"/>
  <c r="Z870" i="8"/>
  <c r="G784" i="33" s="1"/>
  <c r="Z878" i="8"/>
  <c r="G792" i="33" s="1"/>
  <c r="Z886" i="8"/>
  <c r="G800" i="33" s="1"/>
  <c r="Z894" i="8"/>
  <c r="G808" i="33" s="1"/>
  <c r="Z902" i="8"/>
  <c r="G816" i="33" s="1"/>
  <c r="Z910" i="8"/>
  <c r="G824" i="33" s="1"/>
  <c r="Z918" i="8"/>
  <c r="G832" i="33" s="1"/>
  <c r="Z926" i="8"/>
  <c r="G840" i="33" s="1"/>
  <c r="Z934" i="8"/>
  <c r="G848" i="33" s="1"/>
  <c r="Z942" i="8"/>
  <c r="G856" i="33" s="1"/>
  <c r="Z950" i="8"/>
  <c r="G864" i="33" s="1"/>
  <c r="Z958" i="8"/>
  <c r="G872" i="33" s="1"/>
  <c r="Z966" i="8"/>
  <c r="G880" i="33" s="1"/>
  <c r="Z974" i="8"/>
  <c r="G888" i="33" s="1"/>
  <c r="Z982" i="8"/>
  <c r="G896" i="33" s="1"/>
  <c r="Z990" i="8"/>
  <c r="G904" i="33" s="1"/>
  <c r="Z998" i="8"/>
  <c r="G912" i="33" s="1"/>
  <c r="Z1006" i="8"/>
  <c r="G920" i="33" s="1"/>
  <c r="Z1014" i="8"/>
  <c r="G928" i="33" s="1"/>
  <c r="Z1022" i="8"/>
  <c r="G936" i="33" s="1"/>
  <c r="Z1030" i="8"/>
  <c r="G944" i="33" s="1"/>
  <c r="Z1038" i="8"/>
  <c r="G952" i="33" s="1"/>
  <c r="Z1046" i="8"/>
  <c r="G960" i="33" s="1"/>
  <c r="Z1054" i="8"/>
  <c r="G968" i="33" s="1"/>
  <c r="Z206" i="8"/>
  <c r="G120" i="33" s="1"/>
  <c r="Z270" i="8"/>
  <c r="G184" i="33" s="1"/>
  <c r="Z334" i="8"/>
  <c r="G248" i="33" s="1"/>
  <c r="Z398" i="8"/>
  <c r="G312" i="33" s="1"/>
  <c r="Z431" i="8"/>
  <c r="G345" i="33" s="1"/>
  <c r="Z439" i="8"/>
  <c r="G353" i="33" s="1"/>
  <c r="Z447" i="8"/>
  <c r="G361" i="33" s="1"/>
  <c r="Z455" i="8"/>
  <c r="G369" i="33" s="1"/>
  <c r="Z463" i="8"/>
  <c r="G377" i="33" s="1"/>
  <c r="Z471" i="8"/>
  <c r="G385" i="33" s="1"/>
  <c r="Z479" i="8"/>
  <c r="G393" i="33" s="1"/>
  <c r="Z487" i="8"/>
  <c r="G401" i="33" s="1"/>
  <c r="Z495" i="8"/>
  <c r="G409" i="33" s="1"/>
  <c r="Z278" i="8"/>
  <c r="G192" i="33" s="1"/>
  <c r="Z429" i="8"/>
  <c r="G343" i="33" s="1"/>
  <c r="Z449" i="8"/>
  <c r="G363" i="33" s="1"/>
  <c r="Z472" i="8"/>
  <c r="G386" i="33" s="1"/>
  <c r="Z493" i="8"/>
  <c r="G407" i="33" s="1"/>
  <c r="Z509" i="8"/>
  <c r="G423" i="33" s="1"/>
  <c r="Z521" i="8"/>
  <c r="G435" i="33" s="1"/>
  <c r="Z535" i="8"/>
  <c r="G449" i="33" s="1"/>
  <c r="Z546" i="8"/>
  <c r="G460" i="33" s="1"/>
  <c r="Z560" i="8"/>
  <c r="G474" i="33" s="1"/>
  <c r="Z573" i="8"/>
  <c r="G487" i="33" s="1"/>
  <c r="Z585" i="8"/>
  <c r="G499" i="33" s="1"/>
  <c r="Z599" i="8"/>
  <c r="G513" i="33" s="1"/>
  <c r="Z610" i="8"/>
  <c r="G524" i="33" s="1"/>
  <c r="Z624" i="8"/>
  <c r="G538" i="33" s="1"/>
  <c r="Z637" i="8"/>
  <c r="G551" i="33" s="1"/>
  <c r="Z649" i="8"/>
  <c r="G563" i="33" s="1"/>
  <c r="Z663" i="8"/>
  <c r="G577" i="33" s="1"/>
  <c r="Z674" i="8"/>
  <c r="G588" i="33" s="1"/>
  <c r="Z688" i="8"/>
  <c r="G602" i="33" s="1"/>
  <c r="Z701" i="8"/>
  <c r="G615" i="33" s="1"/>
  <c r="Z713" i="8"/>
  <c r="G627" i="33" s="1"/>
  <c r="Z727" i="8"/>
  <c r="G641" i="33" s="1"/>
  <c r="Z738" i="8"/>
  <c r="G652" i="33" s="1"/>
  <c r="Z752" i="8"/>
  <c r="G666" i="33" s="1"/>
  <c r="Z765" i="8"/>
  <c r="G679" i="33" s="1"/>
  <c r="Z776" i="8"/>
  <c r="G690" i="33" s="1"/>
  <c r="Z789" i="8"/>
  <c r="G703" i="33" s="1"/>
  <c r="Z801" i="8"/>
  <c r="G715" i="33" s="1"/>
  <c r="Z815" i="8"/>
  <c r="G729" i="33" s="1"/>
  <c r="Z826" i="8"/>
  <c r="G740" i="33" s="1"/>
  <c r="Z840" i="8"/>
  <c r="G754" i="33" s="1"/>
  <c r="Z851" i="8"/>
  <c r="G765" i="33" s="1"/>
  <c r="Z863" i="8"/>
  <c r="G777" i="33" s="1"/>
  <c r="Z873" i="8"/>
  <c r="G787" i="33" s="1"/>
  <c r="Z883" i="8"/>
  <c r="G797" i="33" s="1"/>
  <c r="Z895" i="8"/>
  <c r="G809" i="33" s="1"/>
  <c r="Z905" i="8"/>
  <c r="G819" i="33" s="1"/>
  <c r="Z915" i="8"/>
  <c r="G829" i="33" s="1"/>
  <c r="Z927" i="8"/>
  <c r="G841" i="33" s="1"/>
  <c r="Z937" i="8"/>
  <c r="G851" i="33" s="1"/>
  <c r="Z947" i="8"/>
  <c r="G861" i="33" s="1"/>
  <c r="Z959" i="8"/>
  <c r="G873" i="33" s="1"/>
  <c r="Z969" i="8"/>
  <c r="G883" i="33" s="1"/>
  <c r="Z979" i="8"/>
  <c r="G893" i="33" s="1"/>
  <c r="Z991" i="8"/>
  <c r="G905" i="33" s="1"/>
  <c r="Z1001" i="8"/>
  <c r="G915" i="33" s="1"/>
  <c r="Z1011" i="8"/>
  <c r="G925" i="33" s="1"/>
  <c r="Z1023" i="8"/>
  <c r="G937" i="33" s="1"/>
  <c r="Z1033" i="8"/>
  <c r="G947" i="33" s="1"/>
  <c r="Z1043" i="8"/>
  <c r="G957" i="33" s="1"/>
  <c r="Z1055" i="8"/>
  <c r="G969" i="33" s="1"/>
  <c r="Z1063" i="8"/>
  <c r="G977" i="33" s="1"/>
  <c r="Z1071" i="8"/>
  <c r="G985" i="33" s="1"/>
  <c r="Z1079" i="8"/>
  <c r="G993" i="33" s="1"/>
  <c r="Z1087" i="8"/>
  <c r="G1001" i="33" s="1"/>
  <c r="Z1095" i="8"/>
  <c r="G1009" i="33" s="1"/>
  <c r="Z1103" i="8"/>
  <c r="G1017" i="33" s="1"/>
  <c r="Z1111" i="8"/>
  <c r="G1025" i="33" s="1"/>
  <c r="Z1119" i="8"/>
  <c r="G1033" i="33" s="1"/>
  <c r="Z1127" i="8"/>
  <c r="G1041" i="33" s="1"/>
  <c r="Z1135" i="8"/>
  <c r="G1049" i="33" s="1"/>
  <c r="Z1143" i="8"/>
  <c r="G1057" i="33" s="1"/>
  <c r="Z1151" i="8"/>
  <c r="G1065" i="33" s="1"/>
  <c r="Z1159" i="8"/>
  <c r="G1073" i="33" s="1"/>
  <c r="Z1167" i="8"/>
  <c r="G1081" i="33" s="1"/>
  <c r="Z1175" i="8"/>
  <c r="G1089" i="33" s="1"/>
  <c r="Z1183" i="8"/>
  <c r="G1097" i="33" s="1"/>
  <c r="Z1191" i="8"/>
  <c r="G1105" i="33" s="1"/>
  <c r="Z1199" i="8"/>
  <c r="G1113" i="33" s="1"/>
  <c r="Z1207" i="8"/>
  <c r="G1121" i="33" s="1"/>
  <c r="Z1215" i="8"/>
  <c r="G1129" i="33" s="1"/>
  <c r="Z1223" i="8"/>
  <c r="G1137" i="33" s="1"/>
  <c r="Z1231" i="8"/>
  <c r="G1145" i="33" s="1"/>
  <c r="Z1239" i="8"/>
  <c r="G1153" i="33" s="1"/>
  <c r="Z1247" i="8"/>
  <c r="G1161" i="33" s="1"/>
  <c r="Z1255" i="8"/>
  <c r="G1169" i="33" s="1"/>
  <c r="Z1263" i="8"/>
  <c r="G1177" i="33" s="1"/>
  <c r="Z1271" i="8"/>
  <c r="G1185" i="33" s="1"/>
  <c r="Z1279" i="8"/>
  <c r="G1193" i="33" s="1"/>
  <c r="Z1287" i="8"/>
  <c r="G1201" i="33" s="1"/>
  <c r="Z1295" i="8"/>
  <c r="G1209" i="33" s="1"/>
  <c r="Z1303" i="8"/>
  <c r="G1217" i="33" s="1"/>
  <c r="Z1311" i="8"/>
  <c r="G1225" i="33" s="1"/>
  <c r="Z1319" i="8"/>
  <c r="G1233" i="33" s="1"/>
  <c r="Z286" i="8"/>
  <c r="G200" i="33" s="1"/>
  <c r="Z432" i="8"/>
  <c r="G346" i="33" s="1"/>
  <c r="Z453" i="8"/>
  <c r="G367" i="33" s="1"/>
  <c r="Z473" i="8"/>
  <c r="G387" i="33" s="1"/>
  <c r="Z496" i="8"/>
  <c r="G410" i="33" s="1"/>
  <c r="Z511" i="8"/>
  <c r="G425" i="33" s="1"/>
  <c r="Z522" i="8"/>
  <c r="G436" i="33" s="1"/>
  <c r="Z536" i="8"/>
  <c r="G450" i="33" s="1"/>
  <c r="Z549" i="8"/>
  <c r="G463" i="33" s="1"/>
  <c r="Z561" i="8"/>
  <c r="G475" i="33" s="1"/>
  <c r="Z575" i="8"/>
  <c r="G489" i="33" s="1"/>
  <c r="Z586" i="8"/>
  <c r="G500" i="33" s="1"/>
  <c r="Z600" i="8"/>
  <c r="G514" i="33" s="1"/>
  <c r="Z613" i="8"/>
  <c r="G527" i="33" s="1"/>
  <c r="Z625" i="8"/>
  <c r="G539" i="33" s="1"/>
  <c r="Z639" i="8"/>
  <c r="G553" i="33" s="1"/>
  <c r="Z650" i="8"/>
  <c r="G564" i="33" s="1"/>
  <c r="Z664" i="8"/>
  <c r="G578" i="33" s="1"/>
  <c r="Z677" i="8"/>
  <c r="G591" i="33" s="1"/>
  <c r="Z689" i="8"/>
  <c r="G603" i="33" s="1"/>
  <c r="Z703" i="8"/>
  <c r="G617" i="33" s="1"/>
  <c r="Z714" i="8"/>
  <c r="G628" i="33" s="1"/>
  <c r="Z728" i="8"/>
  <c r="G642" i="33" s="1"/>
  <c r="Z741" i="8"/>
  <c r="G655" i="33" s="1"/>
  <c r="Z753" i="8"/>
  <c r="G667" i="33" s="1"/>
  <c r="Z777" i="8"/>
  <c r="G691" i="33" s="1"/>
  <c r="Z791" i="8"/>
  <c r="G705" i="33" s="1"/>
  <c r="Z802" i="8"/>
  <c r="G716" i="33" s="1"/>
  <c r="Z816" i="8"/>
  <c r="G730" i="33" s="1"/>
  <c r="Z829" i="8"/>
  <c r="G743" i="33" s="1"/>
  <c r="Z841" i="8"/>
  <c r="G755" i="33" s="1"/>
  <c r="Z853" i="8"/>
  <c r="G767" i="33" s="1"/>
  <c r="Z864" i="8"/>
  <c r="G778" i="33" s="1"/>
  <c r="Z874" i="8"/>
  <c r="G788" i="33" s="1"/>
  <c r="Z885" i="8"/>
  <c r="G799" i="33" s="1"/>
  <c r="Z896" i="8"/>
  <c r="G810" i="33" s="1"/>
  <c r="Z906" i="8"/>
  <c r="G820" i="33" s="1"/>
  <c r="Z917" i="8"/>
  <c r="G831" i="33" s="1"/>
  <c r="Z928" i="8"/>
  <c r="G842" i="33" s="1"/>
  <c r="Z938" i="8"/>
  <c r="G852" i="33" s="1"/>
  <c r="Z949" i="8"/>
  <c r="G863" i="33" s="1"/>
  <c r="Z960" i="8"/>
  <c r="G874" i="33" s="1"/>
  <c r="Z970" i="8"/>
  <c r="G884" i="33" s="1"/>
  <c r="Z981" i="8"/>
  <c r="G895" i="33" s="1"/>
  <c r="Z992" i="8"/>
  <c r="G906" i="33" s="1"/>
  <c r="Z1002" i="8"/>
  <c r="G916" i="33" s="1"/>
  <c r="Z1013" i="8"/>
  <c r="G927" i="33" s="1"/>
  <c r="Z1024" i="8"/>
  <c r="G938" i="33" s="1"/>
  <c r="Z1034" i="8"/>
  <c r="G948" i="33" s="1"/>
  <c r="Z1045" i="8"/>
  <c r="G959" i="33" s="1"/>
  <c r="Z1056" i="8"/>
  <c r="G970" i="33" s="1"/>
  <c r="Z1064" i="8"/>
  <c r="G978" i="33" s="1"/>
  <c r="Z1072" i="8"/>
  <c r="G986" i="33" s="1"/>
  <c r="Z1080" i="8"/>
  <c r="G994" i="33" s="1"/>
  <c r="Z1088" i="8"/>
  <c r="G1002" i="33" s="1"/>
  <c r="Z1096" i="8"/>
  <c r="G1010" i="33" s="1"/>
  <c r="Z1104" i="8"/>
  <c r="G1018" i="33" s="1"/>
  <c r="Z1112" i="8"/>
  <c r="G1026" i="33" s="1"/>
  <c r="Z1120" i="8"/>
  <c r="G1034" i="33" s="1"/>
  <c r="Z1128" i="8"/>
  <c r="G1042" i="33" s="1"/>
  <c r="Z1136" i="8"/>
  <c r="G1050" i="33" s="1"/>
  <c r="Z1144" i="8"/>
  <c r="G1058" i="33" s="1"/>
  <c r="Z1152" i="8"/>
  <c r="G1066" i="33" s="1"/>
  <c r="Z1160" i="8"/>
  <c r="G1074" i="33" s="1"/>
  <c r="Z1168" i="8"/>
  <c r="G1082" i="33" s="1"/>
  <c r="Z1176" i="8"/>
  <c r="G1090" i="33" s="1"/>
  <c r="Z1184" i="8"/>
  <c r="G1098" i="33" s="1"/>
  <c r="Z1192" i="8"/>
  <c r="G1106" i="33" s="1"/>
  <c r="Z1200" i="8"/>
  <c r="G1114" i="33" s="1"/>
  <c r="Z1208" i="8"/>
  <c r="G1122" i="33" s="1"/>
  <c r="Z1216" i="8"/>
  <c r="G1130" i="33" s="1"/>
  <c r="Z1224" i="8"/>
  <c r="G1138" i="33" s="1"/>
  <c r="Z1232" i="8"/>
  <c r="G1146" i="33" s="1"/>
  <c r="Z1240" i="8"/>
  <c r="G1154" i="33" s="1"/>
  <c r="Z1248" i="8"/>
  <c r="G1162" i="33" s="1"/>
  <c r="Z1256" i="8"/>
  <c r="G1170" i="33" s="1"/>
  <c r="Z1264" i="8"/>
  <c r="G1178" i="33" s="1"/>
  <c r="Z1272" i="8"/>
  <c r="G1186" i="33" s="1"/>
  <c r="Z1280" i="8"/>
  <c r="G1194" i="33" s="1"/>
  <c r="Z1288" i="8"/>
  <c r="G1202" i="33" s="1"/>
  <c r="Z1296" i="8"/>
  <c r="G1210" i="33" s="1"/>
  <c r="Z1304" i="8"/>
  <c r="G1218" i="33" s="1"/>
  <c r="Z156" i="8"/>
  <c r="G70" i="33" s="1"/>
  <c r="Z318" i="8"/>
  <c r="G232" i="33" s="1"/>
  <c r="Z433" i="8"/>
  <c r="G347" i="33" s="1"/>
  <c r="Z456" i="8"/>
  <c r="G370" i="33" s="1"/>
  <c r="Z477" i="8"/>
  <c r="G391" i="33" s="1"/>
  <c r="Z497" i="8"/>
  <c r="G411" i="33" s="1"/>
  <c r="Z512" i="8"/>
  <c r="G426" i="33" s="1"/>
  <c r="Z525" i="8"/>
  <c r="G439" i="33" s="1"/>
  <c r="Z537" i="8"/>
  <c r="G451" i="33" s="1"/>
  <c r="Z551" i="8"/>
  <c r="G465" i="33" s="1"/>
  <c r="Z562" i="8"/>
  <c r="G476" i="33" s="1"/>
  <c r="Z576" i="8"/>
  <c r="G490" i="33" s="1"/>
  <c r="Z589" i="8"/>
  <c r="G503" i="33" s="1"/>
  <c r="Z601" i="8"/>
  <c r="G515" i="33" s="1"/>
  <c r="Z615" i="8"/>
  <c r="G529" i="33" s="1"/>
  <c r="Z626" i="8"/>
  <c r="G540" i="33" s="1"/>
  <c r="Z640" i="8"/>
  <c r="G554" i="33" s="1"/>
  <c r="Z653" i="8"/>
  <c r="G567" i="33" s="1"/>
  <c r="Z665" i="8"/>
  <c r="G579" i="33" s="1"/>
  <c r="Z679" i="8"/>
  <c r="G593" i="33" s="1"/>
  <c r="Z690" i="8"/>
  <c r="G604" i="33" s="1"/>
  <c r="Z704" i="8"/>
  <c r="G618" i="33" s="1"/>
  <c r="Z717" i="8"/>
  <c r="G631" i="33" s="1"/>
  <c r="Z729" i="8"/>
  <c r="G643" i="33" s="1"/>
  <c r="Z743" i="8"/>
  <c r="G657" i="33" s="1"/>
  <c r="Z754" i="8"/>
  <c r="G668" i="33" s="1"/>
  <c r="Z767" i="8"/>
  <c r="G681" i="33" s="1"/>
  <c r="Z778" i="8"/>
  <c r="G692" i="33" s="1"/>
  <c r="Z792" i="8"/>
  <c r="G706" i="33" s="1"/>
  <c r="Z805" i="8"/>
  <c r="G719" i="33" s="1"/>
  <c r="Z817" i="8"/>
  <c r="G731" i="33" s="1"/>
  <c r="Z831" i="8"/>
  <c r="G745" i="33" s="1"/>
  <c r="Z842" i="8"/>
  <c r="G756" i="33" s="1"/>
  <c r="Z855" i="8"/>
  <c r="G769" i="33" s="1"/>
  <c r="Z865" i="8"/>
  <c r="G779" i="33" s="1"/>
  <c r="Z875" i="8"/>
  <c r="G789" i="33" s="1"/>
  <c r="Z887" i="8"/>
  <c r="G801" i="33" s="1"/>
  <c r="Z897" i="8"/>
  <c r="G811" i="33" s="1"/>
  <c r="Z907" i="8"/>
  <c r="G821" i="33" s="1"/>
  <c r="Z919" i="8"/>
  <c r="G833" i="33" s="1"/>
  <c r="Z929" i="8"/>
  <c r="G843" i="33" s="1"/>
  <c r="Z939" i="8"/>
  <c r="G853" i="33" s="1"/>
  <c r="Z951" i="8"/>
  <c r="G865" i="33" s="1"/>
  <c r="Z961" i="8"/>
  <c r="G875" i="33" s="1"/>
  <c r="Z971" i="8"/>
  <c r="G885" i="33" s="1"/>
  <c r="Z983" i="8"/>
  <c r="G897" i="33" s="1"/>
  <c r="Z993" i="8"/>
  <c r="G907" i="33" s="1"/>
  <c r="Z1003" i="8"/>
  <c r="G917" i="33" s="1"/>
  <c r="Z1015" i="8"/>
  <c r="G929" i="33" s="1"/>
  <c r="Z1025" i="8"/>
  <c r="G939" i="33" s="1"/>
  <c r="Z1035" i="8"/>
  <c r="G949" i="33" s="1"/>
  <c r="Z1047" i="8"/>
  <c r="G961" i="33" s="1"/>
  <c r="Z1057" i="8"/>
  <c r="G971" i="33" s="1"/>
  <c r="Z1065" i="8"/>
  <c r="G979" i="33" s="1"/>
  <c r="Z1073" i="8"/>
  <c r="G987" i="33" s="1"/>
  <c r="Z1081" i="8"/>
  <c r="G995" i="33" s="1"/>
  <c r="Z1089" i="8"/>
  <c r="G1003" i="33" s="1"/>
  <c r="Z1097" i="8"/>
  <c r="G1011" i="33" s="1"/>
  <c r="Z1105" i="8"/>
  <c r="G1019" i="33" s="1"/>
  <c r="Z1113" i="8"/>
  <c r="G1027" i="33" s="1"/>
  <c r="Z1121" i="8"/>
  <c r="G1035" i="33" s="1"/>
  <c r="Z1129" i="8"/>
  <c r="G1043" i="33" s="1"/>
  <c r="Z1137" i="8"/>
  <c r="G1051" i="33" s="1"/>
  <c r="Z1145" i="8"/>
  <c r="G1059" i="33" s="1"/>
  <c r="Z1153" i="8"/>
  <c r="G1067" i="33" s="1"/>
  <c r="Z1161" i="8"/>
  <c r="G1075" i="33" s="1"/>
  <c r="Z1169" i="8"/>
  <c r="G1083" i="33" s="1"/>
  <c r="Z1177" i="8"/>
  <c r="G1091" i="33" s="1"/>
  <c r="Z1185" i="8"/>
  <c r="G1099" i="33" s="1"/>
  <c r="Z1193" i="8"/>
  <c r="G1107" i="33" s="1"/>
  <c r="Z1201" i="8"/>
  <c r="G1115" i="33" s="1"/>
  <c r="Z1209" i="8"/>
  <c r="G1123" i="33" s="1"/>
  <c r="Z1217" i="8"/>
  <c r="G1131" i="33" s="1"/>
  <c r="Z1225" i="8"/>
  <c r="G1139" i="33" s="1"/>
  <c r="Z1233" i="8"/>
  <c r="G1147" i="33" s="1"/>
  <c r="Z1241" i="8"/>
  <c r="G1155" i="33" s="1"/>
  <c r="Z1249" i="8"/>
  <c r="G1163" i="33" s="1"/>
  <c r="Z1257" i="8"/>
  <c r="G1171" i="33" s="1"/>
  <c r="Z1265" i="8"/>
  <c r="G1179" i="33" s="1"/>
  <c r="Z1273" i="8"/>
  <c r="G1187" i="33" s="1"/>
  <c r="Z1281" i="8"/>
  <c r="G1195" i="33" s="1"/>
  <c r="Z1289" i="8"/>
  <c r="G1203" i="33" s="1"/>
  <c r="Z1297" i="8"/>
  <c r="G1211" i="33" s="1"/>
  <c r="Z1305" i="8"/>
  <c r="G1219" i="33" s="1"/>
  <c r="Z158" i="8"/>
  <c r="G72" i="33" s="1"/>
  <c r="Z342" i="8"/>
  <c r="G256" i="33" s="1"/>
  <c r="Z437" i="8"/>
  <c r="G351" i="33" s="1"/>
  <c r="Z457" i="8"/>
  <c r="G371" i="33" s="1"/>
  <c r="Z480" i="8"/>
  <c r="G394" i="33" s="1"/>
  <c r="Z501" i="8"/>
  <c r="G415" i="33" s="1"/>
  <c r="Z513" i="8"/>
  <c r="G427" i="33" s="1"/>
  <c r="Z527" i="8"/>
  <c r="G441" i="33" s="1"/>
  <c r="Z538" i="8"/>
  <c r="G452" i="33" s="1"/>
  <c r="Z552" i="8"/>
  <c r="G466" i="33" s="1"/>
  <c r="Z565" i="8"/>
  <c r="G479" i="33" s="1"/>
  <c r="Z577" i="8"/>
  <c r="G491" i="33" s="1"/>
  <c r="Z591" i="8"/>
  <c r="G505" i="33" s="1"/>
  <c r="Z602" i="8"/>
  <c r="G516" i="33" s="1"/>
  <c r="Z616" i="8"/>
  <c r="G530" i="33" s="1"/>
  <c r="Z629" i="8"/>
  <c r="G543" i="33" s="1"/>
  <c r="Z641" i="8"/>
  <c r="G555" i="33" s="1"/>
  <c r="Z655" i="8"/>
  <c r="G569" i="33" s="1"/>
  <c r="Z666" i="8"/>
  <c r="G580" i="33" s="1"/>
  <c r="Z680" i="8"/>
  <c r="G594" i="33" s="1"/>
  <c r="Z693" i="8"/>
  <c r="G607" i="33" s="1"/>
  <c r="Z705" i="8"/>
  <c r="G619" i="33" s="1"/>
  <c r="Z719" i="8"/>
  <c r="G633" i="33" s="1"/>
  <c r="Z730" i="8"/>
  <c r="G644" i="33" s="1"/>
  <c r="Z744" i="8"/>
  <c r="G658" i="33" s="1"/>
  <c r="Z757" i="8"/>
  <c r="G671" i="33" s="1"/>
  <c r="Z768" i="8"/>
  <c r="G682" i="33" s="1"/>
  <c r="Z781" i="8"/>
  <c r="G695" i="33" s="1"/>
  <c r="Z793" i="8"/>
  <c r="G707" i="33" s="1"/>
  <c r="Z807" i="8"/>
  <c r="G721" i="33" s="1"/>
  <c r="Z818" i="8"/>
  <c r="G732" i="33" s="1"/>
  <c r="Z832" i="8"/>
  <c r="G746" i="33" s="1"/>
  <c r="Z845" i="8"/>
  <c r="G759" i="33" s="1"/>
  <c r="Z856" i="8"/>
  <c r="G770" i="33" s="1"/>
  <c r="Z866" i="8"/>
  <c r="G780" i="33" s="1"/>
  <c r="Z877" i="8"/>
  <c r="G791" i="33" s="1"/>
  <c r="Z888" i="8"/>
  <c r="G802" i="33" s="1"/>
  <c r="Z898" i="8"/>
  <c r="G812" i="33" s="1"/>
  <c r="Z909" i="8"/>
  <c r="G823" i="33" s="1"/>
  <c r="Z920" i="8"/>
  <c r="G834" i="33" s="1"/>
  <c r="Z930" i="8"/>
  <c r="G844" i="33" s="1"/>
  <c r="Z941" i="8"/>
  <c r="G855" i="33" s="1"/>
  <c r="Z952" i="8"/>
  <c r="G866" i="33" s="1"/>
  <c r="Z962" i="8"/>
  <c r="G876" i="33" s="1"/>
  <c r="Z973" i="8"/>
  <c r="G887" i="33" s="1"/>
  <c r="Z984" i="8"/>
  <c r="G898" i="33" s="1"/>
  <c r="Z994" i="8"/>
  <c r="G908" i="33" s="1"/>
  <c r="Z1005" i="8"/>
  <c r="G919" i="33" s="1"/>
  <c r="Z1016" i="8"/>
  <c r="G930" i="33" s="1"/>
  <c r="Z1026" i="8"/>
  <c r="G940" i="33" s="1"/>
  <c r="Z1037" i="8"/>
  <c r="G951" i="33" s="1"/>
  <c r="Z1048" i="8"/>
  <c r="G962" i="33" s="1"/>
  <c r="Z1058" i="8"/>
  <c r="G972" i="33" s="1"/>
  <c r="Z1066" i="8"/>
  <c r="G980" i="33" s="1"/>
  <c r="Z1074" i="8"/>
  <c r="G988" i="33" s="1"/>
  <c r="Z1082" i="8"/>
  <c r="G996" i="33" s="1"/>
  <c r="Z1090" i="8"/>
  <c r="G1004" i="33" s="1"/>
  <c r="Z1098" i="8"/>
  <c r="G1012" i="33" s="1"/>
  <c r="Z1106" i="8"/>
  <c r="G1020" i="33" s="1"/>
  <c r="Z1114" i="8"/>
  <c r="G1028" i="33" s="1"/>
  <c r="Z1122" i="8"/>
  <c r="G1036" i="33" s="1"/>
  <c r="Z1130" i="8"/>
  <c r="G1044" i="33" s="1"/>
  <c r="Z1138" i="8"/>
  <c r="G1052" i="33" s="1"/>
  <c r="Z1146" i="8"/>
  <c r="G1060" i="33" s="1"/>
  <c r="Z1154" i="8"/>
  <c r="G1068" i="33" s="1"/>
  <c r="Z1162" i="8"/>
  <c r="G1076" i="33" s="1"/>
  <c r="Z1170" i="8"/>
  <c r="G1084" i="33" s="1"/>
  <c r="Z1178" i="8"/>
  <c r="G1092" i="33" s="1"/>
  <c r="Z1186" i="8"/>
  <c r="G1100" i="33" s="1"/>
  <c r="Z1194" i="8"/>
  <c r="G1108" i="33" s="1"/>
  <c r="Z1202" i="8"/>
  <c r="G1116" i="33" s="1"/>
  <c r="Z1210" i="8"/>
  <c r="G1124" i="33" s="1"/>
  <c r="Z1218" i="8"/>
  <c r="G1132" i="33" s="1"/>
  <c r="Z1226" i="8"/>
  <c r="G1140" i="33" s="1"/>
  <c r="Z1234" i="8"/>
  <c r="G1148" i="33" s="1"/>
  <c r="Z1242" i="8"/>
  <c r="G1156" i="33" s="1"/>
  <c r="Z1250" i="8"/>
  <c r="G1164" i="33" s="1"/>
  <c r="Z1258" i="8"/>
  <c r="G1172" i="33" s="1"/>
  <c r="Z1266" i="8"/>
  <c r="G1180" i="33" s="1"/>
  <c r="Z190" i="8"/>
  <c r="G104" i="33" s="1"/>
  <c r="Z350" i="8"/>
  <c r="G264" i="33" s="1"/>
  <c r="Z440" i="8"/>
  <c r="G354" i="33" s="1"/>
  <c r="Z461" i="8"/>
  <c r="G375" i="33" s="1"/>
  <c r="Z481" i="8"/>
  <c r="G395" i="33" s="1"/>
  <c r="Z503" i="8"/>
  <c r="G417" i="33" s="1"/>
  <c r="Z514" i="8"/>
  <c r="G428" i="33" s="1"/>
  <c r="Z528" i="8"/>
  <c r="G442" i="33" s="1"/>
  <c r="Z541" i="8"/>
  <c r="G455" i="33" s="1"/>
  <c r="Z553" i="8"/>
  <c r="G467" i="33" s="1"/>
  <c r="Z567" i="8"/>
  <c r="G481" i="33" s="1"/>
  <c r="Z578" i="8"/>
  <c r="G492" i="33" s="1"/>
  <c r="Z592" i="8"/>
  <c r="G506" i="33" s="1"/>
  <c r="Z605" i="8"/>
  <c r="G519" i="33" s="1"/>
  <c r="Z617" i="8"/>
  <c r="G531" i="33" s="1"/>
  <c r="Z631" i="8"/>
  <c r="G545" i="33" s="1"/>
  <c r="Z642" i="8"/>
  <c r="G556" i="33" s="1"/>
  <c r="Z656" i="8"/>
  <c r="G570" i="33" s="1"/>
  <c r="Z669" i="8"/>
  <c r="G583" i="33" s="1"/>
  <c r="Z681" i="8"/>
  <c r="G595" i="33" s="1"/>
  <c r="Z695" i="8"/>
  <c r="G609" i="33" s="1"/>
  <c r="Z706" i="8"/>
  <c r="G620" i="33" s="1"/>
  <c r="Z720" i="8"/>
  <c r="G634" i="33" s="1"/>
  <c r="Z733" i="8"/>
  <c r="G647" i="33" s="1"/>
  <c r="Z745" i="8"/>
  <c r="G659" i="33" s="1"/>
  <c r="Z759" i="8"/>
  <c r="G673" i="33" s="1"/>
  <c r="Z769" i="8"/>
  <c r="G683" i="33" s="1"/>
  <c r="Z783" i="8"/>
  <c r="G697" i="33" s="1"/>
  <c r="Z794" i="8"/>
  <c r="G708" i="33" s="1"/>
  <c r="Z808" i="8"/>
  <c r="G722" i="33" s="1"/>
  <c r="Z821" i="8"/>
  <c r="G735" i="33" s="1"/>
  <c r="Z833" i="8"/>
  <c r="G747" i="33" s="1"/>
  <c r="Z847" i="8"/>
  <c r="G761" i="33" s="1"/>
  <c r="Z857" i="8"/>
  <c r="G771" i="33" s="1"/>
  <c r="Z867" i="8"/>
  <c r="G781" i="33" s="1"/>
  <c r="Z879" i="8"/>
  <c r="G793" i="33" s="1"/>
  <c r="Z889" i="8"/>
  <c r="G803" i="33" s="1"/>
  <c r="Z899" i="8"/>
  <c r="G813" i="33" s="1"/>
  <c r="Z911" i="8"/>
  <c r="G825" i="33" s="1"/>
  <c r="Z921" i="8"/>
  <c r="G835" i="33" s="1"/>
  <c r="Z931" i="8"/>
  <c r="G845" i="33" s="1"/>
  <c r="Z943" i="8"/>
  <c r="G857" i="33" s="1"/>
  <c r="Z953" i="8"/>
  <c r="G867" i="33" s="1"/>
  <c r="Z963" i="8"/>
  <c r="G877" i="33" s="1"/>
  <c r="Z975" i="8"/>
  <c r="G889" i="33" s="1"/>
  <c r="Z985" i="8"/>
  <c r="G899" i="33" s="1"/>
  <c r="Z995" i="8"/>
  <c r="G909" i="33" s="1"/>
  <c r="Z1007" i="8"/>
  <c r="G921" i="33" s="1"/>
  <c r="Z1017" i="8"/>
  <c r="G931" i="33" s="1"/>
  <c r="Z1027" i="8"/>
  <c r="G941" i="33" s="1"/>
  <c r="Z1039" i="8"/>
  <c r="G953" i="33" s="1"/>
  <c r="Z1049" i="8"/>
  <c r="G963" i="33" s="1"/>
  <c r="Z1059" i="8"/>
  <c r="G973" i="33" s="1"/>
  <c r="Z1067" i="8"/>
  <c r="G981" i="33" s="1"/>
  <c r="Z1075" i="8"/>
  <c r="G989" i="33" s="1"/>
  <c r="Z1083" i="8"/>
  <c r="G997" i="33" s="1"/>
  <c r="Z1091" i="8"/>
  <c r="G1005" i="33" s="1"/>
  <c r="Z1099" i="8"/>
  <c r="G1013" i="33" s="1"/>
  <c r="Z1107" i="8"/>
  <c r="G1021" i="33" s="1"/>
  <c r="Z1115" i="8"/>
  <c r="G1029" i="33" s="1"/>
  <c r="Z1123" i="8"/>
  <c r="G1037" i="33" s="1"/>
  <c r="Z1131" i="8"/>
  <c r="G1045" i="33" s="1"/>
  <c r="Z1139" i="8"/>
  <c r="G1053" i="33" s="1"/>
  <c r="Z1147" i="8"/>
  <c r="G1061" i="33" s="1"/>
  <c r="Z1155" i="8"/>
  <c r="G1069" i="33" s="1"/>
  <c r="Z1163" i="8"/>
  <c r="G1077" i="33" s="1"/>
  <c r="Z1171" i="8"/>
  <c r="G1085" i="33" s="1"/>
  <c r="Z1179" i="8"/>
  <c r="G1093" i="33" s="1"/>
  <c r="Z1187" i="8"/>
  <c r="G1101" i="33" s="1"/>
  <c r="Z1195" i="8"/>
  <c r="G1109" i="33" s="1"/>
  <c r="Z1203" i="8"/>
  <c r="G1117" i="33" s="1"/>
  <c r="Z1211" i="8"/>
  <c r="G1125" i="33" s="1"/>
  <c r="Z1219" i="8"/>
  <c r="G1133" i="33" s="1"/>
  <c r="Z1227" i="8"/>
  <c r="G1141" i="33" s="1"/>
  <c r="Z1235" i="8"/>
  <c r="G1149" i="33" s="1"/>
  <c r="Z1243" i="8"/>
  <c r="G1157" i="33" s="1"/>
  <c r="Z1251" i="8"/>
  <c r="G1165" i="33" s="1"/>
  <c r="Z1259" i="8"/>
  <c r="G1173" i="33" s="1"/>
  <c r="Z1267" i="8"/>
  <c r="G1181" i="33" s="1"/>
  <c r="Z1275" i="8"/>
  <c r="G1189" i="33" s="1"/>
  <c r="Z1283" i="8"/>
  <c r="G1197" i="33" s="1"/>
  <c r="Z1291" i="8"/>
  <c r="G1205" i="33" s="1"/>
  <c r="Z1299" i="8"/>
  <c r="G1213" i="33" s="1"/>
  <c r="Z1307" i="8"/>
  <c r="G1221" i="33" s="1"/>
  <c r="Z214" i="8"/>
  <c r="G128" i="33" s="1"/>
  <c r="Z382" i="8"/>
  <c r="G296" i="33" s="1"/>
  <c r="Z441" i="8"/>
  <c r="G355" i="33" s="1"/>
  <c r="Z464" i="8"/>
  <c r="G378" i="33" s="1"/>
  <c r="Z485" i="8"/>
  <c r="G399" i="33" s="1"/>
  <c r="Z504" i="8"/>
  <c r="G418" i="33" s="1"/>
  <c r="Z517" i="8"/>
  <c r="G431" i="33" s="1"/>
  <c r="Z529" i="8"/>
  <c r="G443" i="33" s="1"/>
  <c r="Z543" i="8"/>
  <c r="G457" i="33" s="1"/>
  <c r="Z554" i="8"/>
  <c r="G468" i="33" s="1"/>
  <c r="Z568" i="8"/>
  <c r="G482" i="33" s="1"/>
  <c r="Z581" i="8"/>
  <c r="G495" i="33" s="1"/>
  <c r="Z593" i="8"/>
  <c r="G507" i="33" s="1"/>
  <c r="Z607" i="8"/>
  <c r="G521" i="33" s="1"/>
  <c r="Z618" i="8"/>
  <c r="G532" i="33" s="1"/>
  <c r="Z632" i="8"/>
  <c r="G546" i="33" s="1"/>
  <c r="Z645" i="8"/>
  <c r="G559" i="33" s="1"/>
  <c r="Z657" i="8"/>
  <c r="G571" i="33" s="1"/>
  <c r="Z671" i="8"/>
  <c r="G585" i="33" s="1"/>
  <c r="Z682" i="8"/>
  <c r="G596" i="33" s="1"/>
  <c r="Z696" i="8"/>
  <c r="G610" i="33" s="1"/>
  <c r="Z709" i="8"/>
  <c r="G623" i="33" s="1"/>
  <c r="Z721" i="8"/>
  <c r="G635" i="33" s="1"/>
  <c r="Z735" i="8"/>
  <c r="G649" i="33" s="1"/>
  <c r="Z746" i="8"/>
  <c r="G660" i="33" s="1"/>
  <c r="Z760" i="8"/>
  <c r="G674" i="33" s="1"/>
  <c r="Z770" i="8"/>
  <c r="G684" i="33" s="1"/>
  <c r="Z784" i="8"/>
  <c r="G698" i="33" s="1"/>
  <c r="Z797" i="8"/>
  <c r="G711" i="33" s="1"/>
  <c r="Z809" i="8"/>
  <c r="G723" i="33" s="1"/>
  <c r="Z823" i="8"/>
  <c r="G737" i="33" s="1"/>
  <c r="Z834" i="8"/>
  <c r="G748" i="33" s="1"/>
  <c r="Z848" i="8"/>
  <c r="G762" i="33" s="1"/>
  <c r="Z858" i="8"/>
  <c r="G772" i="33" s="1"/>
  <c r="Z869" i="8"/>
  <c r="G783" i="33" s="1"/>
  <c r="Z880" i="8"/>
  <c r="G794" i="33" s="1"/>
  <c r="Z890" i="8"/>
  <c r="G804" i="33" s="1"/>
  <c r="Z901" i="8"/>
  <c r="G815" i="33" s="1"/>
  <c r="Z912" i="8"/>
  <c r="G826" i="33" s="1"/>
  <c r="Z922" i="8"/>
  <c r="G836" i="33" s="1"/>
  <c r="Z933" i="8"/>
  <c r="G847" i="33" s="1"/>
  <c r="Z944" i="8"/>
  <c r="G858" i="33" s="1"/>
  <c r="Z954" i="8"/>
  <c r="G868" i="33" s="1"/>
  <c r="Z965" i="8"/>
  <c r="G879" i="33" s="1"/>
  <c r="Z976" i="8"/>
  <c r="G890" i="33" s="1"/>
  <c r="Z986" i="8"/>
  <c r="G900" i="33" s="1"/>
  <c r="Z997" i="8"/>
  <c r="G911" i="33" s="1"/>
  <c r="Z1008" i="8"/>
  <c r="G922" i="33" s="1"/>
  <c r="Z1018" i="8"/>
  <c r="G932" i="33" s="1"/>
  <c r="Z1029" i="8"/>
  <c r="G943" i="33" s="1"/>
  <c r="Z1040" i="8"/>
  <c r="G954" i="33" s="1"/>
  <c r="Z1050" i="8"/>
  <c r="G964" i="33" s="1"/>
  <c r="Z1060" i="8"/>
  <c r="G974" i="33" s="1"/>
  <c r="Z1068" i="8"/>
  <c r="G982" i="33" s="1"/>
  <c r="Z1076" i="8"/>
  <c r="G990" i="33" s="1"/>
  <c r="Z1084" i="8"/>
  <c r="G998" i="33" s="1"/>
  <c r="Z1092" i="8"/>
  <c r="G1006" i="33" s="1"/>
  <c r="Z1100" i="8"/>
  <c r="G1014" i="33" s="1"/>
  <c r="Z1108" i="8"/>
  <c r="G1022" i="33" s="1"/>
  <c r="Z1116" i="8"/>
  <c r="G1030" i="33" s="1"/>
  <c r="Z1124" i="8"/>
  <c r="G1038" i="33" s="1"/>
  <c r="Z1132" i="8"/>
  <c r="G1046" i="33" s="1"/>
  <c r="Z1140" i="8"/>
  <c r="G1054" i="33" s="1"/>
  <c r="Z1148" i="8"/>
  <c r="G1062" i="33" s="1"/>
  <c r="Z1156" i="8"/>
  <c r="G1070" i="33" s="1"/>
  <c r="Z1164" i="8"/>
  <c r="G1078" i="33" s="1"/>
  <c r="Z1172" i="8"/>
  <c r="G1086" i="33" s="1"/>
  <c r="Z1180" i="8"/>
  <c r="G1094" i="33" s="1"/>
  <c r="Z1188" i="8"/>
  <c r="G1102" i="33" s="1"/>
  <c r="Z1196" i="8"/>
  <c r="G1110" i="33" s="1"/>
  <c r="Z1204" i="8"/>
  <c r="G1118" i="33" s="1"/>
  <c r="Z1212" i="8"/>
  <c r="G1126" i="33" s="1"/>
  <c r="Z1220" i="8"/>
  <c r="G1134" i="33" s="1"/>
  <c r="Z1228" i="8"/>
  <c r="G1142" i="33" s="1"/>
  <c r="Z1236" i="8"/>
  <c r="G1150" i="33" s="1"/>
  <c r="Z1244" i="8"/>
  <c r="G1158" i="33" s="1"/>
  <c r="Z1252" i="8"/>
  <c r="G1166" i="33" s="1"/>
  <c r="Z1260" i="8"/>
  <c r="G1174" i="33" s="1"/>
  <c r="Z1268" i="8"/>
  <c r="G1182" i="33" s="1"/>
  <c r="Z1276" i="8"/>
  <c r="G1190" i="33" s="1"/>
  <c r="Z1284" i="8"/>
  <c r="G1198" i="33" s="1"/>
  <c r="Z1292" i="8"/>
  <c r="G1206" i="33" s="1"/>
  <c r="Z1300" i="8"/>
  <c r="G1214" i="33" s="1"/>
  <c r="Z1308" i="8"/>
  <c r="G1222" i="33" s="1"/>
  <c r="Z1316" i="8"/>
  <c r="G1230" i="33" s="1"/>
  <c r="Z222" i="8"/>
  <c r="G136" i="33" s="1"/>
  <c r="Z406" i="8"/>
  <c r="G320" i="33" s="1"/>
  <c r="Z445" i="8"/>
  <c r="G359" i="33" s="1"/>
  <c r="Z465" i="8"/>
  <c r="G379" i="33" s="1"/>
  <c r="Z488" i="8"/>
  <c r="G402" i="33" s="1"/>
  <c r="Z505" i="8"/>
  <c r="G419" i="33" s="1"/>
  <c r="Z519" i="8"/>
  <c r="G433" i="33" s="1"/>
  <c r="Z530" i="8"/>
  <c r="G444" i="33" s="1"/>
  <c r="Z544" i="8"/>
  <c r="G458" i="33" s="1"/>
  <c r="Z557" i="8"/>
  <c r="G471" i="33" s="1"/>
  <c r="Z569" i="8"/>
  <c r="G483" i="33" s="1"/>
  <c r="Z583" i="8"/>
  <c r="G497" i="33" s="1"/>
  <c r="Z594" i="8"/>
  <c r="G508" i="33" s="1"/>
  <c r="Z608" i="8"/>
  <c r="G522" i="33" s="1"/>
  <c r="Z621" i="8"/>
  <c r="G535" i="33" s="1"/>
  <c r="Z633" i="8"/>
  <c r="G547" i="33" s="1"/>
  <c r="Z647" i="8"/>
  <c r="G561" i="33" s="1"/>
  <c r="Z658" i="8"/>
  <c r="G572" i="33" s="1"/>
  <c r="Z672" i="8"/>
  <c r="G586" i="33" s="1"/>
  <c r="Z685" i="8"/>
  <c r="G599" i="33" s="1"/>
  <c r="Z697" i="8"/>
  <c r="G611" i="33" s="1"/>
  <c r="Z711" i="8"/>
  <c r="G625" i="33" s="1"/>
  <c r="Z722" i="8"/>
  <c r="G636" i="33" s="1"/>
  <c r="Z736" i="8"/>
  <c r="G650" i="33" s="1"/>
  <c r="Z749" i="8"/>
  <c r="G663" i="33" s="1"/>
  <c r="Z761" i="8"/>
  <c r="G675" i="33" s="1"/>
  <c r="Z773" i="8"/>
  <c r="G687" i="33" s="1"/>
  <c r="Z785" i="8"/>
  <c r="G699" i="33" s="1"/>
  <c r="Z799" i="8"/>
  <c r="G713" i="33" s="1"/>
  <c r="Z810" i="8"/>
  <c r="G724" i="33" s="1"/>
  <c r="Z824" i="8"/>
  <c r="G738" i="33" s="1"/>
  <c r="Z837" i="8"/>
  <c r="G751" i="33" s="1"/>
  <c r="Z849" i="8"/>
  <c r="G763" i="33" s="1"/>
  <c r="Z859" i="8"/>
  <c r="G773" i="33" s="1"/>
  <c r="Z871" i="8"/>
  <c r="G785" i="33" s="1"/>
  <c r="Z881" i="8"/>
  <c r="G795" i="33" s="1"/>
  <c r="Z891" i="8"/>
  <c r="G805" i="33" s="1"/>
  <c r="Z903" i="8"/>
  <c r="G817" i="33" s="1"/>
  <c r="Z913" i="8"/>
  <c r="G827" i="33" s="1"/>
  <c r="Z923" i="8"/>
  <c r="G837" i="33" s="1"/>
  <c r="Z935" i="8"/>
  <c r="G849" i="33" s="1"/>
  <c r="Z945" i="8"/>
  <c r="G859" i="33" s="1"/>
  <c r="Z955" i="8"/>
  <c r="G869" i="33" s="1"/>
  <c r="Z967" i="8"/>
  <c r="G881" i="33" s="1"/>
  <c r="Z977" i="8"/>
  <c r="G891" i="33" s="1"/>
  <c r="Z987" i="8"/>
  <c r="G901" i="33" s="1"/>
  <c r="Z999" i="8"/>
  <c r="G913" i="33" s="1"/>
  <c r="Z1009" i="8"/>
  <c r="G923" i="33" s="1"/>
  <c r="Z1019" i="8"/>
  <c r="G933" i="33" s="1"/>
  <c r="Z1031" i="8"/>
  <c r="G945" i="33" s="1"/>
  <c r="Z1041" i="8"/>
  <c r="G955" i="33" s="1"/>
  <c r="Z1051" i="8"/>
  <c r="G965" i="33" s="1"/>
  <c r="Z1061" i="8"/>
  <c r="G975" i="33" s="1"/>
  <c r="Z1069" i="8"/>
  <c r="G983" i="33" s="1"/>
  <c r="Z1077" i="8"/>
  <c r="G991" i="33" s="1"/>
  <c r="Z1085" i="8"/>
  <c r="G999" i="33" s="1"/>
  <c r="Z1093" i="8"/>
  <c r="G1007" i="33" s="1"/>
  <c r="Z1101" i="8"/>
  <c r="G1015" i="33" s="1"/>
  <c r="Z1109" i="8"/>
  <c r="G1023" i="33" s="1"/>
  <c r="Z1117" i="8"/>
  <c r="G1031" i="33" s="1"/>
  <c r="Z1125" i="8"/>
  <c r="G1039" i="33" s="1"/>
  <c r="Z1133" i="8"/>
  <c r="G1047" i="33" s="1"/>
  <c r="Z1141" i="8"/>
  <c r="G1055" i="33" s="1"/>
  <c r="Z1149" i="8"/>
  <c r="G1063" i="33" s="1"/>
  <c r="Z1157" i="8"/>
  <c r="G1071" i="33" s="1"/>
  <c r="Z1165" i="8"/>
  <c r="G1079" i="33" s="1"/>
  <c r="Z1173" i="8"/>
  <c r="G1087" i="33" s="1"/>
  <c r="Z1181" i="8"/>
  <c r="G1095" i="33" s="1"/>
  <c r="Z1189" i="8"/>
  <c r="G1103" i="33" s="1"/>
  <c r="Z1197" i="8"/>
  <c r="G1111" i="33" s="1"/>
  <c r="Z1205" i="8"/>
  <c r="G1119" i="33" s="1"/>
  <c r="Z1213" i="8"/>
  <c r="G1127" i="33" s="1"/>
  <c r="Z1221" i="8"/>
  <c r="G1135" i="33" s="1"/>
  <c r="Z1229" i="8"/>
  <c r="G1143" i="33" s="1"/>
  <c r="Z1237" i="8"/>
  <c r="G1151" i="33" s="1"/>
  <c r="Z1245" i="8"/>
  <c r="G1159" i="33" s="1"/>
  <c r="Z1253" i="8"/>
  <c r="G1167" i="33" s="1"/>
  <c r="Z1261" i="8"/>
  <c r="G1175" i="33" s="1"/>
  <c r="Z1269" i="8"/>
  <c r="G1183" i="33" s="1"/>
  <c r="Z520" i="8"/>
  <c r="G434" i="33" s="1"/>
  <c r="Z623" i="8"/>
  <c r="G537" i="33" s="1"/>
  <c r="Z725" i="8"/>
  <c r="G639" i="33" s="1"/>
  <c r="Z813" i="8"/>
  <c r="G727" i="33" s="1"/>
  <c r="Z904" i="8"/>
  <c r="G818" i="33" s="1"/>
  <c r="Z989" i="8"/>
  <c r="G903" i="33" s="1"/>
  <c r="Z1070" i="8"/>
  <c r="G984" i="33" s="1"/>
  <c r="Z1134" i="8"/>
  <c r="G1048" i="33" s="1"/>
  <c r="Z1198" i="8"/>
  <c r="G1112" i="33" s="1"/>
  <c r="Z1262" i="8"/>
  <c r="G1176" i="33" s="1"/>
  <c r="Z1290" i="8"/>
  <c r="G1204" i="33" s="1"/>
  <c r="Z1310" i="8"/>
  <c r="G1224" i="33" s="1"/>
  <c r="Z1321" i="8"/>
  <c r="G1235" i="33" s="1"/>
  <c r="Z1329" i="8"/>
  <c r="G1243" i="33" s="1"/>
  <c r="Z1337" i="8"/>
  <c r="G1251" i="33" s="1"/>
  <c r="Z1345" i="8"/>
  <c r="G1259" i="33" s="1"/>
  <c r="Z1353" i="8"/>
  <c r="G1267" i="33" s="1"/>
  <c r="Z1361" i="8"/>
  <c r="G1275" i="33" s="1"/>
  <c r="Z1369" i="8"/>
  <c r="G1283" i="33" s="1"/>
  <c r="Z1377" i="8"/>
  <c r="G1291" i="33" s="1"/>
  <c r="Z1385" i="8"/>
  <c r="G1299" i="33" s="1"/>
  <c r="Z1393" i="8"/>
  <c r="G1307" i="33" s="1"/>
  <c r="Z1401" i="8"/>
  <c r="G1315" i="33" s="1"/>
  <c r="Z1409" i="8"/>
  <c r="G1323" i="33" s="1"/>
  <c r="Z1417" i="8"/>
  <c r="G1331" i="33" s="1"/>
  <c r="Z1425" i="8"/>
  <c r="G1339" i="33" s="1"/>
  <c r="Z1433" i="8"/>
  <c r="G1347" i="33" s="1"/>
  <c r="Z1441" i="8"/>
  <c r="G1355" i="33" s="1"/>
  <c r="Z1449" i="8"/>
  <c r="G1363" i="33" s="1"/>
  <c r="Z1457" i="8"/>
  <c r="G1371" i="33" s="1"/>
  <c r="Z1465" i="8"/>
  <c r="G1379" i="33" s="1"/>
  <c r="Z1473" i="8"/>
  <c r="G1387" i="33" s="1"/>
  <c r="Z1481" i="8"/>
  <c r="G1395" i="33" s="1"/>
  <c r="Z1489" i="8"/>
  <c r="G1403" i="33" s="1"/>
  <c r="Z1497" i="8"/>
  <c r="G1411" i="33" s="1"/>
  <c r="Z1505" i="8"/>
  <c r="G1419" i="33" s="1"/>
  <c r="Z1513" i="8"/>
  <c r="G1427" i="33" s="1"/>
  <c r="Z1521" i="8"/>
  <c r="G1435" i="33" s="1"/>
  <c r="Z1529" i="8"/>
  <c r="G1443" i="33" s="1"/>
  <c r="Z1537" i="8"/>
  <c r="G1451" i="33" s="1"/>
  <c r="Z1545" i="8"/>
  <c r="G1459" i="33" s="1"/>
  <c r="Z1553" i="8"/>
  <c r="G1467" i="33" s="1"/>
  <c r="Z1561" i="8"/>
  <c r="G1475" i="33" s="1"/>
  <c r="Z1569" i="8"/>
  <c r="G1483" i="33" s="1"/>
  <c r="Z1577" i="8"/>
  <c r="G1491" i="33" s="1"/>
  <c r="Z1585" i="8"/>
  <c r="G1499" i="33" s="1"/>
  <c r="Z1593" i="8"/>
  <c r="G1507" i="33" s="1"/>
  <c r="Z1601" i="8"/>
  <c r="G1515" i="33" s="1"/>
  <c r="Z1609" i="8"/>
  <c r="G1523" i="33" s="1"/>
  <c r="Z1617" i="8"/>
  <c r="G1531" i="33" s="1"/>
  <c r="Z1625" i="8"/>
  <c r="G1539" i="33" s="1"/>
  <c r="Z1633" i="8"/>
  <c r="G1547" i="33" s="1"/>
  <c r="Z1641" i="8"/>
  <c r="G1555" i="33" s="1"/>
  <c r="Z1649" i="8"/>
  <c r="G1563" i="33" s="1"/>
  <c r="Z1657" i="8"/>
  <c r="G1571" i="33" s="1"/>
  <c r="Z1665" i="8"/>
  <c r="G1579" i="33" s="1"/>
  <c r="Z1673" i="8"/>
  <c r="G1587" i="33" s="1"/>
  <c r="Z1681" i="8"/>
  <c r="G1595" i="33" s="1"/>
  <c r="Z1689" i="8"/>
  <c r="G1603" i="33" s="1"/>
  <c r="Z1697" i="8"/>
  <c r="G1611" i="33" s="1"/>
  <c r="Z533" i="8"/>
  <c r="G447" i="33" s="1"/>
  <c r="Z634" i="8"/>
  <c r="G548" i="33" s="1"/>
  <c r="Z737" i="8"/>
  <c r="G651" i="33" s="1"/>
  <c r="Z825" i="8"/>
  <c r="G739" i="33" s="1"/>
  <c r="Z914" i="8"/>
  <c r="G828" i="33" s="1"/>
  <c r="Z1000" i="8"/>
  <c r="G914" i="33" s="1"/>
  <c r="Z1078" i="8"/>
  <c r="G992" i="33" s="1"/>
  <c r="Z1142" i="8"/>
  <c r="G1056" i="33" s="1"/>
  <c r="Z1206" i="8"/>
  <c r="G1120" i="33" s="1"/>
  <c r="Z1270" i="8"/>
  <c r="G1184" i="33" s="1"/>
  <c r="Z1293" i="8"/>
  <c r="G1207" i="33" s="1"/>
  <c r="Z1312" i="8"/>
  <c r="G1226" i="33" s="1"/>
  <c r="Z1322" i="8"/>
  <c r="G1236" i="33" s="1"/>
  <c r="Z1330" i="8"/>
  <c r="G1244" i="33" s="1"/>
  <c r="Z1338" i="8"/>
  <c r="G1252" i="33" s="1"/>
  <c r="Z1346" i="8"/>
  <c r="G1260" i="33" s="1"/>
  <c r="Z1354" i="8"/>
  <c r="G1268" i="33" s="1"/>
  <c r="Z1362" i="8"/>
  <c r="G1276" i="33" s="1"/>
  <c r="Z1370" i="8"/>
  <c r="G1284" i="33" s="1"/>
  <c r="Z1378" i="8"/>
  <c r="G1292" i="33" s="1"/>
  <c r="Z1386" i="8"/>
  <c r="G1300" i="33" s="1"/>
  <c r="Z1394" i="8"/>
  <c r="G1308" i="33" s="1"/>
  <c r="Z1402" i="8"/>
  <c r="G1316" i="33" s="1"/>
  <c r="Z1410" i="8"/>
  <c r="G1324" i="33" s="1"/>
  <c r="Z1418" i="8"/>
  <c r="G1332" i="33" s="1"/>
  <c r="Z1426" i="8"/>
  <c r="G1340" i="33" s="1"/>
  <c r="Z1434" i="8"/>
  <c r="G1348" i="33" s="1"/>
  <c r="Z1442" i="8"/>
  <c r="G1356" i="33" s="1"/>
  <c r="Z1450" i="8"/>
  <c r="G1364" i="33" s="1"/>
  <c r="Z1458" i="8"/>
  <c r="G1372" i="33" s="1"/>
  <c r="Z1466" i="8"/>
  <c r="G1380" i="33" s="1"/>
  <c r="Z1474" i="8"/>
  <c r="G1388" i="33" s="1"/>
  <c r="Z1482" i="8"/>
  <c r="G1396" i="33" s="1"/>
  <c r="Z1490" i="8"/>
  <c r="G1404" i="33" s="1"/>
  <c r="Z1498" i="8"/>
  <c r="G1412" i="33" s="1"/>
  <c r="Z1506" i="8"/>
  <c r="G1420" i="33" s="1"/>
  <c r="Z1514" i="8"/>
  <c r="G1428" i="33" s="1"/>
  <c r="Z1522" i="8"/>
  <c r="G1436" i="33" s="1"/>
  <c r="Z1530" i="8"/>
  <c r="G1444" i="33" s="1"/>
  <c r="Z1538" i="8"/>
  <c r="G1452" i="33" s="1"/>
  <c r="Z1546" i="8"/>
  <c r="G1460" i="33" s="1"/>
  <c r="Z1554" i="8"/>
  <c r="G1468" i="33" s="1"/>
  <c r="Z1562" i="8"/>
  <c r="G1476" i="33" s="1"/>
  <c r="Z1570" i="8"/>
  <c r="G1484" i="33" s="1"/>
  <c r="Z1578" i="8"/>
  <c r="G1492" i="33" s="1"/>
  <c r="Z1586" i="8"/>
  <c r="G1500" i="33" s="1"/>
  <c r="Z1594" i="8"/>
  <c r="G1508" i="33" s="1"/>
  <c r="Z1602" i="8"/>
  <c r="G1516" i="33" s="1"/>
  <c r="Z1610" i="8"/>
  <c r="G1524" i="33" s="1"/>
  <c r="Z1618" i="8"/>
  <c r="G1532" i="33" s="1"/>
  <c r="Z1626" i="8"/>
  <c r="G1540" i="33" s="1"/>
  <c r="Z1634" i="8"/>
  <c r="G1548" i="33" s="1"/>
  <c r="Z1642" i="8"/>
  <c r="G1556" i="33" s="1"/>
  <c r="Z1650" i="8"/>
  <c r="G1564" i="33" s="1"/>
  <c r="Z1658" i="8"/>
  <c r="G1572" i="33" s="1"/>
  <c r="Z1666" i="8"/>
  <c r="G1580" i="33" s="1"/>
  <c r="Z1674" i="8"/>
  <c r="G1588" i="33" s="1"/>
  <c r="Z1682" i="8"/>
  <c r="G1596" i="33" s="1"/>
  <c r="Z1690" i="8"/>
  <c r="G1604" i="33" s="1"/>
  <c r="Z254" i="8"/>
  <c r="G168" i="33" s="1"/>
  <c r="Z545" i="8"/>
  <c r="G459" i="33" s="1"/>
  <c r="Z648" i="8"/>
  <c r="G562" i="33" s="1"/>
  <c r="Z751" i="8"/>
  <c r="G665" i="33" s="1"/>
  <c r="Z839" i="8"/>
  <c r="G753" i="33" s="1"/>
  <c r="Z925" i="8"/>
  <c r="G839" i="33" s="1"/>
  <c r="Z1010" i="8"/>
  <c r="G924" i="33" s="1"/>
  <c r="Z1086" i="8"/>
  <c r="G1000" i="33" s="1"/>
  <c r="Z1150" i="8"/>
  <c r="G1064" i="33" s="1"/>
  <c r="Z1214" i="8"/>
  <c r="G1128" i="33" s="1"/>
  <c r="Z1274" i="8"/>
  <c r="G1188" i="33" s="1"/>
  <c r="Z1294" i="8"/>
  <c r="G1208" i="33" s="1"/>
  <c r="Z1313" i="8"/>
  <c r="G1227" i="33" s="1"/>
  <c r="Z1323" i="8"/>
  <c r="G1237" i="33" s="1"/>
  <c r="Z1331" i="8"/>
  <c r="G1245" i="33" s="1"/>
  <c r="Z1339" i="8"/>
  <c r="G1253" i="33" s="1"/>
  <c r="Z1347" i="8"/>
  <c r="G1261" i="33" s="1"/>
  <c r="Z1355" i="8"/>
  <c r="G1269" i="33" s="1"/>
  <c r="Z1363" i="8"/>
  <c r="G1277" i="33" s="1"/>
  <c r="Z1371" i="8"/>
  <c r="G1285" i="33" s="1"/>
  <c r="Z1379" i="8"/>
  <c r="G1293" i="33" s="1"/>
  <c r="Z1387" i="8"/>
  <c r="G1301" i="33" s="1"/>
  <c r="Z1395" i="8"/>
  <c r="G1309" i="33" s="1"/>
  <c r="Z1403" i="8"/>
  <c r="G1317" i="33" s="1"/>
  <c r="Z1411" i="8"/>
  <c r="G1325" i="33" s="1"/>
  <c r="Z1419" i="8"/>
  <c r="G1333" i="33" s="1"/>
  <c r="Z1427" i="8"/>
  <c r="G1341" i="33" s="1"/>
  <c r="Z1435" i="8"/>
  <c r="G1349" i="33" s="1"/>
  <c r="Z1443" i="8"/>
  <c r="G1357" i="33" s="1"/>
  <c r="Z1451" i="8"/>
  <c r="G1365" i="33" s="1"/>
  <c r="Z1459" i="8"/>
  <c r="G1373" i="33" s="1"/>
  <c r="Z1467" i="8"/>
  <c r="G1381" i="33" s="1"/>
  <c r="Z1475" i="8"/>
  <c r="G1389" i="33" s="1"/>
  <c r="Z1483" i="8"/>
  <c r="G1397" i="33" s="1"/>
  <c r="Z1491" i="8"/>
  <c r="G1405" i="33" s="1"/>
  <c r="Z1499" i="8"/>
  <c r="G1413" i="33" s="1"/>
  <c r="Z1507" i="8"/>
  <c r="G1421" i="33" s="1"/>
  <c r="Z1515" i="8"/>
  <c r="G1429" i="33" s="1"/>
  <c r="Z1523" i="8"/>
  <c r="G1437" i="33" s="1"/>
  <c r="Z1531" i="8"/>
  <c r="G1445" i="33" s="1"/>
  <c r="Z1539" i="8"/>
  <c r="G1453" i="33" s="1"/>
  <c r="Z1547" i="8"/>
  <c r="G1461" i="33" s="1"/>
  <c r="Z1555" i="8"/>
  <c r="G1469" i="33" s="1"/>
  <c r="Z1563" i="8"/>
  <c r="G1477" i="33" s="1"/>
  <c r="Z1571" i="8"/>
  <c r="G1485" i="33" s="1"/>
  <c r="Z1579" i="8"/>
  <c r="G1493" i="33" s="1"/>
  <c r="Z1587" i="8"/>
  <c r="G1501" i="33" s="1"/>
  <c r="Z1595" i="8"/>
  <c r="G1509" i="33" s="1"/>
  <c r="Z1603" i="8"/>
  <c r="G1517" i="33" s="1"/>
  <c r="Z1611" i="8"/>
  <c r="G1525" i="33" s="1"/>
  <c r="Z1619" i="8"/>
  <c r="G1533" i="33" s="1"/>
  <c r="Z1627" i="8"/>
  <c r="G1541" i="33" s="1"/>
  <c r="Z1635" i="8"/>
  <c r="G1549" i="33" s="1"/>
  <c r="Z1643" i="8"/>
  <c r="G1557" i="33" s="1"/>
  <c r="Z1651" i="8"/>
  <c r="G1565" i="33" s="1"/>
  <c r="Z1659" i="8"/>
  <c r="G1573" i="33" s="1"/>
  <c r="Z1667" i="8"/>
  <c r="G1581" i="33" s="1"/>
  <c r="Z1675" i="8"/>
  <c r="G1589" i="33" s="1"/>
  <c r="Z1683" i="8"/>
  <c r="G1597" i="33" s="1"/>
  <c r="Z1691" i="8"/>
  <c r="G1605" i="33" s="1"/>
  <c r="T154" i="8"/>
  <c r="E68" i="33" s="1"/>
  <c r="T164" i="8"/>
  <c r="E78" i="33" s="1"/>
  <c r="T221" i="8"/>
  <c r="E135" i="33" s="1"/>
  <c r="T235" i="8"/>
  <c r="E149" i="33" s="1"/>
  <c r="T248" i="8"/>
  <c r="E162" i="33" s="1"/>
  <c r="Z414" i="8"/>
  <c r="G328" i="33" s="1"/>
  <c r="Z559" i="8"/>
  <c r="G473" i="33" s="1"/>
  <c r="Z661" i="8"/>
  <c r="G575" i="33" s="1"/>
  <c r="Z762" i="8"/>
  <c r="G676" i="33" s="1"/>
  <c r="Z850" i="8"/>
  <c r="G764" i="33" s="1"/>
  <c r="Z936" i="8"/>
  <c r="G850" i="33" s="1"/>
  <c r="Z1021" i="8"/>
  <c r="G935" i="33" s="1"/>
  <c r="Z1094" i="8"/>
  <c r="G1008" i="33" s="1"/>
  <c r="Z1158" i="8"/>
  <c r="G1072" i="33" s="1"/>
  <c r="Z1222" i="8"/>
  <c r="G1136" i="33" s="1"/>
  <c r="Z1277" i="8"/>
  <c r="G1191" i="33" s="1"/>
  <c r="Z1298" i="8"/>
  <c r="G1212" i="33" s="1"/>
  <c r="Z1314" i="8"/>
  <c r="G1228" i="33" s="1"/>
  <c r="Z1324" i="8"/>
  <c r="G1238" i="33" s="1"/>
  <c r="Z1332" i="8"/>
  <c r="G1246" i="33" s="1"/>
  <c r="Z1340" i="8"/>
  <c r="G1254" i="33" s="1"/>
  <c r="Z1348" i="8"/>
  <c r="G1262" i="33" s="1"/>
  <c r="Z1356" i="8"/>
  <c r="G1270" i="33" s="1"/>
  <c r="Z1364" i="8"/>
  <c r="G1278" i="33" s="1"/>
  <c r="Z1372" i="8"/>
  <c r="G1286" i="33" s="1"/>
  <c r="Z1380" i="8"/>
  <c r="G1294" i="33" s="1"/>
  <c r="Z1388" i="8"/>
  <c r="G1302" i="33" s="1"/>
  <c r="Z1396" i="8"/>
  <c r="G1310" i="33" s="1"/>
  <c r="Z1404" i="8"/>
  <c r="G1318" i="33" s="1"/>
  <c r="Z1412" i="8"/>
  <c r="G1326" i="33" s="1"/>
  <c r="Z1420" i="8"/>
  <c r="G1334" i="33" s="1"/>
  <c r="Z1428" i="8"/>
  <c r="G1342" i="33" s="1"/>
  <c r="Z1436" i="8"/>
  <c r="G1350" i="33" s="1"/>
  <c r="Z1444" i="8"/>
  <c r="G1358" i="33" s="1"/>
  <c r="Z1452" i="8"/>
  <c r="G1366" i="33" s="1"/>
  <c r="Z1460" i="8"/>
  <c r="G1374" i="33" s="1"/>
  <c r="Z1468" i="8"/>
  <c r="G1382" i="33" s="1"/>
  <c r="Z1476" i="8"/>
  <c r="G1390" i="33" s="1"/>
  <c r="Z1484" i="8"/>
  <c r="G1398" i="33" s="1"/>
  <c r="Z1492" i="8"/>
  <c r="G1406" i="33" s="1"/>
  <c r="Z1500" i="8"/>
  <c r="G1414" i="33" s="1"/>
  <c r="Z1508" i="8"/>
  <c r="G1422" i="33" s="1"/>
  <c r="Z1516" i="8"/>
  <c r="G1430" i="33" s="1"/>
  <c r="Z1524" i="8"/>
  <c r="G1438" i="33" s="1"/>
  <c r="Z1532" i="8"/>
  <c r="G1446" i="33" s="1"/>
  <c r="Z1540" i="8"/>
  <c r="G1454" i="33" s="1"/>
  <c r="Z1548" i="8"/>
  <c r="G1462" i="33" s="1"/>
  <c r="Z1556" i="8"/>
  <c r="G1470" i="33" s="1"/>
  <c r="Z1564" i="8"/>
  <c r="G1478" i="33" s="1"/>
  <c r="Z1572" i="8"/>
  <c r="G1486" i="33" s="1"/>
  <c r="Z1580" i="8"/>
  <c r="G1494" i="33" s="1"/>
  <c r="Z1588" i="8"/>
  <c r="G1502" i="33" s="1"/>
  <c r="Z1596" i="8"/>
  <c r="G1510" i="33" s="1"/>
  <c r="Z1604" i="8"/>
  <c r="G1518" i="33" s="1"/>
  <c r="Z1612" i="8"/>
  <c r="G1526" i="33" s="1"/>
  <c r="Z1620" i="8"/>
  <c r="G1534" i="33" s="1"/>
  <c r="Z1628" i="8"/>
  <c r="G1542" i="33" s="1"/>
  <c r="Z1636" i="8"/>
  <c r="G1550" i="33" s="1"/>
  <c r="Z1644" i="8"/>
  <c r="G1558" i="33" s="1"/>
  <c r="Z1652" i="8"/>
  <c r="G1566" i="33" s="1"/>
  <c r="Z1660" i="8"/>
  <c r="G1574" i="33" s="1"/>
  <c r="Z1668" i="8"/>
  <c r="G1582" i="33" s="1"/>
  <c r="Z1676" i="8"/>
  <c r="G1590" i="33" s="1"/>
  <c r="Z1684" i="8"/>
  <c r="G1598" i="33" s="1"/>
  <c r="Z1692" i="8"/>
  <c r="G1606" i="33" s="1"/>
  <c r="Z448" i="8"/>
  <c r="G362" i="33" s="1"/>
  <c r="Z570" i="8"/>
  <c r="G484" i="33" s="1"/>
  <c r="Z673" i="8"/>
  <c r="G587" i="33" s="1"/>
  <c r="Z861" i="8"/>
  <c r="G775" i="33" s="1"/>
  <c r="Z946" i="8"/>
  <c r="G860" i="33" s="1"/>
  <c r="Z1032" i="8"/>
  <c r="G946" i="33" s="1"/>
  <c r="Z1102" i="8"/>
  <c r="G1016" i="33" s="1"/>
  <c r="Z1166" i="8"/>
  <c r="G1080" i="33" s="1"/>
  <c r="Z1230" i="8"/>
  <c r="G1144" i="33" s="1"/>
  <c r="Z1278" i="8"/>
  <c r="G1192" i="33" s="1"/>
  <c r="Z1301" i="8"/>
  <c r="G1215" i="33" s="1"/>
  <c r="Z1315" i="8"/>
  <c r="G1229" i="33" s="1"/>
  <c r="Z1325" i="8"/>
  <c r="G1239" i="33" s="1"/>
  <c r="Z1333" i="8"/>
  <c r="G1247" i="33" s="1"/>
  <c r="Z1341" i="8"/>
  <c r="G1255" i="33" s="1"/>
  <c r="Z1349" i="8"/>
  <c r="G1263" i="33" s="1"/>
  <c r="Z1357" i="8"/>
  <c r="G1271" i="33" s="1"/>
  <c r="Z1365" i="8"/>
  <c r="G1279" i="33" s="1"/>
  <c r="Z1373" i="8"/>
  <c r="G1287" i="33" s="1"/>
  <c r="Z1381" i="8"/>
  <c r="G1295" i="33" s="1"/>
  <c r="Z1389" i="8"/>
  <c r="G1303" i="33" s="1"/>
  <c r="Z1397" i="8"/>
  <c r="G1311" i="33" s="1"/>
  <c r="Z1405" i="8"/>
  <c r="G1319" i="33" s="1"/>
  <c r="Z1413" i="8"/>
  <c r="G1327" i="33" s="1"/>
  <c r="Z1421" i="8"/>
  <c r="G1335" i="33" s="1"/>
  <c r="Z1429" i="8"/>
  <c r="G1343" i="33" s="1"/>
  <c r="Z1437" i="8"/>
  <c r="G1351" i="33" s="1"/>
  <c r="Z1445" i="8"/>
  <c r="G1359" i="33" s="1"/>
  <c r="Z1453" i="8"/>
  <c r="G1367" i="33" s="1"/>
  <c r="Z1461" i="8"/>
  <c r="G1375" i="33" s="1"/>
  <c r="Z1469" i="8"/>
  <c r="G1383" i="33" s="1"/>
  <c r="Z1477" i="8"/>
  <c r="G1391" i="33" s="1"/>
  <c r="Z1485" i="8"/>
  <c r="G1399" i="33" s="1"/>
  <c r="Z1493" i="8"/>
  <c r="G1407" i="33" s="1"/>
  <c r="Z1501" i="8"/>
  <c r="G1415" i="33" s="1"/>
  <c r="Z1509" i="8"/>
  <c r="G1423" i="33" s="1"/>
  <c r="Z1517" i="8"/>
  <c r="G1431" i="33" s="1"/>
  <c r="Z1525" i="8"/>
  <c r="G1439" i="33" s="1"/>
  <c r="Z1533" i="8"/>
  <c r="G1447" i="33" s="1"/>
  <c r="Z1541" i="8"/>
  <c r="G1455" i="33" s="1"/>
  <c r="Z1549" i="8"/>
  <c r="G1463" i="33" s="1"/>
  <c r="Z1557" i="8"/>
  <c r="G1471" i="33" s="1"/>
  <c r="Z1565" i="8"/>
  <c r="G1479" i="33" s="1"/>
  <c r="Z1573" i="8"/>
  <c r="G1487" i="33" s="1"/>
  <c r="Z1581" i="8"/>
  <c r="G1495" i="33" s="1"/>
  <c r="Z1589" i="8"/>
  <c r="G1503" i="33" s="1"/>
  <c r="Z1597" i="8"/>
  <c r="G1511" i="33" s="1"/>
  <c r="Z1605" i="8"/>
  <c r="G1519" i="33" s="1"/>
  <c r="Z1613" i="8"/>
  <c r="G1527" i="33" s="1"/>
  <c r="Z1621" i="8"/>
  <c r="G1535" i="33" s="1"/>
  <c r="Z1629" i="8"/>
  <c r="G1543" i="33" s="1"/>
  <c r="Z1637" i="8"/>
  <c r="G1551" i="33" s="1"/>
  <c r="Z1645" i="8"/>
  <c r="G1559" i="33" s="1"/>
  <c r="Z1653" i="8"/>
  <c r="G1567" i="33" s="1"/>
  <c r="Z1661" i="8"/>
  <c r="G1575" i="33" s="1"/>
  <c r="Z1669" i="8"/>
  <c r="G1583" i="33" s="1"/>
  <c r="Z1677" i="8"/>
  <c r="G1591" i="33" s="1"/>
  <c r="Z1685" i="8"/>
  <c r="G1599" i="33" s="1"/>
  <c r="Z1693" i="8"/>
  <c r="G1607" i="33" s="1"/>
  <c r="Z469" i="8"/>
  <c r="G383" i="33" s="1"/>
  <c r="Z584" i="8"/>
  <c r="G498" i="33" s="1"/>
  <c r="Z687" i="8"/>
  <c r="G601" i="33" s="1"/>
  <c r="Z775" i="8"/>
  <c r="G689" i="33" s="1"/>
  <c r="Z872" i="8"/>
  <c r="G786" i="33" s="1"/>
  <c r="Z957" i="8"/>
  <c r="G871" i="33" s="1"/>
  <c r="Z1042" i="8"/>
  <c r="G956" i="33" s="1"/>
  <c r="Z1110" i="8"/>
  <c r="G1024" i="33" s="1"/>
  <c r="Z1174" i="8"/>
  <c r="G1088" i="33" s="1"/>
  <c r="Z1238" i="8"/>
  <c r="G1152" i="33" s="1"/>
  <c r="Z1282" i="8"/>
  <c r="G1196" i="33" s="1"/>
  <c r="Z1302" i="8"/>
  <c r="G1216" i="33" s="1"/>
  <c r="Z1317" i="8"/>
  <c r="G1231" i="33" s="1"/>
  <c r="Z1326" i="8"/>
  <c r="G1240" i="33" s="1"/>
  <c r="Z1334" i="8"/>
  <c r="G1248" i="33" s="1"/>
  <c r="Z1342" i="8"/>
  <c r="G1256" i="33" s="1"/>
  <c r="Z1350" i="8"/>
  <c r="G1264" i="33" s="1"/>
  <c r="Z1358" i="8"/>
  <c r="G1272" i="33" s="1"/>
  <c r="Z1366" i="8"/>
  <c r="G1280" i="33" s="1"/>
  <c r="Z1374" i="8"/>
  <c r="G1288" i="33" s="1"/>
  <c r="Z1382" i="8"/>
  <c r="G1296" i="33" s="1"/>
  <c r="Z1390" i="8"/>
  <c r="G1304" i="33" s="1"/>
  <c r="Z1398" i="8"/>
  <c r="G1312" i="33" s="1"/>
  <c r="Z1406" i="8"/>
  <c r="G1320" i="33" s="1"/>
  <c r="Z1414" i="8"/>
  <c r="G1328" i="33" s="1"/>
  <c r="Z1422" i="8"/>
  <c r="G1336" i="33" s="1"/>
  <c r="Z1430" i="8"/>
  <c r="G1344" i="33" s="1"/>
  <c r="Z1438" i="8"/>
  <c r="G1352" i="33" s="1"/>
  <c r="Z1446" i="8"/>
  <c r="G1360" i="33" s="1"/>
  <c r="Z1454" i="8"/>
  <c r="G1368" i="33" s="1"/>
  <c r="Z1462" i="8"/>
  <c r="G1376" i="33" s="1"/>
  <c r="Z1470" i="8"/>
  <c r="G1384" i="33" s="1"/>
  <c r="Z1478" i="8"/>
  <c r="G1392" i="33" s="1"/>
  <c r="Z1486" i="8"/>
  <c r="G1400" i="33" s="1"/>
  <c r="Z1494" i="8"/>
  <c r="G1408" i="33" s="1"/>
  <c r="Z1502" i="8"/>
  <c r="G1416" i="33" s="1"/>
  <c r="Z1510" i="8"/>
  <c r="G1424" i="33" s="1"/>
  <c r="Z1518" i="8"/>
  <c r="G1432" i="33" s="1"/>
  <c r="Z1526" i="8"/>
  <c r="G1440" i="33" s="1"/>
  <c r="Z1534" i="8"/>
  <c r="G1448" i="33" s="1"/>
  <c r="Z1542" i="8"/>
  <c r="G1456" i="33" s="1"/>
  <c r="Z1550" i="8"/>
  <c r="G1464" i="33" s="1"/>
  <c r="Z1558" i="8"/>
  <c r="G1472" i="33" s="1"/>
  <c r="Z1566" i="8"/>
  <c r="G1480" i="33" s="1"/>
  <c r="Z1574" i="8"/>
  <c r="G1488" i="33" s="1"/>
  <c r="Z1582" i="8"/>
  <c r="G1496" i="33" s="1"/>
  <c r="Z1590" i="8"/>
  <c r="G1504" i="33" s="1"/>
  <c r="Z1598" i="8"/>
  <c r="G1512" i="33" s="1"/>
  <c r="Z1606" i="8"/>
  <c r="G1520" i="33" s="1"/>
  <c r="Z1614" i="8"/>
  <c r="G1528" i="33" s="1"/>
  <c r="Z1622" i="8"/>
  <c r="G1536" i="33" s="1"/>
  <c r="Z1630" i="8"/>
  <c r="G1544" i="33" s="1"/>
  <c r="Z1638" i="8"/>
  <c r="G1552" i="33" s="1"/>
  <c r="Z1646" i="8"/>
  <c r="G1560" i="33" s="1"/>
  <c r="Z1654" i="8"/>
  <c r="G1568" i="33" s="1"/>
  <c r="Z1662" i="8"/>
  <c r="G1576" i="33" s="1"/>
  <c r="Z1670" i="8"/>
  <c r="G1584" i="33" s="1"/>
  <c r="Z1678" i="8"/>
  <c r="G1592" i="33" s="1"/>
  <c r="Z1686" i="8"/>
  <c r="G1600" i="33" s="1"/>
  <c r="Z1694" i="8"/>
  <c r="G1608" i="33" s="1"/>
  <c r="T288" i="8"/>
  <c r="E202" i="33" s="1"/>
  <c r="Z1062" i="8"/>
  <c r="G976" i="33" s="1"/>
  <c r="Z1286" i="8"/>
  <c r="G1200" i="33" s="1"/>
  <c r="Z1336" i="8"/>
  <c r="G1250" i="33" s="1"/>
  <c r="Z1368" i="8"/>
  <c r="G1282" i="33" s="1"/>
  <c r="Z1400" i="8"/>
  <c r="G1314" i="33" s="1"/>
  <c r="Z1432" i="8"/>
  <c r="G1346" i="33" s="1"/>
  <c r="Z1464" i="8"/>
  <c r="G1378" i="33" s="1"/>
  <c r="Z1496" i="8"/>
  <c r="G1410" i="33" s="1"/>
  <c r="Z1528" i="8"/>
  <c r="G1442" i="33" s="1"/>
  <c r="Z1560" i="8"/>
  <c r="G1474" i="33" s="1"/>
  <c r="Z1592" i="8"/>
  <c r="G1506" i="33" s="1"/>
  <c r="Z1624" i="8"/>
  <c r="G1538" i="33" s="1"/>
  <c r="Z1656" i="8"/>
  <c r="G1570" i="33" s="1"/>
  <c r="Z1688" i="8"/>
  <c r="G1602" i="33" s="1"/>
  <c r="T255" i="8"/>
  <c r="E169" i="33" s="1"/>
  <c r="T267" i="8"/>
  <c r="E181" i="33" s="1"/>
  <c r="T280" i="8"/>
  <c r="E194" i="33" s="1"/>
  <c r="Z786" i="8"/>
  <c r="G700" i="33" s="1"/>
  <c r="Z1118" i="8"/>
  <c r="G1032" i="33" s="1"/>
  <c r="Z1306" i="8"/>
  <c r="G1220" i="33" s="1"/>
  <c r="Z1343" i="8"/>
  <c r="G1257" i="33" s="1"/>
  <c r="Z1375" i="8"/>
  <c r="G1289" i="33" s="1"/>
  <c r="Z1407" i="8"/>
  <c r="G1321" i="33" s="1"/>
  <c r="Z1439" i="8"/>
  <c r="G1353" i="33" s="1"/>
  <c r="Z1471" i="8"/>
  <c r="G1385" i="33" s="1"/>
  <c r="Z1503" i="8"/>
  <c r="G1417" i="33" s="1"/>
  <c r="Z1535" i="8"/>
  <c r="G1449" i="33" s="1"/>
  <c r="Z1567" i="8"/>
  <c r="G1481" i="33" s="1"/>
  <c r="Z1599" i="8"/>
  <c r="G1513" i="33" s="1"/>
  <c r="Z1631" i="8"/>
  <c r="G1545" i="33" s="1"/>
  <c r="Z1663" i="8"/>
  <c r="G1577" i="33" s="1"/>
  <c r="Z1695" i="8"/>
  <c r="G1609" i="33" s="1"/>
  <c r="T214" i="8"/>
  <c r="E128" i="33" s="1"/>
  <c r="T298" i="8"/>
  <c r="E212" i="33" s="1"/>
  <c r="T303" i="8"/>
  <c r="E217" i="33" s="1"/>
  <c r="T320" i="8"/>
  <c r="E234" i="33" s="1"/>
  <c r="T346" i="8"/>
  <c r="E260" i="33" s="1"/>
  <c r="T367" i="8"/>
  <c r="E281" i="33" s="1"/>
  <c r="T395" i="8"/>
  <c r="E309" i="33" s="1"/>
  <c r="T431" i="8"/>
  <c r="E345" i="33" s="1"/>
  <c r="T434" i="8"/>
  <c r="E348" i="33" s="1"/>
  <c r="Z489" i="8"/>
  <c r="G403" i="33" s="1"/>
  <c r="Z800" i="8"/>
  <c r="G714" i="33" s="1"/>
  <c r="Z1126" i="8"/>
  <c r="G1040" i="33" s="1"/>
  <c r="Z1309" i="8"/>
  <c r="G1223" i="33" s="1"/>
  <c r="Z1344" i="8"/>
  <c r="G1258" i="33" s="1"/>
  <c r="Z1376" i="8"/>
  <c r="G1290" i="33" s="1"/>
  <c r="Z1408" i="8"/>
  <c r="G1322" i="33" s="1"/>
  <c r="Z1440" i="8"/>
  <c r="G1354" i="33" s="1"/>
  <c r="Z1472" i="8"/>
  <c r="G1386" i="33" s="1"/>
  <c r="Z1504" i="8"/>
  <c r="G1418" i="33" s="1"/>
  <c r="Z1536" i="8"/>
  <c r="G1450" i="33" s="1"/>
  <c r="Z1568" i="8"/>
  <c r="G1482" i="33" s="1"/>
  <c r="Z1600" i="8"/>
  <c r="G1514" i="33" s="1"/>
  <c r="Z1632" i="8"/>
  <c r="G1546" i="33" s="1"/>
  <c r="Z1664" i="8"/>
  <c r="G1578" i="33" s="1"/>
  <c r="Z1696" i="8"/>
  <c r="G1610" i="33" s="1"/>
  <c r="T209" i="8"/>
  <c r="E123" i="33" s="1"/>
  <c r="T250" i="8"/>
  <c r="E164" i="33" s="1"/>
  <c r="T363" i="8"/>
  <c r="E277" i="33" s="1"/>
  <c r="T385" i="8"/>
  <c r="E299" i="33" s="1"/>
  <c r="T391" i="8"/>
  <c r="E305" i="33" s="1"/>
  <c r="T400" i="8"/>
  <c r="E314" i="33" s="1"/>
  <c r="T418" i="8"/>
  <c r="E332" i="33" s="1"/>
  <c r="T423" i="8"/>
  <c r="E337" i="33" s="1"/>
  <c r="T427" i="8"/>
  <c r="E341" i="33" s="1"/>
  <c r="T440" i="8"/>
  <c r="E354" i="33" s="1"/>
  <c r="T459" i="8"/>
  <c r="E373" i="33" s="1"/>
  <c r="T464" i="8"/>
  <c r="E378" i="33" s="1"/>
  <c r="T482" i="8"/>
  <c r="E396" i="33" s="1"/>
  <c r="T500" i="8"/>
  <c r="E414" i="33" s="1"/>
  <c r="T516" i="8"/>
  <c r="E430" i="33" s="1"/>
  <c r="T532" i="8"/>
  <c r="E446" i="33" s="1"/>
  <c r="T548" i="8"/>
  <c r="E462" i="33" s="1"/>
  <c r="T564" i="8"/>
  <c r="E478" i="33" s="1"/>
  <c r="T580" i="8"/>
  <c r="E494" i="33" s="1"/>
  <c r="T596" i="8"/>
  <c r="E510" i="33" s="1"/>
  <c r="T612" i="8"/>
  <c r="E526" i="33" s="1"/>
  <c r="T628" i="8"/>
  <c r="E542" i="33" s="1"/>
  <c r="Z506" i="8"/>
  <c r="G420" i="33" s="1"/>
  <c r="Z882" i="8"/>
  <c r="G796" i="33" s="1"/>
  <c r="Z1182" i="8"/>
  <c r="G1096" i="33" s="1"/>
  <c r="Z1318" i="8"/>
  <c r="G1232" i="33" s="1"/>
  <c r="Z1351" i="8"/>
  <c r="G1265" i="33" s="1"/>
  <c r="Z1383" i="8"/>
  <c r="G1297" i="33" s="1"/>
  <c r="Z1415" i="8"/>
  <c r="G1329" i="33" s="1"/>
  <c r="Z1447" i="8"/>
  <c r="G1361" i="33" s="1"/>
  <c r="Z1479" i="8"/>
  <c r="G1393" i="33" s="1"/>
  <c r="Z1511" i="8"/>
  <c r="G1425" i="33" s="1"/>
  <c r="Z1543" i="8"/>
  <c r="G1457" i="33" s="1"/>
  <c r="Z1575" i="8"/>
  <c r="G1489" i="33" s="1"/>
  <c r="Z1607" i="8"/>
  <c r="G1521" i="33" s="1"/>
  <c r="Z1639" i="8"/>
  <c r="G1553" i="33" s="1"/>
  <c r="Z1671" i="8"/>
  <c r="G1585" i="33" s="1"/>
  <c r="T295" i="8"/>
  <c r="E209" i="33" s="1"/>
  <c r="T299" i="8"/>
  <c r="E213" i="33" s="1"/>
  <c r="T312" i="8"/>
  <c r="E226" i="33" s="1"/>
  <c r="Z597" i="8"/>
  <c r="G511" i="33" s="1"/>
  <c r="Z893" i="8"/>
  <c r="G807" i="33" s="1"/>
  <c r="Z1190" i="8"/>
  <c r="G1104" i="33" s="1"/>
  <c r="Z1320" i="8"/>
  <c r="G1234" i="33" s="1"/>
  <c r="Z1352" i="8"/>
  <c r="G1266" i="33" s="1"/>
  <c r="Z1384" i="8"/>
  <c r="G1298" i="33" s="1"/>
  <c r="Z1416" i="8"/>
  <c r="G1330" i="33" s="1"/>
  <c r="Z1448" i="8"/>
  <c r="G1362" i="33" s="1"/>
  <c r="Z1480" i="8"/>
  <c r="G1394" i="33" s="1"/>
  <c r="Z1512" i="8"/>
  <c r="G1426" i="33" s="1"/>
  <c r="Z1544" i="8"/>
  <c r="G1458" i="33" s="1"/>
  <c r="Z1576" i="8"/>
  <c r="G1490" i="33" s="1"/>
  <c r="Z1608" i="8"/>
  <c r="G1522" i="33" s="1"/>
  <c r="Z1640" i="8"/>
  <c r="G1554" i="33" s="1"/>
  <c r="Z1672" i="8"/>
  <c r="G1586" i="33" s="1"/>
  <c r="T152" i="8"/>
  <c r="E66" i="33" s="1"/>
  <c r="T304" i="8"/>
  <c r="E218" i="33" s="1"/>
  <c r="T699" i="8"/>
  <c r="Z609" i="8"/>
  <c r="G523" i="33" s="1"/>
  <c r="Z968" i="8"/>
  <c r="G882" i="33" s="1"/>
  <c r="Z1246" i="8"/>
  <c r="G1160" i="33" s="1"/>
  <c r="Z1327" i="8"/>
  <c r="G1241" i="33" s="1"/>
  <c r="Z1359" i="8"/>
  <c r="G1273" i="33" s="1"/>
  <c r="Z1391" i="8"/>
  <c r="G1305" i="33" s="1"/>
  <c r="Z1423" i="8"/>
  <c r="G1337" i="33" s="1"/>
  <c r="Z1455" i="8"/>
  <c r="G1369" i="33" s="1"/>
  <c r="Z1487" i="8"/>
  <c r="G1401" i="33" s="1"/>
  <c r="Z1519" i="8"/>
  <c r="G1433" i="33" s="1"/>
  <c r="Z1551" i="8"/>
  <c r="G1465" i="33" s="1"/>
  <c r="Z1583" i="8"/>
  <c r="G1497" i="33" s="1"/>
  <c r="Z1615" i="8"/>
  <c r="G1529" i="33" s="1"/>
  <c r="Z1647" i="8"/>
  <c r="G1561" i="33" s="1"/>
  <c r="Z1679" i="8"/>
  <c r="G1593" i="33" s="1"/>
  <c r="T224" i="8"/>
  <c r="E138" i="33" s="1"/>
  <c r="T322" i="8"/>
  <c r="E236" i="33" s="1"/>
  <c r="T327" i="8"/>
  <c r="E241" i="33" s="1"/>
  <c r="T344" i="8"/>
  <c r="E258" i="33" s="1"/>
  <c r="T352" i="8"/>
  <c r="E266" i="33" s="1"/>
  <c r="T369" i="8"/>
  <c r="E283" i="33" s="1"/>
  <c r="T379" i="8"/>
  <c r="E293" i="33" s="1"/>
  <c r="T401" i="8"/>
  <c r="E315" i="33" s="1"/>
  <c r="T411" i="8"/>
  <c r="E325" i="33" s="1"/>
  <c r="T450" i="8"/>
  <c r="E364" i="33" s="1"/>
  <c r="T456" i="8"/>
  <c r="E370" i="33" s="1"/>
  <c r="T465" i="8"/>
  <c r="E379" i="33" s="1"/>
  <c r="T471" i="8"/>
  <c r="E385" i="33" s="1"/>
  <c r="Z698" i="8"/>
  <c r="G612" i="33" s="1"/>
  <c r="Z978" i="8"/>
  <c r="G892" i="33" s="1"/>
  <c r="Z1254" i="8"/>
  <c r="G1168" i="33" s="1"/>
  <c r="Z1328" i="8"/>
  <c r="G1242" i="33" s="1"/>
  <c r="Z1360" i="8"/>
  <c r="G1274" i="33" s="1"/>
  <c r="Z1392" i="8"/>
  <c r="G1306" i="33" s="1"/>
  <c r="Z1424" i="8"/>
  <c r="G1338" i="33" s="1"/>
  <c r="Z1456" i="8"/>
  <c r="G1370" i="33" s="1"/>
  <c r="Z1488" i="8"/>
  <c r="G1402" i="33" s="1"/>
  <c r="Z1520" i="8"/>
  <c r="G1434" i="33" s="1"/>
  <c r="Z1552" i="8"/>
  <c r="G1466" i="33" s="1"/>
  <c r="Z1584" i="8"/>
  <c r="G1498" i="33" s="1"/>
  <c r="Z1616" i="8"/>
  <c r="G1530" i="33" s="1"/>
  <c r="Z1648" i="8"/>
  <c r="G1562" i="33" s="1"/>
  <c r="Z1680" i="8"/>
  <c r="G1594" i="33" s="1"/>
  <c r="T172" i="8"/>
  <c r="E86" i="33" s="1"/>
  <c r="T218" i="8"/>
  <c r="E132" i="33" s="1"/>
  <c r="T296" i="8"/>
  <c r="E210" i="33" s="1"/>
  <c r="T319" i="8"/>
  <c r="E233" i="33" s="1"/>
  <c r="T331" i="8"/>
  <c r="E245" i="33" s="1"/>
  <c r="T375" i="8"/>
  <c r="E289" i="33" s="1"/>
  <c r="T407" i="8"/>
  <c r="E321" i="33" s="1"/>
  <c r="T416" i="8"/>
  <c r="E330" i="33" s="1"/>
  <c r="T438" i="8"/>
  <c r="E352" i="33" s="1"/>
  <c r="T442" i="8"/>
  <c r="E356" i="33" s="1"/>
  <c r="T447" i="8"/>
  <c r="E361" i="33" s="1"/>
  <c r="Z1399" i="8"/>
  <c r="G1313" i="33" s="1"/>
  <c r="Z1655" i="8"/>
  <c r="G1569" i="33" s="1"/>
  <c r="T370" i="8"/>
  <c r="E284" i="33" s="1"/>
  <c r="T384" i="8"/>
  <c r="E298" i="33" s="1"/>
  <c r="T399" i="8"/>
  <c r="E313" i="33" s="1"/>
  <c r="T586" i="8"/>
  <c r="E500" i="33" s="1"/>
  <c r="T651" i="8"/>
  <c r="E565" i="33" s="1"/>
  <c r="Z1431" i="8"/>
  <c r="G1345" i="33" s="1"/>
  <c r="Z1687" i="8"/>
  <c r="G1601" i="33" s="1"/>
  <c r="T480" i="8"/>
  <c r="E394" i="33" s="1"/>
  <c r="T538" i="8"/>
  <c r="E452" i="33" s="1"/>
  <c r="T562" i="8"/>
  <c r="E476" i="33" s="1"/>
  <c r="T648" i="8"/>
  <c r="E562" i="33" s="1"/>
  <c r="T700" i="8"/>
  <c r="T720" i="8"/>
  <c r="T723" i="8"/>
  <c r="T740" i="8"/>
  <c r="T754" i="8"/>
  <c r="T786" i="8"/>
  <c r="T804" i="8"/>
  <c r="T818" i="8"/>
  <c r="T827" i="8"/>
  <c r="T832" i="8"/>
  <c r="T836" i="8"/>
  <c r="T903" i="8"/>
  <c r="T938" i="8"/>
  <c r="T970" i="8"/>
  <c r="T975" i="8"/>
  <c r="Z712" i="8"/>
  <c r="G626" i="33" s="1"/>
  <c r="Z1463" i="8"/>
  <c r="G1377" i="33" s="1"/>
  <c r="T514" i="8"/>
  <c r="E428" i="33" s="1"/>
  <c r="T634" i="8"/>
  <c r="E548" i="33" s="1"/>
  <c r="T644" i="8"/>
  <c r="E558" i="33" s="1"/>
  <c r="T658" i="8"/>
  <c r="E572" i="33" s="1"/>
  <c r="T664" i="8"/>
  <c r="E578" i="33" s="1"/>
  <c r="T668" i="8"/>
  <c r="E582" i="33" s="1"/>
  <c r="T673" i="8"/>
  <c r="E587" i="33" s="1"/>
  <c r="T691" i="8"/>
  <c r="T706" i="8"/>
  <c r="T712" i="8"/>
  <c r="T715" i="8"/>
  <c r="T732" i="8"/>
  <c r="T737" i="8"/>
  <c r="T745" i="8"/>
  <c r="T777" i="8"/>
  <c r="T801" i="8"/>
  <c r="T809" i="8"/>
  <c r="T841" i="8"/>
  <c r="T873" i="8"/>
  <c r="T881" i="8"/>
  <c r="T895" i="8"/>
  <c r="T898" i="8"/>
  <c r="T908" i="8"/>
  <c r="Z1495" i="8"/>
  <c r="G1409" i="33" s="1"/>
  <c r="T570" i="8"/>
  <c r="E484" i="33" s="1"/>
  <c r="T594" i="8"/>
  <c r="E508" i="33" s="1"/>
  <c r="T618" i="8"/>
  <c r="E532" i="33" s="1"/>
  <c r="T649" i="8"/>
  <c r="E563" i="33" s="1"/>
  <c r="T688" i="8"/>
  <c r="T697" i="8"/>
  <c r="T724" i="8"/>
  <c r="T729" i="8"/>
  <c r="T755" i="8"/>
  <c r="T760" i="8"/>
  <c r="T764" i="8"/>
  <c r="T769" i="8"/>
  <c r="Z1053" i="8"/>
  <c r="G967" i="33" s="1"/>
  <c r="Z1527" i="8"/>
  <c r="G1441" i="33" s="1"/>
  <c r="T336" i="8"/>
  <c r="E250" i="33" s="1"/>
  <c r="T402" i="8"/>
  <c r="E316" i="33" s="1"/>
  <c r="T522" i="8"/>
  <c r="E436" i="33" s="1"/>
  <c r="T546" i="8"/>
  <c r="E460" i="33" s="1"/>
  <c r="T674" i="8"/>
  <c r="E588" i="33" s="1"/>
  <c r="Z1285" i="8"/>
  <c r="G1199" i="33" s="1"/>
  <c r="Z1559" i="8"/>
  <c r="G1473" i="33" s="1"/>
  <c r="T433" i="8"/>
  <c r="E347" i="33" s="1"/>
  <c r="T498" i="8"/>
  <c r="E412" i="33" s="1"/>
  <c r="T602" i="8"/>
  <c r="E516" i="33" s="1"/>
  <c r="T680" i="8"/>
  <c r="E594" i="33" s="1"/>
  <c r="T708" i="8"/>
  <c r="T713" i="8"/>
  <c r="T738" i="8"/>
  <c r="T746" i="8"/>
  <c r="T752" i="8"/>
  <c r="T756" i="8"/>
  <c r="T802" i="8"/>
  <c r="T810" i="8"/>
  <c r="T816" i="8"/>
  <c r="T820" i="8"/>
  <c r="T843" i="8"/>
  <c r="T848" i="8"/>
  <c r="T852" i="8"/>
  <c r="T888" i="8"/>
  <c r="T896" i="8"/>
  <c r="Z1335" i="8"/>
  <c r="G1249" i="33" s="1"/>
  <c r="Z1591" i="8"/>
  <c r="G1505" i="33" s="1"/>
  <c r="T323" i="8"/>
  <c r="E237" i="33" s="1"/>
  <c r="T554" i="8"/>
  <c r="E468" i="33" s="1"/>
  <c r="T578" i="8"/>
  <c r="E492" i="33" s="1"/>
  <c r="T626" i="8"/>
  <c r="E540" i="33" s="1"/>
  <c r="T642" i="8"/>
  <c r="E556" i="33" s="1"/>
  <c r="T650" i="8"/>
  <c r="E564" i="33" s="1"/>
  <c r="T666" i="8"/>
  <c r="E580" i="33" s="1"/>
  <c r="T675" i="8"/>
  <c r="E589" i="33" s="1"/>
  <c r="T684" i="8"/>
  <c r="T689" i="8"/>
  <c r="T698" i="8"/>
  <c r="T730" i="8"/>
  <c r="T761" i="8"/>
  <c r="T770" i="8"/>
  <c r="T824" i="8"/>
  <c r="T887" i="8"/>
  <c r="T935" i="8"/>
  <c r="T506" i="8"/>
  <c r="E420" i="33" s="1"/>
  <c r="T722" i="8"/>
  <c r="T744" i="8"/>
  <c r="T793" i="8"/>
  <c r="T856" i="8"/>
  <c r="T905" i="8"/>
  <c r="T819" i="8"/>
  <c r="T825" i="8"/>
  <c r="T844" i="8"/>
  <c r="T912" i="8"/>
  <c r="T923" i="8"/>
  <c r="T930" i="8"/>
  <c r="T977" i="8"/>
  <c r="T1006" i="8"/>
  <c r="T1015" i="8"/>
  <c r="T1038" i="8"/>
  <c r="T1058" i="8"/>
  <c r="T1065" i="8"/>
  <c r="T1093" i="8"/>
  <c r="T1113" i="8"/>
  <c r="T1118" i="8"/>
  <c r="T1125" i="8"/>
  <c r="T1137" i="8"/>
  <c r="T1153" i="8"/>
  <c r="T1181" i="8"/>
  <c r="T1190" i="8"/>
  <c r="T1199" i="8"/>
  <c r="T1204" i="8"/>
  <c r="T1208" i="8"/>
  <c r="T1222" i="8"/>
  <c r="T1228" i="8"/>
  <c r="T1252" i="8"/>
  <c r="T1290" i="8"/>
  <c r="T1354" i="8"/>
  <c r="Z1367" i="8"/>
  <c r="G1281" i="33" s="1"/>
  <c r="T530" i="8"/>
  <c r="E444" i="33" s="1"/>
  <c r="T739" i="8"/>
  <c r="T753" i="8"/>
  <c r="T851" i="8"/>
  <c r="T857" i="8"/>
  <c r="T876" i="8"/>
  <c r="T967" i="8"/>
  <c r="T989" i="8"/>
  <c r="T993" i="8"/>
  <c r="T997" i="8"/>
  <c r="T1011" i="8"/>
  <c r="T1025" i="8"/>
  <c r="T1029" i="8"/>
  <c r="T1051" i="8"/>
  <c r="T1055" i="8"/>
  <c r="T1062" i="8"/>
  <c r="T1070" i="8"/>
  <c r="T1074" i="8"/>
  <c r="T1077" i="8"/>
  <c r="T1090" i="8"/>
  <c r="T1102" i="8"/>
  <c r="T1106" i="8"/>
  <c r="T1110" i="8"/>
  <c r="T1122" i="8"/>
  <c r="T1129" i="8"/>
  <c r="T1157" i="8"/>
  <c r="T1166" i="8"/>
  <c r="T1170" i="8"/>
  <c r="T1174" i="8"/>
  <c r="T1177" i="8"/>
  <c r="T1218" i="8"/>
  <c r="T1244" i="8"/>
  <c r="T1256" i="8"/>
  <c r="T1261" i="8"/>
  <c r="T1270" i="8"/>
  <c r="T1276" i="8"/>
  <c r="T1280" i="8"/>
  <c r="T1295" i="8"/>
  <c r="T1300" i="8"/>
  <c r="T1310" i="8"/>
  <c r="T1325" i="8"/>
  <c r="T1334" i="8"/>
  <c r="T1340" i="8"/>
  <c r="T1344" i="8"/>
  <c r="T1376" i="8"/>
  <c r="T1382" i="8"/>
  <c r="Z1623" i="8"/>
  <c r="G1537" i="33" s="1"/>
  <c r="T672" i="8"/>
  <c r="E586" i="33" s="1"/>
  <c r="T913" i="8"/>
  <c r="T962" i="8"/>
  <c r="T785" i="8"/>
  <c r="T803" i="8"/>
  <c r="T951" i="8"/>
  <c r="T1248" i="8"/>
  <c r="T1262" i="8"/>
  <c r="T1311" i="8"/>
  <c r="T1388" i="8"/>
  <c r="T1406" i="8"/>
  <c r="T1430" i="8"/>
  <c r="AC17" i="8"/>
  <c r="V77" i="29"/>
  <c r="W77" i="29" s="1"/>
  <c r="T1697" i="8"/>
  <c r="T1686" i="8"/>
  <c r="T1677" i="8"/>
  <c r="T1667" i="8"/>
  <c r="T1656" i="8"/>
  <c r="T1646" i="8"/>
  <c r="T1637" i="8"/>
  <c r="T1626" i="8"/>
  <c r="T1616" i="8"/>
  <c r="T1606" i="8"/>
  <c r="T1596" i="8"/>
  <c r="T1591" i="8"/>
  <c r="T1586" i="8"/>
  <c r="T1576" i="8"/>
  <c r="T1566" i="8"/>
  <c r="T1550" i="8"/>
  <c r="T1545" i="8"/>
  <c r="T1540" i="8"/>
  <c r="T1528" i="8"/>
  <c r="T1517" i="8"/>
  <c r="T1488" i="8"/>
  <c r="T1472" i="8"/>
  <c r="T1455" i="8"/>
  <c r="T1445" i="8"/>
  <c r="T1433" i="8"/>
  <c r="T1425" i="8"/>
  <c r="T1420" i="8"/>
  <c r="T1408" i="8"/>
  <c r="T1386" i="8"/>
  <c r="T1371" i="8"/>
  <c r="T1364" i="8"/>
  <c r="T1357" i="8"/>
  <c r="T1350" i="8"/>
  <c r="T1342" i="8"/>
  <c r="T1328" i="8"/>
  <c r="T1308" i="8"/>
  <c r="T1288" i="8"/>
  <c r="T1273" i="8"/>
  <c r="T1259" i="8"/>
  <c r="T1253" i="8"/>
  <c r="T1212" i="8"/>
  <c r="T1192" i="8"/>
  <c r="T1175" i="8"/>
  <c r="T1169" i="8"/>
  <c r="T1163" i="8"/>
  <c r="T1138" i="8"/>
  <c r="T1131" i="8"/>
  <c r="T1126" i="8"/>
  <c r="T1120" i="8"/>
  <c r="T1107" i="8"/>
  <c r="T1087" i="8"/>
  <c r="T1082" i="8"/>
  <c r="T1071" i="8"/>
  <c r="T1059" i="8"/>
  <c r="T1027" i="8"/>
  <c r="T1013" i="8"/>
  <c r="T1007" i="8"/>
  <c r="T915" i="8"/>
  <c r="T736" i="8"/>
  <c r="T728" i="8"/>
  <c r="K23" i="8"/>
  <c r="T1691" i="8"/>
  <c r="T1681" i="8"/>
  <c r="T1671" i="8"/>
  <c r="T1661" i="8"/>
  <c r="T1651" i="8"/>
  <c r="T1641" i="8"/>
  <c r="T1631" i="8"/>
  <c r="T1621" i="8"/>
  <c r="T1611" i="8"/>
  <c r="T1601" i="8"/>
  <c r="T1581" i="8"/>
  <c r="T1571" i="8"/>
  <c r="T1559" i="8"/>
  <c r="T1544" i="8"/>
  <c r="T1527" i="8"/>
  <c r="T1511" i="8"/>
  <c r="T1505" i="8"/>
  <c r="T1500" i="8"/>
  <c r="T1471" i="8"/>
  <c r="T1461" i="8"/>
  <c r="T1454" i="8"/>
  <c r="T1450" i="8"/>
  <c r="T1444" i="8"/>
  <c r="T1438" i="8"/>
  <c r="T1432" i="8"/>
  <c r="T1424" i="8"/>
  <c r="T1414" i="8"/>
  <c r="T1407" i="8"/>
  <c r="T1391" i="8"/>
  <c r="T1385" i="8"/>
  <c r="T1294" i="8"/>
  <c r="T1287" i="8"/>
  <c r="T1279" i="8"/>
  <c r="T1245" i="8"/>
  <c r="T1238" i="8"/>
  <c r="T1231" i="8"/>
  <c r="T1211" i="8"/>
  <c r="T1205" i="8"/>
  <c r="T1198" i="8"/>
  <c r="T1168" i="8"/>
  <c r="T1150" i="8"/>
  <c r="T1119" i="8"/>
  <c r="T1112" i="8"/>
  <c r="T1100" i="8"/>
  <c r="T1064" i="8"/>
  <c r="T1045" i="8"/>
  <c r="T1039" i="8"/>
  <c r="T994" i="8"/>
  <c r="T987" i="8"/>
  <c r="T958" i="8"/>
  <c r="T937" i="8"/>
  <c r="T840" i="8"/>
  <c r="T347" i="8"/>
  <c r="E261" i="33" s="1"/>
  <c r="T339" i="8"/>
  <c r="E253" i="33" s="1"/>
  <c r="AU69" i="22"/>
  <c r="I9" i="8"/>
  <c r="I11" i="8"/>
  <c r="I19" i="8"/>
  <c r="T1690" i="8"/>
  <c r="T1655" i="8"/>
  <c r="T1650" i="8"/>
  <c r="T1640" i="8"/>
  <c r="T1625" i="8"/>
  <c r="T1620" i="8"/>
  <c r="T1615" i="8"/>
  <c r="T1600" i="8"/>
  <c r="T1595" i="8"/>
  <c r="T1585" i="8"/>
  <c r="T1575" i="8"/>
  <c r="T1570" i="8"/>
  <c r="T1565" i="8"/>
  <c r="T1558" i="8"/>
  <c r="T1554" i="8"/>
  <c r="T1549" i="8"/>
  <c r="T1539" i="8"/>
  <c r="T1533" i="8"/>
  <c r="T1521" i="8"/>
  <c r="T1516" i="8"/>
  <c r="T1504" i="8"/>
  <c r="T1499" i="8"/>
  <c r="T1493" i="8"/>
  <c r="T1487" i="8"/>
  <c r="T1443" i="8"/>
  <c r="T1437" i="8"/>
  <c r="T1431" i="8"/>
  <c r="T1423" i="8"/>
  <c r="T1413" i="8"/>
  <c r="T1402" i="8"/>
  <c r="T1396" i="8"/>
  <c r="T1390" i="8"/>
  <c r="T1370" i="8"/>
  <c r="T1348" i="8"/>
  <c r="T1341" i="8"/>
  <c r="T1286" i="8"/>
  <c r="T1264" i="8"/>
  <c r="T1230" i="8"/>
  <c r="T1197" i="8"/>
  <c r="T1191" i="8"/>
  <c r="T1184" i="8"/>
  <c r="T1179" i="8"/>
  <c r="T1136" i="8"/>
  <c r="T1130" i="8"/>
  <c r="T1124" i="8"/>
  <c r="T1105" i="8"/>
  <c r="T1099" i="8"/>
  <c r="T1092" i="8"/>
  <c r="T1086" i="8"/>
  <c r="T1075" i="8"/>
  <c r="T1057" i="8"/>
  <c r="T1026" i="8"/>
  <c r="T1019" i="8"/>
  <c r="T999" i="8"/>
  <c r="T986" i="8"/>
  <c r="T979" i="8"/>
  <c r="T928" i="8"/>
  <c r="T892" i="8"/>
  <c r="T854" i="8"/>
  <c r="T466" i="8"/>
  <c r="E380" i="33" s="1"/>
  <c r="T362" i="8"/>
  <c r="E276" i="33" s="1"/>
  <c r="T354" i="8"/>
  <c r="E268" i="33" s="1"/>
  <c r="I13" i="8"/>
  <c r="V42" i="27"/>
  <c r="W42" i="27" s="1"/>
  <c r="T1695" i="8"/>
  <c r="T1685" i="8"/>
  <c r="T1675" i="8"/>
  <c r="T1665" i="8"/>
  <c r="T1645" i="8"/>
  <c r="T1635" i="8"/>
  <c r="T1605" i="8"/>
  <c r="T1564" i="8"/>
  <c r="T1538" i="8"/>
  <c r="T1532" i="8"/>
  <c r="T1526" i="8"/>
  <c r="T1510" i="8"/>
  <c r="T1503" i="8"/>
  <c r="T1498" i="8"/>
  <c r="T1492" i="8"/>
  <c r="T1486" i="8"/>
  <c r="T1481" i="8"/>
  <c r="T1476" i="8"/>
  <c r="T1470" i="8"/>
  <c r="T1465" i="8"/>
  <c r="T1460" i="8"/>
  <c r="T1436" i="8"/>
  <c r="T1418" i="8"/>
  <c r="T1412" i="8"/>
  <c r="T1389" i="8"/>
  <c r="T1375" i="8"/>
  <c r="T1347" i="8"/>
  <c r="T1332" i="8"/>
  <c r="T1326" i="8"/>
  <c r="T1312" i="8"/>
  <c r="T1306" i="8"/>
  <c r="T1263" i="8"/>
  <c r="T1250" i="8"/>
  <c r="T1236" i="8"/>
  <c r="T1216" i="8"/>
  <c r="T1173" i="8"/>
  <c r="T1167" i="8"/>
  <c r="T1135" i="8"/>
  <c r="T1111" i="8"/>
  <c r="T1104" i="8"/>
  <c r="T1091" i="8"/>
  <c r="T1063" i="8"/>
  <c r="T1031" i="8"/>
  <c r="T1018" i="8"/>
  <c r="T1004" i="8"/>
  <c r="T971" i="8"/>
  <c r="T964" i="8"/>
  <c r="T927" i="8"/>
  <c r="T860" i="8"/>
  <c r="T780" i="8"/>
  <c r="T512" i="8"/>
  <c r="E426" i="33" s="1"/>
  <c r="T472" i="8"/>
  <c r="E386" i="33" s="1"/>
  <c r="AV69" i="22"/>
  <c r="T1689" i="8"/>
  <c r="T1679" i="8"/>
  <c r="T1664" i="8"/>
  <c r="T1659" i="8"/>
  <c r="T1649" i="8"/>
  <c r="T1639" i="8"/>
  <c r="T1629" i="8"/>
  <c r="T1619" i="8"/>
  <c r="T1609" i="8"/>
  <c r="T1599" i="8"/>
  <c r="T1589" i="8"/>
  <c r="T1579" i="8"/>
  <c r="T1569" i="8"/>
  <c r="T1563" i="8"/>
  <c r="T1542" i="8"/>
  <c r="T1515" i="8"/>
  <c r="T1509" i="8"/>
  <c r="T1464" i="8"/>
  <c r="T1459" i="8"/>
  <c r="T1453" i="8"/>
  <c r="T1448" i="8"/>
  <c r="T1429" i="8"/>
  <c r="T1422" i="8"/>
  <c r="T1360" i="8"/>
  <c r="T1346" i="8"/>
  <c r="T1318" i="8"/>
  <c r="T1292" i="8"/>
  <c r="T1284" i="8"/>
  <c r="T1277" i="8"/>
  <c r="T1249" i="8"/>
  <c r="T1215" i="8"/>
  <c r="T1202" i="8"/>
  <c r="T1196" i="8"/>
  <c r="T1189" i="8"/>
  <c r="T1183" i="8"/>
  <c r="T1154" i="8"/>
  <c r="T1141" i="8"/>
  <c r="T1123" i="8"/>
  <c r="T1116" i="8"/>
  <c r="T1079" i="8"/>
  <c r="T1043" i="8"/>
  <c r="T1036" i="8"/>
  <c r="T1017" i="8"/>
  <c r="T1010" i="8"/>
  <c r="T985" i="8"/>
  <c r="T963" i="8"/>
  <c r="T955" i="8"/>
  <c r="T934" i="8"/>
  <c r="T919" i="8"/>
  <c r="T867" i="8"/>
  <c r="T779" i="8"/>
  <c r="AV70" i="22"/>
  <c r="L57" i="25"/>
  <c r="T1669" i="8"/>
  <c r="T1648" i="8"/>
  <c r="T1628" i="8"/>
  <c r="T1623" i="8"/>
  <c r="T1618" i="8"/>
  <c r="T1608" i="8"/>
  <c r="T1598" i="8"/>
  <c r="T1593" i="8"/>
  <c r="T1588" i="8"/>
  <c r="T1583" i="8"/>
  <c r="T1578" i="8"/>
  <c r="T1568" i="8"/>
  <c r="T1562" i="8"/>
  <c r="T1557" i="8"/>
  <c r="T1536" i="8"/>
  <c r="T1531" i="8"/>
  <c r="T1525" i="8"/>
  <c r="T1519" i="8"/>
  <c r="T1508" i="8"/>
  <c r="T1502" i="8"/>
  <c r="T1496" i="8"/>
  <c r="T1485" i="8"/>
  <c r="T1469" i="8"/>
  <c r="T1463" i="8"/>
  <c r="T1458" i="8"/>
  <c r="T1452" i="8"/>
  <c r="T1440" i="8"/>
  <c r="T1428" i="8"/>
  <c r="T1405" i="8"/>
  <c r="T1400" i="8"/>
  <c r="T1394" i="8"/>
  <c r="T1359" i="8"/>
  <c r="T1338" i="8"/>
  <c r="T1324" i="8"/>
  <c r="T1317" i="8"/>
  <c r="T1283" i="8"/>
  <c r="T1255" i="8"/>
  <c r="T1188" i="8"/>
  <c r="T1172" i="8"/>
  <c r="T1165" i="8"/>
  <c r="T1159" i="8"/>
  <c r="T1134" i="8"/>
  <c r="T1109" i="8"/>
  <c r="T1103" i="8"/>
  <c r="T1096" i="8"/>
  <c r="T1073" i="8"/>
  <c r="T1067" i="8"/>
  <c r="T1061" i="8"/>
  <c r="T1042" i="8"/>
  <c r="T1023" i="8"/>
  <c r="T1003" i="8"/>
  <c r="T969" i="8"/>
  <c r="T904" i="8"/>
  <c r="T897" i="8"/>
  <c r="T808" i="8"/>
  <c r="T792" i="8"/>
  <c r="T573" i="8"/>
  <c r="E487" i="33" s="1"/>
  <c r="T549" i="8"/>
  <c r="E463" i="33" s="1"/>
  <c r="I18" i="8"/>
  <c r="T1693" i="8"/>
  <c r="T1683" i="8"/>
  <c r="T1673" i="8"/>
  <c r="T1663" i="8"/>
  <c r="T1653" i="8"/>
  <c r="T1643" i="8"/>
  <c r="T1633" i="8"/>
  <c r="T1613" i="8"/>
  <c r="T1603" i="8"/>
  <c r="T1573" i="8"/>
  <c r="T1561" i="8"/>
  <c r="T1541" i="8"/>
  <c r="T1535" i="8"/>
  <c r="T1530" i="8"/>
  <c r="T1518" i="8"/>
  <c r="T1495" i="8"/>
  <c r="T1490" i="8"/>
  <c r="T1479" i="8"/>
  <c r="T1474" i="8"/>
  <c r="T1427" i="8"/>
  <c r="T1421" i="8"/>
  <c r="T1410" i="8"/>
  <c r="T1399" i="8"/>
  <c r="T1393" i="8"/>
  <c r="T1380" i="8"/>
  <c r="T1373" i="8"/>
  <c r="T1366" i="8"/>
  <c r="T1352" i="8"/>
  <c r="T1337" i="8"/>
  <c r="T1323" i="8"/>
  <c r="T1297" i="8"/>
  <c r="T1282" i="8"/>
  <c r="T1241" i="8"/>
  <c r="T1234" i="8"/>
  <c r="T1214" i="8"/>
  <c r="T1207" i="8"/>
  <c r="T1182" i="8"/>
  <c r="T1171" i="8"/>
  <c r="T1164" i="8"/>
  <c r="T1146" i="8"/>
  <c r="T1127" i="8"/>
  <c r="T1121" i="8"/>
  <c r="T1115" i="8"/>
  <c r="T1089" i="8"/>
  <c r="T1083" i="8"/>
  <c r="T1054" i="8"/>
  <c r="T1048" i="8"/>
  <c r="T1035" i="8"/>
  <c r="T1022" i="8"/>
  <c r="T953" i="8"/>
  <c r="T946" i="8"/>
  <c r="T880" i="8"/>
  <c r="T872" i="8"/>
  <c r="T828" i="8"/>
  <c r="T799" i="8"/>
  <c r="T1547" i="8"/>
  <c r="T1537" i="8"/>
  <c r="T1507" i="8"/>
  <c r="T1497" i="8"/>
  <c r="T1467" i="8"/>
  <c r="T1457" i="8"/>
  <c r="T1417" i="8"/>
  <c r="T1403" i="8"/>
  <c r="T1384" i="8"/>
  <c r="T1378" i="8"/>
  <c r="T1336" i="8"/>
  <c r="T1331" i="8"/>
  <c r="T1307" i="8"/>
  <c r="T1301" i="8"/>
  <c r="T1272" i="8"/>
  <c r="T1267" i="8"/>
  <c r="T1258" i="8"/>
  <c r="T1239" i="8"/>
  <c r="T1235" i="8"/>
  <c r="T1225" i="8"/>
  <c r="T1219" i="8"/>
  <c r="T1210" i="8"/>
  <c r="T1201" i="8"/>
  <c r="T1142" i="8"/>
  <c r="T1056" i="8"/>
  <c r="T1052" i="8"/>
  <c r="T1044" i="8"/>
  <c r="T1040" i="8"/>
  <c r="T1008" i="8"/>
  <c r="T945" i="8"/>
  <c r="T933" i="8"/>
  <c r="T926" i="8"/>
  <c r="T914" i="8"/>
  <c r="T909" i="8"/>
  <c r="T885" i="8"/>
  <c r="T865" i="8"/>
  <c r="T859" i="8"/>
  <c r="T853" i="8"/>
  <c r="T847" i="8"/>
  <c r="T822" i="8"/>
  <c r="T797" i="8"/>
  <c r="T771" i="8"/>
  <c r="T748" i="8"/>
  <c r="T719" i="8"/>
  <c r="T681" i="8"/>
  <c r="E595" i="33" s="1"/>
  <c r="T610" i="8"/>
  <c r="E524" i="33" s="1"/>
  <c r="T579" i="8"/>
  <c r="E493" i="33" s="1"/>
  <c r="T479" i="8"/>
  <c r="E393" i="33" s="1"/>
  <c r="T1555" i="8"/>
  <c r="T1546" i="8"/>
  <c r="T1506" i="8"/>
  <c r="T1475" i="8"/>
  <c r="T1466" i="8"/>
  <c r="T1449" i="8"/>
  <c r="T1435" i="8"/>
  <c r="T1416" i="8"/>
  <c r="T1411" i="8"/>
  <c r="T1397" i="8"/>
  <c r="T1383" i="8"/>
  <c r="T1377" i="8"/>
  <c r="T1355" i="8"/>
  <c r="T1345" i="8"/>
  <c r="T1335" i="8"/>
  <c r="T1330" i="8"/>
  <c r="T1321" i="8"/>
  <c r="T1281" i="8"/>
  <c r="T1271" i="8"/>
  <c r="T1266" i="8"/>
  <c r="T1257" i="8"/>
  <c r="T1229" i="8"/>
  <c r="T1224" i="8"/>
  <c r="T1187" i="8"/>
  <c r="T1178" i="8"/>
  <c r="T1158" i="8"/>
  <c r="T1078" i="8"/>
  <c r="T1030" i="8"/>
  <c r="T1021" i="8"/>
  <c r="T1016" i="8"/>
  <c r="T1012" i="8"/>
  <c r="T998" i="8"/>
  <c r="T990" i="8"/>
  <c r="T974" i="8"/>
  <c r="T944" i="8"/>
  <c r="T902" i="8"/>
  <c r="T884" i="8"/>
  <c r="T877" i="8"/>
  <c r="T864" i="8"/>
  <c r="T858" i="8"/>
  <c r="T833" i="8"/>
  <c r="T821" i="8"/>
  <c r="T815" i="8"/>
  <c r="T790" i="8"/>
  <c r="T778" i="8"/>
  <c r="T762" i="8"/>
  <c r="T710" i="8"/>
  <c r="T695" i="8"/>
  <c r="T657" i="8"/>
  <c r="E571" i="33" s="1"/>
  <c r="T486" i="8"/>
  <c r="E400" i="33" s="1"/>
  <c r="T1369" i="8"/>
  <c r="T1363" i="8"/>
  <c r="T1349" i="8"/>
  <c r="T1320" i="8"/>
  <c r="T1315" i="8"/>
  <c r="T1291" i="8"/>
  <c r="T1285" i="8"/>
  <c r="T1223" i="8"/>
  <c r="T1209" i="8"/>
  <c r="T1186" i="8"/>
  <c r="T1162" i="8"/>
  <c r="T1149" i="8"/>
  <c r="T1145" i="8"/>
  <c r="T1114" i="8"/>
  <c r="T1094" i="8"/>
  <c r="T1034" i="8"/>
  <c r="T1020" i="8"/>
  <c r="T1002" i="8"/>
  <c r="T978" i="8"/>
  <c r="T950" i="8"/>
  <c r="T943" i="8"/>
  <c r="T931" i="8"/>
  <c r="T889" i="8"/>
  <c r="T870" i="8"/>
  <c r="T863" i="8"/>
  <c r="T826" i="8"/>
  <c r="T784" i="8"/>
  <c r="T561" i="8"/>
  <c r="E475" i="33" s="1"/>
  <c r="T1553" i="8"/>
  <c r="T1523" i="8"/>
  <c r="T1514" i="8"/>
  <c r="T1483" i="8"/>
  <c r="T1473" i="8"/>
  <c r="T1442" i="8"/>
  <c r="T1415" i="8"/>
  <c r="T1409" i="8"/>
  <c r="T1387" i="8"/>
  <c r="T1368" i="8"/>
  <c r="T1362" i="8"/>
  <c r="T1329" i="8"/>
  <c r="T1319" i="8"/>
  <c r="T1314" i="8"/>
  <c r="T1305" i="8"/>
  <c r="T1265" i="8"/>
  <c r="T1247" i="8"/>
  <c r="T1233" i="8"/>
  <c r="T1213" i="8"/>
  <c r="T1195" i="8"/>
  <c r="T1185" i="8"/>
  <c r="T1161" i="8"/>
  <c r="T1133" i="8"/>
  <c r="T1098" i="8"/>
  <c r="T1085" i="8"/>
  <c r="T1081" i="8"/>
  <c r="T1033" i="8"/>
  <c r="T1001" i="8"/>
  <c r="T984" i="8"/>
  <c r="T961" i="8"/>
  <c r="T954" i="8"/>
  <c r="T949" i="8"/>
  <c r="T942" i="8"/>
  <c r="T906" i="8"/>
  <c r="T882" i="8"/>
  <c r="T838" i="8"/>
  <c r="T831" i="8"/>
  <c r="T794" i="8"/>
  <c r="T776" i="8"/>
  <c r="T768" i="8"/>
  <c r="T731" i="8"/>
  <c r="T716" i="8"/>
  <c r="T647" i="8"/>
  <c r="E561" i="33" s="1"/>
  <c r="T537" i="8"/>
  <c r="E451" i="33" s="1"/>
  <c r="T302" i="8"/>
  <c r="E216" i="33" s="1"/>
  <c r="T206" i="8"/>
  <c r="E120" i="33" s="1"/>
  <c r="T1522" i="8"/>
  <c r="T1513" i="8"/>
  <c r="T1491" i="8"/>
  <c r="T1482" i="8"/>
  <c r="T1447" i="8"/>
  <c r="T1441" i="8"/>
  <c r="T1419" i="8"/>
  <c r="T1401" i="8"/>
  <c r="T1395" i="8"/>
  <c r="T1381" i="8"/>
  <c r="T1367" i="8"/>
  <c r="T1361" i="8"/>
  <c r="T1339" i="8"/>
  <c r="T1333" i="8"/>
  <c r="T1304" i="8"/>
  <c r="T1299" i="8"/>
  <c r="T1275" i="8"/>
  <c r="T1269" i="8"/>
  <c r="T1243" i="8"/>
  <c r="T1237" i="8"/>
  <c r="T1232" i="8"/>
  <c r="T1194" i="8"/>
  <c r="T1148" i="8"/>
  <c r="T1144" i="8"/>
  <c r="T1140" i="8"/>
  <c r="T1132" i="8"/>
  <c r="T1097" i="8"/>
  <c r="T1069" i="8"/>
  <c r="T1050" i="8"/>
  <c r="T1046" i="8"/>
  <c r="T1024" i="8"/>
  <c r="T992" i="8"/>
  <c r="T988" i="8"/>
  <c r="T983" i="8"/>
  <c r="T960" i="8"/>
  <c r="T894" i="8"/>
  <c r="T868" i="8"/>
  <c r="T812" i="8"/>
  <c r="T788" i="8"/>
  <c r="T692" i="8"/>
  <c r="T685" i="8"/>
  <c r="T662" i="8"/>
  <c r="E576" i="33" s="1"/>
  <c r="T638" i="8"/>
  <c r="E552" i="33" s="1"/>
  <c r="T598" i="8"/>
  <c r="E512" i="33" s="1"/>
  <c r="T1353" i="8"/>
  <c r="T1313" i="8"/>
  <c r="T1303" i="8"/>
  <c r="T1298" i="8"/>
  <c r="T1289" i="8"/>
  <c r="T1251" i="8"/>
  <c r="T1242" i="8"/>
  <c r="T1227" i="8"/>
  <c r="T1221" i="8"/>
  <c r="T1217" i="8"/>
  <c r="T1203" i="8"/>
  <c r="T1193" i="8"/>
  <c r="T1180" i="8"/>
  <c r="T1176" i="8"/>
  <c r="T1160" i="8"/>
  <c r="T1156" i="8"/>
  <c r="T1152" i="8"/>
  <c r="T1128" i="8"/>
  <c r="T1117" i="8"/>
  <c r="T1084" i="8"/>
  <c r="T1080" i="8"/>
  <c r="T1076" i="8"/>
  <c r="T1068" i="8"/>
  <c r="T1049" i="8"/>
  <c r="T1037" i="8"/>
  <c r="T1032" i="8"/>
  <c r="T1028" i="8"/>
  <c r="T1014" i="8"/>
  <c r="T1005" i="8"/>
  <c r="T1000" i="8"/>
  <c r="T996" i="8"/>
  <c r="T982" i="8"/>
  <c r="T976" i="8"/>
  <c r="T965" i="8"/>
  <c r="T959" i="8"/>
  <c r="T947" i="8"/>
  <c r="T929" i="8"/>
  <c r="T922" i="8"/>
  <c r="T916" i="8"/>
  <c r="T911" i="8"/>
  <c r="T899" i="8"/>
  <c r="T874" i="8"/>
  <c r="T849" i="8"/>
  <c r="T811" i="8"/>
  <c r="T800" i="8"/>
  <c r="T758" i="8"/>
  <c r="T714" i="8"/>
  <c r="T676" i="8"/>
  <c r="E590" i="33" s="1"/>
  <c r="T621" i="8"/>
  <c r="E535" i="33" s="1"/>
  <c r="T543" i="8"/>
  <c r="E457" i="33" s="1"/>
  <c r="T443" i="8"/>
  <c r="E357" i="33" s="1"/>
  <c r="T332" i="8"/>
  <c r="E246" i="33" s="1"/>
  <c r="T775" i="8"/>
  <c r="T767" i="8"/>
  <c r="T757" i="8"/>
  <c r="T747" i="8"/>
  <c r="T735" i="8"/>
  <c r="T727" i="8"/>
  <c r="T718" i="8"/>
  <c r="T709" i="8"/>
  <c r="T694" i="8"/>
  <c r="T637" i="8"/>
  <c r="E551" i="33" s="1"/>
  <c r="T631" i="8"/>
  <c r="E545" i="33" s="1"/>
  <c r="T609" i="8"/>
  <c r="E523" i="33" s="1"/>
  <c r="T597" i="8"/>
  <c r="E511" i="33" s="1"/>
  <c r="T591" i="8"/>
  <c r="E505" i="33" s="1"/>
  <c r="T585" i="8"/>
  <c r="E499" i="33" s="1"/>
  <c r="T560" i="8"/>
  <c r="E474" i="33" s="1"/>
  <c r="T523" i="8"/>
  <c r="E437" i="33" s="1"/>
  <c r="T518" i="8"/>
  <c r="E432" i="33" s="1"/>
  <c r="T499" i="8"/>
  <c r="E413" i="33" s="1"/>
  <c r="T493" i="8"/>
  <c r="E407" i="33" s="1"/>
  <c r="T485" i="8"/>
  <c r="E399" i="33" s="1"/>
  <c r="T478" i="8"/>
  <c r="E392" i="33" s="1"/>
  <c r="T457" i="8"/>
  <c r="E371" i="33" s="1"/>
  <c r="T383" i="8"/>
  <c r="E297" i="33" s="1"/>
  <c r="T376" i="8"/>
  <c r="E290" i="33" s="1"/>
  <c r="T353" i="8"/>
  <c r="E267" i="33" s="1"/>
  <c r="T285" i="8"/>
  <c r="E199" i="33" s="1"/>
  <c r="T197" i="8"/>
  <c r="E111" i="33" s="1"/>
  <c r="T981" i="8"/>
  <c r="T973" i="8"/>
  <c r="T968" i="8"/>
  <c r="T941" i="8"/>
  <c r="T932" i="8"/>
  <c r="T918" i="8"/>
  <c r="T910" i="8"/>
  <c r="T901" i="8"/>
  <c r="T893" i="8"/>
  <c r="T883" i="8"/>
  <c r="T871" i="8"/>
  <c r="T866" i="8"/>
  <c r="T862" i="8"/>
  <c r="T839" i="8"/>
  <c r="T834" i="8"/>
  <c r="T830" i="8"/>
  <c r="T807" i="8"/>
  <c r="T789" i="8"/>
  <c r="T766" i="8"/>
  <c r="T743" i="8"/>
  <c r="T726" i="8"/>
  <c r="T717" i="8"/>
  <c r="T704" i="8"/>
  <c r="T693" i="8"/>
  <c r="T671" i="8"/>
  <c r="E585" i="33" s="1"/>
  <c r="T660" i="8"/>
  <c r="E574" i="33" s="1"/>
  <c r="T656" i="8"/>
  <c r="E570" i="33" s="1"/>
  <c r="T646" i="8"/>
  <c r="E560" i="33" s="1"/>
  <c r="T636" i="8"/>
  <c r="E550" i="33" s="1"/>
  <c r="T619" i="8"/>
  <c r="E533" i="33" s="1"/>
  <c r="T614" i="8"/>
  <c r="E528" i="33" s="1"/>
  <c r="T608" i="8"/>
  <c r="E522" i="33" s="1"/>
  <c r="T571" i="8"/>
  <c r="E485" i="33" s="1"/>
  <c r="T566" i="8"/>
  <c r="E480" i="33" s="1"/>
  <c r="T547" i="8"/>
  <c r="E461" i="33" s="1"/>
  <c r="T541" i="8"/>
  <c r="E455" i="33" s="1"/>
  <c r="T529" i="8"/>
  <c r="E443" i="33" s="1"/>
  <c r="T517" i="8"/>
  <c r="E431" i="33" s="1"/>
  <c r="T511" i="8"/>
  <c r="E425" i="33" s="1"/>
  <c r="T505" i="8"/>
  <c r="E419" i="33" s="1"/>
  <c r="T449" i="8"/>
  <c r="E363" i="33" s="1"/>
  <c r="T426" i="8"/>
  <c r="E340" i="33" s="1"/>
  <c r="T389" i="8"/>
  <c r="E303" i="33" s="1"/>
  <c r="T368" i="8"/>
  <c r="E282" i="33" s="1"/>
  <c r="T360" i="8"/>
  <c r="E274" i="33" s="1"/>
  <c r="T345" i="8"/>
  <c r="E259" i="33" s="1"/>
  <c r="T330" i="8"/>
  <c r="E244" i="33" s="1"/>
  <c r="T980" i="8"/>
  <c r="T972" i="8"/>
  <c r="T940" i="8"/>
  <c r="T936" i="8"/>
  <c r="T917" i="8"/>
  <c r="T900" i="8"/>
  <c r="T875" i="8"/>
  <c r="T861" i="8"/>
  <c r="T829" i="8"/>
  <c r="T806" i="8"/>
  <c r="T798" i="8"/>
  <c r="T774" i="8"/>
  <c r="T765" i="8"/>
  <c r="T742" i="8"/>
  <c r="T734" i="8"/>
  <c r="T725" i="8"/>
  <c r="T703" i="8"/>
  <c r="T665" i="8"/>
  <c r="E579" i="33" s="1"/>
  <c r="T655" i="8"/>
  <c r="E569" i="33" s="1"/>
  <c r="T641" i="8"/>
  <c r="E555" i="33" s="1"/>
  <c r="T635" i="8"/>
  <c r="E549" i="33" s="1"/>
  <c r="T630" i="8"/>
  <c r="E544" i="33" s="1"/>
  <c r="T625" i="8"/>
  <c r="E539" i="33" s="1"/>
  <c r="T595" i="8"/>
  <c r="E509" i="33" s="1"/>
  <c r="T589" i="8"/>
  <c r="E503" i="33" s="1"/>
  <c r="T577" i="8"/>
  <c r="E491" i="33" s="1"/>
  <c r="T565" i="8"/>
  <c r="E479" i="33" s="1"/>
  <c r="T559" i="8"/>
  <c r="E473" i="33" s="1"/>
  <c r="T553" i="8"/>
  <c r="E467" i="33" s="1"/>
  <c r="T528" i="8"/>
  <c r="E442" i="33" s="1"/>
  <c r="T491" i="8"/>
  <c r="E405" i="33" s="1"/>
  <c r="T477" i="8"/>
  <c r="E391" i="33" s="1"/>
  <c r="T463" i="8"/>
  <c r="E377" i="33" s="1"/>
  <c r="T448" i="8"/>
  <c r="E362" i="33" s="1"/>
  <c r="T417" i="8"/>
  <c r="E331" i="33" s="1"/>
  <c r="T359" i="8"/>
  <c r="E273" i="33" s="1"/>
  <c r="T351" i="8"/>
  <c r="E265" i="33" s="1"/>
  <c r="T315" i="8"/>
  <c r="E229" i="33" s="1"/>
  <c r="T307" i="8"/>
  <c r="E221" i="33" s="1"/>
  <c r="T259" i="8"/>
  <c r="E173" i="33" s="1"/>
  <c r="T219" i="8"/>
  <c r="E133" i="33" s="1"/>
  <c r="T751" i="8"/>
  <c r="T733" i="8"/>
  <c r="T707" i="8"/>
  <c r="T702" i="8"/>
  <c r="T654" i="8"/>
  <c r="E568" i="33" s="1"/>
  <c r="T645" i="8"/>
  <c r="E559" i="33" s="1"/>
  <c r="T624" i="8"/>
  <c r="E538" i="33" s="1"/>
  <c r="T613" i="8"/>
  <c r="E527" i="33" s="1"/>
  <c r="T607" i="8"/>
  <c r="E521" i="33" s="1"/>
  <c r="T601" i="8"/>
  <c r="E515" i="33" s="1"/>
  <c r="T576" i="8"/>
  <c r="E490" i="33" s="1"/>
  <c r="T539" i="8"/>
  <c r="E453" i="33" s="1"/>
  <c r="T534" i="8"/>
  <c r="E448" i="33" s="1"/>
  <c r="T515" i="8"/>
  <c r="E429" i="33" s="1"/>
  <c r="T509" i="8"/>
  <c r="E423" i="33" s="1"/>
  <c r="T497" i="8"/>
  <c r="E411" i="33" s="1"/>
  <c r="T490" i="8"/>
  <c r="E404" i="33" s="1"/>
  <c r="T462" i="8"/>
  <c r="E376" i="33" s="1"/>
  <c r="T455" i="8"/>
  <c r="E369" i="33" s="1"/>
  <c r="T439" i="8"/>
  <c r="E353" i="33" s="1"/>
  <c r="T432" i="8"/>
  <c r="E346" i="33" s="1"/>
  <c r="T424" i="8"/>
  <c r="E338" i="33" s="1"/>
  <c r="T366" i="8"/>
  <c r="E280" i="33" s="1"/>
  <c r="T358" i="8"/>
  <c r="E272" i="33" s="1"/>
  <c r="T343" i="8"/>
  <c r="E257" i="33" s="1"/>
  <c r="T328" i="8"/>
  <c r="E242" i="33" s="1"/>
  <c r="T306" i="8"/>
  <c r="E220" i="33" s="1"/>
  <c r="T242" i="8"/>
  <c r="E156" i="33" s="1"/>
  <c r="T234" i="8"/>
  <c r="E148" i="33" s="1"/>
  <c r="T226" i="8"/>
  <c r="E140" i="33" s="1"/>
  <c r="T187" i="8"/>
  <c r="E101" i="33" s="1"/>
  <c r="T173" i="8"/>
  <c r="E87" i="33" s="1"/>
  <c r="T891" i="8"/>
  <c r="T869" i="8"/>
  <c r="T837" i="8"/>
  <c r="T814" i="8"/>
  <c r="T805" i="8"/>
  <c r="T796" i="8"/>
  <c r="T787" i="8"/>
  <c r="T783" i="8"/>
  <c r="T773" i="8"/>
  <c r="T750" i="8"/>
  <c r="T741" i="8"/>
  <c r="T701" i="8"/>
  <c r="T682" i="8"/>
  <c r="E596" i="33" s="1"/>
  <c r="T653" i="8"/>
  <c r="E567" i="33" s="1"/>
  <c r="T640" i="8"/>
  <c r="E554" i="33" s="1"/>
  <c r="T629" i="8"/>
  <c r="E543" i="33" s="1"/>
  <c r="T606" i="8"/>
  <c r="E520" i="33" s="1"/>
  <c r="T587" i="8"/>
  <c r="E501" i="33" s="1"/>
  <c r="T582" i="8"/>
  <c r="E496" i="33" s="1"/>
  <c r="T563" i="8"/>
  <c r="E477" i="33" s="1"/>
  <c r="T557" i="8"/>
  <c r="E471" i="33" s="1"/>
  <c r="T545" i="8"/>
  <c r="E459" i="33" s="1"/>
  <c r="T533" i="8"/>
  <c r="E447" i="33" s="1"/>
  <c r="T527" i="8"/>
  <c r="E441" i="33" s="1"/>
  <c r="T521" i="8"/>
  <c r="E435" i="33" s="1"/>
  <c r="T496" i="8"/>
  <c r="E410" i="33" s="1"/>
  <c r="T489" i="8"/>
  <c r="E403" i="33" s="1"/>
  <c r="T481" i="8"/>
  <c r="E395" i="33" s="1"/>
  <c r="T415" i="8"/>
  <c r="E329" i="33" s="1"/>
  <c r="T408" i="8"/>
  <c r="E322" i="33" s="1"/>
  <c r="T394" i="8"/>
  <c r="E308" i="33" s="1"/>
  <c r="T386" i="8"/>
  <c r="E300" i="33" s="1"/>
  <c r="T335" i="8"/>
  <c r="E249" i="33" s="1"/>
  <c r="T297" i="8"/>
  <c r="E211" i="33" s="1"/>
  <c r="T966" i="8"/>
  <c r="T957" i="8"/>
  <c r="T948" i="8"/>
  <c r="T925" i="8"/>
  <c r="T920" i="8"/>
  <c r="T890" i="8"/>
  <c r="T886" i="8"/>
  <c r="T878" i="8"/>
  <c r="T855" i="8"/>
  <c r="T850" i="8"/>
  <c r="T846" i="8"/>
  <c r="T823" i="8"/>
  <c r="T795" i="8"/>
  <c r="T791" i="8"/>
  <c r="T782" i="8"/>
  <c r="T772" i="8"/>
  <c r="T763" i="8"/>
  <c r="T759" i="8"/>
  <c r="T677" i="8"/>
  <c r="E591" i="33" s="1"/>
  <c r="T652" i="8"/>
  <c r="E566" i="33" s="1"/>
  <c r="T623" i="8"/>
  <c r="E537" i="33" s="1"/>
  <c r="T617" i="8"/>
  <c r="E531" i="33" s="1"/>
  <c r="T611" i="8"/>
  <c r="E525" i="33" s="1"/>
  <c r="T605" i="8"/>
  <c r="E519" i="33" s="1"/>
  <c r="T593" i="8"/>
  <c r="E507" i="33" s="1"/>
  <c r="T581" i="8"/>
  <c r="E495" i="33" s="1"/>
  <c r="T575" i="8"/>
  <c r="E489" i="33" s="1"/>
  <c r="T569" i="8"/>
  <c r="E483" i="33" s="1"/>
  <c r="T544" i="8"/>
  <c r="E458" i="33" s="1"/>
  <c r="T507" i="8"/>
  <c r="E421" i="33" s="1"/>
  <c r="T502" i="8"/>
  <c r="E416" i="33" s="1"/>
  <c r="T488" i="8"/>
  <c r="E402" i="33" s="1"/>
  <c r="T474" i="8"/>
  <c r="E388" i="33" s="1"/>
  <c r="T430" i="8"/>
  <c r="E344" i="33" s="1"/>
  <c r="T422" i="8"/>
  <c r="E336" i="33" s="1"/>
  <c r="T341" i="8"/>
  <c r="E255" i="33" s="1"/>
  <c r="T272" i="8"/>
  <c r="E186" i="33" s="1"/>
  <c r="T192" i="8"/>
  <c r="E106" i="33" s="1"/>
  <c r="T956" i="8"/>
  <c r="T952" i="8"/>
  <c r="T924" i="8"/>
  <c r="T907" i="8"/>
  <c r="T845" i="8"/>
  <c r="T813" i="8"/>
  <c r="T781" i="8"/>
  <c r="T749" i="8"/>
  <c r="T711" i="8"/>
  <c r="T696" i="8"/>
  <c r="T690" i="8"/>
  <c r="T686" i="8"/>
  <c r="T663" i="8"/>
  <c r="E577" i="33" s="1"/>
  <c r="T639" i="8"/>
  <c r="E553" i="33" s="1"/>
  <c r="T633" i="8"/>
  <c r="E547" i="33" s="1"/>
  <c r="T622" i="8"/>
  <c r="E536" i="33" s="1"/>
  <c r="T592" i="8"/>
  <c r="E506" i="33" s="1"/>
  <c r="T555" i="8"/>
  <c r="E469" i="33" s="1"/>
  <c r="T550" i="8"/>
  <c r="E464" i="33" s="1"/>
  <c r="T531" i="8"/>
  <c r="E445" i="33" s="1"/>
  <c r="T525" i="8"/>
  <c r="E439" i="33" s="1"/>
  <c r="T513" i="8"/>
  <c r="E427" i="33" s="1"/>
  <c r="T501" i="8"/>
  <c r="E415" i="33" s="1"/>
  <c r="T495" i="8"/>
  <c r="E409" i="33" s="1"/>
  <c r="T487" i="8"/>
  <c r="E401" i="33" s="1"/>
  <c r="T452" i="8"/>
  <c r="E366" i="33" s="1"/>
  <c r="T392" i="8"/>
  <c r="E306" i="33" s="1"/>
  <c r="T311" i="8"/>
  <c r="E225" i="33" s="1"/>
  <c r="T247" i="8"/>
  <c r="E161" i="33" s="1"/>
  <c r="T451" i="8"/>
  <c r="E365" i="33" s="1"/>
  <c r="T425" i="8"/>
  <c r="E339" i="33" s="1"/>
  <c r="T421" i="8"/>
  <c r="E335" i="33" s="1"/>
  <c r="T412" i="8"/>
  <c r="E326" i="33" s="1"/>
  <c r="T393" i="8"/>
  <c r="E307" i="33" s="1"/>
  <c r="T388" i="8"/>
  <c r="E302" i="33" s="1"/>
  <c r="T380" i="8"/>
  <c r="E294" i="33" s="1"/>
  <c r="T361" i="8"/>
  <c r="E275" i="33" s="1"/>
  <c r="T357" i="8"/>
  <c r="E271" i="33" s="1"/>
  <c r="T349" i="8"/>
  <c r="E263" i="33" s="1"/>
  <c r="T314" i="8"/>
  <c r="E228" i="33" s="1"/>
  <c r="T310" i="8"/>
  <c r="E224" i="33" s="1"/>
  <c r="T305" i="8"/>
  <c r="E219" i="33" s="1"/>
  <c r="T301" i="8"/>
  <c r="E215" i="33" s="1"/>
  <c r="T291" i="8"/>
  <c r="E205" i="33" s="1"/>
  <c r="T279" i="8"/>
  <c r="E193" i="33" s="1"/>
  <c r="T266" i="8"/>
  <c r="E180" i="33" s="1"/>
  <c r="T233" i="8"/>
  <c r="E147" i="33" s="1"/>
  <c r="T225" i="8"/>
  <c r="E139" i="33" s="1"/>
  <c r="T199" i="8"/>
  <c r="E113" i="33" s="1"/>
  <c r="T186" i="8"/>
  <c r="E100" i="33" s="1"/>
  <c r="T179" i="8"/>
  <c r="E93" i="33" s="1"/>
  <c r="T157" i="8"/>
  <c r="E71" i="33" s="1"/>
  <c r="T590" i="8"/>
  <c r="E504" i="33" s="1"/>
  <c r="T574" i="8"/>
  <c r="E488" i="33" s="1"/>
  <c r="T558" i="8"/>
  <c r="E472" i="33" s="1"/>
  <c r="T542" i="8"/>
  <c r="E456" i="33" s="1"/>
  <c r="T526" i="8"/>
  <c r="E440" i="33" s="1"/>
  <c r="T510" i="8"/>
  <c r="E424" i="33" s="1"/>
  <c r="T494" i="8"/>
  <c r="E408" i="33" s="1"/>
  <c r="T484" i="8"/>
  <c r="E398" i="33" s="1"/>
  <c r="T476" i="8"/>
  <c r="E390" i="33" s="1"/>
  <c r="T429" i="8"/>
  <c r="E343" i="33" s="1"/>
  <c r="T420" i="8"/>
  <c r="E334" i="33" s="1"/>
  <c r="T398" i="8"/>
  <c r="E312" i="33" s="1"/>
  <c r="T387" i="8"/>
  <c r="E301" i="33" s="1"/>
  <c r="T365" i="8"/>
  <c r="E279" i="33" s="1"/>
  <c r="T356" i="8"/>
  <c r="E270" i="33" s="1"/>
  <c r="T340" i="8"/>
  <c r="E254" i="33" s="1"/>
  <c r="T313" i="8"/>
  <c r="E227" i="33" s="1"/>
  <c r="T309" i="8"/>
  <c r="E223" i="33" s="1"/>
  <c r="T290" i="8"/>
  <c r="E204" i="33" s="1"/>
  <c r="T240" i="8"/>
  <c r="E154" i="33" s="1"/>
  <c r="T232" i="8"/>
  <c r="E146" i="33" s="1"/>
  <c r="T211" i="8"/>
  <c r="E125" i="33" s="1"/>
  <c r="T198" i="8"/>
  <c r="E112" i="33" s="1"/>
  <c r="T178" i="8"/>
  <c r="E92" i="33" s="1"/>
  <c r="T153" i="8"/>
  <c r="E67" i="33" s="1"/>
  <c r="T679" i="8"/>
  <c r="E593" i="33" s="1"/>
  <c r="T670" i="8"/>
  <c r="E584" i="33" s="1"/>
  <c r="T661" i="8"/>
  <c r="E575" i="33" s="1"/>
  <c r="T475" i="8"/>
  <c r="E389" i="33" s="1"/>
  <c r="T461" i="8"/>
  <c r="E375" i="33" s="1"/>
  <c r="T446" i="8"/>
  <c r="E360" i="33" s="1"/>
  <c r="T441" i="8"/>
  <c r="E355" i="33" s="1"/>
  <c r="T437" i="8"/>
  <c r="E351" i="33" s="1"/>
  <c r="T406" i="8"/>
  <c r="E320" i="33" s="1"/>
  <c r="T374" i="8"/>
  <c r="E288" i="33" s="1"/>
  <c r="T348" i="8"/>
  <c r="E262" i="33" s="1"/>
  <c r="T318" i="8"/>
  <c r="E232" i="33" s="1"/>
  <c r="T300" i="8"/>
  <c r="E214" i="33" s="1"/>
  <c r="T289" i="8"/>
  <c r="E203" i="33" s="1"/>
  <c r="T283" i="8"/>
  <c r="E197" i="33" s="1"/>
  <c r="T271" i="8"/>
  <c r="E185" i="33" s="1"/>
  <c r="T264" i="8"/>
  <c r="E178" i="33" s="1"/>
  <c r="T258" i="8"/>
  <c r="E172" i="33" s="1"/>
  <c r="T239" i="8"/>
  <c r="E153" i="33" s="1"/>
  <c r="T231" i="8"/>
  <c r="E145" i="33" s="1"/>
  <c r="T217" i="8"/>
  <c r="E131" i="33" s="1"/>
  <c r="T210" i="8"/>
  <c r="E124" i="33" s="1"/>
  <c r="T205" i="8"/>
  <c r="E119" i="33" s="1"/>
  <c r="T177" i="8"/>
  <c r="E91" i="33" s="1"/>
  <c r="T687" i="8"/>
  <c r="T678" i="8"/>
  <c r="E592" i="33" s="1"/>
  <c r="T669" i="8"/>
  <c r="E583" i="33" s="1"/>
  <c r="T483" i="8"/>
  <c r="E397" i="33" s="1"/>
  <c r="T470" i="8"/>
  <c r="E384" i="33" s="1"/>
  <c r="T460" i="8"/>
  <c r="E374" i="33" s="1"/>
  <c r="T436" i="8"/>
  <c r="E350" i="33" s="1"/>
  <c r="T428" i="8"/>
  <c r="E342" i="33" s="1"/>
  <c r="T419" i="8"/>
  <c r="E333" i="33" s="1"/>
  <c r="T410" i="8"/>
  <c r="E324" i="33" s="1"/>
  <c r="T405" i="8"/>
  <c r="E319" i="33" s="1"/>
  <c r="T397" i="8"/>
  <c r="E311" i="33" s="1"/>
  <c r="T378" i="8"/>
  <c r="E292" i="33" s="1"/>
  <c r="T373" i="8"/>
  <c r="E287" i="33" s="1"/>
  <c r="T364" i="8"/>
  <c r="E278" i="33" s="1"/>
  <c r="T355" i="8"/>
  <c r="E269" i="33" s="1"/>
  <c r="T326" i="8"/>
  <c r="E240" i="33" s="1"/>
  <c r="T321" i="8"/>
  <c r="E235" i="33" s="1"/>
  <c r="T317" i="8"/>
  <c r="E231" i="33" s="1"/>
  <c r="T308" i="8"/>
  <c r="E222" i="33" s="1"/>
  <c r="T282" i="8"/>
  <c r="E196" i="33" s="1"/>
  <c r="T251" i="8"/>
  <c r="E165" i="33" s="1"/>
  <c r="T238" i="8"/>
  <c r="E152" i="33" s="1"/>
  <c r="T230" i="8"/>
  <c r="E144" i="33" s="1"/>
  <c r="T184" i="8"/>
  <c r="E98" i="33" s="1"/>
  <c r="T176" i="8"/>
  <c r="E90" i="33" s="1"/>
  <c r="T162" i="8"/>
  <c r="E76" i="33" s="1"/>
  <c r="T620" i="8"/>
  <c r="E534" i="33" s="1"/>
  <c r="T604" i="8"/>
  <c r="E518" i="33" s="1"/>
  <c r="T588" i="8"/>
  <c r="E502" i="33" s="1"/>
  <c r="T572" i="8"/>
  <c r="E486" i="33" s="1"/>
  <c r="T556" i="8"/>
  <c r="E470" i="33" s="1"/>
  <c r="T540" i="8"/>
  <c r="E454" i="33" s="1"/>
  <c r="T524" i="8"/>
  <c r="E438" i="33" s="1"/>
  <c r="T508" i="8"/>
  <c r="E422" i="33" s="1"/>
  <c r="T492" i="8"/>
  <c r="E406" i="33" s="1"/>
  <c r="T469" i="8"/>
  <c r="E383" i="33" s="1"/>
  <c r="T445" i="8"/>
  <c r="E359" i="33" s="1"/>
  <c r="T435" i="8"/>
  <c r="E349" i="33" s="1"/>
  <c r="T414" i="8"/>
  <c r="E328" i="33" s="1"/>
  <c r="T409" i="8"/>
  <c r="E323" i="33" s="1"/>
  <c r="T404" i="8"/>
  <c r="E318" i="33" s="1"/>
  <c r="T396" i="8"/>
  <c r="E310" i="33" s="1"/>
  <c r="T382" i="8"/>
  <c r="E296" i="33" s="1"/>
  <c r="T377" i="8"/>
  <c r="E291" i="33" s="1"/>
  <c r="T372" i="8"/>
  <c r="E286" i="33" s="1"/>
  <c r="T338" i="8"/>
  <c r="E252" i="33" s="1"/>
  <c r="T334" i="8"/>
  <c r="E248" i="33" s="1"/>
  <c r="T329" i="8"/>
  <c r="E243" i="33" s="1"/>
  <c r="T325" i="8"/>
  <c r="E239" i="33" s="1"/>
  <c r="T276" i="8"/>
  <c r="E190" i="33" s="1"/>
  <c r="T263" i="8"/>
  <c r="E177" i="33" s="1"/>
  <c r="T256" i="8"/>
  <c r="E170" i="33" s="1"/>
  <c r="T229" i="8"/>
  <c r="E143" i="33" s="1"/>
  <c r="T203" i="8"/>
  <c r="E117" i="33" s="1"/>
  <c r="T196" i="8"/>
  <c r="E110" i="33" s="1"/>
  <c r="T183" i="8"/>
  <c r="E97" i="33" s="1"/>
  <c r="T632" i="8"/>
  <c r="E546" i="33" s="1"/>
  <c r="T616" i="8"/>
  <c r="E530" i="33" s="1"/>
  <c r="T600" i="8"/>
  <c r="E514" i="33" s="1"/>
  <c r="T584" i="8"/>
  <c r="E498" i="33" s="1"/>
  <c r="T568" i="8"/>
  <c r="E482" i="33" s="1"/>
  <c r="T552" i="8"/>
  <c r="E466" i="33" s="1"/>
  <c r="T536" i="8"/>
  <c r="E450" i="33" s="1"/>
  <c r="T520" i="8"/>
  <c r="E434" i="33" s="1"/>
  <c r="T504" i="8"/>
  <c r="E418" i="33" s="1"/>
  <c r="T473" i="8"/>
  <c r="E387" i="33" s="1"/>
  <c r="T468" i="8"/>
  <c r="E382" i="33" s="1"/>
  <c r="T454" i="8"/>
  <c r="E368" i="33" s="1"/>
  <c r="T444" i="8"/>
  <c r="E358" i="33" s="1"/>
  <c r="T337" i="8"/>
  <c r="E251" i="33" s="1"/>
  <c r="T333" i="8"/>
  <c r="E247" i="33" s="1"/>
  <c r="T316" i="8"/>
  <c r="E230" i="33" s="1"/>
  <c r="T294" i="8"/>
  <c r="E208" i="33" s="1"/>
  <c r="T287" i="8"/>
  <c r="E201" i="33" s="1"/>
  <c r="T275" i="8"/>
  <c r="E189" i="33" s="1"/>
  <c r="T268" i="8"/>
  <c r="E182" i="33" s="1"/>
  <c r="T243" i="8"/>
  <c r="E157" i="33" s="1"/>
  <c r="T228" i="8"/>
  <c r="E142" i="33" s="1"/>
  <c r="T202" i="8"/>
  <c r="E116" i="33" s="1"/>
  <c r="T182" i="8"/>
  <c r="E96" i="33" s="1"/>
  <c r="T175" i="8"/>
  <c r="E89" i="33" s="1"/>
  <c r="T615" i="8"/>
  <c r="E529" i="33" s="1"/>
  <c r="T599" i="8"/>
  <c r="E513" i="33" s="1"/>
  <c r="T583" i="8"/>
  <c r="E497" i="33" s="1"/>
  <c r="T567" i="8"/>
  <c r="E481" i="33" s="1"/>
  <c r="T551" i="8"/>
  <c r="E465" i="33" s="1"/>
  <c r="T535" i="8"/>
  <c r="E449" i="33" s="1"/>
  <c r="T519" i="8"/>
  <c r="E433" i="33" s="1"/>
  <c r="T503" i="8"/>
  <c r="E417" i="33" s="1"/>
  <c r="T467" i="8"/>
  <c r="E381" i="33" s="1"/>
  <c r="T458" i="8"/>
  <c r="E372" i="33" s="1"/>
  <c r="T453" i="8"/>
  <c r="E367" i="33" s="1"/>
  <c r="T413" i="8"/>
  <c r="E327" i="33" s="1"/>
  <c r="T403" i="8"/>
  <c r="E317" i="33" s="1"/>
  <c r="T390" i="8"/>
  <c r="E304" i="33" s="1"/>
  <c r="T381" i="8"/>
  <c r="E295" i="33" s="1"/>
  <c r="T371" i="8"/>
  <c r="E285" i="33" s="1"/>
  <c r="T350" i="8"/>
  <c r="E264" i="33" s="1"/>
  <c r="T342" i="8"/>
  <c r="E256" i="33" s="1"/>
  <c r="T324" i="8"/>
  <c r="E238" i="33" s="1"/>
  <c r="T293" i="8"/>
  <c r="E207" i="33" s="1"/>
  <c r="T274" i="8"/>
  <c r="E188" i="33" s="1"/>
  <c r="T208" i="8"/>
  <c r="E122" i="33" s="1"/>
  <c r="T201" i="8"/>
  <c r="E115" i="33" s="1"/>
  <c r="T167" i="8"/>
  <c r="E81" i="33" s="1"/>
  <c r="T284" i="8"/>
  <c r="E198" i="33" s="1"/>
  <c r="T246" i="8"/>
  <c r="E160" i="33" s="1"/>
  <c r="T241" i="8"/>
  <c r="E155" i="33" s="1"/>
  <c r="T237" i="8"/>
  <c r="E151" i="33" s="1"/>
  <c r="T213" i="8"/>
  <c r="E127" i="33" s="1"/>
  <c r="T200" i="8"/>
  <c r="E114" i="33" s="1"/>
  <c r="T181" i="8"/>
  <c r="E95" i="33" s="1"/>
  <c r="T166" i="8"/>
  <c r="E80" i="33" s="1"/>
  <c r="T161" i="8"/>
  <c r="E75" i="33" s="1"/>
  <c r="T156" i="8"/>
  <c r="E70" i="33" s="1"/>
  <c r="T292" i="8"/>
  <c r="E206" i="33" s="1"/>
  <c r="T254" i="8"/>
  <c r="E168" i="33" s="1"/>
  <c r="T249" i="8"/>
  <c r="E163" i="33" s="1"/>
  <c r="T245" i="8"/>
  <c r="E159" i="33" s="1"/>
  <c r="T223" i="8"/>
  <c r="E137" i="33" s="1"/>
  <c r="T212" i="8"/>
  <c r="E126" i="33" s="1"/>
  <c r="T191" i="8"/>
  <c r="E105" i="33" s="1"/>
  <c r="T185" i="8"/>
  <c r="E99" i="33" s="1"/>
  <c r="T180" i="8"/>
  <c r="E94" i="33" s="1"/>
  <c r="T171" i="8"/>
  <c r="E85" i="33" s="1"/>
  <c r="T151" i="8"/>
  <c r="E65" i="33" s="1"/>
  <c r="T262" i="8"/>
  <c r="E176" i="33" s="1"/>
  <c r="T257" i="8"/>
  <c r="E171" i="33" s="1"/>
  <c r="T253" i="8"/>
  <c r="E167" i="33" s="1"/>
  <c r="T236" i="8"/>
  <c r="E150" i="33" s="1"/>
  <c r="T227" i="8"/>
  <c r="E141" i="33" s="1"/>
  <c r="T222" i="8"/>
  <c r="E136" i="33" s="1"/>
  <c r="T195" i="8"/>
  <c r="E109" i="33" s="1"/>
  <c r="T170" i="8"/>
  <c r="E84" i="33" s="1"/>
  <c r="T165" i="8"/>
  <c r="E79" i="33" s="1"/>
  <c r="T150" i="8"/>
  <c r="E64" i="33" s="1"/>
  <c r="T155" i="8"/>
  <c r="E69" i="33" s="1"/>
  <c r="T270" i="8"/>
  <c r="E184" i="33" s="1"/>
  <c r="T265" i="8"/>
  <c r="E179" i="33" s="1"/>
  <c r="T261" i="8"/>
  <c r="E175" i="33" s="1"/>
  <c r="T244" i="8"/>
  <c r="E158" i="33" s="1"/>
  <c r="T216" i="8"/>
  <c r="E130" i="33" s="1"/>
  <c r="T204" i="8"/>
  <c r="E118" i="33" s="1"/>
  <c r="T194" i="8"/>
  <c r="E108" i="33" s="1"/>
  <c r="T190" i="8"/>
  <c r="E104" i="33" s="1"/>
  <c r="T159" i="8"/>
  <c r="E73" i="33" s="1"/>
  <c r="T278" i="8"/>
  <c r="E192" i="33" s="1"/>
  <c r="T273" i="8"/>
  <c r="E187" i="33" s="1"/>
  <c r="T269" i="8"/>
  <c r="E183" i="33" s="1"/>
  <c r="T252" i="8"/>
  <c r="E166" i="33" s="1"/>
  <c r="T207" i="8"/>
  <c r="E121" i="33" s="1"/>
  <c r="T193" i="8"/>
  <c r="E107" i="33" s="1"/>
  <c r="T189" i="8"/>
  <c r="E103" i="33" s="1"/>
  <c r="T174" i="8"/>
  <c r="E88" i="33" s="1"/>
  <c r="T169" i="8"/>
  <c r="E83" i="33" s="1"/>
  <c r="T158" i="8"/>
  <c r="E72" i="33" s="1"/>
  <c r="T149" i="8"/>
  <c r="E63" i="33" s="1"/>
  <c r="T286" i="8"/>
  <c r="E200" i="33" s="1"/>
  <c r="T281" i="8"/>
  <c r="E195" i="33" s="1"/>
  <c r="T277" i="8"/>
  <c r="E191" i="33" s="1"/>
  <c r="T260" i="8"/>
  <c r="E174" i="33" s="1"/>
  <c r="T220" i="8"/>
  <c r="E134" i="33" s="1"/>
  <c r="T215" i="8"/>
  <c r="E129" i="33" s="1"/>
  <c r="T188" i="8"/>
  <c r="E102" i="33" s="1"/>
  <c r="T163" i="8"/>
  <c r="E77" i="33" s="1"/>
  <c r="J137" i="8"/>
  <c r="K137" i="8"/>
  <c r="L137" i="8" s="1"/>
  <c r="M137" i="8" s="1"/>
  <c r="J145" i="8"/>
  <c r="T145" i="8" s="1"/>
  <c r="K145" i="8"/>
  <c r="L145" i="8" s="1"/>
  <c r="M145" i="8" s="1"/>
  <c r="T138" i="8"/>
  <c r="E52" i="33" s="1"/>
  <c r="T146" i="8"/>
  <c r="E60" i="33" s="1"/>
  <c r="T139" i="8"/>
  <c r="E53" i="33" s="1"/>
  <c r="T143" i="8"/>
  <c r="E57" i="33" s="1"/>
  <c r="Z766" i="8"/>
  <c r="G680" i="33" s="1"/>
  <c r="M140" i="8"/>
  <c r="T142" i="8"/>
  <c r="E56" i="33" s="1"/>
  <c r="M143" i="8"/>
  <c r="T136" i="8"/>
  <c r="E50" i="33" s="1"/>
  <c r="T144" i="8"/>
  <c r="E58" i="33" s="1"/>
  <c r="S856" i="8"/>
  <c r="S1024" i="8"/>
  <c r="S75" i="8"/>
  <c r="S1109" i="8"/>
  <c r="S1069" i="8"/>
  <c r="S1133" i="8"/>
  <c r="L1580" i="8"/>
  <c r="K85" i="8"/>
  <c r="Y43" i="8"/>
  <c r="M1382" i="8"/>
  <c r="M1079" i="8"/>
  <c r="Q918" i="8"/>
  <c r="L52" i="8"/>
  <c r="L71" i="8"/>
  <c r="M1348" i="8"/>
  <c r="M1256" i="8"/>
  <c r="M996" i="8"/>
  <c r="P48" i="8"/>
  <c r="M891" i="8"/>
  <c r="L75" i="8"/>
  <c r="M932" i="8"/>
  <c r="M1205" i="8"/>
  <c r="Q1497" i="8"/>
  <c r="S1497" i="8" s="1"/>
  <c r="M1202" i="8"/>
  <c r="Q1059" i="8"/>
  <c r="S1059" i="8" s="1"/>
  <c r="M389" i="8"/>
  <c r="M916" i="8"/>
  <c r="M858" i="8"/>
  <c r="K71" i="8"/>
  <c r="L58" i="8"/>
  <c r="K37" i="8"/>
  <c r="M938" i="8"/>
  <c r="M806" i="8"/>
  <c r="L59" i="8"/>
  <c r="L81" i="8"/>
  <c r="M1112" i="8"/>
  <c r="O46" i="8"/>
  <c r="O6" i="8"/>
  <c r="L1251" i="8"/>
  <c r="K70" i="8"/>
  <c r="M1056" i="8"/>
  <c r="M1076" i="8"/>
  <c r="Q1321" i="8"/>
  <c r="M1213" i="8"/>
  <c r="M1265" i="8"/>
  <c r="K73" i="8"/>
  <c r="K52" i="8"/>
  <c r="Y40" i="8"/>
  <c r="P51" i="8"/>
  <c r="P53" i="8"/>
  <c r="P67" i="8"/>
  <c r="L74" i="8"/>
  <c r="L61" i="8"/>
  <c r="Q1045" i="8"/>
  <c r="M1583" i="8"/>
  <c r="L57" i="8"/>
  <c r="L51" i="8"/>
  <c r="Q1082" i="8"/>
  <c r="S1082" i="8" s="1"/>
  <c r="L73" i="8"/>
  <c r="M1008" i="8"/>
  <c r="Q1112" i="8"/>
  <c r="S1112" i="8" s="1"/>
  <c r="M1359" i="8"/>
  <c r="M929" i="8"/>
  <c r="L56" i="8"/>
  <c r="K53" i="8"/>
  <c r="P52" i="8"/>
  <c r="L1048" i="8"/>
  <c r="K60" i="8"/>
  <c r="Q1666" i="8"/>
  <c r="M1666" i="8"/>
  <c r="Q75" i="8"/>
  <c r="L53" i="8"/>
  <c r="Q1213" i="8"/>
  <c r="M754" i="8"/>
  <c r="M1286" i="8"/>
  <c r="M1021" i="8"/>
  <c r="M1586" i="8"/>
  <c r="K81" i="8"/>
  <c r="K75" i="8"/>
  <c r="K54" i="8"/>
  <c r="L747" i="8"/>
  <c r="K46" i="8"/>
  <c r="M779" i="8"/>
  <c r="Q779" i="8"/>
  <c r="S779" i="8" s="1"/>
  <c r="L813" i="8"/>
  <c r="K49" i="8"/>
  <c r="P60" i="8"/>
  <c r="Q1193" i="8"/>
  <c r="M1193" i="8"/>
  <c r="L48" i="8"/>
  <c r="M1468" i="8"/>
  <c r="M1483" i="8"/>
  <c r="M1259" i="8"/>
  <c r="M867" i="8"/>
  <c r="M196" i="8"/>
  <c r="P50" i="8"/>
  <c r="P59" i="8"/>
  <c r="Q1500" i="8"/>
  <c r="S1500" i="8" s="1"/>
  <c r="M1500" i="8"/>
  <c r="O100" i="22"/>
  <c r="K58" i="25"/>
  <c r="S90" i="27"/>
  <c r="N82" i="22"/>
  <c r="L24" i="8"/>
  <c r="AC64" i="8"/>
  <c r="AC60" i="8"/>
  <c r="K36" i="8"/>
  <c r="L429" i="8"/>
  <c r="M429" i="8" s="1"/>
  <c r="K31" i="8"/>
  <c r="L493" i="8"/>
  <c r="M493" i="8" s="1"/>
  <c r="K34" i="8"/>
  <c r="L449" i="8"/>
  <c r="K32" i="8"/>
  <c r="K35" i="8"/>
  <c r="L21" i="8"/>
  <c r="AC62" i="8"/>
  <c r="AC59" i="8"/>
  <c r="L36" i="8"/>
  <c r="L33" i="8"/>
  <c r="L27" i="8"/>
  <c r="L28" i="8"/>
  <c r="L30" i="8"/>
  <c r="L22" i="8"/>
  <c r="I6" i="8"/>
  <c r="K29" i="8"/>
  <c r="L514" i="8"/>
  <c r="L303" i="8"/>
  <c r="K30" i="8"/>
  <c r="L330" i="8"/>
  <c r="M330" i="8" s="1"/>
  <c r="K24" i="8"/>
  <c r="BB72" i="22"/>
  <c r="K22" i="8"/>
  <c r="L259" i="8"/>
  <c r="I7" i="8"/>
  <c r="K21" i="8"/>
  <c r="V41" i="29"/>
  <c r="W41" i="29" s="1"/>
  <c r="V78" i="29"/>
  <c r="W78" i="29" s="1"/>
  <c r="M139" i="8"/>
  <c r="Z141" i="8"/>
  <c r="G55" i="33" s="1"/>
  <c r="Z421" i="8"/>
  <c r="G335" i="33" s="1"/>
  <c r="Z413" i="8"/>
  <c r="G327" i="33" s="1"/>
  <c r="Z405" i="8"/>
  <c r="G319" i="33" s="1"/>
  <c r="Z397" i="8"/>
  <c r="G311" i="33" s="1"/>
  <c r="Z389" i="8"/>
  <c r="G303" i="33" s="1"/>
  <c r="Z381" i="8"/>
  <c r="G295" i="33" s="1"/>
  <c r="Z373" i="8"/>
  <c r="G287" i="33" s="1"/>
  <c r="Z365" i="8"/>
  <c r="G279" i="33" s="1"/>
  <c r="Z357" i="8"/>
  <c r="G271" i="33" s="1"/>
  <c r="Z349" i="8"/>
  <c r="G263" i="33" s="1"/>
  <c r="Z341" i="8"/>
  <c r="G255" i="33" s="1"/>
  <c r="Z333" i="8"/>
  <c r="G247" i="33" s="1"/>
  <c r="Z325" i="8"/>
  <c r="G239" i="33" s="1"/>
  <c r="Z317" i="8"/>
  <c r="G231" i="33" s="1"/>
  <c r="Z309" i="8"/>
  <c r="G223" i="33" s="1"/>
  <c r="Z301" i="8"/>
  <c r="G215" i="33" s="1"/>
  <c r="Z293" i="8"/>
  <c r="G207" i="33" s="1"/>
  <c r="Z285" i="8"/>
  <c r="G199" i="33" s="1"/>
  <c r="Z277" i="8"/>
  <c r="G191" i="33" s="1"/>
  <c r="Z269" i="8"/>
  <c r="G183" i="33" s="1"/>
  <c r="Z261" i="8"/>
  <c r="G175" i="33" s="1"/>
  <c r="Z253" i="8"/>
  <c r="G167" i="33" s="1"/>
  <c r="Z245" i="8"/>
  <c r="G159" i="33" s="1"/>
  <c r="Z237" i="8"/>
  <c r="G151" i="33" s="1"/>
  <c r="Z229" i="8"/>
  <c r="G143" i="33" s="1"/>
  <c r="Z221" i="8"/>
  <c r="G135" i="33" s="1"/>
  <c r="Z213" i="8"/>
  <c r="G127" i="33" s="1"/>
  <c r="Z205" i="8"/>
  <c r="G119" i="33" s="1"/>
  <c r="Z197" i="8"/>
  <c r="G111" i="33" s="1"/>
  <c r="Z189" i="8"/>
  <c r="G103" i="33" s="1"/>
  <c r="Z181" i="8"/>
  <c r="G95" i="33" s="1"/>
  <c r="Z173" i="8"/>
  <c r="G87" i="33" s="1"/>
  <c r="Z165" i="8"/>
  <c r="G79" i="33" s="1"/>
  <c r="Z153" i="8"/>
  <c r="G67" i="33" s="1"/>
  <c r="Z155" i="8"/>
  <c r="G69" i="33" s="1"/>
  <c r="K142" i="8"/>
  <c r="L142" i="8" s="1"/>
  <c r="M142" i="8" s="1"/>
  <c r="Z142" i="8"/>
  <c r="G56" i="33" s="1"/>
  <c r="Z420" i="8"/>
  <c r="G334" i="33" s="1"/>
  <c r="Z412" i="8"/>
  <c r="G326" i="33" s="1"/>
  <c r="Z404" i="8"/>
  <c r="G318" i="33" s="1"/>
  <c r="Z396" i="8"/>
  <c r="G310" i="33" s="1"/>
  <c r="Z388" i="8"/>
  <c r="G302" i="33" s="1"/>
  <c r="Z380" i="8"/>
  <c r="G294" i="33" s="1"/>
  <c r="Z372" i="8"/>
  <c r="G286" i="33" s="1"/>
  <c r="Z364" i="8"/>
  <c r="G278" i="33" s="1"/>
  <c r="Z356" i="8"/>
  <c r="G270" i="33" s="1"/>
  <c r="Z348" i="8"/>
  <c r="G262" i="33" s="1"/>
  <c r="Z340" i="8"/>
  <c r="G254" i="33" s="1"/>
  <c r="Z332" i="8"/>
  <c r="G246" i="33" s="1"/>
  <c r="Z324" i="8"/>
  <c r="G238" i="33" s="1"/>
  <c r="Z316" i="8"/>
  <c r="G230" i="33" s="1"/>
  <c r="Z308" i="8"/>
  <c r="G222" i="33" s="1"/>
  <c r="Z300" i="8"/>
  <c r="G214" i="33" s="1"/>
  <c r="Z292" i="8"/>
  <c r="G206" i="33" s="1"/>
  <c r="Z284" i="8"/>
  <c r="G198" i="33" s="1"/>
  <c r="Z276" i="8"/>
  <c r="G190" i="33" s="1"/>
  <c r="Z268" i="8"/>
  <c r="G182" i="33" s="1"/>
  <c r="Z260" i="8"/>
  <c r="G174" i="33" s="1"/>
  <c r="Z252" i="8"/>
  <c r="G166" i="33" s="1"/>
  <c r="Z244" i="8"/>
  <c r="G158" i="33" s="1"/>
  <c r="Z236" i="8"/>
  <c r="G150" i="33" s="1"/>
  <c r="Z228" i="8"/>
  <c r="G142" i="33" s="1"/>
  <c r="Z220" i="8"/>
  <c r="G134" i="33" s="1"/>
  <c r="Z212" i="8"/>
  <c r="G126" i="33" s="1"/>
  <c r="Z204" i="8"/>
  <c r="G118" i="33" s="1"/>
  <c r="Z196" i="8"/>
  <c r="G110" i="33" s="1"/>
  <c r="Z188" i="8"/>
  <c r="G102" i="33" s="1"/>
  <c r="Z180" i="8"/>
  <c r="G94" i="33" s="1"/>
  <c r="Z172" i="8"/>
  <c r="G86" i="33" s="1"/>
  <c r="Z164" i="8"/>
  <c r="G78" i="33" s="1"/>
  <c r="Z152" i="8"/>
  <c r="G66" i="33" s="1"/>
  <c r="Z154" i="8"/>
  <c r="G68" i="33" s="1"/>
  <c r="Z143" i="8"/>
  <c r="G57" i="33" s="1"/>
  <c r="Z419" i="8"/>
  <c r="G333" i="33" s="1"/>
  <c r="Z411" i="8"/>
  <c r="G325" i="33" s="1"/>
  <c r="Z403" i="8"/>
  <c r="G317" i="33" s="1"/>
  <c r="Z395" i="8"/>
  <c r="G309" i="33" s="1"/>
  <c r="Z387" i="8"/>
  <c r="G301" i="33" s="1"/>
  <c r="Z379" i="8"/>
  <c r="G293" i="33" s="1"/>
  <c r="Z371" i="8"/>
  <c r="G285" i="33" s="1"/>
  <c r="Z363" i="8"/>
  <c r="G277" i="33" s="1"/>
  <c r="Z355" i="8"/>
  <c r="G269" i="33" s="1"/>
  <c r="Z347" i="8"/>
  <c r="G261" i="33" s="1"/>
  <c r="Z339" i="8"/>
  <c r="G253" i="33" s="1"/>
  <c r="Z331" i="8"/>
  <c r="G245" i="33" s="1"/>
  <c r="Z323" i="8"/>
  <c r="G237" i="33" s="1"/>
  <c r="Z315" i="8"/>
  <c r="G229" i="33" s="1"/>
  <c r="Z307" i="8"/>
  <c r="G221" i="33" s="1"/>
  <c r="Z299" i="8"/>
  <c r="G213" i="33" s="1"/>
  <c r="Z291" i="8"/>
  <c r="G205" i="33" s="1"/>
  <c r="Z283" i="8"/>
  <c r="G197" i="33" s="1"/>
  <c r="Z275" i="8"/>
  <c r="G189" i="33" s="1"/>
  <c r="Z267" i="8"/>
  <c r="G181" i="33" s="1"/>
  <c r="Z259" i="8"/>
  <c r="G173" i="33" s="1"/>
  <c r="Z251" i="8"/>
  <c r="G165" i="33" s="1"/>
  <c r="Z243" i="8"/>
  <c r="G157" i="33" s="1"/>
  <c r="Z235" i="8"/>
  <c r="G149" i="33" s="1"/>
  <c r="Z227" i="8"/>
  <c r="G141" i="33" s="1"/>
  <c r="Z219" i="8"/>
  <c r="G133" i="33" s="1"/>
  <c r="Z211" i="8"/>
  <c r="G125" i="33" s="1"/>
  <c r="Z203" i="8"/>
  <c r="G117" i="33" s="1"/>
  <c r="Z195" i="8"/>
  <c r="G109" i="33" s="1"/>
  <c r="Z187" i="8"/>
  <c r="G101" i="33" s="1"/>
  <c r="Z179" i="8"/>
  <c r="G93" i="33" s="1"/>
  <c r="Z171" i="8"/>
  <c r="G85" i="33" s="1"/>
  <c r="Z163" i="8"/>
  <c r="G77" i="33" s="1"/>
  <c r="Z151" i="8"/>
  <c r="G65" i="33" s="1"/>
  <c r="K136" i="8"/>
  <c r="K144" i="8"/>
  <c r="L144" i="8" s="1"/>
  <c r="M144" i="8" s="1"/>
  <c r="Z136" i="8"/>
  <c r="G50" i="33" s="1"/>
  <c r="Z144" i="8"/>
  <c r="G58" i="33" s="1"/>
  <c r="Z426" i="8"/>
  <c r="G340" i="33" s="1"/>
  <c r="Z418" i="8"/>
  <c r="G332" i="33" s="1"/>
  <c r="Z410" i="8"/>
  <c r="G324" i="33" s="1"/>
  <c r="Z402" i="8"/>
  <c r="G316" i="33" s="1"/>
  <c r="Z394" i="8"/>
  <c r="G308" i="33" s="1"/>
  <c r="Z386" i="8"/>
  <c r="G300" i="33" s="1"/>
  <c r="Z378" i="8"/>
  <c r="G292" i="33" s="1"/>
  <c r="Z370" i="8"/>
  <c r="G284" i="33" s="1"/>
  <c r="Z362" i="8"/>
  <c r="G276" i="33" s="1"/>
  <c r="Z354" i="8"/>
  <c r="G268" i="33" s="1"/>
  <c r="Z346" i="8"/>
  <c r="G260" i="33" s="1"/>
  <c r="Z338" i="8"/>
  <c r="G252" i="33" s="1"/>
  <c r="Z330" i="8"/>
  <c r="G244" i="33" s="1"/>
  <c r="Z322" i="8"/>
  <c r="G236" i="33" s="1"/>
  <c r="Z314" i="8"/>
  <c r="G228" i="33" s="1"/>
  <c r="Z306" i="8"/>
  <c r="G220" i="33" s="1"/>
  <c r="Z298" i="8"/>
  <c r="G212" i="33" s="1"/>
  <c r="Z290" i="8"/>
  <c r="G204" i="33" s="1"/>
  <c r="Z282" i="8"/>
  <c r="G196" i="33" s="1"/>
  <c r="Z274" i="8"/>
  <c r="G188" i="33" s="1"/>
  <c r="Z266" i="8"/>
  <c r="G180" i="33" s="1"/>
  <c r="Z258" i="8"/>
  <c r="G172" i="33" s="1"/>
  <c r="Z250" i="8"/>
  <c r="G164" i="33" s="1"/>
  <c r="Z242" i="8"/>
  <c r="G156" i="33" s="1"/>
  <c r="Z234" i="8"/>
  <c r="G148" i="33" s="1"/>
  <c r="Z226" i="8"/>
  <c r="G140" i="33" s="1"/>
  <c r="Z218" i="8"/>
  <c r="G132" i="33" s="1"/>
  <c r="Z210" i="8"/>
  <c r="G124" i="33" s="1"/>
  <c r="Z202" i="8"/>
  <c r="G116" i="33" s="1"/>
  <c r="Z194" i="8"/>
  <c r="G108" i="33" s="1"/>
  <c r="Z186" i="8"/>
  <c r="G100" i="33" s="1"/>
  <c r="Z178" i="8"/>
  <c r="G92" i="33" s="1"/>
  <c r="Z170" i="8"/>
  <c r="G84" i="33" s="1"/>
  <c r="Z162" i="8"/>
  <c r="G76" i="33" s="1"/>
  <c r="Z150" i="8"/>
  <c r="G64" i="33" s="1"/>
  <c r="T147" i="8"/>
  <c r="E61" i="33" s="1"/>
  <c r="K141" i="8"/>
  <c r="L141" i="8" s="1"/>
  <c r="M141" i="8" s="1"/>
  <c r="Z137" i="8"/>
  <c r="G51" i="33" s="1"/>
  <c r="Z145" i="8"/>
  <c r="G59" i="33" s="1"/>
  <c r="Z425" i="8"/>
  <c r="G339" i="33" s="1"/>
  <c r="Z417" i="8"/>
  <c r="G331" i="33" s="1"/>
  <c r="Z409" i="8"/>
  <c r="G323" i="33" s="1"/>
  <c r="Z401" i="8"/>
  <c r="G315" i="33" s="1"/>
  <c r="Z393" i="8"/>
  <c r="G307" i="33" s="1"/>
  <c r="Z385" i="8"/>
  <c r="G299" i="33" s="1"/>
  <c r="Z377" i="8"/>
  <c r="G291" i="33" s="1"/>
  <c r="Z369" i="8"/>
  <c r="G283" i="33" s="1"/>
  <c r="Z361" i="8"/>
  <c r="G275" i="33" s="1"/>
  <c r="Z353" i="8"/>
  <c r="G267" i="33" s="1"/>
  <c r="Z345" i="8"/>
  <c r="G259" i="33" s="1"/>
  <c r="Z337" i="8"/>
  <c r="G251" i="33" s="1"/>
  <c r="Z329" i="8"/>
  <c r="G243" i="33" s="1"/>
  <c r="Z321" i="8"/>
  <c r="G235" i="33" s="1"/>
  <c r="Z313" i="8"/>
  <c r="G227" i="33" s="1"/>
  <c r="Z305" i="8"/>
  <c r="G219" i="33" s="1"/>
  <c r="Z297" i="8"/>
  <c r="G211" i="33" s="1"/>
  <c r="Z289" i="8"/>
  <c r="G203" i="33" s="1"/>
  <c r="Z281" i="8"/>
  <c r="G195" i="33" s="1"/>
  <c r="Z273" i="8"/>
  <c r="G187" i="33" s="1"/>
  <c r="Z265" i="8"/>
  <c r="G179" i="33" s="1"/>
  <c r="Z257" i="8"/>
  <c r="G171" i="33" s="1"/>
  <c r="Z249" i="8"/>
  <c r="G163" i="33" s="1"/>
  <c r="Z241" i="8"/>
  <c r="G155" i="33" s="1"/>
  <c r="Z233" i="8"/>
  <c r="G147" i="33" s="1"/>
  <c r="Z225" i="8"/>
  <c r="G139" i="33" s="1"/>
  <c r="Z217" i="8"/>
  <c r="G131" i="33" s="1"/>
  <c r="Z209" i="8"/>
  <c r="G123" i="33" s="1"/>
  <c r="Z201" i="8"/>
  <c r="G115" i="33" s="1"/>
  <c r="Z193" i="8"/>
  <c r="G107" i="33" s="1"/>
  <c r="Z185" i="8"/>
  <c r="G99" i="33" s="1"/>
  <c r="Z177" i="8"/>
  <c r="G91" i="33" s="1"/>
  <c r="Z169" i="8"/>
  <c r="G83" i="33" s="1"/>
  <c r="Z161" i="8"/>
  <c r="G75" i="33" s="1"/>
  <c r="Z149" i="8"/>
  <c r="G63" i="33" s="1"/>
  <c r="K138" i="8"/>
  <c r="L138" i="8" s="1"/>
  <c r="M138" i="8" s="1"/>
  <c r="K146" i="8"/>
  <c r="L146" i="8" s="1"/>
  <c r="M146" i="8" s="1"/>
  <c r="Z138" i="8"/>
  <c r="G52" i="33" s="1"/>
  <c r="Z146" i="8"/>
  <c r="G60" i="33" s="1"/>
  <c r="Z424" i="8"/>
  <c r="G338" i="33" s="1"/>
  <c r="Z416" i="8"/>
  <c r="G330" i="33" s="1"/>
  <c r="Z408" i="8"/>
  <c r="G322" i="33" s="1"/>
  <c r="Z400" i="8"/>
  <c r="G314" i="33" s="1"/>
  <c r="Z392" i="8"/>
  <c r="G306" i="33" s="1"/>
  <c r="Z384" i="8"/>
  <c r="G298" i="33" s="1"/>
  <c r="Z376" i="8"/>
  <c r="G290" i="33" s="1"/>
  <c r="Z368" i="8"/>
  <c r="G282" i="33" s="1"/>
  <c r="Z360" i="8"/>
  <c r="G274" i="33" s="1"/>
  <c r="Z352" i="8"/>
  <c r="G266" i="33" s="1"/>
  <c r="Z344" i="8"/>
  <c r="G258" i="33" s="1"/>
  <c r="Z336" i="8"/>
  <c r="G250" i="33" s="1"/>
  <c r="Z328" i="8"/>
  <c r="G242" i="33" s="1"/>
  <c r="Z320" i="8"/>
  <c r="G234" i="33" s="1"/>
  <c r="Z312" i="8"/>
  <c r="G226" i="33" s="1"/>
  <c r="Z304" i="8"/>
  <c r="G218" i="33" s="1"/>
  <c r="Z296" i="8"/>
  <c r="G210" i="33" s="1"/>
  <c r="Z288" i="8"/>
  <c r="G202" i="33" s="1"/>
  <c r="Z280" i="8"/>
  <c r="G194" i="33" s="1"/>
  <c r="Z272" i="8"/>
  <c r="G186" i="33" s="1"/>
  <c r="Z264" i="8"/>
  <c r="G178" i="33" s="1"/>
  <c r="Z256" i="8"/>
  <c r="G170" i="33" s="1"/>
  <c r="Z248" i="8"/>
  <c r="G162" i="33" s="1"/>
  <c r="Z240" i="8"/>
  <c r="G154" i="33" s="1"/>
  <c r="Z232" i="8"/>
  <c r="G146" i="33" s="1"/>
  <c r="Z224" i="8"/>
  <c r="G138" i="33" s="1"/>
  <c r="Z216" i="8"/>
  <c r="G130" i="33" s="1"/>
  <c r="Z208" i="8"/>
  <c r="G122" i="33" s="1"/>
  <c r="Z200" i="8"/>
  <c r="G114" i="33" s="1"/>
  <c r="Z192" i="8"/>
  <c r="G106" i="33" s="1"/>
  <c r="Z184" i="8"/>
  <c r="G98" i="33" s="1"/>
  <c r="Z176" i="8"/>
  <c r="G90" i="33" s="1"/>
  <c r="Z168" i="8"/>
  <c r="G82" i="33" s="1"/>
  <c r="Z160" i="8"/>
  <c r="G74" i="33" s="1"/>
  <c r="Z148" i="8"/>
  <c r="G62" i="33" s="1"/>
  <c r="Z139" i="8"/>
  <c r="G53" i="33" s="1"/>
  <c r="Z423" i="8"/>
  <c r="G337" i="33" s="1"/>
  <c r="Z415" i="8"/>
  <c r="G329" i="33" s="1"/>
  <c r="Z407" i="8"/>
  <c r="G321" i="33" s="1"/>
  <c r="Z399" i="8"/>
  <c r="G313" i="33" s="1"/>
  <c r="Z391" i="8"/>
  <c r="G305" i="33" s="1"/>
  <c r="Z383" i="8"/>
  <c r="G297" i="33" s="1"/>
  <c r="Z375" i="8"/>
  <c r="G289" i="33" s="1"/>
  <c r="Z367" i="8"/>
  <c r="G281" i="33" s="1"/>
  <c r="Z359" i="8"/>
  <c r="G273" i="33" s="1"/>
  <c r="Z351" i="8"/>
  <c r="G265" i="33" s="1"/>
  <c r="Z343" i="8"/>
  <c r="G257" i="33" s="1"/>
  <c r="Z335" i="8"/>
  <c r="G249" i="33" s="1"/>
  <c r="Z327" i="8"/>
  <c r="G241" i="33" s="1"/>
  <c r="Z319" i="8"/>
  <c r="G233" i="33" s="1"/>
  <c r="Z311" i="8"/>
  <c r="G225" i="33" s="1"/>
  <c r="Z303" i="8"/>
  <c r="G217" i="33" s="1"/>
  <c r="Z295" i="8"/>
  <c r="G209" i="33" s="1"/>
  <c r="Z287" i="8"/>
  <c r="G201" i="33" s="1"/>
  <c r="Z279" i="8"/>
  <c r="G193" i="33" s="1"/>
  <c r="Z271" i="8"/>
  <c r="G185" i="33" s="1"/>
  <c r="Z263" i="8"/>
  <c r="G177" i="33" s="1"/>
  <c r="Z255" i="8"/>
  <c r="G169" i="33" s="1"/>
  <c r="Z247" i="8"/>
  <c r="G161" i="33" s="1"/>
  <c r="Z239" i="8"/>
  <c r="G153" i="33" s="1"/>
  <c r="Z231" i="8"/>
  <c r="G145" i="33" s="1"/>
  <c r="Z223" i="8"/>
  <c r="G137" i="33" s="1"/>
  <c r="Z215" i="8"/>
  <c r="G129" i="33" s="1"/>
  <c r="Z207" i="8"/>
  <c r="G121" i="33" s="1"/>
  <c r="Z199" i="8"/>
  <c r="G113" i="33" s="1"/>
  <c r="Z191" i="8"/>
  <c r="G105" i="33" s="1"/>
  <c r="Z183" i="8"/>
  <c r="G97" i="33" s="1"/>
  <c r="Z175" i="8"/>
  <c r="G89" i="33" s="1"/>
  <c r="Z167" i="8"/>
  <c r="G81" i="33" s="1"/>
  <c r="Z159" i="8"/>
  <c r="G73" i="33" s="1"/>
  <c r="Z157" i="8"/>
  <c r="G71" i="33" s="1"/>
  <c r="Z147" i="8"/>
  <c r="G61" i="33" s="1"/>
  <c r="J241" i="33" l="1"/>
  <c r="K241" i="33"/>
  <c r="K146" i="33"/>
  <c r="J146" i="33"/>
  <c r="K338" i="33"/>
  <c r="J338" i="33"/>
  <c r="J155" i="33"/>
  <c r="K155" i="33"/>
  <c r="K185" i="33"/>
  <c r="J185" i="33"/>
  <c r="J90" i="33"/>
  <c r="K90" i="33"/>
  <c r="J282" i="33"/>
  <c r="K282" i="33"/>
  <c r="K73" i="33"/>
  <c r="J73" i="33"/>
  <c r="K137" i="33"/>
  <c r="J137" i="33"/>
  <c r="K201" i="33"/>
  <c r="J201" i="33"/>
  <c r="K265" i="33"/>
  <c r="J265" i="33"/>
  <c r="K329" i="33"/>
  <c r="J329" i="33"/>
  <c r="J106" i="33"/>
  <c r="K106" i="33"/>
  <c r="J170" i="33"/>
  <c r="K170" i="33"/>
  <c r="J234" i="33"/>
  <c r="K234" i="33"/>
  <c r="J298" i="33"/>
  <c r="K298" i="33"/>
  <c r="J115" i="33"/>
  <c r="K115" i="33"/>
  <c r="J179" i="33"/>
  <c r="K179" i="33"/>
  <c r="J243" i="33"/>
  <c r="K243" i="33"/>
  <c r="J307" i="33"/>
  <c r="K307" i="33"/>
  <c r="K124" i="33"/>
  <c r="J124" i="33"/>
  <c r="K188" i="33"/>
  <c r="J188" i="33"/>
  <c r="K252" i="33"/>
  <c r="J252" i="33"/>
  <c r="K316" i="33"/>
  <c r="J316" i="33"/>
  <c r="J65" i="33"/>
  <c r="K65" i="33"/>
  <c r="K133" i="33"/>
  <c r="J133" i="33"/>
  <c r="K197" i="33"/>
  <c r="J197" i="33"/>
  <c r="K261" i="33"/>
  <c r="J261" i="33"/>
  <c r="K325" i="33"/>
  <c r="J325" i="33"/>
  <c r="K102" i="33"/>
  <c r="J102" i="33"/>
  <c r="K166" i="33"/>
  <c r="J166" i="33"/>
  <c r="K230" i="33"/>
  <c r="J230" i="33"/>
  <c r="K294" i="33"/>
  <c r="J294" i="33"/>
  <c r="K69" i="33"/>
  <c r="J69" i="33"/>
  <c r="K127" i="33"/>
  <c r="J127" i="33"/>
  <c r="K191" i="33"/>
  <c r="J191" i="33"/>
  <c r="K255" i="33"/>
  <c r="J255" i="33"/>
  <c r="K319" i="33"/>
  <c r="J319" i="33"/>
  <c r="J1537" i="33"/>
  <c r="K1537" i="33"/>
  <c r="J1473" i="33"/>
  <c r="K1473" i="33"/>
  <c r="K967" i="33"/>
  <c r="J967" i="33"/>
  <c r="J1530" i="33"/>
  <c r="K1530" i="33"/>
  <c r="J1274" i="33"/>
  <c r="K1274" i="33"/>
  <c r="K1401" i="33"/>
  <c r="J1401" i="33"/>
  <c r="K523" i="33"/>
  <c r="J523" i="33"/>
  <c r="K1458" i="33"/>
  <c r="J1458" i="33"/>
  <c r="K1104" i="33"/>
  <c r="J1104" i="33"/>
  <c r="J1521" i="33"/>
  <c r="K1521" i="33"/>
  <c r="J1265" i="33"/>
  <c r="K1265" i="33"/>
  <c r="J1450" i="33"/>
  <c r="K1450" i="33"/>
  <c r="K1040" i="33"/>
  <c r="J1040" i="33"/>
  <c r="K1481" i="33"/>
  <c r="J1481" i="33"/>
  <c r="K1220" i="33"/>
  <c r="J1220" i="33"/>
  <c r="J1538" i="33"/>
  <c r="K1538" i="33"/>
  <c r="J1282" i="33"/>
  <c r="K1282" i="33"/>
  <c r="K1584" i="33"/>
  <c r="J1584" i="33"/>
  <c r="K1520" i="33"/>
  <c r="J1520" i="33"/>
  <c r="K1456" i="33"/>
  <c r="J1456" i="33"/>
  <c r="K1392" i="33"/>
  <c r="J1392" i="33"/>
  <c r="K1328" i="33"/>
  <c r="J1328" i="33"/>
  <c r="K1264" i="33"/>
  <c r="J1264" i="33"/>
  <c r="K1088" i="33"/>
  <c r="J1088" i="33"/>
  <c r="K383" i="33"/>
  <c r="J383" i="33"/>
  <c r="K1551" i="33"/>
  <c r="J1551" i="33"/>
  <c r="K1487" i="33"/>
  <c r="J1487" i="33"/>
  <c r="K1423" i="33"/>
  <c r="J1423" i="33"/>
  <c r="K1359" i="33"/>
  <c r="J1359" i="33"/>
  <c r="K1295" i="33"/>
  <c r="J1295" i="33"/>
  <c r="J1229" i="33"/>
  <c r="K1229" i="33"/>
  <c r="K775" i="33"/>
  <c r="J775" i="33"/>
  <c r="K1574" i="33"/>
  <c r="J1574" i="33"/>
  <c r="K1510" i="33"/>
  <c r="J1510" i="33"/>
  <c r="K1446" i="33"/>
  <c r="J1446" i="33"/>
  <c r="K1382" i="33"/>
  <c r="J1382" i="33"/>
  <c r="K1318" i="33"/>
  <c r="J1318" i="33"/>
  <c r="K1254" i="33"/>
  <c r="J1254" i="33"/>
  <c r="K1008" i="33"/>
  <c r="J1008" i="33"/>
  <c r="J1581" i="33"/>
  <c r="K1581" i="33"/>
  <c r="J1517" i="33"/>
  <c r="K1517" i="33"/>
  <c r="J1453" i="33"/>
  <c r="K1453" i="33"/>
  <c r="J1389" i="33"/>
  <c r="K1389" i="33"/>
  <c r="J1325" i="33"/>
  <c r="K1325" i="33"/>
  <c r="J1261" i="33"/>
  <c r="K1261" i="33"/>
  <c r="K1064" i="33"/>
  <c r="J1064" i="33"/>
  <c r="K168" i="33"/>
  <c r="J168" i="33"/>
  <c r="K1548" i="33"/>
  <c r="J1548" i="33"/>
  <c r="K1484" i="33"/>
  <c r="J1484" i="33"/>
  <c r="K1420" i="33"/>
  <c r="J1420" i="33"/>
  <c r="K1356" i="33"/>
  <c r="J1356" i="33"/>
  <c r="K1292" i="33"/>
  <c r="J1292" i="33"/>
  <c r="J1226" i="33"/>
  <c r="K1226" i="33"/>
  <c r="K739" i="33"/>
  <c r="J739" i="33"/>
  <c r="K1579" i="33"/>
  <c r="J1579" i="33"/>
  <c r="K1515" i="33"/>
  <c r="J1515" i="33"/>
  <c r="K1451" i="33"/>
  <c r="J1451" i="33"/>
  <c r="K1387" i="33"/>
  <c r="J1387" i="33"/>
  <c r="K1323" i="33"/>
  <c r="J1323" i="33"/>
  <c r="K1259" i="33"/>
  <c r="J1259" i="33"/>
  <c r="K1048" i="33"/>
  <c r="J1048" i="33"/>
  <c r="K1183" i="33"/>
  <c r="J1183" i="33"/>
  <c r="K1119" i="33"/>
  <c r="J1119" i="33"/>
  <c r="K1055" i="33"/>
  <c r="J1055" i="33"/>
  <c r="K991" i="33"/>
  <c r="J991" i="33"/>
  <c r="J913" i="33"/>
  <c r="K913" i="33"/>
  <c r="K827" i="33"/>
  <c r="J827" i="33"/>
  <c r="K738" i="33"/>
  <c r="J738" i="33"/>
  <c r="K636" i="33"/>
  <c r="J636" i="33"/>
  <c r="K535" i="33"/>
  <c r="J535" i="33"/>
  <c r="J433" i="33"/>
  <c r="K433" i="33"/>
  <c r="K1222" i="33"/>
  <c r="J1222" i="33"/>
  <c r="K1158" i="33"/>
  <c r="J1158" i="33"/>
  <c r="K1094" i="33"/>
  <c r="J1094" i="33"/>
  <c r="K1030" i="33"/>
  <c r="J1030" i="33"/>
  <c r="K964" i="33"/>
  <c r="J964" i="33"/>
  <c r="J879" i="33"/>
  <c r="K879" i="33"/>
  <c r="J794" i="33"/>
  <c r="K794" i="33"/>
  <c r="J698" i="33"/>
  <c r="K698" i="33"/>
  <c r="K596" i="33"/>
  <c r="J596" i="33"/>
  <c r="J495" i="33"/>
  <c r="K495" i="33"/>
  <c r="J378" i="33"/>
  <c r="K378" i="33"/>
  <c r="K1189" i="33"/>
  <c r="J1189" i="33"/>
  <c r="K1125" i="33"/>
  <c r="J1125" i="33"/>
  <c r="K1061" i="33"/>
  <c r="J1061" i="33"/>
  <c r="K997" i="33"/>
  <c r="J997" i="33"/>
  <c r="J921" i="33"/>
  <c r="K921" i="33"/>
  <c r="K835" i="33"/>
  <c r="J835" i="33"/>
  <c r="K747" i="33"/>
  <c r="J747" i="33"/>
  <c r="K647" i="33"/>
  <c r="J647" i="33"/>
  <c r="J545" i="33"/>
  <c r="K545" i="33"/>
  <c r="J442" i="33"/>
  <c r="K442" i="33"/>
  <c r="K1180" i="33"/>
  <c r="J1180" i="33"/>
  <c r="K1116" i="33"/>
  <c r="J1116" i="33"/>
  <c r="K1052" i="33"/>
  <c r="J1052" i="33"/>
  <c r="K988" i="33"/>
  <c r="J988" i="33"/>
  <c r="K908" i="33"/>
  <c r="J908" i="33"/>
  <c r="K823" i="33"/>
  <c r="J823" i="33"/>
  <c r="K732" i="33"/>
  <c r="J732" i="33"/>
  <c r="K633" i="33"/>
  <c r="J633" i="33"/>
  <c r="K530" i="33"/>
  <c r="J530" i="33"/>
  <c r="K427" i="33"/>
  <c r="J427" i="33"/>
  <c r="K1211" i="33"/>
  <c r="J1211" i="33"/>
  <c r="K1147" i="33"/>
  <c r="J1147" i="33"/>
  <c r="K1083" i="33"/>
  <c r="J1083" i="33"/>
  <c r="K1019" i="33"/>
  <c r="J1019" i="33"/>
  <c r="K949" i="33"/>
  <c r="J949" i="33"/>
  <c r="J865" i="33"/>
  <c r="K865" i="33"/>
  <c r="K779" i="33"/>
  <c r="J779" i="33"/>
  <c r="K681" i="33"/>
  <c r="J681" i="33"/>
  <c r="K579" i="33"/>
  <c r="J579" i="33"/>
  <c r="K476" i="33"/>
  <c r="J476" i="33"/>
  <c r="J347" i="33"/>
  <c r="K347" i="33"/>
  <c r="J1178" i="33"/>
  <c r="K1178" i="33"/>
  <c r="J1114" i="33"/>
  <c r="K1114" i="33"/>
  <c r="J1050" i="33"/>
  <c r="K1050" i="33"/>
  <c r="J986" i="33"/>
  <c r="K986" i="33"/>
  <c r="J906" i="33"/>
  <c r="K906" i="33"/>
  <c r="K820" i="33"/>
  <c r="J820" i="33"/>
  <c r="J730" i="33"/>
  <c r="K730" i="33"/>
  <c r="K617" i="33"/>
  <c r="J617" i="33"/>
  <c r="K514" i="33"/>
  <c r="J514" i="33"/>
  <c r="J410" i="33"/>
  <c r="K410" i="33"/>
  <c r="K1209" i="33"/>
  <c r="J1209" i="33"/>
  <c r="K1145" i="33"/>
  <c r="J1145" i="33"/>
  <c r="K1081" i="33"/>
  <c r="J1081" i="33"/>
  <c r="K1017" i="33"/>
  <c r="J1017" i="33"/>
  <c r="J947" i="33"/>
  <c r="K947" i="33"/>
  <c r="K861" i="33"/>
  <c r="J861" i="33"/>
  <c r="K777" i="33"/>
  <c r="J777" i="33"/>
  <c r="K679" i="33"/>
  <c r="J679" i="33"/>
  <c r="J577" i="33"/>
  <c r="K577" i="33"/>
  <c r="J474" i="33"/>
  <c r="K474" i="33"/>
  <c r="K343" i="33"/>
  <c r="J343" i="33"/>
  <c r="K361" i="33"/>
  <c r="J361" i="33"/>
  <c r="K960" i="33"/>
  <c r="J960" i="33"/>
  <c r="K896" i="33"/>
  <c r="J896" i="33"/>
  <c r="K832" i="33"/>
  <c r="J832" i="33"/>
  <c r="K768" i="33"/>
  <c r="J768" i="33"/>
  <c r="K704" i="33"/>
  <c r="J704" i="33"/>
  <c r="K632" i="33"/>
  <c r="J632" i="33"/>
  <c r="K568" i="33"/>
  <c r="J568" i="33"/>
  <c r="K504" i="33"/>
  <c r="J504" i="33"/>
  <c r="K440" i="33"/>
  <c r="J440" i="33"/>
  <c r="K376" i="33"/>
  <c r="J376" i="33"/>
  <c r="K112" i="33"/>
  <c r="J112" i="33"/>
  <c r="K910" i="33"/>
  <c r="J910" i="33"/>
  <c r="K846" i="33"/>
  <c r="J846" i="33"/>
  <c r="K782" i="33"/>
  <c r="J782" i="33"/>
  <c r="K718" i="33"/>
  <c r="J718" i="33"/>
  <c r="K654" i="33"/>
  <c r="J654" i="33"/>
  <c r="K590" i="33"/>
  <c r="J590" i="33"/>
  <c r="K526" i="33"/>
  <c r="J526" i="33"/>
  <c r="K462" i="33"/>
  <c r="J462" i="33"/>
  <c r="K398" i="33"/>
  <c r="J398" i="33"/>
  <c r="K288" i="33"/>
  <c r="J288" i="33"/>
  <c r="K725" i="33"/>
  <c r="J725" i="33"/>
  <c r="K661" i="33"/>
  <c r="J661" i="33"/>
  <c r="K597" i="33"/>
  <c r="J597" i="33"/>
  <c r="K533" i="33"/>
  <c r="J533" i="33"/>
  <c r="K469" i="33"/>
  <c r="J469" i="33"/>
  <c r="K405" i="33"/>
  <c r="J405" i="33"/>
  <c r="K341" i="33"/>
  <c r="J341" i="33"/>
  <c r="K388" i="33"/>
  <c r="J388" i="33"/>
  <c r="K208" i="33"/>
  <c r="J208" i="33"/>
  <c r="K40" i="33"/>
  <c r="J40" i="33"/>
  <c r="K48" i="33"/>
  <c r="J48" i="33"/>
  <c r="K23" i="33"/>
  <c r="J23" i="33"/>
  <c r="J27" i="33"/>
  <c r="K27" i="33"/>
  <c r="K21" i="33"/>
  <c r="J21" i="33"/>
  <c r="J273" i="33"/>
  <c r="K273" i="33"/>
  <c r="K306" i="33"/>
  <c r="J306" i="33"/>
  <c r="K187" i="33"/>
  <c r="J187" i="33"/>
  <c r="K251" i="33"/>
  <c r="J251" i="33"/>
  <c r="K315" i="33"/>
  <c r="J315" i="33"/>
  <c r="K64" i="33"/>
  <c r="J64" i="33"/>
  <c r="K132" i="33"/>
  <c r="J132" i="33"/>
  <c r="K196" i="33"/>
  <c r="J196" i="33"/>
  <c r="K260" i="33"/>
  <c r="J260" i="33"/>
  <c r="K324" i="33"/>
  <c r="J324" i="33"/>
  <c r="J77" i="33"/>
  <c r="K77" i="33"/>
  <c r="J141" i="33"/>
  <c r="K141" i="33"/>
  <c r="J205" i="33"/>
  <c r="K205" i="33"/>
  <c r="J269" i="33"/>
  <c r="K269" i="33"/>
  <c r="J333" i="33"/>
  <c r="K333" i="33"/>
  <c r="K110" i="33"/>
  <c r="J110" i="33"/>
  <c r="K174" i="33"/>
  <c r="J174" i="33"/>
  <c r="K238" i="33"/>
  <c r="J238" i="33"/>
  <c r="K302" i="33"/>
  <c r="J302" i="33"/>
  <c r="K67" i="33"/>
  <c r="J67" i="33"/>
  <c r="K135" i="33"/>
  <c r="J135" i="33"/>
  <c r="K199" i="33"/>
  <c r="J199" i="33"/>
  <c r="K263" i="33"/>
  <c r="J263" i="33"/>
  <c r="K327" i="33"/>
  <c r="J327" i="33"/>
  <c r="K1199" i="33"/>
  <c r="J1199" i="33"/>
  <c r="J1569" i="33"/>
  <c r="K1569" i="33"/>
  <c r="J1498" i="33"/>
  <c r="K1498" i="33"/>
  <c r="J1242" i="33"/>
  <c r="K1242" i="33"/>
  <c r="K1369" i="33"/>
  <c r="J1369" i="33"/>
  <c r="K1426" i="33"/>
  <c r="J1426" i="33"/>
  <c r="K807" i="33"/>
  <c r="J807" i="33"/>
  <c r="J1489" i="33"/>
  <c r="K1489" i="33"/>
  <c r="K1232" i="33"/>
  <c r="J1232" i="33"/>
  <c r="J1418" i="33"/>
  <c r="K1418" i="33"/>
  <c r="J714" i="33"/>
  <c r="K714" i="33"/>
  <c r="K1449" i="33"/>
  <c r="J1449" i="33"/>
  <c r="K1032" i="33"/>
  <c r="J1032" i="33"/>
  <c r="J1506" i="33"/>
  <c r="K1506" i="33"/>
  <c r="J1250" i="33"/>
  <c r="K1250" i="33"/>
  <c r="J1576" i="33"/>
  <c r="K1576" i="33"/>
  <c r="J1512" i="33"/>
  <c r="K1512" i="33"/>
  <c r="J1448" i="33"/>
  <c r="K1448" i="33"/>
  <c r="J1384" i="33"/>
  <c r="K1384" i="33"/>
  <c r="J1320" i="33"/>
  <c r="K1320" i="33"/>
  <c r="J1256" i="33"/>
  <c r="K1256" i="33"/>
  <c r="K1024" i="33"/>
  <c r="J1024" i="33"/>
  <c r="K1607" i="33"/>
  <c r="J1607" i="33"/>
  <c r="K1543" i="33"/>
  <c r="J1543" i="33"/>
  <c r="J1479" i="33"/>
  <c r="K1479" i="33"/>
  <c r="K1415" i="33"/>
  <c r="J1415" i="33"/>
  <c r="K1351" i="33"/>
  <c r="J1351" i="33"/>
  <c r="J1287" i="33"/>
  <c r="K1287" i="33"/>
  <c r="K1215" i="33"/>
  <c r="J1215" i="33"/>
  <c r="K587" i="33"/>
  <c r="J587" i="33"/>
  <c r="K1566" i="33"/>
  <c r="J1566" i="33"/>
  <c r="K1502" i="33"/>
  <c r="J1502" i="33"/>
  <c r="K1438" i="33"/>
  <c r="J1438" i="33"/>
  <c r="K1374" i="33"/>
  <c r="J1374" i="33"/>
  <c r="K1310" i="33"/>
  <c r="J1310" i="33"/>
  <c r="K1246" i="33"/>
  <c r="J1246" i="33"/>
  <c r="K935" i="33"/>
  <c r="J935" i="33"/>
  <c r="K1573" i="33"/>
  <c r="J1573" i="33"/>
  <c r="K1509" i="33"/>
  <c r="J1509" i="33"/>
  <c r="K1445" i="33"/>
  <c r="J1445" i="33"/>
  <c r="K1381" i="33"/>
  <c r="J1381" i="33"/>
  <c r="K1317" i="33"/>
  <c r="J1317" i="33"/>
  <c r="K1253" i="33"/>
  <c r="J1253" i="33"/>
  <c r="K1000" i="33"/>
  <c r="J1000" i="33"/>
  <c r="K1604" i="33"/>
  <c r="J1604" i="33"/>
  <c r="K1540" i="33"/>
  <c r="J1540" i="33"/>
  <c r="K1476" i="33"/>
  <c r="J1476" i="33"/>
  <c r="K1412" i="33"/>
  <c r="J1412" i="33"/>
  <c r="K1348" i="33"/>
  <c r="J1348" i="33"/>
  <c r="K1284" i="33"/>
  <c r="J1284" i="33"/>
  <c r="J1207" i="33"/>
  <c r="K1207" i="33"/>
  <c r="K651" i="33"/>
  <c r="J651" i="33"/>
  <c r="J1571" i="33"/>
  <c r="K1571" i="33"/>
  <c r="J1507" i="33"/>
  <c r="K1507" i="33"/>
  <c r="J1443" i="33"/>
  <c r="K1443" i="33"/>
  <c r="J1379" i="33"/>
  <c r="K1379" i="33"/>
  <c r="J1315" i="33"/>
  <c r="K1315" i="33"/>
  <c r="J1251" i="33"/>
  <c r="K1251" i="33"/>
  <c r="K984" i="33"/>
  <c r="J984" i="33"/>
  <c r="K1175" i="33"/>
  <c r="J1175" i="33"/>
  <c r="K1111" i="33"/>
  <c r="J1111" i="33"/>
  <c r="K1047" i="33"/>
  <c r="J1047" i="33"/>
  <c r="K983" i="33"/>
  <c r="J983" i="33"/>
  <c r="K901" i="33"/>
  <c r="J901" i="33"/>
  <c r="J817" i="33"/>
  <c r="K817" i="33"/>
  <c r="K724" i="33"/>
  <c r="J724" i="33"/>
  <c r="J625" i="33"/>
  <c r="K625" i="33"/>
  <c r="J522" i="33"/>
  <c r="K522" i="33"/>
  <c r="K419" i="33"/>
  <c r="J419" i="33"/>
  <c r="K1214" i="33"/>
  <c r="J1214" i="33"/>
  <c r="K1150" i="33"/>
  <c r="J1150" i="33"/>
  <c r="K1086" i="33"/>
  <c r="J1086" i="33"/>
  <c r="K1022" i="33"/>
  <c r="J1022" i="33"/>
  <c r="J954" i="33"/>
  <c r="K954" i="33"/>
  <c r="K868" i="33"/>
  <c r="J868" i="33"/>
  <c r="K783" i="33"/>
  <c r="J783" i="33"/>
  <c r="K684" i="33"/>
  <c r="J684" i="33"/>
  <c r="K585" i="33"/>
  <c r="J585" i="33"/>
  <c r="K482" i="33"/>
  <c r="J482" i="33"/>
  <c r="J355" i="33"/>
  <c r="K355" i="33"/>
  <c r="K1181" i="33"/>
  <c r="J1181" i="33"/>
  <c r="K1117" i="33"/>
  <c r="J1117" i="33"/>
  <c r="K1053" i="33"/>
  <c r="J1053" i="33"/>
  <c r="K989" i="33"/>
  <c r="J989" i="33"/>
  <c r="J909" i="33"/>
  <c r="K909" i="33"/>
  <c r="K825" i="33"/>
  <c r="J825" i="33"/>
  <c r="K735" i="33"/>
  <c r="J735" i="33"/>
  <c r="J634" i="33"/>
  <c r="K634" i="33"/>
  <c r="J531" i="33"/>
  <c r="K531" i="33"/>
  <c r="K428" i="33"/>
  <c r="J428" i="33"/>
  <c r="K1172" i="33"/>
  <c r="J1172" i="33"/>
  <c r="K1108" i="33"/>
  <c r="J1108" i="33"/>
  <c r="K1044" i="33"/>
  <c r="J1044" i="33"/>
  <c r="K980" i="33"/>
  <c r="J980" i="33"/>
  <c r="K898" i="33"/>
  <c r="J898" i="33"/>
  <c r="K812" i="33"/>
  <c r="J812" i="33"/>
  <c r="J721" i="33"/>
  <c r="K721" i="33"/>
  <c r="K619" i="33"/>
  <c r="J619" i="33"/>
  <c r="K516" i="33"/>
  <c r="J516" i="33"/>
  <c r="K415" i="33"/>
  <c r="J415" i="33"/>
  <c r="J1203" i="33"/>
  <c r="K1203" i="33"/>
  <c r="J1139" i="33"/>
  <c r="K1139" i="33"/>
  <c r="J1075" i="33"/>
  <c r="K1075" i="33"/>
  <c r="J1011" i="33"/>
  <c r="K1011" i="33"/>
  <c r="K939" i="33"/>
  <c r="J939" i="33"/>
  <c r="K853" i="33"/>
  <c r="J853" i="33"/>
  <c r="J769" i="33"/>
  <c r="K769" i="33"/>
  <c r="K668" i="33"/>
  <c r="J668" i="33"/>
  <c r="K567" i="33"/>
  <c r="J567" i="33"/>
  <c r="J465" i="33"/>
  <c r="K465" i="33"/>
  <c r="K232" i="33"/>
  <c r="J232" i="33"/>
  <c r="K1170" i="33"/>
  <c r="J1170" i="33"/>
  <c r="K1106" i="33"/>
  <c r="J1106" i="33"/>
  <c r="K1042" i="33"/>
  <c r="J1042" i="33"/>
  <c r="K978" i="33"/>
  <c r="J978" i="33"/>
  <c r="K895" i="33"/>
  <c r="J895" i="33"/>
  <c r="J810" i="33"/>
  <c r="K810" i="33"/>
  <c r="K716" i="33"/>
  <c r="J716" i="33"/>
  <c r="K603" i="33"/>
  <c r="J603" i="33"/>
  <c r="K500" i="33"/>
  <c r="J500" i="33"/>
  <c r="K387" i="33"/>
  <c r="J387" i="33"/>
  <c r="J1201" i="33"/>
  <c r="K1201" i="33"/>
  <c r="J1137" i="33"/>
  <c r="K1137" i="33"/>
  <c r="J1073" i="33"/>
  <c r="K1073" i="33"/>
  <c r="J1009" i="33"/>
  <c r="K1009" i="33"/>
  <c r="K937" i="33"/>
  <c r="J937" i="33"/>
  <c r="J851" i="33"/>
  <c r="K851" i="33"/>
  <c r="K765" i="33"/>
  <c r="J765" i="33"/>
  <c r="J666" i="33"/>
  <c r="K666" i="33"/>
  <c r="J563" i="33"/>
  <c r="K563" i="33"/>
  <c r="K460" i="33"/>
  <c r="J460" i="33"/>
  <c r="K192" i="33"/>
  <c r="J192" i="33"/>
  <c r="J353" i="33"/>
  <c r="K353" i="33"/>
  <c r="K952" i="33"/>
  <c r="J952" i="33"/>
  <c r="K888" i="33"/>
  <c r="J888" i="33"/>
  <c r="K824" i="33"/>
  <c r="J824" i="33"/>
  <c r="K760" i="33"/>
  <c r="J760" i="33"/>
  <c r="K696" i="33"/>
  <c r="J696" i="33"/>
  <c r="K624" i="33"/>
  <c r="J624" i="33"/>
  <c r="K560" i="33"/>
  <c r="J560" i="33"/>
  <c r="K496" i="33"/>
  <c r="J496" i="33"/>
  <c r="K432" i="33"/>
  <c r="J432" i="33"/>
  <c r="K368" i="33"/>
  <c r="J368" i="33"/>
  <c r="K966" i="33"/>
  <c r="J966" i="33"/>
  <c r="K902" i="33"/>
  <c r="J902" i="33"/>
  <c r="K838" i="33"/>
  <c r="J838" i="33"/>
  <c r="K774" i="33"/>
  <c r="J774" i="33"/>
  <c r="K710" i="33"/>
  <c r="J710" i="33"/>
  <c r="K646" i="33"/>
  <c r="J646" i="33"/>
  <c r="K582" i="33"/>
  <c r="J582" i="33"/>
  <c r="K518" i="33"/>
  <c r="J518" i="33"/>
  <c r="K454" i="33"/>
  <c r="J454" i="33"/>
  <c r="K390" i="33"/>
  <c r="J390" i="33"/>
  <c r="K224" i="33"/>
  <c r="J224" i="33"/>
  <c r="J717" i="33"/>
  <c r="K717" i="33"/>
  <c r="J653" i="33"/>
  <c r="K653" i="33"/>
  <c r="J589" i="33"/>
  <c r="K589" i="33"/>
  <c r="J525" i="33"/>
  <c r="K525" i="33"/>
  <c r="J461" i="33"/>
  <c r="K461" i="33"/>
  <c r="J397" i="33"/>
  <c r="K397" i="33"/>
  <c r="K280" i="33"/>
  <c r="J280" i="33"/>
  <c r="K380" i="33"/>
  <c r="J380" i="33"/>
  <c r="K144" i="33"/>
  <c r="J144" i="33"/>
  <c r="K41" i="33"/>
  <c r="J41" i="33"/>
  <c r="K46" i="33"/>
  <c r="J46" i="33"/>
  <c r="K31" i="33"/>
  <c r="J31" i="33"/>
  <c r="K30" i="33"/>
  <c r="J30" i="33"/>
  <c r="K35" i="33"/>
  <c r="J35" i="33"/>
  <c r="J17" i="33"/>
  <c r="K17" i="33"/>
  <c r="J177" i="33"/>
  <c r="K177" i="33"/>
  <c r="J145" i="33"/>
  <c r="K145" i="33"/>
  <c r="K114" i="33"/>
  <c r="J114" i="33"/>
  <c r="K123" i="33"/>
  <c r="J123" i="33"/>
  <c r="K53" i="33"/>
  <c r="J53" i="33"/>
  <c r="J186" i="33"/>
  <c r="K186" i="33"/>
  <c r="J250" i="33"/>
  <c r="K250" i="33"/>
  <c r="K131" i="33"/>
  <c r="J131" i="33"/>
  <c r="K259" i="33"/>
  <c r="J259" i="33"/>
  <c r="K323" i="33"/>
  <c r="J323" i="33"/>
  <c r="K76" i="33"/>
  <c r="J76" i="33"/>
  <c r="K140" i="33"/>
  <c r="J140" i="33"/>
  <c r="K204" i="33"/>
  <c r="J204" i="33"/>
  <c r="K268" i="33"/>
  <c r="J268" i="33"/>
  <c r="K332" i="33"/>
  <c r="J332" i="33"/>
  <c r="K85" i="33"/>
  <c r="J85" i="33"/>
  <c r="K149" i="33"/>
  <c r="J149" i="33"/>
  <c r="K213" i="33"/>
  <c r="J213" i="33"/>
  <c r="K277" i="33"/>
  <c r="J277" i="33"/>
  <c r="K57" i="33"/>
  <c r="J57" i="33"/>
  <c r="J118" i="33"/>
  <c r="K118" i="33"/>
  <c r="J182" i="33"/>
  <c r="K182" i="33"/>
  <c r="J246" i="33"/>
  <c r="K246" i="33"/>
  <c r="J310" i="33"/>
  <c r="K310" i="33"/>
  <c r="K79" i="33"/>
  <c r="J79" i="33"/>
  <c r="K143" i="33"/>
  <c r="J143" i="33"/>
  <c r="K207" i="33"/>
  <c r="J207" i="33"/>
  <c r="K271" i="33"/>
  <c r="J271" i="33"/>
  <c r="K335" i="33"/>
  <c r="J335" i="33"/>
  <c r="J1601" i="33"/>
  <c r="K1601" i="33"/>
  <c r="J1313" i="33"/>
  <c r="K1313" i="33"/>
  <c r="J1466" i="33"/>
  <c r="K1466" i="33"/>
  <c r="K1168" i="33"/>
  <c r="J1168" i="33"/>
  <c r="K1593" i="33"/>
  <c r="J1593" i="33"/>
  <c r="K1337" i="33"/>
  <c r="J1337" i="33"/>
  <c r="K1394" i="33"/>
  <c r="J1394" i="33"/>
  <c r="K511" i="33"/>
  <c r="J511" i="33"/>
  <c r="J1457" i="33"/>
  <c r="K1457" i="33"/>
  <c r="J1096" i="33"/>
  <c r="K1096" i="33"/>
  <c r="J1386" i="33"/>
  <c r="K1386" i="33"/>
  <c r="J403" i="33"/>
  <c r="K403" i="33"/>
  <c r="K1417" i="33"/>
  <c r="J1417" i="33"/>
  <c r="K700" i="33"/>
  <c r="J700" i="33"/>
  <c r="J1474" i="33"/>
  <c r="K1474" i="33"/>
  <c r="K1200" i="33"/>
  <c r="J1200" i="33"/>
  <c r="K1568" i="33"/>
  <c r="J1568" i="33"/>
  <c r="J1504" i="33"/>
  <c r="K1504" i="33"/>
  <c r="J1440" i="33"/>
  <c r="K1440" i="33"/>
  <c r="J1376" i="33"/>
  <c r="K1376" i="33"/>
  <c r="J1312" i="33"/>
  <c r="K1312" i="33"/>
  <c r="J1248" i="33"/>
  <c r="K1248" i="33"/>
  <c r="K956" i="33"/>
  <c r="J956" i="33"/>
  <c r="K1599" i="33"/>
  <c r="J1599" i="33"/>
  <c r="K1535" i="33"/>
  <c r="J1535" i="33"/>
  <c r="K1471" i="33"/>
  <c r="J1471" i="33"/>
  <c r="K1407" i="33"/>
  <c r="J1407" i="33"/>
  <c r="K1343" i="33"/>
  <c r="J1343" i="33"/>
  <c r="K1279" i="33"/>
  <c r="J1279" i="33"/>
  <c r="J1192" i="33"/>
  <c r="K1192" i="33"/>
  <c r="K484" i="33"/>
  <c r="J484" i="33"/>
  <c r="J1558" i="33"/>
  <c r="K1558" i="33"/>
  <c r="J1494" i="33"/>
  <c r="K1494" i="33"/>
  <c r="J1430" i="33"/>
  <c r="K1430" i="33"/>
  <c r="J1366" i="33"/>
  <c r="K1366" i="33"/>
  <c r="J1302" i="33"/>
  <c r="K1302" i="33"/>
  <c r="J1238" i="33"/>
  <c r="K1238" i="33"/>
  <c r="K850" i="33"/>
  <c r="J850" i="33"/>
  <c r="K1565" i="33"/>
  <c r="J1565" i="33"/>
  <c r="K1501" i="33"/>
  <c r="J1501" i="33"/>
  <c r="K1437" i="33"/>
  <c r="J1437" i="33"/>
  <c r="K1373" i="33"/>
  <c r="J1373" i="33"/>
  <c r="K1309" i="33"/>
  <c r="J1309" i="33"/>
  <c r="K1245" i="33"/>
  <c r="J1245" i="33"/>
  <c r="K924" i="33"/>
  <c r="J924" i="33"/>
  <c r="K1596" i="33"/>
  <c r="J1596" i="33"/>
  <c r="K1532" i="33"/>
  <c r="J1532" i="33"/>
  <c r="J1468" i="33"/>
  <c r="K1468" i="33"/>
  <c r="K1404" i="33"/>
  <c r="J1404" i="33"/>
  <c r="K1340" i="33"/>
  <c r="J1340" i="33"/>
  <c r="K1276" i="33"/>
  <c r="J1276" i="33"/>
  <c r="J1184" i="33"/>
  <c r="K1184" i="33"/>
  <c r="K548" i="33"/>
  <c r="J548" i="33"/>
  <c r="K1563" i="33"/>
  <c r="J1563" i="33"/>
  <c r="K1499" i="33"/>
  <c r="J1499" i="33"/>
  <c r="K1435" i="33"/>
  <c r="J1435" i="33"/>
  <c r="K1371" i="33"/>
  <c r="J1371" i="33"/>
  <c r="K1307" i="33"/>
  <c r="J1307" i="33"/>
  <c r="K1243" i="33"/>
  <c r="J1243" i="33"/>
  <c r="K903" i="33"/>
  <c r="J903" i="33"/>
  <c r="K1167" i="33"/>
  <c r="J1167" i="33"/>
  <c r="K1103" i="33"/>
  <c r="J1103" i="33"/>
  <c r="K1039" i="33"/>
  <c r="J1039" i="33"/>
  <c r="K975" i="33"/>
  <c r="J975" i="33"/>
  <c r="K891" i="33"/>
  <c r="J891" i="33"/>
  <c r="K805" i="33"/>
  <c r="J805" i="33"/>
  <c r="K713" i="33"/>
  <c r="J713" i="33"/>
  <c r="K611" i="33"/>
  <c r="J611" i="33"/>
  <c r="K508" i="33"/>
  <c r="J508" i="33"/>
  <c r="K402" i="33"/>
  <c r="J402" i="33"/>
  <c r="J1206" i="33"/>
  <c r="K1206" i="33"/>
  <c r="J1142" i="33"/>
  <c r="K1142" i="33"/>
  <c r="J1078" i="33"/>
  <c r="K1078" i="33"/>
  <c r="J1014" i="33"/>
  <c r="K1014" i="33"/>
  <c r="K943" i="33"/>
  <c r="J943" i="33"/>
  <c r="J858" i="33"/>
  <c r="K858" i="33"/>
  <c r="K772" i="33"/>
  <c r="J772" i="33"/>
  <c r="J674" i="33"/>
  <c r="K674" i="33"/>
  <c r="K571" i="33"/>
  <c r="J571" i="33"/>
  <c r="K468" i="33"/>
  <c r="J468" i="33"/>
  <c r="K296" i="33"/>
  <c r="J296" i="33"/>
  <c r="K1173" i="33"/>
  <c r="J1173" i="33"/>
  <c r="K1109" i="33"/>
  <c r="J1109" i="33"/>
  <c r="K1045" i="33"/>
  <c r="J1045" i="33"/>
  <c r="K981" i="33"/>
  <c r="J981" i="33"/>
  <c r="J899" i="33"/>
  <c r="K899" i="33"/>
  <c r="J813" i="33"/>
  <c r="K813" i="33"/>
  <c r="K722" i="33"/>
  <c r="J722" i="33"/>
  <c r="K620" i="33"/>
  <c r="J620" i="33"/>
  <c r="K519" i="33"/>
  <c r="J519" i="33"/>
  <c r="J417" i="33"/>
  <c r="K417" i="33"/>
  <c r="K1164" i="33"/>
  <c r="J1164" i="33"/>
  <c r="K1100" i="33"/>
  <c r="J1100" i="33"/>
  <c r="K1036" i="33"/>
  <c r="J1036" i="33"/>
  <c r="K972" i="33"/>
  <c r="J972" i="33"/>
  <c r="K887" i="33"/>
  <c r="J887" i="33"/>
  <c r="K802" i="33"/>
  <c r="J802" i="33"/>
  <c r="K707" i="33"/>
  <c r="J707" i="33"/>
  <c r="K607" i="33"/>
  <c r="J607" i="33"/>
  <c r="K505" i="33"/>
  <c r="J505" i="33"/>
  <c r="J394" i="33"/>
  <c r="K394" i="33"/>
  <c r="K1195" i="33"/>
  <c r="J1195" i="33"/>
  <c r="K1131" i="33"/>
  <c r="J1131" i="33"/>
  <c r="K1067" i="33"/>
  <c r="J1067" i="33"/>
  <c r="K1003" i="33"/>
  <c r="J1003" i="33"/>
  <c r="J929" i="33"/>
  <c r="K929" i="33"/>
  <c r="K843" i="33"/>
  <c r="J843" i="33"/>
  <c r="K756" i="33"/>
  <c r="J756" i="33"/>
  <c r="J657" i="33"/>
  <c r="K657" i="33"/>
  <c r="J554" i="33"/>
  <c r="K554" i="33"/>
  <c r="K451" i="33"/>
  <c r="J451" i="33"/>
  <c r="K70" i="33"/>
  <c r="J70" i="33"/>
  <c r="J1162" i="33"/>
  <c r="K1162" i="33"/>
  <c r="J1098" i="33"/>
  <c r="K1098" i="33"/>
  <c r="J1034" i="33"/>
  <c r="K1034" i="33"/>
  <c r="J970" i="33"/>
  <c r="K970" i="33"/>
  <c r="K884" i="33"/>
  <c r="J884" i="33"/>
  <c r="K799" i="33"/>
  <c r="J799" i="33"/>
  <c r="J705" i="33"/>
  <c r="K705" i="33"/>
  <c r="K591" i="33"/>
  <c r="J591" i="33"/>
  <c r="K489" i="33"/>
  <c r="J489" i="33"/>
  <c r="J367" i="33"/>
  <c r="K367" i="33"/>
  <c r="K1193" i="33"/>
  <c r="J1193" i="33"/>
  <c r="K1129" i="33"/>
  <c r="J1129" i="33"/>
  <c r="K1065" i="33"/>
  <c r="J1065" i="33"/>
  <c r="K1001" i="33"/>
  <c r="J1001" i="33"/>
  <c r="K925" i="33"/>
  <c r="J925" i="33"/>
  <c r="K841" i="33"/>
  <c r="J841" i="33"/>
  <c r="K754" i="33"/>
  <c r="J754" i="33"/>
  <c r="K652" i="33"/>
  <c r="J652" i="33"/>
  <c r="K551" i="33"/>
  <c r="J551" i="33"/>
  <c r="J449" i="33"/>
  <c r="K449" i="33"/>
  <c r="J409" i="33"/>
  <c r="K409" i="33"/>
  <c r="K345" i="33"/>
  <c r="J345" i="33"/>
  <c r="K944" i="33"/>
  <c r="J944" i="33"/>
  <c r="K880" i="33"/>
  <c r="J880" i="33"/>
  <c r="K816" i="33"/>
  <c r="J816" i="33"/>
  <c r="K752" i="33"/>
  <c r="J752" i="33"/>
  <c r="K688" i="33"/>
  <c r="J688" i="33"/>
  <c r="K616" i="33"/>
  <c r="J616" i="33"/>
  <c r="K552" i="33"/>
  <c r="J552" i="33"/>
  <c r="K488" i="33"/>
  <c r="J488" i="33"/>
  <c r="K424" i="33"/>
  <c r="J424" i="33"/>
  <c r="K360" i="33"/>
  <c r="J360" i="33"/>
  <c r="K958" i="33"/>
  <c r="J958" i="33"/>
  <c r="K894" i="33"/>
  <c r="J894" i="33"/>
  <c r="K830" i="33"/>
  <c r="J830" i="33"/>
  <c r="K766" i="33"/>
  <c r="J766" i="33"/>
  <c r="K702" i="33"/>
  <c r="J702" i="33"/>
  <c r="K638" i="33"/>
  <c r="J638" i="33"/>
  <c r="K574" i="33"/>
  <c r="J574" i="33"/>
  <c r="K510" i="33"/>
  <c r="J510" i="33"/>
  <c r="K446" i="33"/>
  <c r="J446" i="33"/>
  <c r="K382" i="33"/>
  <c r="J382" i="33"/>
  <c r="K160" i="33"/>
  <c r="J160" i="33"/>
  <c r="K709" i="33"/>
  <c r="J709" i="33"/>
  <c r="K645" i="33"/>
  <c r="J645" i="33"/>
  <c r="K581" i="33"/>
  <c r="J581" i="33"/>
  <c r="K517" i="33"/>
  <c r="J517" i="33"/>
  <c r="K453" i="33"/>
  <c r="J453" i="33"/>
  <c r="K389" i="33"/>
  <c r="J389" i="33"/>
  <c r="K216" i="33"/>
  <c r="J216" i="33"/>
  <c r="K372" i="33"/>
  <c r="J372" i="33"/>
  <c r="K80" i="33"/>
  <c r="J80" i="33"/>
  <c r="J49" i="33"/>
  <c r="K49" i="33"/>
  <c r="K39" i="33"/>
  <c r="J39" i="33"/>
  <c r="J26" i="33"/>
  <c r="K26" i="33"/>
  <c r="J22" i="33"/>
  <c r="K22" i="33"/>
  <c r="K14" i="33"/>
  <c r="J14" i="33"/>
  <c r="J113" i="33"/>
  <c r="K113" i="33"/>
  <c r="J81" i="33"/>
  <c r="K81" i="33"/>
  <c r="J337" i="33"/>
  <c r="K337" i="33"/>
  <c r="K242" i="33"/>
  <c r="J242" i="33"/>
  <c r="K89" i="33"/>
  <c r="J89" i="33"/>
  <c r="K217" i="33"/>
  <c r="J217" i="33"/>
  <c r="J281" i="33"/>
  <c r="K281" i="33"/>
  <c r="J314" i="33"/>
  <c r="K314" i="33"/>
  <c r="K195" i="33"/>
  <c r="J195" i="33"/>
  <c r="J161" i="33"/>
  <c r="K161" i="33"/>
  <c r="J225" i="33"/>
  <c r="K225" i="33"/>
  <c r="J289" i="33"/>
  <c r="K289" i="33"/>
  <c r="K62" i="33"/>
  <c r="J62" i="33"/>
  <c r="K130" i="33"/>
  <c r="J130" i="33"/>
  <c r="K194" i="33"/>
  <c r="J194" i="33"/>
  <c r="K258" i="33"/>
  <c r="J258" i="33"/>
  <c r="K322" i="33"/>
  <c r="J322" i="33"/>
  <c r="K75" i="33"/>
  <c r="J75" i="33"/>
  <c r="K139" i="33"/>
  <c r="J139" i="33"/>
  <c r="K203" i="33"/>
  <c r="J203" i="33"/>
  <c r="K267" i="33"/>
  <c r="J267" i="33"/>
  <c r="K331" i="33"/>
  <c r="J331" i="33"/>
  <c r="K84" i="33"/>
  <c r="J84" i="33"/>
  <c r="K148" i="33"/>
  <c r="J148" i="33"/>
  <c r="K212" i="33"/>
  <c r="J212" i="33"/>
  <c r="K276" i="33"/>
  <c r="J276" i="33"/>
  <c r="K340" i="33"/>
  <c r="J340" i="33"/>
  <c r="K93" i="33"/>
  <c r="J93" i="33"/>
  <c r="K157" i="33"/>
  <c r="J157" i="33"/>
  <c r="K221" i="33"/>
  <c r="J221" i="33"/>
  <c r="K285" i="33"/>
  <c r="J285" i="33"/>
  <c r="K68" i="33"/>
  <c r="J68" i="33"/>
  <c r="K126" i="33"/>
  <c r="J126" i="33"/>
  <c r="K190" i="33"/>
  <c r="J190" i="33"/>
  <c r="K254" i="33"/>
  <c r="J254" i="33"/>
  <c r="K318" i="33"/>
  <c r="J318" i="33"/>
  <c r="K87" i="33"/>
  <c r="J87" i="33"/>
  <c r="K151" i="33"/>
  <c r="J151" i="33"/>
  <c r="K215" i="33"/>
  <c r="J215" i="33"/>
  <c r="K279" i="33"/>
  <c r="J279" i="33"/>
  <c r="K55" i="33"/>
  <c r="J55" i="33"/>
  <c r="K680" i="33"/>
  <c r="J680" i="33"/>
  <c r="J1505" i="33"/>
  <c r="K1505" i="33"/>
  <c r="J1345" i="33"/>
  <c r="K1345" i="33"/>
  <c r="J1434" i="33"/>
  <c r="K1434" i="33"/>
  <c r="K892" i="33"/>
  <c r="J892" i="33"/>
  <c r="K1561" i="33"/>
  <c r="J1561" i="33"/>
  <c r="J1305" i="33"/>
  <c r="K1305" i="33"/>
  <c r="K1362" i="33"/>
  <c r="J1362" i="33"/>
  <c r="J1425" i="33"/>
  <c r="K1425" i="33"/>
  <c r="K796" i="33"/>
  <c r="J796" i="33"/>
  <c r="J1610" i="33"/>
  <c r="K1610" i="33"/>
  <c r="J1354" i="33"/>
  <c r="K1354" i="33"/>
  <c r="K1385" i="33"/>
  <c r="J1385" i="33"/>
  <c r="J1442" i="33"/>
  <c r="K1442" i="33"/>
  <c r="K976" i="33"/>
  <c r="J976" i="33"/>
  <c r="J1560" i="33"/>
  <c r="K1560" i="33"/>
  <c r="J1496" i="33"/>
  <c r="K1496" i="33"/>
  <c r="J1432" i="33"/>
  <c r="K1432" i="33"/>
  <c r="J1368" i="33"/>
  <c r="K1368" i="33"/>
  <c r="J1304" i="33"/>
  <c r="K1304" i="33"/>
  <c r="J1240" i="33"/>
  <c r="K1240" i="33"/>
  <c r="K871" i="33"/>
  <c r="J871" i="33"/>
  <c r="K1591" i="33"/>
  <c r="J1591" i="33"/>
  <c r="K1527" i="33"/>
  <c r="J1527" i="33"/>
  <c r="J1463" i="33"/>
  <c r="K1463" i="33"/>
  <c r="K1399" i="33"/>
  <c r="J1399" i="33"/>
  <c r="K1335" i="33"/>
  <c r="J1335" i="33"/>
  <c r="K1271" i="33"/>
  <c r="J1271" i="33"/>
  <c r="J1144" i="33"/>
  <c r="K1144" i="33"/>
  <c r="J362" i="33"/>
  <c r="K362" i="33"/>
  <c r="K1550" i="33"/>
  <c r="J1550" i="33"/>
  <c r="K1486" i="33"/>
  <c r="J1486" i="33"/>
  <c r="K1422" i="33"/>
  <c r="J1422" i="33"/>
  <c r="K1358" i="33"/>
  <c r="J1358" i="33"/>
  <c r="K1294" i="33"/>
  <c r="J1294" i="33"/>
  <c r="K1228" i="33"/>
  <c r="J1228" i="33"/>
  <c r="K764" i="33"/>
  <c r="J764" i="33"/>
  <c r="K1557" i="33"/>
  <c r="J1557" i="33"/>
  <c r="K1493" i="33"/>
  <c r="J1493" i="33"/>
  <c r="K1429" i="33"/>
  <c r="J1429" i="33"/>
  <c r="K1365" i="33"/>
  <c r="J1365" i="33"/>
  <c r="K1301" i="33"/>
  <c r="J1301" i="33"/>
  <c r="K1237" i="33"/>
  <c r="J1237" i="33"/>
  <c r="K839" i="33"/>
  <c r="J839" i="33"/>
  <c r="J1588" i="33"/>
  <c r="K1588" i="33"/>
  <c r="K1524" i="33"/>
  <c r="J1524" i="33"/>
  <c r="J1460" i="33"/>
  <c r="K1460" i="33"/>
  <c r="K1396" i="33"/>
  <c r="J1396" i="33"/>
  <c r="K1332" i="33"/>
  <c r="J1332" i="33"/>
  <c r="K1268" i="33"/>
  <c r="J1268" i="33"/>
  <c r="J1120" i="33"/>
  <c r="K1120" i="33"/>
  <c r="K447" i="33"/>
  <c r="J447" i="33"/>
  <c r="J1555" i="33"/>
  <c r="K1555" i="33"/>
  <c r="J1491" i="33"/>
  <c r="K1491" i="33"/>
  <c r="J1427" i="33"/>
  <c r="K1427" i="33"/>
  <c r="J1363" i="33"/>
  <c r="K1363" i="33"/>
  <c r="J1299" i="33"/>
  <c r="K1299" i="33"/>
  <c r="J1235" i="33"/>
  <c r="K1235" i="33"/>
  <c r="K818" i="33"/>
  <c r="J818" i="33"/>
  <c r="K1159" i="33"/>
  <c r="J1159" i="33"/>
  <c r="K1095" i="33"/>
  <c r="J1095" i="33"/>
  <c r="K1031" i="33"/>
  <c r="J1031" i="33"/>
  <c r="K965" i="33"/>
  <c r="J965" i="33"/>
  <c r="J881" i="33"/>
  <c r="K881" i="33"/>
  <c r="K795" i="33"/>
  <c r="J795" i="33"/>
  <c r="K699" i="33"/>
  <c r="J699" i="33"/>
  <c r="K599" i="33"/>
  <c r="J599" i="33"/>
  <c r="J497" i="33"/>
  <c r="K497" i="33"/>
  <c r="K379" i="33"/>
  <c r="J379" i="33"/>
  <c r="K1198" i="33"/>
  <c r="J1198" i="33"/>
  <c r="K1134" i="33"/>
  <c r="J1134" i="33"/>
  <c r="K1070" i="33"/>
  <c r="J1070" i="33"/>
  <c r="K1006" i="33"/>
  <c r="J1006" i="33"/>
  <c r="K932" i="33"/>
  <c r="J932" i="33"/>
  <c r="K847" i="33"/>
  <c r="J847" i="33"/>
  <c r="J762" i="33"/>
  <c r="K762" i="33"/>
  <c r="K660" i="33"/>
  <c r="J660" i="33"/>
  <c r="K559" i="33"/>
  <c r="J559" i="33"/>
  <c r="K457" i="33"/>
  <c r="J457" i="33"/>
  <c r="K128" i="33"/>
  <c r="J128" i="33"/>
  <c r="J1165" i="33"/>
  <c r="K1165" i="33"/>
  <c r="J1101" i="33"/>
  <c r="K1101" i="33"/>
  <c r="J1037" i="33"/>
  <c r="K1037" i="33"/>
  <c r="J973" i="33"/>
  <c r="K973" i="33"/>
  <c r="K889" i="33"/>
  <c r="J889" i="33"/>
  <c r="K803" i="33"/>
  <c r="J803" i="33"/>
  <c r="K708" i="33"/>
  <c r="J708" i="33"/>
  <c r="J609" i="33"/>
  <c r="K609" i="33"/>
  <c r="J506" i="33"/>
  <c r="K506" i="33"/>
  <c r="K395" i="33"/>
  <c r="J395" i="33"/>
  <c r="K1156" i="33"/>
  <c r="J1156" i="33"/>
  <c r="K1092" i="33"/>
  <c r="J1092" i="33"/>
  <c r="K1028" i="33"/>
  <c r="J1028" i="33"/>
  <c r="K962" i="33"/>
  <c r="J962" i="33"/>
  <c r="K876" i="33"/>
  <c r="J876" i="33"/>
  <c r="K791" i="33"/>
  <c r="J791" i="33"/>
  <c r="K695" i="33"/>
  <c r="J695" i="33"/>
  <c r="K594" i="33"/>
  <c r="J594" i="33"/>
  <c r="K491" i="33"/>
  <c r="J491" i="33"/>
  <c r="J371" i="33"/>
  <c r="K371" i="33"/>
  <c r="J1187" i="33"/>
  <c r="K1187" i="33"/>
  <c r="J1123" i="33"/>
  <c r="K1123" i="33"/>
  <c r="J1059" i="33"/>
  <c r="K1059" i="33"/>
  <c r="J995" i="33"/>
  <c r="K995" i="33"/>
  <c r="K917" i="33"/>
  <c r="J917" i="33"/>
  <c r="J833" i="33"/>
  <c r="K833" i="33"/>
  <c r="K745" i="33"/>
  <c r="J745" i="33"/>
  <c r="K643" i="33"/>
  <c r="J643" i="33"/>
  <c r="K540" i="33"/>
  <c r="J540" i="33"/>
  <c r="K439" i="33"/>
  <c r="J439" i="33"/>
  <c r="J1218" i="33"/>
  <c r="K1218" i="33"/>
  <c r="J1154" i="33"/>
  <c r="K1154" i="33"/>
  <c r="J1090" i="33"/>
  <c r="K1090" i="33"/>
  <c r="J1026" i="33"/>
  <c r="K1026" i="33"/>
  <c r="K959" i="33"/>
  <c r="J959" i="33"/>
  <c r="J874" i="33"/>
  <c r="K874" i="33"/>
  <c r="K788" i="33"/>
  <c r="J788" i="33"/>
  <c r="J691" i="33"/>
  <c r="K691" i="33"/>
  <c r="K578" i="33"/>
  <c r="J578" i="33"/>
  <c r="K475" i="33"/>
  <c r="J475" i="33"/>
  <c r="J346" i="33"/>
  <c r="K346" i="33"/>
  <c r="J1185" i="33"/>
  <c r="K1185" i="33"/>
  <c r="J1121" i="33"/>
  <c r="K1121" i="33"/>
  <c r="J1057" i="33"/>
  <c r="K1057" i="33"/>
  <c r="J993" i="33"/>
  <c r="K993" i="33"/>
  <c r="J915" i="33"/>
  <c r="K915" i="33"/>
  <c r="K829" i="33"/>
  <c r="J829" i="33"/>
  <c r="K740" i="33"/>
  <c r="J740" i="33"/>
  <c r="J641" i="33"/>
  <c r="K641" i="33"/>
  <c r="J538" i="33"/>
  <c r="K538" i="33"/>
  <c r="J435" i="33"/>
  <c r="K435" i="33"/>
  <c r="J401" i="33"/>
  <c r="K401" i="33"/>
  <c r="K312" i="33"/>
  <c r="J312" i="33"/>
  <c r="K936" i="33"/>
  <c r="J936" i="33"/>
  <c r="K872" i="33"/>
  <c r="J872" i="33"/>
  <c r="K808" i="33"/>
  <c r="J808" i="33"/>
  <c r="K744" i="33"/>
  <c r="J744" i="33"/>
  <c r="K672" i="33"/>
  <c r="J672" i="33"/>
  <c r="K608" i="33"/>
  <c r="J608" i="33"/>
  <c r="K544" i="33"/>
  <c r="J544" i="33"/>
  <c r="K480" i="33"/>
  <c r="J480" i="33"/>
  <c r="K416" i="33"/>
  <c r="J416" i="33"/>
  <c r="K352" i="33"/>
  <c r="J352" i="33"/>
  <c r="J950" i="33"/>
  <c r="K950" i="33"/>
  <c r="J886" i="33"/>
  <c r="K886" i="33"/>
  <c r="J822" i="33"/>
  <c r="K822" i="33"/>
  <c r="J758" i="33"/>
  <c r="K758" i="33"/>
  <c r="J694" i="33"/>
  <c r="K694" i="33"/>
  <c r="J630" i="33"/>
  <c r="K630" i="33"/>
  <c r="J566" i="33"/>
  <c r="K566" i="33"/>
  <c r="J502" i="33"/>
  <c r="K502" i="33"/>
  <c r="J438" i="33"/>
  <c r="K438" i="33"/>
  <c r="J374" i="33"/>
  <c r="K374" i="33"/>
  <c r="K96" i="33"/>
  <c r="J96" i="33"/>
  <c r="K701" i="33"/>
  <c r="J701" i="33"/>
  <c r="K637" i="33"/>
  <c r="J637" i="33"/>
  <c r="K573" i="33"/>
  <c r="J573" i="33"/>
  <c r="K509" i="33"/>
  <c r="J509" i="33"/>
  <c r="K445" i="33"/>
  <c r="J445" i="33"/>
  <c r="K381" i="33"/>
  <c r="J381" i="33"/>
  <c r="K152" i="33"/>
  <c r="J152" i="33"/>
  <c r="K364" i="33"/>
  <c r="J364" i="33"/>
  <c r="J54" i="33"/>
  <c r="K54" i="33"/>
  <c r="K47" i="33"/>
  <c r="J47" i="33"/>
  <c r="K24" i="33"/>
  <c r="J24" i="33"/>
  <c r="K34" i="33"/>
  <c r="J34" i="33"/>
  <c r="K18" i="33"/>
  <c r="J18" i="33"/>
  <c r="K15" i="33"/>
  <c r="J15" i="33"/>
  <c r="J209" i="33"/>
  <c r="K209" i="33"/>
  <c r="K178" i="33"/>
  <c r="J178" i="33"/>
  <c r="J153" i="33"/>
  <c r="K153" i="33"/>
  <c r="J122" i="33"/>
  <c r="K122" i="33"/>
  <c r="K63" i="33"/>
  <c r="J63" i="33"/>
  <c r="J97" i="33"/>
  <c r="K97" i="33"/>
  <c r="K105" i="33"/>
  <c r="J105" i="33"/>
  <c r="K169" i="33"/>
  <c r="J169" i="33"/>
  <c r="K233" i="33"/>
  <c r="J233" i="33"/>
  <c r="K297" i="33"/>
  <c r="J297" i="33"/>
  <c r="J74" i="33"/>
  <c r="K74" i="33"/>
  <c r="J138" i="33"/>
  <c r="K138" i="33"/>
  <c r="J202" i="33"/>
  <c r="K202" i="33"/>
  <c r="J266" i="33"/>
  <c r="K266" i="33"/>
  <c r="J330" i="33"/>
  <c r="K330" i="33"/>
  <c r="J83" i="33"/>
  <c r="K83" i="33"/>
  <c r="J147" i="33"/>
  <c r="K147" i="33"/>
  <c r="J211" i="33"/>
  <c r="K211" i="33"/>
  <c r="J275" i="33"/>
  <c r="K275" i="33"/>
  <c r="J339" i="33"/>
  <c r="K339" i="33"/>
  <c r="K92" i="33"/>
  <c r="J92" i="33"/>
  <c r="K156" i="33"/>
  <c r="J156" i="33"/>
  <c r="K220" i="33"/>
  <c r="J220" i="33"/>
  <c r="K284" i="33"/>
  <c r="J284" i="33"/>
  <c r="J58" i="33"/>
  <c r="K58" i="33"/>
  <c r="K101" i="33"/>
  <c r="J101" i="33"/>
  <c r="K165" i="33"/>
  <c r="J165" i="33"/>
  <c r="K229" i="33"/>
  <c r="J229" i="33"/>
  <c r="K293" i="33"/>
  <c r="J293" i="33"/>
  <c r="K66" i="33"/>
  <c r="J66" i="33"/>
  <c r="K134" i="33"/>
  <c r="J134" i="33"/>
  <c r="K198" i="33"/>
  <c r="J198" i="33"/>
  <c r="K262" i="33"/>
  <c r="J262" i="33"/>
  <c r="K326" i="33"/>
  <c r="J326" i="33"/>
  <c r="K95" i="33"/>
  <c r="J95" i="33"/>
  <c r="K159" i="33"/>
  <c r="J159" i="33"/>
  <c r="K223" i="33"/>
  <c r="J223" i="33"/>
  <c r="K287" i="33"/>
  <c r="J287" i="33"/>
  <c r="J1249" i="33"/>
  <c r="K1249" i="33"/>
  <c r="J1402" i="33"/>
  <c r="K1402" i="33"/>
  <c r="K612" i="33"/>
  <c r="J612" i="33"/>
  <c r="K1529" i="33"/>
  <c r="J1529" i="33"/>
  <c r="K1273" i="33"/>
  <c r="J1273" i="33"/>
  <c r="K1586" i="33"/>
  <c r="J1586" i="33"/>
  <c r="K1330" i="33"/>
  <c r="J1330" i="33"/>
  <c r="J1393" i="33"/>
  <c r="K1393" i="33"/>
  <c r="K420" i="33"/>
  <c r="J420" i="33"/>
  <c r="J1578" i="33"/>
  <c r="K1578" i="33"/>
  <c r="J1322" i="33"/>
  <c r="K1322" i="33"/>
  <c r="K1609" i="33"/>
  <c r="J1609" i="33"/>
  <c r="K1353" i="33"/>
  <c r="J1353" i="33"/>
  <c r="J1410" i="33"/>
  <c r="K1410" i="33"/>
  <c r="K1552" i="33"/>
  <c r="J1552" i="33"/>
  <c r="K1488" i="33"/>
  <c r="J1488" i="33"/>
  <c r="K1424" i="33"/>
  <c r="J1424" i="33"/>
  <c r="K1360" i="33"/>
  <c r="J1360" i="33"/>
  <c r="K1296" i="33"/>
  <c r="J1296" i="33"/>
  <c r="K1231" i="33"/>
  <c r="J1231" i="33"/>
  <c r="K786" i="33"/>
  <c r="J786" i="33"/>
  <c r="K1583" i="33"/>
  <c r="J1583" i="33"/>
  <c r="K1519" i="33"/>
  <c r="J1519" i="33"/>
  <c r="K1455" i="33"/>
  <c r="J1455" i="33"/>
  <c r="K1391" i="33"/>
  <c r="J1391" i="33"/>
  <c r="K1327" i="33"/>
  <c r="J1327" i="33"/>
  <c r="J1263" i="33"/>
  <c r="K1263" i="33"/>
  <c r="J1080" i="33"/>
  <c r="K1080" i="33"/>
  <c r="K1606" i="33"/>
  <c r="J1606" i="33"/>
  <c r="K1542" i="33"/>
  <c r="J1542" i="33"/>
  <c r="K1478" i="33"/>
  <c r="J1478" i="33"/>
  <c r="K1414" i="33"/>
  <c r="J1414" i="33"/>
  <c r="K1350" i="33"/>
  <c r="J1350" i="33"/>
  <c r="K1286" i="33"/>
  <c r="J1286" i="33"/>
  <c r="K1212" i="33"/>
  <c r="J1212" i="33"/>
  <c r="K676" i="33"/>
  <c r="J676" i="33"/>
  <c r="J1549" i="33"/>
  <c r="K1549" i="33"/>
  <c r="J1485" i="33"/>
  <c r="K1485" i="33"/>
  <c r="J1421" i="33"/>
  <c r="K1421" i="33"/>
  <c r="J1357" i="33"/>
  <c r="K1357" i="33"/>
  <c r="J1293" i="33"/>
  <c r="K1293" i="33"/>
  <c r="K1227" i="33"/>
  <c r="J1227" i="33"/>
  <c r="J753" i="33"/>
  <c r="K753" i="33"/>
  <c r="K1580" i="33"/>
  <c r="J1580" i="33"/>
  <c r="J1516" i="33"/>
  <c r="K1516" i="33"/>
  <c r="K1452" i="33"/>
  <c r="J1452" i="33"/>
  <c r="K1388" i="33"/>
  <c r="J1388" i="33"/>
  <c r="K1324" i="33"/>
  <c r="J1324" i="33"/>
  <c r="K1260" i="33"/>
  <c r="J1260" i="33"/>
  <c r="K1056" i="33"/>
  <c r="J1056" i="33"/>
  <c r="K1611" i="33"/>
  <c r="J1611" i="33"/>
  <c r="K1547" i="33"/>
  <c r="J1547" i="33"/>
  <c r="K1483" i="33"/>
  <c r="J1483" i="33"/>
  <c r="K1419" i="33"/>
  <c r="J1419" i="33"/>
  <c r="K1355" i="33"/>
  <c r="J1355" i="33"/>
  <c r="K1291" i="33"/>
  <c r="J1291" i="33"/>
  <c r="J1224" i="33"/>
  <c r="K1224" i="33"/>
  <c r="K727" i="33"/>
  <c r="J727" i="33"/>
  <c r="K1151" i="33"/>
  <c r="J1151" i="33"/>
  <c r="K1087" i="33"/>
  <c r="J1087" i="33"/>
  <c r="K1023" i="33"/>
  <c r="J1023" i="33"/>
  <c r="K955" i="33"/>
  <c r="J955" i="33"/>
  <c r="K869" i="33"/>
  <c r="J869" i="33"/>
  <c r="J785" i="33"/>
  <c r="K785" i="33"/>
  <c r="K687" i="33"/>
  <c r="J687" i="33"/>
  <c r="J586" i="33"/>
  <c r="K586" i="33"/>
  <c r="K483" i="33"/>
  <c r="J483" i="33"/>
  <c r="K359" i="33"/>
  <c r="J359" i="33"/>
  <c r="K1190" i="33"/>
  <c r="J1190" i="33"/>
  <c r="K1126" i="33"/>
  <c r="J1126" i="33"/>
  <c r="K1062" i="33"/>
  <c r="J1062" i="33"/>
  <c r="K998" i="33"/>
  <c r="J998" i="33"/>
  <c r="J922" i="33"/>
  <c r="K922" i="33"/>
  <c r="K836" i="33"/>
  <c r="J836" i="33"/>
  <c r="K748" i="33"/>
  <c r="J748" i="33"/>
  <c r="K649" i="33"/>
  <c r="J649" i="33"/>
  <c r="K546" i="33"/>
  <c r="J546" i="33"/>
  <c r="K443" i="33"/>
  <c r="J443" i="33"/>
  <c r="K1221" i="33"/>
  <c r="J1221" i="33"/>
  <c r="K1157" i="33"/>
  <c r="J1157" i="33"/>
  <c r="K1093" i="33"/>
  <c r="J1093" i="33"/>
  <c r="K1029" i="33"/>
  <c r="J1029" i="33"/>
  <c r="J963" i="33"/>
  <c r="K963" i="33"/>
  <c r="J877" i="33"/>
  <c r="K877" i="33"/>
  <c r="J793" i="33"/>
  <c r="K793" i="33"/>
  <c r="K697" i="33"/>
  <c r="J697" i="33"/>
  <c r="J595" i="33"/>
  <c r="K595" i="33"/>
  <c r="K492" i="33"/>
  <c r="J492" i="33"/>
  <c r="K375" i="33"/>
  <c r="J375" i="33"/>
  <c r="K1148" i="33"/>
  <c r="J1148" i="33"/>
  <c r="K1084" i="33"/>
  <c r="J1084" i="33"/>
  <c r="K1020" i="33"/>
  <c r="J1020" i="33"/>
  <c r="K951" i="33"/>
  <c r="J951" i="33"/>
  <c r="K866" i="33"/>
  <c r="J866" i="33"/>
  <c r="K780" i="33"/>
  <c r="J780" i="33"/>
  <c r="J682" i="33"/>
  <c r="K682" i="33"/>
  <c r="K580" i="33"/>
  <c r="J580" i="33"/>
  <c r="K479" i="33"/>
  <c r="J479" i="33"/>
  <c r="K351" i="33"/>
  <c r="J351" i="33"/>
  <c r="K1179" i="33"/>
  <c r="J1179" i="33"/>
  <c r="K1115" i="33"/>
  <c r="J1115" i="33"/>
  <c r="K1051" i="33"/>
  <c r="J1051" i="33"/>
  <c r="K987" i="33"/>
  <c r="J987" i="33"/>
  <c r="K907" i="33"/>
  <c r="J907" i="33"/>
  <c r="K821" i="33"/>
  <c r="J821" i="33"/>
  <c r="K731" i="33"/>
  <c r="J731" i="33"/>
  <c r="K631" i="33"/>
  <c r="J631" i="33"/>
  <c r="J529" i="33"/>
  <c r="K529" i="33"/>
  <c r="J426" i="33"/>
  <c r="K426" i="33"/>
  <c r="J1210" i="33"/>
  <c r="K1210" i="33"/>
  <c r="J1146" i="33"/>
  <c r="K1146" i="33"/>
  <c r="J1082" i="33"/>
  <c r="K1082" i="33"/>
  <c r="J1018" i="33"/>
  <c r="K1018" i="33"/>
  <c r="K948" i="33"/>
  <c r="J948" i="33"/>
  <c r="K863" i="33"/>
  <c r="J863" i="33"/>
  <c r="J778" i="33"/>
  <c r="K778" i="33"/>
  <c r="K667" i="33"/>
  <c r="J667" i="33"/>
  <c r="K564" i="33"/>
  <c r="J564" i="33"/>
  <c r="K463" i="33"/>
  <c r="J463" i="33"/>
  <c r="K200" i="33"/>
  <c r="J200" i="33"/>
  <c r="J1177" i="33"/>
  <c r="K1177" i="33"/>
  <c r="K1113" i="33"/>
  <c r="J1113" i="33"/>
  <c r="J1049" i="33"/>
  <c r="K1049" i="33"/>
  <c r="K985" i="33"/>
  <c r="J985" i="33"/>
  <c r="K905" i="33"/>
  <c r="J905" i="33"/>
  <c r="J819" i="33"/>
  <c r="K819" i="33"/>
  <c r="K729" i="33"/>
  <c r="J729" i="33"/>
  <c r="J627" i="33"/>
  <c r="K627" i="33"/>
  <c r="K524" i="33"/>
  <c r="J524" i="33"/>
  <c r="K423" i="33"/>
  <c r="J423" i="33"/>
  <c r="K393" i="33"/>
  <c r="J393" i="33"/>
  <c r="K248" i="33"/>
  <c r="J248" i="33"/>
  <c r="K928" i="33"/>
  <c r="J928" i="33"/>
  <c r="K864" i="33"/>
  <c r="J864" i="33"/>
  <c r="K800" i="33"/>
  <c r="J800" i="33"/>
  <c r="K736" i="33"/>
  <c r="J736" i="33"/>
  <c r="K664" i="33"/>
  <c r="J664" i="33"/>
  <c r="K600" i="33"/>
  <c r="J600" i="33"/>
  <c r="K536" i="33"/>
  <c r="J536" i="33"/>
  <c r="K472" i="33"/>
  <c r="J472" i="33"/>
  <c r="K408" i="33"/>
  <c r="J408" i="33"/>
  <c r="K344" i="33"/>
  <c r="J344" i="33"/>
  <c r="K942" i="33"/>
  <c r="J942" i="33"/>
  <c r="K878" i="33"/>
  <c r="J878" i="33"/>
  <c r="K814" i="33"/>
  <c r="J814" i="33"/>
  <c r="K750" i="33"/>
  <c r="J750" i="33"/>
  <c r="K686" i="33"/>
  <c r="J686" i="33"/>
  <c r="K622" i="33"/>
  <c r="J622" i="33"/>
  <c r="K558" i="33"/>
  <c r="J558" i="33"/>
  <c r="K494" i="33"/>
  <c r="J494" i="33"/>
  <c r="K430" i="33"/>
  <c r="J430" i="33"/>
  <c r="K366" i="33"/>
  <c r="J366" i="33"/>
  <c r="K757" i="33"/>
  <c r="J757" i="33"/>
  <c r="K693" i="33"/>
  <c r="J693" i="33"/>
  <c r="K629" i="33"/>
  <c r="J629" i="33"/>
  <c r="K565" i="33"/>
  <c r="J565" i="33"/>
  <c r="K501" i="33"/>
  <c r="J501" i="33"/>
  <c r="K437" i="33"/>
  <c r="J437" i="33"/>
  <c r="K373" i="33"/>
  <c r="J373" i="33"/>
  <c r="K88" i="33"/>
  <c r="J88" i="33"/>
  <c r="K356" i="33"/>
  <c r="J356" i="33"/>
  <c r="J42" i="33"/>
  <c r="K42" i="33"/>
  <c r="K32" i="33"/>
  <c r="J32" i="33"/>
  <c r="K36" i="33"/>
  <c r="J36" i="33"/>
  <c r="J19" i="33"/>
  <c r="K19" i="33"/>
  <c r="K16" i="33"/>
  <c r="J16" i="33"/>
  <c r="K219" i="33"/>
  <c r="J219" i="33"/>
  <c r="J283" i="33"/>
  <c r="K283" i="33"/>
  <c r="K59" i="33"/>
  <c r="J59" i="33"/>
  <c r="K100" i="33"/>
  <c r="J100" i="33"/>
  <c r="K164" i="33"/>
  <c r="J164" i="33"/>
  <c r="K228" i="33"/>
  <c r="J228" i="33"/>
  <c r="K292" i="33"/>
  <c r="J292" i="33"/>
  <c r="K50" i="33"/>
  <c r="J50" i="33"/>
  <c r="J109" i="33"/>
  <c r="K109" i="33"/>
  <c r="J173" i="33"/>
  <c r="K173" i="33"/>
  <c r="J237" i="33"/>
  <c r="K237" i="33"/>
  <c r="J301" i="33"/>
  <c r="K301" i="33"/>
  <c r="K78" i="33"/>
  <c r="J78" i="33"/>
  <c r="K142" i="33"/>
  <c r="J142" i="33"/>
  <c r="K206" i="33"/>
  <c r="J206" i="33"/>
  <c r="K270" i="33"/>
  <c r="J270" i="33"/>
  <c r="K334" i="33"/>
  <c r="J334" i="33"/>
  <c r="K103" i="33"/>
  <c r="J103" i="33"/>
  <c r="K167" i="33"/>
  <c r="J167" i="33"/>
  <c r="K231" i="33"/>
  <c r="J231" i="33"/>
  <c r="K295" i="33"/>
  <c r="J295" i="33"/>
  <c r="J1409" i="33"/>
  <c r="K1409" i="33"/>
  <c r="J1377" i="33"/>
  <c r="K1377" i="33"/>
  <c r="J1370" i="33"/>
  <c r="K1370" i="33"/>
  <c r="K1497" i="33"/>
  <c r="J1497" i="33"/>
  <c r="K1241" i="33"/>
  <c r="J1241" i="33"/>
  <c r="K1554" i="33"/>
  <c r="J1554" i="33"/>
  <c r="K1298" i="33"/>
  <c r="J1298" i="33"/>
  <c r="J1361" i="33"/>
  <c r="K1361" i="33"/>
  <c r="J1546" i="33"/>
  <c r="K1546" i="33"/>
  <c r="J1290" i="33"/>
  <c r="K1290" i="33"/>
  <c r="K1577" i="33"/>
  <c r="J1577" i="33"/>
  <c r="K1321" i="33"/>
  <c r="J1321" i="33"/>
  <c r="J1378" i="33"/>
  <c r="K1378" i="33"/>
  <c r="J1608" i="33"/>
  <c r="K1608" i="33"/>
  <c r="J1544" i="33"/>
  <c r="K1544" i="33"/>
  <c r="J1480" i="33"/>
  <c r="K1480" i="33"/>
  <c r="J1416" i="33"/>
  <c r="K1416" i="33"/>
  <c r="J1352" i="33"/>
  <c r="K1352" i="33"/>
  <c r="J1288" i="33"/>
  <c r="K1288" i="33"/>
  <c r="K1216" i="33"/>
  <c r="J1216" i="33"/>
  <c r="J689" i="33"/>
  <c r="K689" i="33"/>
  <c r="K1575" i="33"/>
  <c r="J1575" i="33"/>
  <c r="K1511" i="33"/>
  <c r="J1511" i="33"/>
  <c r="K1447" i="33"/>
  <c r="J1447" i="33"/>
  <c r="K1383" i="33"/>
  <c r="J1383" i="33"/>
  <c r="J1319" i="33"/>
  <c r="K1319" i="33"/>
  <c r="K1255" i="33"/>
  <c r="J1255" i="33"/>
  <c r="K1016" i="33"/>
  <c r="J1016" i="33"/>
  <c r="K1598" i="33"/>
  <c r="J1598" i="33"/>
  <c r="K1534" i="33"/>
  <c r="J1534" i="33"/>
  <c r="K1470" i="33"/>
  <c r="J1470" i="33"/>
  <c r="K1406" i="33"/>
  <c r="J1406" i="33"/>
  <c r="K1342" i="33"/>
  <c r="J1342" i="33"/>
  <c r="K1278" i="33"/>
  <c r="J1278" i="33"/>
  <c r="K1191" i="33"/>
  <c r="J1191" i="33"/>
  <c r="K575" i="33"/>
  <c r="J575" i="33"/>
  <c r="K1605" i="33"/>
  <c r="J1605" i="33"/>
  <c r="K1541" i="33"/>
  <c r="J1541" i="33"/>
  <c r="K1477" i="33"/>
  <c r="J1477" i="33"/>
  <c r="K1413" i="33"/>
  <c r="J1413" i="33"/>
  <c r="K1349" i="33"/>
  <c r="J1349" i="33"/>
  <c r="K1285" i="33"/>
  <c r="J1285" i="33"/>
  <c r="J1208" i="33"/>
  <c r="K1208" i="33"/>
  <c r="J665" i="33"/>
  <c r="K665" i="33"/>
  <c r="K1572" i="33"/>
  <c r="J1572" i="33"/>
  <c r="K1508" i="33"/>
  <c r="J1508" i="33"/>
  <c r="J1444" i="33"/>
  <c r="K1444" i="33"/>
  <c r="K1380" i="33"/>
  <c r="J1380" i="33"/>
  <c r="K1316" i="33"/>
  <c r="J1316" i="33"/>
  <c r="K1252" i="33"/>
  <c r="J1252" i="33"/>
  <c r="K992" i="33"/>
  <c r="J992" i="33"/>
  <c r="J1603" i="33"/>
  <c r="K1603" i="33"/>
  <c r="J1539" i="33"/>
  <c r="K1539" i="33"/>
  <c r="J1475" i="33"/>
  <c r="K1475" i="33"/>
  <c r="J1411" i="33"/>
  <c r="K1411" i="33"/>
  <c r="J1347" i="33"/>
  <c r="K1347" i="33"/>
  <c r="J1283" i="33"/>
  <c r="K1283" i="33"/>
  <c r="K1204" i="33"/>
  <c r="J1204" i="33"/>
  <c r="K639" i="33"/>
  <c r="J639" i="33"/>
  <c r="K1143" i="33"/>
  <c r="J1143" i="33"/>
  <c r="K1079" i="33"/>
  <c r="J1079" i="33"/>
  <c r="K1015" i="33"/>
  <c r="J1015" i="33"/>
  <c r="J945" i="33"/>
  <c r="K945" i="33"/>
  <c r="K859" i="33"/>
  <c r="J859" i="33"/>
  <c r="K773" i="33"/>
  <c r="J773" i="33"/>
  <c r="K675" i="33"/>
  <c r="J675" i="33"/>
  <c r="K572" i="33"/>
  <c r="J572" i="33"/>
  <c r="K471" i="33"/>
  <c r="J471" i="33"/>
  <c r="K320" i="33"/>
  <c r="J320" i="33"/>
  <c r="K1182" i="33"/>
  <c r="J1182" i="33"/>
  <c r="K1118" i="33"/>
  <c r="J1118" i="33"/>
  <c r="K1054" i="33"/>
  <c r="J1054" i="33"/>
  <c r="K990" i="33"/>
  <c r="J990" i="33"/>
  <c r="K911" i="33"/>
  <c r="J911" i="33"/>
  <c r="J826" i="33"/>
  <c r="K826" i="33"/>
  <c r="J737" i="33"/>
  <c r="K737" i="33"/>
  <c r="K635" i="33"/>
  <c r="J635" i="33"/>
  <c r="K532" i="33"/>
  <c r="J532" i="33"/>
  <c r="K431" i="33"/>
  <c r="J431" i="33"/>
  <c r="K1213" i="33"/>
  <c r="J1213" i="33"/>
  <c r="K1149" i="33"/>
  <c r="J1149" i="33"/>
  <c r="K1085" i="33"/>
  <c r="J1085" i="33"/>
  <c r="K1021" i="33"/>
  <c r="J1021" i="33"/>
  <c r="K953" i="33"/>
  <c r="J953" i="33"/>
  <c r="K867" i="33"/>
  <c r="J867" i="33"/>
  <c r="J781" i="33"/>
  <c r="K781" i="33"/>
  <c r="K683" i="33"/>
  <c r="J683" i="33"/>
  <c r="K583" i="33"/>
  <c r="J583" i="33"/>
  <c r="J481" i="33"/>
  <c r="K481" i="33"/>
  <c r="K354" i="33"/>
  <c r="J354" i="33"/>
  <c r="K1140" i="33"/>
  <c r="J1140" i="33"/>
  <c r="K1076" i="33"/>
  <c r="J1076" i="33"/>
  <c r="K1012" i="33"/>
  <c r="J1012" i="33"/>
  <c r="K940" i="33"/>
  <c r="J940" i="33"/>
  <c r="K855" i="33"/>
  <c r="J855" i="33"/>
  <c r="K770" i="33"/>
  <c r="J770" i="33"/>
  <c r="K671" i="33"/>
  <c r="J671" i="33"/>
  <c r="K569" i="33"/>
  <c r="J569" i="33"/>
  <c r="K466" i="33"/>
  <c r="J466" i="33"/>
  <c r="K256" i="33"/>
  <c r="J256" i="33"/>
  <c r="J1171" i="33"/>
  <c r="K1171" i="33"/>
  <c r="J1107" i="33"/>
  <c r="K1107" i="33"/>
  <c r="J1043" i="33"/>
  <c r="K1043" i="33"/>
  <c r="J979" i="33"/>
  <c r="K979" i="33"/>
  <c r="J897" i="33"/>
  <c r="K897" i="33"/>
  <c r="K811" i="33"/>
  <c r="J811" i="33"/>
  <c r="K719" i="33"/>
  <c r="J719" i="33"/>
  <c r="J618" i="33"/>
  <c r="K618" i="33"/>
  <c r="K515" i="33"/>
  <c r="J515" i="33"/>
  <c r="K411" i="33"/>
  <c r="J411" i="33"/>
  <c r="K1202" i="33"/>
  <c r="J1202" i="33"/>
  <c r="K1138" i="33"/>
  <c r="J1138" i="33"/>
  <c r="K1074" i="33"/>
  <c r="J1074" i="33"/>
  <c r="K1010" i="33"/>
  <c r="J1010" i="33"/>
  <c r="J938" i="33"/>
  <c r="K938" i="33"/>
  <c r="K852" i="33"/>
  <c r="J852" i="33"/>
  <c r="K767" i="33"/>
  <c r="J767" i="33"/>
  <c r="K655" i="33"/>
  <c r="J655" i="33"/>
  <c r="K553" i="33"/>
  <c r="J553" i="33"/>
  <c r="K450" i="33"/>
  <c r="J450" i="33"/>
  <c r="J1233" i="33"/>
  <c r="K1233" i="33"/>
  <c r="J1169" i="33"/>
  <c r="K1169" i="33"/>
  <c r="J1105" i="33"/>
  <c r="K1105" i="33"/>
  <c r="J1041" i="33"/>
  <c r="K1041" i="33"/>
  <c r="J977" i="33"/>
  <c r="K977" i="33"/>
  <c r="K893" i="33"/>
  <c r="J893" i="33"/>
  <c r="K809" i="33"/>
  <c r="J809" i="33"/>
  <c r="K715" i="33"/>
  <c r="J715" i="33"/>
  <c r="K615" i="33"/>
  <c r="J615" i="33"/>
  <c r="J513" i="33"/>
  <c r="K513" i="33"/>
  <c r="K407" i="33"/>
  <c r="J407" i="33"/>
  <c r="J385" i="33"/>
  <c r="K385" i="33"/>
  <c r="K184" i="33"/>
  <c r="J184" i="33"/>
  <c r="K920" i="33"/>
  <c r="J920" i="33"/>
  <c r="K856" i="33"/>
  <c r="J856" i="33"/>
  <c r="K792" i="33"/>
  <c r="J792" i="33"/>
  <c r="K728" i="33"/>
  <c r="J728" i="33"/>
  <c r="K656" i="33"/>
  <c r="J656" i="33"/>
  <c r="K592" i="33"/>
  <c r="J592" i="33"/>
  <c r="K528" i="33"/>
  <c r="J528" i="33"/>
  <c r="K464" i="33"/>
  <c r="J464" i="33"/>
  <c r="K400" i="33"/>
  <c r="J400" i="33"/>
  <c r="K304" i="33"/>
  <c r="J304" i="33"/>
  <c r="K934" i="33"/>
  <c r="J934" i="33"/>
  <c r="K870" i="33"/>
  <c r="J870" i="33"/>
  <c r="K806" i="33"/>
  <c r="J806" i="33"/>
  <c r="K742" i="33"/>
  <c r="J742" i="33"/>
  <c r="K678" i="33"/>
  <c r="J678" i="33"/>
  <c r="K614" i="33"/>
  <c r="J614" i="33"/>
  <c r="K550" i="33"/>
  <c r="J550" i="33"/>
  <c r="K486" i="33"/>
  <c r="J486" i="33"/>
  <c r="K422" i="33"/>
  <c r="J422" i="33"/>
  <c r="K358" i="33"/>
  <c r="J358" i="33"/>
  <c r="J749" i="33"/>
  <c r="K749" i="33"/>
  <c r="J685" i="33"/>
  <c r="K685" i="33"/>
  <c r="J621" i="33"/>
  <c r="K621" i="33"/>
  <c r="J557" i="33"/>
  <c r="K557" i="33"/>
  <c r="J493" i="33"/>
  <c r="K493" i="33"/>
  <c r="J429" i="33"/>
  <c r="K429" i="33"/>
  <c r="J365" i="33"/>
  <c r="K365" i="33"/>
  <c r="K412" i="33"/>
  <c r="J412" i="33"/>
  <c r="K348" i="33"/>
  <c r="J348" i="33"/>
  <c r="J43" i="33"/>
  <c r="K43" i="33"/>
  <c r="K28" i="33"/>
  <c r="J28" i="33"/>
  <c r="K20" i="33"/>
  <c r="J20" i="33"/>
  <c r="K82" i="33"/>
  <c r="J82" i="33"/>
  <c r="K274" i="33"/>
  <c r="J274" i="33"/>
  <c r="K121" i="33"/>
  <c r="J121" i="33"/>
  <c r="K249" i="33"/>
  <c r="J249" i="33"/>
  <c r="J154" i="33"/>
  <c r="K154" i="33"/>
  <c r="K60" i="33"/>
  <c r="J60" i="33"/>
  <c r="J163" i="33"/>
  <c r="K163" i="33"/>
  <c r="J227" i="33"/>
  <c r="K227" i="33"/>
  <c r="K291" i="33"/>
  <c r="J291" i="33"/>
  <c r="J51" i="33"/>
  <c r="K51" i="33"/>
  <c r="K108" i="33"/>
  <c r="J108" i="33"/>
  <c r="K172" i="33"/>
  <c r="J172" i="33"/>
  <c r="K236" i="33"/>
  <c r="J236" i="33"/>
  <c r="K300" i="33"/>
  <c r="J300" i="33"/>
  <c r="K117" i="33"/>
  <c r="J117" i="33"/>
  <c r="K181" i="33"/>
  <c r="J181" i="33"/>
  <c r="K245" i="33"/>
  <c r="J245" i="33"/>
  <c r="K309" i="33"/>
  <c r="J309" i="33"/>
  <c r="J86" i="33"/>
  <c r="K86" i="33"/>
  <c r="J150" i="33"/>
  <c r="K150" i="33"/>
  <c r="J214" i="33"/>
  <c r="K214" i="33"/>
  <c r="J278" i="33"/>
  <c r="K278" i="33"/>
  <c r="K56" i="33"/>
  <c r="J56" i="33"/>
  <c r="J111" i="33"/>
  <c r="K111" i="33"/>
  <c r="K175" i="33"/>
  <c r="J175" i="33"/>
  <c r="J239" i="33"/>
  <c r="K239" i="33"/>
  <c r="K303" i="33"/>
  <c r="J303" i="33"/>
  <c r="K626" i="33"/>
  <c r="J626" i="33"/>
  <c r="J1594" i="33"/>
  <c r="K1594" i="33"/>
  <c r="J1338" i="33"/>
  <c r="K1338" i="33"/>
  <c r="K1465" i="33"/>
  <c r="J1465" i="33"/>
  <c r="J1160" i="33"/>
  <c r="K1160" i="33"/>
  <c r="K1522" i="33"/>
  <c r="J1522" i="33"/>
  <c r="K1266" i="33"/>
  <c r="J1266" i="33"/>
  <c r="J1585" i="33"/>
  <c r="K1585" i="33"/>
  <c r="J1329" i="33"/>
  <c r="K1329" i="33"/>
  <c r="J1514" i="33"/>
  <c r="K1514" i="33"/>
  <c r="J1258" i="33"/>
  <c r="K1258" i="33"/>
  <c r="K1545" i="33"/>
  <c r="J1545" i="33"/>
  <c r="K1289" i="33"/>
  <c r="J1289" i="33"/>
  <c r="J1602" i="33"/>
  <c r="K1602" i="33"/>
  <c r="J1346" i="33"/>
  <c r="K1346" i="33"/>
  <c r="K1600" i="33"/>
  <c r="J1600" i="33"/>
  <c r="K1536" i="33"/>
  <c r="J1536" i="33"/>
  <c r="K1472" i="33"/>
  <c r="J1472" i="33"/>
  <c r="J1408" i="33"/>
  <c r="K1408" i="33"/>
  <c r="K1344" i="33"/>
  <c r="J1344" i="33"/>
  <c r="J1280" i="33"/>
  <c r="K1280" i="33"/>
  <c r="K1196" i="33"/>
  <c r="J1196" i="33"/>
  <c r="K601" i="33"/>
  <c r="J601" i="33"/>
  <c r="K1567" i="33"/>
  <c r="J1567" i="33"/>
  <c r="K1503" i="33"/>
  <c r="J1503" i="33"/>
  <c r="K1439" i="33"/>
  <c r="J1439" i="33"/>
  <c r="K1375" i="33"/>
  <c r="J1375" i="33"/>
  <c r="J1311" i="33"/>
  <c r="K1311" i="33"/>
  <c r="J1247" i="33"/>
  <c r="K1247" i="33"/>
  <c r="K946" i="33"/>
  <c r="J946" i="33"/>
  <c r="J1590" i="33"/>
  <c r="K1590" i="33"/>
  <c r="J1526" i="33"/>
  <c r="K1526" i="33"/>
  <c r="J1462" i="33"/>
  <c r="K1462" i="33"/>
  <c r="J1398" i="33"/>
  <c r="K1398" i="33"/>
  <c r="J1334" i="33"/>
  <c r="K1334" i="33"/>
  <c r="J1270" i="33"/>
  <c r="K1270" i="33"/>
  <c r="K1136" i="33"/>
  <c r="J1136" i="33"/>
  <c r="K473" i="33"/>
  <c r="J473" i="33"/>
  <c r="K1597" i="33"/>
  <c r="J1597" i="33"/>
  <c r="K1533" i="33"/>
  <c r="J1533" i="33"/>
  <c r="K1469" i="33"/>
  <c r="J1469" i="33"/>
  <c r="K1405" i="33"/>
  <c r="J1405" i="33"/>
  <c r="K1341" i="33"/>
  <c r="J1341" i="33"/>
  <c r="K1277" i="33"/>
  <c r="J1277" i="33"/>
  <c r="K1188" i="33"/>
  <c r="J1188" i="33"/>
  <c r="K562" i="33"/>
  <c r="J562" i="33"/>
  <c r="K1564" i="33"/>
  <c r="J1564" i="33"/>
  <c r="J1500" i="33"/>
  <c r="K1500" i="33"/>
  <c r="K1436" i="33"/>
  <c r="J1436" i="33"/>
  <c r="K1372" i="33"/>
  <c r="J1372" i="33"/>
  <c r="J1308" i="33"/>
  <c r="K1308" i="33"/>
  <c r="K1244" i="33"/>
  <c r="J1244" i="33"/>
  <c r="K914" i="33"/>
  <c r="J914" i="33"/>
  <c r="K1595" i="33"/>
  <c r="J1595" i="33"/>
  <c r="K1531" i="33"/>
  <c r="J1531" i="33"/>
  <c r="K1467" i="33"/>
  <c r="J1467" i="33"/>
  <c r="K1403" i="33"/>
  <c r="J1403" i="33"/>
  <c r="K1339" i="33"/>
  <c r="J1339" i="33"/>
  <c r="K1275" i="33"/>
  <c r="J1275" i="33"/>
  <c r="J1176" i="33"/>
  <c r="K1176" i="33"/>
  <c r="J537" i="33"/>
  <c r="K537" i="33"/>
  <c r="J1135" i="33"/>
  <c r="K1135" i="33"/>
  <c r="K1071" i="33"/>
  <c r="J1071" i="33"/>
  <c r="J1007" i="33"/>
  <c r="K1007" i="33"/>
  <c r="K933" i="33"/>
  <c r="J933" i="33"/>
  <c r="J849" i="33"/>
  <c r="K849" i="33"/>
  <c r="K763" i="33"/>
  <c r="J763" i="33"/>
  <c r="K663" i="33"/>
  <c r="J663" i="33"/>
  <c r="J561" i="33"/>
  <c r="K561" i="33"/>
  <c r="J458" i="33"/>
  <c r="K458" i="33"/>
  <c r="K136" i="33"/>
  <c r="J136" i="33"/>
  <c r="J1174" i="33"/>
  <c r="K1174" i="33"/>
  <c r="J1110" i="33"/>
  <c r="K1110" i="33"/>
  <c r="J1046" i="33"/>
  <c r="K1046" i="33"/>
  <c r="J982" i="33"/>
  <c r="K982" i="33"/>
  <c r="K900" i="33"/>
  <c r="J900" i="33"/>
  <c r="K815" i="33"/>
  <c r="J815" i="33"/>
  <c r="J723" i="33"/>
  <c r="K723" i="33"/>
  <c r="J623" i="33"/>
  <c r="K623" i="33"/>
  <c r="K521" i="33"/>
  <c r="J521" i="33"/>
  <c r="J418" i="33"/>
  <c r="K418" i="33"/>
  <c r="K1205" i="33"/>
  <c r="J1205" i="33"/>
  <c r="J1141" i="33"/>
  <c r="K1141" i="33"/>
  <c r="K1077" i="33"/>
  <c r="J1077" i="33"/>
  <c r="K1013" i="33"/>
  <c r="J1013" i="33"/>
  <c r="J941" i="33"/>
  <c r="K941" i="33"/>
  <c r="K857" i="33"/>
  <c r="J857" i="33"/>
  <c r="K771" i="33"/>
  <c r="J771" i="33"/>
  <c r="J673" i="33"/>
  <c r="K673" i="33"/>
  <c r="J570" i="33"/>
  <c r="K570" i="33"/>
  <c r="J467" i="33"/>
  <c r="K467" i="33"/>
  <c r="K264" i="33"/>
  <c r="J264" i="33"/>
  <c r="K1132" i="33"/>
  <c r="J1132" i="33"/>
  <c r="K1068" i="33"/>
  <c r="J1068" i="33"/>
  <c r="K1004" i="33"/>
  <c r="J1004" i="33"/>
  <c r="J930" i="33"/>
  <c r="K930" i="33"/>
  <c r="K844" i="33"/>
  <c r="J844" i="33"/>
  <c r="K759" i="33"/>
  <c r="J759" i="33"/>
  <c r="K658" i="33"/>
  <c r="J658" i="33"/>
  <c r="K555" i="33"/>
  <c r="J555" i="33"/>
  <c r="K452" i="33"/>
  <c r="J452" i="33"/>
  <c r="K72" i="33"/>
  <c r="J72" i="33"/>
  <c r="K1163" i="33"/>
  <c r="J1163" i="33"/>
  <c r="K1099" i="33"/>
  <c r="J1099" i="33"/>
  <c r="K1035" i="33"/>
  <c r="J1035" i="33"/>
  <c r="K971" i="33"/>
  <c r="J971" i="33"/>
  <c r="K885" i="33"/>
  <c r="J885" i="33"/>
  <c r="J801" i="33"/>
  <c r="K801" i="33"/>
  <c r="K706" i="33"/>
  <c r="J706" i="33"/>
  <c r="K604" i="33"/>
  <c r="J604" i="33"/>
  <c r="K503" i="33"/>
  <c r="J503" i="33"/>
  <c r="K391" i="33"/>
  <c r="J391" i="33"/>
  <c r="J1194" i="33"/>
  <c r="K1194" i="33"/>
  <c r="J1130" i="33"/>
  <c r="K1130" i="33"/>
  <c r="J1066" i="33"/>
  <c r="K1066" i="33"/>
  <c r="J1002" i="33"/>
  <c r="K1002" i="33"/>
  <c r="K927" i="33"/>
  <c r="J927" i="33"/>
  <c r="J842" i="33"/>
  <c r="K842" i="33"/>
  <c r="J755" i="33"/>
  <c r="K755" i="33"/>
  <c r="K642" i="33"/>
  <c r="J642" i="33"/>
  <c r="K539" i="33"/>
  <c r="J539" i="33"/>
  <c r="K436" i="33"/>
  <c r="J436" i="33"/>
  <c r="K1225" i="33"/>
  <c r="J1225" i="33"/>
  <c r="K1161" i="33"/>
  <c r="J1161" i="33"/>
  <c r="K1097" i="33"/>
  <c r="J1097" i="33"/>
  <c r="K1033" i="33"/>
  <c r="J1033" i="33"/>
  <c r="K969" i="33"/>
  <c r="J969" i="33"/>
  <c r="J883" i="33"/>
  <c r="K883" i="33"/>
  <c r="K797" i="33"/>
  <c r="J797" i="33"/>
  <c r="K703" i="33"/>
  <c r="J703" i="33"/>
  <c r="J602" i="33"/>
  <c r="K602" i="33"/>
  <c r="J499" i="33"/>
  <c r="K499" i="33"/>
  <c r="K386" i="33"/>
  <c r="J386" i="33"/>
  <c r="K377" i="33"/>
  <c r="J377" i="33"/>
  <c r="K120" i="33"/>
  <c r="J120" i="33"/>
  <c r="K912" i="33"/>
  <c r="J912" i="33"/>
  <c r="K848" i="33"/>
  <c r="J848" i="33"/>
  <c r="K784" i="33"/>
  <c r="J784" i="33"/>
  <c r="K720" i="33"/>
  <c r="J720" i="33"/>
  <c r="K648" i="33"/>
  <c r="J648" i="33"/>
  <c r="K584" i="33"/>
  <c r="J584" i="33"/>
  <c r="K520" i="33"/>
  <c r="J520" i="33"/>
  <c r="K456" i="33"/>
  <c r="J456" i="33"/>
  <c r="K392" i="33"/>
  <c r="J392" i="33"/>
  <c r="K240" i="33"/>
  <c r="J240" i="33"/>
  <c r="K926" i="33"/>
  <c r="J926" i="33"/>
  <c r="K862" i="33"/>
  <c r="J862" i="33"/>
  <c r="K798" i="33"/>
  <c r="J798" i="33"/>
  <c r="K734" i="33"/>
  <c r="J734" i="33"/>
  <c r="K670" i="33"/>
  <c r="J670" i="33"/>
  <c r="K606" i="33"/>
  <c r="J606" i="33"/>
  <c r="K542" i="33"/>
  <c r="J542" i="33"/>
  <c r="K478" i="33"/>
  <c r="J478" i="33"/>
  <c r="K414" i="33"/>
  <c r="J414" i="33"/>
  <c r="K350" i="33"/>
  <c r="J350" i="33"/>
  <c r="K741" i="33"/>
  <c r="J741" i="33"/>
  <c r="K677" i="33"/>
  <c r="J677" i="33"/>
  <c r="K613" i="33"/>
  <c r="J613" i="33"/>
  <c r="K549" i="33"/>
  <c r="J549" i="33"/>
  <c r="K485" i="33"/>
  <c r="J485" i="33"/>
  <c r="K421" i="33"/>
  <c r="J421" i="33"/>
  <c r="K357" i="33"/>
  <c r="J357" i="33"/>
  <c r="K404" i="33"/>
  <c r="J404" i="33"/>
  <c r="K336" i="33"/>
  <c r="J336" i="33"/>
  <c r="K44" i="33"/>
  <c r="J44" i="33"/>
  <c r="J25" i="33"/>
  <c r="K25" i="33"/>
  <c r="K29" i="33"/>
  <c r="J29" i="33"/>
  <c r="J305" i="33"/>
  <c r="K305" i="33"/>
  <c r="K210" i="33"/>
  <c r="J210" i="33"/>
  <c r="J91" i="33"/>
  <c r="K91" i="33"/>
  <c r="K61" i="33"/>
  <c r="J61" i="33"/>
  <c r="K313" i="33"/>
  <c r="J313" i="33"/>
  <c r="J218" i="33"/>
  <c r="K218" i="33"/>
  <c r="J99" i="33"/>
  <c r="K99" i="33"/>
  <c r="K71" i="33"/>
  <c r="J71" i="33"/>
  <c r="J129" i="33"/>
  <c r="K129" i="33"/>
  <c r="J193" i="33"/>
  <c r="K193" i="33"/>
  <c r="J257" i="33"/>
  <c r="K257" i="33"/>
  <c r="J321" i="33"/>
  <c r="K321" i="33"/>
  <c r="K98" i="33"/>
  <c r="J98" i="33"/>
  <c r="J162" i="33"/>
  <c r="K162" i="33"/>
  <c r="K226" i="33"/>
  <c r="J226" i="33"/>
  <c r="K290" i="33"/>
  <c r="J290" i="33"/>
  <c r="K52" i="33"/>
  <c r="J52" i="33"/>
  <c r="K107" i="33"/>
  <c r="J107" i="33"/>
  <c r="J171" i="33"/>
  <c r="K171" i="33"/>
  <c r="J235" i="33"/>
  <c r="K235" i="33"/>
  <c r="J299" i="33"/>
  <c r="K299" i="33"/>
  <c r="K116" i="33"/>
  <c r="J116" i="33"/>
  <c r="K180" i="33"/>
  <c r="J180" i="33"/>
  <c r="K244" i="33"/>
  <c r="J244" i="33"/>
  <c r="K308" i="33"/>
  <c r="J308" i="33"/>
  <c r="K125" i="33"/>
  <c r="J125" i="33"/>
  <c r="K189" i="33"/>
  <c r="J189" i="33"/>
  <c r="K253" i="33"/>
  <c r="J253" i="33"/>
  <c r="K317" i="33"/>
  <c r="J317" i="33"/>
  <c r="K94" i="33"/>
  <c r="J94" i="33"/>
  <c r="K158" i="33"/>
  <c r="J158" i="33"/>
  <c r="K222" i="33"/>
  <c r="J222" i="33"/>
  <c r="K286" i="33"/>
  <c r="J286" i="33"/>
  <c r="K119" i="33"/>
  <c r="J119" i="33"/>
  <c r="K183" i="33"/>
  <c r="J183" i="33"/>
  <c r="K247" i="33"/>
  <c r="J247" i="33"/>
  <c r="K311" i="33"/>
  <c r="J311" i="33"/>
  <c r="J1281" i="33"/>
  <c r="K1281" i="33"/>
  <c r="J1441" i="33"/>
  <c r="K1441" i="33"/>
  <c r="J1562" i="33"/>
  <c r="K1562" i="33"/>
  <c r="J1306" i="33"/>
  <c r="K1306" i="33"/>
  <c r="J1433" i="33"/>
  <c r="K1433" i="33"/>
  <c r="K882" i="33"/>
  <c r="J882" i="33"/>
  <c r="K1490" i="33"/>
  <c r="J1490" i="33"/>
  <c r="K1234" i="33"/>
  <c r="J1234" i="33"/>
  <c r="J1553" i="33"/>
  <c r="K1553" i="33"/>
  <c r="J1297" i="33"/>
  <c r="K1297" i="33"/>
  <c r="J1482" i="33"/>
  <c r="K1482" i="33"/>
  <c r="K1223" i="33"/>
  <c r="J1223" i="33"/>
  <c r="K1513" i="33"/>
  <c r="J1513" i="33"/>
  <c r="K1257" i="33"/>
  <c r="J1257" i="33"/>
  <c r="J1570" i="33"/>
  <c r="K1570" i="33"/>
  <c r="J1314" i="33"/>
  <c r="K1314" i="33"/>
  <c r="J1592" i="33"/>
  <c r="K1592" i="33"/>
  <c r="J1528" i="33"/>
  <c r="K1528" i="33"/>
  <c r="J1464" i="33"/>
  <c r="K1464" i="33"/>
  <c r="J1400" i="33"/>
  <c r="K1400" i="33"/>
  <c r="J1336" i="33"/>
  <c r="K1336" i="33"/>
  <c r="J1272" i="33"/>
  <c r="K1272" i="33"/>
  <c r="J1152" i="33"/>
  <c r="K1152" i="33"/>
  <c r="K498" i="33"/>
  <c r="J498" i="33"/>
  <c r="K1559" i="33"/>
  <c r="J1559" i="33"/>
  <c r="J1495" i="33"/>
  <c r="K1495" i="33"/>
  <c r="K1431" i="33"/>
  <c r="J1431" i="33"/>
  <c r="K1367" i="33"/>
  <c r="J1367" i="33"/>
  <c r="K1303" i="33"/>
  <c r="J1303" i="33"/>
  <c r="J1239" i="33"/>
  <c r="K1239" i="33"/>
  <c r="K860" i="33"/>
  <c r="J860" i="33"/>
  <c r="K1582" i="33"/>
  <c r="J1582" i="33"/>
  <c r="K1518" i="33"/>
  <c r="J1518" i="33"/>
  <c r="K1454" i="33"/>
  <c r="J1454" i="33"/>
  <c r="K1390" i="33"/>
  <c r="J1390" i="33"/>
  <c r="K1326" i="33"/>
  <c r="J1326" i="33"/>
  <c r="K1262" i="33"/>
  <c r="J1262" i="33"/>
  <c r="K1072" i="33"/>
  <c r="J1072" i="33"/>
  <c r="K328" i="33"/>
  <c r="J328" i="33"/>
  <c r="K1589" i="33"/>
  <c r="J1589" i="33"/>
  <c r="K1525" i="33"/>
  <c r="J1525" i="33"/>
  <c r="K1461" i="33"/>
  <c r="J1461" i="33"/>
  <c r="K1397" i="33"/>
  <c r="J1397" i="33"/>
  <c r="K1333" i="33"/>
  <c r="J1333" i="33"/>
  <c r="K1269" i="33"/>
  <c r="J1269" i="33"/>
  <c r="J1128" i="33"/>
  <c r="K1128" i="33"/>
  <c r="K459" i="33"/>
  <c r="J459" i="33"/>
  <c r="J1556" i="33"/>
  <c r="K1556" i="33"/>
  <c r="K1492" i="33"/>
  <c r="J1492" i="33"/>
  <c r="K1428" i="33"/>
  <c r="J1428" i="33"/>
  <c r="K1364" i="33"/>
  <c r="J1364" i="33"/>
  <c r="K1300" i="33"/>
  <c r="J1300" i="33"/>
  <c r="K1236" i="33"/>
  <c r="J1236" i="33"/>
  <c r="K828" i="33"/>
  <c r="J828" i="33"/>
  <c r="J1587" i="33"/>
  <c r="K1587" i="33"/>
  <c r="J1523" i="33"/>
  <c r="K1523" i="33"/>
  <c r="J1459" i="33"/>
  <c r="K1459" i="33"/>
  <c r="J1395" i="33"/>
  <c r="K1395" i="33"/>
  <c r="J1331" i="33"/>
  <c r="K1331" i="33"/>
  <c r="J1267" i="33"/>
  <c r="K1267" i="33"/>
  <c r="J1112" i="33"/>
  <c r="K1112" i="33"/>
  <c r="K434" i="33"/>
  <c r="J434" i="33"/>
  <c r="K1127" i="33"/>
  <c r="J1127" i="33"/>
  <c r="K1063" i="33"/>
  <c r="J1063" i="33"/>
  <c r="K999" i="33"/>
  <c r="J999" i="33"/>
  <c r="K923" i="33"/>
  <c r="J923" i="33"/>
  <c r="K837" i="33"/>
  <c r="J837" i="33"/>
  <c r="J751" i="33"/>
  <c r="K751" i="33"/>
  <c r="J650" i="33"/>
  <c r="K650" i="33"/>
  <c r="K547" i="33"/>
  <c r="J547" i="33"/>
  <c r="K444" i="33"/>
  <c r="J444" i="33"/>
  <c r="K1230" i="33"/>
  <c r="J1230" i="33"/>
  <c r="K1166" i="33"/>
  <c r="J1166" i="33"/>
  <c r="K1102" i="33"/>
  <c r="J1102" i="33"/>
  <c r="K1038" i="33"/>
  <c r="J1038" i="33"/>
  <c r="K974" i="33"/>
  <c r="J974" i="33"/>
  <c r="J890" i="33"/>
  <c r="K890" i="33"/>
  <c r="K804" i="33"/>
  <c r="J804" i="33"/>
  <c r="K711" i="33"/>
  <c r="J711" i="33"/>
  <c r="K610" i="33"/>
  <c r="J610" i="33"/>
  <c r="K507" i="33"/>
  <c r="J507" i="33"/>
  <c r="K399" i="33"/>
  <c r="J399" i="33"/>
  <c r="J1197" i="33"/>
  <c r="K1197" i="33"/>
  <c r="J1133" i="33"/>
  <c r="K1133" i="33"/>
  <c r="J1069" i="33"/>
  <c r="K1069" i="33"/>
  <c r="J1005" i="33"/>
  <c r="K1005" i="33"/>
  <c r="J931" i="33"/>
  <c r="K931" i="33"/>
  <c r="J845" i="33"/>
  <c r="K845" i="33"/>
  <c r="K761" i="33"/>
  <c r="J761" i="33"/>
  <c r="J659" i="33"/>
  <c r="K659" i="33"/>
  <c r="K556" i="33"/>
  <c r="J556" i="33"/>
  <c r="K455" i="33"/>
  <c r="J455" i="33"/>
  <c r="K104" i="33"/>
  <c r="J104" i="33"/>
  <c r="K1124" i="33"/>
  <c r="J1124" i="33"/>
  <c r="K1060" i="33"/>
  <c r="J1060" i="33"/>
  <c r="K996" i="33"/>
  <c r="J996" i="33"/>
  <c r="K919" i="33"/>
  <c r="J919" i="33"/>
  <c r="K834" i="33"/>
  <c r="J834" i="33"/>
  <c r="J746" i="33"/>
  <c r="K746" i="33"/>
  <c r="K644" i="33"/>
  <c r="J644" i="33"/>
  <c r="K543" i="33"/>
  <c r="J543" i="33"/>
  <c r="K441" i="33"/>
  <c r="J441" i="33"/>
  <c r="J1219" i="33"/>
  <c r="K1219" i="33"/>
  <c r="J1155" i="33"/>
  <c r="K1155" i="33"/>
  <c r="J1091" i="33"/>
  <c r="K1091" i="33"/>
  <c r="J1027" i="33"/>
  <c r="K1027" i="33"/>
  <c r="J961" i="33"/>
  <c r="K961" i="33"/>
  <c r="K875" i="33"/>
  <c r="J875" i="33"/>
  <c r="K789" i="33"/>
  <c r="J789" i="33"/>
  <c r="K692" i="33"/>
  <c r="J692" i="33"/>
  <c r="J593" i="33"/>
  <c r="K593" i="33"/>
  <c r="J490" i="33"/>
  <c r="K490" i="33"/>
  <c r="K370" i="33"/>
  <c r="J370" i="33"/>
  <c r="J1186" i="33"/>
  <c r="K1186" i="33"/>
  <c r="J1122" i="33"/>
  <c r="K1122" i="33"/>
  <c r="J1058" i="33"/>
  <c r="K1058" i="33"/>
  <c r="J994" i="33"/>
  <c r="K994" i="33"/>
  <c r="K916" i="33"/>
  <c r="J916" i="33"/>
  <c r="K831" i="33"/>
  <c r="J831" i="33"/>
  <c r="K743" i="33"/>
  <c r="J743" i="33"/>
  <c r="K628" i="33"/>
  <c r="J628" i="33"/>
  <c r="K527" i="33"/>
  <c r="J527" i="33"/>
  <c r="K425" i="33"/>
  <c r="J425" i="33"/>
  <c r="J1217" i="33"/>
  <c r="K1217" i="33"/>
  <c r="J1153" i="33"/>
  <c r="K1153" i="33"/>
  <c r="J1089" i="33"/>
  <c r="K1089" i="33"/>
  <c r="J1025" i="33"/>
  <c r="K1025" i="33"/>
  <c r="K957" i="33"/>
  <c r="J957" i="33"/>
  <c r="K873" i="33"/>
  <c r="J873" i="33"/>
  <c r="J787" i="33"/>
  <c r="K787" i="33"/>
  <c r="K690" i="33"/>
  <c r="J690" i="33"/>
  <c r="K588" i="33"/>
  <c r="J588" i="33"/>
  <c r="K487" i="33"/>
  <c r="J487" i="33"/>
  <c r="K363" i="33"/>
  <c r="J363" i="33"/>
  <c r="J369" i="33"/>
  <c r="K369" i="33"/>
  <c r="K968" i="33"/>
  <c r="J968" i="33"/>
  <c r="K904" i="33"/>
  <c r="J904" i="33"/>
  <c r="K840" i="33"/>
  <c r="J840" i="33"/>
  <c r="K776" i="33"/>
  <c r="J776" i="33"/>
  <c r="K712" i="33"/>
  <c r="J712" i="33"/>
  <c r="K640" i="33"/>
  <c r="J640" i="33"/>
  <c r="K576" i="33"/>
  <c r="J576" i="33"/>
  <c r="K512" i="33"/>
  <c r="J512" i="33"/>
  <c r="K448" i="33"/>
  <c r="J448" i="33"/>
  <c r="K384" i="33"/>
  <c r="J384" i="33"/>
  <c r="K176" i="33"/>
  <c r="J176" i="33"/>
  <c r="J918" i="33"/>
  <c r="K918" i="33"/>
  <c r="J854" i="33"/>
  <c r="K854" i="33"/>
  <c r="J790" i="33"/>
  <c r="K790" i="33"/>
  <c r="J726" i="33"/>
  <c r="K726" i="33"/>
  <c r="J662" i="33"/>
  <c r="K662" i="33"/>
  <c r="J598" i="33"/>
  <c r="K598" i="33"/>
  <c r="J534" i="33"/>
  <c r="K534" i="33"/>
  <c r="J470" i="33"/>
  <c r="K470" i="33"/>
  <c r="J406" i="33"/>
  <c r="K406" i="33"/>
  <c r="J342" i="33"/>
  <c r="K342" i="33"/>
  <c r="K733" i="33"/>
  <c r="J733" i="33"/>
  <c r="K669" i="33"/>
  <c r="J669" i="33"/>
  <c r="K605" i="33"/>
  <c r="J605" i="33"/>
  <c r="K541" i="33"/>
  <c r="J541" i="33"/>
  <c r="K477" i="33"/>
  <c r="J477" i="33"/>
  <c r="K413" i="33"/>
  <c r="J413" i="33"/>
  <c r="K349" i="33"/>
  <c r="J349" i="33"/>
  <c r="K396" i="33"/>
  <c r="J396" i="33"/>
  <c r="K272" i="33"/>
  <c r="J272" i="33"/>
  <c r="J45" i="33"/>
  <c r="K45" i="33"/>
  <c r="K37" i="33"/>
  <c r="J37" i="33"/>
  <c r="J33" i="33"/>
  <c r="K33" i="33"/>
  <c r="K38" i="33"/>
  <c r="J38" i="33"/>
  <c r="J10" i="8"/>
  <c r="J11" i="8"/>
  <c r="S59" i="8"/>
  <c r="I61" i="33"/>
  <c r="I60" i="33"/>
  <c r="I236" i="33"/>
  <c r="I150" i="33"/>
  <c r="I111" i="33"/>
  <c r="I71" i="33"/>
  <c r="I290" i="33"/>
  <c r="I180" i="33"/>
  <c r="I137" i="33"/>
  <c r="I234" i="33"/>
  <c r="I188" i="33"/>
  <c r="I261" i="33"/>
  <c r="I81" i="33"/>
  <c r="I273" i="33"/>
  <c r="I89" i="33"/>
  <c r="I281" i="33"/>
  <c r="I314" i="33"/>
  <c r="I259" i="33"/>
  <c r="I268" i="33"/>
  <c r="I213" i="33"/>
  <c r="I118" i="33"/>
  <c r="I79" i="33"/>
  <c r="I271" i="33"/>
  <c r="I161" i="33"/>
  <c r="I62" i="33"/>
  <c r="I194" i="33"/>
  <c r="I322" i="33"/>
  <c r="I139" i="33"/>
  <c r="I267" i="33"/>
  <c r="I148" i="33"/>
  <c r="I276" i="33"/>
  <c r="I221" i="33"/>
  <c r="I190" i="33"/>
  <c r="I113" i="33"/>
  <c r="I177" i="33"/>
  <c r="I241" i="33"/>
  <c r="I305" i="33"/>
  <c r="I82" i="33"/>
  <c r="I146" i="33"/>
  <c r="I210" i="33"/>
  <c r="I274" i="33"/>
  <c r="I338" i="33"/>
  <c r="I91" i="33"/>
  <c r="I155" i="33"/>
  <c r="I219" i="33"/>
  <c r="I283" i="33"/>
  <c r="I59" i="33"/>
  <c r="I100" i="33"/>
  <c r="I164" i="33"/>
  <c r="I228" i="33"/>
  <c r="I292" i="33"/>
  <c r="I50" i="33"/>
  <c r="I109" i="33"/>
  <c r="I173" i="33"/>
  <c r="I237" i="33"/>
  <c r="I301" i="33"/>
  <c r="I78" i="33"/>
  <c r="I142" i="33"/>
  <c r="I206" i="33"/>
  <c r="I270" i="33"/>
  <c r="I334" i="33"/>
  <c r="I103" i="33"/>
  <c r="I167" i="33"/>
  <c r="I231" i="33"/>
  <c r="I295" i="33"/>
  <c r="I680" i="33"/>
  <c r="I1505" i="33"/>
  <c r="I1345" i="33"/>
  <c r="I1434" i="33"/>
  <c r="I892" i="33"/>
  <c r="I1561" i="33"/>
  <c r="I1305" i="33"/>
  <c r="I1362" i="33"/>
  <c r="I1425" i="33"/>
  <c r="I796" i="33"/>
  <c r="I1610" i="33"/>
  <c r="I1354" i="33"/>
  <c r="I1385" i="33"/>
  <c r="I1442" i="33"/>
  <c r="I976" i="33"/>
  <c r="I1560" i="33"/>
  <c r="I1496" i="33"/>
  <c r="I1432" i="33"/>
  <c r="I1368" i="33"/>
  <c r="I1304" i="33"/>
  <c r="I1240" i="33"/>
  <c r="I871" i="33"/>
  <c r="I1591" i="33"/>
  <c r="I1527" i="33"/>
  <c r="I1463" i="33"/>
  <c r="I1399" i="33"/>
  <c r="I1335" i="33"/>
  <c r="I1271" i="33"/>
  <c r="I1144" i="33"/>
  <c r="I362" i="33"/>
  <c r="I1550" i="33"/>
  <c r="I1486" i="33"/>
  <c r="I1422" i="33"/>
  <c r="I1358" i="33"/>
  <c r="I1294" i="33"/>
  <c r="I1228" i="33"/>
  <c r="I764" i="33"/>
  <c r="I1557" i="33"/>
  <c r="I1493" i="33"/>
  <c r="I1429" i="33"/>
  <c r="I1365" i="33"/>
  <c r="I1301" i="33"/>
  <c r="I1237" i="33"/>
  <c r="I839" i="33"/>
  <c r="I1588" i="33"/>
  <c r="I1524" i="33"/>
  <c r="I1460" i="33"/>
  <c r="I1396" i="33"/>
  <c r="I1332" i="33"/>
  <c r="I1268" i="33"/>
  <c r="I1120" i="33"/>
  <c r="I447" i="33"/>
  <c r="I1555" i="33"/>
  <c r="I1491" i="33"/>
  <c r="I1427" i="33"/>
  <c r="I1363" i="33"/>
  <c r="I1299" i="33"/>
  <c r="I1235" i="33"/>
  <c r="I818" i="33"/>
  <c r="I1159" i="33"/>
  <c r="I1095" i="33"/>
  <c r="I1031" i="33"/>
  <c r="I965" i="33"/>
  <c r="I881" i="33"/>
  <c r="I795" i="33"/>
  <c r="I699" i="33"/>
  <c r="I599" i="33"/>
  <c r="I497" i="33"/>
  <c r="I379" i="33"/>
  <c r="I1198" i="33"/>
  <c r="I1134" i="33"/>
  <c r="I1070" i="33"/>
  <c r="I1006" i="33"/>
  <c r="I932" i="33"/>
  <c r="I847" i="33"/>
  <c r="I762" i="33"/>
  <c r="I660" i="33"/>
  <c r="I559" i="33"/>
  <c r="I457" i="33"/>
  <c r="I128" i="33"/>
  <c r="I1165" i="33"/>
  <c r="I1101" i="33"/>
  <c r="I1037" i="33"/>
  <c r="I973" i="33"/>
  <c r="I889" i="33"/>
  <c r="I803" i="33"/>
  <c r="I708" i="33"/>
  <c r="I609" i="33"/>
  <c r="I506" i="33"/>
  <c r="I395" i="33"/>
  <c r="I1156" i="33"/>
  <c r="I1092" i="33"/>
  <c r="I1028" i="33"/>
  <c r="I962" i="33"/>
  <c r="I876" i="33"/>
  <c r="I791" i="33"/>
  <c r="I695" i="33"/>
  <c r="I594" i="33"/>
  <c r="I491" i="33"/>
  <c r="I371" i="33"/>
  <c r="I1187" i="33"/>
  <c r="I1123" i="33"/>
  <c r="I1059" i="33"/>
  <c r="I995" i="33"/>
  <c r="I917" i="33"/>
  <c r="I833" i="33"/>
  <c r="I745" i="33"/>
  <c r="I643" i="33"/>
  <c r="I540" i="33"/>
  <c r="I439" i="33"/>
  <c r="I1218" i="33"/>
  <c r="I1154" i="33"/>
  <c r="I1090" i="33"/>
  <c r="I1026" i="33"/>
  <c r="I959" i="33"/>
  <c r="I874" i="33"/>
  <c r="I788" i="33"/>
  <c r="I691" i="33"/>
  <c r="I578" i="33"/>
  <c r="I475" i="33"/>
  <c r="I346" i="33"/>
  <c r="I1185" i="33"/>
  <c r="I1121" i="33"/>
  <c r="I1057" i="33"/>
  <c r="I993" i="33"/>
  <c r="I915" i="33"/>
  <c r="I829" i="33"/>
  <c r="I740" i="33"/>
  <c r="I641" i="33"/>
  <c r="I538" i="33"/>
  <c r="I435" i="33"/>
  <c r="I401" i="33"/>
  <c r="I312" i="33"/>
  <c r="I936" i="33"/>
  <c r="I872" i="33"/>
  <c r="I808" i="33"/>
  <c r="I744" i="33"/>
  <c r="I672" i="33"/>
  <c r="I608" i="33"/>
  <c r="I544" i="33"/>
  <c r="I480" i="33"/>
  <c r="I416" i="33"/>
  <c r="I352" i="33"/>
  <c r="I950" i="33"/>
  <c r="I886" i="33"/>
  <c r="I822" i="33"/>
  <c r="I758" i="33"/>
  <c r="I694" i="33"/>
  <c r="I630" i="33"/>
  <c r="I566" i="33"/>
  <c r="I502" i="33"/>
  <c r="I438" i="33"/>
  <c r="I374" i="33"/>
  <c r="I96" i="33"/>
  <c r="I701" i="33"/>
  <c r="I637" i="33"/>
  <c r="I573" i="33"/>
  <c r="I509" i="33"/>
  <c r="I445" i="33"/>
  <c r="I381" i="33"/>
  <c r="I152" i="33"/>
  <c r="I364" i="33"/>
  <c r="I54" i="33"/>
  <c r="I41" i="33"/>
  <c r="I46" i="33"/>
  <c r="I23" i="33"/>
  <c r="I27" i="33"/>
  <c r="I21" i="33"/>
  <c r="I90" i="33"/>
  <c r="I1249" i="33"/>
  <c r="I1402" i="33"/>
  <c r="I612" i="33"/>
  <c r="I1529" i="33"/>
  <c r="I1273" i="33"/>
  <c r="I1586" i="33"/>
  <c r="I1330" i="33"/>
  <c r="I1393" i="33"/>
  <c r="I420" i="33"/>
  <c r="I1578" i="33"/>
  <c r="I1322" i="33"/>
  <c r="I1609" i="33"/>
  <c r="I1353" i="33"/>
  <c r="I1410" i="33"/>
  <c r="I1552" i="33"/>
  <c r="I1488" i="33"/>
  <c r="I1424" i="33"/>
  <c r="I1360" i="33"/>
  <c r="I1296" i="33"/>
  <c r="I1231" i="33"/>
  <c r="I786" i="33"/>
  <c r="I1583" i="33"/>
  <c r="I1519" i="33"/>
  <c r="I1455" i="33"/>
  <c r="I1391" i="33"/>
  <c r="I1327" i="33"/>
  <c r="I1263" i="33"/>
  <c r="I1080" i="33"/>
  <c r="I1606" i="33"/>
  <c r="I1542" i="33"/>
  <c r="I1478" i="33"/>
  <c r="I1414" i="33"/>
  <c r="I1350" i="33"/>
  <c r="I1286" i="33"/>
  <c r="I1212" i="33"/>
  <c r="I676" i="33"/>
  <c r="I1549" i="33"/>
  <c r="I1485" i="33"/>
  <c r="I1421" i="33"/>
  <c r="I1357" i="33"/>
  <c r="I1293" i="33"/>
  <c r="I1227" i="33"/>
  <c r="I753" i="33"/>
  <c r="I1580" i="33"/>
  <c r="I1516" i="33"/>
  <c r="I1452" i="33"/>
  <c r="I1388" i="33"/>
  <c r="I1324" i="33"/>
  <c r="I1260" i="33"/>
  <c r="I1056" i="33"/>
  <c r="I1611" i="33"/>
  <c r="I1547" i="33"/>
  <c r="I1483" i="33"/>
  <c r="I1419" i="33"/>
  <c r="I1355" i="33"/>
  <c r="I1291" i="33"/>
  <c r="I1224" i="33"/>
  <c r="I727" i="33"/>
  <c r="I1151" i="33"/>
  <c r="I1087" i="33"/>
  <c r="I1023" i="33"/>
  <c r="I955" i="33"/>
  <c r="I869" i="33"/>
  <c r="I785" i="33"/>
  <c r="I687" i="33"/>
  <c r="I586" i="33"/>
  <c r="I483" i="33"/>
  <c r="I359" i="33"/>
  <c r="I1190" i="33"/>
  <c r="I1126" i="33"/>
  <c r="I1062" i="33"/>
  <c r="I998" i="33"/>
  <c r="I922" i="33"/>
  <c r="I836" i="33"/>
  <c r="I748" i="33"/>
  <c r="I649" i="33"/>
  <c r="I546" i="33"/>
  <c r="I443" i="33"/>
  <c r="I1221" i="33"/>
  <c r="I1157" i="33"/>
  <c r="I1093" i="33"/>
  <c r="I1029" i="33"/>
  <c r="I963" i="33"/>
  <c r="I877" i="33"/>
  <c r="I793" i="33"/>
  <c r="I697" i="33"/>
  <c r="I595" i="33"/>
  <c r="I492" i="33"/>
  <c r="I375" i="33"/>
  <c r="I1148" i="33"/>
  <c r="I1084" i="33"/>
  <c r="I1020" i="33"/>
  <c r="I951" i="33"/>
  <c r="I866" i="33"/>
  <c r="I780" i="33"/>
  <c r="I682" i="33"/>
  <c r="I580" i="33"/>
  <c r="I479" i="33"/>
  <c r="I351" i="33"/>
  <c r="I1179" i="33"/>
  <c r="I1115" i="33"/>
  <c r="I1051" i="33"/>
  <c r="I987" i="33"/>
  <c r="I907" i="33"/>
  <c r="I821" i="33"/>
  <c r="I731" i="33"/>
  <c r="I631" i="33"/>
  <c r="I529" i="33"/>
  <c r="I426" i="33"/>
  <c r="I1210" i="33"/>
  <c r="I1146" i="33"/>
  <c r="I1082" i="33"/>
  <c r="I1018" i="33"/>
  <c r="I948" i="33"/>
  <c r="I863" i="33"/>
  <c r="I778" i="33"/>
  <c r="I667" i="33"/>
  <c r="I564" i="33"/>
  <c r="I463" i="33"/>
  <c r="I200" i="33"/>
  <c r="I1177" i="33"/>
  <c r="I1113" i="33"/>
  <c r="I1049" i="33"/>
  <c r="I985" i="33"/>
  <c r="I905" i="33"/>
  <c r="I819" i="33"/>
  <c r="I729" i="33"/>
  <c r="I627" i="33"/>
  <c r="I524" i="33"/>
  <c r="I423" i="33"/>
  <c r="I393" i="33"/>
  <c r="I248" i="33"/>
  <c r="I928" i="33"/>
  <c r="I864" i="33"/>
  <c r="I800" i="33"/>
  <c r="I736" i="33"/>
  <c r="I664" i="33"/>
  <c r="I600" i="33"/>
  <c r="I536" i="33"/>
  <c r="I472" i="33"/>
  <c r="I408" i="33"/>
  <c r="I344" i="33"/>
  <c r="I942" i="33"/>
  <c r="I878" i="33"/>
  <c r="I814" i="33"/>
  <c r="I750" i="33"/>
  <c r="I686" i="33"/>
  <c r="I622" i="33"/>
  <c r="I558" i="33"/>
  <c r="I494" i="33"/>
  <c r="I430" i="33"/>
  <c r="I366" i="33"/>
  <c r="I757" i="33"/>
  <c r="I693" i="33"/>
  <c r="I629" i="33"/>
  <c r="I565" i="33"/>
  <c r="I501" i="33"/>
  <c r="I437" i="33"/>
  <c r="I373" i="33"/>
  <c r="I88" i="33"/>
  <c r="I356" i="33"/>
  <c r="I49" i="33"/>
  <c r="I31" i="33"/>
  <c r="I30" i="33"/>
  <c r="I35" i="33"/>
  <c r="I17" i="33"/>
  <c r="I121" i="33"/>
  <c r="I218" i="33"/>
  <c r="I291" i="33"/>
  <c r="I181" i="33"/>
  <c r="I303" i="33"/>
  <c r="I257" i="33"/>
  <c r="I171" i="33"/>
  <c r="I253" i="33"/>
  <c r="I317" i="33"/>
  <c r="I94" i="33"/>
  <c r="I158" i="33"/>
  <c r="I222" i="33"/>
  <c r="I286" i="33"/>
  <c r="I119" i="33"/>
  <c r="I183" i="33"/>
  <c r="I247" i="33"/>
  <c r="I311" i="33"/>
  <c r="I1409" i="33"/>
  <c r="I1377" i="33"/>
  <c r="I1370" i="33"/>
  <c r="I1497" i="33"/>
  <c r="I1241" i="33"/>
  <c r="I1554" i="33"/>
  <c r="I1298" i="33"/>
  <c r="I1361" i="33"/>
  <c r="I1546" i="33"/>
  <c r="I1290" i="33"/>
  <c r="I1577" i="33"/>
  <c r="I1321" i="33"/>
  <c r="I1378" i="33"/>
  <c r="I1608" i="33"/>
  <c r="I1544" i="33"/>
  <c r="I1480" i="33"/>
  <c r="I1416" i="33"/>
  <c r="I1352" i="33"/>
  <c r="I1288" i="33"/>
  <c r="I1216" i="33"/>
  <c r="I689" i="33"/>
  <c r="I1575" i="33"/>
  <c r="I1511" i="33"/>
  <c r="I1447" i="33"/>
  <c r="I1383" i="33"/>
  <c r="I1319" i="33"/>
  <c r="I1255" i="33"/>
  <c r="I1016" i="33"/>
  <c r="I1598" i="33"/>
  <c r="I1534" i="33"/>
  <c r="I1470" i="33"/>
  <c r="I1406" i="33"/>
  <c r="I1342" i="33"/>
  <c r="I1278" i="33"/>
  <c r="I1191" i="33"/>
  <c r="I575" i="33"/>
  <c r="I1605" i="33"/>
  <c r="I1541" i="33"/>
  <c r="I1477" i="33"/>
  <c r="I1413" i="33"/>
  <c r="I1349" i="33"/>
  <c r="I1285" i="33"/>
  <c r="I1208" i="33"/>
  <c r="I665" i="33"/>
  <c r="I1572" i="33"/>
  <c r="I1508" i="33"/>
  <c r="I1444" i="33"/>
  <c r="I1380" i="33"/>
  <c r="I1316" i="33"/>
  <c r="I1252" i="33"/>
  <c r="I992" i="33"/>
  <c r="I1603" i="33"/>
  <c r="I1539" i="33"/>
  <c r="I1475" i="33"/>
  <c r="I1411" i="33"/>
  <c r="I1347" i="33"/>
  <c r="I1283" i="33"/>
  <c r="I1204" i="33"/>
  <c r="I639" i="33"/>
  <c r="I1143" i="33"/>
  <c r="I1079" i="33"/>
  <c r="I1015" i="33"/>
  <c r="I945" i="33"/>
  <c r="I859" i="33"/>
  <c r="I773" i="33"/>
  <c r="I675" i="33"/>
  <c r="I572" i="33"/>
  <c r="I471" i="33"/>
  <c r="I320" i="33"/>
  <c r="I1182" i="33"/>
  <c r="I1118" i="33"/>
  <c r="I1054" i="33"/>
  <c r="I990" i="33"/>
  <c r="I911" i="33"/>
  <c r="I826" i="33"/>
  <c r="I737" i="33"/>
  <c r="I635" i="33"/>
  <c r="I532" i="33"/>
  <c r="I431" i="33"/>
  <c r="I1213" i="33"/>
  <c r="I1149" i="33"/>
  <c r="I1085" i="33"/>
  <c r="I1021" i="33"/>
  <c r="I953" i="33"/>
  <c r="I867" i="33"/>
  <c r="I781" i="33"/>
  <c r="I683" i="33"/>
  <c r="I583" i="33"/>
  <c r="I481" i="33"/>
  <c r="I354" i="33"/>
  <c r="I1140" i="33"/>
  <c r="I1076" i="33"/>
  <c r="I1012" i="33"/>
  <c r="I940" i="33"/>
  <c r="I855" i="33"/>
  <c r="I770" i="33"/>
  <c r="I671" i="33"/>
  <c r="I569" i="33"/>
  <c r="I466" i="33"/>
  <c r="I256" i="33"/>
  <c r="I1171" i="33"/>
  <c r="I1107" i="33"/>
  <c r="I1043" i="33"/>
  <c r="I979" i="33"/>
  <c r="I897" i="33"/>
  <c r="I811" i="33"/>
  <c r="I719" i="33"/>
  <c r="I618" i="33"/>
  <c r="I515" i="33"/>
  <c r="I411" i="33"/>
  <c r="I1202" i="33"/>
  <c r="I1138" i="33"/>
  <c r="I1074" i="33"/>
  <c r="I1010" i="33"/>
  <c r="I938" i="33"/>
  <c r="I852" i="33"/>
  <c r="I767" i="33"/>
  <c r="I655" i="33"/>
  <c r="I553" i="33"/>
  <c r="I450" i="33"/>
  <c r="I1233" i="33"/>
  <c r="I1169" i="33"/>
  <c r="I1105" i="33"/>
  <c r="I1041" i="33"/>
  <c r="I977" i="33"/>
  <c r="I893" i="33"/>
  <c r="I809" i="33"/>
  <c r="I715" i="33"/>
  <c r="I615" i="33"/>
  <c r="I513" i="33"/>
  <c r="I407" i="33"/>
  <c r="I385" i="33"/>
  <c r="I184" i="33"/>
  <c r="I920" i="33"/>
  <c r="I856" i="33"/>
  <c r="I792" i="33"/>
  <c r="I728" i="33"/>
  <c r="I656" i="33"/>
  <c r="I592" i="33"/>
  <c r="I528" i="33"/>
  <c r="I464" i="33"/>
  <c r="I400" i="33"/>
  <c r="I304" i="33"/>
  <c r="I934" i="33"/>
  <c r="I870" i="33"/>
  <c r="I806" i="33"/>
  <c r="I742" i="33"/>
  <c r="I678" i="33"/>
  <c r="I614" i="33"/>
  <c r="I550" i="33"/>
  <c r="I486" i="33"/>
  <c r="I422" i="33"/>
  <c r="I358" i="33"/>
  <c r="I749" i="33"/>
  <c r="I685" i="33"/>
  <c r="I621" i="33"/>
  <c r="I557" i="33"/>
  <c r="I493" i="33"/>
  <c r="I429" i="33"/>
  <c r="I365" i="33"/>
  <c r="I412" i="33"/>
  <c r="I348" i="33"/>
  <c r="I47" i="33"/>
  <c r="I39" i="33"/>
  <c r="I26" i="33"/>
  <c r="I22" i="33"/>
  <c r="G5" i="33"/>
  <c r="G6" i="33"/>
  <c r="I14" i="33"/>
  <c r="I154" i="33"/>
  <c r="I227" i="33"/>
  <c r="I300" i="33"/>
  <c r="I309" i="33"/>
  <c r="I56" i="33"/>
  <c r="I98" i="33"/>
  <c r="I235" i="33"/>
  <c r="I125" i="33"/>
  <c r="I265" i="33"/>
  <c r="I307" i="33"/>
  <c r="I197" i="33"/>
  <c r="I294" i="33"/>
  <c r="I626" i="33"/>
  <c r="I1594" i="33"/>
  <c r="I1338" i="33"/>
  <c r="I1465" i="33"/>
  <c r="I1160" i="33"/>
  <c r="I1522" i="33"/>
  <c r="I1266" i="33"/>
  <c r="I1585" i="33"/>
  <c r="I1329" i="33"/>
  <c r="I1514" i="33"/>
  <c r="I1258" i="33"/>
  <c r="I1545" i="33"/>
  <c r="I1289" i="33"/>
  <c r="I1602" i="33"/>
  <c r="I1346" i="33"/>
  <c r="I1600" i="33"/>
  <c r="I1536" i="33"/>
  <c r="I1472" i="33"/>
  <c r="I1408" i="33"/>
  <c r="I1344" i="33"/>
  <c r="I1280" i="33"/>
  <c r="I1196" i="33"/>
  <c r="I601" i="33"/>
  <c r="I1567" i="33"/>
  <c r="I1503" i="33"/>
  <c r="I1439" i="33"/>
  <c r="I1375" i="33"/>
  <c r="I1311" i="33"/>
  <c r="I1247" i="33"/>
  <c r="I946" i="33"/>
  <c r="I1590" i="33"/>
  <c r="I1526" i="33"/>
  <c r="I1462" i="33"/>
  <c r="I1398" i="33"/>
  <c r="I1334" i="33"/>
  <c r="I1270" i="33"/>
  <c r="I1136" i="33"/>
  <c r="I473" i="33"/>
  <c r="I1597" i="33"/>
  <c r="I1533" i="33"/>
  <c r="I1469" i="33"/>
  <c r="I1405" i="33"/>
  <c r="I1341" i="33"/>
  <c r="I1277" i="33"/>
  <c r="I1188" i="33"/>
  <c r="I562" i="33"/>
  <c r="I1564" i="33"/>
  <c r="I1500" i="33"/>
  <c r="I1436" i="33"/>
  <c r="I1372" i="33"/>
  <c r="I1308" i="33"/>
  <c r="I1244" i="33"/>
  <c r="I914" i="33"/>
  <c r="I1595" i="33"/>
  <c r="I1531" i="33"/>
  <c r="I1467" i="33"/>
  <c r="I1403" i="33"/>
  <c r="I1339" i="33"/>
  <c r="I1275" i="33"/>
  <c r="I1176" i="33"/>
  <c r="I537" i="33"/>
  <c r="I1135" i="33"/>
  <c r="I1071" i="33"/>
  <c r="I1007" i="33"/>
  <c r="I933" i="33"/>
  <c r="I849" i="33"/>
  <c r="I763" i="33"/>
  <c r="I663" i="33"/>
  <c r="I561" i="33"/>
  <c r="I458" i="33"/>
  <c r="I136" i="33"/>
  <c r="I1174" i="33"/>
  <c r="I1110" i="33"/>
  <c r="I1046" i="33"/>
  <c r="I982" i="33"/>
  <c r="I900" i="33"/>
  <c r="I815" i="33"/>
  <c r="I723" i="33"/>
  <c r="I623" i="33"/>
  <c r="I521" i="33"/>
  <c r="I418" i="33"/>
  <c r="I1205" i="33"/>
  <c r="I1141" i="33"/>
  <c r="I1077" i="33"/>
  <c r="I1013" i="33"/>
  <c r="I941" i="33"/>
  <c r="I857" i="33"/>
  <c r="I771" i="33"/>
  <c r="I673" i="33"/>
  <c r="I570" i="33"/>
  <c r="I467" i="33"/>
  <c r="I264" i="33"/>
  <c r="I1132" i="33"/>
  <c r="I1068" i="33"/>
  <c r="I1004" i="33"/>
  <c r="I930" i="33"/>
  <c r="I844" i="33"/>
  <c r="I759" i="33"/>
  <c r="I658" i="33"/>
  <c r="I555" i="33"/>
  <c r="I452" i="33"/>
  <c r="I72" i="33"/>
  <c r="I1163" i="33"/>
  <c r="I1099" i="33"/>
  <c r="I1035" i="33"/>
  <c r="I971" i="33"/>
  <c r="I885" i="33"/>
  <c r="I801" i="33"/>
  <c r="I706" i="33"/>
  <c r="I604" i="33"/>
  <c r="I503" i="33"/>
  <c r="I391" i="33"/>
  <c r="I1194" i="33"/>
  <c r="I1130" i="33"/>
  <c r="I1066" i="33"/>
  <c r="I1002" i="33"/>
  <c r="I927" i="33"/>
  <c r="I842" i="33"/>
  <c r="I755" i="33"/>
  <c r="I642" i="33"/>
  <c r="I539" i="33"/>
  <c r="I436" i="33"/>
  <c r="I1225" i="33"/>
  <c r="I1161" i="33"/>
  <c r="I1097" i="33"/>
  <c r="I1033" i="33"/>
  <c r="I969" i="33"/>
  <c r="I883" i="33"/>
  <c r="I797" i="33"/>
  <c r="I703" i="33"/>
  <c r="I602" i="33"/>
  <c r="I499" i="33"/>
  <c r="I386" i="33"/>
  <c r="I377" i="33"/>
  <c r="I120" i="33"/>
  <c r="I912" i="33"/>
  <c r="I848" i="33"/>
  <c r="I784" i="33"/>
  <c r="I720" i="33"/>
  <c r="I648" i="33"/>
  <c r="I584" i="33"/>
  <c r="I520" i="33"/>
  <c r="I456" i="33"/>
  <c r="I392" i="33"/>
  <c r="I240" i="33"/>
  <c r="I926" i="33"/>
  <c r="I862" i="33"/>
  <c r="I798" i="33"/>
  <c r="I734" i="33"/>
  <c r="I670" i="33"/>
  <c r="I606" i="33"/>
  <c r="I542" i="33"/>
  <c r="I478" i="33"/>
  <c r="I414" i="33"/>
  <c r="I350" i="33"/>
  <c r="I741" i="33"/>
  <c r="I677" i="33"/>
  <c r="I613" i="33"/>
  <c r="I549" i="33"/>
  <c r="I485" i="33"/>
  <c r="I421" i="33"/>
  <c r="I357" i="33"/>
  <c r="I404" i="33"/>
  <c r="I336" i="33"/>
  <c r="I42" i="33"/>
  <c r="I24" i="33"/>
  <c r="I34" i="33"/>
  <c r="I18" i="33"/>
  <c r="I15" i="33"/>
  <c r="I162" i="33"/>
  <c r="I107" i="33"/>
  <c r="I116" i="33"/>
  <c r="I73" i="33"/>
  <c r="I106" i="33"/>
  <c r="I115" i="33"/>
  <c r="I124" i="33"/>
  <c r="I316" i="33"/>
  <c r="I102" i="33"/>
  <c r="I69" i="33"/>
  <c r="I255" i="33"/>
  <c r="I145" i="33"/>
  <c r="I114" i="33"/>
  <c r="I178" i="33"/>
  <c r="I242" i="33"/>
  <c r="I306" i="33"/>
  <c r="I123" i="33"/>
  <c r="I187" i="33"/>
  <c r="I251" i="33"/>
  <c r="I315" i="33"/>
  <c r="I64" i="33"/>
  <c r="I132" i="33"/>
  <c r="I196" i="33"/>
  <c r="I260" i="33"/>
  <c r="I324" i="33"/>
  <c r="I77" i="33"/>
  <c r="I141" i="33"/>
  <c r="I205" i="33"/>
  <c r="I269" i="33"/>
  <c r="I333" i="33"/>
  <c r="I110" i="33"/>
  <c r="I174" i="33"/>
  <c r="I238" i="33"/>
  <c r="I302" i="33"/>
  <c r="I67" i="33"/>
  <c r="I135" i="33"/>
  <c r="I199" i="33"/>
  <c r="I263" i="33"/>
  <c r="I327" i="33"/>
  <c r="I1281" i="33"/>
  <c r="I1441" i="33"/>
  <c r="I1562" i="33"/>
  <c r="I1306" i="33"/>
  <c r="I1433" i="33"/>
  <c r="I882" i="33"/>
  <c r="I1490" i="33"/>
  <c r="I1234" i="33"/>
  <c r="I1553" i="33"/>
  <c r="I1297" i="33"/>
  <c r="I1482" i="33"/>
  <c r="I1223" i="33"/>
  <c r="I1513" i="33"/>
  <c r="I1257" i="33"/>
  <c r="I1570" i="33"/>
  <c r="I1314" i="33"/>
  <c r="I1592" i="33"/>
  <c r="I1528" i="33"/>
  <c r="I1464" i="33"/>
  <c r="I1400" i="33"/>
  <c r="I1336" i="33"/>
  <c r="I1272" i="33"/>
  <c r="I1152" i="33"/>
  <c r="I498" i="33"/>
  <c r="I1559" i="33"/>
  <c r="I1495" i="33"/>
  <c r="I1431" i="33"/>
  <c r="I1367" i="33"/>
  <c r="I1303" i="33"/>
  <c r="I1239" i="33"/>
  <c r="I860" i="33"/>
  <c r="I1582" i="33"/>
  <c r="I1518" i="33"/>
  <c r="I1454" i="33"/>
  <c r="I1390" i="33"/>
  <c r="I1326" i="33"/>
  <c r="I1262" i="33"/>
  <c r="I1072" i="33"/>
  <c r="I328" i="33"/>
  <c r="I1589" i="33"/>
  <c r="I1525" i="33"/>
  <c r="I1461" i="33"/>
  <c r="I1397" i="33"/>
  <c r="I1333" i="33"/>
  <c r="I1269" i="33"/>
  <c r="I1128" i="33"/>
  <c r="I459" i="33"/>
  <c r="I1556" i="33"/>
  <c r="I1492" i="33"/>
  <c r="I1428" i="33"/>
  <c r="I1364" i="33"/>
  <c r="I1300" i="33"/>
  <c r="I1236" i="33"/>
  <c r="I828" i="33"/>
  <c r="I1587" i="33"/>
  <c r="I1523" i="33"/>
  <c r="I1459" i="33"/>
  <c r="I1395" i="33"/>
  <c r="I1331" i="33"/>
  <c r="I1267" i="33"/>
  <c r="I1112" i="33"/>
  <c r="I434" i="33"/>
  <c r="I1127" i="33"/>
  <c r="I1063" i="33"/>
  <c r="I999" i="33"/>
  <c r="I923" i="33"/>
  <c r="I837" i="33"/>
  <c r="I751" i="33"/>
  <c r="I650" i="33"/>
  <c r="I547" i="33"/>
  <c r="I444" i="33"/>
  <c r="I1230" i="33"/>
  <c r="I1166" i="33"/>
  <c r="I1102" i="33"/>
  <c r="I1038" i="33"/>
  <c r="I974" i="33"/>
  <c r="I890" i="33"/>
  <c r="I804" i="33"/>
  <c r="I711" i="33"/>
  <c r="I610" i="33"/>
  <c r="I507" i="33"/>
  <c r="I399" i="33"/>
  <c r="I1197" i="33"/>
  <c r="I1133" i="33"/>
  <c r="I1069" i="33"/>
  <c r="I1005" i="33"/>
  <c r="I931" i="33"/>
  <c r="I845" i="33"/>
  <c r="I761" i="33"/>
  <c r="I659" i="33"/>
  <c r="I556" i="33"/>
  <c r="I455" i="33"/>
  <c r="I104" i="33"/>
  <c r="I1124" i="33"/>
  <c r="I1060" i="33"/>
  <c r="I996" i="33"/>
  <c r="I919" i="33"/>
  <c r="I834" i="33"/>
  <c r="I746" i="33"/>
  <c r="I644" i="33"/>
  <c r="I543" i="33"/>
  <c r="I441" i="33"/>
  <c r="I1219" i="33"/>
  <c r="I1155" i="33"/>
  <c r="I1091" i="33"/>
  <c r="I1027" i="33"/>
  <c r="I961" i="33"/>
  <c r="I875" i="33"/>
  <c r="I789" i="33"/>
  <c r="I692" i="33"/>
  <c r="I593" i="33"/>
  <c r="I490" i="33"/>
  <c r="I370" i="33"/>
  <c r="I1186" i="33"/>
  <c r="I1122" i="33"/>
  <c r="I1058" i="33"/>
  <c r="I994" i="33"/>
  <c r="I916" i="33"/>
  <c r="I831" i="33"/>
  <c r="I743" i="33"/>
  <c r="I628" i="33"/>
  <c r="I527" i="33"/>
  <c r="I425" i="33"/>
  <c r="I1217" i="33"/>
  <c r="I1153" i="33"/>
  <c r="I1089" i="33"/>
  <c r="I1025" i="33"/>
  <c r="I957" i="33"/>
  <c r="I873" i="33"/>
  <c r="I787" i="33"/>
  <c r="I690" i="33"/>
  <c r="I588" i="33"/>
  <c r="I487" i="33"/>
  <c r="I363" i="33"/>
  <c r="I369" i="33"/>
  <c r="I968" i="33"/>
  <c r="I904" i="33"/>
  <c r="I840" i="33"/>
  <c r="I776" i="33"/>
  <c r="I712" i="33"/>
  <c r="I640" i="33"/>
  <c r="I576" i="33"/>
  <c r="I512" i="33"/>
  <c r="I448" i="33"/>
  <c r="I384" i="33"/>
  <c r="I176" i="33"/>
  <c r="I918" i="33"/>
  <c r="I854" i="33"/>
  <c r="I790" i="33"/>
  <c r="I726" i="33"/>
  <c r="I662" i="33"/>
  <c r="I598" i="33"/>
  <c r="I534" i="33"/>
  <c r="I470" i="33"/>
  <c r="I406" i="33"/>
  <c r="I342" i="33"/>
  <c r="I733" i="33"/>
  <c r="I669" i="33"/>
  <c r="I605" i="33"/>
  <c r="I541" i="33"/>
  <c r="I477" i="33"/>
  <c r="I413" i="33"/>
  <c r="I349" i="33"/>
  <c r="I396" i="33"/>
  <c r="I272" i="33"/>
  <c r="I43" i="33"/>
  <c r="I32" i="33"/>
  <c r="I36" i="33"/>
  <c r="I19" i="33"/>
  <c r="I16" i="33"/>
  <c r="I313" i="33"/>
  <c r="I163" i="33"/>
  <c r="I172" i="33"/>
  <c r="I278" i="33"/>
  <c r="I321" i="33"/>
  <c r="I299" i="33"/>
  <c r="I189" i="33"/>
  <c r="I170" i="33"/>
  <c r="I243" i="33"/>
  <c r="I133" i="33"/>
  <c r="I230" i="33"/>
  <c r="I337" i="33"/>
  <c r="I53" i="33"/>
  <c r="I131" i="33"/>
  <c r="I76" i="33"/>
  <c r="I149" i="33"/>
  <c r="I310" i="33"/>
  <c r="I1537" i="33"/>
  <c r="I1473" i="33"/>
  <c r="I967" i="33"/>
  <c r="I1530" i="33"/>
  <c r="I1274" i="33"/>
  <c r="I1401" i="33"/>
  <c r="I523" i="33"/>
  <c r="I1458" i="33"/>
  <c r="I1104" i="33"/>
  <c r="I1521" i="33"/>
  <c r="I1265" i="33"/>
  <c r="I1450" i="33"/>
  <c r="I1040" i="33"/>
  <c r="I1481" i="33"/>
  <c r="I1220" i="33"/>
  <c r="I1538" i="33"/>
  <c r="I1282" i="33"/>
  <c r="I1584" i="33"/>
  <c r="I1520" i="33"/>
  <c r="I1456" i="33"/>
  <c r="I1392" i="33"/>
  <c r="I1328" i="33"/>
  <c r="I1264" i="33"/>
  <c r="I1088" i="33"/>
  <c r="I383" i="33"/>
  <c r="I1551" i="33"/>
  <c r="I1487" i="33"/>
  <c r="I1423" i="33"/>
  <c r="I1359" i="33"/>
  <c r="I1295" i="33"/>
  <c r="I1229" i="33"/>
  <c r="I775" i="33"/>
  <c r="I1574" i="33"/>
  <c r="I1510" i="33"/>
  <c r="I1446" i="33"/>
  <c r="I1382" i="33"/>
  <c r="I1318" i="33"/>
  <c r="I1254" i="33"/>
  <c r="I1008" i="33"/>
  <c r="I1581" i="33"/>
  <c r="I1517" i="33"/>
  <c r="I1453" i="33"/>
  <c r="I1389" i="33"/>
  <c r="I1325" i="33"/>
  <c r="I1261" i="33"/>
  <c r="I1064" i="33"/>
  <c r="I168" i="33"/>
  <c r="I1548" i="33"/>
  <c r="I1484" i="33"/>
  <c r="I1420" i="33"/>
  <c r="I1356" i="33"/>
  <c r="I1292" i="33"/>
  <c r="I1226" i="33"/>
  <c r="I739" i="33"/>
  <c r="I1579" i="33"/>
  <c r="I1515" i="33"/>
  <c r="I1451" i="33"/>
  <c r="I1387" i="33"/>
  <c r="I1323" i="33"/>
  <c r="I1259" i="33"/>
  <c r="I1048" i="33"/>
  <c r="I1183" i="33"/>
  <c r="I1119" i="33"/>
  <c r="I1055" i="33"/>
  <c r="I991" i="33"/>
  <c r="I913" i="33"/>
  <c r="I827" i="33"/>
  <c r="I738" i="33"/>
  <c r="I636" i="33"/>
  <c r="I535" i="33"/>
  <c r="I433" i="33"/>
  <c r="I1222" i="33"/>
  <c r="I1158" i="33"/>
  <c r="I1094" i="33"/>
  <c r="I1030" i="33"/>
  <c r="I964" i="33"/>
  <c r="I879" i="33"/>
  <c r="I794" i="33"/>
  <c r="I698" i="33"/>
  <c r="I596" i="33"/>
  <c r="I495" i="33"/>
  <c r="I378" i="33"/>
  <c r="I1189" i="33"/>
  <c r="I1125" i="33"/>
  <c r="I1061" i="33"/>
  <c r="I997" i="33"/>
  <c r="I921" i="33"/>
  <c r="I835" i="33"/>
  <c r="I747" i="33"/>
  <c r="I647" i="33"/>
  <c r="I545" i="33"/>
  <c r="I442" i="33"/>
  <c r="I1180" i="33"/>
  <c r="I1116" i="33"/>
  <c r="I1052" i="33"/>
  <c r="I988" i="33"/>
  <c r="I908" i="33"/>
  <c r="I823" i="33"/>
  <c r="I732" i="33"/>
  <c r="I633" i="33"/>
  <c r="I530" i="33"/>
  <c r="I427" i="33"/>
  <c r="I1211" i="33"/>
  <c r="I1147" i="33"/>
  <c r="I1083" i="33"/>
  <c r="I1019" i="33"/>
  <c r="I949" i="33"/>
  <c r="I865" i="33"/>
  <c r="I779" i="33"/>
  <c r="I681" i="33"/>
  <c r="I579" i="33"/>
  <c r="I476" i="33"/>
  <c r="I347" i="33"/>
  <c r="I1178" i="33"/>
  <c r="I1114" i="33"/>
  <c r="I1050" i="33"/>
  <c r="I986" i="33"/>
  <c r="I906" i="33"/>
  <c r="I820" i="33"/>
  <c r="I730" i="33"/>
  <c r="I617" i="33"/>
  <c r="I514" i="33"/>
  <c r="I410" i="33"/>
  <c r="I1209" i="33"/>
  <c r="I1145" i="33"/>
  <c r="I1081" i="33"/>
  <c r="I1017" i="33"/>
  <c r="I947" i="33"/>
  <c r="I861" i="33"/>
  <c r="I777" i="33"/>
  <c r="I679" i="33"/>
  <c r="I577" i="33"/>
  <c r="I474" i="33"/>
  <c r="I343" i="33"/>
  <c r="I361" i="33"/>
  <c r="I960" i="33"/>
  <c r="I896" i="33"/>
  <c r="I832" i="33"/>
  <c r="I768" i="33"/>
  <c r="I704" i="33"/>
  <c r="I632" i="33"/>
  <c r="I568" i="33"/>
  <c r="I504" i="33"/>
  <c r="I440" i="33"/>
  <c r="I376" i="33"/>
  <c r="I112" i="33"/>
  <c r="I910" i="33"/>
  <c r="I846" i="33"/>
  <c r="I782" i="33"/>
  <c r="I718" i="33"/>
  <c r="I654" i="33"/>
  <c r="I590" i="33"/>
  <c r="I526" i="33"/>
  <c r="I462" i="33"/>
  <c r="I398" i="33"/>
  <c r="I288" i="33"/>
  <c r="I725" i="33"/>
  <c r="I661" i="33"/>
  <c r="I597" i="33"/>
  <c r="I533" i="33"/>
  <c r="I469" i="33"/>
  <c r="I405" i="33"/>
  <c r="I341" i="33"/>
  <c r="I388" i="33"/>
  <c r="I208" i="33"/>
  <c r="I44" i="33"/>
  <c r="I28" i="33"/>
  <c r="I20" i="33"/>
  <c r="I185" i="33"/>
  <c r="I99" i="33"/>
  <c r="I108" i="33"/>
  <c r="I245" i="33"/>
  <c r="I86" i="33"/>
  <c r="I239" i="33"/>
  <c r="I129" i="33"/>
  <c r="I52" i="33"/>
  <c r="I308" i="33"/>
  <c r="I329" i="33"/>
  <c r="I179" i="33"/>
  <c r="I252" i="33"/>
  <c r="I325" i="33"/>
  <c r="I127" i="33"/>
  <c r="I191" i="33"/>
  <c r="I319" i="33"/>
  <c r="I217" i="33"/>
  <c r="I186" i="33"/>
  <c r="I63" i="33"/>
  <c r="I323" i="33"/>
  <c r="I140" i="33"/>
  <c r="I332" i="33"/>
  <c r="I57" i="33"/>
  <c r="I182" i="33"/>
  <c r="I207" i="33"/>
  <c r="I97" i="33"/>
  <c r="I289" i="33"/>
  <c r="I258" i="33"/>
  <c r="I75" i="33"/>
  <c r="I203" i="33"/>
  <c r="I331" i="33"/>
  <c r="I212" i="33"/>
  <c r="I93" i="33"/>
  <c r="I68" i="33"/>
  <c r="I126" i="33"/>
  <c r="I318" i="33"/>
  <c r="I87" i="33"/>
  <c r="I151" i="33"/>
  <c r="I215" i="33"/>
  <c r="I279" i="33"/>
  <c r="I55" i="33"/>
  <c r="W145" i="8"/>
  <c r="E59" i="33"/>
  <c r="I1199" i="33"/>
  <c r="I1569" i="33"/>
  <c r="I1498" i="33"/>
  <c r="I1242" i="33"/>
  <c r="I1369" i="33"/>
  <c r="I1426" i="33"/>
  <c r="I807" i="33"/>
  <c r="I1489" i="33"/>
  <c r="I1232" i="33"/>
  <c r="I1418" i="33"/>
  <c r="I714" i="33"/>
  <c r="I1449" i="33"/>
  <c r="I1032" i="33"/>
  <c r="I1506" i="33"/>
  <c r="I1250" i="33"/>
  <c r="I1576" i="33"/>
  <c r="I1512" i="33"/>
  <c r="I1448" i="33"/>
  <c r="I1384" i="33"/>
  <c r="I1320" i="33"/>
  <c r="I1256" i="33"/>
  <c r="I1024" i="33"/>
  <c r="I1607" i="33"/>
  <c r="I1543" i="33"/>
  <c r="I1479" i="33"/>
  <c r="I1415" i="33"/>
  <c r="I1351" i="33"/>
  <c r="I1287" i="33"/>
  <c r="I1215" i="33"/>
  <c r="I587" i="33"/>
  <c r="I1566" i="33"/>
  <c r="I1502" i="33"/>
  <c r="I1438" i="33"/>
  <c r="I1374" i="33"/>
  <c r="I1310" i="33"/>
  <c r="I1246" i="33"/>
  <c r="I935" i="33"/>
  <c r="I1573" i="33"/>
  <c r="I1509" i="33"/>
  <c r="I1445" i="33"/>
  <c r="I1381" i="33"/>
  <c r="I1317" i="33"/>
  <c r="I1253" i="33"/>
  <c r="I1000" i="33"/>
  <c r="I1604" i="33"/>
  <c r="I1540" i="33"/>
  <c r="I1476" i="33"/>
  <c r="I1412" i="33"/>
  <c r="I1348" i="33"/>
  <c r="I1284" i="33"/>
  <c r="I1207" i="33"/>
  <c r="I651" i="33"/>
  <c r="I1571" i="33"/>
  <c r="I1507" i="33"/>
  <c r="I1443" i="33"/>
  <c r="I1379" i="33"/>
  <c r="I1315" i="33"/>
  <c r="I1251" i="33"/>
  <c r="I984" i="33"/>
  <c r="I1175" i="33"/>
  <c r="I1111" i="33"/>
  <c r="I1047" i="33"/>
  <c r="I983" i="33"/>
  <c r="I901" i="33"/>
  <c r="I817" i="33"/>
  <c r="I724" i="33"/>
  <c r="I625" i="33"/>
  <c r="I522" i="33"/>
  <c r="I419" i="33"/>
  <c r="I1214" i="33"/>
  <c r="I1150" i="33"/>
  <c r="I1086" i="33"/>
  <c r="I1022" i="33"/>
  <c r="I954" i="33"/>
  <c r="I868" i="33"/>
  <c r="I783" i="33"/>
  <c r="I684" i="33"/>
  <c r="I585" i="33"/>
  <c r="I482" i="33"/>
  <c r="I355" i="33"/>
  <c r="I1181" i="33"/>
  <c r="I1117" i="33"/>
  <c r="I1053" i="33"/>
  <c r="I989" i="33"/>
  <c r="I909" i="33"/>
  <c r="I825" i="33"/>
  <c r="I735" i="33"/>
  <c r="I634" i="33"/>
  <c r="I531" i="33"/>
  <c r="I428" i="33"/>
  <c r="I1172" i="33"/>
  <c r="I1108" i="33"/>
  <c r="I1044" i="33"/>
  <c r="I980" i="33"/>
  <c r="I898" i="33"/>
  <c r="I812" i="33"/>
  <c r="I721" i="33"/>
  <c r="I619" i="33"/>
  <c r="I516" i="33"/>
  <c r="I415" i="33"/>
  <c r="I1203" i="33"/>
  <c r="I1139" i="33"/>
  <c r="I1075" i="33"/>
  <c r="I1011" i="33"/>
  <c r="I939" i="33"/>
  <c r="I853" i="33"/>
  <c r="I769" i="33"/>
  <c r="I668" i="33"/>
  <c r="I567" i="33"/>
  <c r="I465" i="33"/>
  <c r="I232" i="33"/>
  <c r="I1170" i="33"/>
  <c r="I1106" i="33"/>
  <c r="I1042" i="33"/>
  <c r="I978" i="33"/>
  <c r="I895" i="33"/>
  <c r="I810" i="33"/>
  <c r="I716" i="33"/>
  <c r="I603" i="33"/>
  <c r="I500" i="33"/>
  <c r="I387" i="33"/>
  <c r="I1201" i="33"/>
  <c r="I1137" i="33"/>
  <c r="I1073" i="33"/>
  <c r="I1009" i="33"/>
  <c r="I937" i="33"/>
  <c r="I851" i="33"/>
  <c r="I765" i="33"/>
  <c r="I666" i="33"/>
  <c r="I563" i="33"/>
  <c r="I460" i="33"/>
  <c r="I192" i="33"/>
  <c r="I353" i="33"/>
  <c r="I952" i="33"/>
  <c r="I888" i="33"/>
  <c r="I824" i="33"/>
  <c r="I760" i="33"/>
  <c r="I696" i="33"/>
  <c r="I624" i="33"/>
  <c r="I560" i="33"/>
  <c r="I496" i="33"/>
  <c r="I432" i="33"/>
  <c r="I368" i="33"/>
  <c r="I966" i="33"/>
  <c r="I902" i="33"/>
  <c r="I838" i="33"/>
  <c r="I774" i="33"/>
  <c r="I710" i="33"/>
  <c r="I646" i="33"/>
  <c r="I582" i="33"/>
  <c r="I518" i="33"/>
  <c r="I454" i="33"/>
  <c r="I390" i="33"/>
  <c r="I224" i="33"/>
  <c r="I717" i="33"/>
  <c r="I653" i="33"/>
  <c r="I589" i="33"/>
  <c r="I525" i="33"/>
  <c r="I461" i="33"/>
  <c r="I397" i="33"/>
  <c r="I280" i="33"/>
  <c r="I380" i="33"/>
  <c r="I144" i="33"/>
  <c r="I45" i="33"/>
  <c r="I25" i="33"/>
  <c r="I29" i="33"/>
  <c r="I249" i="33"/>
  <c r="I282" i="33"/>
  <c r="I51" i="33"/>
  <c r="I117" i="33"/>
  <c r="I214" i="33"/>
  <c r="I175" i="33"/>
  <c r="I193" i="33"/>
  <c r="I226" i="33"/>
  <c r="I244" i="33"/>
  <c r="I201" i="33"/>
  <c r="I298" i="33"/>
  <c r="I65" i="33"/>
  <c r="I166" i="33"/>
  <c r="I209" i="33"/>
  <c r="I153" i="33"/>
  <c r="I122" i="33"/>
  <c r="I250" i="33"/>
  <c r="I195" i="33"/>
  <c r="I204" i="33"/>
  <c r="I85" i="33"/>
  <c r="I277" i="33"/>
  <c r="I246" i="33"/>
  <c r="I143" i="33"/>
  <c r="I335" i="33"/>
  <c r="I225" i="33"/>
  <c r="I130" i="33"/>
  <c r="I84" i="33"/>
  <c r="I340" i="33"/>
  <c r="I157" i="33"/>
  <c r="I285" i="33"/>
  <c r="I254" i="33"/>
  <c r="I105" i="33"/>
  <c r="I169" i="33"/>
  <c r="I233" i="33"/>
  <c r="I297" i="33"/>
  <c r="I74" i="33"/>
  <c r="I138" i="33"/>
  <c r="I202" i="33"/>
  <c r="I266" i="33"/>
  <c r="I330" i="33"/>
  <c r="I83" i="33"/>
  <c r="I147" i="33"/>
  <c r="I211" i="33"/>
  <c r="I275" i="33"/>
  <c r="I339" i="33"/>
  <c r="I92" i="33"/>
  <c r="I156" i="33"/>
  <c r="I220" i="33"/>
  <c r="I284" i="33"/>
  <c r="I58" i="33"/>
  <c r="I101" i="33"/>
  <c r="I165" i="33"/>
  <c r="I229" i="33"/>
  <c r="I293" i="33"/>
  <c r="I66" i="33"/>
  <c r="I134" i="33"/>
  <c r="I198" i="33"/>
  <c r="I262" i="33"/>
  <c r="I326" i="33"/>
  <c r="I95" i="33"/>
  <c r="I159" i="33"/>
  <c r="I223" i="33"/>
  <c r="I287" i="33"/>
  <c r="I1601" i="33"/>
  <c r="I1313" i="33"/>
  <c r="I1466" i="33"/>
  <c r="I1168" i="33"/>
  <c r="I1593" i="33"/>
  <c r="I1337" i="33"/>
  <c r="I1394" i="33"/>
  <c r="I511" i="33"/>
  <c r="I1457" i="33"/>
  <c r="I1096" i="33"/>
  <c r="I1386" i="33"/>
  <c r="I403" i="33"/>
  <c r="I1417" i="33"/>
  <c r="I700" i="33"/>
  <c r="I1474" i="33"/>
  <c r="I1200" i="33"/>
  <c r="I1568" i="33"/>
  <c r="I1504" i="33"/>
  <c r="I1440" i="33"/>
  <c r="I1376" i="33"/>
  <c r="I1312" i="33"/>
  <c r="I1248" i="33"/>
  <c r="I956" i="33"/>
  <c r="I1599" i="33"/>
  <c r="I1535" i="33"/>
  <c r="I1471" i="33"/>
  <c r="I1407" i="33"/>
  <c r="I1343" i="33"/>
  <c r="I1279" i="33"/>
  <c r="I1192" i="33"/>
  <c r="I484" i="33"/>
  <c r="I1558" i="33"/>
  <c r="I1494" i="33"/>
  <c r="I1430" i="33"/>
  <c r="I1366" i="33"/>
  <c r="I1302" i="33"/>
  <c r="I1238" i="33"/>
  <c r="I850" i="33"/>
  <c r="I1565" i="33"/>
  <c r="I1501" i="33"/>
  <c r="I1437" i="33"/>
  <c r="I1373" i="33"/>
  <c r="I1309" i="33"/>
  <c r="I1245" i="33"/>
  <c r="I924" i="33"/>
  <c r="I1596" i="33"/>
  <c r="I1532" i="33"/>
  <c r="I1468" i="33"/>
  <c r="I1404" i="33"/>
  <c r="I1340" i="33"/>
  <c r="I1276" i="33"/>
  <c r="I1184" i="33"/>
  <c r="I548" i="33"/>
  <c r="I1563" i="33"/>
  <c r="I1499" i="33"/>
  <c r="I1435" i="33"/>
  <c r="I1371" i="33"/>
  <c r="I1307" i="33"/>
  <c r="I1243" i="33"/>
  <c r="I903" i="33"/>
  <c r="I1167" i="33"/>
  <c r="I1103" i="33"/>
  <c r="I1039" i="33"/>
  <c r="I975" i="33"/>
  <c r="I891" i="33"/>
  <c r="I805" i="33"/>
  <c r="I713" i="33"/>
  <c r="I611" i="33"/>
  <c r="I508" i="33"/>
  <c r="I402" i="33"/>
  <c r="I1206" i="33"/>
  <c r="I1142" i="33"/>
  <c r="I1078" i="33"/>
  <c r="I1014" i="33"/>
  <c r="I943" i="33"/>
  <c r="I858" i="33"/>
  <c r="I772" i="33"/>
  <c r="I674" i="33"/>
  <c r="I571" i="33"/>
  <c r="I468" i="33"/>
  <c r="I296" i="33"/>
  <c r="I1173" i="33"/>
  <c r="I1109" i="33"/>
  <c r="I1045" i="33"/>
  <c r="I981" i="33"/>
  <c r="I899" i="33"/>
  <c r="I813" i="33"/>
  <c r="I722" i="33"/>
  <c r="I620" i="33"/>
  <c r="I519" i="33"/>
  <c r="I417" i="33"/>
  <c r="I1164" i="33"/>
  <c r="I1100" i="33"/>
  <c r="I1036" i="33"/>
  <c r="I972" i="33"/>
  <c r="I887" i="33"/>
  <c r="I802" i="33"/>
  <c r="I707" i="33"/>
  <c r="I607" i="33"/>
  <c r="I505" i="33"/>
  <c r="I394" i="33"/>
  <c r="I1195" i="33"/>
  <c r="I1131" i="33"/>
  <c r="I1067" i="33"/>
  <c r="I1003" i="33"/>
  <c r="I929" i="33"/>
  <c r="I843" i="33"/>
  <c r="I756" i="33"/>
  <c r="I657" i="33"/>
  <c r="I554" i="33"/>
  <c r="I451" i="33"/>
  <c r="I70" i="33"/>
  <c r="I1162" i="33"/>
  <c r="I1098" i="33"/>
  <c r="I1034" i="33"/>
  <c r="I970" i="33"/>
  <c r="I884" i="33"/>
  <c r="I799" i="33"/>
  <c r="I705" i="33"/>
  <c r="I591" i="33"/>
  <c r="I489" i="33"/>
  <c r="I367" i="33"/>
  <c r="I1193" i="33"/>
  <c r="I1129" i="33"/>
  <c r="I1065" i="33"/>
  <c r="I1001" i="33"/>
  <c r="I925" i="33"/>
  <c r="I841" i="33"/>
  <c r="I754" i="33"/>
  <c r="I652" i="33"/>
  <c r="I551" i="33"/>
  <c r="I449" i="33"/>
  <c r="I409" i="33"/>
  <c r="I345" i="33"/>
  <c r="I944" i="33"/>
  <c r="I880" i="33"/>
  <c r="I816" i="33"/>
  <c r="I752" i="33"/>
  <c r="I688" i="33"/>
  <c r="I616" i="33"/>
  <c r="I552" i="33"/>
  <c r="I488" i="33"/>
  <c r="I424" i="33"/>
  <c r="I360" i="33"/>
  <c r="I958" i="33"/>
  <c r="I894" i="33"/>
  <c r="I830" i="33"/>
  <c r="I766" i="33"/>
  <c r="I702" i="33"/>
  <c r="I638" i="33"/>
  <c r="I574" i="33"/>
  <c r="I510" i="33"/>
  <c r="I446" i="33"/>
  <c r="I382" i="33"/>
  <c r="I160" i="33"/>
  <c r="I709" i="33"/>
  <c r="I645" i="33"/>
  <c r="I581" i="33"/>
  <c r="I517" i="33"/>
  <c r="I453" i="33"/>
  <c r="I389" i="33"/>
  <c r="I216" i="33"/>
  <c r="I372" i="33"/>
  <c r="I80" i="33"/>
  <c r="I40" i="33"/>
  <c r="I48" i="33"/>
  <c r="I37" i="33"/>
  <c r="I33" i="33"/>
  <c r="I38" i="33"/>
  <c r="AZ70" i="22"/>
  <c r="AD101" i="8"/>
  <c r="W101" i="8"/>
  <c r="U81" i="31"/>
  <c r="AD102" i="8"/>
  <c r="W102" i="8"/>
  <c r="T81" i="31"/>
  <c r="V81" i="31" s="1"/>
  <c r="W81" i="31" s="1"/>
  <c r="O28" i="25"/>
  <c r="AD100" i="8"/>
  <c r="W100" i="8"/>
  <c r="O73" i="22"/>
  <c r="W1692" i="8"/>
  <c r="O86" i="22"/>
  <c r="L62" i="25"/>
  <c r="L58" i="25"/>
  <c r="T90" i="31"/>
  <c r="W103" i="8"/>
  <c r="AD103" i="8"/>
  <c r="N28" i="25" s="1"/>
  <c r="AD139" i="8"/>
  <c r="T43" i="31"/>
  <c r="AD144" i="8"/>
  <c r="AD146" i="8"/>
  <c r="S94" i="27"/>
  <c r="S94" i="31"/>
  <c r="AD136" i="8"/>
  <c r="AD138" i="8"/>
  <c r="K59" i="25"/>
  <c r="S91" i="31"/>
  <c r="S93" i="27"/>
  <c r="S93" i="31"/>
  <c r="N87" i="22"/>
  <c r="AA84" i="22" s="1"/>
  <c r="S95" i="31"/>
  <c r="AD105" i="8"/>
  <c r="W105" i="8"/>
  <c r="AD142" i="8"/>
  <c r="AD145" i="8"/>
  <c r="K60" i="25"/>
  <c r="S92" i="31"/>
  <c r="W108" i="8"/>
  <c r="AD108" i="8"/>
  <c r="O87" i="22"/>
  <c r="AB84" i="22" s="1"/>
  <c r="T95" i="31"/>
  <c r="AD104" i="8"/>
  <c r="W104" i="8"/>
  <c r="AD107" i="8"/>
  <c r="W107" i="8"/>
  <c r="AD106" i="8"/>
  <c r="W106" i="8"/>
  <c r="W143" i="8"/>
  <c r="U43" i="31"/>
  <c r="O102" i="22"/>
  <c r="P51" i="19"/>
  <c r="Q51" i="19" s="1"/>
  <c r="W141" i="8"/>
  <c r="AD141" i="8"/>
  <c r="M31" i="8"/>
  <c r="N74" i="22"/>
  <c r="U74" i="22" s="1"/>
  <c r="S95" i="27"/>
  <c r="K63" i="25"/>
  <c r="BB69" i="22"/>
  <c r="T15" i="8"/>
  <c r="W705" i="8"/>
  <c r="W142" i="8"/>
  <c r="M15" i="8"/>
  <c r="Z15" i="8"/>
  <c r="C57" i="25" s="1"/>
  <c r="R46" i="8"/>
  <c r="AD112" i="8"/>
  <c r="W112" i="8"/>
  <c r="AD116" i="8"/>
  <c r="W116" i="8"/>
  <c r="O103" i="22"/>
  <c r="AD123" i="8"/>
  <c r="W123" i="8"/>
  <c r="M71" i="8"/>
  <c r="M37" i="8"/>
  <c r="AD113" i="8"/>
  <c r="W113" i="8"/>
  <c r="AD121" i="8"/>
  <c r="W121" i="8"/>
  <c r="AD114" i="8"/>
  <c r="W114" i="8"/>
  <c r="AD122" i="8"/>
  <c r="W122" i="8"/>
  <c r="K20" i="8"/>
  <c r="H8" i="8"/>
  <c r="AD119" i="8"/>
  <c r="W119" i="8"/>
  <c r="AD111" i="8"/>
  <c r="W111" i="8"/>
  <c r="AD118" i="8"/>
  <c r="W118" i="8"/>
  <c r="AD120" i="8"/>
  <c r="W120" i="8"/>
  <c r="M34" i="8"/>
  <c r="AD110" i="8"/>
  <c r="W110" i="8"/>
  <c r="AD124" i="8"/>
  <c r="W124" i="8"/>
  <c r="AD115" i="8"/>
  <c r="W115" i="8"/>
  <c r="AD109" i="8"/>
  <c r="W109" i="8"/>
  <c r="M20" i="8"/>
  <c r="AD125" i="8"/>
  <c r="W125" i="8"/>
  <c r="AD117" i="8"/>
  <c r="W117" i="8"/>
  <c r="L18" i="8"/>
  <c r="M21" i="8"/>
  <c r="AC6" i="8"/>
  <c r="W1151" i="8"/>
  <c r="L20" i="8"/>
  <c r="S53" i="8"/>
  <c r="M75" i="8"/>
  <c r="Q62" i="8"/>
  <c r="N72" i="22"/>
  <c r="U72" i="22" s="1"/>
  <c r="S84" i="8"/>
  <c r="W139" i="8"/>
  <c r="K18" i="8"/>
  <c r="S62" i="8"/>
  <c r="N86" i="22"/>
  <c r="AA85" i="22" s="1"/>
  <c r="N73" i="22"/>
  <c r="U73" i="22" s="1"/>
  <c r="P21" i="22"/>
  <c r="R58" i="8"/>
  <c r="R90" i="8"/>
  <c r="M24" i="8"/>
  <c r="M30" i="8"/>
  <c r="J8" i="8"/>
  <c r="R48" i="8"/>
  <c r="M28" i="8"/>
  <c r="M36" i="8"/>
  <c r="R83" i="8"/>
  <c r="R76" i="8"/>
  <c r="R55" i="8"/>
  <c r="R89" i="8"/>
  <c r="K62" i="25"/>
  <c r="M58" i="8"/>
  <c r="O74" i="22"/>
  <c r="Q56" i="8"/>
  <c r="S77" i="8"/>
  <c r="M16" i="8"/>
  <c r="M29" i="8"/>
  <c r="N85" i="22"/>
  <c r="AA86" i="22" s="1"/>
  <c r="P19" i="22"/>
  <c r="L42" i="8"/>
  <c r="T95" i="27"/>
  <c r="Q84" i="8"/>
  <c r="S92" i="27"/>
  <c r="M26" i="8"/>
  <c r="L63" i="25"/>
  <c r="P20" i="22"/>
  <c r="P46" i="22"/>
  <c r="J18" i="8"/>
  <c r="M39" i="8"/>
  <c r="R59" i="8"/>
  <c r="M33" i="8"/>
  <c r="R67" i="8"/>
  <c r="R88" i="8"/>
  <c r="K61" i="25"/>
  <c r="P13" i="8"/>
  <c r="AB11" i="8"/>
  <c r="R103" i="22" s="1"/>
  <c r="Q45" i="8"/>
  <c r="S52" i="8"/>
  <c r="Q48" i="8"/>
  <c r="S56" i="8"/>
  <c r="J13" i="8"/>
  <c r="M77" i="8"/>
  <c r="R52" i="8"/>
  <c r="R78" i="8"/>
  <c r="R61" i="8"/>
  <c r="R79" i="8"/>
  <c r="R77" i="8"/>
  <c r="R86" i="8"/>
  <c r="R80" i="8"/>
  <c r="R74" i="8"/>
  <c r="R45" i="8"/>
  <c r="R6" i="8"/>
  <c r="M86" i="8"/>
  <c r="R82" i="8"/>
  <c r="J12" i="8"/>
  <c r="R53" i="8"/>
  <c r="R57" i="8"/>
  <c r="Q52" i="8"/>
  <c r="M84" i="8"/>
  <c r="Z16" i="8"/>
  <c r="P12" i="8"/>
  <c r="M74" i="8"/>
  <c r="Q66" i="8"/>
  <c r="Q59" i="8"/>
  <c r="M65" i="8"/>
  <c r="Q55" i="8"/>
  <c r="W1682" i="8"/>
  <c r="W1560" i="8"/>
  <c r="N84" i="22"/>
  <c r="AA87" i="22" s="1"/>
  <c r="N71" i="22"/>
  <c r="U71" i="22" s="1"/>
  <c r="K19" i="8"/>
  <c r="K8" i="8" s="1"/>
  <c r="S55" i="8"/>
  <c r="M41" i="8"/>
  <c r="R68" i="8"/>
  <c r="R69" i="8"/>
  <c r="R84" i="8"/>
  <c r="R66" i="8"/>
  <c r="R70" i="8"/>
  <c r="R87" i="8"/>
  <c r="R47" i="8"/>
  <c r="R85" i="8"/>
  <c r="R51" i="8"/>
  <c r="R65" i="8"/>
  <c r="R63" i="8"/>
  <c r="R71" i="8"/>
  <c r="M38" i="8"/>
  <c r="R62" i="8"/>
  <c r="R60" i="8"/>
  <c r="R72" i="8"/>
  <c r="R56" i="8"/>
  <c r="R50" i="8"/>
  <c r="R49" i="8"/>
  <c r="R64" i="8"/>
  <c r="R81" i="8"/>
  <c r="R54" i="8"/>
  <c r="M43" i="8"/>
  <c r="R44" i="8"/>
  <c r="M18" i="8"/>
  <c r="M27" i="8"/>
  <c r="M42" i="8"/>
  <c r="AB8" i="8"/>
  <c r="R100" i="22" s="1"/>
  <c r="T100" i="22" s="1"/>
  <c r="M76" i="8"/>
  <c r="Q64" i="8"/>
  <c r="I8" i="8"/>
  <c r="M22" i="8"/>
  <c r="AB10" i="8"/>
  <c r="R102" i="22" s="1"/>
  <c r="M19" i="8"/>
  <c r="J9" i="8"/>
  <c r="R75" i="8"/>
  <c r="R73" i="8"/>
  <c r="L19" i="8"/>
  <c r="M59" i="8"/>
  <c r="S64" i="8"/>
  <c r="S71" i="8"/>
  <c r="T16" i="8"/>
  <c r="AD817" i="8"/>
  <c r="W817" i="8"/>
  <c r="AD1520" i="8"/>
  <c r="W1520" i="8"/>
  <c r="AD1680" i="8"/>
  <c r="W1680" i="8"/>
  <c r="AD1066" i="8"/>
  <c r="W1066" i="8"/>
  <c r="AD995" i="8"/>
  <c r="W995" i="8"/>
  <c r="AD1610" i="8"/>
  <c r="W1610" i="8"/>
  <c r="AD1060" i="8"/>
  <c r="W1060" i="8"/>
  <c r="AD1587" i="8"/>
  <c r="W1587" i="8"/>
  <c r="AD1356" i="8"/>
  <c r="W1356" i="8"/>
  <c r="AD1572" i="8"/>
  <c r="W1572" i="8"/>
  <c r="AD1668" i="8"/>
  <c r="W1668" i="8"/>
  <c r="AD1477" i="8"/>
  <c r="W1477" i="8"/>
  <c r="AD991" i="8"/>
  <c r="W991" i="8"/>
  <c r="AD1446" i="8"/>
  <c r="W1446" i="8"/>
  <c r="AD1614" i="8"/>
  <c r="W1614" i="8"/>
  <c r="AD1694" i="8"/>
  <c r="W1694" i="8"/>
  <c r="AD129" i="8"/>
  <c r="W129" i="8"/>
  <c r="AD1351" i="8"/>
  <c r="W1351" i="8"/>
  <c r="AD131" i="8"/>
  <c r="W131" i="8"/>
  <c r="Q51" i="8"/>
  <c r="Q71" i="8"/>
  <c r="AD921" i="8"/>
  <c r="W921" i="8"/>
  <c r="AD1552" i="8"/>
  <c r="W1552" i="8"/>
  <c r="AD1688" i="8"/>
  <c r="W1688" i="8"/>
  <c r="AD1226" i="8"/>
  <c r="W1226" i="8"/>
  <c r="AD1139" i="8"/>
  <c r="W1139" i="8"/>
  <c r="AD1634" i="8"/>
  <c r="W1634" i="8"/>
  <c r="AD1108" i="8"/>
  <c r="W1108" i="8"/>
  <c r="AD1627" i="8"/>
  <c r="W1627" i="8"/>
  <c r="AD1372" i="8"/>
  <c r="W1372" i="8"/>
  <c r="AD1580" i="8"/>
  <c r="W1580" i="8"/>
  <c r="AD1676" i="8"/>
  <c r="W1676" i="8"/>
  <c r="AD1501" i="8"/>
  <c r="W1501" i="8"/>
  <c r="AD1047" i="8"/>
  <c r="W1047" i="8"/>
  <c r="AD1462" i="8"/>
  <c r="W1462" i="8"/>
  <c r="AD1622" i="8"/>
  <c r="W1622" i="8"/>
  <c r="AD1322" i="8"/>
  <c r="W1322" i="8"/>
  <c r="AD128" i="8"/>
  <c r="W128" i="8"/>
  <c r="AD1009" i="8"/>
  <c r="W1009" i="8"/>
  <c r="AD1696" i="8"/>
  <c r="W1696" i="8"/>
  <c r="AD1274" i="8"/>
  <c r="W1274" i="8"/>
  <c r="AD1147" i="8"/>
  <c r="W1147" i="8"/>
  <c r="AD1642" i="8"/>
  <c r="W1642" i="8"/>
  <c r="AD1220" i="8"/>
  <c r="W1220" i="8"/>
  <c r="AD1404" i="8"/>
  <c r="W1404" i="8"/>
  <c r="AD1604" i="8"/>
  <c r="W1604" i="8"/>
  <c r="AD1684" i="8"/>
  <c r="W1684" i="8"/>
  <c r="AD1206" i="8"/>
  <c r="W1206" i="8"/>
  <c r="AD1597" i="8"/>
  <c r="W1597" i="8"/>
  <c r="AD1095" i="8"/>
  <c r="W1095" i="8"/>
  <c r="AD1630" i="8"/>
  <c r="W1630" i="8"/>
  <c r="AD1327" i="8"/>
  <c r="W1327" i="8"/>
  <c r="AD127" i="8"/>
  <c r="W127" i="8"/>
  <c r="W133" i="8"/>
  <c r="AD133" i="8"/>
  <c r="S57" i="8"/>
  <c r="M40" i="8"/>
  <c r="AD1041" i="8"/>
  <c r="W1041" i="8"/>
  <c r="AD1584" i="8"/>
  <c r="W1584" i="8"/>
  <c r="AD1489" i="8"/>
  <c r="W1489" i="8"/>
  <c r="AD1155" i="8"/>
  <c r="W1155" i="8"/>
  <c r="AD1658" i="8"/>
  <c r="W1658" i="8"/>
  <c r="AD1260" i="8"/>
  <c r="W1260" i="8"/>
  <c r="AD1468" i="8"/>
  <c r="W1468" i="8"/>
  <c r="AD1612" i="8"/>
  <c r="W1612" i="8"/>
  <c r="AD1246" i="8"/>
  <c r="W1246" i="8"/>
  <c r="AD1143" i="8"/>
  <c r="W1143" i="8"/>
  <c r="AD1494" i="8"/>
  <c r="W1494" i="8"/>
  <c r="AD1638" i="8"/>
  <c r="W1638" i="8"/>
  <c r="AD1072" i="8"/>
  <c r="W1072" i="8"/>
  <c r="W126" i="8"/>
  <c r="AD126" i="8"/>
  <c r="Q57" i="8"/>
  <c r="M62" i="8"/>
  <c r="S72" i="8"/>
  <c r="AD1392" i="8"/>
  <c r="W1392" i="8"/>
  <c r="AD1592" i="8"/>
  <c r="W1592" i="8"/>
  <c r="AD1529" i="8"/>
  <c r="W1529" i="8"/>
  <c r="AD1426" i="8"/>
  <c r="W1426" i="8"/>
  <c r="AD1666" i="8"/>
  <c r="W1666" i="8"/>
  <c r="AD1268" i="8"/>
  <c r="W1268" i="8"/>
  <c r="AD1053" i="8"/>
  <c r="W1053" i="8"/>
  <c r="AD1484" i="8"/>
  <c r="W1484" i="8"/>
  <c r="AD1636" i="8"/>
  <c r="W1636" i="8"/>
  <c r="AD1254" i="8"/>
  <c r="W1254" i="8"/>
  <c r="AD1534" i="8"/>
  <c r="W1534" i="8"/>
  <c r="AD1654" i="8"/>
  <c r="W1654" i="8"/>
  <c r="AD1088" i="8"/>
  <c r="W1088" i="8"/>
  <c r="AD1439" i="8"/>
  <c r="W1439" i="8"/>
  <c r="AD1551" i="8"/>
  <c r="W1551" i="8"/>
  <c r="S51" i="8"/>
  <c r="M48" i="8"/>
  <c r="Q58" i="8"/>
  <c r="AD1456" i="8"/>
  <c r="W1456" i="8"/>
  <c r="AD1624" i="8"/>
  <c r="W1624" i="8"/>
  <c r="AD1577" i="8"/>
  <c r="W1577" i="8"/>
  <c r="AD130" i="8"/>
  <c r="W130" i="8"/>
  <c r="AD1434" i="8"/>
  <c r="W1434" i="8"/>
  <c r="AD1674" i="8"/>
  <c r="W1674" i="8"/>
  <c r="AD1316" i="8"/>
  <c r="W1316" i="8"/>
  <c r="AD1101" i="8"/>
  <c r="W1101" i="8"/>
  <c r="AD1524" i="8"/>
  <c r="W1524" i="8"/>
  <c r="AD1644" i="8"/>
  <c r="W1644" i="8"/>
  <c r="AD1278" i="8"/>
  <c r="W1278" i="8"/>
  <c r="AD1358" i="8"/>
  <c r="W1358" i="8"/>
  <c r="AD1574" i="8"/>
  <c r="W1574" i="8"/>
  <c r="AD1662" i="8"/>
  <c r="W1662" i="8"/>
  <c r="AD1200" i="8"/>
  <c r="W1200" i="8"/>
  <c r="Q784" i="8"/>
  <c r="S784" i="8" s="1"/>
  <c r="S47" i="8" s="1"/>
  <c r="M784" i="8"/>
  <c r="M47" i="8" s="1"/>
  <c r="W135" i="8"/>
  <c r="AD135" i="8"/>
  <c r="M73" i="8"/>
  <c r="S79" i="8"/>
  <c r="S65" i="8"/>
  <c r="M83" i="8"/>
  <c r="S48" i="8"/>
  <c r="M69" i="8"/>
  <c r="S88" i="8"/>
  <c r="S83" i="8"/>
  <c r="M64" i="8"/>
  <c r="M55" i="8"/>
  <c r="AD1480" i="8"/>
  <c r="W1480" i="8"/>
  <c r="AD1632" i="8"/>
  <c r="W1632" i="8"/>
  <c r="AD1617" i="8"/>
  <c r="W1617" i="8"/>
  <c r="AD835" i="8"/>
  <c r="W835" i="8"/>
  <c r="AD1594" i="8"/>
  <c r="W1594" i="8"/>
  <c r="AD1379" i="8"/>
  <c r="W1379" i="8"/>
  <c r="AD1293" i="8"/>
  <c r="W1293" i="8"/>
  <c r="AD1548" i="8"/>
  <c r="W1548" i="8"/>
  <c r="AD1652" i="8"/>
  <c r="W1652" i="8"/>
  <c r="AD1302" i="8"/>
  <c r="W1302" i="8"/>
  <c r="AD1374" i="8"/>
  <c r="W1374" i="8"/>
  <c r="AD1582" i="8"/>
  <c r="W1582" i="8"/>
  <c r="AD1670" i="8"/>
  <c r="W1670" i="8"/>
  <c r="AD1240" i="8"/>
  <c r="W1240" i="8"/>
  <c r="AD143" i="8"/>
  <c r="Q88" i="8"/>
  <c r="AD132" i="8"/>
  <c r="W132" i="8"/>
  <c r="AD1512" i="8"/>
  <c r="W1512" i="8"/>
  <c r="AD1672" i="8"/>
  <c r="W1672" i="8"/>
  <c r="AD842" i="8"/>
  <c r="W842" i="8"/>
  <c r="AD1657" i="8"/>
  <c r="W1657" i="8"/>
  <c r="AD939" i="8"/>
  <c r="W939" i="8"/>
  <c r="AD1602" i="8"/>
  <c r="W1602" i="8"/>
  <c r="AD1451" i="8"/>
  <c r="W1451" i="8"/>
  <c r="AD1309" i="8"/>
  <c r="W1309" i="8"/>
  <c r="AD1556" i="8"/>
  <c r="W1556" i="8"/>
  <c r="AD1660" i="8"/>
  <c r="W1660" i="8"/>
  <c r="AD1365" i="8"/>
  <c r="W1365" i="8"/>
  <c r="AD879" i="8"/>
  <c r="W879" i="8"/>
  <c r="AD1398" i="8"/>
  <c r="W1398" i="8"/>
  <c r="AD1590" i="8"/>
  <c r="W1590" i="8"/>
  <c r="AD1678" i="8"/>
  <c r="W1678" i="8"/>
  <c r="AD1296" i="8"/>
  <c r="W1296" i="8"/>
  <c r="AD1343" i="8"/>
  <c r="W1343" i="8"/>
  <c r="W134" i="8"/>
  <c r="AD134" i="8"/>
  <c r="O82" i="22"/>
  <c r="AB89" i="22" s="1"/>
  <c r="P41" i="22"/>
  <c r="O69" i="22"/>
  <c r="P100" i="22"/>
  <c r="T90" i="27"/>
  <c r="Q65" i="8"/>
  <c r="T88" i="27"/>
  <c r="L56" i="25"/>
  <c r="Q80" i="8"/>
  <c r="Q77" i="8"/>
  <c r="M80" i="8"/>
  <c r="M53" i="8"/>
  <c r="M52" i="8"/>
  <c r="K11" i="8"/>
  <c r="Q72" i="8"/>
  <c r="M56" i="8"/>
  <c r="AC10" i="8"/>
  <c r="S102" i="22" s="1"/>
  <c r="M68" i="8"/>
  <c r="M44" i="8"/>
  <c r="M50" i="8"/>
  <c r="M78" i="8"/>
  <c r="Q53" i="8"/>
  <c r="AD721" i="8"/>
  <c r="W721" i="8"/>
  <c r="W144" i="8"/>
  <c r="N70" i="22"/>
  <c r="U70" i="22" s="1"/>
  <c r="AD603" i="8"/>
  <c r="W603" i="8"/>
  <c r="N83" i="22"/>
  <c r="AA88" i="22" s="1"/>
  <c r="M66" i="8"/>
  <c r="AD627" i="8"/>
  <c r="W627" i="8"/>
  <c r="W146" i="8"/>
  <c r="M89" i="8"/>
  <c r="P18" i="22"/>
  <c r="M79" i="8"/>
  <c r="AD643" i="8"/>
  <c r="W643" i="8"/>
  <c r="S1240" i="8"/>
  <c r="S69" i="8" s="1"/>
  <c r="Q69" i="8"/>
  <c r="O101" i="22"/>
  <c r="M82" i="8"/>
  <c r="AD659" i="8"/>
  <c r="W659" i="8"/>
  <c r="S91" i="27"/>
  <c r="M72" i="8"/>
  <c r="Q44" i="8"/>
  <c r="AD667" i="8"/>
  <c r="W667" i="8"/>
  <c r="Q83" i="8"/>
  <c r="AD683" i="8"/>
  <c r="W683" i="8"/>
  <c r="W138" i="8"/>
  <c r="M54" i="8"/>
  <c r="M88" i="8"/>
  <c r="M45" i="8"/>
  <c r="S66" i="8"/>
  <c r="K10" i="8"/>
  <c r="W136" i="8"/>
  <c r="P11" i="8"/>
  <c r="M67" i="8"/>
  <c r="M63" i="8"/>
  <c r="M57" i="8"/>
  <c r="Z89" i="8"/>
  <c r="AC8" i="8"/>
  <c r="S100" i="22" s="1"/>
  <c r="U100" i="22" s="1"/>
  <c r="T93" i="27"/>
  <c r="O72" i="22"/>
  <c r="P103" i="22"/>
  <c r="P44" i="22"/>
  <c r="O85" i="22"/>
  <c r="L61" i="25"/>
  <c r="Z40" i="8"/>
  <c r="N21" i="19" s="1"/>
  <c r="Q21" i="19" s="1"/>
  <c r="R21" i="19" s="1"/>
  <c r="Z19" i="8"/>
  <c r="Z25" i="8"/>
  <c r="Q61" i="8"/>
  <c r="AD163" i="8"/>
  <c r="W163" i="8"/>
  <c r="AD149" i="8"/>
  <c r="W149" i="8"/>
  <c r="AD269" i="8"/>
  <c r="W269" i="8"/>
  <c r="AD244" i="8"/>
  <c r="W244" i="8"/>
  <c r="AD195" i="8"/>
  <c r="W195" i="8"/>
  <c r="AD171" i="8"/>
  <c r="W171" i="8"/>
  <c r="AD254" i="8"/>
  <c r="AT85" i="22"/>
  <c r="W254" i="8"/>
  <c r="AD237" i="8"/>
  <c r="W237" i="8"/>
  <c r="T22" i="8"/>
  <c r="AD274" i="8"/>
  <c r="W274" i="8"/>
  <c r="AD403" i="8"/>
  <c r="W403" i="8"/>
  <c r="AD551" i="8"/>
  <c r="W551" i="8"/>
  <c r="AD202" i="8"/>
  <c r="W202" i="8"/>
  <c r="AD333" i="8"/>
  <c r="W333" i="8"/>
  <c r="AD536" i="8"/>
  <c r="W536" i="8"/>
  <c r="AD196" i="8"/>
  <c r="W196" i="8"/>
  <c r="T20" i="8"/>
  <c r="AD334" i="8"/>
  <c r="W334" i="8"/>
  <c r="AD414" i="8"/>
  <c r="W414" i="8"/>
  <c r="AD556" i="8"/>
  <c r="W556" i="8"/>
  <c r="AD230" i="8"/>
  <c r="W230" i="8"/>
  <c r="AD355" i="8"/>
  <c r="W355" i="8"/>
  <c r="AD428" i="8"/>
  <c r="W428" i="8"/>
  <c r="AD177" i="8"/>
  <c r="W177" i="8"/>
  <c r="AD271" i="8"/>
  <c r="W271" i="8"/>
  <c r="AD437" i="8"/>
  <c r="W437" i="8"/>
  <c r="AD153" i="8"/>
  <c r="W153" i="8"/>
  <c r="AD313" i="8"/>
  <c r="W313" i="8"/>
  <c r="AD476" i="8"/>
  <c r="W476" i="8"/>
  <c r="AD590" i="8"/>
  <c r="W590" i="8"/>
  <c r="AD279" i="8"/>
  <c r="W279" i="8"/>
  <c r="AD361" i="8"/>
  <c r="W361" i="8"/>
  <c r="AD247" i="8"/>
  <c r="W247" i="8"/>
  <c r="AD525" i="8"/>
  <c r="W525" i="8"/>
  <c r="AD663" i="8"/>
  <c r="W663" i="8"/>
  <c r="AD845" i="8"/>
  <c r="W845" i="8"/>
  <c r="AD422" i="8"/>
  <c r="W422" i="8"/>
  <c r="AD575" i="8"/>
  <c r="W575" i="8"/>
  <c r="AD677" i="8"/>
  <c r="W677" i="8"/>
  <c r="AD846" i="8"/>
  <c r="W846" i="8"/>
  <c r="AD948" i="8"/>
  <c r="W948" i="8"/>
  <c r="AD415" i="8"/>
  <c r="W415" i="8"/>
  <c r="AD557" i="8"/>
  <c r="W557" i="8"/>
  <c r="AD682" i="8"/>
  <c r="W682" i="8"/>
  <c r="AD805" i="8"/>
  <c r="W805" i="8"/>
  <c r="AD234" i="8"/>
  <c r="W234" i="8"/>
  <c r="AD432" i="8"/>
  <c r="W432" i="8"/>
  <c r="AD534" i="8"/>
  <c r="W534" i="8"/>
  <c r="AD654" i="8"/>
  <c r="W654" i="8"/>
  <c r="AD315" i="8"/>
  <c r="W315" i="8"/>
  <c r="AD528" i="8"/>
  <c r="W528" i="8"/>
  <c r="AD630" i="8"/>
  <c r="W630" i="8"/>
  <c r="AD742" i="8"/>
  <c r="W742" i="8"/>
  <c r="AD900" i="8"/>
  <c r="W900" i="8"/>
  <c r="AD360" i="8"/>
  <c r="W360" i="8"/>
  <c r="AD529" i="8"/>
  <c r="W529" i="8"/>
  <c r="AD636" i="8"/>
  <c r="W636" i="8"/>
  <c r="AD726" i="8"/>
  <c r="W726" i="8"/>
  <c r="AD862" i="8"/>
  <c r="W862" i="8"/>
  <c r="AD932" i="8"/>
  <c r="W932" i="8"/>
  <c r="AD353" i="8"/>
  <c r="W353" i="8"/>
  <c r="AD518" i="8"/>
  <c r="W518" i="8"/>
  <c r="AD637" i="8"/>
  <c r="W637" i="8"/>
  <c r="AD767" i="8"/>
  <c r="W767" i="8"/>
  <c r="T47" i="8"/>
  <c r="O28" i="19" s="1"/>
  <c r="S28" i="19" s="1"/>
  <c r="T28" i="19" s="1"/>
  <c r="AD758" i="8"/>
  <c r="W758" i="8"/>
  <c r="AD922" i="8"/>
  <c r="W922" i="8"/>
  <c r="AD1000" i="8"/>
  <c r="W1000" i="8"/>
  <c r="AD1076" i="8"/>
  <c r="W1076" i="8"/>
  <c r="AD1176" i="8"/>
  <c r="W1176" i="8"/>
  <c r="AD1251" i="8"/>
  <c r="T70" i="8"/>
  <c r="W1251" i="8"/>
  <c r="AD662" i="8"/>
  <c r="W662" i="8"/>
  <c r="T42" i="8"/>
  <c r="O23" i="19" s="1"/>
  <c r="S23" i="19" s="1"/>
  <c r="T23" i="19" s="1"/>
  <c r="AD983" i="8"/>
  <c r="W983" i="8"/>
  <c r="AD1132" i="8"/>
  <c r="W1132" i="8"/>
  <c r="AD1269" i="8"/>
  <c r="W1269" i="8"/>
  <c r="AD1381" i="8"/>
  <c r="W1381" i="8"/>
  <c r="AD1513" i="8"/>
  <c r="W1513" i="8"/>
  <c r="AD768" i="8"/>
  <c r="W768" i="8"/>
  <c r="AD949" i="8"/>
  <c r="W949" i="8"/>
  <c r="AD1098" i="8"/>
  <c r="W1098" i="8"/>
  <c r="AD1265" i="8"/>
  <c r="W1265" i="8"/>
  <c r="AD1409" i="8"/>
  <c r="W1409" i="8"/>
  <c r="AD561" i="8"/>
  <c r="W561" i="8"/>
  <c r="AD950" i="8"/>
  <c r="W950" i="8"/>
  <c r="AD1149" i="8"/>
  <c r="W1149" i="8"/>
  <c r="T65" i="8"/>
  <c r="AD1320" i="8"/>
  <c r="W1320" i="8"/>
  <c r="AD762" i="8"/>
  <c r="W762" i="8"/>
  <c r="AD877" i="8"/>
  <c r="W877" i="8"/>
  <c r="T52" i="8"/>
  <c r="AD1016" i="8"/>
  <c r="W1016" i="8"/>
  <c r="AD1229" i="8"/>
  <c r="W1229" i="8"/>
  <c r="AD1345" i="8"/>
  <c r="W1345" i="8"/>
  <c r="AD1449" i="8"/>
  <c r="W1449" i="8"/>
  <c r="AD610" i="8"/>
  <c r="W610" i="8"/>
  <c r="AD853" i="8"/>
  <c r="W853" i="8"/>
  <c r="AD945" i="8"/>
  <c r="W945" i="8"/>
  <c r="AD1210" i="8"/>
  <c r="W1210" i="8"/>
  <c r="AD1301" i="8"/>
  <c r="W1301" i="8"/>
  <c r="AD1457" i="8"/>
  <c r="W1457" i="8"/>
  <c r="AD872" i="8"/>
  <c r="W872" i="8"/>
  <c r="AD1083" i="8"/>
  <c r="W1083" i="8"/>
  <c r="AD1182" i="8"/>
  <c r="W1182" i="8"/>
  <c r="AD1337" i="8"/>
  <c r="W1337" i="8"/>
  <c r="AD1421" i="8"/>
  <c r="W1421" i="8"/>
  <c r="AD1535" i="8"/>
  <c r="W1535" i="8"/>
  <c r="AD1653" i="8"/>
  <c r="W1653" i="8"/>
  <c r="AD792" i="8"/>
  <c r="W792" i="8"/>
  <c r="AD1061" i="8"/>
  <c r="W1061" i="8"/>
  <c r="AD1165" i="8"/>
  <c r="W1165" i="8"/>
  <c r="AD1359" i="8"/>
  <c r="W1359" i="8"/>
  <c r="AD1463" i="8"/>
  <c r="W1463" i="8"/>
  <c r="AD1531" i="8"/>
  <c r="W1531" i="8"/>
  <c r="AD1593" i="8"/>
  <c r="W1593" i="8"/>
  <c r="AD963" i="8"/>
  <c r="W963" i="8"/>
  <c r="AD1123" i="8"/>
  <c r="W1123" i="8"/>
  <c r="AD1249" i="8"/>
  <c r="W1249" i="8"/>
  <c r="AD1429" i="8"/>
  <c r="W1429" i="8"/>
  <c r="AD1563" i="8"/>
  <c r="W1563" i="8"/>
  <c r="AD1639" i="8"/>
  <c r="W1639" i="8"/>
  <c r="AD472" i="8"/>
  <c r="W472" i="8"/>
  <c r="AD1018" i="8"/>
  <c r="W1018" i="8"/>
  <c r="AD1173" i="8"/>
  <c r="W1173" i="8"/>
  <c r="AD1332" i="8"/>
  <c r="W1332" i="8"/>
  <c r="AD1465" i="8"/>
  <c r="W1465" i="8"/>
  <c r="AD1510" i="8"/>
  <c r="W1510" i="8"/>
  <c r="AD1665" i="8"/>
  <c r="W1665" i="8"/>
  <c r="AD466" i="8"/>
  <c r="W466" i="8"/>
  <c r="AD1026" i="8"/>
  <c r="W1026" i="8"/>
  <c r="AD1130" i="8"/>
  <c r="W1130" i="8"/>
  <c r="AD1286" i="8"/>
  <c r="W1286" i="8"/>
  <c r="AD1423" i="8"/>
  <c r="W1423" i="8"/>
  <c r="AD1516" i="8"/>
  <c r="W1516" i="8"/>
  <c r="AD1570" i="8"/>
  <c r="W1570" i="8"/>
  <c r="AD1640" i="8"/>
  <c r="W1640" i="8"/>
  <c r="AD339" i="8"/>
  <c r="W339" i="8"/>
  <c r="AD1045" i="8"/>
  <c r="W1045" i="8"/>
  <c r="AD1205" i="8"/>
  <c r="W1205" i="8"/>
  <c r="AD1385" i="8"/>
  <c r="W1385" i="8"/>
  <c r="AD1450" i="8"/>
  <c r="W1450" i="8"/>
  <c r="AD1544" i="8"/>
  <c r="W1544" i="8"/>
  <c r="AD1641" i="8"/>
  <c r="W1641" i="8"/>
  <c r="AD736" i="8"/>
  <c r="W736" i="8"/>
  <c r="AD1087" i="8"/>
  <c r="W1087" i="8"/>
  <c r="AD1175" i="8"/>
  <c r="W1175" i="8"/>
  <c r="AD1328" i="8"/>
  <c r="W1328" i="8"/>
  <c r="AD1420" i="8"/>
  <c r="W1420" i="8"/>
  <c r="AD1528" i="8"/>
  <c r="W1528" i="8"/>
  <c r="AD1596" i="8"/>
  <c r="W1596" i="8"/>
  <c r="AD1677" i="8"/>
  <c r="W1677" i="8"/>
  <c r="T90" i="8"/>
  <c r="AD1388" i="8"/>
  <c r="W1388" i="8"/>
  <c r="AD913" i="8"/>
  <c r="W913" i="8"/>
  <c r="AD1325" i="8"/>
  <c r="W1325" i="8"/>
  <c r="AD1256" i="8"/>
  <c r="W1256" i="8"/>
  <c r="AD1129" i="8"/>
  <c r="W1129" i="8"/>
  <c r="AD1070" i="8"/>
  <c r="W1070" i="8"/>
  <c r="AD993" i="8"/>
  <c r="W993" i="8"/>
  <c r="AD530" i="8"/>
  <c r="W530" i="8"/>
  <c r="AD1204" i="8"/>
  <c r="W1204" i="8"/>
  <c r="AD1113" i="8"/>
  <c r="W1113" i="8"/>
  <c r="AD930" i="8"/>
  <c r="W930" i="8"/>
  <c r="AD793" i="8"/>
  <c r="W793" i="8"/>
  <c r="AD761" i="8"/>
  <c r="W761" i="8"/>
  <c r="AD642" i="8"/>
  <c r="W642" i="8"/>
  <c r="AD888" i="8"/>
  <c r="W888" i="8"/>
  <c r="AD756" i="8"/>
  <c r="W756" i="8"/>
  <c r="AD498" i="8"/>
  <c r="W498" i="8"/>
  <c r="AD336" i="8"/>
  <c r="W336" i="8"/>
  <c r="AD724" i="8"/>
  <c r="W724" i="8"/>
  <c r="AD908" i="8"/>
  <c r="W908" i="8"/>
  <c r="AD777" i="8"/>
  <c r="W777" i="8"/>
  <c r="AD673" i="8"/>
  <c r="W673" i="8"/>
  <c r="AD818" i="8"/>
  <c r="W818" i="8"/>
  <c r="AD648" i="8"/>
  <c r="W648" i="8"/>
  <c r="AD399" i="8"/>
  <c r="W399" i="8"/>
  <c r="AD416" i="8"/>
  <c r="W416" i="8"/>
  <c r="AD465" i="8"/>
  <c r="W465" i="8"/>
  <c r="AD344" i="8"/>
  <c r="W344" i="8"/>
  <c r="AD612" i="8"/>
  <c r="W612" i="8"/>
  <c r="AD482" i="8"/>
  <c r="W482" i="8"/>
  <c r="AD391" i="8"/>
  <c r="W391" i="8"/>
  <c r="AD367" i="8"/>
  <c r="W367" i="8"/>
  <c r="Z76" i="8"/>
  <c r="Z87" i="8"/>
  <c r="Z75" i="8"/>
  <c r="Z48" i="8"/>
  <c r="AD188" i="8"/>
  <c r="W188" i="8"/>
  <c r="AD158" i="8"/>
  <c r="W158" i="8"/>
  <c r="AD273" i="8"/>
  <c r="W273" i="8"/>
  <c r="AD261" i="8"/>
  <c r="W261" i="8"/>
  <c r="AD222" i="8"/>
  <c r="W222" i="8"/>
  <c r="AD180" i="8"/>
  <c r="W180" i="8"/>
  <c r="AD292" i="8"/>
  <c r="W292" i="8"/>
  <c r="AD241" i="8"/>
  <c r="W241" i="8"/>
  <c r="AD293" i="8"/>
  <c r="AT69" i="22"/>
  <c r="W293" i="8"/>
  <c r="AT70" i="22"/>
  <c r="AD413" i="8"/>
  <c r="W413" i="8"/>
  <c r="AD567" i="8"/>
  <c r="W567" i="8"/>
  <c r="AD228" i="8"/>
  <c r="W228" i="8"/>
  <c r="AD337" i="8"/>
  <c r="W337" i="8"/>
  <c r="AD552" i="8"/>
  <c r="W552" i="8"/>
  <c r="AD203" i="8"/>
  <c r="W203" i="8"/>
  <c r="AD338" i="8"/>
  <c r="W338" i="8"/>
  <c r="AD435" i="8"/>
  <c r="W435" i="8"/>
  <c r="AD572" i="8"/>
  <c r="W572" i="8"/>
  <c r="AD238" i="8"/>
  <c r="W238" i="8"/>
  <c r="AD364" i="8"/>
  <c r="W364" i="8"/>
  <c r="T28" i="8"/>
  <c r="AD436" i="8"/>
  <c r="W436" i="8"/>
  <c r="AD205" i="8"/>
  <c r="W205" i="8"/>
  <c r="AD283" i="8"/>
  <c r="W283" i="8"/>
  <c r="AD441" i="8"/>
  <c r="W441" i="8"/>
  <c r="AD178" i="8"/>
  <c r="W178" i="8"/>
  <c r="AD340" i="8"/>
  <c r="W340" i="8"/>
  <c r="AD484" i="8"/>
  <c r="W484" i="8"/>
  <c r="AD157" i="8"/>
  <c r="W157" i="8"/>
  <c r="AD291" i="8"/>
  <c r="W291" i="8"/>
  <c r="AD380" i="8"/>
  <c r="W380" i="8"/>
  <c r="AD311" i="8"/>
  <c r="W311" i="8"/>
  <c r="AD531" i="8"/>
  <c r="W531" i="8"/>
  <c r="AD686" i="8"/>
  <c r="W686" i="8"/>
  <c r="AD907" i="8"/>
  <c r="W907" i="8"/>
  <c r="AD430" i="8"/>
  <c r="W430" i="8"/>
  <c r="AD581" i="8"/>
  <c r="W581" i="8"/>
  <c r="AD759" i="8"/>
  <c r="W759" i="8"/>
  <c r="AD850" i="8"/>
  <c r="W850" i="8"/>
  <c r="AD957" i="8"/>
  <c r="W957" i="8"/>
  <c r="AD481" i="8"/>
  <c r="W481" i="8"/>
  <c r="AD563" i="8"/>
  <c r="W563" i="8"/>
  <c r="AD701" i="8"/>
  <c r="W701" i="8"/>
  <c r="AD814" i="8"/>
  <c r="W814" i="8"/>
  <c r="AD242" i="8"/>
  <c r="W242" i="8"/>
  <c r="AD439" i="8"/>
  <c r="W439" i="8"/>
  <c r="AD539" i="8"/>
  <c r="W539" i="8"/>
  <c r="AD702" i="8"/>
  <c r="W702" i="8"/>
  <c r="AD351" i="8"/>
  <c r="W351" i="8"/>
  <c r="AD553" i="8"/>
  <c r="W553" i="8"/>
  <c r="AD635" i="8"/>
  <c r="W635" i="8"/>
  <c r="AD765" i="8"/>
  <c r="W765" i="8"/>
  <c r="AD917" i="8"/>
  <c r="W917" i="8"/>
  <c r="AD368" i="8"/>
  <c r="W368" i="8"/>
  <c r="AD541" i="8"/>
  <c r="W541" i="8"/>
  <c r="AD646" i="8"/>
  <c r="W646" i="8"/>
  <c r="AD743" i="8"/>
  <c r="W743" i="8"/>
  <c r="AD866" i="8"/>
  <c r="W866" i="8"/>
  <c r="AD941" i="8"/>
  <c r="W941" i="8"/>
  <c r="AD376" i="8"/>
  <c r="W376" i="8"/>
  <c r="AD523" i="8"/>
  <c r="W523" i="8"/>
  <c r="AD694" i="8"/>
  <c r="W694" i="8"/>
  <c r="AD775" i="8"/>
  <c r="W775" i="8"/>
  <c r="AD800" i="8"/>
  <c r="W800" i="8"/>
  <c r="AD929" i="8"/>
  <c r="W929" i="8"/>
  <c r="AD1005" i="8"/>
  <c r="W1005" i="8"/>
  <c r="AD1080" i="8"/>
  <c r="W1080" i="8"/>
  <c r="AD1180" i="8"/>
  <c r="W1180" i="8"/>
  <c r="AD1289" i="8"/>
  <c r="W1289" i="8"/>
  <c r="AD685" i="8"/>
  <c r="W685" i="8"/>
  <c r="AD988" i="8"/>
  <c r="W988" i="8"/>
  <c r="AD1140" i="8"/>
  <c r="W1140" i="8"/>
  <c r="AD1275" i="8"/>
  <c r="W1275" i="8"/>
  <c r="AD1395" i="8"/>
  <c r="W1395" i="8"/>
  <c r="AD1522" i="8"/>
  <c r="W1522" i="8"/>
  <c r="AD776" i="8"/>
  <c r="W776" i="8"/>
  <c r="AD954" i="8"/>
  <c r="W954" i="8"/>
  <c r="AD1133" i="8"/>
  <c r="W1133" i="8"/>
  <c r="AD1305" i="8"/>
  <c r="W1305" i="8"/>
  <c r="AD1415" i="8"/>
  <c r="W1415" i="8"/>
  <c r="AD784" i="8"/>
  <c r="W784" i="8"/>
  <c r="AD978" i="8"/>
  <c r="W978" i="8"/>
  <c r="T57" i="8"/>
  <c r="AD1162" i="8"/>
  <c r="W1162" i="8"/>
  <c r="AD1349" i="8"/>
  <c r="W1349" i="8"/>
  <c r="AD778" i="8"/>
  <c r="W778" i="8"/>
  <c r="AD884" i="8"/>
  <c r="W884" i="8"/>
  <c r="AD1021" i="8"/>
  <c r="W1021" i="8"/>
  <c r="AD1257" i="8"/>
  <c r="W1257" i="8"/>
  <c r="AD1355" i="8"/>
  <c r="W1355" i="8"/>
  <c r="AD1466" i="8"/>
  <c r="W1466" i="8"/>
  <c r="AD681" i="8"/>
  <c r="W681" i="8"/>
  <c r="AD859" i="8"/>
  <c r="W859" i="8"/>
  <c r="AD1008" i="8"/>
  <c r="W1008" i="8"/>
  <c r="AD1219" i="8"/>
  <c r="W1219" i="8"/>
  <c r="AD1307" i="8"/>
  <c r="W1307" i="8"/>
  <c r="AD1467" i="8"/>
  <c r="W1467" i="8"/>
  <c r="AD880" i="8"/>
  <c r="W880" i="8"/>
  <c r="AD1089" i="8"/>
  <c r="W1089" i="8"/>
  <c r="AD1207" i="8"/>
  <c r="W1207" i="8"/>
  <c r="AD1352" i="8"/>
  <c r="W1352" i="8"/>
  <c r="AD1427" i="8"/>
  <c r="W1427" i="8"/>
  <c r="AD1541" i="8"/>
  <c r="W1541" i="8"/>
  <c r="AD1663" i="8"/>
  <c r="W1663" i="8"/>
  <c r="AD808" i="8"/>
  <c r="W808" i="8"/>
  <c r="AD1067" i="8"/>
  <c r="W1067" i="8"/>
  <c r="AD1172" i="8"/>
  <c r="W1172" i="8"/>
  <c r="AD1394" i="8"/>
  <c r="W1394" i="8"/>
  <c r="AD1469" i="8"/>
  <c r="W1469" i="8"/>
  <c r="AD1536" i="8"/>
  <c r="W1536" i="8"/>
  <c r="AD1598" i="8"/>
  <c r="W1598" i="8"/>
  <c r="AD985" i="8"/>
  <c r="W985" i="8"/>
  <c r="AD1141" i="8"/>
  <c r="W1141" i="8"/>
  <c r="AD1277" i="8"/>
  <c r="W1277" i="8"/>
  <c r="AD1448" i="8"/>
  <c r="W1448" i="8"/>
  <c r="AD1569" i="8"/>
  <c r="W1569" i="8"/>
  <c r="AD1649" i="8"/>
  <c r="W1649" i="8"/>
  <c r="AD512" i="8"/>
  <c r="W512" i="8"/>
  <c r="AD1031" i="8"/>
  <c r="W1031" i="8"/>
  <c r="AD1216" i="8"/>
  <c r="W1216" i="8"/>
  <c r="AD1347" i="8"/>
  <c r="W1347" i="8"/>
  <c r="AD1470" i="8"/>
  <c r="W1470" i="8"/>
  <c r="AD1526" i="8"/>
  <c r="W1526" i="8"/>
  <c r="AD1675" i="8"/>
  <c r="W1675" i="8"/>
  <c r="AD854" i="8"/>
  <c r="W854" i="8"/>
  <c r="AD1057" i="8"/>
  <c r="W1057" i="8"/>
  <c r="AD1136" i="8"/>
  <c r="W1136" i="8"/>
  <c r="AD1341" i="8"/>
  <c r="W1341" i="8"/>
  <c r="AD1431" i="8"/>
  <c r="W1431" i="8"/>
  <c r="AD1521" i="8"/>
  <c r="W1521" i="8"/>
  <c r="AD1575" i="8"/>
  <c r="W1575" i="8"/>
  <c r="AD1650" i="8"/>
  <c r="W1650" i="8"/>
  <c r="AD347" i="8"/>
  <c r="W347" i="8"/>
  <c r="AD1064" i="8"/>
  <c r="W1064" i="8"/>
  <c r="T61" i="8"/>
  <c r="AD1211" i="8"/>
  <c r="W1211" i="8"/>
  <c r="AD1391" i="8"/>
  <c r="W1391" i="8"/>
  <c r="AD1454" i="8"/>
  <c r="W1454" i="8"/>
  <c r="AD1559" i="8"/>
  <c r="W1559" i="8"/>
  <c r="AD1651" i="8"/>
  <c r="W1651" i="8"/>
  <c r="AD915" i="8"/>
  <c r="W915" i="8"/>
  <c r="AD1107" i="8"/>
  <c r="W1107" i="8"/>
  <c r="T63" i="8"/>
  <c r="AD1192" i="8"/>
  <c r="W1192" i="8"/>
  <c r="AD1342" i="8"/>
  <c r="W1342" i="8"/>
  <c r="AD1425" i="8"/>
  <c r="W1425" i="8"/>
  <c r="AD1540" i="8"/>
  <c r="W1540" i="8"/>
  <c r="AD1606" i="8"/>
  <c r="W1606" i="8"/>
  <c r="AD1686" i="8"/>
  <c r="W1686" i="8"/>
  <c r="AD1311" i="8"/>
  <c r="W1311" i="8"/>
  <c r="AD672" i="8"/>
  <c r="W672" i="8"/>
  <c r="AD1310" i="8"/>
  <c r="W1310" i="8"/>
  <c r="AD1244" i="8"/>
  <c r="W1244" i="8"/>
  <c r="AD1122" i="8"/>
  <c r="W1122" i="8"/>
  <c r="AD1062" i="8"/>
  <c r="W1062" i="8"/>
  <c r="AD989" i="8"/>
  <c r="W989" i="8"/>
  <c r="AD1199" i="8"/>
  <c r="W1199" i="8"/>
  <c r="AD1093" i="8"/>
  <c r="W1093" i="8"/>
  <c r="AD923" i="8"/>
  <c r="W923" i="8"/>
  <c r="AD744" i="8"/>
  <c r="W744" i="8"/>
  <c r="AD730" i="8"/>
  <c r="W730" i="8"/>
  <c r="AD626" i="8"/>
  <c r="W626" i="8"/>
  <c r="AD852" i="8"/>
  <c r="W852" i="8"/>
  <c r="AD752" i="8"/>
  <c r="W752" i="8"/>
  <c r="AD433" i="8"/>
  <c r="W433" i="8"/>
  <c r="AD697" i="8"/>
  <c r="W697" i="8"/>
  <c r="AD898" i="8"/>
  <c r="T53" i="8"/>
  <c r="W898" i="8"/>
  <c r="AD745" i="8"/>
  <c r="W745" i="8"/>
  <c r="AD668" i="8"/>
  <c r="W668" i="8"/>
  <c r="AD975" i="8"/>
  <c r="W975" i="8"/>
  <c r="AD804" i="8"/>
  <c r="W804" i="8"/>
  <c r="AD562" i="8"/>
  <c r="W562" i="8"/>
  <c r="AD384" i="8"/>
  <c r="W384" i="8"/>
  <c r="AD407" i="8"/>
  <c r="W407" i="8"/>
  <c r="T30" i="8"/>
  <c r="AD456" i="8"/>
  <c r="W456" i="8"/>
  <c r="AD327" i="8"/>
  <c r="W327" i="8"/>
  <c r="AD596" i="8"/>
  <c r="W596" i="8"/>
  <c r="AD464" i="8"/>
  <c r="W464" i="8"/>
  <c r="AD385" i="8"/>
  <c r="W385" i="8"/>
  <c r="Z85" i="8"/>
  <c r="AD346" i="8"/>
  <c r="W346" i="8"/>
  <c r="Z84" i="8"/>
  <c r="Z81" i="8"/>
  <c r="Z78" i="8"/>
  <c r="Z65" i="8"/>
  <c r="Z62" i="8"/>
  <c r="Z50" i="8"/>
  <c r="Z60" i="8"/>
  <c r="Z32" i="8"/>
  <c r="Z42" i="8"/>
  <c r="N23" i="19" s="1"/>
  <c r="Q23" i="19" s="1"/>
  <c r="R23" i="19" s="1"/>
  <c r="Z33" i="8"/>
  <c r="Z55" i="8"/>
  <c r="Z49" i="8"/>
  <c r="Z34" i="8"/>
  <c r="AD215" i="8"/>
  <c r="W215" i="8"/>
  <c r="AD169" i="8"/>
  <c r="W169" i="8"/>
  <c r="AD278" i="8"/>
  <c r="W278" i="8"/>
  <c r="AD265" i="8"/>
  <c r="W265" i="8"/>
  <c r="AD227" i="8"/>
  <c r="W227" i="8"/>
  <c r="AD185" i="8"/>
  <c r="W185" i="8"/>
  <c r="AD156" i="8"/>
  <c r="W156" i="8"/>
  <c r="AD246" i="8"/>
  <c r="W246" i="8"/>
  <c r="AD324" i="8"/>
  <c r="W324" i="8"/>
  <c r="AD453" i="8"/>
  <c r="W453" i="8"/>
  <c r="AD583" i="8"/>
  <c r="W583" i="8"/>
  <c r="AD243" i="8"/>
  <c r="AT82" i="22"/>
  <c r="W243" i="8"/>
  <c r="AD444" i="8"/>
  <c r="W444" i="8"/>
  <c r="AD568" i="8"/>
  <c r="W568" i="8"/>
  <c r="AD229" i="8"/>
  <c r="W229" i="8"/>
  <c r="AD372" i="8"/>
  <c r="W372" i="8"/>
  <c r="AD445" i="8"/>
  <c r="W445" i="8"/>
  <c r="AD588" i="8"/>
  <c r="W588" i="8"/>
  <c r="AD251" i="8"/>
  <c r="W251" i="8"/>
  <c r="AD373" i="8"/>
  <c r="W373" i="8"/>
  <c r="AD460" i="8"/>
  <c r="W460" i="8"/>
  <c r="AD210" i="8"/>
  <c r="W210" i="8"/>
  <c r="AD289" i="8"/>
  <c r="W289" i="8"/>
  <c r="AD446" i="8"/>
  <c r="W446" i="8"/>
  <c r="AD198" i="8"/>
  <c r="U43" i="29"/>
  <c r="U43" i="27"/>
  <c r="W198" i="8"/>
  <c r="AD356" i="8"/>
  <c r="W356" i="8"/>
  <c r="AD494" i="8"/>
  <c r="W494" i="8"/>
  <c r="AD179" i="8"/>
  <c r="W179" i="8"/>
  <c r="AD301" i="8"/>
  <c r="W301" i="8"/>
  <c r="AD388" i="8"/>
  <c r="W388" i="8"/>
  <c r="AD392" i="8"/>
  <c r="W392" i="8"/>
  <c r="AD550" i="8"/>
  <c r="W550" i="8"/>
  <c r="AD690" i="8"/>
  <c r="W690" i="8"/>
  <c r="AD924" i="8"/>
  <c r="W924" i="8"/>
  <c r="AD474" i="8"/>
  <c r="W474" i="8"/>
  <c r="AD593" i="8"/>
  <c r="W593" i="8"/>
  <c r="AD763" i="8"/>
  <c r="W763" i="8"/>
  <c r="AD855" i="8"/>
  <c r="W855" i="8"/>
  <c r="T51" i="8"/>
  <c r="AD966" i="8"/>
  <c r="W966" i="8"/>
  <c r="AD489" i="8"/>
  <c r="W489" i="8"/>
  <c r="AD582" i="8"/>
  <c r="W582" i="8"/>
  <c r="AD741" i="8"/>
  <c r="W741" i="8"/>
  <c r="AD837" i="8"/>
  <c r="W837" i="8"/>
  <c r="AD306" i="8"/>
  <c r="W306" i="8"/>
  <c r="AD455" i="8"/>
  <c r="W455" i="8"/>
  <c r="AD576" i="8"/>
  <c r="W576" i="8"/>
  <c r="AD707" i="8"/>
  <c r="W707" i="8"/>
  <c r="AD359" i="8"/>
  <c r="W359" i="8"/>
  <c r="AD559" i="8"/>
  <c r="W559" i="8"/>
  <c r="AD641" i="8"/>
  <c r="W641" i="8"/>
  <c r="AD774" i="8"/>
  <c r="W774" i="8"/>
  <c r="AD936" i="8"/>
  <c r="W936" i="8"/>
  <c r="AD389" i="8"/>
  <c r="W389" i="8"/>
  <c r="AD547" i="8"/>
  <c r="W547" i="8"/>
  <c r="AD656" i="8"/>
  <c r="W656" i="8"/>
  <c r="AD766" i="8"/>
  <c r="W766" i="8"/>
  <c r="AD871" i="8"/>
  <c r="W871" i="8"/>
  <c r="AD968" i="8"/>
  <c r="W968" i="8"/>
  <c r="AD383" i="8"/>
  <c r="W383" i="8"/>
  <c r="AD560" i="8"/>
  <c r="W560" i="8"/>
  <c r="AD709" i="8"/>
  <c r="W709" i="8"/>
  <c r="AD332" i="8"/>
  <c r="W332" i="8"/>
  <c r="AD811" i="8"/>
  <c r="W811" i="8"/>
  <c r="AD947" i="8"/>
  <c r="W947" i="8"/>
  <c r="AD1014" i="8"/>
  <c r="W1014" i="8"/>
  <c r="AD1084" i="8"/>
  <c r="W1084" i="8"/>
  <c r="AD1193" i="8"/>
  <c r="W1193" i="8"/>
  <c r="AD1298" i="8"/>
  <c r="W1298" i="8"/>
  <c r="AD692" i="8"/>
  <c r="W692" i="8"/>
  <c r="AD992" i="8"/>
  <c r="W992" i="8"/>
  <c r="AD1144" i="8"/>
  <c r="W1144" i="8"/>
  <c r="AD1299" i="8"/>
  <c r="W1299" i="8"/>
  <c r="AD1401" i="8"/>
  <c r="W1401" i="8"/>
  <c r="AD206" i="8"/>
  <c r="W206" i="8"/>
  <c r="AD794" i="8"/>
  <c r="W794" i="8"/>
  <c r="AD961" i="8"/>
  <c r="W961" i="8"/>
  <c r="AD1161" i="8"/>
  <c r="W1161" i="8"/>
  <c r="AD1314" i="8"/>
  <c r="W1314" i="8"/>
  <c r="AD1442" i="8"/>
  <c r="W1442" i="8"/>
  <c r="AD826" i="8"/>
  <c r="W826" i="8"/>
  <c r="AD1002" i="8"/>
  <c r="W1002" i="8"/>
  <c r="AD1186" i="8"/>
  <c r="W1186" i="8"/>
  <c r="AD1363" i="8"/>
  <c r="W1363" i="8"/>
  <c r="AD790" i="8"/>
  <c r="W790" i="8"/>
  <c r="AD902" i="8"/>
  <c r="W902" i="8"/>
  <c r="AD1030" i="8"/>
  <c r="W1030" i="8"/>
  <c r="AD1266" i="8"/>
  <c r="W1266" i="8"/>
  <c r="AD1377" i="8"/>
  <c r="W1377" i="8"/>
  <c r="AD1475" i="8"/>
  <c r="W1475" i="8"/>
  <c r="AD719" i="8"/>
  <c r="W719" i="8"/>
  <c r="AD865" i="8"/>
  <c r="W865" i="8"/>
  <c r="AD1040" i="8"/>
  <c r="W1040" i="8"/>
  <c r="AD1225" i="8"/>
  <c r="W1225" i="8"/>
  <c r="AD1331" i="8"/>
  <c r="W1331" i="8"/>
  <c r="AD1497" i="8"/>
  <c r="W1497" i="8"/>
  <c r="AD946" i="8"/>
  <c r="W946" i="8"/>
  <c r="AD1115" i="8"/>
  <c r="W1115" i="8"/>
  <c r="AD1214" i="8"/>
  <c r="W1214" i="8"/>
  <c r="AD1366" i="8"/>
  <c r="W1366" i="8"/>
  <c r="AD1474" i="8"/>
  <c r="W1474" i="8"/>
  <c r="AD1561" i="8"/>
  <c r="W1561" i="8"/>
  <c r="AD1673" i="8"/>
  <c r="W1673" i="8"/>
  <c r="AD897" i="8"/>
  <c r="W897" i="8"/>
  <c r="AD1073" i="8"/>
  <c r="W1073" i="8"/>
  <c r="AD1188" i="8"/>
  <c r="W1188" i="8"/>
  <c r="AD1400" i="8"/>
  <c r="W1400" i="8"/>
  <c r="AD1485" i="8"/>
  <c r="W1485" i="8"/>
  <c r="AD1557" i="8"/>
  <c r="W1557" i="8"/>
  <c r="AD1608" i="8"/>
  <c r="W1608" i="8"/>
  <c r="AD1010" i="8"/>
  <c r="W1010" i="8"/>
  <c r="AD1154" i="8"/>
  <c r="W1154" i="8"/>
  <c r="AD1284" i="8"/>
  <c r="W1284" i="8"/>
  <c r="AD1453" i="8"/>
  <c r="W1453" i="8"/>
  <c r="AD1579" i="8"/>
  <c r="W1579" i="8"/>
  <c r="AD1659" i="8"/>
  <c r="W1659" i="8"/>
  <c r="AD780" i="8"/>
  <c r="W780" i="8"/>
  <c r="AD1063" i="8"/>
  <c r="W1063" i="8"/>
  <c r="AD1236" i="8"/>
  <c r="W1236" i="8"/>
  <c r="AD1375" i="8"/>
  <c r="T76" i="8"/>
  <c r="W1375" i="8"/>
  <c r="AD1476" i="8"/>
  <c r="W1476" i="8"/>
  <c r="AD1532" i="8"/>
  <c r="W1532" i="8"/>
  <c r="AD1685" i="8"/>
  <c r="W1685" i="8"/>
  <c r="AD892" i="8"/>
  <c r="W892" i="8"/>
  <c r="AD1075" i="8"/>
  <c r="W1075" i="8"/>
  <c r="AD1179" i="8"/>
  <c r="W1179" i="8"/>
  <c r="AD1348" i="8"/>
  <c r="W1348" i="8"/>
  <c r="AD1437" i="8"/>
  <c r="W1437" i="8"/>
  <c r="T79" i="8"/>
  <c r="AD1533" i="8"/>
  <c r="W1533" i="8"/>
  <c r="AD1585" i="8"/>
  <c r="W1585" i="8"/>
  <c r="AD1655" i="8"/>
  <c r="W1655" i="8"/>
  <c r="AD840" i="8"/>
  <c r="W840" i="8"/>
  <c r="AD1100" i="8"/>
  <c r="W1100" i="8"/>
  <c r="AD1231" i="8"/>
  <c r="W1231" i="8"/>
  <c r="AD1407" i="8"/>
  <c r="W1407" i="8"/>
  <c r="AD1461" i="8"/>
  <c r="W1461" i="8"/>
  <c r="AD1571" i="8"/>
  <c r="W1571" i="8"/>
  <c r="AD1661" i="8"/>
  <c r="W1661" i="8"/>
  <c r="AD1007" i="8"/>
  <c r="W1007" i="8"/>
  <c r="AD1120" i="8"/>
  <c r="W1120" i="8"/>
  <c r="AD1212" i="8"/>
  <c r="W1212" i="8"/>
  <c r="AD1350" i="8"/>
  <c r="W1350" i="8"/>
  <c r="AD1433" i="8"/>
  <c r="W1433" i="8"/>
  <c r="AD1545" i="8"/>
  <c r="W1545" i="8"/>
  <c r="AD1616" i="8"/>
  <c r="W1616" i="8"/>
  <c r="AD1697" i="8"/>
  <c r="W1697" i="8"/>
  <c r="AD1262" i="8"/>
  <c r="W1262" i="8"/>
  <c r="AD1300" i="8"/>
  <c r="W1300" i="8"/>
  <c r="AD1218" i="8"/>
  <c r="W1218" i="8"/>
  <c r="AD1110" i="8"/>
  <c r="W1110" i="8"/>
  <c r="AD1055" i="8"/>
  <c r="W1055" i="8"/>
  <c r="AD967" i="8"/>
  <c r="W967" i="8"/>
  <c r="AD1354" i="8"/>
  <c r="W1354" i="8"/>
  <c r="AD1190" i="8"/>
  <c r="W1190" i="8"/>
  <c r="AD1065" i="8"/>
  <c r="W1065" i="8"/>
  <c r="AD912" i="8"/>
  <c r="W912" i="8"/>
  <c r="AD722" i="8"/>
  <c r="W722" i="8"/>
  <c r="AD698" i="8"/>
  <c r="W698" i="8"/>
  <c r="AD578" i="8"/>
  <c r="W578" i="8"/>
  <c r="AD848" i="8"/>
  <c r="W848" i="8"/>
  <c r="AD746" i="8"/>
  <c r="W746" i="8"/>
  <c r="T46" i="8"/>
  <c r="O27" i="19" s="1"/>
  <c r="S27" i="19" s="1"/>
  <c r="T27" i="19" s="1"/>
  <c r="AD688" i="8"/>
  <c r="W688" i="8"/>
  <c r="AD895" i="8"/>
  <c r="W895" i="8"/>
  <c r="AD737" i="8"/>
  <c r="W737" i="8"/>
  <c r="AD664" i="8"/>
  <c r="W664" i="8"/>
  <c r="AD970" i="8"/>
  <c r="W970" i="8"/>
  <c r="AD786" i="8"/>
  <c r="W786" i="8"/>
  <c r="AD538" i="8"/>
  <c r="W538" i="8"/>
  <c r="AD370" i="8"/>
  <c r="W370" i="8"/>
  <c r="AD375" i="8"/>
  <c r="W375" i="8"/>
  <c r="AD450" i="8"/>
  <c r="W450" i="8"/>
  <c r="AD322" i="8"/>
  <c r="W322" i="8"/>
  <c r="AD580" i="8"/>
  <c r="W580" i="8"/>
  <c r="T38" i="8"/>
  <c r="O19" i="19" s="1"/>
  <c r="S19" i="19" s="1"/>
  <c r="T19" i="19" s="1"/>
  <c r="AD459" i="8"/>
  <c r="W459" i="8"/>
  <c r="AD363" i="8"/>
  <c r="W363" i="8"/>
  <c r="AD320" i="8"/>
  <c r="W320" i="8"/>
  <c r="AD248" i="8"/>
  <c r="AT83" i="22"/>
  <c r="W248" i="8"/>
  <c r="Z73" i="8"/>
  <c r="Z47" i="8"/>
  <c r="N28" i="19" s="1"/>
  <c r="Q28" i="19" s="1"/>
  <c r="R28" i="19" s="1"/>
  <c r="Z39" i="8"/>
  <c r="N20" i="19" s="1"/>
  <c r="Q20" i="19" s="1"/>
  <c r="R20" i="19" s="1"/>
  <c r="Z54" i="8"/>
  <c r="U79" i="29"/>
  <c r="U81" i="27"/>
  <c r="Z43" i="8"/>
  <c r="Z31" i="8"/>
  <c r="S1614" i="8"/>
  <c r="S87" i="8" s="1"/>
  <c r="Q87" i="8"/>
  <c r="M87" i="8"/>
  <c r="AD220" i="8"/>
  <c r="W220" i="8"/>
  <c r="AD174" i="8"/>
  <c r="W174" i="8"/>
  <c r="AD159" i="8"/>
  <c r="W159" i="8"/>
  <c r="AD270" i="8"/>
  <c r="W270" i="8"/>
  <c r="AD236" i="8"/>
  <c r="W236" i="8"/>
  <c r="AD191" i="8"/>
  <c r="W191" i="8"/>
  <c r="AD161" i="8"/>
  <c r="W161" i="8"/>
  <c r="AD284" i="8"/>
  <c r="W284" i="8"/>
  <c r="AD342" i="8"/>
  <c r="W342" i="8"/>
  <c r="T27" i="8"/>
  <c r="AD458" i="8"/>
  <c r="W458" i="8"/>
  <c r="AD599" i="8"/>
  <c r="W599" i="8"/>
  <c r="AD268" i="8"/>
  <c r="W268" i="8"/>
  <c r="AD454" i="8"/>
  <c r="W454" i="8"/>
  <c r="AD584" i="8"/>
  <c r="W584" i="8"/>
  <c r="AD256" i="8"/>
  <c r="W256" i="8"/>
  <c r="AD377" i="8"/>
  <c r="W377" i="8"/>
  <c r="AD469" i="8"/>
  <c r="W469" i="8"/>
  <c r="AD604" i="8"/>
  <c r="W604" i="8"/>
  <c r="AD282" i="8"/>
  <c r="W282" i="8"/>
  <c r="AD378" i="8"/>
  <c r="W378" i="8"/>
  <c r="AD470" i="8"/>
  <c r="W470" i="8"/>
  <c r="T33" i="8"/>
  <c r="AD217" i="8"/>
  <c r="W217" i="8"/>
  <c r="AD300" i="8"/>
  <c r="W300" i="8"/>
  <c r="AD461" i="8"/>
  <c r="W461" i="8"/>
  <c r="AD211" i="8"/>
  <c r="W211" i="8"/>
  <c r="AD365" i="8"/>
  <c r="W365" i="8"/>
  <c r="AD510" i="8"/>
  <c r="W510" i="8"/>
  <c r="AD186" i="8"/>
  <c r="W186" i="8"/>
  <c r="AD305" i="8"/>
  <c r="W305" i="8"/>
  <c r="AD393" i="8"/>
  <c r="W393" i="8"/>
  <c r="AD452" i="8"/>
  <c r="W452" i="8"/>
  <c r="AD555" i="8"/>
  <c r="W555" i="8"/>
  <c r="AD696" i="8"/>
  <c r="W696" i="8"/>
  <c r="AD952" i="8"/>
  <c r="W952" i="8"/>
  <c r="AD488" i="8"/>
  <c r="W488" i="8"/>
  <c r="AD605" i="8"/>
  <c r="W605" i="8"/>
  <c r="AD772" i="8"/>
  <c r="W772" i="8"/>
  <c r="AD878" i="8"/>
  <c r="W878" i="8"/>
  <c r="AD297" i="8"/>
  <c r="W297" i="8"/>
  <c r="AT71" i="22"/>
  <c r="AD496" i="8"/>
  <c r="W496" i="8"/>
  <c r="AD587" i="8"/>
  <c r="W587" i="8"/>
  <c r="AD750" i="8"/>
  <c r="W750" i="8"/>
  <c r="AD869" i="8"/>
  <c r="W869" i="8"/>
  <c r="AD328" i="8"/>
  <c r="W328" i="8"/>
  <c r="AD462" i="8"/>
  <c r="W462" i="8"/>
  <c r="AD601" i="8"/>
  <c r="W601" i="8"/>
  <c r="AD733" i="8"/>
  <c r="W733" i="8"/>
  <c r="AD417" i="8"/>
  <c r="W417" i="8"/>
  <c r="AD565" i="8"/>
  <c r="W565" i="8"/>
  <c r="AD655" i="8"/>
  <c r="W655" i="8"/>
  <c r="AD798" i="8"/>
  <c r="W798" i="8"/>
  <c r="AD940" i="8"/>
  <c r="W940" i="8"/>
  <c r="T55" i="8"/>
  <c r="AD426" i="8"/>
  <c r="T43" i="29"/>
  <c r="T43" i="27"/>
  <c r="W426" i="8"/>
  <c r="AD566" i="8"/>
  <c r="W566" i="8"/>
  <c r="AD660" i="8"/>
  <c r="W660" i="8"/>
  <c r="AD789" i="8"/>
  <c r="W789" i="8"/>
  <c r="T48" i="8"/>
  <c r="AD883" i="8"/>
  <c r="W883" i="8"/>
  <c r="AD973" i="8"/>
  <c r="W973" i="8"/>
  <c r="AD457" i="8"/>
  <c r="W457" i="8"/>
  <c r="AD585" i="8"/>
  <c r="W585" i="8"/>
  <c r="AD718" i="8"/>
  <c r="W718" i="8"/>
  <c r="AD443" i="8"/>
  <c r="W443" i="8"/>
  <c r="AD849" i="8"/>
  <c r="W849" i="8"/>
  <c r="AD959" i="8"/>
  <c r="W959" i="8"/>
  <c r="AD1028" i="8"/>
  <c r="W1028" i="8"/>
  <c r="AD1117" i="8"/>
  <c r="W1117" i="8"/>
  <c r="AD1203" i="8"/>
  <c r="W1203" i="8"/>
  <c r="AD1303" i="8"/>
  <c r="W1303" i="8"/>
  <c r="AD788" i="8"/>
  <c r="W788" i="8"/>
  <c r="AD1024" i="8"/>
  <c r="W1024" i="8"/>
  <c r="AD1148" i="8"/>
  <c r="W1148" i="8"/>
  <c r="AD1304" i="8"/>
  <c r="W1304" i="8"/>
  <c r="AD1419" i="8"/>
  <c r="W1419" i="8"/>
  <c r="AD302" i="8"/>
  <c r="W302" i="8"/>
  <c r="AT72" i="22"/>
  <c r="AD831" i="8"/>
  <c r="W831" i="8"/>
  <c r="AD984" i="8"/>
  <c r="W984" i="8"/>
  <c r="AD1185" i="8"/>
  <c r="W1185" i="8"/>
  <c r="AD1319" i="8"/>
  <c r="W1319" i="8"/>
  <c r="AD1473" i="8"/>
  <c r="W1473" i="8"/>
  <c r="AD863" i="8"/>
  <c r="W863" i="8"/>
  <c r="AD1020" i="8"/>
  <c r="W1020" i="8"/>
  <c r="T59" i="8"/>
  <c r="AD1209" i="8"/>
  <c r="T68" i="8"/>
  <c r="W1209" i="8"/>
  <c r="AD1369" i="8"/>
  <c r="W1369" i="8"/>
  <c r="AD815" i="8"/>
  <c r="W815" i="8"/>
  <c r="AD944" i="8"/>
  <c r="W944" i="8"/>
  <c r="AD1078" i="8"/>
  <c r="W1078" i="8"/>
  <c r="AD1271" i="8"/>
  <c r="T71" i="8"/>
  <c r="W1271" i="8"/>
  <c r="AD1383" i="8"/>
  <c r="W1383" i="8"/>
  <c r="AD1506" i="8"/>
  <c r="W1506" i="8"/>
  <c r="AD748" i="8"/>
  <c r="W748" i="8"/>
  <c r="AD885" i="8"/>
  <c r="W885" i="8"/>
  <c r="AD1044" i="8"/>
  <c r="W1044" i="8"/>
  <c r="AD1235" i="8"/>
  <c r="W1235" i="8"/>
  <c r="AD1336" i="8"/>
  <c r="W1336" i="8"/>
  <c r="AD1507" i="8"/>
  <c r="W1507" i="8"/>
  <c r="AD953" i="8"/>
  <c r="W953" i="8"/>
  <c r="AD1121" i="8"/>
  <c r="W1121" i="8"/>
  <c r="AD1234" i="8"/>
  <c r="W1234" i="8"/>
  <c r="AD1373" i="8"/>
  <c r="W1373" i="8"/>
  <c r="AD1479" i="8"/>
  <c r="W1479" i="8"/>
  <c r="AD1573" i="8"/>
  <c r="W1573" i="8"/>
  <c r="AD1683" i="8"/>
  <c r="W1683" i="8"/>
  <c r="AD904" i="8"/>
  <c r="W904" i="8"/>
  <c r="AD1096" i="8"/>
  <c r="W1096" i="8"/>
  <c r="AD1255" i="8"/>
  <c r="W1255" i="8"/>
  <c r="AD1405" i="8"/>
  <c r="W1405" i="8"/>
  <c r="AD1496" i="8"/>
  <c r="W1496" i="8"/>
  <c r="AD1562" i="8"/>
  <c r="W1562" i="8"/>
  <c r="AD1618" i="8"/>
  <c r="W1618" i="8"/>
  <c r="AD779" i="8"/>
  <c r="W779" i="8"/>
  <c r="AD1017" i="8"/>
  <c r="W1017" i="8"/>
  <c r="AD1183" i="8"/>
  <c r="W1183" i="8"/>
  <c r="AD1292" i="8"/>
  <c r="W1292" i="8"/>
  <c r="AD1459" i="8"/>
  <c r="W1459" i="8"/>
  <c r="T80" i="8"/>
  <c r="AD1589" i="8"/>
  <c r="W1589" i="8"/>
  <c r="AD1664" i="8"/>
  <c r="W1664" i="8"/>
  <c r="AD860" i="8"/>
  <c r="W860" i="8"/>
  <c r="AD1091" i="8"/>
  <c r="W1091" i="8"/>
  <c r="AD1250" i="8"/>
  <c r="W1250" i="8"/>
  <c r="AD1389" i="8"/>
  <c r="W1389" i="8"/>
  <c r="AD1481" i="8"/>
  <c r="W1481" i="8"/>
  <c r="T81" i="8"/>
  <c r="AD1538" i="8"/>
  <c r="W1538" i="8"/>
  <c r="AD1695" i="8"/>
  <c r="W1695" i="8"/>
  <c r="AD928" i="8"/>
  <c r="W928" i="8"/>
  <c r="AD1086" i="8"/>
  <c r="W1086" i="8"/>
  <c r="AD1184" i="8"/>
  <c r="W1184" i="8"/>
  <c r="AD1370" i="8"/>
  <c r="W1370" i="8"/>
  <c r="AD1443" i="8"/>
  <c r="W1443" i="8"/>
  <c r="AD1539" i="8"/>
  <c r="W1539" i="8"/>
  <c r="AD1595" i="8"/>
  <c r="W1595" i="8"/>
  <c r="AD1690" i="8"/>
  <c r="W1690" i="8"/>
  <c r="AD937" i="8"/>
  <c r="W937" i="8"/>
  <c r="AD1112" i="8"/>
  <c r="W1112" i="8"/>
  <c r="AD1238" i="8"/>
  <c r="W1238" i="8"/>
  <c r="AD1414" i="8"/>
  <c r="W1414" i="8"/>
  <c r="AD1471" i="8"/>
  <c r="W1471" i="8"/>
  <c r="AD1581" i="8"/>
  <c r="W1581" i="8"/>
  <c r="AD1671" i="8"/>
  <c r="W1671" i="8"/>
  <c r="AD1013" i="8"/>
  <c r="W1013" i="8"/>
  <c r="AD1126" i="8"/>
  <c r="W1126" i="8"/>
  <c r="AD1253" i="8"/>
  <c r="W1253" i="8"/>
  <c r="AD1357" i="8"/>
  <c r="T75" i="8"/>
  <c r="W1357" i="8"/>
  <c r="AD1445" i="8"/>
  <c r="W1445" i="8"/>
  <c r="AD1550" i="8"/>
  <c r="W1550" i="8"/>
  <c r="AD1626" i="8"/>
  <c r="W1626" i="8"/>
  <c r="AD1248" i="8"/>
  <c r="W1248" i="8"/>
  <c r="AD1382" i="8"/>
  <c r="W1382" i="8"/>
  <c r="AD1295" i="8"/>
  <c r="W1295" i="8"/>
  <c r="AD1177" i="8"/>
  <c r="W1177" i="8"/>
  <c r="AD1106" i="8"/>
  <c r="W1106" i="8"/>
  <c r="AD1051" i="8"/>
  <c r="W1051" i="8"/>
  <c r="AD876" i="8"/>
  <c r="W876" i="8"/>
  <c r="AD1290" i="8"/>
  <c r="W1290" i="8"/>
  <c r="AD1181" i="8"/>
  <c r="W1181" i="8"/>
  <c r="AD1058" i="8"/>
  <c r="W1058" i="8"/>
  <c r="AD844" i="8"/>
  <c r="W844" i="8"/>
  <c r="AD506" i="8"/>
  <c r="W506" i="8"/>
  <c r="AD689" i="8"/>
  <c r="W689" i="8"/>
  <c r="AD554" i="8"/>
  <c r="W554" i="8"/>
  <c r="AD843" i="8"/>
  <c r="W843" i="8"/>
  <c r="AD738" i="8"/>
  <c r="W738" i="8"/>
  <c r="AD769" i="8"/>
  <c r="W769" i="8"/>
  <c r="AD649" i="8"/>
  <c r="W649" i="8"/>
  <c r="AD881" i="8"/>
  <c r="W881" i="8"/>
  <c r="AD732" i="8"/>
  <c r="W732" i="8"/>
  <c r="AD658" i="8"/>
  <c r="W658" i="8"/>
  <c r="AD938" i="8"/>
  <c r="W938" i="8"/>
  <c r="AD754" i="8"/>
  <c r="W754" i="8"/>
  <c r="AD480" i="8"/>
  <c r="W480" i="8"/>
  <c r="AD331" i="8"/>
  <c r="W331" i="8"/>
  <c r="AD411" i="8"/>
  <c r="W411" i="8"/>
  <c r="AD224" i="8"/>
  <c r="W224" i="8"/>
  <c r="AD699" i="8"/>
  <c r="W699" i="8"/>
  <c r="AD564" i="8"/>
  <c r="W564" i="8"/>
  <c r="AD440" i="8"/>
  <c r="W440" i="8"/>
  <c r="AD250" i="8"/>
  <c r="W250" i="8"/>
  <c r="AD303" i="8"/>
  <c r="T25" i="8"/>
  <c r="W303" i="8"/>
  <c r="Z79" i="8"/>
  <c r="Z83" i="8"/>
  <c r="AD235" i="8"/>
  <c r="W235" i="8"/>
  <c r="Z72" i="8"/>
  <c r="Z35" i="8"/>
  <c r="Z53" i="8"/>
  <c r="Z51" i="8"/>
  <c r="Z64" i="8"/>
  <c r="Z61" i="8"/>
  <c r="AB9" i="8"/>
  <c r="R101" i="22" s="1"/>
  <c r="M90" i="8"/>
  <c r="M61" i="8"/>
  <c r="S81" i="8"/>
  <c r="AD260" i="8"/>
  <c r="W260" i="8"/>
  <c r="AD189" i="8"/>
  <c r="W189" i="8"/>
  <c r="AD190" i="8"/>
  <c r="W190" i="8"/>
  <c r="AD155" i="8"/>
  <c r="W155" i="8"/>
  <c r="AD253" i="8"/>
  <c r="AT84" i="22"/>
  <c r="W253" i="8"/>
  <c r="AD212" i="8"/>
  <c r="W212" i="8"/>
  <c r="AD166" i="8"/>
  <c r="W166" i="8"/>
  <c r="AD160" i="8"/>
  <c r="W160" i="8"/>
  <c r="AD350" i="8"/>
  <c r="W350" i="8"/>
  <c r="AD467" i="8"/>
  <c r="W467" i="8"/>
  <c r="AD615" i="8"/>
  <c r="W615" i="8"/>
  <c r="AD275" i="8"/>
  <c r="W275" i="8"/>
  <c r="AD468" i="8"/>
  <c r="W468" i="8"/>
  <c r="AD600" i="8"/>
  <c r="W600" i="8"/>
  <c r="T39" i="8"/>
  <c r="O20" i="19" s="1"/>
  <c r="S20" i="19" s="1"/>
  <c r="T20" i="19" s="1"/>
  <c r="AD263" i="8"/>
  <c r="W263" i="8"/>
  <c r="AD382" i="8"/>
  <c r="W382" i="8"/>
  <c r="AD492" i="8"/>
  <c r="T34" i="8"/>
  <c r="W492" i="8"/>
  <c r="AD620" i="8"/>
  <c r="W620" i="8"/>
  <c r="AD308" i="8"/>
  <c r="W308" i="8"/>
  <c r="AD397" i="8"/>
  <c r="W397" i="8"/>
  <c r="AD483" i="8"/>
  <c r="W483" i="8"/>
  <c r="AD231" i="8"/>
  <c r="W231" i="8"/>
  <c r="AD318" i="8"/>
  <c r="W318" i="8"/>
  <c r="AD475" i="8"/>
  <c r="W475" i="8"/>
  <c r="AD232" i="8"/>
  <c r="W232" i="8"/>
  <c r="AD387" i="8"/>
  <c r="W387" i="8"/>
  <c r="T29" i="8"/>
  <c r="AD526" i="8"/>
  <c r="W526" i="8"/>
  <c r="AD199" i="8"/>
  <c r="W199" i="8"/>
  <c r="AD310" i="8"/>
  <c r="W310" i="8"/>
  <c r="AD412" i="8"/>
  <c r="W412" i="8"/>
  <c r="AD487" i="8"/>
  <c r="W487" i="8"/>
  <c r="AD592" i="8"/>
  <c r="W592" i="8"/>
  <c r="AD711" i="8"/>
  <c r="W711" i="8"/>
  <c r="AD956" i="8"/>
  <c r="W956" i="8"/>
  <c r="AD502" i="8"/>
  <c r="W502" i="8"/>
  <c r="AD611" i="8"/>
  <c r="W611" i="8"/>
  <c r="AD782" i="8"/>
  <c r="W782" i="8"/>
  <c r="AD886" i="8"/>
  <c r="W886" i="8"/>
  <c r="AD335" i="8"/>
  <c r="W335" i="8"/>
  <c r="AD521" i="8"/>
  <c r="W521" i="8"/>
  <c r="AD606" i="8"/>
  <c r="W606" i="8"/>
  <c r="AD773" i="8"/>
  <c r="W773" i="8"/>
  <c r="AD891" i="8"/>
  <c r="W891" i="8"/>
  <c r="AD343" i="8"/>
  <c r="W343" i="8"/>
  <c r="AD490" i="8"/>
  <c r="W490" i="8"/>
  <c r="AD607" i="8"/>
  <c r="W607" i="8"/>
  <c r="AD751" i="8"/>
  <c r="W751" i="8"/>
  <c r="AD448" i="8"/>
  <c r="W448" i="8"/>
  <c r="AD577" i="8"/>
  <c r="W577" i="8"/>
  <c r="AD665" i="8"/>
  <c r="W665" i="8"/>
  <c r="AD806" i="8"/>
  <c r="W806" i="8"/>
  <c r="AD972" i="8"/>
  <c r="W972" i="8"/>
  <c r="AD449" i="8"/>
  <c r="T32" i="8"/>
  <c r="W449" i="8"/>
  <c r="AD571" i="8"/>
  <c r="W571" i="8"/>
  <c r="AD671" i="8"/>
  <c r="W671" i="8"/>
  <c r="AD807" i="8"/>
  <c r="W807" i="8"/>
  <c r="AD893" i="8"/>
  <c r="W893" i="8"/>
  <c r="AD981" i="8"/>
  <c r="W981" i="8"/>
  <c r="AD478" i="8"/>
  <c r="W478" i="8"/>
  <c r="AD591" i="8"/>
  <c r="W591" i="8"/>
  <c r="AD727" i="8"/>
  <c r="W727" i="8"/>
  <c r="AD543" i="8"/>
  <c r="W543" i="8"/>
  <c r="AD874" i="8"/>
  <c r="W874" i="8"/>
  <c r="AD965" i="8"/>
  <c r="W965" i="8"/>
  <c r="AD1032" i="8"/>
  <c r="W1032" i="8"/>
  <c r="AD1128" i="8"/>
  <c r="W1128" i="8"/>
  <c r="T64" i="8"/>
  <c r="AD1217" i="8"/>
  <c r="W1217" i="8"/>
  <c r="AD1313" i="8"/>
  <c r="W1313" i="8"/>
  <c r="AD812" i="8"/>
  <c r="W812" i="8"/>
  <c r="T49" i="8"/>
  <c r="AD1046" i="8"/>
  <c r="W1046" i="8"/>
  <c r="AD1194" i="8"/>
  <c r="W1194" i="8"/>
  <c r="AD1333" i="8"/>
  <c r="W1333" i="8"/>
  <c r="AD1441" i="8"/>
  <c r="W1441" i="8"/>
  <c r="AD537" i="8"/>
  <c r="W537" i="8"/>
  <c r="AD838" i="8"/>
  <c r="W838" i="8"/>
  <c r="AD1001" i="8"/>
  <c r="W1001" i="8"/>
  <c r="T58" i="8"/>
  <c r="AD1195" i="8"/>
  <c r="W1195" i="8"/>
  <c r="AD1329" i="8"/>
  <c r="W1329" i="8"/>
  <c r="AD1483" i="8"/>
  <c r="W1483" i="8"/>
  <c r="AD870" i="8"/>
  <c r="W870" i="8"/>
  <c r="AD1034" i="8"/>
  <c r="W1034" i="8"/>
  <c r="AD1223" i="8"/>
  <c r="W1223" i="8"/>
  <c r="AD486" i="8"/>
  <c r="W486" i="8"/>
  <c r="AD821" i="8"/>
  <c r="W821" i="8"/>
  <c r="AD974" i="8"/>
  <c r="W974" i="8"/>
  <c r="AD1158" i="8"/>
  <c r="W1158" i="8"/>
  <c r="AD1281" i="8"/>
  <c r="W1281" i="8"/>
  <c r="AD1397" i="8"/>
  <c r="W1397" i="8"/>
  <c r="AD1546" i="8"/>
  <c r="W1546" i="8"/>
  <c r="AD771" i="8"/>
  <c r="W771" i="8"/>
  <c r="AD909" i="8"/>
  <c r="W909" i="8"/>
  <c r="AD1052" i="8"/>
  <c r="W1052" i="8"/>
  <c r="AD1239" i="8"/>
  <c r="W1239" i="8"/>
  <c r="AD1378" i="8"/>
  <c r="W1378" i="8"/>
  <c r="AD1537" i="8"/>
  <c r="W1537" i="8"/>
  <c r="AD1022" i="8"/>
  <c r="W1022" i="8"/>
  <c r="AD1127" i="8"/>
  <c r="W1127" i="8"/>
  <c r="AD1241" i="8"/>
  <c r="W1241" i="8"/>
  <c r="AD1380" i="8"/>
  <c r="W1380" i="8"/>
  <c r="AD1490" i="8"/>
  <c r="W1490" i="8"/>
  <c r="AD1603" i="8"/>
  <c r="W1603" i="8"/>
  <c r="AD1693" i="8"/>
  <c r="W1693" i="8"/>
  <c r="AD969" i="8"/>
  <c r="W969" i="8"/>
  <c r="AD1103" i="8"/>
  <c r="W1103" i="8"/>
  <c r="AD1283" i="8"/>
  <c r="W1283" i="8"/>
  <c r="AD1428" i="8"/>
  <c r="W1428" i="8"/>
  <c r="AD1502" i="8"/>
  <c r="T82" i="8"/>
  <c r="W1502" i="8"/>
  <c r="AD1568" i="8"/>
  <c r="T85" i="8"/>
  <c r="W1568" i="8"/>
  <c r="AD1623" i="8"/>
  <c r="W1623" i="8"/>
  <c r="AD867" i="8"/>
  <c r="W867" i="8"/>
  <c r="AD1036" i="8"/>
  <c r="W1036" i="8"/>
  <c r="AD1189" i="8"/>
  <c r="W1189" i="8"/>
  <c r="T67" i="8"/>
  <c r="AD1318" i="8"/>
  <c r="W1318" i="8"/>
  <c r="AD1464" i="8"/>
  <c r="W1464" i="8"/>
  <c r="AD1599" i="8"/>
  <c r="W1599" i="8"/>
  <c r="AD1679" i="8"/>
  <c r="W1679" i="8"/>
  <c r="AD927" i="8"/>
  <c r="W927" i="8"/>
  <c r="AD1104" i="8"/>
  <c r="W1104" i="8"/>
  <c r="AD1263" i="8"/>
  <c r="W1263" i="8"/>
  <c r="AD1412" i="8"/>
  <c r="W1412" i="8"/>
  <c r="AD1486" i="8"/>
  <c r="W1486" i="8"/>
  <c r="AD1564" i="8"/>
  <c r="W1564" i="8"/>
  <c r="AD979" i="8"/>
  <c r="W979" i="8"/>
  <c r="AD1092" i="8"/>
  <c r="W1092" i="8"/>
  <c r="AD1191" i="8"/>
  <c r="W1191" i="8"/>
  <c r="AD1390" i="8"/>
  <c r="W1390" i="8"/>
  <c r="AD1487" i="8"/>
  <c r="W1487" i="8"/>
  <c r="AD1549" i="8"/>
  <c r="W1549" i="8"/>
  <c r="AD1600" i="8"/>
  <c r="W1600" i="8"/>
  <c r="AD958" i="8"/>
  <c r="W958" i="8"/>
  <c r="T56" i="8"/>
  <c r="AD1119" i="8"/>
  <c r="W1119" i="8"/>
  <c r="AD1245" i="8"/>
  <c r="W1245" i="8"/>
  <c r="AD1424" i="8"/>
  <c r="W1424" i="8"/>
  <c r="AD1500" i="8"/>
  <c r="W1500" i="8"/>
  <c r="AD1601" i="8"/>
  <c r="W1601" i="8"/>
  <c r="AD1681" i="8"/>
  <c r="W1681" i="8"/>
  <c r="AD1027" i="8"/>
  <c r="W1027" i="8"/>
  <c r="AD1131" i="8"/>
  <c r="W1131" i="8"/>
  <c r="AD1259" i="8"/>
  <c r="W1259" i="8"/>
  <c r="AD1364" i="8"/>
  <c r="W1364" i="8"/>
  <c r="AD1455" i="8"/>
  <c r="W1455" i="8"/>
  <c r="AD1566" i="8"/>
  <c r="W1566" i="8"/>
  <c r="AD1637" i="8"/>
  <c r="W1637" i="8"/>
  <c r="AD951" i="8"/>
  <c r="W951" i="8"/>
  <c r="AD1376" i="8"/>
  <c r="W1376" i="8"/>
  <c r="AD1280" i="8"/>
  <c r="W1280" i="8"/>
  <c r="AD1174" i="8"/>
  <c r="W1174" i="8"/>
  <c r="AD1102" i="8"/>
  <c r="W1102" i="8"/>
  <c r="AD1029" i="8"/>
  <c r="W1029" i="8"/>
  <c r="AD857" i="8"/>
  <c r="W857" i="8"/>
  <c r="AD1252" i="8"/>
  <c r="W1252" i="8"/>
  <c r="AD1153" i="8"/>
  <c r="W1153" i="8"/>
  <c r="AD1038" i="8"/>
  <c r="W1038" i="8"/>
  <c r="AD825" i="8"/>
  <c r="W825" i="8"/>
  <c r="AD935" i="8"/>
  <c r="W935" i="8"/>
  <c r="AD684" i="8"/>
  <c r="T43" i="8"/>
  <c r="W684" i="8"/>
  <c r="AD323" i="8"/>
  <c r="W323" i="8"/>
  <c r="AD820" i="8"/>
  <c r="W820" i="8"/>
  <c r="AD713" i="8"/>
  <c r="W713" i="8"/>
  <c r="AD674" i="8"/>
  <c r="W674" i="8"/>
  <c r="AD764" i="8"/>
  <c r="W764" i="8"/>
  <c r="AD618" i="8"/>
  <c r="W618" i="8"/>
  <c r="AD873" i="8"/>
  <c r="W873" i="8"/>
  <c r="AD715" i="8"/>
  <c r="W715" i="8"/>
  <c r="AD644" i="8"/>
  <c r="W644" i="8"/>
  <c r="T41" i="8"/>
  <c r="O22" i="19" s="1"/>
  <c r="S22" i="19" s="1"/>
  <c r="T22" i="19" s="1"/>
  <c r="AD903" i="8"/>
  <c r="W903" i="8"/>
  <c r="AD740" i="8"/>
  <c r="W740" i="8"/>
  <c r="AD319" i="8"/>
  <c r="W319" i="8"/>
  <c r="AD401" i="8"/>
  <c r="W401" i="8"/>
  <c r="AD304" i="8"/>
  <c r="W304" i="8"/>
  <c r="AD548" i="8"/>
  <c r="W548" i="8"/>
  <c r="AD427" i="8"/>
  <c r="W427" i="8"/>
  <c r="T31" i="8"/>
  <c r="AD209" i="8"/>
  <c r="W209" i="8"/>
  <c r="AD298" i="8"/>
  <c r="W298" i="8"/>
  <c r="Z86" i="8"/>
  <c r="Z77" i="8"/>
  <c r="Z74" i="8"/>
  <c r="AD221" i="8"/>
  <c r="W221" i="8"/>
  <c r="Z80" i="8"/>
  <c r="Z67" i="8"/>
  <c r="Z36" i="8"/>
  <c r="N69" i="22"/>
  <c r="P17" i="22"/>
  <c r="S1685" i="8"/>
  <c r="S90" i="8" s="1"/>
  <c r="Q90" i="8"/>
  <c r="S846" i="8"/>
  <c r="S50" i="8" s="1"/>
  <c r="Q50" i="8"/>
  <c r="S1503" i="8"/>
  <c r="S82" i="8" s="1"/>
  <c r="Q82" i="8"/>
  <c r="Q79" i="8"/>
  <c r="AD277" i="8"/>
  <c r="W277" i="8"/>
  <c r="AD193" i="8"/>
  <c r="W193" i="8"/>
  <c r="AD194" i="8"/>
  <c r="W194" i="8"/>
  <c r="AD150" i="8"/>
  <c r="W150" i="8"/>
  <c r="AD257" i="8"/>
  <c r="W257" i="8"/>
  <c r="AD223" i="8"/>
  <c r="W223" i="8"/>
  <c r="AD181" i="8"/>
  <c r="W181" i="8"/>
  <c r="AD167" i="8"/>
  <c r="W167" i="8"/>
  <c r="AD371" i="8"/>
  <c r="W371" i="8"/>
  <c r="AD503" i="8"/>
  <c r="W503" i="8"/>
  <c r="AD168" i="8"/>
  <c r="W168" i="8"/>
  <c r="AD287" i="8"/>
  <c r="W287" i="8"/>
  <c r="AD473" i="8"/>
  <c r="W473" i="8"/>
  <c r="AD616" i="8"/>
  <c r="W616" i="8"/>
  <c r="AD276" i="8"/>
  <c r="W276" i="8"/>
  <c r="AD396" i="8"/>
  <c r="W396" i="8"/>
  <c r="AD508" i="8"/>
  <c r="W508" i="8"/>
  <c r="AD162" i="8"/>
  <c r="W162" i="8"/>
  <c r="AD317" i="8"/>
  <c r="W317" i="8"/>
  <c r="AD405" i="8"/>
  <c r="W405" i="8"/>
  <c r="AD669" i="8"/>
  <c r="W669" i="8"/>
  <c r="AD239" i="8"/>
  <c r="W239" i="8"/>
  <c r="AD348" i="8"/>
  <c r="W348" i="8"/>
  <c r="AD661" i="8"/>
  <c r="W661" i="8"/>
  <c r="AD240" i="8"/>
  <c r="W240" i="8"/>
  <c r="AD398" i="8"/>
  <c r="W398" i="8"/>
  <c r="AD542" i="8"/>
  <c r="W542" i="8"/>
  <c r="AD225" i="8"/>
  <c r="W225" i="8"/>
  <c r="AD314" i="8"/>
  <c r="W314" i="8"/>
  <c r="AD421" i="8"/>
  <c r="W421" i="8"/>
  <c r="AD495" i="8"/>
  <c r="W495" i="8"/>
  <c r="AD622" i="8"/>
  <c r="W622" i="8"/>
  <c r="AD749" i="8"/>
  <c r="W749" i="8"/>
  <c r="AD192" i="8"/>
  <c r="W192" i="8"/>
  <c r="AD507" i="8"/>
  <c r="W507" i="8"/>
  <c r="AD617" i="8"/>
  <c r="W617" i="8"/>
  <c r="AD791" i="8"/>
  <c r="W791" i="8"/>
  <c r="AD890" i="8"/>
  <c r="W890" i="8"/>
  <c r="AD386" i="8"/>
  <c r="W386" i="8"/>
  <c r="AD527" i="8"/>
  <c r="W527" i="8"/>
  <c r="AD629" i="8"/>
  <c r="W629" i="8"/>
  <c r="AD783" i="8"/>
  <c r="W783" i="8"/>
  <c r="AD173" i="8"/>
  <c r="W173" i="8"/>
  <c r="AD358" i="8"/>
  <c r="W358" i="8"/>
  <c r="AD497" i="8"/>
  <c r="W497" i="8"/>
  <c r="AD613" i="8"/>
  <c r="W613" i="8"/>
  <c r="AD219" i="8"/>
  <c r="W219" i="8"/>
  <c r="AD463" i="8"/>
  <c r="W463" i="8"/>
  <c r="AD589" i="8"/>
  <c r="W589" i="8"/>
  <c r="AD703" i="8"/>
  <c r="W703" i="8"/>
  <c r="AD829" i="8"/>
  <c r="W829" i="8"/>
  <c r="AD980" i="8"/>
  <c r="W980" i="8"/>
  <c r="AD505" i="8"/>
  <c r="W505" i="8"/>
  <c r="AD608" i="8"/>
  <c r="W608" i="8"/>
  <c r="AD693" i="8"/>
  <c r="W693" i="8"/>
  <c r="AD830" i="8"/>
  <c r="W830" i="8"/>
  <c r="AD901" i="8"/>
  <c r="W901" i="8"/>
  <c r="AD148" i="8"/>
  <c r="W148" i="8"/>
  <c r="AD485" i="8"/>
  <c r="W485" i="8"/>
  <c r="AD597" i="8"/>
  <c r="W597" i="8"/>
  <c r="AD735" i="8"/>
  <c r="W735" i="8"/>
  <c r="AD621" i="8"/>
  <c r="W621" i="8"/>
  <c r="T40" i="8"/>
  <c r="O21" i="19" s="1"/>
  <c r="S21" i="19" s="1"/>
  <c r="T21" i="19" s="1"/>
  <c r="AD899" i="8"/>
  <c r="W899" i="8"/>
  <c r="AD976" i="8"/>
  <c r="W976" i="8"/>
  <c r="AD1037" i="8"/>
  <c r="W1037" i="8"/>
  <c r="AD1152" i="8"/>
  <c r="W1152" i="8"/>
  <c r="AD1221" i="8"/>
  <c r="W1221" i="8"/>
  <c r="AD1353" i="8"/>
  <c r="W1353" i="8"/>
  <c r="AD868" i="8"/>
  <c r="W868" i="8"/>
  <c r="AD1050" i="8"/>
  <c r="W1050" i="8"/>
  <c r="AD1232" i="8"/>
  <c r="W1232" i="8"/>
  <c r="AD1339" i="8"/>
  <c r="W1339" i="8"/>
  <c r="AD1447" i="8"/>
  <c r="W1447" i="8"/>
  <c r="AD647" i="8"/>
  <c r="W647" i="8"/>
  <c r="AD882" i="8"/>
  <c r="W882" i="8"/>
  <c r="AD1033" i="8"/>
  <c r="W1033" i="8"/>
  <c r="AD1213" i="8"/>
  <c r="W1213" i="8"/>
  <c r="AD1362" i="8"/>
  <c r="W1362" i="8"/>
  <c r="AD1514" i="8"/>
  <c r="W1514" i="8"/>
  <c r="AD889" i="8"/>
  <c r="W889" i="8"/>
  <c r="AD1094" i="8"/>
  <c r="W1094" i="8"/>
  <c r="AD1285" i="8"/>
  <c r="W1285" i="8"/>
  <c r="AD657" i="8"/>
  <c r="W657" i="8"/>
  <c r="AD833" i="8"/>
  <c r="W833" i="8"/>
  <c r="AD990" i="8"/>
  <c r="W990" i="8"/>
  <c r="AD1178" i="8"/>
  <c r="W1178" i="8"/>
  <c r="AD1321" i="8"/>
  <c r="W1321" i="8"/>
  <c r="AD1411" i="8"/>
  <c r="W1411" i="8"/>
  <c r="AD1555" i="8"/>
  <c r="W1555" i="8"/>
  <c r="AD797" i="8"/>
  <c r="W797" i="8"/>
  <c r="AD914" i="8"/>
  <c r="W914" i="8"/>
  <c r="AD1056" i="8"/>
  <c r="W1056" i="8"/>
  <c r="AD1258" i="8"/>
  <c r="W1258" i="8"/>
  <c r="AD1384" i="8"/>
  <c r="W1384" i="8"/>
  <c r="AD1547" i="8"/>
  <c r="W1547" i="8"/>
  <c r="T84" i="8"/>
  <c r="AD1035" i="8"/>
  <c r="W1035" i="8"/>
  <c r="AD1146" i="8"/>
  <c r="W1146" i="8"/>
  <c r="AD1282" i="8"/>
  <c r="W1282" i="8"/>
  <c r="AD1393" i="8"/>
  <c r="W1393" i="8"/>
  <c r="AD1495" i="8"/>
  <c r="W1495" i="8"/>
  <c r="AD1613" i="8"/>
  <c r="W1613" i="8"/>
  <c r="T87" i="8"/>
  <c r="AD1003" i="8"/>
  <c r="W1003" i="8"/>
  <c r="AD1109" i="8"/>
  <c r="W1109" i="8"/>
  <c r="AD1317" i="8"/>
  <c r="W1317" i="8"/>
  <c r="AD1440" i="8"/>
  <c r="W1440" i="8"/>
  <c r="AD1508" i="8"/>
  <c r="W1508" i="8"/>
  <c r="AD1578" i="8"/>
  <c r="W1578" i="8"/>
  <c r="AD1628" i="8"/>
  <c r="W1628" i="8"/>
  <c r="AD919" i="8"/>
  <c r="W919" i="8"/>
  <c r="AD1043" i="8"/>
  <c r="W1043" i="8"/>
  <c r="T60" i="8"/>
  <c r="AD1196" i="8"/>
  <c r="W1196" i="8"/>
  <c r="AD1346" i="8"/>
  <c r="W1346" i="8"/>
  <c r="AD1509" i="8"/>
  <c r="W1509" i="8"/>
  <c r="AD1609" i="8"/>
  <c r="W1609" i="8"/>
  <c r="AD1689" i="8"/>
  <c r="W1689" i="8"/>
  <c r="AD964" i="8"/>
  <c r="W964" i="8"/>
  <c r="AD1111" i="8"/>
  <c r="W1111" i="8"/>
  <c r="AD1306" i="8"/>
  <c r="W1306" i="8"/>
  <c r="AD1418" i="8"/>
  <c r="W1418" i="8"/>
  <c r="AD1492" i="8"/>
  <c r="W1492" i="8"/>
  <c r="AD1605" i="8"/>
  <c r="W1605" i="8"/>
  <c r="AD986" i="8"/>
  <c r="W986" i="8"/>
  <c r="AD1099" i="8"/>
  <c r="W1099" i="8"/>
  <c r="AD1197" i="8"/>
  <c r="W1197" i="8"/>
  <c r="AD1396" i="8"/>
  <c r="W1396" i="8"/>
  <c r="AD1493" i="8"/>
  <c r="W1493" i="8"/>
  <c r="AD1554" i="8"/>
  <c r="W1554" i="8"/>
  <c r="AD1615" i="8"/>
  <c r="W1615" i="8"/>
  <c r="AD987" i="8"/>
  <c r="W987" i="8"/>
  <c r="AD1150" i="8"/>
  <c r="W1150" i="8"/>
  <c r="AD1279" i="8"/>
  <c r="W1279" i="8"/>
  <c r="AD1432" i="8"/>
  <c r="W1432" i="8"/>
  <c r="AD1505" i="8"/>
  <c r="W1505" i="8"/>
  <c r="AD1611" i="8"/>
  <c r="W1611" i="8"/>
  <c r="AD1691" i="8"/>
  <c r="W1691" i="8"/>
  <c r="AD1059" i="8"/>
  <c r="W1059" i="8"/>
  <c r="AD1138" i="8"/>
  <c r="W1138" i="8"/>
  <c r="AD1273" i="8"/>
  <c r="W1273" i="8"/>
  <c r="AD1371" i="8"/>
  <c r="W1371" i="8"/>
  <c r="AD1472" i="8"/>
  <c r="W1472" i="8"/>
  <c r="AD1576" i="8"/>
  <c r="W1576" i="8"/>
  <c r="AD1646" i="8"/>
  <c r="W1646" i="8"/>
  <c r="AD803" i="8"/>
  <c r="W803" i="8"/>
  <c r="AD1344" i="8"/>
  <c r="W1344" i="8"/>
  <c r="AD1276" i="8"/>
  <c r="W1276" i="8"/>
  <c r="AD1170" i="8"/>
  <c r="W1170" i="8"/>
  <c r="AD1090" i="8"/>
  <c r="W1090" i="8"/>
  <c r="AD1025" i="8"/>
  <c r="W1025" i="8"/>
  <c r="AD851" i="8"/>
  <c r="W851" i="8"/>
  <c r="AD1228" i="8"/>
  <c r="W1228" i="8"/>
  <c r="AD1137" i="8"/>
  <c r="W1137" i="8"/>
  <c r="AD1015" i="8"/>
  <c r="W1015" i="8"/>
  <c r="AD819" i="8"/>
  <c r="W819" i="8"/>
  <c r="AD887" i="8"/>
  <c r="W887" i="8"/>
  <c r="AD675" i="8"/>
  <c r="W675" i="8"/>
  <c r="AD816" i="8"/>
  <c r="W816" i="8"/>
  <c r="AD708" i="8"/>
  <c r="W708" i="8"/>
  <c r="AD546" i="8"/>
  <c r="W546" i="8"/>
  <c r="AD760" i="8"/>
  <c r="W760" i="8"/>
  <c r="AD594" i="8"/>
  <c r="W594" i="8"/>
  <c r="AD841" i="8"/>
  <c r="W841" i="8"/>
  <c r="AD712" i="8"/>
  <c r="W712" i="8"/>
  <c r="AD634" i="8"/>
  <c r="W634" i="8"/>
  <c r="AD836" i="8"/>
  <c r="W836" i="8"/>
  <c r="AD723" i="8"/>
  <c r="W723" i="8"/>
  <c r="T45" i="8"/>
  <c r="O26" i="19" s="1"/>
  <c r="S26" i="19" s="1"/>
  <c r="T26" i="19" s="1"/>
  <c r="AD447" i="8"/>
  <c r="W447" i="8"/>
  <c r="AD296" i="8"/>
  <c r="W296" i="8"/>
  <c r="Z57" i="8"/>
  <c r="AD379" i="8"/>
  <c r="W379" i="8"/>
  <c r="AD152" i="8"/>
  <c r="W152" i="8"/>
  <c r="AD312" i="8"/>
  <c r="W312" i="8"/>
  <c r="AD532" i="8"/>
  <c r="W532" i="8"/>
  <c r="AD423" i="8"/>
  <c r="W423" i="8"/>
  <c r="AD434" i="8"/>
  <c r="W434" i="8"/>
  <c r="AD214" i="8"/>
  <c r="W214" i="8"/>
  <c r="AD280" i="8"/>
  <c r="W280" i="8"/>
  <c r="Z90" i="8"/>
  <c r="Z69" i="8"/>
  <c r="AD164" i="8"/>
  <c r="W164" i="8"/>
  <c r="Z46" i="8"/>
  <c r="N27" i="19" s="1"/>
  <c r="Q27" i="19" s="1"/>
  <c r="R27" i="19" s="1"/>
  <c r="Z70" i="8"/>
  <c r="Z52" i="8"/>
  <c r="Z68" i="8"/>
  <c r="Z71" i="8"/>
  <c r="Z58" i="8"/>
  <c r="Z56" i="8"/>
  <c r="Z45" i="8"/>
  <c r="N26" i="19" s="1"/>
  <c r="Q26" i="19" s="1"/>
  <c r="R26" i="19" s="1"/>
  <c r="S1605" i="8"/>
  <c r="S86" i="8" s="1"/>
  <c r="Q86" i="8"/>
  <c r="K13" i="8"/>
  <c r="AD281" i="8"/>
  <c r="T24" i="8"/>
  <c r="W281" i="8"/>
  <c r="AD207" i="8"/>
  <c r="W207" i="8"/>
  <c r="AD204" i="8"/>
  <c r="W204" i="8"/>
  <c r="AD165" i="8"/>
  <c r="W165" i="8"/>
  <c r="AD262" i="8"/>
  <c r="W262" i="8"/>
  <c r="AD245" i="8"/>
  <c r="W245" i="8"/>
  <c r="AD200" i="8"/>
  <c r="W200" i="8"/>
  <c r="AD201" i="8"/>
  <c r="W201" i="8"/>
  <c r="AD381" i="8"/>
  <c r="W381" i="8"/>
  <c r="AD519" i="8"/>
  <c r="W519" i="8"/>
  <c r="AD175" i="8"/>
  <c r="W175" i="8"/>
  <c r="T19" i="8"/>
  <c r="AD294" i="8"/>
  <c r="W294" i="8"/>
  <c r="AD504" i="8"/>
  <c r="W504" i="8"/>
  <c r="AD632" i="8"/>
  <c r="W632" i="8"/>
  <c r="AD325" i="8"/>
  <c r="W325" i="8"/>
  <c r="AD404" i="8"/>
  <c r="W404" i="8"/>
  <c r="AD524" i="8"/>
  <c r="W524" i="8"/>
  <c r="AD176" i="8"/>
  <c r="W176" i="8"/>
  <c r="AD321" i="8"/>
  <c r="W321" i="8"/>
  <c r="T26" i="8"/>
  <c r="AD410" i="8"/>
  <c r="W410" i="8"/>
  <c r="AD678" i="8"/>
  <c r="W678" i="8"/>
  <c r="AD258" i="8"/>
  <c r="W258" i="8"/>
  <c r="AD374" i="8"/>
  <c r="W374" i="8"/>
  <c r="AD670" i="8"/>
  <c r="W670" i="8"/>
  <c r="AD290" i="8"/>
  <c r="W290" i="8"/>
  <c r="AD420" i="8"/>
  <c r="W420" i="8"/>
  <c r="AD558" i="8"/>
  <c r="T37" i="8"/>
  <c r="O18" i="19" s="1"/>
  <c r="W558" i="8"/>
  <c r="AD233" i="8"/>
  <c r="W233" i="8"/>
  <c r="AD349" i="8"/>
  <c r="W349" i="8"/>
  <c r="AD425" i="8"/>
  <c r="W425" i="8"/>
  <c r="AD501" i="8"/>
  <c r="W501" i="8"/>
  <c r="AD633" i="8"/>
  <c r="W633" i="8"/>
  <c r="AD781" i="8"/>
  <c r="W781" i="8"/>
  <c r="AD272" i="8"/>
  <c r="W272" i="8"/>
  <c r="AD544" i="8"/>
  <c r="W544" i="8"/>
  <c r="AD623" i="8"/>
  <c r="W623" i="8"/>
  <c r="AD795" i="8"/>
  <c r="W795" i="8"/>
  <c r="AD920" i="8"/>
  <c r="W920" i="8"/>
  <c r="AD394" i="8"/>
  <c r="W394" i="8"/>
  <c r="AD533" i="8"/>
  <c r="W533" i="8"/>
  <c r="AD640" i="8"/>
  <c r="W640" i="8"/>
  <c r="AD787" i="8"/>
  <c r="W787" i="8"/>
  <c r="AD187" i="8"/>
  <c r="W187" i="8"/>
  <c r="AD366" i="8"/>
  <c r="W366" i="8"/>
  <c r="AD509" i="8"/>
  <c r="W509" i="8"/>
  <c r="AD624" i="8"/>
  <c r="W624" i="8"/>
  <c r="AD259" i="8"/>
  <c r="W259" i="8"/>
  <c r="T23" i="8"/>
  <c r="AD477" i="8"/>
  <c r="W477" i="8"/>
  <c r="AD595" i="8"/>
  <c r="W595" i="8"/>
  <c r="AD725" i="8"/>
  <c r="W725" i="8"/>
  <c r="AD861" i="8"/>
  <c r="W861" i="8"/>
  <c r="AD330" i="8"/>
  <c r="W330" i="8"/>
  <c r="AD511" i="8"/>
  <c r="W511" i="8"/>
  <c r="AD614" i="8"/>
  <c r="W614" i="8"/>
  <c r="AD704" i="8"/>
  <c r="W704" i="8"/>
  <c r="T44" i="8"/>
  <c r="O25" i="19" s="1"/>
  <c r="S25" i="19" s="1"/>
  <c r="T25" i="19" s="1"/>
  <c r="AD834" i="8"/>
  <c r="W834" i="8"/>
  <c r="AD910" i="8"/>
  <c r="W910" i="8"/>
  <c r="AD197" i="8"/>
  <c r="W197" i="8"/>
  <c r="AD493" i="8"/>
  <c r="W493" i="8"/>
  <c r="AD609" i="8"/>
  <c r="W609" i="8"/>
  <c r="AD747" i="8"/>
  <c r="W747" i="8"/>
  <c r="AD676" i="8"/>
  <c r="W676" i="8"/>
  <c r="AD911" i="8"/>
  <c r="W911" i="8"/>
  <c r="AD982" i="8"/>
  <c r="W982" i="8"/>
  <c r="AD1049" i="8"/>
  <c r="W1049" i="8"/>
  <c r="AD1156" i="8"/>
  <c r="W1156" i="8"/>
  <c r="AD1227" i="8"/>
  <c r="W1227" i="8"/>
  <c r="AD598" i="8"/>
  <c r="W598" i="8"/>
  <c r="AD894" i="8"/>
  <c r="W894" i="8"/>
  <c r="AD1069" i="8"/>
  <c r="W1069" i="8"/>
  <c r="AD1237" i="8"/>
  <c r="W1237" i="8"/>
  <c r="AD1361" i="8"/>
  <c r="W1361" i="8"/>
  <c r="AD1482" i="8"/>
  <c r="W1482" i="8"/>
  <c r="AD716" i="8"/>
  <c r="W716" i="8"/>
  <c r="AD906" i="8"/>
  <c r="W906" i="8"/>
  <c r="AD1081" i="8"/>
  <c r="W1081" i="8"/>
  <c r="AD1233" i="8"/>
  <c r="W1233" i="8"/>
  <c r="AD1368" i="8"/>
  <c r="W1368" i="8"/>
  <c r="AD1523" i="8"/>
  <c r="W1523" i="8"/>
  <c r="AD931" i="8"/>
  <c r="W931" i="8"/>
  <c r="AD1114" i="8"/>
  <c r="W1114" i="8"/>
  <c r="AD1291" i="8"/>
  <c r="W1291" i="8"/>
  <c r="AD695" i="8"/>
  <c r="W695" i="8"/>
  <c r="AD858" i="8"/>
  <c r="W858" i="8"/>
  <c r="AD998" i="8"/>
  <c r="W998" i="8"/>
  <c r="AD1187" i="8"/>
  <c r="W1187" i="8"/>
  <c r="AD1330" i="8"/>
  <c r="W1330" i="8"/>
  <c r="AD1416" i="8"/>
  <c r="W1416" i="8"/>
  <c r="AD479" i="8"/>
  <c r="W479" i="8"/>
  <c r="AD822" i="8"/>
  <c r="W822" i="8"/>
  <c r="AD926" i="8"/>
  <c r="W926" i="8"/>
  <c r="AD1142" i="8"/>
  <c r="W1142" i="8"/>
  <c r="AD1267" i="8"/>
  <c r="W1267" i="8"/>
  <c r="AD1403" i="8"/>
  <c r="W1403" i="8"/>
  <c r="AD799" i="8"/>
  <c r="W799" i="8"/>
  <c r="AD1048" i="8"/>
  <c r="W1048" i="8"/>
  <c r="AD1164" i="8"/>
  <c r="W1164" i="8"/>
  <c r="AD1297" i="8"/>
  <c r="W1297" i="8"/>
  <c r="AD1399" i="8"/>
  <c r="T77" i="8"/>
  <c r="W1399" i="8"/>
  <c r="AD1518" i="8"/>
  <c r="W1518" i="8"/>
  <c r="AD1633" i="8"/>
  <c r="T88" i="8"/>
  <c r="W1633" i="8"/>
  <c r="AD549" i="8"/>
  <c r="W549" i="8"/>
  <c r="AD1023" i="8"/>
  <c r="W1023" i="8"/>
  <c r="AD1134" i="8"/>
  <c r="W1134" i="8"/>
  <c r="AD1324" i="8"/>
  <c r="W1324" i="8"/>
  <c r="AD1452" i="8"/>
  <c r="W1452" i="8"/>
  <c r="AD1519" i="8"/>
  <c r="W1519" i="8"/>
  <c r="AD1583" i="8"/>
  <c r="W1583" i="8"/>
  <c r="AD1648" i="8"/>
  <c r="W1648" i="8"/>
  <c r="AD934" i="8"/>
  <c r="W934" i="8"/>
  <c r="AD1079" i="8"/>
  <c r="W1079" i="8"/>
  <c r="AD1202" i="8"/>
  <c r="W1202" i="8"/>
  <c r="AD1360" i="8"/>
  <c r="W1360" i="8"/>
  <c r="AD1515" i="8"/>
  <c r="W1515" i="8"/>
  <c r="AD1619" i="8"/>
  <c r="W1619" i="8"/>
  <c r="AD971" i="8"/>
  <c r="W971" i="8"/>
  <c r="AD1135" i="8"/>
  <c r="W1135" i="8"/>
  <c r="AD1312" i="8"/>
  <c r="T73" i="8"/>
  <c r="W1312" i="8"/>
  <c r="AD1436" i="8"/>
  <c r="W1436" i="8"/>
  <c r="AD1498" i="8"/>
  <c r="W1498" i="8"/>
  <c r="AD1635" i="8"/>
  <c r="W1635" i="8"/>
  <c r="AD354" i="8"/>
  <c r="W354" i="8"/>
  <c r="AD999" i="8"/>
  <c r="W999" i="8"/>
  <c r="AD1105" i="8"/>
  <c r="W1105" i="8"/>
  <c r="AD1230" i="8"/>
  <c r="T69" i="8"/>
  <c r="W1230" i="8"/>
  <c r="AD1402" i="8"/>
  <c r="W1402" i="8"/>
  <c r="AD1499" i="8"/>
  <c r="W1499" i="8"/>
  <c r="AD1558" i="8"/>
  <c r="W1558" i="8"/>
  <c r="AD1620" i="8"/>
  <c r="W1620" i="8"/>
  <c r="AD994" i="8"/>
  <c r="W994" i="8"/>
  <c r="AD1168" i="8"/>
  <c r="W1168" i="8"/>
  <c r="T66" i="8"/>
  <c r="AD1287" i="8"/>
  <c r="W1287" i="8"/>
  <c r="AD1438" i="8"/>
  <c r="W1438" i="8"/>
  <c r="AD1511" i="8"/>
  <c r="W1511" i="8"/>
  <c r="AD1621" i="8"/>
  <c r="W1621" i="8"/>
  <c r="AD1071" i="8"/>
  <c r="W1071" i="8"/>
  <c r="AD1163" i="8"/>
  <c r="W1163" i="8"/>
  <c r="AD1288" i="8"/>
  <c r="W1288" i="8"/>
  <c r="AD1386" i="8"/>
  <c r="W1386" i="8"/>
  <c r="AD1488" i="8"/>
  <c r="W1488" i="8"/>
  <c r="AD1586" i="8"/>
  <c r="W1586" i="8"/>
  <c r="AD1656" i="8"/>
  <c r="W1656" i="8"/>
  <c r="T89" i="8"/>
  <c r="AD1430" i="8"/>
  <c r="W1430" i="8"/>
  <c r="AD785" i="8"/>
  <c r="W785" i="8"/>
  <c r="AD1340" i="8"/>
  <c r="W1340" i="8"/>
  <c r="AD1270" i="8"/>
  <c r="W1270" i="8"/>
  <c r="AD1166" i="8"/>
  <c r="W1166" i="8"/>
  <c r="AD1077" i="8"/>
  <c r="W1077" i="8"/>
  <c r="AD1011" i="8"/>
  <c r="W1011" i="8"/>
  <c r="AD753" i="8"/>
  <c r="W753" i="8"/>
  <c r="AD1222" i="8"/>
  <c r="W1222" i="8"/>
  <c r="AD1125" i="8"/>
  <c r="W1125" i="8"/>
  <c r="AD1006" i="8"/>
  <c r="W1006" i="8"/>
  <c r="AD905" i="8"/>
  <c r="W905" i="8"/>
  <c r="AD824" i="8"/>
  <c r="W824" i="8"/>
  <c r="AD666" i="8"/>
  <c r="W666" i="8"/>
  <c r="AD810" i="8"/>
  <c r="W810" i="8"/>
  <c r="AD680" i="8"/>
  <c r="W680" i="8"/>
  <c r="AD522" i="8"/>
  <c r="W522" i="8"/>
  <c r="AD755" i="8"/>
  <c r="W755" i="8"/>
  <c r="AD570" i="8"/>
  <c r="W570" i="8"/>
  <c r="AD809" i="8"/>
  <c r="W809" i="8"/>
  <c r="AD706" i="8"/>
  <c r="W706" i="8"/>
  <c r="AD514" i="8"/>
  <c r="W514" i="8"/>
  <c r="T35" i="8"/>
  <c r="AD832" i="8"/>
  <c r="W832" i="8"/>
  <c r="T50" i="8"/>
  <c r="AD720" i="8"/>
  <c r="W720" i="8"/>
  <c r="AD651" i="8"/>
  <c r="W651" i="8"/>
  <c r="AD442" i="8"/>
  <c r="W442" i="8"/>
  <c r="AD218" i="8"/>
  <c r="W218" i="8"/>
  <c r="AD369" i="8"/>
  <c r="W369" i="8"/>
  <c r="AD299" i="8"/>
  <c r="W299" i="8"/>
  <c r="AD516" i="8"/>
  <c r="W516" i="8"/>
  <c r="AD418" i="8"/>
  <c r="W418" i="8"/>
  <c r="AD431" i="8"/>
  <c r="W431" i="8"/>
  <c r="AD267" i="8"/>
  <c r="W267" i="8"/>
  <c r="AD288" i="8"/>
  <c r="W288" i="8"/>
  <c r="AD154" i="8"/>
  <c r="W154" i="8"/>
  <c r="T18" i="8"/>
  <c r="Z88" i="8"/>
  <c r="Z66" i="8"/>
  <c r="Z37" i="8"/>
  <c r="N18" i="19" s="1"/>
  <c r="Z38" i="8"/>
  <c r="N19" i="19" s="1"/>
  <c r="Q19" i="19" s="1"/>
  <c r="R19" i="19" s="1"/>
  <c r="S1428" i="8"/>
  <c r="S78" i="8" s="1"/>
  <c r="Q78" i="8"/>
  <c r="AB85" i="22"/>
  <c r="Z20" i="8"/>
  <c r="L34" i="8"/>
  <c r="S61" i="8"/>
  <c r="T137" i="8"/>
  <c r="E51" i="33" s="1"/>
  <c r="J7" i="8"/>
  <c r="J17" i="8"/>
  <c r="J6" i="8"/>
  <c r="AD286" i="8"/>
  <c r="W286" i="8"/>
  <c r="AD252" i="8"/>
  <c r="W252" i="8"/>
  <c r="AD216" i="8"/>
  <c r="W216" i="8"/>
  <c r="T21" i="8"/>
  <c r="AD170" i="8"/>
  <c r="W170" i="8"/>
  <c r="AD151" i="8"/>
  <c r="W151" i="8"/>
  <c r="AD249" i="8"/>
  <c r="W249" i="8"/>
  <c r="AD213" i="8"/>
  <c r="W213" i="8"/>
  <c r="AD208" i="8"/>
  <c r="W208" i="8"/>
  <c r="AD390" i="8"/>
  <c r="W390" i="8"/>
  <c r="AD535" i="8"/>
  <c r="W535" i="8"/>
  <c r="T36" i="8"/>
  <c r="AD182" i="8"/>
  <c r="W182" i="8"/>
  <c r="AD316" i="8"/>
  <c r="W316" i="8"/>
  <c r="AD520" i="8"/>
  <c r="W520" i="8"/>
  <c r="AD183" i="8"/>
  <c r="W183" i="8"/>
  <c r="AD329" i="8"/>
  <c r="W329" i="8"/>
  <c r="AD409" i="8"/>
  <c r="W409" i="8"/>
  <c r="AD540" i="8"/>
  <c r="W540" i="8"/>
  <c r="AD184" i="8"/>
  <c r="W184" i="8"/>
  <c r="AD326" i="8"/>
  <c r="W326" i="8"/>
  <c r="AD419" i="8"/>
  <c r="W419" i="8"/>
  <c r="AD687" i="8"/>
  <c r="W687" i="8"/>
  <c r="AD264" i="8"/>
  <c r="W264" i="8"/>
  <c r="AD406" i="8"/>
  <c r="W406" i="8"/>
  <c r="AD679" i="8"/>
  <c r="W679" i="8"/>
  <c r="AD309" i="8"/>
  <c r="W309" i="8"/>
  <c r="AD429" i="8"/>
  <c r="W429" i="8"/>
  <c r="AD574" i="8"/>
  <c r="W574" i="8"/>
  <c r="AD266" i="8"/>
  <c r="W266" i="8"/>
  <c r="AD357" i="8"/>
  <c r="W357" i="8"/>
  <c r="AD451" i="8"/>
  <c r="W451" i="8"/>
  <c r="AD513" i="8"/>
  <c r="W513" i="8"/>
  <c r="AD639" i="8"/>
  <c r="W639" i="8"/>
  <c r="AD813" i="8"/>
  <c r="W813" i="8"/>
  <c r="AD341" i="8"/>
  <c r="W341" i="8"/>
  <c r="AD569" i="8"/>
  <c r="W569" i="8"/>
  <c r="AD652" i="8"/>
  <c r="W652" i="8"/>
  <c r="AD823" i="8"/>
  <c r="W823" i="8"/>
  <c r="AD925" i="8"/>
  <c r="W925" i="8"/>
  <c r="AD408" i="8"/>
  <c r="W408" i="8"/>
  <c r="AD545" i="8"/>
  <c r="W545" i="8"/>
  <c r="AD653" i="8"/>
  <c r="W653" i="8"/>
  <c r="AD796" i="8"/>
  <c r="W796" i="8"/>
  <c r="AD226" i="8"/>
  <c r="W226" i="8"/>
  <c r="AD424" i="8"/>
  <c r="W424" i="8"/>
  <c r="AD515" i="8"/>
  <c r="W515" i="8"/>
  <c r="AD645" i="8"/>
  <c r="W645" i="8"/>
  <c r="AD307" i="8"/>
  <c r="AT73" i="22"/>
  <c r="W307" i="8"/>
  <c r="AD491" i="8"/>
  <c r="W491" i="8"/>
  <c r="AD625" i="8"/>
  <c r="W625" i="8"/>
  <c r="AD734" i="8"/>
  <c r="W734" i="8"/>
  <c r="AD875" i="8"/>
  <c r="W875" i="8"/>
  <c r="AD345" i="8"/>
  <c r="W345" i="8"/>
  <c r="AD517" i="8"/>
  <c r="W517" i="8"/>
  <c r="AD619" i="8"/>
  <c r="W619" i="8"/>
  <c r="AD717" i="8"/>
  <c r="W717" i="8"/>
  <c r="AD839" i="8"/>
  <c r="W839" i="8"/>
  <c r="AD918" i="8"/>
  <c r="W918" i="8"/>
  <c r="T54" i="8"/>
  <c r="AD285" i="8"/>
  <c r="W285" i="8"/>
  <c r="AD499" i="8"/>
  <c r="W499" i="8"/>
  <c r="AD631" i="8"/>
  <c r="W631" i="8"/>
  <c r="AD757" i="8"/>
  <c r="W757" i="8"/>
  <c r="AD714" i="8"/>
  <c r="W714" i="8"/>
  <c r="AD916" i="8"/>
  <c r="W916" i="8"/>
  <c r="AD996" i="8"/>
  <c r="W996" i="8"/>
  <c r="AD1068" i="8"/>
  <c r="W1068" i="8"/>
  <c r="AD1160" i="8"/>
  <c r="W1160" i="8"/>
  <c r="AD1242" i="8"/>
  <c r="W1242" i="8"/>
  <c r="AD638" i="8"/>
  <c r="W638" i="8"/>
  <c r="AD960" i="8"/>
  <c r="W960" i="8"/>
  <c r="AD1097" i="8"/>
  <c r="W1097" i="8"/>
  <c r="AD1243" i="8"/>
  <c r="W1243" i="8"/>
  <c r="AD1367" i="8"/>
  <c r="W1367" i="8"/>
  <c r="AD1491" i="8"/>
  <c r="W1491" i="8"/>
  <c r="AD731" i="8"/>
  <c r="W731" i="8"/>
  <c r="AD942" i="8"/>
  <c r="W942" i="8"/>
  <c r="AD1085" i="8"/>
  <c r="W1085" i="8"/>
  <c r="T62" i="8"/>
  <c r="AD1247" i="8"/>
  <c r="W1247" i="8"/>
  <c r="AD1387" i="8"/>
  <c r="W1387" i="8"/>
  <c r="AD1553" i="8"/>
  <c r="W1553" i="8"/>
  <c r="AD943" i="8"/>
  <c r="W943" i="8"/>
  <c r="AD1145" i="8"/>
  <c r="W1145" i="8"/>
  <c r="AD1315" i="8"/>
  <c r="W1315" i="8"/>
  <c r="AD710" i="8"/>
  <c r="W710" i="8"/>
  <c r="AD864" i="8"/>
  <c r="W864" i="8"/>
  <c r="AD1012" i="8"/>
  <c r="W1012" i="8"/>
  <c r="AD1224" i="8"/>
  <c r="W1224" i="8"/>
  <c r="AD1335" i="8"/>
  <c r="W1335" i="8"/>
  <c r="AD1435" i="8"/>
  <c r="W1435" i="8"/>
  <c r="AD579" i="8"/>
  <c r="W579" i="8"/>
  <c r="AD847" i="8"/>
  <c r="W847" i="8"/>
  <c r="AD933" i="8"/>
  <c r="W933" i="8"/>
  <c r="AD1201" i="8"/>
  <c r="W1201" i="8"/>
  <c r="AD1272" i="8"/>
  <c r="W1272" i="8"/>
  <c r="AD1417" i="8"/>
  <c r="W1417" i="8"/>
  <c r="T78" i="8"/>
  <c r="AD828" i="8"/>
  <c r="W828" i="8"/>
  <c r="AD1054" i="8"/>
  <c r="W1054" i="8"/>
  <c r="AD1171" i="8"/>
  <c r="W1171" i="8"/>
  <c r="AD1323" i="8"/>
  <c r="W1323" i="8"/>
  <c r="AD1410" i="8"/>
  <c r="W1410" i="8"/>
  <c r="AD1530" i="8"/>
  <c r="W1530" i="8"/>
  <c r="AD1643" i="8"/>
  <c r="W1643" i="8"/>
  <c r="AD573" i="8"/>
  <c r="W573" i="8"/>
  <c r="AD1042" i="8"/>
  <c r="W1042" i="8"/>
  <c r="AD1159" i="8"/>
  <c r="W1159" i="8"/>
  <c r="AD1338" i="8"/>
  <c r="W1338" i="8"/>
  <c r="AD1458" i="8"/>
  <c r="W1458" i="8"/>
  <c r="AD1525" i="8"/>
  <c r="W1525" i="8"/>
  <c r="T83" i="8"/>
  <c r="AD1588" i="8"/>
  <c r="W1588" i="8"/>
  <c r="AD1669" i="8"/>
  <c r="W1669" i="8"/>
  <c r="AD955" i="8"/>
  <c r="W955" i="8"/>
  <c r="AD1116" i="8"/>
  <c r="W1116" i="8"/>
  <c r="AD1215" i="8"/>
  <c r="W1215" i="8"/>
  <c r="AD1422" i="8"/>
  <c r="W1422" i="8"/>
  <c r="AD1542" i="8"/>
  <c r="W1542" i="8"/>
  <c r="AD1629" i="8"/>
  <c r="W1629" i="8"/>
  <c r="AD1004" i="8"/>
  <c r="W1004" i="8"/>
  <c r="AD1167" i="8"/>
  <c r="W1167" i="8"/>
  <c r="AD1326" i="8"/>
  <c r="W1326" i="8"/>
  <c r="AD1460" i="8"/>
  <c r="W1460" i="8"/>
  <c r="AD1503" i="8"/>
  <c r="W1503" i="8"/>
  <c r="AD1645" i="8"/>
  <c r="W1645" i="8"/>
  <c r="AD362" i="8"/>
  <c r="W362" i="8"/>
  <c r="AD1019" i="8"/>
  <c r="W1019" i="8"/>
  <c r="AD1124" i="8"/>
  <c r="W1124" i="8"/>
  <c r="AD1264" i="8"/>
  <c r="W1264" i="8"/>
  <c r="AD1413" i="8"/>
  <c r="W1413" i="8"/>
  <c r="AD1504" i="8"/>
  <c r="W1504" i="8"/>
  <c r="AD1565" i="8"/>
  <c r="W1565" i="8"/>
  <c r="AD1625" i="8"/>
  <c r="W1625" i="8"/>
  <c r="AD1039" i="8"/>
  <c r="W1039" i="8"/>
  <c r="AD1198" i="8"/>
  <c r="W1198" i="8"/>
  <c r="AD1294" i="8"/>
  <c r="W1294" i="8"/>
  <c r="T72" i="8"/>
  <c r="AD1444" i="8"/>
  <c r="W1444" i="8"/>
  <c r="AD1527" i="8"/>
  <c r="W1527" i="8"/>
  <c r="AD1631" i="8"/>
  <c r="W1631" i="8"/>
  <c r="AD728" i="8"/>
  <c r="W728" i="8"/>
  <c r="AD1082" i="8"/>
  <c r="W1082" i="8"/>
  <c r="AD1169" i="8"/>
  <c r="W1169" i="8"/>
  <c r="AD1308" i="8"/>
  <c r="W1308" i="8"/>
  <c r="AD1408" i="8"/>
  <c r="W1408" i="8"/>
  <c r="AD1517" i="8"/>
  <c r="W1517" i="8"/>
  <c r="AD1591" i="8"/>
  <c r="W1591" i="8"/>
  <c r="T86" i="8"/>
  <c r="AD1667" i="8"/>
  <c r="W1667" i="8"/>
  <c r="AD1406" i="8"/>
  <c r="W1406" i="8"/>
  <c r="AD962" i="8"/>
  <c r="W962" i="8"/>
  <c r="AD1334" i="8"/>
  <c r="W1334" i="8"/>
  <c r="T74" i="8"/>
  <c r="AD1261" i="8"/>
  <c r="W1261" i="8"/>
  <c r="AD1157" i="8"/>
  <c r="W1157" i="8"/>
  <c r="AD1074" i="8"/>
  <c r="W1074" i="8"/>
  <c r="AD997" i="8"/>
  <c r="W997" i="8"/>
  <c r="AD739" i="8"/>
  <c r="W739" i="8"/>
  <c r="AD1208" i="8"/>
  <c r="W1208" i="8"/>
  <c r="AD1118" i="8"/>
  <c r="W1118" i="8"/>
  <c r="AD977" i="8"/>
  <c r="W977" i="8"/>
  <c r="AD856" i="8"/>
  <c r="W856" i="8"/>
  <c r="AD770" i="8"/>
  <c r="W770" i="8"/>
  <c r="AD650" i="8"/>
  <c r="W650" i="8"/>
  <c r="AD896" i="8"/>
  <c r="W896" i="8"/>
  <c r="AD802" i="8"/>
  <c r="W802" i="8"/>
  <c r="AD602" i="8"/>
  <c r="W602" i="8"/>
  <c r="AD402" i="8"/>
  <c r="W402" i="8"/>
  <c r="AD729" i="8"/>
  <c r="W729" i="8"/>
  <c r="AD801" i="8"/>
  <c r="W801" i="8"/>
  <c r="AD691" i="8"/>
  <c r="W691" i="8"/>
  <c r="AD827" i="8"/>
  <c r="W827" i="8"/>
  <c r="AD700" i="8"/>
  <c r="W700" i="8"/>
  <c r="AD586" i="8"/>
  <c r="W586" i="8"/>
  <c r="AD438" i="8"/>
  <c r="W438" i="8"/>
  <c r="AD172" i="8"/>
  <c r="W172" i="8"/>
  <c r="AD471" i="8"/>
  <c r="W471" i="8"/>
  <c r="AD352" i="8"/>
  <c r="W352" i="8"/>
  <c r="AD295" i="8"/>
  <c r="W295" i="8"/>
  <c r="AD628" i="8"/>
  <c r="W628" i="8"/>
  <c r="AD500" i="8"/>
  <c r="W500" i="8"/>
  <c r="AD400" i="8"/>
  <c r="W400" i="8"/>
  <c r="AD395" i="8"/>
  <c r="W395" i="8"/>
  <c r="AD255" i="8"/>
  <c r="W255" i="8"/>
  <c r="Z82" i="8"/>
  <c r="Z63" i="8"/>
  <c r="Z44" i="8"/>
  <c r="N25" i="19" s="1"/>
  <c r="Q25" i="19" s="1"/>
  <c r="R25" i="19" s="1"/>
  <c r="Z59" i="8"/>
  <c r="Z41" i="8"/>
  <c r="N22" i="19" s="1"/>
  <c r="Q22" i="19" s="1"/>
  <c r="R22" i="19" s="1"/>
  <c r="AC9" i="8"/>
  <c r="S101" i="22" s="1"/>
  <c r="S1386" i="8"/>
  <c r="S76" i="8" s="1"/>
  <c r="Q76" i="8"/>
  <c r="S1336" i="8"/>
  <c r="S74" i="8" s="1"/>
  <c r="Q74" i="8"/>
  <c r="Z29" i="8"/>
  <c r="Z30" i="8"/>
  <c r="L136" i="8"/>
  <c r="K17" i="8"/>
  <c r="K7" i="8"/>
  <c r="K6" i="8"/>
  <c r="Q747" i="8"/>
  <c r="L46" i="8"/>
  <c r="M747" i="8"/>
  <c r="M46" i="8" s="1"/>
  <c r="S1213" i="8"/>
  <c r="S68" i="8" s="1"/>
  <c r="Q68" i="8"/>
  <c r="Q1048" i="8"/>
  <c r="S1048" i="8" s="1"/>
  <c r="M1048" i="8"/>
  <c r="M60" i="8" s="1"/>
  <c r="Q47" i="8"/>
  <c r="Q54" i="8"/>
  <c r="S918" i="8"/>
  <c r="S54" i="8" s="1"/>
  <c r="Q63" i="8"/>
  <c r="Z23" i="8"/>
  <c r="Z27" i="8"/>
  <c r="Z26" i="8"/>
  <c r="AD147" i="8"/>
  <c r="W147" i="8"/>
  <c r="L25" i="8"/>
  <c r="M303" i="8"/>
  <c r="M25" i="8" s="1"/>
  <c r="K9" i="8"/>
  <c r="AA89" i="22"/>
  <c r="S1193" i="8"/>
  <c r="S67" i="8" s="1"/>
  <c r="Q67" i="8"/>
  <c r="L60" i="8"/>
  <c r="L11" i="8" s="1"/>
  <c r="S1321" i="8"/>
  <c r="S73" i="8" s="1"/>
  <c r="Q73" i="8"/>
  <c r="L31" i="8"/>
  <c r="Z24" i="8"/>
  <c r="L23" i="8"/>
  <c r="M259" i="8"/>
  <c r="M23" i="8" s="1"/>
  <c r="N55" i="19"/>
  <c r="P55" i="19" s="1"/>
  <c r="Q55" i="19" s="1"/>
  <c r="Y10" i="8"/>
  <c r="T92" i="31" s="1"/>
  <c r="Z18" i="8"/>
  <c r="Z22" i="8"/>
  <c r="Q813" i="8"/>
  <c r="L49" i="8"/>
  <c r="M813" i="8"/>
  <c r="M49" i="8" s="1"/>
  <c r="Q81" i="8"/>
  <c r="M1580" i="8"/>
  <c r="M85" i="8" s="1"/>
  <c r="Q1580" i="8"/>
  <c r="L85" i="8"/>
  <c r="L13" i="8" s="1"/>
  <c r="Z21" i="8"/>
  <c r="T79" i="29"/>
  <c r="T81" i="27"/>
  <c r="AD140" i="8"/>
  <c r="W140" i="8"/>
  <c r="T7" i="8"/>
  <c r="T17" i="8"/>
  <c r="T6" i="8"/>
  <c r="L32" i="8"/>
  <c r="M449" i="8"/>
  <c r="M32" i="8" s="1"/>
  <c r="M81" i="8"/>
  <c r="S1045" i="8"/>
  <c r="Y9" i="8"/>
  <c r="T91" i="31" s="1"/>
  <c r="N52" i="19"/>
  <c r="K12" i="8"/>
  <c r="L35" i="8"/>
  <c r="M514" i="8"/>
  <c r="M35" i="8" s="1"/>
  <c r="AC11" i="8"/>
  <c r="S103" i="22" s="1"/>
  <c r="L26" i="8"/>
  <c r="S1666" i="8"/>
  <c r="S89" i="8" s="1"/>
  <c r="Q89" i="8"/>
  <c r="M1251" i="8"/>
  <c r="M70" i="8" s="1"/>
  <c r="Q1251" i="8"/>
  <c r="L70" i="8"/>
  <c r="L12" i="8" s="1"/>
  <c r="Z7" i="8"/>
  <c r="G6" i="32" s="1"/>
  <c r="Z17" i="8"/>
  <c r="Z6" i="8"/>
  <c r="V88" i="31" s="1"/>
  <c r="W88" i="31" s="1"/>
  <c r="X88" i="31" s="1"/>
  <c r="Z28" i="8"/>
  <c r="M51" i="8"/>
  <c r="S63" i="8"/>
  <c r="K7" i="33" l="1"/>
  <c r="K5" i="33" s="1"/>
  <c r="E6" i="33"/>
  <c r="E5" i="33"/>
  <c r="J5" i="33"/>
  <c r="J6" i="33" s="1"/>
  <c r="I6" i="33"/>
  <c r="I5" i="33"/>
  <c r="P87" i="22"/>
  <c r="Q87" i="22" s="1"/>
  <c r="V81" i="27"/>
  <c r="W81" i="27" s="1"/>
  <c r="V89" i="31"/>
  <c r="W89" i="31" s="1"/>
  <c r="X89" i="31" s="1"/>
  <c r="U88" i="27"/>
  <c r="Y88" i="27" s="1"/>
  <c r="Z88" i="27" s="1"/>
  <c r="U88" i="31"/>
  <c r="Y88" i="31" s="1"/>
  <c r="Z88" i="31" s="1"/>
  <c r="U89" i="27"/>
  <c r="Y89" i="27" s="1"/>
  <c r="Z89" i="27" s="1"/>
  <c r="U89" i="31"/>
  <c r="Y89" i="31" s="1"/>
  <c r="Z89" i="31" s="1"/>
  <c r="V43" i="31"/>
  <c r="W43" i="31" s="1"/>
  <c r="Q72" i="22"/>
  <c r="R72" i="22" s="1"/>
  <c r="V100" i="22"/>
  <c r="T103" i="22"/>
  <c r="U103" i="22" s="1"/>
  <c r="Q74" i="22"/>
  <c r="R74" i="22" s="1"/>
  <c r="Q73" i="22"/>
  <c r="R73" i="22" s="1"/>
  <c r="V79" i="29"/>
  <c r="W79" i="29" s="1"/>
  <c r="P82" i="22"/>
  <c r="Q82" i="22" s="1"/>
  <c r="R11" i="8"/>
  <c r="W15" i="8"/>
  <c r="R13" i="8"/>
  <c r="AD15" i="8"/>
  <c r="B57" i="25" s="1"/>
  <c r="M11" i="8"/>
  <c r="P86" i="22"/>
  <c r="Q86" i="22" s="1"/>
  <c r="W103" i="22"/>
  <c r="AD62" i="8"/>
  <c r="R12" i="8"/>
  <c r="M13" i="8"/>
  <c r="AD16" i="8"/>
  <c r="W16" i="8"/>
  <c r="Q60" i="8"/>
  <c r="Q11" i="8" s="1"/>
  <c r="W100" i="22"/>
  <c r="Z8" i="8"/>
  <c r="W72" i="8"/>
  <c r="W78" i="8"/>
  <c r="W55" i="8"/>
  <c r="M12" i="8"/>
  <c r="AD86" i="8"/>
  <c r="AD72" i="8"/>
  <c r="W73" i="8"/>
  <c r="V43" i="29"/>
  <c r="W43" i="29" s="1"/>
  <c r="P85" i="22"/>
  <c r="Q85" i="22" s="1"/>
  <c r="AB86" i="22"/>
  <c r="V103" i="22"/>
  <c r="AD78" i="8"/>
  <c r="AD21" i="8"/>
  <c r="AD18" i="8"/>
  <c r="AD89" i="8"/>
  <c r="AD88" i="8"/>
  <c r="W34" i="8"/>
  <c r="AD56" i="8"/>
  <c r="W58" i="8"/>
  <c r="W49" i="8"/>
  <c r="AD64" i="8"/>
  <c r="AD39" i="8"/>
  <c r="AD75" i="8"/>
  <c r="T13" i="8"/>
  <c r="U95" i="31" s="1"/>
  <c r="Y95" i="31" s="1"/>
  <c r="Z95" i="31" s="1"/>
  <c r="AD27" i="8"/>
  <c r="W38" i="8"/>
  <c r="AD46" i="8"/>
  <c r="AD53" i="8"/>
  <c r="W76" i="8"/>
  <c r="W28" i="8"/>
  <c r="W86" i="8"/>
  <c r="AD42" i="8"/>
  <c r="AD47" i="8"/>
  <c r="M9" i="8"/>
  <c r="AD54" i="8"/>
  <c r="W30" i="8"/>
  <c r="W23" i="8"/>
  <c r="AD24" i="8"/>
  <c r="AD45" i="8"/>
  <c r="AD31" i="8"/>
  <c r="W43" i="8"/>
  <c r="W67" i="8"/>
  <c r="AD82" i="8"/>
  <c r="AD58" i="8"/>
  <c r="AD49" i="8"/>
  <c r="AD32" i="8"/>
  <c r="AX84" i="22"/>
  <c r="AT91" i="22" s="1"/>
  <c r="AR91" i="22"/>
  <c r="AU84" i="22"/>
  <c r="AD71" i="8"/>
  <c r="W33" i="8"/>
  <c r="Z9" i="8"/>
  <c r="V91" i="31" s="1"/>
  <c r="W91" i="31" s="1"/>
  <c r="X91" i="31" s="1"/>
  <c r="AD38" i="8"/>
  <c r="W37" i="8"/>
  <c r="W83" i="8"/>
  <c r="W70" i="8"/>
  <c r="AD22" i="8"/>
  <c r="AD74" i="8"/>
  <c r="W66" i="8"/>
  <c r="W36" i="8"/>
  <c r="AD137" i="8"/>
  <c r="W137" i="8"/>
  <c r="W17" i="8" s="1"/>
  <c r="W61" i="8"/>
  <c r="W69" i="8"/>
  <c r="S18" i="19"/>
  <c r="T18" i="19" s="1"/>
  <c r="W26" i="8"/>
  <c r="W19" i="8"/>
  <c r="AD40" i="8"/>
  <c r="T10" i="8"/>
  <c r="U92" i="31" s="1"/>
  <c r="Y92" i="31" s="1"/>
  <c r="Z92" i="31" s="1"/>
  <c r="O24" i="19"/>
  <c r="S24" i="19" s="1"/>
  <c r="T24" i="19" s="1"/>
  <c r="W50" i="8"/>
  <c r="W45" i="8"/>
  <c r="AD29" i="8"/>
  <c r="W21" i="8"/>
  <c r="AD80" i="8"/>
  <c r="W68" i="8"/>
  <c r="W56" i="8"/>
  <c r="N24" i="19"/>
  <c r="Q24" i="19" s="1"/>
  <c r="R24" i="19" s="1"/>
  <c r="Z10" i="8"/>
  <c r="V92" i="31" s="1"/>
  <c r="W92" i="31" s="1"/>
  <c r="X92" i="31" s="1"/>
  <c r="V43" i="27"/>
  <c r="W43" i="27" s="1"/>
  <c r="AD28" i="8"/>
  <c r="W62" i="8"/>
  <c r="W65" i="8"/>
  <c r="W20" i="8"/>
  <c r="Q18" i="19"/>
  <c r="R18" i="19" s="1"/>
  <c r="N17" i="19"/>
  <c r="Q17" i="19" s="1"/>
  <c r="R17" i="19" s="1"/>
  <c r="AD50" i="8"/>
  <c r="W77" i="8"/>
  <c r="AD23" i="8"/>
  <c r="AD37" i="8"/>
  <c r="AD19" i="8"/>
  <c r="W60" i="8"/>
  <c r="W84" i="8"/>
  <c r="AD43" i="8"/>
  <c r="W25" i="8"/>
  <c r="AD81" i="8"/>
  <c r="W87" i="8"/>
  <c r="T12" i="8"/>
  <c r="U94" i="31" s="1"/>
  <c r="Y94" i="31" s="1"/>
  <c r="Z94" i="31" s="1"/>
  <c r="T11" i="8"/>
  <c r="U93" i="31" s="1"/>
  <c r="Y93" i="31" s="1"/>
  <c r="Z93" i="31" s="1"/>
  <c r="W39" i="8"/>
  <c r="AD33" i="8"/>
  <c r="AX83" i="22"/>
  <c r="AT92" i="22" s="1"/>
  <c r="AR92" i="22"/>
  <c r="AU83" i="22"/>
  <c r="AX82" i="22"/>
  <c r="AT93" i="22" s="1"/>
  <c r="AR93" i="22"/>
  <c r="AU82" i="22"/>
  <c r="W63" i="8"/>
  <c r="AD61" i="8"/>
  <c r="AD65" i="8"/>
  <c r="AD70" i="8"/>
  <c r="AD20" i="8"/>
  <c r="AX85" i="22"/>
  <c r="AT90" i="22" s="1"/>
  <c r="AR90" i="22"/>
  <c r="AU85" i="22"/>
  <c r="AD83" i="8"/>
  <c r="W54" i="8"/>
  <c r="AD36" i="8"/>
  <c r="AD69" i="8"/>
  <c r="AD73" i="8"/>
  <c r="AD44" i="8"/>
  <c r="AD26" i="8"/>
  <c r="W40" i="8"/>
  <c r="AD60" i="8"/>
  <c r="AD84" i="8"/>
  <c r="W41" i="8"/>
  <c r="AD68" i="8"/>
  <c r="AW72" i="22"/>
  <c r="AD79" i="8"/>
  <c r="AD63" i="8"/>
  <c r="W71" i="8"/>
  <c r="W57" i="8"/>
  <c r="AW69" i="22"/>
  <c r="AD52" i="8"/>
  <c r="W42" i="8"/>
  <c r="M8" i="8"/>
  <c r="W31" i="8"/>
  <c r="Z13" i="8"/>
  <c r="V95" i="31" s="1"/>
  <c r="W95" i="31" s="1"/>
  <c r="X95" i="31" s="1"/>
  <c r="W35" i="8"/>
  <c r="W64" i="8"/>
  <c r="AD77" i="8"/>
  <c r="AD41" i="8"/>
  <c r="AD67" i="8"/>
  <c r="AD55" i="8"/>
  <c r="T8" i="8"/>
  <c r="U90" i="31" s="1"/>
  <c r="Y90" i="31" s="1"/>
  <c r="Z90" i="31" s="1"/>
  <c r="AD76" i="8"/>
  <c r="Z11" i="8"/>
  <c r="V93" i="31" s="1"/>
  <c r="W93" i="31" s="1"/>
  <c r="X93" i="31" s="1"/>
  <c r="Z12" i="8"/>
  <c r="V94" i="31" s="1"/>
  <c r="W94" i="31" s="1"/>
  <c r="X94" i="31" s="1"/>
  <c r="AD57" i="8"/>
  <c r="W52" i="8"/>
  <c r="W80" i="8"/>
  <c r="L8" i="8"/>
  <c r="S60" i="8"/>
  <c r="S11" i="8" s="1"/>
  <c r="W51" i="8"/>
  <c r="W53" i="8"/>
  <c r="W88" i="8"/>
  <c r="W74" i="8"/>
  <c r="W18" i="8"/>
  <c r="U69" i="22"/>
  <c r="Q69" i="22"/>
  <c r="R69" i="22" s="1"/>
  <c r="T9" i="8"/>
  <c r="U91" i="31" s="1"/>
  <c r="Y91" i="31" s="1"/>
  <c r="Z91" i="31" s="1"/>
  <c r="AD85" i="8"/>
  <c r="W81" i="8"/>
  <c r="AD34" i="8"/>
  <c r="AD25" i="8"/>
  <c r="W75" i="8"/>
  <c r="W59" i="8"/>
  <c r="AW70" i="22"/>
  <c r="AW71" i="22"/>
  <c r="W27" i="8"/>
  <c r="W32" i="8"/>
  <c r="W44" i="8"/>
  <c r="AD30" i="8"/>
  <c r="W90" i="8"/>
  <c r="AD7" i="8"/>
  <c r="M57" i="25" s="1"/>
  <c r="AD35" i="8"/>
  <c r="W48" i="8"/>
  <c r="W89" i="8"/>
  <c r="AD66" i="8"/>
  <c r="W24" i="8"/>
  <c r="AD87" i="8"/>
  <c r="W82" i="8"/>
  <c r="W79" i="8"/>
  <c r="AD59" i="8"/>
  <c r="AD48" i="8"/>
  <c r="W46" i="8"/>
  <c r="AD51" i="8"/>
  <c r="W29" i="8"/>
  <c r="AD90" i="8"/>
  <c r="W85" i="8"/>
  <c r="W47" i="8"/>
  <c r="W22" i="8"/>
  <c r="L9" i="8"/>
  <c r="P28" i="25"/>
  <c r="Q28" i="25" s="1"/>
  <c r="M10" i="8"/>
  <c r="L10" i="8"/>
  <c r="N57" i="25"/>
  <c r="V89" i="27"/>
  <c r="W89" i="27" s="1"/>
  <c r="X89" i="27" s="1"/>
  <c r="S747" i="8"/>
  <c r="Q46" i="8"/>
  <c r="Q6" i="8"/>
  <c r="Q70" i="8"/>
  <c r="Q12" i="8" s="1"/>
  <c r="S1251" i="8"/>
  <c r="S70" i="8" s="1"/>
  <c r="S12" i="8" s="1"/>
  <c r="Q49" i="8"/>
  <c r="S813" i="8"/>
  <c r="S49" i="8" s="1"/>
  <c r="AD6" i="8"/>
  <c r="N48" i="19"/>
  <c r="P48" i="19" s="1"/>
  <c r="Q48" i="19" s="1"/>
  <c r="P52" i="19"/>
  <c r="Q52" i="19" s="1"/>
  <c r="O71" i="22"/>
  <c r="Q71" i="22" s="1"/>
  <c r="R71" i="22" s="1"/>
  <c r="L60" i="25"/>
  <c r="P102" i="22"/>
  <c r="T92" i="27"/>
  <c r="O84" i="22"/>
  <c r="P43" i="22"/>
  <c r="AD17" i="8"/>
  <c r="M136" i="8"/>
  <c r="L7" i="8"/>
  <c r="L17" i="8"/>
  <c r="L6" i="8"/>
  <c r="T51" i="25"/>
  <c r="N56" i="25"/>
  <c r="V88" i="27"/>
  <c r="W88" i="27" s="1"/>
  <c r="X88" i="27" s="1"/>
  <c r="O70" i="22"/>
  <c r="Q70" i="22" s="1"/>
  <c r="R70" i="22" s="1"/>
  <c r="P101" i="22"/>
  <c r="O83" i="22"/>
  <c r="L59" i="25"/>
  <c r="T91" i="27"/>
  <c r="P42" i="22"/>
  <c r="S1580" i="8"/>
  <c r="S85" i="8" s="1"/>
  <c r="S13" i="8" s="1"/>
  <c r="Q85" i="8"/>
  <c r="Q13" i="8" s="1"/>
  <c r="B9" i="34" l="1"/>
  <c r="B11" i="34" s="1"/>
  <c r="K6" i="33"/>
  <c r="V90" i="27"/>
  <c r="W90" i="27" s="1"/>
  <c r="X90" i="27" s="1"/>
  <c r="V90" i="31"/>
  <c r="W90" i="31" s="1"/>
  <c r="X90" i="31" s="1"/>
  <c r="D57" i="25"/>
  <c r="E57" i="25" s="1"/>
  <c r="N17" i="22"/>
  <c r="Q17" i="22" s="1"/>
  <c r="R17" i="22" s="1"/>
  <c r="N41" i="22"/>
  <c r="Q41" i="22" s="1"/>
  <c r="R41" i="22" s="1"/>
  <c r="N58" i="25"/>
  <c r="O57" i="25"/>
  <c r="P57" i="25" s="1"/>
  <c r="W6" i="8"/>
  <c r="W7" i="8"/>
  <c r="W11" i="8"/>
  <c r="AD11" i="8"/>
  <c r="M61" i="25" s="1"/>
  <c r="O17" i="19"/>
  <c r="S17" i="19" s="1"/>
  <c r="T17" i="19" s="1"/>
  <c r="AD13" i="8"/>
  <c r="M63" i="25" s="1"/>
  <c r="AD12" i="8"/>
  <c r="M62" i="25" s="1"/>
  <c r="AV83" i="22"/>
  <c r="AW83" i="22"/>
  <c r="AS92" i="22"/>
  <c r="W12" i="8"/>
  <c r="AD8" i="8"/>
  <c r="M58" i="25" s="1"/>
  <c r="N19" i="22"/>
  <c r="Q19" i="22" s="1"/>
  <c r="R19" i="22" s="1"/>
  <c r="N43" i="22"/>
  <c r="Q43" i="22" s="1"/>
  <c r="R43" i="22" s="1"/>
  <c r="V92" i="27"/>
  <c r="W92" i="27" s="1"/>
  <c r="X92" i="27" s="1"/>
  <c r="N60" i="25"/>
  <c r="AS91" i="22"/>
  <c r="AV84" i="22"/>
  <c r="AW84" i="22"/>
  <c r="W10" i="8"/>
  <c r="AD9" i="8"/>
  <c r="M59" i="25" s="1"/>
  <c r="O46" i="22"/>
  <c r="S46" i="22" s="1"/>
  <c r="O22" i="22"/>
  <c r="S22" i="22" s="1"/>
  <c r="T22" i="22" s="1"/>
  <c r="U95" i="27"/>
  <c r="Y95" i="27" s="1"/>
  <c r="Z95" i="27" s="1"/>
  <c r="P74" i="22"/>
  <c r="N62" i="25"/>
  <c r="V94" i="27"/>
  <c r="W94" i="27" s="1"/>
  <c r="X94" i="27" s="1"/>
  <c r="N21" i="22"/>
  <c r="Q21" i="22" s="1"/>
  <c r="R21" i="22" s="1"/>
  <c r="N45" i="22"/>
  <c r="Q45" i="22" s="1"/>
  <c r="R45" i="22" s="1"/>
  <c r="U92" i="27"/>
  <c r="Y92" i="27" s="1"/>
  <c r="Z92" i="27" s="1"/>
  <c r="O19" i="22"/>
  <c r="S19" i="22" s="1"/>
  <c r="T19" i="22" s="1"/>
  <c r="P71" i="22"/>
  <c r="Q102" i="22"/>
  <c r="O43" i="22"/>
  <c r="S43" i="22" s="1"/>
  <c r="N44" i="22"/>
  <c r="Q44" i="22" s="1"/>
  <c r="R44" i="22" s="1"/>
  <c r="V93" i="27"/>
  <c r="W93" i="27" s="1"/>
  <c r="X93" i="27" s="1"/>
  <c r="N20" i="22"/>
  <c r="Q20" i="22" s="1"/>
  <c r="R20" i="22" s="1"/>
  <c r="N61" i="25"/>
  <c r="O42" i="22"/>
  <c r="S42" i="22" s="1"/>
  <c r="P70" i="22"/>
  <c r="Q101" i="22"/>
  <c r="U91" i="27"/>
  <c r="Y91" i="27" s="1"/>
  <c r="Z91" i="27" s="1"/>
  <c r="O18" i="22"/>
  <c r="S18" i="22" s="1"/>
  <c r="T18" i="22" s="1"/>
  <c r="N22" i="22"/>
  <c r="Q22" i="22" s="1"/>
  <c r="R22" i="22" s="1"/>
  <c r="V95" i="27"/>
  <c r="W95" i="27" s="1"/>
  <c r="X95" i="27" s="1"/>
  <c r="N63" i="25"/>
  <c r="N46" i="22"/>
  <c r="Q46" i="22" s="1"/>
  <c r="R46" i="22" s="1"/>
  <c r="AW85" i="22"/>
  <c r="AV85" i="22"/>
  <c r="AS90" i="22"/>
  <c r="AV82" i="22"/>
  <c r="AW82" i="22"/>
  <c r="AS93" i="22"/>
  <c r="O44" i="22"/>
  <c r="S44" i="22" s="1"/>
  <c r="O20" i="22"/>
  <c r="S20" i="22" s="1"/>
  <c r="T20" i="22" s="1"/>
  <c r="P72" i="22"/>
  <c r="U93" i="27"/>
  <c r="Y93" i="27" s="1"/>
  <c r="Z93" i="27" s="1"/>
  <c r="Q103" i="22"/>
  <c r="W8" i="8"/>
  <c r="W9" i="8"/>
  <c r="AD10" i="8"/>
  <c r="M60" i="25" s="1"/>
  <c r="W13" i="8"/>
  <c r="P69" i="22"/>
  <c r="U90" i="27"/>
  <c r="Y90" i="27" s="1"/>
  <c r="Z90" i="27" s="1"/>
  <c r="O17" i="22"/>
  <c r="S17" i="22" s="1"/>
  <c r="T17" i="22" s="1"/>
  <c r="O41" i="22"/>
  <c r="S41" i="22" s="1"/>
  <c r="Q100" i="22"/>
  <c r="P73" i="22"/>
  <c r="O21" i="22"/>
  <c r="S21" i="22" s="1"/>
  <c r="T21" i="22" s="1"/>
  <c r="O45" i="22"/>
  <c r="S45" i="22" s="1"/>
  <c r="U94" i="27"/>
  <c r="Y94" i="27" s="1"/>
  <c r="Z94" i="27" s="1"/>
  <c r="V91" i="27"/>
  <c r="W91" i="27" s="1"/>
  <c r="X91" i="27" s="1"/>
  <c r="N42" i="22"/>
  <c r="Q42" i="22" s="1"/>
  <c r="R42" i="22" s="1"/>
  <c r="N59" i="25"/>
  <c r="N18" i="22"/>
  <c r="Q18" i="22" s="1"/>
  <c r="R18" i="22" s="1"/>
  <c r="W102" i="22"/>
  <c r="V102" i="22"/>
  <c r="T102" i="22"/>
  <c r="U102" i="22" s="1"/>
  <c r="S6" i="8"/>
  <c r="S46" i="8"/>
  <c r="P83" i="22"/>
  <c r="Q83" i="22" s="1"/>
  <c r="AB88" i="22"/>
  <c r="T101" i="22"/>
  <c r="U101" i="22" s="1"/>
  <c r="W101" i="22"/>
  <c r="V101" i="22"/>
  <c r="M7" i="8"/>
  <c r="M17" i="8"/>
  <c r="M6" i="8"/>
  <c r="S51" i="25"/>
  <c r="U51" i="25" s="1"/>
  <c r="V51" i="25" s="1"/>
  <c r="M56" i="25"/>
  <c r="O56" i="25" s="1"/>
  <c r="P56" i="25" s="1"/>
  <c r="P84" i="22"/>
  <c r="Q84" i="22" s="1"/>
  <c r="AB87" i="22"/>
  <c r="O60" i="25" l="1"/>
  <c r="P60" i="25" s="1"/>
  <c r="T42" i="22"/>
  <c r="O61" i="25"/>
  <c r="P61" i="25" s="1"/>
  <c r="T43" i="22"/>
  <c r="O58" i="25"/>
  <c r="P58" i="25" s="1"/>
  <c r="T41" i="22"/>
  <c r="O59" i="25"/>
  <c r="P59" i="25" s="1"/>
  <c r="T46" i="22"/>
  <c r="O63" i="25"/>
  <c r="P63" i="25" s="1"/>
  <c r="V73" i="22"/>
  <c r="W73" i="22" s="1"/>
  <c r="X73" i="22" s="1"/>
  <c r="AC85" i="22"/>
  <c r="V72" i="22"/>
  <c r="W72" i="22" s="1"/>
  <c r="X72" i="22" s="1"/>
  <c r="AC86" i="22"/>
  <c r="AC88" i="22"/>
  <c r="V70" i="22"/>
  <c r="W70" i="22" s="1"/>
  <c r="X70" i="22" s="1"/>
  <c r="AC87" i="22"/>
  <c r="V71" i="22"/>
  <c r="W71" i="22" s="1"/>
  <c r="X71" i="22" s="1"/>
  <c r="V74" i="22"/>
  <c r="W74" i="22" s="1"/>
  <c r="X74" i="22" s="1"/>
  <c r="AC84" i="22"/>
  <c r="AC89" i="22"/>
  <c r="V69" i="22"/>
  <c r="W69" i="22" s="1"/>
  <c r="X69" i="22" s="1"/>
  <c r="T45" i="22"/>
  <c r="T44" i="22"/>
  <c r="O62" i="25"/>
  <c r="P62" i="2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asistentedeproyectos</author>
  </authors>
  <commentList>
    <comment ref="C92" authorId="0" shapeId="0" xr:uid="{00000000-0006-0000-0000-000001000000}">
      <text>
        <r>
          <rPr>
            <b/>
            <sz val="9"/>
            <color indexed="81"/>
            <rFont val="Tahoma"/>
            <family val="2"/>
          </rPr>
          <t>asistentedeproyectos:</t>
        </r>
        <r>
          <rPr>
            <sz val="9"/>
            <color indexed="81"/>
            <rFont val="Tahoma"/>
            <family val="2"/>
          </rPr>
          <t xml:space="preserve">
Se sumará ese valor al diferencial que esté vigente</t>
        </r>
      </text>
    </comment>
  </commentList>
</comments>
</file>

<file path=xl/sharedStrings.xml><?xml version="1.0" encoding="utf-8"?>
<sst xmlns="http://schemas.openxmlformats.org/spreadsheetml/2006/main" count="4272" uniqueCount="1527">
  <si>
    <t>Promedio</t>
  </si>
  <si>
    <t>A</t>
  </si>
  <si>
    <t>B</t>
  </si>
  <si>
    <t>C</t>
  </si>
  <si>
    <t>Fecha</t>
  </si>
  <si>
    <t>Indicador</t>
  </si>
  <si>
    <t>bbls</t>
  </si>
  <si>
    <t>Adjudicatario</t>
  </si>
  <si>
    <t>Glencore</t>
  </si>
  <si>
    <t>USGC HSFO</t>
  </si>
  <si>
    <t>PMI Trading</t>
  </si>
  <si>
    <t xml:space="preserve">Vitol </t>
  </si>
  <si>
    <t>Trafigura</t>
  </si>
  <si>
    <t>Arkham</t>
  </si>
  <si>
    <t>USGC 3% Waterborne</t>
  </si>
  <si>
    <t>Freepoint Commodities LLC</t>
  </si>
  <si>
    <t>Exportac. en
consurso</t>
  </si>
  <si>
    <t>Export. total</t>
  </si>
  <si>
    <t>Exportaciones FO6</t>
  </si>
  <si>
    <t>Exportaciones FO4</t>
  </si>
  <si>
    <t>castigo/premio
US$/bbl</t>
  </si>
  <si>
    <t>castigo/premio
US$/TM</t>
  </si>
  <si>
    <t>D</t>
  </si>
  <si>
    <t>Año</t>
  </si>
  <si>
    <t>Producto</t>
  </si>
  <si>
    <t>API</t>
  </si>
  <si>
    <t>Factor conversión
barriles por TM</t>
  </si>
  <si>
    <t xml:space="preserve">FO4 </t>
  </si>
  <si>
    <t>FO6</t>
  </si>
  <si>
    <t>Diferenciales combinados</t>
  </si>
  <si>
    <t>FO4</t>
  </si>
  <si>
    <t>Diferencial
Propuesto
SNI</t>
  </si>
  <si>
    <t>Precio Propuesto FO4 SNI</t>
  </si>
  <si>
    <t>Freepoint Com.</t>
  </si>
  <si>
    <t>US$/TM</t>
  </si>
  <si>
    <t>Factor</t>
  </si>
  <si>
    <t>FC</t>
  </si>
  <si>
    <t>FORMULA PROPUESTA  PARA EL FO 4</t>
  </si>
  <si>
    <t>Factor de conversión de barriles a Toneladas Métricas</t>
  </si>
  <si>
    <t>PLATTS USGC HSFO
(Waterborne)</t>
  </si>
  <si>
    <r>
      <t>Indicador utilizado por EP Petroecuador para la exportación de Fuel Oil ecuatoriano.  Se refiere al Platts USGC HSFO Waterborne.
I</t>
    </r>
    <r>
      <rPr>
        <vertAlign val="subscript"/>
        <sz val="11"/>
        <color indexed="8"/>
        <rFont val="Calibri"/>
        <family val="2"/>
      </rPr>
      <t>FO</t>
    </r>
    <r>
      <rPr>
        <sz val="11"/>
        <color theme="1"/>
        <rFont val="Calibri"/>
        <family val="2"/>
        <scheme val="minor"/>
      </rPr>
      <t>= PLATTS USGC HSFO del día martes de la semana de vigencia del precio</t>
    </r>
  </si>
  <si>
    <t>Marcador internacional publicado por Platts que refleja el precio en cinco terminales de la costa de la costa del golfo de EEUU para el Fuel Oil con contenido de azufre máximo de 3,5 %S.  Expresado en  US$/bbl</t>
  </si>
  <si>
    <r>
      <t>PFV</t>
    </r>
    <r>
      <rPr>
        <b/>
        <vertAlign val="subscript"/>
        <sz val="11"/>
        <color indexed="30"/>
        <rFont val="Calibri"/>
        <family val="2"/>
      </rPr>
      <t>FO</t>
    </r>
  </si>
  <si>
    <r>
      <t>I</t>
    </r>
    <r>
      <rPr>
        <b/>
        <vertAlign val="subscript"/>
        <sz val="11"/>
        <color indexed="30"/>
        <rFont val="Calibri"/>
        <family val="2"/>
      </rPr>
      <t>FO</t>
    </r>
  </si>
  <si>
    <r>
      <t>DIF</t>
    </r>
    <r>
      <rPr>
        <b/>
        <vertAlign val="subscript"/>
        <sz val="11"/>
        <color indexed="30"/>
        <rFont val="Calibri"/>
        <family val="2"/>
      </rPr>
      <t>FO</t>
    </r>
  </si>
  <si>
    <r>
      <t>PFV</t>
    </r>
    <r>
      <rPr>
        <b/>
        <vertAlign val="subscript"/>
        <sz val="14"/>
        <color indexed="30"/>
        <rFont val="Calibri"/>
        <family val="2"/>
      </rPr>
      <t>FO</t>
    </r>
    <r>
      <rPr>
        <b/>
        <sz val="14"/>
        <color indexed="30"/>
        <rFont val="Calibri"/>
        <family val="2"/>
      </rPr>
      <t xml:space="preserve"> = (I</t>
    </r>
    <r>
      <rPr>
        <b/>
        <vertAlign val="subscript"/>
        <sz val="14"/>
        <color indexed="30"/>
        <rFont val="Calibri"/>
        <family val="2"/>
      </rPr>
      <t>FO</t>
    </r>
    <r>
      <rPr>
        <b/>
        <sz val="14"/>
        <color indexed="30"/>
        <rFont val="Calibri"/>
        <family val="2"/>
      </rPr>
      <t xml:space="preserve"> + Factor * DIF</t>
    </r>
    <r>
      <rPr>
        <b/>
        <vertAlign val="subscript"/>
        <sz val="14"/>
        <color indexed="30"/>
        <rFont val="Calibri"/>
        <family val="2"/>
      </rPr>
      <t>FO</t>
    </r>
    <r>
      <rPr>
        <b/>
        <sz val="14"/>
        <color indexed="30"/>
        <rFont val="Calibri"/>
        <family val="2"/>
      </rPr>
      <t>) * FC</t>
    </r>
  </si>
  <si>
    <t>Precio final de venta en US$/TM  del Fuel Oil 4 viscosidad 4700 SRW.  Precio incluye IVA. 
El precio se modifica en +/- US$ 0,50/TM por cada 100 SRW de desviación de viscosidad del producto despachado con respecto a 4700 SRW</t>
  </si>
  <si>
    <t>Descuento en US$/bbl  del Fuel ecuatoriano exportado por EP Petroecuador en referencia al  Platts USGC HSFO obtenido en la última licitación adjudicada  para la exportación de Fuel</t>
  </si>
  <si>
    <t>Precio propuesto SNI</t>
  </si>
  <si>
    <t>US$/MTD</t>
  </si>
  <si>
    <t>US$/bbl</t>
  </si>
  <si>
    <t>PLATTS USGC HSFO (WB)</t>
  </si>
  <si>
    <t>Precio Exportación EPP</t>
  </si>
  <si>
    <t>US$/gl</t>
  </si>
  <si>
    <t>Costo EPP
(sin IVA)</t>
  </si>
  <si>
    <t>PLATTS HOU I380</t>
  </si>
  <si>
    <t>PLATTS PANAMA I380</t>
  </si>
  <si>
    <t>Costo EPP
(con  IVA)</t>
  </si>
  <si>
    <t>Factor fórmula</t>
  </si>
  <si>
    <t>Fact. Convers.</t>
  </si>
  <si>
    <t>barriles a TM</t>
  </si>
  <si>
    <t>PLATTS HOUSTON I380</t>
  </si>
  <si>
    <t>Precio FO4 EPP - SNI</t>
  </si>
  <si>
    <t>Precio Form Ant. EPP</t>
  </si>
  <si>
    <t>Utilidad EPP</t>
  </si>
  <si>
    <r>
      <t xml:space="preserve">Factor de modificación del diferencial sobre el marcador internacional, que resulta en una mejora del precio para EP Petroecuador respecto al precio de exportación del Fuel Oil
 -Factor = 0,95 si el diferencial negociado por EP Petroecuador </t>
    </r>
    <r>
      <rPr>
        <i/>
        <sz val="11"/>
        <color indexed="8"/>
        <rFont val="Calibri"/>
        <family val="2"/>
      </rPr>
      <t>sea un castigo o descuento</t>
    </r>
    <r>
      <rPr>
        <sz val="11"/>
        <color theme="1"/>
        <rFont val="Calibri"/>
        <family val="2"/>
        <scheme val="minor"/>
      </rPr>
      <t xml:space="preserve">
 -Factor = 1,05 si el diferencial negociado por EP Petroecuador </t>
    </r>
    <r>
      <rPr>
        <i/>
        <sz val="11"/>
        <color indexed="8"/>
        <rFont val="Calibri"/>
        <family val="2"/>
      </rPr>
      <t xml:space="preserve">sea un premio </t>
    </r>
  </si>
  <si>
    <t>Precio DO2 SNI EPP</t>
  </si>
  <si>
    <t>Costo I380 c/ FO EPP de Exp.</t>
  </si>
  <si>
    <t>Costo I380 SNI</t>
  </si>
  <si>
    <t>Período</t>
  </si>
  <si>
    <t>Sep-19'</t>
  </si>
  <si>
    <t>Ag-19'</t>
  </si>
  <si>
    <t>S</t>
  </si>
  <si>
    <t>X</t>
  </si>
  <si>
    <t>Oct-19'</t>
  </si>
  <si>
    <t>Nov-19</t>
  </si>
  <si>
    <t>Costo I380 SNI - Ecuador</t>
  </si>
  <si>
    <t>Dic-19'</t>
  </si>
  <si>
    <t>Fuel Oil Petrolero</t>
  </si>
  <si>
    <t>Fuel Oil Eléctrico</t>
  </si>
  <si>
    <t>Ene-20'</t>
  </si>
  <si>
    <t>Lukoil Pan Americas</t>
  </si>
  <si>
    <t>Precio exportación EPP</t>
  </si>
  <si>
    <t>Y</t>
  </si>
  <si>
    <t>Precio FO Exportación EPP
US$/MTD</t>
  </si>
  <si>
    <t>D = B - A</t>
  </si>
  <si>
    <t>Feb-20'</t>
  </si>
  <si>
    <t>% = D/ A</t>
  </si>
  <si>
    <t>Costo Fuel Oil SNI</t>
  </si>
  <si>
    <t xml:space="preserve">Precio Platts USGC HSFO </t>
  </si>
  <si>
    <t>Precio Platts USGC HSFO
US$/TM</t>
  </si>
  <si>
    <t>Diferencial Precio Platts USGC HSFO - Costo Fuel Oil SNI</t>
  </si>
  <si>
    <t>D = A - C</t>
  </si>
  <si>
    <t>% =D / C</t>
  </si>
  <si>
    <t>Diferenciales Costo Fuel Oil SNI - Precio Exportación</t>
  </si>
  <si>
    <t>E = C - B</t>
  </si>
  <si>
    <t>%= E / B</t>
  </si>
  <si>
    <t>Costo Fuel Oil Sector Industrial*
US$/MTD</t>
  </si>
  <si>
    <t>Costo Fuel Oil
SNI *
US$/TM</t>
  </si>
  <si>
    <t>Diferenciales
Costo Fuel Oil SNI - Costo Fuel Oil S.Industrial</t>
  </si>
  <si>
    <t>Precio Export. Fuel Oil  EPP</t>
  </si>
  <si>
    <t xml:space="preserve">Costo Fuel Oil S.Industrial </t>
  </si>
  <si>
    <t>* Incluye IVA</t>
  </si>
  <si>
    <t>Costo Fuel Oil SNI*</t>
  </si>
  <si>
    <t>Precio exportación Fuel Oil EPP</t>
  </si>
  <si>
    <t xml:space="preserve">Costo Fuel Oil SNI </t>
  </si>
  <si>
    <t>Precio Export. Fuel Oil EPP</t>
  </si>
  <si>
    <t>Periodo</t>
  </si>
  <si>
    <t>D = C- A</t>
  </si>
  <si>
    <t>% = E/ A</t>
  </si>
  <si>
    <t>Mar-20'</t>
  </si>
  <si>
    <t>Abr-20</t>
  </si>
  <si>
    <t>20160322</t>
  </si>
  <si>
    <t>20160623</t>
  </si>
  <si>
    <t>20170517</t>
  </si>
  <si>
    <t>20170929</t>
  </si>
  <si>
    <t>20180307</t>
  </si>
  <si>
    <t>20180515</t>
  </si>
  <si>
    <t>20190703</t>
  </si>
  <si>
    <t>20151202</t>
  </si>
  <si>
    <t>20170424</t>
  </si>
  <si>
    <t>20170922</t>
  </si>
  <si>
    <t>20190805</t>
  </si>
  <si>
    <t>20191129</t>
  </si>
  <si>
    <t>20191226</t>
  </si>
  <si>
    <t>202005</t>
  </si>
  <si>
    <t>202004</t>
  </si>
  <si>
    <t>202003</t>
  </si>
  <si>
    <t>202002</t>
  </si>
  <si>
    <t>202001</t>
  </si>
  <si>
    <t>201912</t>
  </si>
  <si>
    <t>201911</t>
  </si>
  <si>
    <t>201910</t>
  </si>
  <si>
    <t>201909</t>
  </si>
  <si>
    <t>201908</t>
  </si>
  <si>
    <t>201907</t>
  </si>
  <si>
    <t>201906</t>
  </si>
  <si>
    <t>201905</t>
  </si>
  <si>
    <t>201904</t>
  </si>
  <si>
    <t>201903</t>
  </si>
  <si>
    <t>201902</t>
  </si>
  <si>
    <t>201901</t>
  </si>
  <si>
    <t>201812</t>
  </si>
  <si>
    <t>201811</t>
  </si>
  <si>
    <t>201810</t>
  </si>
  <si>
    <t>201809</t>
  </si>
  <si>
    <t>201808</t>
  </si>
  <si>
    <t>201807</t>
  </si>
  <si>
    <t>201806</t>
  </si>
  <si>
    <t>201805</t>
  </si>
  <si>
    <t>201804</t>
  </si>
  <si>
    <t>201803</t>
  </si>
  <si>
    <t>201802</t>
  </si>
  <si>
    <t>201801</t>
  </si>
  <si>
    <t>201712</t>
  </si>
  <si>
    <t>201711</t>
  </si>
  <si>
    <t>201710</t>
  </si>
  <si>
    <t>201709</t>
  </si>
  <si>
    <t>201708</t>
  </si>
  <si>
    <t>201707</t>
  </si>
  <si>
    <t>201706</t>
  </si>
  <si>
    <t>201705</t>
  </si>
  <si>
    <t>201704</t>
  </si>
  <si>
    <t>201703</t>
  </si>
  <si>
    <t>201702</t>
  </si>
  <si>
    <t>201701</t>
  </si>
  <si>
    <t>201612</t>
  </si>
  <si>
    <t>201611</t>
  </si>
  <si>
    <t>201610</t>
  </si>
  <si>
    <t>201609</t>
  </si>
  <si>
    <t>201608</t>
  </si>
  <si>
    <t>201607</t>
  </si>
  <si>
    <t>201606</t>
  </si>
  <si>
    <t>201605</t>
  </si>
  <si>
    <t>201604</t>
  </si>
  <si>
    <t>201603</t>
  </si>
  <si>
    <t>201602</t>
  </si>
  <si>
    <t>201601</t>
  </si>
  <si>
    <t>20200519</t>
  </si>
  <si>
    <t>20200518</t>
  </si>
  <si>
    <t>20200515</t>
  </si>
  <si>
    <t>20200514</t>
  </si>
  <si>
    <t>20200513</t>
  </si>
  <si>
    <t>20200512</t>
  </si>
  <si>
    <t>20200511</t>
  </si>
  <si>
    <t>20200508</t>
  </si>
  <si>
    <t>20200507</t>
  </si>
  <si>
    <t>20200506</t>
  </si>
  <si>
    <t>20200505</t>
  </si>
  <si>
    <t>20200504</t>
  </si>
  <si>
    <t>20200501</t>
  </si>
  <si>
    <t>20200430</t>
  </si>
  <si>
    <t>20200429</t>
  </si>
  <si>
    <t>20200428</t>
  </si>
  <si>
    <t>20200427</t>
  </si>
  <si>
    <t>20200424</t>
  </si>
  <si>
    <t>20200423</t>
  </si>
  <si>
    <t>20200422</t>
  </si>
  <si>
    <t>20200421</t>
  </si>
  <si>
    <t>20200420</t>
  </si>
  <si>
    <t>20200417</t>
  </si>
  <si>
    <t>20200416</t>
  </si>
  <si>
    <t>20200415</t>
  </si>
  <si>
    <t>20200414</t>
  </si>
  <si>
    <t>20200413</t>
  </si>
  <si>
    <t>20200409</t>
  </si>
  <si>
    <t>20200408</t>
  </si>
  <si>
    <t>20200407</t>
  </si>
  <si>
    <t>20200406</t>
  </si>
  <si>
    <t>20200403</t>
  </si>
  <si>
    <t>20200402</t>
  </si>
  <si>
    <t>20200401</t>
  </si>
  <si>
    <t>20200331</t>
  </si>
  <si>
    <t>20200330</t>
  </si>
  <si>
    <t>20200327</t>
  </si>
  <si>
    <t>20200326</t>
  </si>
  <si>
    <t>20200325</t>
  </si>
  <si>
    <t>20200324</t>
  </si>
  <si>
    <t>20200323</t>
  </si>
  <si>
    <t>20200320</t>
  </si>
  <si>
    <t>20200319</t>
  </si>
  <si>
    <t>20200318</t>
  </si>
  <si>
    <t>20200317</t>
  </si>
  <si>
    <t>20200316</t>
  </si>
  <si>
    <t>20200313</t>
  </si>
  <si>
    <t>20200312</t>
  </si>
  <si>
    <t>20200311</t>
  </si>
  <si>
    <t>20200310</t>
  </si>
  <si>
    <t>20200309</t>
  </si>
  <si>
    <t>20200306</t>
  </si>
  <si>
    <t>20200305</t>
  </si>
  <si>
    <t>20200304</t>
  </si>
  <si>
    <t>20200303</t>
  </si>
  <si>
    <t>20200302</t>
  </si>
  <si>
    <t>20200228</t>
  </si>
  <si>
    <t>20200227</t>
  </si>
  <si>
    <t>20200226</t>
  </si>
  <si>
    <t>20200225</t>
  </si>
  <si>
    <t>20200224</t>
  </si>
  <si>
    <t>20200221</t>
  </si>
  <si>
    <t>20200220</t>
  </si>
  <si>
    <t>20200219</t>
  </si>
  <si>
    <t>20200218</t>
  </si>
  <si>
    <t>20200214</t>
  </si>
  <si>
    <t>20200213</t>
  </si>
  <si>
    <t>20200212</t>
  </si>
  <si>
    <t>20200211</t>
  </si>
  <si>
    <t>20200210</t>
  </si>
  <si>
    <t>20200207</t>
  </si>
  <si>
    <t>20200206</t>
  </si>
  <si>
    <t>20200205</t>
  </si>
  <si>
    <t>20200204</t>
  </si>
  <si>
    <t>20200203</t>
  </si>
  <si>
    <t>20200131</t>
  </si>
  <si>
    <t>20200130</t>
  </si>
  <si>
    <t>20200129</t>
  </si>
  <si>
    <t>20200128</t>
  </si>
  <si>
    <t>20200127</t>
  </si>
  <si>
    <t>20200124</t>
  </si>
  <si>
    <t>20200123</t>
  </si>
  <si>
    <t>20200122</t>
  </si>
  <si>
    <t>20200121</t>
  </si>
  <si>
    <t>20200117</t>
  </si>
  <si>
    <t>20200116</t>
  </si>
  <si>
    <t>20200115</t>
  </si>
  <si>
    <t>20200114</t>
  </si>
  <si>
    <t>20200113</t>
  </si>
  <si>
    <t>20200110</t>
  </si>
  <si>
    <t>20200109</t>
  </si>
  <si>
    <t>20200108</t>
  </si>
  <si>
    <t>20200107</t>
  </si>
  <si>
    <t>20200106</t>
  </si>
  <si>
    <t>20200103</t>
  </si>
  <si>
    <t>20200102</t>
  </si>
  <si>
    <t>20191231</t>
  </si>
  <si>
    <t>20191230</t>
  </si>
  <si>
    <t>20191227</t>
  </si>
  <si>
    <t>20191224</t>
  </si>
  <si>
    <t>20191223</t>
  </si>
  <si>
    <t>20191220</t>
  </si>
  <si>
    <t>20191219</t>
  </si>
  <si>
    <t>20191218</t>
  </si>
  <si>
    <t>20191217</t>
  </si>
  <si>
    <t>20191216</t>
  </si>
  <si>
    <t>20191213</t>
  </si>
  <si>
    <t>20191212</t>
  </si>
  <si>
    <t>20191211</t>
  </si>
  <si>
    <t>20191210</t>
  </si>
  <si>
    <t>20191209</t>
  </si>
  <si>
    <t>20191206</t>
  </si>
  <si>
    <t>20191205</t>
  </si>
  <si>
    <t>20191204</t>
  </si>
  <si>
    <t>20191203</t>
  </si>
  <si>
    <t>20191202</t>
  </si>
  <si>
    <t>20191127</t>
  </si>
  <si>
    <t>20191126</t>
  </si>
  <si>
    <t>20191125</t>
  </si>
  <si>
    <t>20191122</t>
  </si>
  <si>
    <t>20191121</t>
  </si>
  <si>
    <t>20191120</t>
  </si>
  <si>
    <t>20191119</t>
  </si>
  <si>
    <t>20191118</t>
  </si>
  <si>
    <t>20191115</t>
  </si>
  <si>
    <t>20191114</t>
  </si>
  <si>
    <t>20191113</t>
  </si>
  <si>
    <t>20191112</t>
  </si>
  <si>
    <t>20191111</t>
  </si>
  <si>
    <t>20191108</t>
  </si>
  <si>
    <t>20191107</t>
  </si>
  <si>
    <t>20191106</t>
  </si>
  <si>
    <t>20191105</t>
  </si>
  <si>
    <t>20191104</t>
  </si>
  <si>
    <t>20191101</t>
  </si>
  <si>
    <t>20191031</t>
  </si>
  <si>
    <t>20191030</t>
  </si>
  <si>
    <t>20191029</t>
  </si>
  <si>
    <t>20191028</t>
  </si>
  <si>
    <t>20191025</t>
  </si>
  <si>
    <t>20191024</t>
  </si>
  <si>
    <t>20191023</t>
  </si>
  <si>
    <t>20191022</t>
  </si>
  <si>
    <t>20191021</t>
  </si>
  <si>
    <t>20191018</t>
  </si>
  <si>
    <t>20191017</t>
  </si>
  <si>
    <t>20191016</t>
  </si>
  <si>
    <t>20191015</t>
  </si>
  <si>
    <t>20191014</t>
  </si>
  <si>
    <t>20191011</t>
  </si>
  <si>
    <t>20191010</t>
  </si>
  <si>
    <t>20191009</t>
  </si>
  <si>
    <t>20191008</t>
  </si>
  <si>
    <t>20191007</t>
  </si>
  <si>
    <t>20191004</t>
  </si>
  <si>
    <t>20191003</t>
  </si>
  <si>
    <t>20191002</t>
  </si>
  <si>
    <t>20191001</t>
  </si>
  <si>
    <t>20190930</t>
  </si>
  <si>
    <t>20190927</t>
  </si>
  <si>
    <t>20190926</t>
  </si>
  <si>
    <t>20190925</t>
  </si>
  <si>
    <t>20190924</t>
  </si>
  <si>
    <t>20190923</t>
  </si>
  <si>
    <t>20190920</t>
  </si>
  <si>
    <t>20190919</t>
  </si>
  <si>
    <t>20190918</t>
  </si>
  <si>
    <t>20190917</t>
  </si>
  <si>
    <t>20190916</t>
  </si>
  <si>
    <t>20190913</t>
  </si>
  <si>
    <t>20190912</t>
  </si>
  <si>
    <t>20190911</t>
  </si>
  <si>
    <t>20190910</t>
  </si>
  <si>
    <t>20190909</t>
  </si>
  <si>
    <t>20190906</t>
  </si>
  <si>
    <t>20190905</t>
  </si>
  <si>
    <t>20190904</t>
  </si>
  <si>
    <t>20190903</t>
  </si>
  <si>
    <t>20190902</t>
  </si>
  <si>
    <t>20190830</t>
  </si>
  <si>
    <t>20190829</t>
  </si>
  <si>
    <t>20190828</t>
  </si>
  <si>
    <t>20190827</t>
  </si>
  <si>
    <t>20190826</t>
  </si>
  <si>
    <t>20190823</t>
  </si>
  <si>
    <t>20190822</t>
  </si>
  <si>
    <t>20190821</t>
  </si>
  <si>
    <t>20190820</t>
  </si>
  <si>
    <t>20190819</t>
  </si>
  <si>
    <t>20190816</t>
  </si>
  <si>
    <t>20190815</t>
  </si>
  <si>
    <t>20190814</t>
  </si>
  <si>
    <t>20190813</t>
  </si>
  <si>
    <t>20190812</t>
  </si>
  <si>
    <t>20190809</t>
  </si>
  <si>
    <t>20190808</t>
  </si>
  <si>
    <t>20190807</t>
  </si>
  <si>
    <t>20190806</t>
  </si>
  <si>
    <t>20190802</t>
  </si>
  <si>
    <t>20190801</t>
  </si>
  <si>
    <t>20190731</t>
  </si>
  <si>
    <t>20190730</t>
  </si>
  <si>
    <t>20190729</t>
  </si>
  <si>
    <t>20190726</t>
  </si>
  <si>
    <t>20190725</t>
  </si>
  <si>
    <t>20190724</t>
  </si>
  <si>
    <t>20190723</t>
  </si>
  <si>
    <t>20190722</t>
  </si>
  <si>
    <t>20190719</t>
  </si>
  <si>
    <t>20190718</t>
  </si>
  <si>
    <t>20190717</t>
  </si>
  <si>
    <t>20190716</t>
  </si>
  <si>
    <t>20190715</t>
  </si>
  <si>
    <t>20190712</t>
  </si>
  <si>
    <t>20190711</t>
  </si>
  <si>
    <t>20190710</t>
  </si>
  <si>
    <t>20190709</t>
  </si>
  <si>
    <t>20190708</t>
  </si>
  <si>
    <t>20190705</t>
  </si>
  <si>
    <t>20190704</t>
  </si>
  <si>
    <t>20190702</t>
  </si>
  <si>
    <t>20190701</t>
  </si>
  <si>
    <t>20190628</t>
  </si>
  <si>
    <t>20190627</t>
  </si>
  <si>
    <t>20190626</t>
  </si>
  <si>
    <t>20190625</t>
  </si>
  <si>
    <t>20190624</t>
  </si>
  <si>
    <t>20190621</t>
  </si>
  <si>
    <t>20190620</t>
  </si>
  <si>
    <t>20190619</t>
  </si>
  <si>
    <t>20190618</t>
  </si>
  <si>
    <t>20190617</t>
  </si>
  <si>
    <t>20190614</t>
  </si>
  <si>
    <t>20190613</t>
  </si>
  <si>
    <t>20190612</t>
  </si>
  <si>
    <t>20190611</t>
  </si>
  <si>
    <t>20190610</t>
  </si>
  <si>
    <t>20190607</t>
  </si>
  <si>
    <t>20190606</t>
  </si>
  <si>
    <t>20190605</t>
  </si>
  <si>
    <t>20190604</t>
  </si>
  <si>
    <t>20190603</t>
  </si>
  <si>
    <t>20190531</t>
  </si>
  <si>
    <t>20190530</t>
  </si>
  <si>
    <t>20190529</t>
  </si>
  <si>
    <t>20190528</t>
  </si>
  <si>
    <t>20190527</t>
  </si>
  <si>
    <t>20190524</t>
  </si>
  <si>
    <t>20190523</t>
  </si>
  <si>
    <t>20190522</t>
  </si>
  <si>
    <t>20190521</t>
  </si>
  <si>
    <t>20190520</t>
  </si>
  <si>
    <t>20190517</t>
  </si>
  <si>
    <t>20190516</t>
  </si>
  <si>
    <t>20190515</t>
  </si>
  <si>
    <t>20190514</t>
  </si>
  <si>
    <t>20190513</t>
  </si>
  <si>
    <t>20190510</t>
  </si>
  <si>
    <t>20190509</t>
  </si>
  <si>
    <t>20190508</t>
  </si>
  <si>
    <t>20190507</t>
  </si>
  <si>
    <t>20190506</t>
  </si>
  <si>
    <t>20190503</t>
  </si>
  <si>
    <t>20190502</t>
  </si>
  <si>
    <t>20190501</t>
  </si>
  <si>
    <t>20190430</t>
  </si>
  <si>
    <t>20190429</t>
  </si>
  <si>
    <t>20190426</t>
  </si>
  <si>
    <t>20190425</t>
  </si>
  <si>
    <t>20190424</t>
  </si>
  <si>
    <t>20190423</t>
  </si>
  <si>
    <t>20190422</t>
  </si>
  <si>
    <t>20190419</t>
  </si>
  <si>
    <t>20190418</t>
  </si>
  <si>
    <t>20190417</t>
  </si>
  <si>
    <t>20190416</t>
  </si>
  <si>
    <t>20190415</t>
  </si>
  <si>
    <t>20190412</t>
  </si>
  <si>
    <t>20190411</t>
  </si>
  <si>
    <t>20190410</t>
  </si>
  <si>
    <t>20190409</t>
  </si>
  <si>
    <t>20190408</t>
  </si>
  <si>
    <t>20190405</t>
  </si>
  <si>
    <t>20190404</t>
  </si>
  <si>
    <t>20190403</t>
  </si>
  <si>
    <t>20190402</t>
  </si>
  <si>
    <t>20190401</t>
  </si>
  <si>
    <t>20190329</t>
  </si>
  <si>
    <t>20190328</t>
  </si>
  <si>
    <t>20190327</t>
  </si>
  <si>
    <t>20190326</t>
  </si>
  <si>
    <t>20190325</t>
  </si>
  <si>
    <t>20190322</t>
  </si>
  <si>
    <t>20190321</t>
  </si>
  <si>
    <t>20190320</t>
  </si>
  <si>
    <t>20190319</t>
  </si>
  <si>
    <t>20190318</t>
  </si>
  <si>
    <t>20190315</t>
  </si>
  <si>
    <t>20190314</t>
  </si>
  <si>
    <t>20190313</t>
  </si>
  <si>
    <t>20190312</t>
  </si>
  <si>
    <t>20190311</t>
  </si>
  <si>
    <t>20190308</t>
  </si>
  <si>
    <t>20190307</t>
  </si>
  <si>
    <t>20190306</t>
  </si>
  <si>
    <t>20190305</t>
  </si>
  <si>
    <t>20190304</t>
  </si>
  <si>
    <t>20190301</t>
  </si>
  <si>
    <t>20190228</t>
  </si>
  <si>
    <t>20190227</t>
  </si>
  <si>
    <t>20190226</t>
  </si>
  <si>
    <t>20190225</t>
  </si>
  <si>
    <t>20190222</t>
  </si>
  <si>
    <t>20190221</t>
  </si>
  <si>
    <t>20190220</t>
  </si>
  <si>
    <t>20190219</t>
  </si>
  <si>
    <t>20190218</t>
  </si>
  <si>
    <t>20190215</t>
  </si>
  <si>
    <t>20190214</t>
  </si>
  <si>
    <t>20190213</t>
  </si>
  <si>
    <t>20190212</t>
  </si>
  <si>
    <t>20190211</t>
  </si>
  <si>
    <t>20190208</t>
  </si>
  <si>
    <t>20190207</t>
  </si>
  <si>
    <t>20190206</t>
  </si>
  <si>
    <t>20190205</t>
  </si>
  <si>
    <t>20190204</t>
  </si>
  <si>
    <t>20190201</t>
  </si>
  <si>
    <t>20190131</t>
  </si>
  <si>
    <t>20190130</t>
  </si>
  <si>
    <t>20190129</t>
  </si>
  <si>
    <t>20190128</t>
  </si>
  <si>
    <t>20190125</t>
  </si>
  <si>
    <t>20190124</t>
  </si>
  <si>
    <t>20190123</t>
  </si>
  <si>
    <t>20190122</t>
  </si>
  <si>
    <t>20190121</t>
  </si>
  <si>
    <t>20190118</t>
  </si>
  <si>
    <t>20190117</t>
  </si>
  <si>
    <t>20190116</t>
  </si>
  <si>
    <t>20190115</t>
  </si>
  <si>
    <t>20190114</t>
  </si>
  <si>
    <t>20190111</t>
  </si>
  <si>
    <t>20190110</t>
  </si>
  <si>
    <t>20190109</t>
  </si>
  <si>
    <t>20190108</t>
  </si>
  <si>
    <t>20190107</t>
  </si>
  <si>
    <t>20190104</t>
  </si>
  <si>
    <t>20190103</t>
  </si>
  <si>
    <t>20190102</t>
  </si>
  <si>
    <t>20181228</t>
  </si>
  <si>
    <t>20181227</t>
  </si>
  <si>
    <t>20181226</t>
  </si>
  <si>
    <t>20181221</t>
  </si>
  <si>
    <t>20181220</t>
  </si>
  <si>
    <t>20181219</t>
  </si>
  <si>
    <t>20181218</t>
  </si>
  <si>
    <t>20181217</t>
  </si>
  <si>
    <t>20181214</t>
  </si>
  <si>
    <t>20181213</t>
  </si>
  <si>
    <t>20181212</t>
  </si>
  <si>
    <t>20181211</t>
  </si>
  <si>
    <t>20181210</t>
  </si>
  <si>
    <t>20181207</t>
  </si>
  <si>
    <t>20181206</t>
  </si>
  <si>
    <t>20181205</t>
  </si>
  <si>
    <t>20181204</t>
  </si>
  <si>
    <t>20181203</t>
  </si>
  <si>
    <t>20181130</t>
  </si>
  <si>
    <t>20181129</t>
  </si>
  <si>
    <t>20181128</t>
  </si>
  <si>
    <t>20181127</t>
  </si>
  <si>
    <t>20181126</t>
  </si>
  <si>
    <t>20181121</t>
  </si>
  <si>
    <t>20181120</t>
  </si>
  <si>
    <t>20181119</t>
  </si>
  <si>
    <t>20181116</t>
  </si>
  <si>
    <t>20181115</t>
  </si>
  <si>
    <t>20181114</t>
  </si>
  <si>
    <t>20181113</t>
  </si>
  <si>
    <t>20181112</t>
  </si>
  <si>
    <t>20181109</t>
  </si>
  <si>
    <t>20181108</t>
  </si>
  <si>
    <t>20181107</t>
  </si>
  <si>
    <t>20181106</t>
  </si>
  <si>
    <t>20181105</t>
  </si>
  <si>
    <t>20181102</t>
  </si>
  <si>
    <t>20181101</t>
  </si>
  <si>
    <t>20181031</t>
  </si>
  <si>
    <t>20181030</t>
  </si>
  <si>
    <t>20181029</t>
  </si>
  <si>
    <t>20181026</t>
  </si>
  <si>
    <t>20181025</t>
  </si>
  <si>
    <t>20181024</t>
  </si>
  <si>
    <t>20181023</t>
  </si>
  <si>
    <t>20181022</t>
  </si>
  <si>
    <t>20181019</t>
  </si>
  <si>
    <t>20181018</t>
  </si>
  <si>
    <t>20181017</t>
  </si>
  <si>
    <t>20181016</t>
  </si>
  <si>
    <t>20181015</t>
  </si>
  <si>
    <t>20181012</t>
  </si>
  <si>
    <t>20181011</t>
  </si>
  <si>
    <t>20181010</t>
  </si>
  <si>
    <t>20181009</t>
  </si>
  <si>
    <t>20181008</t>
  </si>
  <si>
    <t>20181005</t>
  </si>
  <si>
    <t>20181004</t>
  </si>
  <si>
    <t>20181003</t>
  </si>
  <si>
    <t>20181002</t>
  </si>
  <si>
    <t>20181001</t>
  </si>
  <si>
    <t>20180928</t>
  </si>
  <si>
    <t>20180927</t>
  </si>
  <si>
    <t>20180926</t>
  </si>
  <si>
    <t>20180925</t>
  </si>
  <si>
    <t>20180924</t>
  </si>
  <si>
    <t>20180921</t>
  </si>
  <si>
    <t>20180920</t>
  </si>
  <si>
    <t>20180919</t>
  </si>
  <si>
    <t>20180918</t>
  </si>
  <si>
    <t>20180917</t>
  </si>
  <si>
    <t>20180914</t>
  </si>
  <si>
    <t>20180913</t>
  </si>
  <si>
    <t>20180912</t>
  </si>
  <si>
    <t>20180911</t>
  </si>
  <si>
    <t>20180910</t>
  </si>
  <si>
    <t>20180907</t>
  </si>
  <si>
    <t>20180906</t>
  </si>
  <si>
    <t>20180905</t>
  </si>
  <si>
    <t>20180904</t>
  </si>
  <si>
    <t>20180831</t>
  </si>
  <si>
    <t>20180830</t>
  </si>
  <si>
    <t>20180829</t>
  </si>
  <si>
    <t>20180828</t>
  </si>
  <si>
    <t>20180827</t>
  </si>
  <si>
    <t>20180824</t>
  </si>
  <si>
    <t>20180823</t>
  </si>
  <si>
    <t>20180822</t>
  </si>
  <si>
    <t>20180821</t>
  </si>
  <si>
    <t>20180820</t>
  </si>
  <si>
    <t>20180817</t>
  </si>
  <si>
    <t>20180816</t>
  </si>
  <si>
    <t>20180815</t>
  </si>
  <si>
    <t>20180814</t>
  </si>
  <si>
    <t>20180813</t>
  </si>
  <si>
    <t>20180810</t>
  </si>
  <si>
    <t>20180809</t>
  </si>
  <si>
    <t>20180808</t>
  </si>
  <si>
    <t>20180807</t>
  </si>
  <si>
    <t>20180806</t>
  </si>
  <si>
    <t>20180803</t>
  </si>
  <si>
    <t>20180802</t>
  </si>
  <si>
    <t>20180801</t>
  </si>
  <si>
    <t>20180731</t>
  </si>
  <si>
    <t>20180730</t>
  </si>
  <si>
    <t>20180727</t>
  </si>
  <si>
    <t>20180726</t>
  </si>
  <si>
    <t>20180725</t>
  </si>
  <si>
    <t>20180724</t>
  </si>
  <si>
    <t>20180723</t>
  </si>
  <si>
    <t>20180720</t>
  </si>
  <si>
    <t>20180719</t>
  </si>
  <si>
    <t>20180718</t>
  </si>
  <si>
    <t>20180717</t>
  </si>
  <si>
    <t>20180716</t>
  </si>
  <si>
    <t>20180713</t>
  </si>
  <si>
    <t>20180712</t>
  </si>
  <si>
    <t>20180711</t>
  </si>
  <si>
    <t>20180710</t>
  </si>
  <si>
    <t>20180709</t>
  </si>
  <si>
    <t>20180706</t>
  </si>
  <si>
    <t>20180705</t>
  </si>
  <si>
    <t>20180703</t>
  </si>
  <si>
    <t>20180702</t>
  </si>
  <si>
    <t>20180629</t>
  </si>
  <si>
    <t>20180628</t>
  </si>
  <si>
    <t>20180627</t>
  </si>
  <si>
    <t>20180626</t>
  </si>
  <si>
    <t>20180625</t>
  </si>
  <si>
    <t>20180622</t>
  </si>
  <si>
    <t>20180621</t>
  </si>
  <si>
    <t>20180620</t>
  </si>
  <si>
    <t>20180619</t>
  </si>
  <si>
    <t>20180618</t>
  </si>
  <si>
    <t>20180615</t>
  </si>
  <si>
    <t>20180614</t>
  </si>
  <si>
    <t>20180613</t>
  </si>
  <si>
    <t>20180612</t>
  </si>
  <si>
    <t>20180611</t>
  </si>
  <si>
    <t>20180608</t>
  </si>
  <si>
    <t>20180607</t>
  </si>
  <si>
    <t>20180606</t>
  </si>
  <si>
    <t>20180605</t>
  </si>
  <si>
    <t>20180604</t>
  </si>
  <si>
    <t>20180601</t>
  </si>
  <si>
    <t>20180531</t>
  </si>
  <si>
    <t>20180530</t>
  </si>
  <si>
    <t>20180529</t>
  </si>
  <si>
    <t>20180525</t>
  </si>
  <si>
    <t>20180524</t>
  </si>
  <si>
    <t>20180523</t>
  </si>
  <si>
    <t>20180522</t>
  </si>
  <si>
    <t>20180521</t>
  </si>
  <si>
    <t>20180518</t>
  </si>
  <si>
    <t>20180517</t>
  </si>
  <si>
    <t>20180516</t>
  </si>
  <si>
    <t>20180514</t>
  </si>
  <si>
    <t>20180511</t>
  </si>
  <si>
    <t>20180510</t>
  </si>
  <si>
    <t>20180509</t>
  </si>
  <si>
    <t>20180508</t>
  </si>
  <si>
    <t>20180507</t>
  </si>
  <si>
    <t>20180504</t>
  </si>
  <si>
    <t>20180503</t>
  </si>
  <si>
    <t>20180502</t>
  </si>
  <si>
    <t>20180501</t>
  </si>
  <si>
    <t>20180430</t>
  </si>
  <si>
    <t>20180427</t>
  </si>
  <si>
    <t>20180426</t>
  </si>
  <si>
    <t>20180425</t>
  </si>
  <si>
    <t>20180424</t>
  </si>
  <si>
    <t>20180423</t>
  </si>
  <si>
    <t>20180420</t>
  </si>
  <si>
    <t>20180419</t>
  </si>
  <si>
    <t>20180418</t>
  </si>
  <si>
    <t>20180417</t>
  </si>
  <si>
    <t>20180416</t>
  </si>
  <si>
    <t>20180413</t>
  </si>
  <si>
    <t>20180412</t>
  </si>
  <si>
    <t>20180411</t>
  </si>
  <si>
    <t>20180410</t>
  </si>
  <si>
    <t>20180409</t>
  </si>
  <si>
    <t>20180406</t>
  </si>
  <si>
    <t>20180405</t>
  </si>
  <si>
    <t>20180404</t>
  </si>
  <si>
    <t>20180403</t>
  </si>
  <si>
    <t>20180402</t>
  </si>
  <si>
    <t>20180329</t>
  </si>
  <si>
    <t>20180328</t>
  </si>
  <si>
    <t>20180327</t>
  </si>
  <si>
    <t>20180326</t>
  </si>
  <si>
    <t>20180323</t>
  </si>
  <si>
    <t>20180322</t>
  </si>
  <si>
    <t>20180321</t>
  </si>
  <si>
    <t>20180320</t>
  </si>
  <si>
    <t>20180319</t>
  </si>
  <si>
    <t>20180316</t>
  </si>
  <si>
    <t>20180315</t>
  </si>
  <si>
    <t>20180314</t>
  </si>
  <si>
    <t>20180313</t>
  </si>
  <si>
    <t>20180312</t>
  </si>
  <si>
    <t>20180309</t>
  </si>
  <si>
    <t>20180308</t>
  </si>
  <si>
    <t>20180306</t>
  </si>
  <si>
    <t>20180305</t>
  </si>
  <si>
    <t>20180302</t>
  </si>
  <si>
    <t>20180301</t>
  </si>
  <si>
    <t>20180228</t>
  </si>
  <si>
    <t>20180227</t>
  </si>
  <si>
    <t>20180226</t>
  </si>
  <si>
    <t>20180223</t>
  </si>
  <si>
    <t>20180222</t>
  </si>
  <si>
    <t>20180221</t>
  </si>
  <si>
    <t>20180220</t>
  </si>
  <si>
    <t>20180216</t>
  </si>
  <si>
    <t>20180215</t>
  </si>
  <si>
    <t>20180214</t>
  </si>
  <si>
    <t>20180213</t>
  </si>
  <si>
    <t>20180212</t>
  </si>
  <si>
    <t>20180209</t>
  </si>
  <si>
    <t>20180208</t>
  </si>
  <si>
    <t>20180207</t>
  </si>
  <si>
    <t>20180206</t>
  </si>
  <si>
    <t>20180205</t>
  </si>
  <si>
    <t>20180202</t>
  </si>
  <si>
    <t>20180201</t>
  </si>
  <si>
    <t>20180131</t>
  </si>
  <si>
    <t>20180130</t>
  </si>
  <si>
    <t>20180129</t>
  </si>
  <si>
    <t>20180126</t>
  </si>
  <si>
    <t>20180125</t>
  </si>
  <si>
    <t>20180124</t>
  </si>
  <si>
    <t>20180123</t>
  </si>
  <si>
    <t>20180122</t>
  </si>
  <si>
    <t>20180119</t>
  </si>
  <si>
    <t>20180118</t>
  </si>
  <si>
    <t>20180117</t>
  </si>
  <si>
    <t>20180116</t>
  </si>
  <si>
    <t>20180112</t>
  </si>
  <si>
    <t>20180111</t>
  </si>
  <si>
    <t>20180110</t>
  </si>
  <si>
    <t>20180109</t>
  </si>
  <si>
    <t>20180108</t>
  </si>
  <si>
    <t>20180105</t>
  </si>
  <si>
    <t>20180104</t>
  </si>
  <si>
    <t>20180103</t>
  </si>
  <si>
    <t>20180102</t>
  </si>
  <si>
    <t>20171229</t>
  </si>
  <si>
    <t>20171228</t>
  </si>
  <si>
    <t>20171227</t>
  </si>
  <si>
    <t>20171226</t>
  </si>
  <si>
    <t>20171222</t>
  </si>
  <si>
    <t>20171221</t>
  </si>
  <si>
    <t>20171220</t>
  </si>
  <si>
    <t>20171219</t>
  </si>
  <si>
    <t>20171218</t>
  </si>
  <si>
    <t>20171215</t>
  </si>
  <si>
    <t>20171214</t>
  </si>
  <si>
    <t>20171213</t>
  </si>
  <si>
    <t>20171212</t>
  </si>
  <si>
    <t>20171211</t>
  </si>
  <si>
    <t>20171208</t>
  </si>
  <si>
    <t>20171207</t>
  </si>
  <si>
    <t>20171206</t>
  </si>
  <si>
    <t>20171205</t>
  </si>
  <si>
    <t>20171204</t>
  </si>
  <si>
    <t>20171201</t>
  </si>
  <si>
    <t>20171130</t>
  </si>
  <si>
    <t>20171129</t>
  </si>
  <si>
    <t>20171128</t>
  </si>
  <si>
    <t>20171127</t>
  </si>
  <si>
    <t>20171124</t>
  </si>
  <si>
    <t>20171122</t>
  </si>
  <si>
    <t>20171121</t>
  </si>
  <si>
    <t>20171120</t>
  </si>
  <si>
    <t>20171117</t>
  </si>
  <si>
    <t>20171116</t>
  </si>
  <si>
    <t>20171115</t>
  </si>
  <si>
    <t>20171114</t>
  </si>
  <si>
    <t>20171113</t>
  </si>
  <si>
    <t>20171110</t>
  </si>
  <si>
    <t>20171109</t>
  </si>
  <si>
    <t>20171108</t>
  </si>
  <si>
    <t>20171107</t>
  </si>
  <si>
    <t>20171106</t>
  </si>
  <si>
    <t>20171103</t>
  </si>
  <si>
    <t>20171102</t>
  </si>
  <si>
    <t>20171101</t>
  </si>
  <si>
    <t>20171031</t>
  </si>
  <si>
    <t>20171030</t>
  </si>
  <si>
    <t>20171027</t>
  </si>
  <si>
    <t>20171026</t>
  </si>
  <si>
    <t>20171025</t>
  </si>
  <si>
    <t>20171024</t>
  </si>
  <si>
    <t>20171023</t>
  </si>
  <si>
    <t>20171020</t>
  </si>
  <si>
    <t>20171019</t>
  </si>
  <si>
    <t>20171018</t>
  </si>
  <si>
    <t>20171017</t>
  </si>
  <si>
    <t>20171016</t>
  </si>
  <si>
    <t>20171013</t>
  </si>
  <si>
    <t>20171012</t>
  </si>
  <si>
    <t>20171011</t>
  </si>
  <si>
    <t>20171010</t>
  </si>
  <si>
    <t>20171006</t>
  </si>
  <si>
    <t>20171005</t>
  </si>
  <si>
    <t>20171004</t>
  </si>
  <si>
    <t>20171003</t>
  </si>
  <si>
    <t>20171002</t>
  </si>
  <si>
    <t>20170928</t>
  </si>
  <si>
    <t>20170927</t>
  </si>
  <si>
    <t>20170926</t>
  </si>
  <si>
    <t>20170925</t>
  </si>
  <si>
    <t>20170921</t>
  </si>
  <si>
    <t>20170920</t>
  </si>
  <si>
    <t>20170919</t>
  </si>
  <si>
    <t>20170918</t>
  </si>
  <si>
    <t>20170915</t>
  </si>
  <si>
    <t>20170914</t>
  </si>
  <si>
    <t>20170913</t>
  </si>
  <si>
    <t>20170912</t>
  </si>
  <si>
    <t>20170911</t>
  </si>
  <si>
    <t>20170908</t>
  </si>
  <si>
    <t>20170907</t>
  </si>
  <si>
    <t>20170906</t>
  </si>
  <si>
    <t>20170905</t>
  </si>
  <si>
    <t>20170901</t>
  </si>
  <si>
    <t>20170831</t>
  </si>
  <si>
    <t>20170830</t>
  </si>
  <si>
    <t>20170829</t>
  </si>
  <si>
    <t>20170828</t>
  </si>
  <si>
    <t>20170825</t>
  </si>
  <si>
    <t>20170824</t>
  </si>
  <si>
    <t>20170823</t>
  </si>
  <si>
    <t>20170822</t>
  </si>
  <si>
    <t>20170821</t>
  </si>
  <si>
    <t>20170818</t>
  </si>
  <si>
    <t>20170817</t>
  </si>
  <si>
    <t>20170816</t>
  </si>
  <si>
    <t>20170815</t>
  </si>
  <si>
    <t>20170814</t>
  </si>
  <si>
    <t>20170810</t>
  </si>
  <si>
    <t>20170809</t>
  </si>
  <si>
    <t>20170808</t>
  </si>
  <si>
    <t>20170807</t>
  </si>
  <si>
    <t>20170804</t>
  </si>
  <si>
    <t>20170803</t>
  </si>
  <si>
    <t>20170802</t>
  </si>
  <si>
    <t>20170801</t>
  </si>
  <si>
    <t>20170731</t>
  </si>
  <si>
    <t>20170728</t>
  </si>
  <si>
    <t>20170727</t>
  </si>
  <si>
    <t>20170726</t>
  </si>
  <si>
    <t>20170725</t>
  </si>
  <si>
    <t>20170724</t>
  </si>
  <si>
    <t>20170721</t>
  </si>
  <si>
    <t>20170720</t>
  </si>
  <si>
    <t>20170719</t>
  </si>
  <si>
    <t>20170718</t>
  </si>
  <si>
    <t>20170717</t>
  </si>
  <si>
    <t>20170714</t>
  </si>
  <si>
    <t>20170713</t>
  </si>
  <si>
    <t>20170712</t>
  </si>
  <si>
    <t>20170711</t>
  </si>
  <si>
    <t>20170710</t>
  </si>
  <si>
    <t>20170707</t>
  </si>
  <si>
    <t>20170706</t>
  </si>
  <si>
    <t>20170705</t>
  </si>
  <si>
    <t>20170630</t>
  </si>
  <si>
    <t>20170629</t>
  </si>
  <si>
    <t>20170628</t>
  </si>
  <si>
    <t>20170627</t>
  </si>
  <si>
    <t>20170626</t>
  </si>
  <si>
    <t>20170623</t>
  </si>
  <si>
    <t>20170622</t>
  </si>
  <si>
    <t>20170621</t>
  </si>
  <si>
    <t>20170620</t>
  </si>
  <si>
    <t>20170619</t>
  </si>
  <si>
    <t>20170616</t>
  </si>
  <si>
    <t>20170615</t>
  </si>
  <si>
    <t>20170614</t>
  </si>
  <si>
    <t>20170613</t>
  </si>
  <si>
    <t>20170612</t>
  </si>
  <si>
    <t>20170609</t>
  </si>
  <si>
    <t>20170608</t>
  </si>
  <si>
    <t>20170607</t>
  </si>
  <si>
    <t>20170606</t>
  </si>
  <si>
    <t>20170605</t>
  </si>
  <si>
    <t>20170602</t>
  </si>
  <si>
    <t>20170601</t>
  </si>
  <si>
    <t>20170531</t>
  </si>
  <si>
    <t>20170530</t>
  </si>
  <si>
    <t>20170526</t>
  </si>
  <si>
    <t>20170525</t>
  </si>
  <si>
    <t>20170524</t>
  </si>
  <si>
    <t>20170523</t>
  </si>
  <si>
    <t>20170522</t>
  </si>
  <si>
    <t>20170519</t>
  </si>
  <si>
    <t>20170518</t>
  </si>
  <si>
    <t>20170516</t>
  </si>
  <si>
    <t>20170515</t>
  </si>
  <si>
    <t>20170512</t>
  </si>
  <si>
    <t>20170511</t>
  </si>
  <si>
    <t>20170510</t>
  </si>
  <si>
    <t>20170509</t>
  </si>
  <si>
    <t>20170508</t>
  </si>
  <si>
    <t>20170505</t>
  </si>
  <si>
    <t>20170504</t>
  </si>
  <si>
    <t>20170503</t>
  </si>
  <si>
    <t>20170502</t>
  </si>
  <si>
    <t>20170501</t>
  </si>
  <si>
    <t>20170428</t>
  </si>
  <si>
    <t>20170427</t>
  </si>
  <si>
    <t>20170426</t>
  </si>
  <si>
    <t>20170425</t>
  </si>
  <si>
    <t>20170421</t>
  </si>
  <si>
    <t>20170420</t>
  </si>
  <si>
    <t>20170419</t>
  </si>
  <si>
    <t>20170418</t>
  </si>
  <si>
    <t>20170417</t>
  </si>
  <si>
    <t>20170413</t>
  </si>
  <si>
    <t>20170412</t>
  </si>
  <si>
    <t>20170411</t>
  </si>
  <si>
    <t>20170410</t>
  </si>
  <si>
    <t>20170407</t>
  </si>
  <si>
    <t>20170406</t>
  </si>
  <si>
    <t>20170405</t>
  </si>
  <si>
    <t>20170404</t>
  </si>
  <si>
    <t>20170403</t>
  </si>
  <si>
    <t>20170331</t>
  </si>
  <si>
    <t>20170330</t>
  </si>
  <si>
    <t>20170329</t>
  </si>
  <si>
    <t>20170328</t>
  </si>
  <si>
    <t>20170327</t>
  </si>
  <si>
    <t>20170324</t>
  </si>
  <si>
    <t>20170323</t>
  </si>
  <si>
    <t>20170322</t>
  </si>
  <si>
    <t>20170321</t>
  </si>
  <si>
    <t>20170320</t>
  </si>
  <si>
    <t>20170317</t>
  </si>
  <si>
    <t>20170316</t>
  </si>
  <si>
    <t>20170315</t>
  </si>
  <si>
    <t>20170314</t>
  </si>
  <si>
    <t>20170313</t>
  </si>
  <si>
    <t>20170310</t>
  </si>
  <si>
    <t>20170309</t>
  </si>
  <si>
    <t>20170308</t>
  </si>
  <si>
    <t>20170307</t>
  </si>
  <si>
    <t>20170306</t>
  </si>
  <si>
    <t>20170303</t>
  </si>
  <si>
    <t>20170302</t>
  </si>
  <si>
    <t>20170301</t>
  </si>
  <si>
    <t>20170228</t>
  </si>
  <si>
    <t>20170227</t>
  </si>
  <si>
    <t>20170224</t>
  </si>
  <si>
    <t>20170223</t>
  </si>
  <si>
    <t>20170222</t>
  </si>
  <si>
    <t>20170221</t>
  </si>
  <si>
    <t>20170217</t>
  </si>
  <si>
    <t>20170216</t>
  </si>
  <si>
    <t>20170215</t>
  </si>
  <si>
    <t>20170214</t>
  </si>
  <si>
    <t>20170213</t>
  </si>
  <si>
    <t>20170210</t>
  </si>
  <si>
    <t>20170209</t>
  </si>
  <si>
    <t>20170208</t>
  </si>
  <si>
    <t>20170207</t>
  </si>
  <si>
    <t>20170206</t>
  </si>
  <si>
    <t>20170203</t>
  </si>
  <si>
    <t>20170202</t>
  </si>
  <si>
    <t>20170201</t>
  </si>
  <si>
    <t>20170131</t>
  </si>
  <si>
    <t>20170130</t>
  </si>
  <si>
    <t>20170127</t>
  </si>
  <si>
    <t>20170126</t>
  </si>
  <si>
    <t>20170125</t>
  </si>
  <si>
    <t>20170124</t>
  </si>
  <si>
    <t>20170123</t>
  </si>
  <si>
    <t>20170120</t>
  </si>
  <si>
    <t>20170119</t>
  </si>
  <si>
    <t>20170118</t>
  </si>
  <si>
    <t>20170117</t>
  </si>
  <si>
    <t>20170113</t>
  </si>
  <si>
    <t>20170112</t>
  </si>
  <si>
    <t>20170111</t>
  </si>
  <si>
    <t>20170110</t>
  </si>
  <si>
    <t>20170109</t>
  </si>
  <si>
    <t>20170106</t>
  </si>
  <si>
    <t>20170105</t>
  </si>
  <si>
    <t>20170104</t>
  </si>
  <si>
    <t>20170103</t>
  </si>
  <si>
    <t>20161230</t>
  </si>
  <si>
    <t>20161229</t>
  </si>
  <si>
    <t>20161228</t>
  </si>
  <si>
    <t>20161227</t>
  </si>
  <si>
    <t>20161226</t>
  </si>
  <si>
    <t>20161223</t>
  </si>
  <si>
    <t>20161222</t>
  </si>
  <si>
    <t>20161221</t>
  </si>
  <si>
    <t>20161220</t>
  </si>
  <si>
    <t>20161219</t>
  </si>
  <si>
    <t>20161216</t>
  </si>
  <si>
    <t>20161215</t>
  </si>
  <si>
    <t>20161214</t>
  </si>
  <si>
    <t>20161213</t>
  </si>
  <si>
    <t>20161212</t>
  </si>
  <si>
    <t>20161209</t>
  </si>
  <si>
    <t>20161208</t>
  </si>
  <si>
    <t>20161207</t>
  </si>
  <si>
    <t>20161206</t>
  </si>
  <si>
    <t>20161205</t>
  </si>
  <si>
    <t>20161202</t>
  </si>
  <si>
    <t>20161201</t>
  </si>
  <si>
    <t>20161130</t>
  </si>
  <si>
    <t>20161129</t>
  </si>
  <si>
    <t>20161128</t>
  </si>
  <si>
    <t>20161125</t>
  </si>
  <si>
    <t>20161124</t>
  </si>
  <si>
    <t>20161123</t>
  </si>
  <si>
    <t>20161122</t>
  </si>
  <si>
    <t>20161121</t>
  </si>
  <si>
    <t>20161118</t>
  </si>
  <si>
    <t>20161117</t>
  </si>
  <si>
    <t>20161116</t>
  </si>
  <si>
    <t>20161115</t>
  </si>
  <si>
    <t>20161114</t>
  </si>
  <si>
    <t>20161111</t>
  </si>
  <si>
    <t>20161110</t>
  </si>
  <si>
    <t>20161109</t>
  </si>
  <si>
    <t>20161108</t>
  </si>
  <si>
    <t>20161107</t>
  </si>
  <si>
    <t>20161104</t>
  </si>
  <si>
    <t>20161103</t>
  </si>
  <si>
    <t>20161102</t>
  </si>
  <si>
    <t>20161101</t>
  </si>
  <si>
    <t>20161031</t>
  </si>
  <si>
    <t>20161028</t>
  </si>
  <si>
    <t>20161027</t>
  </si>
  <si>
    <t>20161026</t>
  </si>
  <si>
    <t>20161025</t>
  </si>
  <si>
    <t>20161024</t>
  </si>
  <si>
    <t>20161021</t>
  </si>
  <si>
    <t>20161020</t>
  </si>
  <si>
    <t>20161019</t>
  </si>
  <si>
    <t>20161018</t>
  </si>
  <si>
    <t>20161017</t>
  </si>
  <si>
    <t>20161014</t>
  </si>
  <si>
    <t>20161013</t>
  </si>
  <si>
    <t>20161012</t>
  </si>
  <si>
    <t>20161011</t>
  </si>
  <si>
    <t>20161010</t>
  </si>
  <si>
    <t>20161007</t>
  </si>
  <si>
    <t>20161006</t>
  </si>
  <si>
    <t>20161005</t>
  </si>
  <si>
    <t>20161004</t>
  </si>
  <si>
    <t>20161003</t>
  </si>
  <si>
    <t>20160930</t>
  </si>
  <si>
    <t>20160929</t>
  </si>
  <si>
    <t>20160928</t>
  </si>
  <si>
    <t>20160927</t>
  </si>
  <si>
    <t>20160926</t>
  </si>
  <si>
    <t>20160923</t>
  </si>
  <si>
    <t>20160922</t>
  </si>
  <si>
    <t>20160921</t>
  </si>
  <si>
    <t>20160920</t>
  </si>
  <si>
    <t>20160919</t>
  </si>
  <si>
    <t>20160916</t>
  </si>
  <si>
    <t>20160915</t>
  </si>
  <si>
    <t>20160914</t>
  </si>
  <si>
    <t>20160913</t>
  </si>
  <si>
    <t>20160912</t>
  </si>
  <si>
    <t>20160909</t>
  </si>
  <si>
    <t>20160908</t>
  </si>
  <si>
    <t>20160907</t>
  </si>
  <si>
    <t>20160906</t>
  </si>
  <si>
    <t>20160905</t>
  </si>
  <si>
    <t>20160902</t>
  </si>
  <si>
    <t>20160901</t>
  </si>
  <si>
    <t>20160831</t>
  </si>
  <si>
    <t>20160830</t>
  </si>
  <si>
    <t>20160829</t>
  </si>
  <si>
    <t>20160826</t>
  </si>
  <si>
    <t>20160825</t>
  </si>
  <si>
    <t>20160824</t>
  </si>
  <si>
    <t>20160823</t>
  </si>
  <si>
    <t>20160822</t>
  </si>
  <si>
    <t>20160819</t>
  </si>
  <si>
    <t>20160818</t>
  </si>
  <si>
    <t>20160817</t>
  </si>
  <si>
    <t>20160816</t>
  </si>
  <si>
    <t>20160815</t>
  </si>
  <si>
    <t>20160812</t>
  </si>
  <si>
    <t>20160811</t>
  </si>
  <si>
    <t>20160810</t>
  </si>
  <si>
    <t>20160809</t>
  </si>
  <si>
    <t>20160808</t>
  </si>
  <si>
    <t>20160805</t>
  </si>
  <si>
    <t>20160804</t>
  </si>
  <si>
    <t>20160803</t>
  </si>
  <si>
    <t>20160802</t>
  </si>
  <si>
    <t>20160801</t>
  </si>
  <si>
    <t>20160729</t>
  </si>
  <si>
    <t>20160728</t>
  </si>
  <si>
    <t>20160727</t>
  </si>
  <si>
    <t>20160726</t>
  </si>
  <si>
    <t>20160725</t>
  </si>
  <si>
    <t>20160722</t>
  </si>
  <si>
    <t>20160721</t>
  </si>
  <si>
    <t>20160720</t>
  </si>
  <si>
    <t>20160719</t>
  </si>
  <si>
    <t>20160718</t>
  </si>
  <si>
    <t>20160715</t>
  </si>
  <si>
    <t>20160714</t>
  </si>
  <si>
    <t>20160713</t>
  </si>
  <si>
    <t>20160712</t>
  </si>
  <si>
    <t>20160711</t>
  </si>
  <si>
    <t>20160708</t>
  </si>
  <si>
    <t>20160707</t>
  </si>
  <si>
    <t>20160706</t>
  </si>
  <si>
    <t>20160705</t>
  </si>
  <si>
    <t>20160704</t>
  </si>
  <si>
    <t>20160701</t>
  </si>
  <si>
    <t>20160630</t>
  </si>
  <si>
    <t>20160629</t>
  </si>
  <si>
    <t>20160628</t>
  </si>
  <si>
    <t>20160627</t>
  </si>
  <si>
    <t>20160624</t>
  </si>
  <si>
    <t>20160622</t>
  </si>
  <si>
    <t>20160621</t>
  </si>
  <si>
    <t>20160620</t>
  </si>
  <si>
    <t>20160617</t>
  </si>
  <si>
    <t>20160616</t>
  </si>
  <si>
    <t>20160615</t>
  </si>
  <si>
    <t>20160614</t>
  </si>
  <si>
    <t>20160613</t>
  </si>
  <si>
    <t>20160610</t>
  </si>
  <si>
    <t>20160609</t>
  </si>
  <si>
    <t>20160608</t>
  </si>
  <si>
    <t>20160607</t>
  </si>
  <si>
    <t>20160606</t>
  </si>
  <si>
    <t>20160603</t>
  </si>
  <si>
    <t>20160602</t>
  </si>
  <si>
    <t>20160601</t>
  </si>
  <si>
    <t>20160531</t>
  </si>
  <si>
    <t>20160530</t>
  </si>
  <si>
    <t>20160527</t>
  </si>
  <si>
    <t>20160526</t>
  </si>
  <si>
    <t>20160525</t>
  </si>
  <si>
    <t>20160524</t>
  </si>
  <si>
    <t>20160523</t>
  </si>
  <si>
    <t>20160520</t>
  </si>
  <si>
    <t>20160519</t>
  </si>
  <si>
    <t>20160518</t>
  </si>
  <si>
    <t>20160517</t>
  </si>
  <si>
    <t>20160516</t>
  </si>
  <si>
    <t>20160513</t>
  </si>
  <si>
    <t>20160512</t>
  </si>
  <si>
    <t>20160511</t>
  </si>
  <si>
    <t>20160510</t>
  </si>
  <si>
    <t>20160509</t>
  </si>
  <si>
    <t>20160506</t>
  </si>
  <si>
    <t>20160505</t>
  </si>
  <si>
    <t>20160504</t>
  </si>
  <si>
    <t>20160503</t>
  </si>
  <si>
    <t>20160502</t>
  </si>
  <si>
    <t>20160429</t>
  </si>
  <si>
    <t>20160428</t>
  </si>
  <si>
    <t>20160427</t>
  </si>
  <si>
    <t>20160426</t>
  </si>
  <si>
    <t>20160425</t>
  </si>
  <si>
    <t>20160422</t>
  </si>
  <si>
    <t>20160421</t>
  </si>
  <si>
    <t>20160420</t>
  </si>
  <si>
    <t>20160419</t>
  </si>
  <si>
    <t>20160418</t>
  </si>
  <si>
    <t>20160415</t>
  </si>
  <si>
    <t>20160414</t>
  </si>
  <si>
    <t>20160413</t>
  </si>
  <si>
    <t>20160412</t>
  </si>
  <si>
    <t>20160411</t>
  </si>
  <si>
    <t>20160408</t>
  </si>
  <si>
    <t>20160407</t>
  </si>
  <si>
    <t>20160406</t>
  </si>
  <si>
    <t>20160405</t>
  </si>
  <si>
    <t>20160404</t>
  </si>
  <si>
    <t>20160401</t>
  </si>
  <si>
    <t>20160331</t>
  </si>
  <si>
    <t>20160330</t>
  </si>
  <si>
    <t>20160329</t>
  </si>
  <si>
    <t>20160328</t>
  </si>
  <si>
    <t>20160325</t>
  </si>
  <si>
    <t>20160324</t>
  </si>
  <si>
    <t>20160323</t>
  </si>
  <si>
    <t>20160321</t>
  </si>
  <si>
    <t>20160318</t>
  </si>
  <si>
    <t>20160317</t>
  </si>
  <si>
    <t>20160316</t>
  </si>
  <si>
    <t>20160315</t>
  </si>
  <si>
    <t>20160314</t>
  </si>
  <si>
    <t>20160311</t>
  </si>
  <si>
    <t>20160310</t>
  </si>
  <si>
    <t>20160309</t>
  </si>
  <si>
    <t>20160308</t>
  </si>
  <si>
    <t>20160307</t>
  </si>
  <si>
    <t>20160304</t>
  </si>
  <si>
    <t>20160303</t>
  </si>
  <si>
    <t>20160302</t>
  </si>
  <si>
    <t>20160301</t>
  </si>
  <si>
    <t>20160229</t>
  </si>
  <si>
    <t>20160226</t>
  </si>
  <si>
    <t>20160225</t>
  </si>
  <si>
    <t>20160224</t>
  </si>
  <si>
    <t>20160223</t>
  </si>
  <si>
    <t>20160222</t>
  </si>
  <si>
    <t>20160219</t>
  </si>
  <si>
    <t>20160218</t>
  </si>
  <si>
    <t>20160217</t>
  </si>
  <si>
    <t>20160216</t>
  </si>
  <si>
    <t>20160215</t>
  </si>
  <si>
    <t>20160212</t>
  </si>
  <si>
    <t>20160211</t>
  </si>
  <si>
    <t>20160210</t>
  </si>
  <si>
    <t>20160209</t>
  </si>
  <si>
    <t>20160208</t>
  </si>
  <si>
    <t>20160205</t>
  </si>
  <si>
    <t>20160204</t>
  </si>
  <si>
    <t>20160203</t>
  </si>
  <si>
    <t>20160202</t>
  </si>
  <si>
    <t>20160201</t>
  </si>
  <si>
    <t>20160129</t>
  </si>
  <si>
    <t>20160128</t>
  </si>
  <si>
    <t>20160127</t>
  </si>
  <si>
    <t>20160126</t>
  </si>
  <si>
    <t>20160125</t>
  </si>
  <si>
    <t>20160122</t>
  </si>
  <si>
    <t>20160121</t>
  </si>
  <si>
    <t>20160120</t>
  </si>
  <si>
    <t>20160119</t>
  </si>
  <si>
    <t>20160118</t>
  </si>
  <si>
    <t>20160115</t>
  </si>
  <si>
    <t>20160114</t>
  </si>
  <si>
    <t>20160113</t>
  </si>
  <si>
    <t>20160112</t>
  </si>
  <si>
    <t>20160111</t>
  </si>
  <si>
    <t>20160108</t>
  </si>
  <si>
    <t>20160107</t>
  </si>
  <si>
    <t>20160106</t>
  </si>
  <si>
    <t>20160105</t>
  </si>
  <si>
    <t>20160104</t>
  </si>
  <si>
    <t>20160101</t>
  </si>
  <si>
    <t>May-20</t>
  </si>
  <si>
    <t>Jun-20</t>
  </si>
  <si>
    <t>** Fecha corte</t>
  </si>
  <si>
    <t>Mes**</t>
  </si>
  <si>
    <t>Diesel 2</t>
  </si>
  <si>
    <t xml:space="preserve"> Diesel Prem.</t>
  </si>
  <si>
    <t xml:space="preserve">Fuel Oil </t>
  </si>
  <si>
    <t>Variación</t>
  </si>
  <si>
    <t>% variac.</t>
  </si>
  <si>
    <t>Precios EPP - Sector industrial - US$/TM</t>
  </si>
  <si>
    <t>(Precios incluyen IVA)</t>
  </si>
  <si>
    <t>a</t>
  </si>
  <si>
    <t>Factor conv. FO4 bbl/TM</t>
  </si>
  <si>
    <t>API 16°</t>
  </si>
  <si>
    <t>Factor conv. FO6 bbl/TM</t>
  </si>
  <si>
    <t>API 12°</t>
  </si>
  <si>
    <t>Petrochina International</t>
  </si>
  <si>
    <t>2021**</t>
  </si>
  <si>
    <t>version antes</t>
  </si>
  <si>
    <t>Precio FO Sector Industrial
US$/MTD</t>
  </si>
  <si>
    <t xml:space="preserve">Diferenciales
Precio FO S.Industrial - SNI </t>
  </si>
  <si>
    <t>D = B-A</t>
  </si>
  <si>
    <t>% = D/B</t>
  </si>
  <si>
    <t>Margen</t>
  </si>
  <si>
    <t>Precio FO4 S.IND/PET EPP</t>
  </si>
  <si>
    <t>Precio FO SNI EPP
US$/MTD</t>
  </si>
  <si>
    <t>Precio Exportacion EPP USGC HSFO
US$/TM</t>
  </si>
  <si>
    <t>BBLS</t>
  </si>
  <si>
    <t>Castigo/Premio
US$/BBL</t>
  </si>
  <si>
    <t>Castigo/Premio
US$/TM</t>
  </si>
  <si>
    <t>Precio Fuel Oil S. Industrial</t>
  </si>
  <si>
    <t>Precio por galón</t>
  </si>
  <si>
    <t>Precio de exportación EPP</t>
  </si>
  <si>
    <t>Precio de venta al Segmento industrial</t>
  </si>
  <si>
    <t>Diferencia US$</t>
  </si>
  <si>
    <t>Margen bruto %</t>
  </si>
  <si>
    <t>Fuel Oil - 21 de abril 2020</t>
  </si>
  <si>
    <r>
      <rPr>
        <b/>
        <i/>
        <sz val="8"/>
        <color theme="1"/>
        <rFont val="Century Gothic"/>
        <family val="2"/>
      </rPr>
      <t xml:space="preserve">Fuente: </t>
    </r>
    <r>
      <rPr>
        <i/>
        <sz val="8"/>
        <color theme="1"/>
        <rFont val="Century Gothic"/>
        <family val="2"/>
      </rPr>
      <t>EP Petroecuador</t>
    </r>
  </si>
  <si>
    <t>Precio Fuel Oil SNI</t>
  </si>
  <si>
    <t>Precio Fuel Oil SNI*</t>
  </si>
  <si>
    <t>Precio por TM</t>
  </si>
  <si>
    <t>Precio de venta al Segmento Naviero Internacional</t>
  </si>
  <si>
    <r>
      <rPr>
        <b/>
        <i/>
        <sz val="8"/>
        <color theme="1"/>
        <rFont val="Century Gothic"/>
        <family val="2"/>
      </rPr>
      <t xml:space="preserve">Fuente: </t>
    </r>
    <r>
      <rPr>
        <i/>
        <sz val="8"/>
        <color theme="1"/>
        <rFont val="Century Gothic"/>
        <family val="2"/>
      </rPr>
      <t>EP Petroecuador &amp; Platts Bunkerwire</t>
    </r>
  </si>
  <si>
    <r>
      <rPr>
        <b/>
        <i/>
        <sz val="8"/>
        <color theme="1"/>
        <rFont val="Century Gothic"/>
        <family val="2"/>
      </rPr>
      <t xml:space="preserve">Fuente: </t>
    </r>
    <r>
      <rPr>
        <i/>
        <sz val="8"/>
        <color theme="1"/>
        <rFont val="Century Gothic"/>
        <family val="2"/>
      </rPr>
      <t xml:space="preserve">EP Petroecuador </t>
    </r>
  </si>
  <si>
    <t>WTI</t>
  </si>
  <si>
    <t>WTI-1</t>
  </si>
  <si>
    <t>FC-&gt;</t>
  </si>
  <si>
    <t>E</t>
  </si>
  <si>
    <t>F= A-D</t>
  </si>
  <si>
    <t>G = A-E</t>
  </si>
  <si>
    <t>Diferenciales
 SNI vs WTI</t>
  </si>
  <si>
    <t>H= B-D</t>
  </si>
  <si>
    <t>I=B-E</t>
  </si>
  <si>
    <t>Diferenciales
 S. Ind vs WTI</t>
  </si>
  <si>
    <t>WTI - 1 MES</t>
  </si>
  <si>
    <t>1-7 Julio</t>
  </si>
  <si>
    <t>8-14 Julio</t>
  </si>
  <si>
    <t>15-21 Julio</t>
  </si>
  <si>
    <t>22-28 Julio</t>
  </si>
  <si>
    <t xml:space="preserve">JOSÉ ENRIQUE BERMEO HERRERA </t>
  </si>
  <si>
    <t xml:space="preserve">OSCAR FARIAS ROSADO CONSTANTE                  </t>
  </si>
  <si>
    <t xml:space="preserve">JOHN RICHARD BERMEO GURUMENDI                   </t>
  </si>
  <si>
    <t>NOMBRE</t>
  </si>
  <si>
    <t>C.I.</t>
  </si>
  <si>
    <t>GTE6352</t>
  </si>
  <si>
    <t>PLACAS</t>
  </si>
  <si>
    <t>Var. A</t>
  </si>
  <si>
    <t>Var. B</t>
  </si>
  <si>
    <t>Var. C</t>
  </si>
  <si>
    <t>24-30 Junio</t>
  </si>
  <si>
    <t xml:space="preserve">Variaciones de
Precio FO SNI - S. IND. - EXP. EPP USGC HSFO </t>
  </si>
  <si>
    <t>GNZ966</t>
  </si>
  <si>
    <t>VEHICULOS</t>
  </si>
  <si>
    <t>CAMIÓN BLANCO MARCA JMC</t>
  </si>
  <si>
    <t>CAMIÓN AZUL MARCA CHEVROLET NHR</t>
  </si>
  <si>
    <t xml:space="preserve">LEÓN IRRAZABAL BOLIVAR </t>
  </si>
  <si>
    <t>SUBTERRA INGRESO LUNES 2 AGOSTO</t>
  </si>
  <si>
    <t>Var. %</t>
  </si>
  <si>
    <t>Precio Fuel Oil Sector Industrial*
US$/MTD</t>
  </si>
  <si>
    <t>Diferenciales
Precio Fuel Oil S.Industrial - Platts USGC HSFO</t>
  </si>
  <si>
    <t>Diferenciales
Precio Fuel Oil S.Industrial - Fuel Oil Exportación EPP</t>
  </si>
  <si>
    <t>Precio FO Sector Industrial/  Petrolero EPP
US$/MTD</t>
  </si>
  <si>
    <t>Diferenciales
Precio FO S. Ind./Pet. - Precio FO SNI</t>
  </si>
  <si>
    <r>
      <rPr>
        <b/>
        <sz val="9"/>
        <color theme="1"/>
        <rFont val="Century Gothic"/>
        <family val="2"/>
      </rPr>
      <t>Fuente:</t>
    </r>
    <r>
      <rPr>
        <sz val="9"/>
        <color theme="1"/>
        <rFont val="Century Gothic"/>
        <family val="2"/>
      </rPr>
      <t xml:space="preserve"> Lista de precios para comercializadoras y Platts</t>
    </r>
  </si>
  <si>
    <t>MDC/ 13-Sept-2021</t>
  </si>
  <si>
    <t>MDC/ 29-Sept-2021</t>
  </si>
  <si>
    <t>26 agos-1 sept</t>
  </si>
  <si>
    <t>9-15 septiembre</t>
  </si>
  <si>
    <t>16-22 septiembre</t>
  </si>
  <si>
    <t>23-29 septiembre</t>
  </si>
  <si>
    <t>D/A</t>
  </si>
  <si>
    <t>D/B</t>
  </si>
  <si>
    <t>Diferenciales</t>
  </si>
  <si>
    <t>ESM</t>
  </si>
  <si>
    <t>LL</t>
  </si>
  <si>
    <t>VLSFO</t>
  </si>
  <si>
    <r>
      <t xml:space="preserve">Precio FO SNI EPP
US$/MTD </t>
    </r>
    <r>
      <rPr>
        <b/>
        <sz val="8"/>
        <color theme="0"/>
        <rFont val="Century Gothic"/>
        <family val="2"/>
      </rPr>
      <t>(incluye IVA)</t>
    </r>
  </si>
  <si>
    <t>Precio FO Sector Industrial
US$/MTD (incluye IVA)</t>
  </si>
  <si>
    <t>Analisis Puntuales</t>
  </si>
  <si>
    <t>Precio Exportacion EPP Traders (C )</t>
  </si>
  <si>
    <t>Precio Exportacion Propuesta EPP (D)</t>
  </si>
  <si>
    <t>Precio Propuesta Comercializadoras (E )</t>
  </si>
  <si>
    <r>
      <rPr>
        <b/>
        <sz val="9"/>
        <color theme="1"/>
        <rFont val="Century Gothic"/>
        <family val="2"/>
      </rPr>
      <t xml:space="preserve">Fuente: </t>
    </r>
    <r>
      <rPr>
        <sz val="9"/>
        <color theme="1"/>
        <rFont val="Century Gothic"/>
        <family val="2"/>
      </rPr>
      <t xml:space="preserve">Lista de Precios EPP </t>
    </r>
  </si>
  <si>
    <t>Precio Exportacion Propuesta EPP
US$/TM    (incluye IVA)</t>
  </si>
  <si>
    <t>Total de Ingresos de Divisas</t>
  </si>
  <si>
    <t>Mercado Mensual     TM</t>
  </si>
  <si>
    <t>Mensual:</t>
  </si>
  <si>
    <t>Anual:</t>
  </si>
  <si>
    <t>Precio Exportacion EPP USGC HSFO
US$/TM                  (no aplica IVA)</t>
  </si>
  <si>
    <t xml:space="preserve">Precio Propuesta Comercializadoras (incluye IVA) </t>
  </si>
  <si>
    <t xml:space="preserve">Divisas Generadas US$/TM </t>
  </si>
  <si>
    <t>Propuesta Ingresos de Divisas</t>
  </si>
  <si>
    <t>Diferenciales
Precio FO SNI - Exp.</t>
  </si>
  <si>
    <t>C = B-A</t>
  </si>
  <si>
    <t>% = C/B</t>
  </si>
  <si>
    <t>Precios incluyen IVA</t>
  </si>
  <si>
    <t>Precio FO SNI EPP
US$/MTD      (Incl. IVA)</t>
  </si>
  <si>
    <t>Precio FO Sector Industrial
US$/MTD (Incl. IVA)</t>
  </si>
  <si>
    <t>Precio Exportacion EPP USGC HSFO
US$/TM            (No incl. IVA)</t>
  </si>
  <si>
    <t>Fecha corte: Noviembre 2021</t>
  </si>
  <si>
    <t>Precio FO SNI EPP
US$/MTD (Incl. IVA)</t>
  </si>
  <si>
    <t>Precio Exportacion EPP USGC HSFO
US$/TM          (Incl. IVA)</t>
  </si>
  <si>
    <t>Precio Exportación EPP CON IVA</t>
  </si>
  <si>
    <t>Diferencial FO6 considerado</t>
  </si>
  <si>
    <t>Diferencial FO mix considerado</t>
  </si>
  <si>
    <t>DIF</t>
  </si>
  <si>
    <t>%</t>
  </si>
  <si>
    <t>Fuente: Platts y licitaciones EPP</t>
  </si>
  <si>
    <t xml:space="preserve">Comparacion de precios de FO USGC vs FO Exportacion + IVA </t>
  </si>
  <si>
    <t>Diferencial</t>
  </si>
  <si>
    <t>Precio FO Sector Industrial
US$/MTD       (Incl. IVA)</t>
  </si>
  <si>
    <t>Precio Exportacion EPP USGC HSFO
US$/TM            (Incl. IVA)</t>
  </si>
  <si>
    <t>PLATTS USGC HSFO</t>
  </si>
  <si>
    <t>E= C-D</t>
  </si>
  <si>
    <t>% = E/D</t>
  </si>
  <si>
    <t xml:space="preserve">Diferencial FO6 </t>
  </si>
  <si>
    <t>Precio FO4 SNI 4700 SRW
Inc. IVA</t>
  </si>
  <si>
    <t>Diferencial FO  considerado</t>
  </si>
  <si>
    <t>Var. USGC 21'</t>
  </si>
  <si>
    <t>Var. SNI 21'</t>
  </si>
  <si>
    <t>Var. SIND 21'</t>
  </si>
  <si>
    <t>Precio FO4 S.IND/ Inc. IVA EPP</t>
  </si>
  <si>
    <t>Precio Fuel SNI</t>
  </si>
  <si>
    <t>Precio Fuel S.IND.</t>
  </si>
  <si>
    <t>Precio Fuel Exp.</t>
  </si>
  <si>
    <t>Diferencia</t>
  </si>
  <si>
    <t>%
incremento</t>
  </si>
  <si>
    <t>INDICADOR - US$/TM</t>
  </si>
  <si>
    <t>USGC HSFO WB</t>
  </si>
  <si>
    <r>
      <rPr>
        <b/>
        <sz val="10"/>
        <color theme="1"/>
        <rFont val="Century Gothic"/>
        <family val="2"/>
      </rPr>
      <t xml:space="preserve">Fuente: </t>
    </r>
    <r>
      <rPr>
        <sz val="10"/>
        <color theme="1"/>
        <rFont val="Century Gothic"/>
        <family val="2"/>
      </rPr>
      <t>EP Petroecuador</t>
    </r>
  </si>
  <si>
    <t>Nota:</t>
  </si>
  <si>
    <t>1. Precio FO4 al SNI: Precio de lista del Fuel Oil 4 de 4700 SRW de EP Petroecuador a las comercializadoras del Sector Naviero Internacional. Incluye IVA. Precio en US$/Tonelada.</t>
  </si>
  <si>
    <t>2. Precio FO4 al S.Ind.: Precio de lista del Fuel Oil liviano de EP Petroecuador a las comercializadoras del Sector Naviero Industrial. Incluye IVA. Precio en US$/Gl y se transforma a US$/TM  considerando 1Ton=276 galones.</t>
  </si>
  <si>
    <t>3. Precio Exportación EPP: Precio del Fuel Oil que exporta EP Petroecuador calculado a partir del indicador internacional Platts USGC HSFO y aplicado el descuento otorgado en los concursos que adjudica EPP</t>
  </si>
  <si>
    <t>a los Traders Internacionales.</t>
  </si>
  <si>
    <t>3. USGC HSFO WB: Indicador Internacional publicado por Platts. Fuel Oil de la Costa del Golfo de EEUU.</t>
  </si>
  <si>
    <t>A-D</t>
  </si>
  <si>
    <t>A-C</t>
  </si>
  <si>
    <t xml:space="preserve">Promedio </t>
  </si>
  <si>
    <t>Enero 2022</t>
  </si>
  <si>
    <t xml:space="preserve">Con un premio de USD +0,41 centavos por barril, la Empresa Pública Petroecuador adjudicó la exportación a largo plazo de un volumen de entre el 30% y 50% de la producción anual de Refinería Esmeraldas de Fuel Oil N° 6, a la compañía Trafigura PTE. LTD., al aceptar términos y condiciones de este concurso.  </t>
  </si>
  <si>
    <t>... con el premio de USD 0,41 por barril, una ganancia adicional de USD 8 millones, durante los 25 meses de vigencia del contrato”</t>
  </si>
  <si>
    <t>https://www.eppetroecuador.ec/?p=11461</t>
  </si>
  <si>
    <t>-</t>
  </si>
  <si>
    <t>2022*</t>
  </si>
  <si>
    <t>PLATTS USGC HSFO (WB) (PUAFZ00)</t>
  </si>
  <si>
    <t>*Fecha de corte: 14 abril 2022</t>
  </si>
  <si>
    <t>US$/MTEXWHARF</t>
  </si>
  <si>
    <t>IFO380 Panamá</t>
  </si>
  <si>
    <t>IFO380 LA</t>
  </si>
  <si>
    <t>IFO380 Houston</t>
  </si>
  <si>
    <t>b</t>
  </si>
  <si>
    <t>Ex-Wharf</t>
  </si>
  <si>
    <t>Dia</t>
  </si>
  <si>
    <t>c</t>
  </si>
  <si>
    <t>d</t>
  </si>
  <si>
    <t>e</t>
  </si>
  <si>
    <t>f</t>
  </si>
  <si>
    <t>g</t>
  </si>
  <si>
    <t>h</t>
  </si>
  <si>
    <t>i</t>
  </si>
  <si>
    <t>j</t>
  </si>
  <si>
    <t>k</t>
  </si>
  <si>
    <t>P. Exp - SNI (k-a)</t>
  </si>
  <si>
    <t>MAX</t>
  </si>
  <si>
    <t>MIN</t>
  </si>
  <si>
    <t>Dev. Standard FO SNI</t>
  </si>
  <si>
    <t>Tamano de la muestra</t>
  </si>
  <si>
    <t>FO SNI</t>
  </si>
  <si>
    <t>En promedio el precio de FO SNI es 1.05 por el precio Platts menos $100 por TM</t>
  </si>
  <si>
    <t>(La relacion promedio entre Platts y FO SNI)</t>
  </si>
  <si>
    <t>Y= FO SNI</t>
  </si>
  <si>
    <t>X= Precio Platts</t>
  </si>
  <si>
    <t>Si Platts duplica su valor entonces, el precio de FO SNI duplicaria mas o menos (por el .05 y la dif 100)</t>
  </si>
  <si>
    <t xml:space="preserve">Numero de datos en el periodo </t>
  </si>
  <si>
    <t xml:space="preserve">Esto me da en $ cuanto fluctua </t>
  </si>
  <si>
    <t xml:space="preserve">Escenarios </t>
  </si>
  <si>
    <t>Si yo compro al precio FO SNI</t>
  </si>
  <si>
    <t>Pago en promedio mas o menos 100 menos que el precio Platts</t>
  </si>
  <si>
    <t>variacion HSFO USGC vs FO SNI       (d-a)</t>
  </si>
  <si>
    <t>PERIODO DE Nov 2020 A ABRIL 2022</t>
  </si>
  <si>
    <t>Verificacion</t>
  </si>
  <si>
    <t>Y - (1.05(X) - 100.6)</t>
  </si>
  <si>
    <t>stand. Deviation</t>
  </si>
  <si>
    <t>Intervalo de Confianza 95%</t>
  </si>
  <si>
    <t>dia</t>
  </si>
  <si>
    <t>Modelo 1 diario</t>
  </si>
  <si>
    <t>Cuando el precio FO SNI cambio</t>
  </si>
  <si>
    <t>Y - (1.05(X) - 103.13)</t>
  </si>
  <si>
    <t>*no tomamos en cuenta las fecha, solo cuando cambia el precio FO SNI vs Platts</t>
  </si>
  <si>
    <t xml:space="preserve">(La relacion promedio entre Platts y FO SNI cuando cambia el precio) </t>
  </si>
  <si>
    <t>Verificacion                           Y - (1.05(X) - 100.6)</t>
  </si>
  <si>
    <t>Verificacion                        Y - (1.05(X) - 103.13)</t>
  </si>
  <si>
    <t xml:space="preserve">*El modelo es diario, se toma en cuenta precios diarios </t>
  </si>
  <si>
    <t>Modelo 2 semanalmente MRE</t>
  </si>
  <si>
    <t>Y= 1.06(X: Precio Platts ) - $104.5 TM</t>
  </si>
  <si>
    <t>Y= 1.06(X: Precio Platts ) - $102.48 TM</t>
  </si>
  <si>
    <t xml:space="preserve">1.06 = el hecho que es casi 1 significa que se comportan casi igual. tiene la misma tendencia, es casi 1 </t>
  </si>
  <si>
    <t>Contra la tendencia</t>
  </si>
  <si>
    <t>Sigue la tendencia</t>
  </si>
  <si>
    <t>No reacciona</t>
  </si>
  <si>
    <t>Dif. FO4 SNI P2 -P1             (a)</t>
  </si>
  <si>
    <t>Dif. Platts USGC HSFO P2 -P1             (b)</t>
  </si>
  <si>
    <t xml:space="preserve">% Var. FO4 SNI               P2 -P1  </t>
  </si>
  <si>
    <t xml:space="preserve">% Var. Platts USGC HSFO              P2 -P1  </t>
  </si>
  <si>
    <t>Parametros de tendencia 1  (a)*(b)</t>
  </si>
  <si>
    <t>1+2</t>
  </si>
  <si>
    <t>Total</t>
  </si>
  <si>
    <t>Parametros de tendencia 2           R=   (a)-(b)/(a)+(b)</t>
  </si>
  <si>
    <t xml:space="preserve">Para este primer estudio considero el punto de quiebre cuando una fluctuacion es 3 veces mas grande que la otra. </t>
  </si>
  <si>
    <t>Formula: Fluctuacion precio FO SNI = N *  Fluctuacion precio PLATTS</t>
  </si>
  <si>
    <t>Este test me dice si las tendencias estan alineadas u opuestas, es decir si ambos precios aumentan, disminuyen, o son opuestos</t>
  </si>
  <si>
    <t>Yo considero que si un precio aumenta mientras que el otro disminuye entonces siguen tendencias opuestas. Si uno aumenta exponencialmente mientras que el otro aumenta poco entonces no estan siguiendo la misma tendencia,</t>
  </si>
  <si>
    <t>CONSIGNIA</t>
  </si>
  <si>
    <t>PARAMETRO 1*</t>
  </si>
  <si>
    <t>PARAMETRO 2*</t>
  </si>
  <si>
    <t xml:space="preserve">*Parametro de tendencia 1  (a)*(b) &gt; &lt; 0 </t>
  </si>
  <si>
    <t>*Parametro de tendencia 2  R= abs (a)-(b)/(a)+(b) &gt; &lt; 0.5, siendo 0.5 la proporcion del precio FO con respecto al Platts</t>
  </si>
  <si>
    <t>PARAMETRO</t>
  </si>
  <si>
    <t>Periodo desde enero 2016 abril 2022</t>
  </si>
  <si>
    <t>Entonces yo los considero como que no estan suficientemente alineadas las tendencias.</t>
  </si>
  <si>
    <t>Fuente: Precios diarios Platts y lista de precios EPP</t>
  </si>
  <si>
    <t xml:space="preserve">DETALLE DE PARAMETROS DE LA VARIACION DE PRECIOS FO SNI vs HSFO USGC PLATSS </t>
  </si>
  <si>
    <t xml:space="preserve">Parametros de Tendencias </t>
  </si>
  <si>
    <t>Fluctuacion de Precios</t>
  </si>
  <si>
    <t xml:space="preserve">RESUMEN DE VARIACION DE LA VARIACION DE PRECIOS FO SNI vs HSFO USGC PLATTS </t>
  </si>
  <si>
    <t>Para comparar la tendencia de los precios Platts vs FO SNI tome en cuenta las fluctuaciones de cada precio y las compare para ver si siguen las mismas tendencias.</t>
  </si>
  <si>
    <t xml:space="preserve">Si el valor de la fluctuacion de uno (fluctuacion Platts o fluctuacion FO SNI) es 3 veces mayor que el otro (es decir que N =3 ) </t>
  </si>
  <si>
    <t>Si el valor de la fluctuacion de uno (fluctuacion platts o fluctuacion FO SNI) es 3 veces mayor que el otro (es decir que N =3 ) entonces yo los considero como que no estan suficientemente alineadas las tendencias.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</si>
</sst>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quot;$&quot;#,##0;[Red]&quot;$&quot;\-#,##0"/>
    <numFmt numFmtId="165" formatCode="_ &quot;$&quot;* #,##0.00_ ;_ &quot;$&quot;* \-#,##0.00_ ;_ &quot;$&quot;* &quot;-&quot;??_ ;_ @_ "/>
    <numFmt numFmtId="166" formatCode="_ * #,##0.00_ ;_ * \-#,##0.00_ ;_ * &quot;-&quot;??_ ;_ @_ "/>
    <numFmt numFmtId="167" formatCode="_ * #,##0_ ;_ * \-#,##0_ ;_ * &quot;-&quot;??_ ;_ @_ "/>
    <numFmt numFmtId="168" formatCode="0.0%"/>
    <numFmt numFmtId="169" formatCode="0.0"/>
    <numFmt numFmtId="170" formatCode="0.0000"/>
    <numFmt numFmtId="171" formatCode="0.00000"/>
    <numFmt numFmtId="172" formatCode="0.000000"/>
    <numFmt numFmtId="173" formatCode="0.000"/>
    <numFmt numFmtId="174" formatCode="&quot;$&quot;#,##0.00"/>
    <numFmt numFmtId="175" formatCode="&quot;$&quot;#,##0"/>
    <numFmt numFmtId="176" formatCode="&quot;$&quot;\ #,##0.000000_);[Red]\(&quot;$&quot;\ #,##0.000000\)"/>
    <numFmt numFmtId="177" formatCode="&quot;$&quot;\ #,##0.00_);[Red]\(&quot;$&quot;\ #,##0.00\)"/>
    <numFmt numFmtId="178" formatCode="0000000000"/>
    <numFmt numFmtId="179" formatCode="_ &quot;$&quot;* #,##0_ ;_ &quot;$&quot;* \-#,##0_ ;_ &quot;$&quot;* &quot;-&quot;??_ ;_ @_ "/>
    <numFmt numFmtId="180" formatCode="yyyy"/>
  </numFmts>
  <fonts count="65">
    <font>
      <sz val="11"/>
      <color theme="1"/>
      <name val="Calibri"/>
      <family val="2"/>
      <scheme val="minor"/>
    </font>
    <font>
      <sz val="10"/>
      <name val="Arial"/>
      <family val="2"/>
    </font>
    <font>
      <sz val="10"/>
      <color indexed="8"/>
      <name val="Arial"/>
      <family val="2"/>
    </font>
    <font>
      <vertAlign val="subscript"/>
      <sz val="11"/>
      <color indexed="8"/>
      <name val="Calibri"/>
      <family val="2"/>
    </font>
    <font>
      <b/>
      <vertAlign val="subscript"/>
      <sz val="11"/>
      <color indexed="30"/>
      <name val="Calibri"/>
      <family val="2"/>
    </font>
    <font>
      <b/>
      <sz val="14"/>
      <color indexed="30"/>
      <name val="Calibri"/>
      <family val="2"/>
    </font>
    <font>
      <b/>
      <vertAlign val="subscript"/>
      <sz val="14"/>
      <color indexed="30"/>
      <name val="Calibri"/>
      <family val="2"/>
    </font>
    <font>
      <sz val="10"/>
      <name val="Geneva"/>
    </font>
    <font>
      <i/>
      <sz val="11"/>
      <color indexed="8"/>
      <name val="Calibri"/>
      <family val="2"/>
    </font>
    <font>
      <sz val="11"/>
      <color theme="1"/>
      <name val="Calibri"/>
      <family val="2"/>
      <scheme val="minor"/>
    </font>
    <font>
      <b/>
      <sz val="11"/>
      <color theme="0"/>
      <name val="Arial"/>
      <family val="2"/>
    </font>
    <font>
      <sz val="11"/>
      <color theme="0"/>
      <name val="Arial"/>
      <family val="2"/>
    </font>
    <font>
      <b/>
      <sz val="11"/>
      <color rgb="FF3D6DAC"/>
      <name val="Calibri"/>
      <family val="2"/>
      <scheme val="minor"/>
    </font>
    <font>
      <sz val="11"/>
      <color rgb="FF077CAB"/>
      <name val="Arial"/>
      <family val="2"/>
    </font>
    <font>
      <b/>
      <sz val="11"/>
      <color rgb="FF494949"/>
      <name val="Arial"/>
      <family val="2"/>
    </font>
    <font>
      <sz val="14"/>
      <color rgb="FF666666"/>
      <name val="Arial"/>
      <family val="2"/>
    </font>
    <font>
      <sz val="11"/>
      <color rgb="FF494949"/>
      <name val="Arial"/>
      <family val="2"/>
    </font>
    <font>
      <b/>
      <sz val="16"/>
      <color theme="3"/>
      <name val="Arial"/>
      <family val="2"/>
    </font>
    <font>
      <u/>
      <sz val="11"/>
      <color theme="10"/>
      <name val="Calibri"/>
      <family val="2"/>
    </font>
    <font>
      <sz val="11"/>
      <color rgb="FFFF0000"/>
      <name val="Calibri"/>
      <family val="2"/>
      <scheme val="minor"/>
    </font>
    <font>
      <b/>
      <sz val="18"/>
      <color theme="3"/>
      <name val="Cambria"/>
      <family val="2"/>
      <scheme val="major"/>
    </font>
    <font>
      <b/>
      <sz val="14"/>
      <color rgb="FF666666"/>
      <name val="Arial"/>
      <family val="2"/>
    </font>
    <font>
      <b/>
      <sz val="11"/>
      <color theme="1"/>
      <name val="Calibri"/>
      <family val="2"/>
      <scheme val="minor"/>
    </font>
    <font>
      <b/>
      <sz val="11"/>
      <color rgb="FF0070C0"/>
      <name val="Calibri"/>
      <family val="2"/>
      <scheme val="minor"/>
    </font>
    <font>
      <sz val="11"/>
      <color rgb="FF0070C0"/>
      <name val="Calibri"/>
      <family val="2"/>
      <scheme val="minor"/>
    </font>
    <font>
      <b/>
      <sz val="14"/>
      <color theme="1"/>
      <name val="Calibri"/>
      <family val="2"/>
      <scheme val="minor"/>
    </font>
    <font>
      <b/>
      <sz val="12"/>
      <color theme="1"/>
      <name val="Calibri"/>
      <family val="2"/>
      <scheme val="minor"/>
    </font>
    <font>
      <sz val="12"/>
      <color theme="1"/>
      <name val="Calibri"/>
      <family val="2"/>
      <scheme val="minor"/>
    </font>
    <font>
      <sz val="11"/>
      <color rgb="FF00B050"/>
      <name val="Calibri"/>
      <family val="2"/>
      <scheme val="minor"/>
    </font>
    <font>
      <b/>
      <i/>
      <sz val="11"/>
      <color theme="1"/>
      <name val="Calibri"/>
      <family val="2"/>
      <scheme val="minor"/>
    </font>
    <font>
      <sz val="11"/>
      <name val="Calibri"/>
      <family val="2"/>
      <scheme val="minor"/>
    </font>
    <font>
      <b/>
      <sz val="11"/>
      <color rgb="FFFF0000"/>
      <name val="Calibri"/>
      <family val="2"/>
      <scheme val="minor"/>
    </font>
    <font>
      <b/>
      <sz val="14"/>
      <color rgb="FF0070C0"/>
      <name val="Calibri"/>
      <family val="2"/>
      <scheme val="minor"/>
    </font>
    <font>
      <i/>
      <sz val="11"/>
      <color theme="1"/>
      <name val="Calibri"/>
      <family val="2"/>
      <scheme val="minor"/>
    </font>
    <font>
      <sz val="10"/>
      <name val="Arial"/>
      <family val="2"/>
    </font>
    <font>
      <sz val="10"/>
      <name val="Geneva"/>
      <family val="2"/>
    </font>
    <font>
      <sz val="11"/>
      <color theme="1"/>
      <name val="Arial"/>
      <family val="2"/>
    </font>
    <font>
      <b/>
      <sz val="9"/>
      <color theme="1"/>
      <name val="Century Gothic"/>
      <family val="2"/>
    </font>
    <font>
      <sz val="9"/>
      <color rgb="FF0070C0"/>
      <name val="Century Gothic"/>
      <family val="2"/>
    </font>
    <font>
      <b/>
      <sz val="9"/>
      <color theme="0"/>
      <name val="Century Gothic"/>
      <family val="2"/>
    </font>
    <font>
      <sz val="9"/>
      <color theme="1"/>
      <name val="Century Gothic"/>
      <family val="2"/>
    </font>
    <font>
      <i/>
      <sz val="8"/>
      <color theme="1"/>
      <name val="Century Gothic"/>
      <family val="2"/>
    </font>
    <font>
      <b/>
      <i/>
      <sz val="8"/>
      <color theme="1"/>
      <name val="Century Gothic"/>
      <family val="2"/>
    </font>
    <font>
      <b/>
      <sz val="9"/>
      <color rgb="FFFFFFFF"/>
      <name val="Century Gothic"/>
      <family val="2"/>
    </font>
    <font>
      <sz val="9"/>
      <name val="Century Gothic"/>
      <family val="2"/>
    </font>
    <font>
      <b/>
      <sz val="11"/>
      <color theme="0"/>
      <name val="Century Gothic"/>
      <family val="2"/>
    </font>
    <font>
      <sz val="11"/>
      <color theme="1"/>
      <name val="Century Gothic"/>
      <family val="2"/>
    </font>
    <font>
      <sz val="10"/>
      <name val="Arial"/>
      <family val="2"/>
    </font>
    <font>
      <b/>
      <sz val="11"/>
      <color theme="0"/>
      <name val="Calibri"/>
      <family val="2"/>
      <scheme val="minor"/>
    </font>
    <font>
      <sz val="11"/>
      <color theme="0"/>
      <name val="Calibri"/>
      <family val="2"/>
      <scheme val="minor"/>
    </font>
    <font>
      <sz val="11"/>
      <color theme="1"/>
      <name val="Calibri"/>
      <family val="2"/>
    </font>
    <font>
      <b/>
      <sz val="8"/>
      <color theme="0"/>
      <name val="Century Gothic"/>
      <family val="2"/>
    </font>
    <font>
      <sz val="11"/>
      <color theme="0" tint="-0.499984740745262"/>
      <name val="Calibri"/>
      <family val="2"/>
      <scheme val="minor"/>
    </font>
    <font>
      <b/>
      <sz val="12"/>
      <color theme="1"/>
      <name val="Century Gothic"/>
      <family val="2"/>
    </font>
    <font>
      <sz val="10"/>
      <color theme="1"/>
      <name val="Century Gothic"/>
      <family val="2"/>
    </font>
    <font>
      <b/>
      <sz val="10"/>
      <color theme="1"/>
      <name val="Century Gothic"/>
      <family val="2"/>
    </font>
    <font>
      <b/>
      <sz val="9"/>
      <color rgb="FF7030A0"/>
      <name val="Century Gothic"/>
      <family val="2"/>
    </font>
    <font>
      <b/>
      <sz val="14"/>
      <color theme="1"/>
      <name val="Century Gothic"/>
      <family val="2"/>
    </font>
    <font>
      <sz val="9"/>
      <color indexed="81"/>
      <name val="Tahoma"/>
      <family val="2"/>
    </font>
    <font>
      <b/>
      <sz val="9"/>
      <color indexed="81"/>
      <name val="Tahoma"/>
      <family val="2"/>
    </font>
    <font>
      <i/>
      <sz val="8"/>
      <color rgb="FF7030A0"/>
      <name val="Century Gothic"/>
      <family val="2"/>
    </font>
    <font>
      <sz val="8"/>
      <color theme="1"/>
      <name val="Century Gothic"/>
      <family val="2"/>
    </font>
    <font>
      <b/>
      <sz val="10"/>
      <color theme="0"/>
      <name val="Century Gothic"/>
      <family val="2"/>
    </font>
    <font>
      <b/>
      <sz val="11"/>
      <color theme="1"/>
      <name val="Century Gothic"/>
      <family val="2"/>
    </font>
    <font>
      <i/>
      <sz val="8"/>
      <color rgb="FFFF0000"/>
      <name val="Century Gothic"/>
      <family val="2"/>
    </font>
  </fonts>
  <fills count="43">
    <fill>
      <patternFill patternType="none"/>
    </fill>
    <fill>
      <patternFill patternType="gray125"/>
    </fill>
    <fill>
      <patternFill patternType="solid">
        <fgColor rgb="FF666666"/>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rgb="FF3D6DAC"/>
      </patternFill>
    </fill>
    <fill>
      <patternFill patternType="solid">
        <fgColor rgb="FFF2F2F2"/>
      </patternFill>
    </fill>
    <fill>
      <patternFill patternType="solid">
        <fgColor rgb="FFE8EAE8"/>
      </patternFill>
    </fill>
    <fill>
      <patternFill patternType="solid">
        <fgColor theme="0"/>
        <bgColor indexed="64"/>
      </patternFill>
    </fill>
    <fill>
      <patternFill patternType="solid">
        <fgColor rgb="FFFFFFCC"/>
      </patternFill>
    </fill>
    <fill>
      <patternFill patternType="solid">
        <fgColor theme="6" tint="0.59999389629810485"/>
        <bgColor indexed="64"/>
      </patternFill>
    </fill>
    <fill>
      <patternFill patternType="solid">
        <fgColor rgb="FFFFFF00"/>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4"/>
        <bgColor indexed="64"/>
      </patternFill>
    </fill>
    <fill>
      <patternFill patternType="solid">
        <fgColor theme="4" tint="0.79998168889431442"/>
        <bgColor indexed="64"/>
      </patternFill>
    </fill>
    <fill>
      <patternFill patternType="solid">
        <fgColor theme="0" tint="-0.249977111117893"/>
        <bgColor indexed="64"/>
      </patternFill>
    </fill>
    <fill>
      <patternFill patternType="solid">
        <fgColor theme="9" tint="0.39997558519241921"/>
        <bgColor indexed="64"/>
      </patternFill>
    </fill>
    <fill>
      <patternFill patternType="solid">
        <fgColor rgb="FFFF0000"/>
        <bgColor indexed="64"/>
      </patternFill>
    </fill>
    <fill>
      <patternFill patternType="solid">
        <fgColor theme="8"/>
        <bgColor indexed="64"/>
      </patternFill>
    </fill>
    <fill>
      <patternFill patternType="solid">
        <fgColor theme="0" tint="-0.34998626667073579"/>
        <bgColor indexed="64"/>
      </patternFill>
    </fill>
    <fill>
      <patternFill patternType="solid">
        <fgColor theme="6"/>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rgb="FF002060"/>
        <bgColor indexed="64"/>
      </patternFill>
    </fill>
    <fill>
      <patternFill patternType="solid">
        <fgColor theme="6" tint="0.39997558519241921"/>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2"/>
        <bgColor indexed="64"/>
      </patternFill>
    </fill>
    <fill>
      <patternFill patternType="solid">
        <fgColor rgb="FF92D050"/>
        <bgColor indexed="64"/>
      </patternFill>
    </fill>
    <fill>
      <patternFill patternType="solid">
        <fgColor theme="2" tint="-0.249977111117893"/>
        <bgColor indexed="64"/>
      </patternFill>
    </fill>
    <fill>
      <patternFill patternType="solid">
        <fgColor theme="2" tint="-9.9978637043366805E-2"/>
        <bgColor indexed="64"/>
      </patternFill>
    </fill>
  </fills>
  <borders count="48">
    <border>
      <left/>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C9C9C9"/>
      </left>
      <right style="thin">
        <color rgb="FFC9C9C9"/>
      </right>
      <top style="thin">
        <color rgb="FFC9C9C9"/>
      </top>
      <bottom style="thin">
        <color rgb="FFC9C9C9"/>
      </bottom>
      <diagonal/>
    </border>
    <border>
      <left/>
      <right/>
      <top/>
      <bottom style="medium">
        <color rgb="FFC9C9C9"/>
      </bottom>
      <diagonal/>
    </border>
    <border>
      <left/>
      <right/>
      <top/>
      <bottom style="medium">
        <color rgb="FFD6002A"/>
      </bottom>
      <diagonal/>
    </border>
    <border>
      <left style="thin">
        <color rgb="FFB2B2B2"/>
      </left>
      <right style="thin">
        <color rgb="FFB2B2B2"/>
      </right>
      <top style="thin">
        <color rgb="FFB2B2B2"/>
      </top>
      <bottom style="thin">
        <color rgb="FFB2B2B2"/>
      </bottom>
      <diagonal/>
    </border>
    <border>
      <left style="thin">
        <color rgb="FF0070C0"/>
      </left>
      <right style="thin">
        <color rgb="FF0070C0"/>
      </right>
      <top style="thin">
        <color rgb="FF0070C0"/>
      </top>
      <bottom style="dotted">
        <color rgb="FF0070C0"/>
      </bottom>
      <diagonal/>
    </border>
    <border>
      <left style="thin">
        <color rgb="FF0070C0"/>
      </left>
      <right style="thin">
        <color rgb="FF0070C0"/>
      </right>
      <top style="dotted">
        <color rgb="FF0070C0"/>
      </top>
      <bottom style="dotted">
        <color rgb="FF0070C0"/>
      </bottom>
      <diagonal/>
    </border>
    <border>
      <left style="thin">
        <color rgb="FF0070C0"/>
      </left>
      <right style="thin">
        <color rgb="FF0070C0"/>
      </right>
      <top style="dotted">
        <color rgb="FF0070C0"/>
      </top>
      <bottom/>
      <diagonal/>
    </border>
    <border>
      <left style="thin">
        <color rgb="FF0070C0"/>
      </left>
      <right style="thin">
        <color rgb="FF0070C0"/>
      </right>
      <top/>
      <bottom style="thin">
        <color rgb="FF0070C0"/>
      </bottom>
      <diagonal/>
    </border>
    <border>
      <left style="thin">
        <color rgb="FF0070C0"/>
      </left>
      <right style="thin">
        <color rgb="FF0070C0"/>
      </right>
      <top style="dotted">
        <color rgb="FF0070C0"/>
      </top>
      <bottom style="thin">
        <color rgb="FF0070C0"/>
      </bottom>
      <diagonal/>
    </border>
    <border>
      <left style="thin">
        <color rgb="FF0070C0"/>
      </left>
      <right/>
      <top style="thin">
        <color rgb="FF0070C0"/>
      </top>
      <bottom style="thin">
        <color rgb="FF0070C0"/>
      </bottom>
      <diagonal/>
    </border>
    <border>
      <left/>
      <right style="thin">
        <color rgb="FF0070C0"/>
      </right>
      <top style="thin">
        <color rgb="FF0070C0"/>
      </top>
      <bottom style="thin">
        <color rgb="FF0070C0"/>
      </bottom>
      <diagonal/>
    </border>
    <border>
      <left/>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top/>
      <bottom/>
      <diagonal/>
    </border>
    <border>
      <left style="thin">
        <color theme="0"/>
      </left>
      <right style="thin">
        <color theme="0"/>
      </right>
      <top/>
      <bottom style="thin">
        <color theme="0"/>
      </bottom>
      <diagonal/>
    </border>
    <border>
      <left style="thin">
        <color theme="0"/>
      </left>
      <right/>
      <top/>
      <bottom style="thin">
        <color theme="0"/>
      </bottom>
      <diagonal/>
    </border>
    <border>
      <left/>
      <right/>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right/>
      <top style="thin">
        <color theme="0"/>
      </top>
      <bottom style="thin">
        <color theme="0"/>
      </bottom>
      <diagonal/>
    </border>
    <border>
      <left/>
      <right style="thin">
        <color theme="0"/>
      </right>
      <top/>
      <bottom style="thin">
        <color theme="0"/>
      </bottom>
      <diagonal/>
    </border>
    <border>
      <left/>
      <right style="dotted">
        <color theme="0" tint="-0.249977111117893"/>
      </right>
      <top/>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style="dotted">
        <color theme="0" tint="-0.249977111117893"/>
      </right>
      <top/>
      <bottom/>
      <diagonal/>
    </border>
    <border>
      <left/>
      <right style="thin">
        <color theme="0" tint="-0.249977111117893"/>
      </right>
      <top/>
      <bottom/>
      <diagonal/>
    </border>
    <border>
      <left style="thin">
        <color theme="0" tint="-0.249977111117893"/>
      </left>
      <right style="dotted">
        <color theme="0" tint="-0.249977111117893"/>
      </right>
      <top style="thin">
        <color theme="0"/>
      </top>
      <bottom style="thin">
        <color theme="0" tint="-0.249977111117893"/>
      </bottom>
      <diagonal/>
    </border>
    <border>
      <left/>
      <right/>
      <top style="thin">
        <color theme="0"/>
      </top>
      <bottom style="thin">
        <color theme="0" tint="-0.249977111117893"/>
      </bottom>
      <diagonal/>
    </border>
    <border>
      <left/>
      <right style="thin">
        <color theme="0" tint="-0.249977111117893"/>
      </right>
      <top style="thin">
        <color theme="0"/>
      </top>
      <bottom style="thin">
        <color theme="0" tint="-0.249977111117893"/>
      </bottom>
      <diagonal/>
    </border>
    <border>
      <left/>
      <right style="dotted">
        <color theme="0" tint="-0.249977111117893"/>
      </right>
      <top style="thin">
        <color theme="0"/>
      </top>
      <bottom style="thin">
        <color theme="0" tint="-0.249977111117893"/>
      </bottom>
      <diagonal/>
    </border>
  </borders>
  <cellStyleXfs count="616">
    <xf numFmtId="0" fontId="0" fillId="0" borderId="0"/>
    <xf numFmtId="0" fontId="10" fillId="2" borderId="0" applyNumberFormat="0" applyBorder="0" applyAlignment="0" applyProtection="0"/>
    <xf numFmtId="0" fontId="11"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10" fillId="2"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2" fillId="15" borderId="15" applyNumberFormat="0" applyAlignment="0" applyProtection="0"/>
    <xf numFmtId="0" fontId="13" fillId="15" borderId="16" applyNumberFormat="0" applyAlignment="0" applyProtection="0"/>
    <xf numFmtId="0" fontId="14" fillId="16" borderId="16" applyNumberFormat="0" applyProtection="0">
      <alignment horizontal="left" vertical="center"/>
    </xf>
    <xf numFmtId="0" fontId="15" fillId="0" borderId="0" applyNumberFormat="0" applyFill="0" applyBorder="0" applyAlignment="0" applyProtection="0"/>
    <xf numFmtId="0" fontId="16" fillId="17" borderId="17" applyNumberFormat="0" applyFont="0" applyFill="0" applyAlignment="0" applyProtection="0">
      <alignment horizontal="left" vertical="center"/>
    </xf>
    <xf numFmtId="0" fontId="17" fillId="0" borderId="18" applyNumberFormat="0" applyFill="0" applyAlignment="0" applyProtection="0"/>
    <xf numFmtId="0" fontId="18" fillId="0" borderId="0" applyNumberFormat="0" applyFill="0" applyBorder="0" applyAlignment="0" applyProtection="0">
      <alignment vertical="top"/>
      <protection locked="0"/>
    </xf>
    <xf numFmtId="0" fontId="14" fillId="16" borderId="15" applyNumberFormat="0" applyProtection="0">
      <alignment horizontal="left" vertical="center"/>
    </xf>
    <xf numFmtId="166" fontId="9" fillId="0" borderId="0" applyFont="0" applyFill="0" applyBorder="0" applyAlignment="0" applyProtection="0"/>
    <xf numFmtId="169" fontId="2" fillId="0" borderId="0" applyFont="0" applyFill="0" applyBorder="0" applyAlignment="0" applyProtection="0">
      <alignment vertical="top"/>
    </xf>
    <xf numFmtId="40" fontId="7" fillId="0" borderId="0" applyFont="0" applyFill="0" applyBorder="0" applyAlignment="0" applyProtection="0"/>
    <xf numFmtId="0" fontId="1" fillId="0" borderId="0"/>
    <xf numFmtId="0" fontId="2" fillId="0" borderId="0">
      <alignment vertical="top"/>
    </xf>
    <xf numFmtId="0" fontId="2" fillId="0" borderId="0">
      <alignment vertical="top"/>
    </xf>
    <xf numFmtId="0" fontId="9" fillId="0" borderId="0"/>
    <xf numFmtId="0" fontId="9" fillId="0" borderId="0"/>
    <xf numFmtId="0" fontId="2" fillId="0" borderId="0">
      <alignment vertical="top"/>
    </xf>
    <xf numFmtId="0" fontId="16" fillId="0" borderId="0">
      <alignment horizontal="left" vertical="center"/>
    </xf>
    <xf numFmtId="0" fontId="9" fillId="18" borderId="19" applyNumberFormat="0" applyFont="0" applyAlignment="0" applyProtection="0"/>
    <xf numFmtId="9" fontId="9" fillId="0" borderId="0" applyFont="0" applyFill="0" applyBorder="0" applyAlignment="0" applyProtection="0"/>
    <xf numFmtId="9" fontId="2" fillId="0" borderId="0" applyFont="0" applyFill="0" applyBorder="0" applyAlignment="0" applyProtection="0">
      <alignment vertical="top"/>
    </xf>
    <xf numFmtId="9" fontId="1" fillId="0" borderId="0" applyFont="0" applyFill="0" applyBorder="0" applyAlignment="0" applyProtection="0"/>
    <xf numFmtId="0" fontId="20" fillId="0" borderId="0" applyNumberFormat="0" applyFill="0" applyBorder="0" applyAlignment="0" applyProtection="0"/>
    <xf numFmtId="0" fontId="17" fillId="0" borderId="17" applyNumberFormat="0" applyFill="0" applyProtection="0">
      <alignment vertical="center"/>
    </xf>
    <xf numFmtId="0" fontId="21" fillId="0" borderId="0" applyNumberFormat="0" applyFill="0" applyBorder="0" applyAlignment="0" applyProtection="0"/>
    <xf numFmtId="0" fontId="9" fillId="0" borderId="0"/>
    <xf numFmtId="40" fontId="35" fillId="0" borderId="0" applyFont="0" applyFill="0" applyBorder="0" applyAlignment="0" applyProtection="0"/>
    <xf numFmtId="9" fontId="1" fillId="0" borderId="0" applyFont="0" applyFill="0" applyBorder="0" applyAlignment="0" applyProtection="0"/>
    <xf numFmtId="40" fontId="35" fillId="0" borderId="0" applyFont="0" applyFill="0" applyBorder="0" applyAlignment="0" applyProtection="0"/>
    <xf numFmtId="0" fontId="34" fillId="0" borderId="0"/>
    <xf numFmtId="0" fontId="16" fillId="0" borderId="0">
      <alignment horizontal="left" vertical="center"/>
    </xf>
    <xf numFmtId="0" fontId="9" fillId="0" borderId="0"/>
    <xf numFmtId="40" fontId="35" fillId="0" borderId="0" applyFont="0" applyFill="0" applyBorder="0" applyAlignment="0" applyProtection="0"/>
    <xf numFmtId="9" fontId="1" fillId="0" borderId="0" applyFont="0" applyFill="0" applyBorder="0" applyAlignment="0" applyProtection="0"/>
    <xf numFmtId="40" fontId="35" fillId="0" borderId="0" applyFont="0" applyFill="0" applyBorder="0" applyAlignment="0" applyProtection="0"/>
    <xf numFmtId="0" fontId="16" fillId="0" borderId="0">
      <alignment horizontal="left" vertical="center"/>
    </xf>
    <xf numFmtId="0" fontId="16" fillId="0" borderId="0">
      <alignment horizontal="left" vertical="center"/>
    </xf>
    <xf numFmtId="0" fontId="16" fillId="0" borderId="0">
      <alignment horizontal="left" vertical="center"/>
    </xf>
    <xf numFmtId="40" fontId="35" fillId="0" borderId="0" applyFont="0" applyFill="0" applyBorder="0" applyAlignment="0" applyProtection="0"/>
    <xf numFmtId="9" fontId="1" fillId="0" borderId="0" applyFont="0" applyFill="0" applyBorder="0" applyAlignment="0" applyProtection="0"/>
    <xf numFmtId="0" fontId="9" fillId="0" borderId="0"/>
    <xf numFmtId="0" fontId="16" fillId="0" borderId="0">
      <alignment horizontal="left" vertical="center"/>
    </xf>
    <xf numFmtId="0" fontId="2" fillId="0" borderId="0">
      <alignment vertical="top"/>
    </xf>
    <xf numFmtId="9" fontId="2" fillId="0" borderId="0" applyFont="0" applyFill="0" applyBorder="0" applyAlignment="0" applyProtection="0">
      <alignment vertical="top"/>
    </xf>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9" fontId="1" fillId="0" borderId="0" applyFont="0" applyFill="0" applyBorder="0" applyAlignment="0" applyProtection="0"/>
    <xf numFmtId="0" fontId="9" fillId="0" borderId="0"/>
    <xf numFmtId="0" fontId="36"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9" fontId="1" fillId="0" borderId="0" applyFont="0" applyFill="0" applyBorder="0" applyAlignment="0" applyProtection="0"/>
    <xf numFmtId="0" fontId="9" fillId="0" borderId="0"/>
    <xf numFmtId="0" fontId="36" fillId="0" borderId="0"/>
    <xf numFmtId="0" fontId="36" fillId="0" borderId="0"/>
    <xf numFmtId="0" fontId="9" fillId="0" borderId="0"/>
    <xf numFmtId="169" fontId="2" fillId="0" borderId="0" applyFont="0" applyFill="0" applyBorder="0" applyAlignment="0" applyProtection="0">
      <alignment vertical="top"/>
    </xf>
    <xf numFmtId="9" fontId="1" fillId="0" borderId="0" applyFont="0" applyFill="0" applyBorder="0" applyAlignment="0" applyProtection="0"/>
    <xf numFmtId="40" fontId="35" fillId="0" borderId="0" applyFont="0" applyFill="0" applyBorder="0" applyAlignment="0" applyProtection="0"/>
    <xf numFmtId="0" fontId="16" fillId="0" borderId="0">
      <alignment horizontal="left" vertical="center"/>
    </xf>
    <xf numFmtId="169" fontId="2" fillId="0" borderId="0" applyFont="0" applyFill="0" applyBorder="0" applyAlignment="0" applyProtection="0">
      <alignment vertical="top"/>
    </xf>
    <xf numFmtId="0" fontId="2" fillId="0" borderId="0">
      <alignment vertical="top"/>
    </xf>
    <xf numFmtId="0" fontId="16" fillId="0" borderId="0">
      <alignment horizontal="left" vertical="center"/>
    </xf>
    <xf numFmtId="0" fontId="9" fillId="0" borderId="0"/>
    <xf numFmtId="9" fontId="1" fillId="0" borderId="0" applyFont="0" applyFill="0" applyBorder="0" applyAlignment="0" applyProtection="0"/>
    <xf numFmtId="9" fontId="1" fillId="0" borderId="0" applyFont="0" applyFill="0" applyBorder="0" applyAlignment="0" applyProtection="0"/>
    <xf numFmtId="40" fontId="35" fillId="0" borderId="0" applyFont="0" applyFill="0" applyBorder="0" applyAlignment="0" applyProtection="0"/>
    <xf numFmtId="0" fontId="36" fillId="0" borderId="0"/>
    <xf numFmtId="0" fontId="2" fillId="0" borderId="0">
      <alignment vertical="top"/>
    </xf>
    <xf numFmtId="0" fontId="16" fillId="0" borderId="0">
      <alignment horizontal="left" vertical="center"/>
    </xf>
    <xf numFmtId="0" fontId="2" fillId="0" borderId="0">
      <alignment vertical="top"/>
    </xf>
    <xf numFmtId="0" fontId="36" fillId="0" borderId="0"/>
    <xf numFmtId="0" fontId="9" fillId="0" borderId="0"/>
    <xf numFmtId="0" fontId="9" fillId="8"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169" fontId="2" fillId="0" borderId="0" applyFont="0" applyFill="0" applyBorder="0" applyAlignment="0" applyProtection="0">
      <alignment vertical="top"/>
    </xf>
    <xf numFmtId="40" fontId="7" fillId="0" borderId="0" applyFont="0" applyFill="0" applyBorder="0" applyAlignment="0" applyProtection="0"/>
    <xf numFmtId="0" fontId="9" fillId="4" borderId="0" applyNumberFormat="0" applyBorder="0" applyAlignment="0" applyProtection="0"/>
    <xf numFmtId="0" fontId="9" fillId="0" borderId="0"/>
    <xf numFmtId="0" fontId="9" fillId="4" borderId="0" applyNumberFormat="0" applyBorder="0" applyAlignment="0" applyProtection="0"/>
    <xf numFmtId="0" fontId="2" fillId="0" borderId="0">
      <alignment vertical="top"/>
    </xf>
    <xf numFmtId="0" fontId="16" fillId="0" borderId="0">
      <alignment horizontal="left" vertical="center"/>
    </xf>
    <xf numFmtId="0" fontId="9" fillId="18" borderId="19" applyNumberFormat="0" applyFont="0" applyAlignment="0" applyProtection="0"/>
    <xf numFmtId="9" fontId="2" fillId="0" borderId="0" applyFont="0" applyFill="0" applyBorder="0" applyAlignment="0" applyProtection="0">
      <alignment vertical="top"/>
    </xf>
    <xf numFmtId="9" fontId="1" fillId="0" borderId="0" applyFont="0" applyFill="0" applyBorder="0" applyAlignment="0" applyProtection="0"/>
    <xf numFmtId="40" fontId="35" fillId="0" borderId="0" applyFont="0" applyFill="0" applyBorder="0" applyAlignment="0" applyProtection="0"/>
    <xf numFmtId="0" fontId="2" fillId="0" borderId="0">
      <alignment vertical="top"/>
    </xf>
    <xf numFmtId="0" fontId="36" fillId="0" borderId="0"/>
    <xf numFmtId="0" fontId="2" fillId="0" borderId="0">
      <alignment vertical="top"/>
    </xf>
    <xf numFmtId="40" fontId="7" fillId="0" borderId="0" applyFont="0" applyFill="0" applyBorder="0" applyAlignment="0" applyProtection="0"/>
    <xf numFmtId="0" fontId="16" fillId="0" borderId="0">
      <alignment horizontal="left" vertical="center"/>
    </xf>
    <xf numFmtId="9" fontId="2" fillId="0" borderId="0" applyFont="0" applyFill="0" applyBorder="0" applyAlignment="0" applyProtection="0">
      <alignment vertical="top"/>
    </xf>
    <xf numFmtId="0" fontId="9" fillId="4" borderId="0" applyNumberFormat="0" applyBorder="0" applyAlignment="0" applyProtection="0"/>
    <xf numFmtId="0" fontId="9" fillId="3" borderId="0" applyNumberFormat="0" applyBorder="0" applyAlignment="0" applyProtection="0"/>
    <xf numFmtId="0" fontId="2" fillId="0" borderId="0">
      <alignment vertical="top"/>
    </xf>
    <xf numFmtId="40" fontId="35" fillId="0" borderId="0" applyFont="0" applyFill="0" applyBorder="0" applyAlignment="0" applyProtection="0"/>
    <xf numFmtId="9" fontId="2" fillId="0" borderId="0" applyFont="0" applyFill="0" applyBorder="0" applyAlignment="0" applyProtection="0">
      <alignment vertical="top"/>
    </xf>
    <xf numFmtId="9" fontId="1" fillId="0" borderId="0" applyFont="0" applyFill="0" applyBorder="0" applyAlignment="0" applyProtection="0"/>
    <xf numFmtId="40" fontId="7" fillId="0" borderId="0" applyFont="0" applyFill="0" applyBorder="0" applyAlignment="0" applyProtection="0"/>
    <xf numFmtId="9" fontId="1" fillId="0" borderId="0" applyFont="0" applyFill="0" applyBorder="0" applyAlignment="0" applyProtection="0"/>
    <xf numFmtId="169" fontId="2" fillId="0" borderId="0" applyFont="0" applyFill="0" applyBorder="0" applyAlignment="0" applyProtection="0">
      <alignment vertical="top"/>
    </xf>
    <xf numFmtId="0" fontId="9" fillId="0" borderId="0"/>
    <xf numFmtId="40" fontId="35" fillId="0" borderId="0" applyFont="0" applyFill="0" applyBorder="0" applyAlignment="0" applyProtection="0"/>
    <xf numFmtId="9" fontId="2" fillId="0" borderId="0" applyFont="0" applyFill="0" applyBorder="0" applyAlignment="0" applyProtection="0">
      <alignment vertical="top"/>
    </xf>
    <xf numFmtId="169" fontId="2" fillId="0" borderId="0" applyFont="0" applyFill="0" applyBorder="0" applyAlignment="0" applyProtection="0">
      <alignment vertical="top"/>
    </xf>
    <xf numFmtId="0" fontId="16" fillId="0" borderId="0">
      <alignment horizontal="left" vertical="center"/>
    </xf>
    <xf numFmtId="0" fontId="36" fillId="0" borderId="0"/>
    <xf numFmtId="0" fontId="9" fillId="0" borderId="0"/>
    <xf numFmtId="9" fontId="1" fillId="0" borderId="0" applyFont="0" applyFill="0" applyBorder="0" applyAlignment="0" applyProtection="0"/>
    <xf numFmtId="0" fontId="2" fillId="0" borderId="0">
      <alignment vertical="top"/>
    </xf>
    <xf numFmtId="9" fontId="2" fillId="0" borderId="0" applyFont="0" applyFill="0" applyBorder="0" applyAlignment="0" applyProtection="0">
      <alignment vertical="top"/>
    </xf>
    <xf numFmtId="9" fontId="1" fillId="0" borderId="0" applyFont="0" applyFill="0" applyBorder="0" applyAlignment="0" applyProtection="0"/>
    <xf numFmtId="9" fontId="2" fillId="0" borderId="0" applyFont="0" applyFill="0" applyBorder="0" applyAlignment="0" applyProtection="0">
      <alignment vertical="top"/>
    </xf>
    <xf numFmtId="0" fontId="16" fillId="0" borderId="0">
      <alignment horizontal="left" vertical="center"/>
    </xf>
    <xf numFmtId="169" fontId="2" fillId="0" borderId="0" applyFont="0" applyFill="0" applyBorder="0" applyAlignment="0" applyProtection="0">
      <alignment vertical="top"/>
    </xf>
    <xf numFmtId="0"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169" fontId="2" fillId="0" borderId="0" applyFont="0" applyFill="0" applyBorder="0" applyAlignment="0" applyProtection="0">
      <alignment vertical="top"/>
    </xf>
    <xf numFmtId="40" fontId="7" fillId="0" borderId="0" applyFont="0" applyFill="0" applyBorder="0" applyAlignment="0" applyProtection="0"/>
    <xf numFmtId="0" fontId="2" fillId="0" borderId="0">
      <alignment vertical="top"/>
    </xf>
    <xf numFmtId="0" fontId="2" fillId="0" borderId="0">
      <alignment vertical="top"/>
    </xf>
    <xf numFmtId="0" fontId="16" fillId="0" borderId="0">
      <alignment horizontal="left" vertical="center"/>
    </xf>
    <xf numFmtId="0" fontId="9" fillId="18" borderId="19" applyNumberFormat="0" applyFont="0" applyAlignment="0" applyProtection="0"/>
    <xf numFmtId="9" fontId="2" fillId="0" borderId="0" applyFont="0" applyFill="0" applyBorder="0" applyAlignment="0" applyProtection="0">
      <alignment vertical="top"/>
    </xf>
    <xf numFmtId="9" fontId="1" fillId="0" borderId="0" applyFont="0" applyFill="0" applyBorder="0" applyAlignment="0" applyProtection="0"/>
    <xf numFmtId="0" fontId="9" fillId="5" borderId="0" applyNumberFormat="0" applyBorder="0" applyAlignment="0" applyProtection="0"/>
    <xf numFmtId="0" fontId="9" fillId="11" borderId="0" applyNumberFormat="0" applyBorder="0" applyAlignment="0" applyProtection="0"/>
    <xf numFmtId="9" fontId="1" fillId="0" borderId="0" applyFont="0" applyFill="0" applyBorder="0" applyAlignment="0" applyProtection="0"/>
    <xf numFmtId="0" fontId="9" fillId="9" borderId="0" applyNumberFormat="0" applyBorder="0" applyAlignment="0" applyProtection="0"/>
    <xf numFmtId="9" fontId="2" fillId="0" borderId="0" applyFont="0" applyFill="0" applyBorder="0" applyAlignment="0" applyProtection="0">
      <alignment vertical="top"/>
    </xf>
    <xf numFmtId="0" fontId="9" fillId="5" borderId="0" applyNumberFormat="0" applyBorder="0" applyAlignment="0" applyProtection="0"/>
    <xf numFmtId="0" fontId="9" fillId="11" borderId="0" applyNumberFormat="0" applyBorder="0" applyAlignment="0" applyProtection="0"/>
    <xf numFmtId="0" fontId="9" fillId="18" borderId="19" applyNumberFormat="0" applyFont="0" applyAlignment="0" applyProtection="0"/>
    <xf numFmtId="0" fontId="9" fillId="5" borderId="0" applyNumberFormat="0" applyBorder="0" applyAlignment="0" applyProtection="0"/>
    <xf numFmtId="0" fontId="9" fillId="13" borderId="0" applyNumberFormat="0" applyBorder="0" applyAlignment="0" applyProtection="0"/>
    <xf numFmtId="0" fontId="16" fillId="0" borderId="0">
      <alignment horizontal="left" vertical="center"/>
    </xf>
    <xf numFmtId="0" fontId="9" fillId="4" borderId="0" applyNumberFormat="0" applyBorder="0" applyAlignment="0" applyProtection="0"/>
    <xf numFmtId="0" fontId="9" fillId="13" borderId="0" applyNumberFormat="0" applyBorder="0" applyAlignment="0" applyProtection="0"/>
    <xf numFmtId="0" fontId="2" fillId="0" borderId="0">
      <alignment vertical="top"/>
    </xf>
    <xf numFmtId="0" fontId="9" fillId="4" borderId="0" applyNumberFormat="0" applyBorder="0" applyAlignment="0" applyProtection="0"/>
    <xf numFmtId="0" fontId="9" fillId="13" borderId="0" applyNumberFormat="0" applyBorder="0" applyAlignment="0" applyProtection="0"/>
    <xf numFmtId="0" fontId="9" fillId="4" borderId="0" applyNumberFormat="0" applyBorder="0" applyAlignment="0" applyProtection="0"/>
    <xf numFmtId="0" fontId="9" fillId="12" borderId="0" applyNumberFormat="0" applyBorder="0" applyAlignment="0" applyProtection="0"/>
    <xf numFmtId="0" fontId="9" fillId="3" borderId="0" applyNumberFormat="0" applyBorder="0" applyAlignment="0" applyProtection="0"/>
    <xf numFmtId="0" fontId="9" fillId="12" borderId="0" applyNumberFormat="0" applyBorder="0" applyAlignment="0" applyProtection="0"/>
    <xf numFmtId="0" fontId="9" fillId="10" borderId="0" applyNumberFormat="0" applyBorder="0" applyAlignment="0" applyProtection="0"/>
    <xf numFmtId="0" fontId="9" fillId="12"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0" borderId="0" applyNumberFormat="0" applyBorder="0" applyAlignment="0" applyProtection="0"/>
    <xf numFmtId="0" fontId="9" fillId="9" borderId="0" applyNumberFormat="0" applyBorder="0" applyAlignment="0" applyProtection="0"/>
    <xf numFmtId="0" fontId="2" fillId="0" borderId="0">
      <alignment vertical="top"/>
    </xf>
    <xf numFmtId="0" fontId="9" fillId="9" borderId="0" applyNumberFormat="0" applyBorder="0" applyAlignment="0" applyProtection="0"/>
    <xf numFmtId="0" fontId="9" fillId="8" borderId="0" applyNumberFormat="0" applyBorder="0" applyAlignment="0" applyProtection="0"/>
    <xf numFmtId="40" fontId="7" fillId="0" borderId="0" applyFont="0" applyFill="0" applyBorder="0" applyAlignment="0" applyProtection="0"/>
    <xf numFmtId="0" fontId="9" fillId="8" borderId="0" applyNumberFormat="0" applyBorder="0" applyAlignment="0" applyProtection="0"/>
    <xf numFmtId="169" fontId="2" fillId="0" borderId="0" applyFont="0" applyFill="0" applyBorder="0" applyAlignment="0" applyProtection="0">
      <alignment vertical="top"/>
    </xf>
    <xf numFmtId="0" fontId="9" fillId="8"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36" fillId="0" borderId="0"/>
    <xf numFmtId="9" fontId="2" fillId="0" borderId="0" applyFont="0" applyFill="0" applyBorder="0" applyAlignment="0" applyProtection="0">
      <alignment vertical="top"/>
    </xf>
    <xf numFmtId="0" fontId="2" fillId="0" borderId="0">
      <alignment vertical="top"/>
    </xf>
    <xf numFmtId="40" fontId="7" fillId="0" borderId="0" applyFont="0" applyFill="0" applyBorder="0" applyAlignment="0" applyProtection="0"/>
    <xf numFmtId="169" fontId="2" fillId="0" borderId="0" applyFont="0" applyFill="0" applyBorder="0" applyAlignment="0" applyProtection="0">
      <alignment vertical="top"/>
    </xf>
    <xf numFmtId="9" fontId="2" fillId="0" borderId="0" applyFont="0" applyFill="0" applyBorder="0" applyAlignment="0" applyProtection="0">
      <alignment vertical="top"/>
    </xf>
    <xf numFmtId="9" fontId="1" fillId="0" borderId="0" applyFont="0" applyFill="0" applyBorder="0" applyAlignment="0" applyProtection="0"/>
    <xf numFmtId="169" fontId="2" fillId="0" borderId="0" applyFont="0" applyFill="0" applyBorder="0" applyAlignment="0" applyProtection="0">
      <alignment vertical="top"/>
    </xf>
    <xf numFmtId="40" fontId="7" fillId="0" borderId="0" applyFont="0" applyFill="0" applyBorder="0" applyAlignment="0" applyProtection="0"/>
    <xf numFmtId="0" fontId="2" fillId="0" borderId="0">
      <alignment vertical="top"/>
    </xf>
    <xf numFmtId="9" fontId="1" fillId="0" borderId="0" applyFont="0" applyFill="0" applyBorder="0" applyAlignment="0" applyProtection="0"/>
    <xf numFmtId="169" fontId="2" fillId="0" borderId="0" applyFont="0" applyFill="0" applyBorder="0" applyAlignment="0" applyProtection="0">
      <alignment vertical="top"/>
    </xf>
    <xf numFmtId="0" fontId="2" fillId="0" borderId="0">
      <alignment vertical="top"/>
    </xf>
    <xf numFmtId="0" fontId="2" fillId="0" borderId="0">
      <alignment vertical="top"/>
    </xf>
    <xf numFmtId="9" fontId="2" fillId="0" borderId="0" applyFont="0" applyFill="0" applyBorder="0" applyAlignment="0" applyProtection="0">
      <alignment vertical="top"/>
    </xf>
    <xf numFmtId="0" fontId="2" fillId="0" borderId="0">
      <alignment vertical="top"/>
    </xf>
    <xf numFmtId="0" fontId="16" fillId="0" borderId="0">
      <alignment horizontal="left" vertical="center"/>
    </xf>
    <xf numFmtId="0" fontId="16" fillId="0" borderId="0">
      <alignment horizontal="left" vertical="center"/>
    </xf>
    <xf numFmtId="0" fontId="16" fillId="0" borderId="0">
      <alignment horizontal="left" vertical="center"/>
    </xf>
    <xf numFmtId="0" fontId="9" fillId="0" borderId="0"/>
    <xf numFmtId="40" fontId="35" fillId="0" borderId="0" applyFont="0" applyFill="0" applyBorder="0" applyAlignment="0" applyProtection="0"/>
    <xf numFmtId="9" fontId="1" fillId="0" borderId="0" applyFont="0" applyFill="0" applyBorder="0" applyAlignment="0" applyProtection="0"/>
    <xf numFmtId="40" fontId="35" fillId="0" borderId="0" applyFont="0" applyFill="0" applyBorder="0" applyAlignment="0" applyProtection="0"/>
    <xf numFmtId="0" fontId="16" fillId="0" borderId="0">
      <alignment horizontal="left" vertical="center"/>
    </xf>
    <xf numFmtId="0" fontId="16" fillId="0" borderId="0">
      <alignment horizontal="left" vertical="center"/>
    </xf>
    <xf numFmtId="40" fontId="35" fillId="0" borderId="0" applyFont="0" applyFill="0" applyBorder="0" applyAlignment="0" applyProtection="0"/>
    <xf numFmtId="9" fontId="1" fillId="0" borderId="0" applyFont="0" applyFill="0" applyBorder="0" applyAlignment="0" applyProtection="0"/>
    <xf numFmtId="40" fontId="35" fillId="0" borderId="0" applyFont="0" applyFill="0" applyBorder="0" applyAlignment="0" applyProtection="0"/>
    <xf numFmtId="0" fontId="9" fillId="0" borderId="0"/>
    <xf numFmtId="0" fontId="16" fillId="0" borderId="0">
      <alignment horizontal="left" vertical="center"/>
    </xf>
    <xf numFmtId="0" fontId="16" fillId="0" borderId="0">
      <alignment horizontal="left" vertical="center"/>
    </xf>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9" fontId="1" fillId="0" borderId="0" applyFont="0" applyFill="0" applyBorder="0" applyAlignment="0" applyProtection="0"/>
    <xf numFmtId="0" fontId="9" fillId="0" borderId="0"/>
    <xf numFmtId="0" fontId="36"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9" fontId="1" fillId="0" borderId="0" applyFont="0" applyFill="0" applyBorder="0" applyAlignment="0" applyProtection="0"/>
    <xf numFmtId="0" fontId="9" fillId="0" borderId="0"/>
    <xf numFmtId="0" fontId="36" fillId="0" borderId="0"/>
    <xf numFmtId="0" fontId="36" fillId="0" borderId="0"/>
    <xf numFmtId="0" fontId="9" fillId="0" borderId="0"/>
    <xf numFmtId="40" fontId="35" fillId="0" borderId="0" applyFont="0" applyFill="0" applyBorder="0" applyAlignment="0" applyProtection="0"/>
    <xf numFmtId="9" fontId="1" fillId="0" borderId="0" applyFont="0" applyFill="0" applyBorder="0" applyAlignment="0" applyProtection="0"/>
    <xf numFmtId="40" fontId="35" fillId="0" borderId="0" applyFont="0" applyFill="0" applyBorder="0" applyAlignment="0" applyProtection="0"/>
    <xf numFmtId="0" fontId="16" fillId="0" borderId="0">
      <alignment horizontal="left" vertical="center"/>
    </xf>
    <xf numFmtId="0" fontId="16" fillId="0" borderId="0">
      <alignment horizontal="left" vertical="center"/>
    </xf>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9" fontId="1" fillId="0" borderId="0" applyFont="0" applyFill="0" applyBorder="0" applyAlignment="0" applyProtection="0"/>
    <xf numFmtId="0" fontId="9" fillId="0" borderId="0"/>
    <xf numFmtId="0" fontId="36" fillId="0" borderId="0"/>
    <xf numFmtId="0" fontId="36" fillId="0" borderId="0"/>
    <xf numFmtId="0" fontId="47" fillId="0" borderId="0"/>
    <xf numFmtId="0" fontId="9" fillId="0" borderId="0"/>
    <xf numFmtId="40" fontId="35" fillId="0" borderId="0" applyFont="0" applyFill="0" applyBorder="0" applyAlignment="0" applyProtection="0"/>
    <xf numFmtId="9" fontId="1" fillId="0" borderId="0" applyFont="0" applyFill="0" applyBorder="0" applyAlignment="0" applyProtection="0"/>
    <xf numFmtId="40" fontId="35" fillId="0" borderId="0" applyFont="0" applyFill="0" applyBorder="0" applyAlignment="0" applyProtection="0"/>
    <xf numFmtId="0" fontId="16" fillId="0" borderId="0">
      <alignment horizontal="left" vertical="center"/>
    </xf>
    <xf numFmtId="0" fontId="47" fillId="0" borderId="0"/>
    <xf numFmtId="0" fontId="16" fillId="0" borderId="0">
      <alignment horizontal="left" vertical="center"/>
    </xf>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0" fontId="47"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9" fontId="1" fillId="0" borderId="0" applyFont="0" applyFill="0" applyBorder="0" applyAlignment="0" applyProtection="0"/>
    <xf numFmtId="0" fontId="9" fillId="0" borderId="0"/>
    <xf numFmtId="0" fontId="36" fillId="0" borderId="0"/>
    <xf numFmtId="0" fontId="36" fillId="0" borderId="0"/>
    <xf numFmtId="0" fontId="9" fillId="0" borderId="0"/>
    <xf numFmtId="40" fontId="35" fillId="0" borderId="0" applyFont="0" applyFill="0" applyBorder="0" applyAlignment="0" applyProtection="0"/>
    <xf numFmtId="9" fontId="1" fillId="0" borderId="0" applyFont="0" applyFill="0" applyBorder="0" applyAlignment="0" applyProtection="0"/>
    <xf numFmtId="40" fontId="35" fillId="0" borderId="0" applyFont="0" applyFill="0" applyBorder="0" applyAlignment="0" applyProtection="0"/>
    <xf numFmtId="0" fontId="16" fillId="0" borderId="0">
      <alignment horizontal="left" vertical="center"/>
    </xf>
    <xf numFmtId="0" fontId="16" fillId="0" borderId="0">
      <alignment horizontal="left" vertical="center"/>
    </xf>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9" fontId="1" fillId="0" borderId="0" applyFont="0" applyFill="0" applyBorder="0" applyAlignment="0" applyProtection="0"/>
    <xf numFmtId="0" fontId="9" fillId="0" borderId="0"/>
    <xf numFmtId="0" fontId="36" fillId="0" borderId="0"/>
    <xf numFmtId="0" fontId="36" fillId="0" borderId="0"/>
    <xf numFmtId="0" fontId="9" fillId="0" borderId="0"/>
    <xf numFmtId="40" fontId="35" fillId="0" borderId="0" applyFont="0" applyFill="0" applyBorder="0" applyAlignment="0" applyProtection="0"/>
    <xf numFmtId="9" fontId="1" fillId="0" borderId="0" applyFont="0" applyFill="0" applyBorder="0" applyAlignment="0" applyProtection="0"/>
    <xf numFmtId="40" fontId="35" fillId="0" borderId="0" applyFont="0" applyFill="0" applyBorder="0" applyAlignment="0" applyProtection="0"/>
    <xf numFmtId="0" fontId="16" fillId="0" borderId="0">
      <alignment horizontal="left" vertical="center"/>
    </xf>
    <xf numFmtId="0" fontId="16" fillId="0" borderId="0">
      <alignment horizontal="left" vertical="center"/>
    </xf>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0" fontId="16" fillId="0" borderId="0">
      <alignment horizontal="left" vertical="center"/>
    </xf>
    <xf numFmtId="40" fontId="35" fillId="0" borderId="0" applyFont="0" applyFill="0" applyBorder="0" applyAlignment="0" applyProtection="0"/>
    <xf numFmtId="40" fontId="35" fillId="0" borderId="0" applyFont="0" applyFill="0" applyBorder="0" applyAlignment="0" applyProtection="0"/>
    <xf numFmtId="9" fontId="1" fillId="0" borderId="0" applyFont="0" applyFill="0" applyBorder="0" applyAlignment="0" applyProtection="0"/>
    <xf numFmtId="0" fontId="9" fillId="0" borderId="0"/>
    <xf numFmtId="0" fontId="36" fillId="0" borderId="0"/>
    <xf numFmtId="9" fontId="1" fillId="0" borderId="0" applyFont="0" applyFill="0" applyBorder="0" applyAlignment="0" applyProtection="0"/>
    <xf numFmtId="0" fontId="16" fillId="0" borderId="0">
      <alignment horizontal="left" vertical="center"/>
    </xf>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9" fontId="1" fillId="0" borderId="0" applyFont="0" applyFill="0" applyBorder="0" applyAlignment="0" applyProtection="0"/>
    <xf numFmtId="0" fontId="9" fillId="0" borderId="0"/>
    <xf numFmtId="0" fontId="36" fillId="0" borderId="0"/>
    <xf numFmtId="0" fontId="36" fillId="0" borderId="0"/>
    <xf numFmtId="0" fontId="9" fillId="0" borderId="0"/>
    <xf numFmtId="40" fontId="35" fillId="0" borderId="0" applyFont="0" applyFill="0" applyBorder="0" applyAlignment="0" applyProtection="0"/>
    <xf numFmtId="9" fontId="1" fillId="0" borderId="0" applyFont="0" applyFill="0" applyBorder="0" applyAlignment="0" applyProtection="0"/>
    <xf numFmtId="40" fontId="35" fillId="0" borderId="0" applyFont="0" applyFill="0" applyBorder="0" applyAlignment="0" applyProtection="0"/>
    <xf numFmtId="0" fontId="16" fillId="0" borderId="0">
      <alignment horizontal="left" vertical="center"/>
    </xf>
    <xf numFmtId="0" fontId="16" fillId="0" borderId="0">
      <alignment horizontal="left" vertical="center"/>
    </xf>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0" fontId="47"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40" fontId="35" fillId="0" borderId="0" applyFont="0" applyFill="0" applyBorder="0" applyAlignment="0" applyProtection="0"/>
    <xf numFmtId="0" fontId="16" fillId="0" borderId="0">
      <alignment horizontal="left" vertical="center"/>
    </xf>
    <xf numFmtId="9" fontId="1" fillId="0" borderId="0" applyFont="0" applyFill="0" applyBorder="0" applyAlignment="0" applyProtection="0"/>
    <xf numFmtId="0" fontId="9" fillId="0" borderId="0"/>
    <xf numFmtId="0" fontId="36" fillId="0" borderId="0"/>
    <xf numFmtId="9" fontId="1" fillId="0" borderId="0" applyFont="0" applyFill="0" applyBorder="0" applyAlignment="0" applyProtection="0"/>
    <xf numFmtId="0" fontId="9" fillId="0" borderId="0"/>
    <xf numFmtId="0" fontId="36" fillId="0" borderId="0"/>
    <xf numFmtId="0" fontId="36" fillId="0" borderId="0"/>
    <xf numFmtId="165" fontId="9" fillId="0" borderId="0" applyFont="0" applyFill="0" applyBorder="0" applyAlignment="0" applyProtection="0"/>
  </cellStyleXfs>
  <cellXfs count="425">
    <xf numFmtId="0" fontId="0" fillId="0" borderId="0" xfId="0"/>
    <xf numFmtId="2" fontId="0" fillId="0" borderId="0" xfId="0" applyNumberFormat="1"/>
    <xf numFmtId="17" fontId="23" fillId="0" borderId="0" xfId="0" applyNumberFormat="1" applyFont="1" applyAlignment="1">
      <alignment horizontal="center" vertical="center"/>
    </xf>
    <xf numFmtId="14" fontId="0" fillId="0" borderId="0" xfId="0" applyNumberFormat="1" applyAlignment="1">
      <alignment vertical="center"/>
    </xf>
    <xf numFmtId="14" fontId="24" fillId="0" borderId="0" xfId="0" applyNumberFormat="1" applyFont="1" applyAlignment="1">
      <alignment horizontal="center" vertical="center"/>
    </xf>
    <xf numFmtId="14" fontId="0" fillId="0" borderId="0" xfId="0" applyNumberFormat="1"/>
    <xf numFmtId="167" fontId="9" fillId="0" borderId="0" xfId="44" applyNumberFormat="1" applyFont="1"/>
    <xf numFmtId="0" fontId="9" fillId="0" borderId="0" xfId="44" applyNumberFormat="1" applyFont="1"/>
    <xf numFmtId="167" fontId="9" fillId="0" borderId="0" xfId="44" applyNumberFormat="1" applyFont="1" applyAlignment="1">
      <alignment wrapText="1"/>
    </xf>
    <xf numFmtId="14" fontId="24" fillId="19" borderId="0" xfId="0" applyNumberFormat="1" applyFont="1" applyFill="1" applyAlignment="1">
      <alignment horizontal="center" vertical="center"/>
    </xf>
    <xf numFmtId="0" fontId="24" fillId="0" borderId="0" xfId="0" applyFont="1"/>
    <xf numFmtId="14" fontId="24" fillId="20" borderId="0" xfId="0" applyNumberFormat="1" applyFont="1" applyFill="1" applyAlignment="1">
      <alignment horizontal="center" vertical="center"/>
    </xf>
    <xf numFmtId="9" fontId="9" fillId="0" borderId="0" xfId="55" applyFont="1"/>
    <xf numFmtId="167" fontId="22" fillId="0" borderId="3" xfId="44" applyNumberFormat="1" applyFont="1" applyBorder="1" applyAlignment="1">
      <alignment horizontal="center"/>
    </xf>
    <xf numFmtId="167" fontId="22" fillId="0" borderId="3" xfId="44" applyNumberFormat="1" applyFont="1" applyBorder="1" applyAlignment="1">
      <alignment horizontal="center" wrapText="1"/>
    </xf>
    <xf numFmtId="0" fontId="9" fillId="0" borderId="4" xfId="44" applyNumberFormat="1" applyFont="1" applyBorder="1" applyAlignment="1">
      <alignment horizontal="center"/>
    </xf>
    <xf numFmtId="167" fontId="9" fillId="0" borderId="4" xfId="44" applyNumberFormat="1" applyFont="1" applyBorder="1" applyAlignment="1">
      <alignment wrapText="1"/>
    </xf>
    <xf numFmtId="0" fontId="9" fillId="0" borderId="1" xfId="44" applyNumberFormat="1" applyFont="1" applyBorder="1" applyAlignment="1">
      <alignment horizontal="center"/>
    </xf>
    <xf numFmtId="0" fontId="9" fillId="0" borderId="2" xfId="44" applyNumberFormat="1" applyFont="1" applyBorder="1" applyAlignment="1">
      <alignment horizontal="center"/>
    </xf>
    <xf numFmtId="167" fontId="9" fillId="0" borderId="3" xfId="44" applyNumberFormat="1" applyFont="1" applyBorder="1"/>
    <xf numFmtId="0" fontId="0" fillId="0" borderId="3" xfId="0" applyBorder="1"/>
    <xf numFmtId="0" fontId="0" fillId="0" borderId="3" xfId="0" applyBorder="1" applyAlignment="1">
      <alignment wrapText="1"/>
    </xf>
    <xf numFmtId="0" fontId="0" fillId="0" borderId="3" xfId="0" applyBorder="1" applyAlignment="1">
      <alignment horizontal="center"/>
    </xf>
    <xf numFmtId="0" fontId="0" fillId="0" borderId="0" xfId="0" applyAlignment="1">
      <alignment horizontal="center"/>
    </xf>
    <xf numFmtId="2" fontId="0" fillId="0" borderId="3" xfId="0" applyNumberFormat="1" applyBorder="1" applyAlignment="1">
      <alignment horizontal="center"/>
    </xf>
    <xf numFmtId="9" fontId="9" fillId="0" borderId="0" xfId="55" applyFont="1" applyFill="1" applyBorder="1"/>
    <xf numFmtId="14" fontId="24" fillId="0" borderId="5" xfId="0" applyNumberFormat="1" applyFont="1" applyBorder="1" applyAlignment="1">
      <alignment horizontal="center" vertical="center"/>
    </xf>
    <xf numFmtId="2" fontId="0" fillId="0" borderId="5" xfId="0" applyNumberFormat="1" applyBorder="1"/>
    <xf numFmtId="0" fontId="25" fillId="0" borderId="0" xfId="0" applyFont="1"/>
    <xf numFmtId="0" fontId="23" fillId="0" borderId="20" xfId="0" applyFont="1" applyBorder="1" applyAlignment="1">
      <alignment horizontal="center" vertical="center"/>
    </xf>
    <xf numFmtId="0" fontId="0" fillId="0" borderId="20" xfId="0" applyBorder="1" applyAlignment="1">
      <alignment wrapText="1"/>
    </xf>
    <xf numFmtId="0" fontId="23" fillId="0" borderId="21" xfId="0" applyFont="1" applyBorder="1" applyAlignment="1">
      <alignment horizontal="center" vertical="center"/>
    </xf>
    <xf numFmtId="0" fontId="0" fillId="0" borderId="21" xfId="0" applyBorder="1" applyAlignment="1">
      <alignment wrapText="1"/>
    </xf>
    <xf numFmtId="0" fontId="23" fillId="0" borderId="21" xfId="0" applyFont="1" applyBorder="1" applyAlignment="1">
      <alignment horizontal="center" vertical="center" wrapText="1"/>
    </xf>
    <xf numFmtId="9" fontId="0" fillId="0" borderId="21" xfId="0" applyNumberFormat="1" applyBorder="1" applyAlignment="1">
      <alignment wrapText="1"/>
    </xf>
    <xf numFmtId="0" fontId="0" fillId="0" borderId="22" xfId="0" applyBorder="1"/>
    <xf numFmtId="171" fontId="0" fillId="0" borderId="0" xfId="0" applyNumberFormat="1"/>
    <xf numFmtId="172" fontId="0" fillId="0" borderId="0" xfId="0" applyNumberFormat="1"/>
    <xf numFmtId="167" fontId="9" fillId="0" borderId="0" xfId="44" applyNumberFormat="1" applyFont="1" applyFill="1" applyBorder="1"/>
    <xf numFmtId="167" fontId="9" fillId="0" borderId="6" xfId="44" applyNumberFormat="1" applyFont="1" applyBorder="1"/>
    <xf numFmtId="167" fontId="9" fillId="0" borderId="7" xfId="44" applyNumberFormat="1" applyFont="1" applyBorder="1"/>
    <xf numFmtId="167" fontId="9" fillId="0" borderId="8" xfId="44" applyNumberFormat="1" applyFont="1" applyBorder="1"/>
    <xf numFmtId="0" fontId="22" fillId="0" borderId="9" xfId="0" applyFont="1" applyBorder="1" applyAlignment="1">
      <alignment horizontal="center"/>
    </xf>
    <xf numFmtId="0" fontId="0" fillId="0" borderId="0" xfId="0" applyAlignment="1">
      <alignment horizontal="right" vertical="center"/>
    </xf>
    <xf numFmtId="0" fontId="22" fillId="0" borderId="0" xfId="0" applyFont="1"/>
    <xf numFmtId="0" fontId="22" fillId="0" borderId="5" xfId="0" applyFont="1" applyBorder="1" applyAlignment="1">
      <alignment horizontal="center" wrapText="1"/>
    </xf>
    <xf numFmtId="0" fontId="22" fillId="0" borderId="0" xfId="0" applyFont="1" applyAlignment="1">
      <alignment horizontal="center" wrapText="1"/>
    </xf>
    <xf numFmtId="0" fontId="22" fillId="0" borderId="3" xfId="0" applyFont="1" applyBorder="1" applyAlignment="1">
      <alignment horizontal="center"/>
    </xf>
    <xf numFmtId="14" fontId="0" fillId="0" borderId="4" xfId="0" applyNumberFormat="1" applyBorder="1"/>
    <xf numFmtId="0" fontId="0" fillId="0" borderId="4" xfId="0" applyBorder="1"/>
    <xf numFmtId="167" fontId="9" fillId="0" borderId="4" xfId="44" applyNumberFormat="1" applyFont="1" applyBorder="1"/>
    <xf numFmtId="14" fontId="0" fillId="0" borderId="1" xfId="0" applyNumberFormat="1" applyBorder="1"/>
    <xf numFmtId="0" fontId="0" fillId="0" borderId="1" xfId="0" applyBorder="1"/>
    <xf numFmtId="167" fontId="9" fillId="0" borderId="1" xfId="44" applyNumberFormat="1" applyFont="1" applyBorder="1"/>
    <xf numFmtId="0" fontId="0" fillId="0" borderId="2" xfId="0" applyBorder="1"/>
    <xf numFmtId="167" fontId="9" fillId="0" borderId="2" xfId="44" applyNumberFormat="1" applyFont="1" applyBorder="1"/>
    <xf numFmtId="0" fontId="22" fillId="21" borderId="3" xfId="0" applyFont="1" applyFill="1" applyBorder="1" applyAlignment="1">
      <alignment horizontal="center" vertical="center"/>
    </xf>
    <xf numFmtId="0" fontId="22" fillId="21" borderId="3" xfId="0" applyFont="1" applyFill="1" applyBorder="1" applyAlignment="1">
      <alignment horizontal="center" vertical="center" wrapText="1"/>
    </xf>
    <xf numFmtId="169" fontId="0" fillId="0" borderId="4" xfId="0" applyNumberFormat="1" applyBorder="1" applyAlignment="1">
      <alignment horizontal="center"/>
    </xf>
    <xf numFmtId="169" fontId="0" fillId="0" borderId="1" xfId="0" applyNumberFormat="1" applyBorder="1" applyAlignment="1">
      <alignment horizontal="center"/>
    </xf>
    <xf numFmtId="167" fontId="9" fillId="0" borderId="9" xfId="44" applyNumberFormat="1" applyFont="1" applyBorder="1"/>
    <xf numFmtId="9" fontId="0" fillId="0" borderId="0" xfId="0" applyNumberFormat="1"/>
    <xf numFmtId="0" fontId="22" fillId="0" borderId="0" xfId="0" applyFont="1" applyAlignment="1">
      <alignment horizontal="center" vertical="center"/>
    </xf>
    <xf numFmtId="1" fontId="0" fillId="0" borderId="0" xfId="0" applyNumberFormat="1"/>
    <xf numFmtId="169" fontId="0" fillId="0" borderId="0" xfId="0" applyNumberFormat="1"/>
    <xf numFmtId="0" fontId="22" fillId="0" borderId="0" xfId="0" applyFont="1" applyAlignment="1">
      <alignment horizontal="center"/>
    </xf>
    <xf numFmtId="167" fontId="0" fillId="0" borderId="0" xfId="0" applyNumberFormat="1"/>
    <xf numFmtId="2" fontId="19" fillId="0" borderId="0" xfId="0" applyNumberFormat="1" applyFont="1"/>
    <xf numFmtId="0" fontId="22" fillId="22" borderId="0" xfId="0" applyFont="1" applyFill="1" applyAlignment="1">
      <alignment horizontal="center" wrapText="1"/>
    </xf>
    <xf numFmtId="170" fontId="0" fillId="0" borderId="0" xfId="0" applyNumberFormat="1"/>
    <xf numFmtId="2" fontId="0" fillId="0" borderId="0" xfId="0" applyNumberFormat="1" applyAlignment="1">
      <alignment horizontal="right" wrapText="1"/>
    </xf>
    <xf numFmtId="2" fontId="0" fillId="0" borderId="5" xfId="0" applyNumberFormat="1" applyBorder="1" applyAlignment="1">
      <alignment horizontal="right" wrapText="1"/>
    </xf>
    <xf numFmtId="2" fontId="22" fillId="0" borderId="0" xfId="0" applyNumberFormat="1" applyFont="1" applyAlignment="1">
      <alignment horizontal="center" wrapText="1"/>
    </xf>
    <xf numFmtId="2" fontId="22" fillId="0" borderId="5" xfId="0" applyNumberFormat="1" applyFont="1" applyBorder="1" applyAlignment="1">
      <alignment horizontal="center" wrapText="1"/>
    </xf>
    <xf numFmtId="2" fontId="19" fillId="0" borderId="5" xfId="0" applyNumberFormat="1" applyFont="1" applyBorder="1"/>
    <xf numFmtId="171" fontId="0" fillId="0" borderId="5" xfId="0" applyNumberFormat="1" applyBorder="1"/>
    <xf numFmtId="172" fontId="0" fillId="0" borderId="5" xfId="0" applyNumberFormat="1" applyBorder="1"/>
    <xf numFmtId="0" fontId="22" fillId="0" borderId="5" xfId="0" applyFont="1" applyBorder="1" applyAlignment="1">
      <alignment horizontal="center"/>
    </xf>
    <xf numFmtId="0" fontId="0" fillId="21" borderId="6" xfId="0" applyFill="1" applyBorder="1"/>
    <xf numFmtId="2" fontId="27" fillId="21" borderId="10" xfId="0" applyNumberFormat="1" applyFont="1" applyFill="1" applyBorder="1"/>
    <xf numFmtId="2" fontId="26" fillId="21" borderId="10" xfId="0" applyNumberFormat="1" applyFont="1" applyFill="1" applyBorder="1"/>
    <xf numFmtId="0" fontId="0" fillId="21" borderId="11" xfId="0" applyFill="1" applyBorder="1"/>
    <xf numFmtId="0" fontId="0" fillId="21" borderId="8" xfId="0" applyFill="1" applyBorder="1"/>
    <xf numFmtId="2" fontId="26" fillId="21" borderId="5" xfId="0" applyNumberFormat="1" applyFont="1" applyFill="1" applyBorder="1"/>
    <xf numFmtId="0" fontId="0" fillId="21" borderId="12" xfId="0" applyFill="1" applyBorder="1"/>
    <xf numFmtId="0" fontId="22" fillId="21" borderId="0" xfId="0" applyFont="1" applyFill="1" applyAlignment="1">
      <alignment horizontal="center" wrapText="1"/>
    </xf>
    <xf numFmtId="0" fontId="22" fillId="21" borderId="5" xfId="0" applyFont="1" applyFill="1" applyBorder="1" applyAlignment="1">
      <alignment horizontal="center" wrapText="1"/>
    </xf>
    <xf numFmtId="170" fontId="0" fillId="21" borderId="5" xfId="0" applyNumberFormat="1" applyFill="1" applyBorder="1"/>
    <xf numFmtId="173" fontId="0" fillId="0" borderId="23" xfId="0" applyNumberFormat="1" applyBorder="1" applyAlignment="1">
      <alignment horizontal="left"/>
    </xf>
    <xf numFmtId="9" fontId="9" fillId="0" borderId="0" xfId="55" applyFont="1" applyFill="1"/>
    <xf numFmtId="0" fontId="22" fillId="23" borderId="0" xfId="0" applyFont="1" applyFill="1" applyAlignment="1">
      <alignment horizontal="center" wrapText="1"/>
    </xf>
    <xf numFmtId="2" fontId="22" fillId="22" borderId="5" xfId="0" applyNumberFormat="1" applyFont="1" applyFill="1" applyBorder="1" applyAlignment="1">
      <alignment horizontal="center" wrapText="1"/>
    </xf>
    <xf numFmtId="0" fontId="22" fillId="24" borderId="0" xfId="0" applyFont="1" applyFill="1" applyAlignment="1">
      <alignment horizontal="center" wrapText="1"/>
    </xf>
    <xf numFmtId="0" fontId="22" fillId="24" borderId="5" xfId="0" applyFont="1" applyFill="1" applyBorder="1" applyAlignment="1">
      <alignment horizontal="center" wrapText="1"/>
    </xf>
    <xf numFmtId="9" fontId="9" fillId="0" borderId="3" xfId="55" applyFont="1" applyBorder="1" applyAlignment="1">
      <alignment horizontal="center"/>
    </xf>
    <xf numFmtId="17" fontId="0" fillId="0" borderId="4" xfId="0" applyNumberFormat="1" applyBorder="1" applyAlignment="1">
      <alignment horizontal="center"/>
    </xf>
    <xf numFmtId="9" fontId="9" fillId="0" borderId="4" xfId="55" applyFont="1" applyBorder="1" applyAlignment="1">
      <alignment horizontal="center"/>
    </xf>
    <xf numFmtId="0" fontId="22" fillId="0" borderId="3" xfId="0" applyFont="1" applyBorder="1" applyAlignment="1">
      <alignment horizontal="center" wrapText="1"/>
    </xf>
    <xf numFmtId="17" fontId="0" fillId="0" borderId="3" xfId="0" quotePrefix="1" applyNumberFormat="1" applyBorder="1" applyAlignment="1">
      <alignment horizontal="center"/>
    </xf>
    <xf numFmtId="2" fontId="22" fillId="0" borderId="3" xfId="0" applyNumberFormat="1" applyFont="1" applyBorder="1" applyAlignment="1">
      <alignment horizontal="center"/>
    </xf>
    <xf numFmtId="9" fontId="22" fillId="0" borderId="3" xfId="55" applyFont="1" applyBorder="1" applyAlignment="1">
      <alignment horizontal="center"/>
    </xf>
    <xf numFmtId="175" fontId="0" fillId="0" borderId="0" xfId="0" applyNumberFormat="1"/>
    <xf numFmtId="174" fontId="28" fillId="0" borderId="0" xfId="0" applyNumberFormat="1" applyFont="1"/>
    <xf numFmtId="9" fontId="22" fillId="0" borderId="0" xfId="55" applyFont="1" applyBorder="1" applyAlignment="1">
      <alignment horizontal="center"/>
    </xf>
    <xf numFmtId="174" fontId="29" fillId="0" borderId="0" xfId="0" applyNumberFormat="1" applyFont="1"/>
    <xf numFmtId="2" fontId="30" fillId="0" borderId="0" xfId="0" applyNumberFormat="1" applyFont="1"/>
    <xf numFmtId="14" fontId="0" fillId="0" borderId="7" xfId="0" applyNumberFormat="1" applyBorder="1" applyAlignment="1">
      <alignment horizontal="center" vertical="center"/>
    </xf>
    <xf numFmtId="0" fontId="0" fillId="0" borderId="3" xfId="0" quotePrefix="1" applyBorder="1" applyAlignment="1">
      <alignment horizontal="center"/>
    </xf>
    <xf numFmtId="169" fontId="0" fillId="0" borderId="0" xfId="0" applyNumberFormat="1" applyAlignment="1" applyProtection="1">
      <alignment horizontal="right"/>
      <protection locked="0"/>
    </xf>
    <xf numFmtId="2" fontId="0" fillId="0" borderId="0" xfId="0" applyNumberFormat="1" applyAlignment="1">
      <alignment horizontal="right"/>
    </xf>
    <xf numFmtId="2" fontId="0" fillId="0" borderId="0" xfId="0" applyNumberFormat="1" applyAlignment="1">
      <alignment horizontal="center"/>
    </xf>
    <xf numFmtId="0" fontId="22" fillId="0" borderId="7" xfId="0" applyFont="1" applyBorder="1" applyAlignment="1">
      <alignment horizontal="center"/>
    </xf>
    <xf numFmtId="2" fontId="0" fillId="0" borderId="7" xfId="0" applyNumberFormat="1" applyBorder="1" applyAlignment="1">
      <alignment horizontal="center"/>
    </xf>
    <xf numFmtId="9" fontId="9" fillId="0" borderId="0" xfId="55" applyFont="1" applyBorder="1" applyAlignment="1">
      <alignment horizontal="center"/>
    </xf>
    <xf numFmtId="2" fontId="22" fillId="0" borderId="7" xfId="0" applyNumberFormat="1" applyFont="1" applyBorder="1" applyAlignment="1">
      <alignment horizontal="center"/>
    </xf>
    <xf numFmtId="0" fontId="0" fillId="0" borderId="7" xfId="0" applyBorder="1"/>
    <xf numFmtId="2" fontId="0" fillId="0" borderId="10" xfId="0" applyNumberFormat="1" applyBorder="1" applyAlignment="1">
      <alignment horizontal="center"/>
    </xf>
    <xf numFmtId="17" fontId="0" fillId="0" borderId="3" xfId="0" applyNumberFormat="1" applyBorder="1" applyAlignment="1">
      <alignment horizontal="center"/>
    </xf>
    <xf numFmtId="0" fontId="19" fillId="0" borderId="0" xfId="0" applyFont="1"/>
    <xf numFmtId="2" fontId="31" fillId="0" borderId="0" xfId="0" applyNumberFormat="1" applyFont="1" applyAlignment="1">
      <alignment horizontal="center" wrapText="1"/>
    </xf>
    <xf numFmtId="2" fontId="31" fillId="22" borderId="0" xfId="0" applyNumberFormat="1" applyFont="1" applyFill="1" applyAlignment="1">
      <alignment horizontal="center" wrapText="1"/>
    </xf>
    <xf numFmtId="0" fontId="31" fillId="21" borderId="0" xfId="0" applyFont="1" applyFill="1" applyAlignment="1">
      <alignment horizontal="center" wrapText="1"/>
    </xf>
    <xf numFmtId="169" fontId="0" fillId="0" borderId="5" xfId="0" applyNumberFormat="1" applyBorder="1" applyAlignment="1" applyProtection="1">
      <alignment horizontal="right"/>
      <protection locked="0"/>
    </xf>
    <xf numFmtId="2" fontId="30" fillId="0" borderId="5" xfId="0" applyNumberFormat="1" applyFont="1" applyBorder="1"/>
    <xf numFmtId="0" fontId="0" fillId="0" borderId="5" xfId="0" applyBorder="1"/>
    <xf numFmtId="2" fontId="0" fillId="21" borderId="0" xfId="0" applyNumberFormat="1" applyFill="1"/>
    <xf numFmtId="0" fontId="0" fillId="0" borderId="0" xfId="0" applyAlignment="1">
      <alignment horizontal="right"/>
    </xf>
    <xf numFmtId="14" fontId="0" fillId="0" borderId="0" xfId="0" applyNumberFormat="1" applyAlignment="1">
      <alignment horizontal="right" vertical="center"/>
    </xf>
    <xf numFmtId="14" fontId="0" fillId="0" borderId="5" xfId="0" applyNumberFormat="1" applyBorder="1" applyAlignment="1">
      <alignment horizontal="right" vertical="center"/>
    </xf>
    <xf numFmtId="0" fontId="0" fillId="0" borderId="3" xfId="0" applyBorder="1" applyAlignment="1">
      <alignment horizontal="right"/>
    </xf>
    <xf numFmtId="174" fontId="0" fillId="0" borderId="0" xfId="0" applyNumberFormat="1"/>
    <xf numFmtId="15" fontId="0" fillId="0" borderId="3" xfId="0" applyNumberFormat="1" applyBorder="1"/>
    <xf numFmtId="174" fontId="0" fillId="0" borderId="3" xfId="0" applyNumberFormat="1" applyBorder="1"/>
    <xf numFmtId="0" fontId="24" fillId="0" borderId="3" xfId="0" applyFont="1" applyBorder="1"/>
    <xf numFmtId="174" fontId="24" fillId="0" borderId="3" xfId="0" applyNumberFormat="1" applyFont="1" applyBorder="1"/>
    <xf numFmtId="168" fontId="24" fillId="0" borderId="3" xfId="55" applyNumberFormat="1" applyFont="1" applyBorder="1"/>
    <xf numFmtId="0" fontId="33" fillId="0" borderId="0" xfId="0" applyFont="1"/>
    <xf numFmtId="14" fontId="0" fillId="20" borderId="0" xfId="0" applyNumberFormat="1" applyFill="1" applyAlignment="1">
      <alignment horizontal="right" vertical="center"/>
    </xf>
    <xf numFmtId="2" fontId="0" fillId="20" borderId="0" xfId="0" applyNumberFormat="1" applyFill="1"/>
    <xf numFmtId="2" fontId="30" fillId="20" borderId="0" xfId="0" applyNumberFormat="1" applyFont="1" applyFill="1"/>
    <xf numFmtId="0" fontId="0" fillId="20" borderId="0" xfId="0" applyFill="1"/>
    <xf numFmtId="0" fontId="0" fillId="0" borderId="0" xfId="0" applyAlignment="1">
      <alignment horizontal="left" vertical="center"/>
    </xf>
    <xf numFmtId="167" fontId="9" fillId="0" borderId="0" xfId="44" applyNumberFormat="1" applyFont="1" applyBorder="1"/>
    <xf numFmtId="2" fontId="0" fillId="0" borderId="5" xfId="0" applyNumberFormat="1" applyBorder="1" applyAlignment="1">
      <alignment horizontal="center"/>
    </xf>
    <xf numFmtId="0" fontId="22" fillId="21" borderId="14" xfId="0" applyFont="1" applyFill="1" applyBorder="1" applyAlignment="1">
      <alignment horizontal="center" vertical="center" wrapText="1"/>
    </xf>
    <xf numFmtId="0" fontId="0" fillId="0" borderId="11" xfId="0" applyBorder="1" applyAlignment="1">
      <alignment horizontal="center"/>
    </xf>
    <xf numFmtId="0" fontId="0" fillId="0" borderId="13" xfId="0" applyBorder="1" applyAlignment="1">
      <alignment horizontal="center"/>
    </xf>
    <xf numFmtId="14" fontId="0" fillId="0" borderId="0" xfId="0" applyNumberFormat="1" applyAlignment="1">
      <alignment horizontal="center" vertical="center"/>
    </xf>
    <xf numFmtId="0" fontId="0" fillId="0" borderId="0" xfId="0" applyAlignment="1">
      <alignment horizontal="center" vertical="center"/>
    </xf>
    <xf numFmtId="0" fontId="0" fillId="17" borderId="6" xfId="0" applyFill="1" applyBorder="1"/>
    <xf numFmtId="0" fontId="0" fillId="17" borderId="10" xfId="0" applyFill="1" applyBorder="1"/>
    <xf numFmtId="167" fontId="9" fillId="0" borderId="10" xfId="44" applyNumberFormat="1" applyFont="1" applyBorder="1"/>
    <xf numFmtId="170" fontId="0" fillId="17" borderId="12" xfId="0" applyNumberFormat="1" applyFill="1" applyBorder="1"/>
    <xf numFmtId="0" fontId="22" fillId="21" borderId="27" xfId="0" applyFont="1" applyFill="1" applyBorder="1" applyAlignment="1">
      <alignment horizontal="center" vertical="center" wrapText="1"/>
    </xf>
    <xf numFmtId="0" fontId="22" fillId="21" borderId="27" xfId="0" applyFont="1" applyFill="1" applyBorder="1" applyAlignment="1">
      <alignment horizontal="center" vertical="center"/>
    </xf>
    <xf numFmtId="170" fontId="0" fillId="0" borderId="2" xfId="0" applyNumberFormat="1" applyBorder="1" applyAlignment="1">
      <alignment horizontal="center"/>
    </xf>
    <xf numFmtId="0" fontId="0" fillId="17" borderId="8" xfId="0" applyFill="1" applyBorder="1"/>
    <xf numFmtId="170" fontId="0" fillId="17" borderId="11" xfId="0" applyNumberFormat="1" applyFill="1" applyBorder="1"/>
    <xf numFmtId="0" fontId="0" fillId="17" borderId="5" xfId="0" applyFill="1" applyBorder="1"/>
    <xf numFmtId="173" fontId="0" fillId="0" borderId="3" xfId="0" applyNumberFormat="1" applyBorder="1" applyAlignment="1">
      <alignment horizontal="left"/>
    </xf>
    <xf numFmtId="0" fontId="37" fillId="0" borderId="0" xfId="0" applyFont="1"/>
    <xf numFmtId="0" fontId="38" fillId="0" borderId="0" xfId="0" applyFont="1"/>
    <xf numFmtId="167" fontId="40" fillId="0" borderId="0" xfId="44" applyNumberFormat="1" applyFont="1" applyBorder="1" applyAlignment="1">
      <alignment horizontal="center"/>
    </xf>
    <xf numFmtId="0" fontId="40" fillId="0" borderId="0" xfId="0" applyFont="1" applyAlignment="1">
      <alignment horizontal="center"/>
    </xf>
    <xf numFmtId="2" fontId="40" fillId="0" borderId="0" xfId="0" applyNumberFormat="1" applyFont="1" applyAlignment="1">
      <alignment horizontal="center"/>
    </xf>
    <xf numFmtId="167" fontId="40" fillId="26" borderId="0" xfId="44" applyNumberFormat="1" applyFont="1" applyFill="1" applyBorder="1" applyAlignment="1">
      <alignment horizontal="center"/>
    </xf>
    <xf numFmtId="0" fontId="40" fillId="26" borderId="0" xfId="0" applyFont="1" applyFill="1" applyAlignment="1">
      <alignment horizontal="center"/>
    </xf>
    <xf numFmtId="2" fontId="40" fillId="26" borderId="0" xfId="0" applyNumberFormat="1" applyFont="1" applyFill="1" applyAlignment="1">
      <alignment horizontal="center"/>
    </xf>
    <xf numFmtId="14" fontId="40" fillId="0" borderId="0" xfId="0" applyNumberFormat="1" applyFont="1" applyAlignment="1">
      <alignment horizontal="center"/>
    </xf>
    <xf numFmtId="169" fontId="40" fillId="0" borderId="0" xfId="0" applyNumberFormat="1" applyFont="1" applyAlignment="1">
      <alignment horizontal="center"/>
    </xf>
    <xf numFmtId="14" fontId="40" fillId="26" borderId="0" xfId="0" applyNumberFormat="1" applyFont="1" applyFill="1" applyAlignment="1">
      <alignment horizontal="center"/>
    </xf>
    <xf numFmtId="169" fontId="40" fillId="26" borderId="0" xfId="0" applyNumberFormat="1" applyFont="1" applyFill="1" applyAlignment="1">
      <alignment horizontal="center"/>
    </xf>
    <xf numFmtId="167" fontId="40" fillId="0" borderId="0" xfId="44" applyNumberFormat="1" applyFont="1" applyFill="1" applyBorder="1" applyAlignment="1">
      <alignment horizontal="center"/>
    </xf>
    <xf numFmtId="0" fontId="40" fillId="0" borderId="0" xfId="0" applyFont="1" applyAlignment="1">
      <alignment horizontal="left" vertical="center" wrapText="1"/>
    </xf>
    <xf numFmtId="176" fontId="40" fillId="0" borderId="0" xfId="0" applyNumberFormat="1" applyFont="1" applyAlignment="1">
      <alignment horizontal="center" vertical="center" wrapText="1"/>
    </xf>
    <xf numFmtId="0" fontId="41" fillId="0" borderId="0" xfId="0" applyFont="1" applyAlignment="1">
      <alignment vertical="top" wrapText="1"/>
    </xf>
    <xf numFmtId="0" fontId="40" fillId="26" borderId="0" xfId="0" applyFont="1" applyFill="1" applyAlignment="1">
      <alignment horizontal="left" vertical="center" wrapText="1"/>
    </xf>
    <xf numFmtId="176" fontId="40" fillId="26" borderId="0" xfId="0" applyNumberFormat="1" applyFont="1" applyFill="1" applyAlignment="1">
      <alignment horizontal="center" vertical="center" wrapText="1"/>
    </xf>
    <xf numFmtId="0" fontId="44" fillId="27" borderId="0" xfId="0" applyFont="1" applyFill="1" applyAlignment="1">
      <alignment horizontal="left" vertical="center" wrapText="1"/>
    </xf>
    <xf numFmtId="10" fontId="44" fillId="27" borderId="0" xfId="0" applyNumberFormat="1" applyFont="1" applyFill="1" applyAlignment="1">
      <alignment horizontal="center" vertical="center" wrapText="1"/>
    </xf>
    <xf numFmtId="177" fontId="40" fillId="0" borderId="0" xfId="0" applyNumberFormat="1" applyFont="1" applyAlignment="1">
      <alignment horizontal="center" vertical="center" wrapText="1"/>
    </xf>
    <xf numFmtId="177" fontId="40" fillId="26" borderId="0" xfId="0" applyNumberFormat="1" applyFont="1" applyFill="1" applyAlignment="1">
      <alignment horizontal="center" vertical="center" wrapText="1"/>
    </xf>
    <xf numFmtId="9" fontId="44" fillId="27" borderId="0" xfId="0" applyNumberFormat="1" applyFont="1" applyFill="1" applyAlignment="1">
      <alignment horizontal="center" vertical="center" wrapText="1"/>
    </xf>
    <xf numFmtId="0" fontId="40" fillId="0" borderId="0" xfId="0" applyFont="1"/>
    <xf numFmtId="9" fontId="40" fillId="0" borderId="0" xfId="55" applyFont="1" applyBorder="1" applyAlignment="1">
      <alignment horizontal="center"/>
    </xf>
    <xf numFmtId="0" fontId="40" fillId="0" borderId="0" xfId="0" quotePrefix="1" applyFont="1" applyAlignment="1">
      <alignment horizontal="center"/>
    </xf>
    <xf numFmtId="0" fontId="39" fillId="25" borderId="28" xfId="0" applyFont="1" applyFill="1" applyBorder="1" applyAlignment="1">
      <alignment horizontal="center" vertical="center"/>
    </xf>
    <xf numFmtId="0" fontId="39" fillId="25" borderId="28" xfId="0" applyFont="1" applyFill="1" applyBorder="1" applyAlignment="1">
      <alignment horizontal="center"/>
    </xf>
    <xf numFmtId="0" fontId="39" fillId="25" borderId="28" xfId="0" applyFont="1" applyFill="1" applyBorder="1" applyAlignment="1">
      <alignment horizontal="center" vertical="center" wrapText="1"/>
    </xf>
    <xf numFmtId="9" fontId="40" fillId="26" borderId="0" xfId="55" applyFont="1" applyFill="1" applyBorder="1" applyAlignment="1">
      <alignment horizontal="center"/>
    </xf>
    <xf numFmtId="0" fontId="40" fillId="26" borderId="0" xfId="0" quotePrefix="1" applyFont="1" applyFill="1" applyAlignment="1">
      <alignment horizontal="center"/>
    </xf>
    <xf numFmtId="0" fontId="40" fillId="27" borderId="0" xfId="0" applyFont="1" applyFill="1"/>
    <xf numFmtId="2" fontId="40" fillId="27" borderId="0" xfId="0" applyNumberFormat="1" applyFont="1" applyFill="1" applyAlignment="1">
      <alignment horizontal="center"/>
    </xf>
    <xf numFmtId="9" fontId="40" fillId="27" borderId="0" xfId="55" applyFont="1" applyFill="1" applyBorder="1" applyAlignment="1">
      <alignment horizontal="center"/>
    </xf>
    <xf numFmtId="14" fontId="40" fillId="27" borderId="0" xfId="0" applyNumberFormat="1" applyFont="1" applyFill="1"/>
    <xf numFmtId="0" fontId="41" fillId="0" borderId="0" xfId="0" applyFont="1"/>
    <xf numFmtId="0" fontId="45" fillId="25" borderId="28" xfId="0" applyFont="1" applyFill="1" applyBorder="1" applyAlignment="1">
      <alignment horizontal="center" vertical="center" wrapText="1"/>
    </xf>
    <xf numFmtId="0" fontId="45" fillId="25" borderId="28" xfId="0" applyFont="1" applyFill="1" applyBorder="1" applyAlignment="1">
      <alignment horizontal="center"/>
    </xf>
    <xf numFmtId="0" fontId="46" fillId="0" borderId="0" xfId="0" applyFont="1" applyAlignment="1">
      <alignment horizontal="center"/>
    </xf>
    <xf numFmtId="2" fontId="46" fillId="0" borderId="0" xfId="0" applyNumberFormat="1" applyFont="1" applyAlignment="1">
      <alignment horizontal="center"/>
    </xf>
    <xf numFmtId="9" fontId="46" fillId="0" borderId="0" xfId="55" applyFont="1" applyBorder="1" applyAlignment="1">
      <alignment horizontal="center"/>
    </xf>
    <xf numFmtId="0" fontId="46" fillId="26" borderId="0" xfId="0" applyFont="1" applyFill="1" applyAlignment="1">
      <alignment horizontal="center"/>
    </xf>
    <xf numFmtId="2" fontId="46" fillId="26" borderId="0" xfId="0" applyNumberFormat="1" applyFont="1" applyFill="1" applyAlignment="1">
      <alignment horizontal="center"/>
    </xf>
    <xf numFmtId="9" fontId="46" fillId="26" borderId="0" xfId="55" applyFont="1" applyFill="1" applyBorder="1" applyAlignment="1">
      <alignment horizontal="center"/>
    </xf>
    <xf numFmtId="0" fontId="46" fillId="0" borderId="0" xfId="0" quotePrefix="1" applyFont="1" applyAlignment="1">
      <alignment horizontal="center"/>
    </xf>
    <xf numFmtId="0" fontId="46" fillId="26" borderId="0" xfId="0" quotePrefix="1" applyFont="1" applyFill="1" applyAlignment="1">
      <alignment horizontal="center"/>
    </xf>
    <xf numFmtId="0" fontId="46" fillId="27" borderId="0" xfId="0" applyFont="1" applyFill="1"/>
    <xf numFmtId="14" fontId="46" fillId="27" borderId="0" xfId="0" applyNumberFormat="1" applyFont="1" applyFill="1"/>
    <xf numFmtId="2" fontId="46" fillId="27" borderId="0" xfId="0" applyNumberFormat="1" applyFont="1" applyFill="1" applyAlignment="1">
      <alignment horizontal="center"/>
    </xf>
    <xf numFmtId="9" fontId="46" fillId="27" borderId="0" xfId="55" applyFont="1" applyFill="1" applyBorder="1" applyAlignment="1">
      <alignment horizontal="center"/>
    </xf>
    <xf numFmtId="0" fontId="45" fillId="25" borderId="28" xfId="0" applyFont="1" applyFill="1" applyBorder="1" applyAlignment="1">
      <alignment horizontal="center" wrapText="1"/>
    </xf>
    <xf numFmtId="0" fontId="45" fillId="25" borderId="29" xfId="0" applyFont="1" applyFill="1" applyBorder="1" applyAlignment="1">
      <alignment horizontal="center"/>
    </xf>
    <xf numFmtId="0" fontId="0" fillId="0" borderId="5" xfId="0" applyBorder="1" applyAlignment="1">
      <alignment horizontal="right" vertical="center"/>
    </xf>
    <xf numFmtId="2" fontId="0" fillId="21" borderId="5" xfId="0" applyNumberFormat="1" applyFill="1" applyBorder="1"/>
    <xf numFmtId="2" fontId="0" fillId="17" borderId="0" xfId="0" applyNumberFormat="1" applyFill="1" applyProtection="1">
      <protection locked="0"/>
    </xf>
    <xf numFmtId="2" fontId="0" fillId="0" borderId="0" xfId="0" applyNumberFormat="1" applyProtection="1">
      <protection locked="0"/>
    </xf>
    <xf numFmtId="2" fontId="0" fillId="17" borderId="5" xfId="0" applyNumberFormat="1" applyFill="1" applyBorder="1" applyProtection="1">
      <protection locked="0"/>
    </xf>
    <xf numFmtId="2" fontId="0" fillId="0" borderId="5" xfId="0" applyNumberFormat="1" applyBorder="1" applyProtection="1">
      <protection locked="0"/>
    </xf>
    <xf numFmtId="2" fontId="0" fillId="21" borderId="0" xfId="0" applyNumberFormat="1" applyFill="1" applyProtection="1">
      <protection locked="0"/>
    </xf>
    <xf numFmtId="0" fontId="0" fillId="0" borderId="0" xfId="0" applyProtection="1">
      <protection locked="0"/>
    </xf>
    <xf numFmtId="2" fontId="0" fillId="17" borderId="0" xfId="0" applyNumberFormat="1" applyFill="1"/>
    <xf numFmtId="0" fontId="0" fillId="27" borderId="0" xfId="0" applyFill="1"/>
    <xf numFmtId="0" fontId="22" fillId="28" borderId="5" xfId="0" applyFont="1" applyFill="1" applyBorder="1" applyAlignment="1">
      <alignment horizontal="center" wrapText="1"/>
    </xf>
    <xf numFmtId="2" fontId="22" fillId="28" borderId="5" xfId="0" applyNumberFormat="1" applyFont="1" applyFill="1" applyBorder="1" applyAlignment="1">
      <alignment horizontal="center" wrapText="1"/>
    </xf>
    <xf numFmtId="0" fontId="22" fillId="28" borderId="0" xfId="0" applyFont="1" applyFill="1" applyAlignment="1">
      <alignment horizontal="center" wrapText="1"/>
    </xf>
    <xf numFmtId="2" fontId="47" fillId="17" borderId="0" xfId="426" applyNumberFormat="1" applyFill="1" applyProtection="1">
      <protection locked="0"/>
    </xf>
    <xf numFmtId="2" fontId="47" fillId="17" borderId="0" xfId="432" applyNumberFormat="1" applyFill="1" applyProtection="1">
      <protection locked="0"/>
    </xf>
    <xf numFmtId="2" fontId="47" fillId="17" borderId="0" xfId="439" applyNumberFormat="1" applyFill="1" applyProtection="1">
      <protection locked="0"/>
    </xf>
    <xf numFmtId="0" fontId="48" fillId="25" borderId="31" xfId="0" applyFont="1" applyFill="1" applyBorder="1" applyAlignment="1">
      <alignment horizontal="center"/>
    </xf>
    <xf numFmtId="2" fontId="48" fillId="25" borderId="32" xfId="0" applyNumberFormat="1" applyFont="1" applyFill="1" applyBorder="1" applyAlignment="1">
      <alignment horizontal="left"/>
    </xf>
    <xf numFmtId="0" fontId="48" fillId="25" borderId="33" xfId="0" applyFont="1" applyFill="1" applyBorder="1" applyAlignment="1">
      <alignment horizontal="left"/>
    </xf>
    <xf numFmtId="0" fontId="50" fillId="0" borderId="0" xfId="0" applyFont="1" applyAlignment="1">
      <alignment horizontal="left"/>
    </xf>
    <xf numFmtId="0" fontId="0" fillId="0" borderId="0" xfId="0" applyAlignment="1">
      <alignment horizontal="left"/>
    </xf>
    <xf numFmtId="178" fontId="0" fillId="0" borderId="0" xfId="0" applyNumberFormat="1" applyAlignment="1">
      <alignment horizontal="center"/>
    </xf>
    <xf numFmtId="178" fontId="50" fillId="0" borderId="0" xfId="0" applyNumberFormat="1" applyFont="1" applyAlignment="1">
      <alignment horizontal="center"/>
    </xf>
    <xf numFmtId="14" fontId="49" fillId="0" borderId="0" xfId="0" applyNumberFormat="1" applyFont="1" applyAlignment="1">
      <alignment horizontal="center" vertical="center"/>
    </xf>
    <xf numFmtId="2" fontId="0" fillId="0" borderId="0" xfId="0" applyNumberFormat="1" applyAlignment="1">
      <alignment vertical="center"/>
    </xf>
    <xf numFmtId="168" fontId="0" fillId="0" borderId="0" xfId="55" applyNumberFormat="1" applyFont="1" applyAlignment="1">
      <alignment vertical="center"/>
    </xf>
    <xf numFmtId="168" fontId="0" fillId="29" borderId="0" xfId="55" applyNumberFormat="1" applyFont="1" applyFill="1" applyAlignment="1">
      <alignment vertical="center"/>
    </xf>
    <xf numFmtId="2" fontId="49" fillId="0" borderId="0" xfId="0" applyNumberFormat="1" applyFont="1" applyAlignment="1">
      <alignment vertical="center"/>
    </xf>
    <xf numFmtId="0" fontId="0" fillId="0" borderId="0" xfId="0" applyAlignment="1">
      <alignment vertical="center"/>
    </xf>
    <xf numFmtId="14" fontId="24" fillId="26" borderId="0" xfId="0" applyNumberFormat="1" applyFont="1" applyFill="1" applyAlignment="1">
      <alignment horizontal="center" vertical="center"/>
    </xf>
    <xf numFmtId="2" fontId="0" fillId="26" borderId="0" xfId="0" applyNumberFormat="1" applyFill="1" applyAlignment="1">
      <alignment vertical="center"/>
    </xf>
    <xf numFmtId="168" fontId="0" fillId="26" borderId="0" xfId="55" applyNumberFormat="1" applyFont="1" applyFill="1" applyAlignment="1">
      <alignment vertical="center"/>
    </xf>
    <xf numFmtId="0" fontId="39" fillId="25" borderId="30" xfId="0" applyFont="1" applyFill="1" applyBorder="1" applyAlignment="1">
      <alignment horizontal="center" vertical="center" wrapText="1"/>
    </xf>
    <xf numFmtId="168" fontId="0" fillId="0" borderId="0" xfId="55" applyNumberFormat="1" applyFont="1" applyFill="1" applyAlignment="1">
      <alignment vertical="center"/>
    </xf>
    <xf numFmtId="2" fontId="30" fillId="0" borderId="0" xfId="0" applyNumberFormat="1" applyFont="1" applyAlignment="1">
      <alignment vertical="center"/>
    </xf>
    <xf numFmtId="2" fontId="47" fillId="0" borderId="0" xfId="585" applyNumberFormat="1"/>
    <xf numFmtId="1" fontId="40" fillId="0" borderId="0" xfId="0" applyNumberFormat="1" applyFont="1" applyAlignment="1">
      <alignment horizontal="center"/>
    </xf>
    <xf numFmtId="1" fontId="40" fillId="26" borderId="0" xfId="0" applyNumberFormat="1" applyFont="1" applyFill="1" applyAlignment="1">
      <alignment horizontal="center"/>
    </xf>
    <xf numFmtId="0" fontId="39" fillId="30" borderId="28" xfId="0" applyFont="1" applyFill="1" applyBorder="1" applyAlignment="1">
      <alignment horizontal="center" vertical="center" wrapText="1"/>
    </xf>
    <xf numFmtId="0" fontId="40" fillId="0" borderId="0" xfId="0" applyFont="1" applyAlignment="1">
      <alignment horizontal="right"/>
    </xf>
    <xf numFmtId="0" fontId="39" fillId="30" borderId="28" xfId="0" applyFont="1" applyFill="1" applyBorder="1" applyAlignment="1">
      <alignment horizontal="center" vertical="center"/>
    </xf>
    <xf numFmtId="2" fontId="0" fillId="30" borderId="0" xfId="0" applyNumberFormat="1" applyFill="1"/>
    <xf numFmtId="0" fontId="39" fillId="30" borderId="29" xfId="0" applyFont="1" applyFill="1" applyBorder="1" applyAlignment="1">
      <alignment horizontal="center" vertical="center" wrapText="1"/>
    </xf>
    <xf numFmtId="14" fontId="24" fillId="33" borderId="28" xfId="0" applyNumberFormat="1" applyFont="1" applyFill="1" applyBorder="1" applyAlignment="1">
      <alignment horizontal="center" vertical="center"/>
    </xf>
    <xf numFmtId="0" fontId="52" fillId="0" borderId="0" xfId="0" applyFont="1"/>
    <xf numFmtId="0" fontId="52" fillId="0" borderId="0" xfId="0" applyFont="1" applyAlignment="1">
      <alignment horizontal="center"/>
    </xf>
    <xf numFmtId="1" fontId="52" fillId="0" borderId="0" xfId="0" applyNumberFormat="1" applyFont="1"/>
    <xf numFmtId="14" fontId="52" fillId="33" borderId="28" xfId="0" applyNumberFormat="1" applyFont="1" applyFill="1" applyBorder="1" applyAlignment="1">
      <alignment horizontal="center" vertical="center"/>
    </xf>
    <xf numFmtId="1" fontId="0" fillId="34" borderId="28" xfId="0" applyNumberFormat="1" applyFill="1" applyBorder="1" applyAlignment="1">
      <alignment horizontal="center"/>
    </xf>
    <xf numFmtId="1" fontId="0" fillId="33" borderId="28" xfId="0" applyNumberFormat="1" applyFill="1" applyBorder="1" applyAlignment="1">
      <alignment horizontal="center"/>
    </xf>
    <xf numFmtId="0" fontId="39" fillId="35" borderId="28" xfId="0" applyFont="1" applyFill="1" applyBorder="1" applyAlignment="1">
      <alignment horizontal="center" vertical="center" wrapText="1"/>
    </xf>
    <xf numFmtId="0" fontId="0" fillId="0" borderId="33" xfId="0" applyBorder="1"/>
    <xf numFmtId="0" fontId="0" fillId="0" borderId="37" xfId="0" applyBorder="1"/>
    <xf numFmtId="0" fontId="40" fillId="31" borderId="34" xfId="0" applyFont="1" applyFill="1" applyBorder="1"/>
    <xf numFmtId="0" fontId="0" fillId="31" borderId="36" xfId="0" applyFill="1" applyBorder="1"/>
    <xf numFmtId="0" fontId="0" fillId="31" borderId="35" xfId="0" applyFill="1" applyBorder="1"/>
    <xf numFmtId="9" fontId="0" fillId="33" borderId="28" xfId="55" applyFont="1" applyFill="1" applyBorder="1" applyAlignment="1">
      <alignment horizontal="center"/>
    </xf>
    <xf numFmtId="0" fontId="39" fillId="35" borderId="29" xfId="0" applyFont="1" applyFill="1" applyBorder="1" applyAlignment="1">
      <alignment horizontal="center" vertical="center" wrapText="1"/>
    </xf>
    <xf numFmtId="0" fontId="53" fillId="0" borderId="0" xfId="0" applyFont="1"/>
    <xf numFmtId="0" fontId="54" fillId="0" borderId="28" xfId="0" applyFont="1" applyBorder="1"/>
    <xf numFmtId="167" fontId="54" fillId="26" borderId="28" xfId="44" applyNumberFormat="1" applyFont="1" applyFill="1" applyBorder="1"/>
    <xf numFmtId="165" fontId="54" fillId="26" borderId="28" xfId="615" applyFont="1" applyFill="1" applyBorder="1"/>
    <xf numFmtId="179" fontId="54" fillId="26" borderId="28" xfId="615" applyNumberFormat="1" applyFont="1" applyFill="1" applyBorder="1"/>
    <xf numFmtId="179" fontId="54" fillId="32" borderId="28" xfId="0" applyNumberFormat="1" applyFont="1" applyFill="1" applyBorder="1"/>
    <xf numFmtId="0" fontId="54" fillId="36" borderId="28" xfId="0" applyFont="1" applyFill="1" applyBorder="1" applyAlignment="1">
      <alignment horizontal="right"/>
    </xf>
    <xf numFmtId="0" fontId="55" fillId="0" borderId="28" xfId="0" applyFont="1" applyBorder="1" applyAlignment="1">
      <alignment horizontal="right" indent="1"/>
    </xf>
    <xf numFmtId="166" fontId="9" fillId="0" borderId="0" xfId="44" applyFont="1" applyFill="1" applyBorder="1"/>
    <xf numFmtId="49" fontId="0" fillId="0" borderId="0" xfId="0" applyNumberFormat="1"/>
    <xf numFmtId="166" fontId="0" fillId="0" borderId="0" xfId="0" applyNumberFormat="1"/>
    <xf numFmtId="0" fontId="0" fillId="0" borderId="30" xfId="0" applyBorder="1"/>
    <xf numFmtId="0" fontId="56" fillId="0" borderId="0" xfId="0" quotePrefix="1" applyFont="1" applyAlignment="1">
      <alignment horizontal="left"/>
    </xf>
    <xf numFmtId="0" fontId="31" fillId="37" borderId="0" xfId="0" applyFont="1" applyFill="1" applyAlignment="1">
      <alignment horizontal="center" wrapText="1"/>
    </xf>
    <xf numFmtId="2" fontId="0" fillId="0" borderId="0" xfId="0" applyNumberFormat="1" applyAlignment="1">
      <alignment horizontal="center" wrapText="1"/>
    </xf>
    <xf numFmtId="2" fontId="0" fillId="0" borderId="5" xfId="0" applyNumberFormat="1" applyBorder="1" applyAlignment="1">
      <alignment horizontal="center" wrapText="1"/>
    </xf>
    <xf numFmtId="180" fontId="0" fillId="0" borderId="0" xfId="0" applyNumberFormat="1" applyAlignment="1">
      <alignment horizontal="right" vertical="center"/>
    </xf>
    <xf numFmtId="164" fontId="0" fillId="0" borderId="0" xfId="0" applyNumberFormat="1"/>
    <xf numFmtId="0" fontId="57" fillId="20" borderId="0" xfId="0" applyFont="1" applyFill="1"/>
    <xf numFmtId="0" fontId="55" fillId="0" borderId="0" xfId="0" applyFont="1"/>
    <xf numFmtId="9" fontId="40" fillId="0" borderId="0" xfId="55" applyFont="1" applyFill="1" applyBorder="1" applyAlignment="1">
      <alignment horizontal="center"/>
    </xf>
    <xf numFmtId="0" fontId="39" fillId="38" borderId="28" xfId="0" applyFont="1" applyFill="1" applyBorder="1" applyAlignment="1">
      <alignment horizontal="center" vertical="center"/>
    </xf>
    <xf numFmtId="0" fontId="39" fillId="38" borderId="28" xfId="0" applyFont="1" applyFill="1" applyBorder="1" applyAlignment="1">
      <alignment horizontal="center" vertical="center" wrapText="1"/>
    </xf>
    <xf numFmtId="0" fontId="31" fillId="37" borderId="0" xfId="0" applyFont="1" applyFill="1" applyAlignment="1">
      <alignment horizontal="center"/>
    </xf>
    <xf numFmtId="0" fontId="31" fillId="37" borderId="5" xfId="0" applyFont="1" applyFill="1" applyBorder="1" applyAlignment="1">
      <alignment horizontal="center"/>
    </xf>
    <xf numFmtId="2" fontId="0" fillId="20" borderId="0" xfId="0" applyNumberFormat="1" applyFill="1" applyAlignment="1">
      <alignment horizontal="center"/>
    </xf>
    <xf numFmtId="2" fontId="0" fillId="20" borderId="5" xfId="0" applyNumberFormat="1" applyFill="1" applyBorder="1" applyAlignment="1">
      <alignment horizontal="center"/>
    </xf>
    <xf numFmtId="9" fontId="0" fillId="0" borderId="0" xfId="55" applyFont="1"/>
    <xf numFmtId="0" fontId="22" fillId="0" borderId="3" xfId="0" applyFont="1" applyBorder="1"/>
    <xf numFmtId="15" fontId="22" fillId="0" borderId="3" xfId="0" applyNumberFormat="1" applyFont="1" applyBorder="1" applyAlignment="1">
      <alignment horizontal="center"/>
    </xf>
    <xf numFmtId="14" fontId="22" fillId="0" borderId="3" xfId="0" applyNumberFormat="1" applyFont="1" applyBorder="1" applyAlignment="1">
      <alignment horizontal="center"/>
    </xf>
    <xf numFmtId="2" fontId="0" fillId="0" borderId="4" xfId="0" applyNumberFormat="1" applyBorder="1"/>
    <xf numFmtId="9" fontId="0" fillId="0" borderId="4" xfId="55" applyFont="1" applyBorder="1" applyAlignment="1">
      <alignment horizontal="center"/>
    </xf>
    <xf numFmtId="2" fontId="0" fillId="0" borderId="1" xfId="0" applyNumberFormat="1" applyBorder="1"/>
    <xf numFmtId="9" fontId="0" fillId="0" borderId="1" xfId="55" applyFont="1" applyBorder="1" applyAlignment="1">
      <alignment horizontal="center"/>
    </xf>
    <xf numFmtId="2" fontId="0" fillId="0" borderId="2" xfId="0" applyNumberFormat="1" applyBorder="1"/>
    <xf numFmtId="9" fontId="0" fillId="0" borderId="2" xfId="55" applyFont="1" applyBorder="1" applyAlignment="1">
      <alignment horizontal="center"/>
    </xf>
    <xf numFmtId="0" fontId="54" fillId="0" borderId="0" xfId="0" applyFont="1" applyAlignment="1">
      <alignment horizontal="left"/>
    </xf>
    <xf numFmtId="0" fontId="0" fillId="0" borderId="6" xfId="0" applyBorder="1"/>
    <xf numFmtId="0" fontId="0" fillId="0" borderId="10" xfId="0" applyBorder="1"/>
    <xf numFmtId="0" fontId="0" fillId="0" borderId="11" xfId="0" applyBorder="1"/>
    <xf numFmtId="0" fontId="0" fillId="0" borderId="13" xfId="0" applyBorder="1"/>
    <xf numFmtId="0" fontId="54" fillId="0" borderId="7" xfId="0" applyFont="1" applyBorder="1" applyAlignment="1">
      <alignment horizontal="left"/>
    </xf>
    <xf numFmtId="0" fontId="55" fillId="0" borderId="7" xfId="0" applyFont="1" applyBorder="1"/>
    <xf numFmtId="0" fontId="54" fillId="0" borderId="7" xfId="0" applyFont="1" applyBorder="1"/>
    <xf numFmtId="0" fontId="54" fillId="0" borderId="8" xfId="0" applyFont="1" applyBorder="1"/>
    <xf numFmtId="0" fontId="0" fillId="0" borderId="12" xfId="0" applyBorder="1"/>
    <xf numFmtId="0" fontId="54" fillId="0" borderId="0" xfId="0" applyFont="1"/>
    <xf numFmtId="0" fontId="22" fillId="20" borderId="0" xfId="0" applyFont="1" applyFill="1" applyAlignment="1">
      <alignment horizontal="center" wrapText="1"/>
    </xf>
    <xf numFmtId="2" fontId="31" fillId="20" borderId="0" xfId="0" applyNumberFormat="1" applyFont="1" applyFill="1" applyAlignment="1">
      <alignment horizontal="center" wrapText="1"/>
    </xf>
    <xf numFmtId="1" fontId="0" fillId="0" borderId="0" xfId="0" applyNumberFormat="1" applyAlignment="1">
      <alignment horizontal="left"/>
    </xf>
    <xf numFmtId="17" fontId="0" fillId="0" borderId="0" xfId="0" applyNumberFormat="1"/>
    <xf numFmtId="2" fontId="30" fillId="39" borderId="0" xfId="0" applyNumberFormat="1" applyFont="1" applyFill="1" applyAlignment="1">
      <alignment horizontal="center"/>
    </xf>
    <xf numFmtId="0" fontId="0" fillId="39" borderId="2" xfId="0" applyFill="1" applyBorder="1"/>
    <xf numFmtId="2" fontId="0" fillId="39" borderId="5" xfId="0" applyNumberFormat="1" applyFill="1" applyBorder="1" applyAlignment="1">
      <alignment horizontal="center"/>
    </xf>
    <xf numFmtId="169" fontId="0" fillId="39" borderId="2" xfId="0" applyNumberFormat="1" applyFill="1" applyBorder="1" applyAlignment="1">
      <alignment horizontal="center"/>
    </xf>
    <xf numFmtId="169" fontId="0" fillId="17" borderId="0" xfId="0" applyNumberFormat="1" applyFill="1" applyAlignment="1" applyProtection="1">
      <alignment horizontal="center"/>
      <protection locked="0"/>
    </xf>
    <xf numFmtId="169" fontId="0" fillId="0" borderId="0" xfId="0" applyNumberFormat="1" applyAlignment="1" applyProtection="1">
      <alignment horizontal="center"/>
      <protection locked="0"/>
    </xf>
    <xf numFmtId="169" fontId="0" fillId="17" borderId="5" xfId="0" applyNumberFormat="1" applyFill="1" applyBorder="1" applyAlignment="1" applyProtection="1">
      <alignment horizontal="center"/>
      <protection locked="0"/>
    </xf>
    <xf numFmtId="169" fontId="0" fillId="20" borderId="0" xfId="0" applyNumberFormat="1" applyFill="1" applyAlignment="1" applyProtection="1">
      <alignment horizontal="center"/>
      <protection locked="0"/>
    </xf>
    <xf numFmtId="169" fontId="0" fillId="17" borderId="10" xfId="0" applyNumberFormat="1" applyFill="1" applyBorder="1" applyAlignment="1" applyProtection="1">
      <alignment horizontal="center"/>
      <protection locked="0"/>
    </xf>
    <xf numFmtId="169" fontId="1" fillId="17" borderId="0" xfId="0" applyNumberFormat="1" applyFont="1" applyFill="1" applyAlignment="1" applyProtection="1">
      <alignment horizontal="center"/>
      <protection locked="0"/>
    </xf>
    <xf numFmtId="169" fontId="0" fillId="0" borderId="5" xfId="0" applyNumberFormat="1" applyBorder="1" applyAlignment="1" applyProtection="1">
      <alignment horizontal="center"/>
      <protection locked="0"/>
    </xf>
    <xf numFmtId="180" fontId="0" fillId="19" borderId="0" xfId="0" applyNumberFormat="1" applyFill="1" applyAlignment="1">
      <alignment horizontal="right" vertical="center"/>
    </xf>
    <xf numFmtId="2" fontId="0" fillId="19" borderId="0" xfId="0" applyNumberFormat="1" applyFill="1" applyAlignment="1">
      <alignment horizontal="right" wrapText="1"/>
    </xf>
    <xf numFmtId="2" fontId="0" fillId="19" borderId="0" xfId="0" applyNumberFormat="1" applyFill="1" applyAlignment="1">
      <alignment horizontal="center" wrapText="1"/>
    </xf>
    <xf numFmtId="2" fontId="0" fillId="19" borderId="0" xfId="0" applyNumberFormat="1" applyFill="1"/>
    <xf numFmtId="2" fontId="0" fillId="40" borderId="0" xfId="0" applyNumberFormat="1" applyFill="1" applyAlignment="1">
      <alignment horizontal="right" wrapText="1"/>
    </xf>
    <xf numFmtId="2" fontId="30" fillId="0" borderId="0" xfId="0" applyNumberFormat="1" applyFont="1" applyAlignment="1">
      <alignment horizontal="right" wrapText="1"/>
    </xf>
    <xf numFmtId="0" fontId="22" fillId="28" borderId="0" xfId="0" applyFont="1" applyFill="1" applyAlignment="1">
      <alignment horizontal="center" vertical="center" wrapText="1"/>
    </xf>
    <xf numFmtId="0" fontId="22" fillId="41" borderId="0" xfId="0" applyFont="1" applyFill="1" applyAlignment="1">
      <alignment horizontal="center" wrapText="1"/>
    </xf>
    <xf numFmtId="0" fontId="0" fillId="0" borderId="0" xfId="0" applyAlignment="1">
      <alignment vertical="center" wrapText="1"/>
    </xf>
    <xf numFmtId="0" fontId="22" fillId="42" borderId="0" xfId="0" applyFont="1" applyFill="1" applyAlignment="1">
      <alignment horizontal="center" wrapText="1"/>
    </xf>
    <xf numFmtId="0" fontId="22" fillId="28" borderId="9" xfId="0" applyFont="1" applyFill="1" applyBorder="1" applyAlignment="1">
      <alignment horizontal="center" vertical="center" wrapText="1"/>
    </xf>
    <xf numFmtId="2" fontId="31" fillId="20" borderId="9" xfId="0" applyNumberFormat="1" applyFont="1" applyFill="1" applyBorder="1" applyAlignment="1">
      <alignment horizontal="center" vertical="center" wrapText="1"/>
    </xf>
    <xf numFmtId="0" fontId="31" fillId="37" borderId="27" xfId="0" applyFont="1" applyFill="1" applyBorder="1" applyAlignment="1">
      <alignment horizontal="center" vertical="center" wrapText="1"/>
    </xf>
    <xf numFmtId="0" fontId="22" fillId="28" borderId="27" xfId="0" applyFont="1" applyFill="1" applyBorder="1" applyAlignment="1">
      <alignment horizontal="center" vertical="center" wrapText="1"/>
    </xf>
    <xf numFmtId="2" fontId="31" fillId="20" borderId="14" xfId="0" applyNumberFormat="1" applyFont="1" applyFill="1" applyBorder="1" applyAlignment="1">
      <alignment horizontal="center" vertical="center" wrapText="1"/>
    </xf>
    <xf numFmtId="0" fontId="22" fillId="28" borderId="14" xfId="0" applyFont="1" applyFill="1" applyBorder="1" applyAlignment="1">
      <alignment horizontal="center" vertical="center" wrapText="1"/>
    </xf>
    <xf numFmtId="2" fontId="0" fillId="42" borderId="0" xfId="0" applyNumberFormat="1" applyFill="1" applyAlignment="1">
      <alignment horizontal="center" vertical="center"/>
    </xf>
    <xf numFmtId="2" fontId="0" fillId="42" borderId="0" xfId="55" applyNumberFormat="1" applyFont="1" applyFill="1" applyAlignment="1">
      <alignment horizontal="center" vertical="center"/>
    </xf>
    <xf numFmtId="9" fontId="0" fillId="0" borderId="0" xfId="55" applyFont="1" applyAlignment="1">
      <alignment horizontal="center" vertical="center"/>
    </xf>
    <xf numFmtId="2" fontId="0" fillId="0" borderId="0" xfId="0" applyNumberFormat="1" applyAlignment="1">
      <alignment horizontal="center" vertical="center"/>
    </xf>
    <xf numFmtId="0" fontId="0" fillId="42" borderId="0" xfId="0" applyFill="1" applyAlignment="1">
      <alignment horizontal="center" vertical="center"/>
    </xf>
    <xf numFmtId="2" fontId="0" fillId="0" borderId="5" xfId="0" applyNumberFormat="1" applyBorder="1" applyAlignment="1">
      <alignment horizontal="center" vertical="center"/>
    </xf>
    <xf numFmtId="2" fontId="0" fillId="20" borderId="0" xfId="0" applyNumberFormat="1" applyFill="1" applyAlignment="1">
      <alignment horizontal="center" vertical="center"/>
    </xf>
    <xf numFmtId="0" fontId="22" fillId="0" borderId="27" xfId="0" applyFont="1" applyBorder="1" applyAlignment="1">
      <alignment horizontal="center" vertical="center" wrapText="1"/>
    </xf>
    <xf numFmtId="14" fontId="24" fillId="39" borderId="0" xfId="0" applyNumberFormat="1" applyFont="1" applyFill="1" applyAlignment="1">
      <alignment horizontal="center" vertical="center"/>
    </xf>
    <xf numFmtId="0" fontId="19" fillId="0" borderId="9" xfId="0" applyFont="1" applyBorder="1" applyAlignment="1">
      <alignment vertical="center"/>
    </xf>
    <xf numFmtId="0" fontId="19" fillId="0" borderId="27" xfId="0" applyFont="1" applyBorder="1" applyAlignment="1">
      <alignment vertical="center"/>
    </xf>
    <xf numFmtId="0" fontId="19" fillId="0" borderId="14" xfId="0" applyFont="1" applyBorder="1" applyAlignment="1">
      <alignment vertical="center"/>
    </xf>
    <xf numFmtId="0" fontId="46" fillId="0" borderId="0" xfId="0" applyFont="1"/>
    <xf numFmtId="0" fontId="60" fillId="0" borderId="0" xfId="0" applyFont="1" applyAlignment="1">
      <alignment horizontal="left"/>
    </xf>
    <xf numFmtId="0" fontId="61" fillId="0" borderId="0" xfId="0" applyFont="1"/>
    <xf numFmtId="0" fontId="41" fillId="0" borderId="0" xfId="0" applyFont="1" applyAlignment="1">
      <alignment horizontal="left"/>
    </xf>
    <xf numFmtId="1" fontId="54" fillId="0" borderId="0" xfId="0" applyNumberFormat="1" applyFont="1" applyAlignment="1">
      <alignment horizontal="center" vertical="center"/>
    </xf>
    <xf numFmtId="1" fontId="54" fillId="0" borderId="0" xfId="0" applyNumberFormat="1" applyFont="1" applyAlignment="1">
      <alignment horizontal="center"/>
    </xf>
    <xf numFmtId="9" fontId="54" fillId="0" borderId="38" xfId="55" applyFont="1" applyBorder="1" applyAlignment="1">
      <alignment horizontal="center"/>
    </xf>
    <xf numFmtId="0" fontId="63" fillId="0" borderId="0" xfId="0" applyFont="1"/>
    <xf numFmtId="0" fontId="62" fillId="38" borderId="39" xfId="0" applyFont="1" applyFill="1" applyBorder="1" applyAlignment="1">
      <alignment horizontal="center" vertical="center" wrapText="1"/>
    </xf>
    <xf numFmtId="0" fontId="62" fillId="38" borderId="40" xfId="0" applyFont="1" applyFill="1" applyBorder="1" applyAlignment="1">
      <alignment horizontal="center" vertical="center" wrapText="1"/>
    </xf>
    <xf numFmtId="0" fontId="62" fillId="38" borderId="41" xfId="0" applyFont="1" applyFill="1" applyBorder="1" applyAlignment="1">
      <alignment horizontal="center" vertical="center" wrapText="1"/>
    </xf>
    <xf numFmtId="0" fontId="54" fillId="0" borderId="42" xfId="0" applyFont="1" applyBorder="1" applyAlignment="1">
      <alignment horizontal="left"/>
    </xf>
    <xf numFmtId="9" fontId="54" fillId="0" borderId="43" xfId="55" applyFont="1" applyBorder="1" applyAlignment="1">
      <alignment horizontal="center"/>
    </xf>
    <xf numFmtId="0" fontId="54" fillId="21" borderId="44" xfId="0" applyFont="1" applyFill="1" applyBorder="1" applyAlignment="1">
      <alignment horizontal="center"/>
    </xf>
    <xf numFmtId="1" fontId="54" fillId="21" borderId="45" xfId="0" applyNumberFormat="1" applyFont="1" applyFill="1" applyBorder="1" applyAlignment="1">
      <alignment horizontal="center"/>
    </xf>
    <xf numFmtId="0" fontId="54" fillId="21" borderId="46" xfId="0" applyFont="1" applyFill="1" applyBorder="1" applyAlignment="1">
      <alignment horizontal="center"/>
    </xf>
    <xf numFmtId="9" fontId="0" fillId="0" borderId="0" xfId="55" applyFont="1" applyFill="1" applyAlignment="1">
      <alignment horizontal="center" vertical="center"/>
    </xf>
    <xf numFmtId="2" fontId="54" fillId="21" borderId="45" xfId="0" applyNumberFormat="1" applyFont="1" applyFill="1" applyBorder="1" applyAlignment="1">
      <alignment horizontal="center"/>
    </xf>
    <xf numFmtId="0" fontId="54" fillId="21" borderId="47" xfId="0" applyFont="1" applyFill="1" applyBorder="1" applyAlignment="1">
      <alignment horizontal="center"/>
    </xf>
    <xf numFmtId="0" fontId="64" fillId="0" borderId="0" xfId="0" applyFont="1" applyAlignment="1">
      <alignment horizontal="left"/>
    </xf>
    <xf numFmtId="0" fontId="49" fillId="0" borderId="0" xfId="0" applyFont="1"/>
    <xf numFmtId="0" fontId="49" fillId="0" borderId="0" xfId="0" applyFont="1" applyAlignment="1">
      <alignment horizontal="center"/>
    </xf>
    <xf numFmtId="164" fontId="49" fillId="0" borderId="0" xfId="0" applyNumberFormat="1" applyFont="1" applyAlignment="1">
      <alignment horizontal="center"/>
    </xf>
    <xf numFmtId="9" fontId="49" fillId="0" borderId="0" xfId="0" applyNumberFormat="1" applyFont="1" applyAlignment="1">
      <alignment horizontal="center"/>
    </xf>
    <xf numFmtId="0" fontId="0" fillId="23" borderId="0" xfId="0" applyFill="1" applyAlignment="1">
      <alignment horizontal="center"/>
    </xf>
    <xf numFmtId="0" fontId="23" fillId="0" borderId="21" xfId="0" applyFont="1" applyBorder="1" applyAlignment="1">
      <alignment horizontal="center" vertical="center"/>
    </xf>
    <xf numFmtId="0" fontId="23" fillId="0" borderId="24" xfId="0" applyFont="1" applyBorder="1" applyAlignment="1">
      <alignment horizontal="center" vertical="center"/>
    </xf>
    <xf numFmtId="0" fontId="25" fillId="0" borderId="25" xfId="0" applyFont="1" applyBorder="1" applyAlignment="1">
      <alignment horizontal="center"/>
    </xf>
    <xf numFmtId="0" fontId="25" fillId="0" borderId="26" xfId="0" applyFont="1" applyBorder="1" applyAlignment="1">
      <alignment horizontal="center"/>
    </xf>
    <xf numFmtId="0" fontId="32" fillId="0" borderId="25" xfId="0" applyFont="1" applyBorder="1" applyAlignment="1">
      <alignment horizontal="center"/>
    </xf>
    <xf numFmtId="0" fontId="32" fillId="0" borderId="26" xfId="0" applyFont="1" applyBorder="1" applyAlignment="1">
      <alignment horizontal="center"/>
    </xf>
    <xf numFmtId="0" fontId="0" fillId="0" borderId="9" xfId="0" applyBorder="1" applyAlignment="1">
      <alignment horizontal="center" vertical="center"/>
    </xf>
    <xf numFmtId="0" fontId="0" fillId="0" borderId="27" xfId="0" applyBorder="1" applyAlignment="1">
      <alignment horizontal="center" vertical="center"/>
    </xf>
    <xf numFmtId="0" fontId="0" fillId="0" borderId="14" xfId="0" applyBorder="1" applyAlignment="1">
      <alignment horizontal="center" vertical="center"/>
    </xf>
    <xf numFmtId="0" fontId="19" fillId="36" borderId="9" xfId="0" applyFont="1" applyFill="1" applyBorder="1" applyAlignment="1">
      <alignment horizontal="center" vertical="center"/>
    </xf>
    <xf numFmtId="0" fontId="19" fillId="36" borderId="14" xfId="0" applyFont="1" applyFill="1" applyBorder="1" applyAlignment="1">
      <alignment horizontal="center" vertical="center"/>
    </xf>
    <xf numFmtId="9" fontId="19" fillId="36" borderId="9" xfId="55" applyFont="1" applyFill="1" applyBorder="1" applyAlignment="1">
      <alignment horizontal="center" vertical="center"/>
    </xf>
    <xf numFmtId="9" fontId="19" fillId="36" borderId="14" xfId="55" applyFont="1" applyFill="1" applyBorder="1" applyAlignment="1">
      <alignment horizontal="center" vertical="center"/>
    </xf>
    <xf numFmtId="0" fontId="19" fillId="0" borderId="9" xfId="0" applyFont="1" applyBorder="1" applyAlignment="1">
      <alignment horizontal="left" vertical="center"/>
    </xf>
    <xf numFmtId="0" fontId="19" fillId="0" borderId="27" xfId="0" applyFont="1" applyBorder="1" applyAlignment="1">
      <alignment horizontal="left" vertical="center"/>
    </xf>
    <xf numFmtId="0" fontId="22" fillId="0" borderId="4" xfId="0" applyFont="1" applyBorder="1" applyAlignment="1">
      <alignment horizontal="center" vertical="center"/>
    </xf>
    <xf numFmtId="0" fontId="22" fillId="0" borderId="2" xfId="0" applyFont="1" applyBorder="1" applyAlignment="1">
      <alignment horizontal="center" vertical="center"/>
    </xf>
    <xf numFmtId="0" fontId="22" fillId="0" borderId="9" xfId="0" applyFont="1" applyBorder="1" applyAlignment="1">
      <alignment horizontal="center" vertical="center" wrapText="1"/>
    </xf>
    <xf numFmtId="0" fontId="22" fillId="0" borderId="14" xfId="0" applyFont="1" applyBorder="1" applyAlignment="1">
      <alignment horizontal="center" vertical="center" wrapText="1"/>
    </xf>
    <xf numFmtId="0" fontId="22" fillId="0" borderId="3" xfId="0" applyFont="1" applyBorder="1" applyAlignment="1">
      <alignment horizontal="center" vertical="center"/>
    </xf>
    <xf numFmtId="0" fontId="22" fillId="0" borderId="3" xfId="0" applyFont="1" applyBorder="1" applyAlignment="1">
      <alignment horizontal="center" vertical="center" wrapText="1"/>
    </xf>
    <xf numFmtId="0" fontId="22" fillId="0" borderId="7" xfId="0" applyFont="1" applyBorder="1" applyAlignment="1">
      <alignment horizontal="center" vertical="center" wrapText="1"/>
    </xf>
    <xf numFmtId="0" fontId="22" fillId="0" borderId="0" xfId="0" applyFont="1" applyAlignment="1">
      <alignment horizontal="center" vertical="center" wrapText="1"/>
    </xf>
    <xf numFmtId="0" fontId="39" fillId="38" borderId="34" xfId="0" applyFont="1" applyFill="1" applyBorder="1" applyAlignment="1">
      <alignment horizontal="center" vertical="center" wrapText="1"/>
    </xf>
    <xf numFmtId="0" fontId="39" fillId="38" borderId="35" xfId="0" applyFont="1" applyFill="1" applyBorder="1" applyAlignment="1">
      <alignment horizontal="center" vertical="center" wrapText="1"/>
    </xf>
    <xf numFmtId="0" fontId="39" fillId="25" borderId="28" xfId="0" applyFont="1" applyFill="1" applyBorder="1" applyAlignment="1">
      <alignment horizontal="center" vertical="center"/>
    </xf>
    <xf numFmtId="0" fontId="39" fillId="25" borderId="28" xfId="0" applyFont="1" applyFill="1" applyBorder="1" applyAlignment="1">
      <alignment horizontal="center" vertical="center" wrapText="1"/>
    </xf>
    <xf numFmtId="0" fontId="39" fillId="30" borderId="28" xfId="0" applyFont="1" applyFill="1" applyBorder="1" applyAlignment="1">
      <alignment horizontal="center" vertical="center"/>
    </xf>
    <xf numFmtId="0" fontId="39" fillId="30" borderId="28" xfId="0" applyFont="1" applyFill="1" applyBorder="1" applyAlignment="1">
      <alignment horizontal="center" vertical="center" wrapText="1"/>
    </xf>
    <xf numFmtId="0" fontId="39" fillId="30" borderId="34" xfId="0" applyFont="1" applyFill="1" applyBorder="1" applyAlignment="1">
      <alignment horizontal="center" vertical="center" wrapText="1"/>
    </xf>
    <xf numFmtId="0" fontId="39" fillId="30" borderId="36" xfId="0" applyFont="1" applyFill="1" applyBorder="1" applyAlignment="1">
      <alignment horizontal="center" vertical="center" wrapText="1"/>
    </xf>
    <xf numFmtId="0" fontId="45" fillId="25" borderId="28" xfId="0" applyFont="1" applyFill="1" applyBorder="1" applyAlignment="1">
      <alignment horizontal="center" vertical="center" wrapText="1"/>
    </xf>
    <xf numFmtId="0" fontId="45" fillId="25" borderId="28" xfId="0" applyFont="1" applyFill="1" applyBorder="1" applyAlignment="1">
      <alignment horizontal="center" vertical="center"/>
    </xf>
    <xf numFmtId="0" fontId="45" fillId="25" borderId="29" xfId="0" applyFont="1" applyFill="1" applyBorder="1" applyAlignment="1">
      <alignment horizontal="center" vertical="center"/>
    </xf>
    <xf numFmtId="0" fontId="39" fillId="30" borderId="29" xfId="0" applyFont="1" applyFill="1" applyBorder="1" applyAlignment="1">
      <alignment horizontal="center" vertical="center" wrapText="1"/>
    </xf>
    <xf numFmtId="0" fontId="39" fillId="30" borderId="31" xfId="0" applyFont="1" applyFill="1" applyBorder="1" applyAlignment="1">
      <alignment horizontal="center" vertical="center" wrapText="1"/>
    </xf>
    <xf numFmtId="0" fontId="39" fillId="30" borderId="35" xfId="0" applyFont="1" applyFill="1" applyBorder="1" applyAlignment="1">
      <alignment horizontal="center" vertical="center" wrapText="1"/>
    </xf>
    <xf numFmtId="0" fontId="22" fillId="0" borderId="3" xfId="0" applyFont="1" applyBorder="1" applyAlignment="1">
      <alignment horizontal="center"/>
    </xf>
    <xf numFmtId="0" fontId="43" fillId="25" borderId="28" xfId="0" applyFont="1" applyFill="1" applyBorder="1" applyAlignment="1">
      <alignment horizontal="center" vertical="center" wrapText="1"/>
    </xf>
  </cellXfs>
  <cellStyles count="616">
    <cellStyle name="20% - Accent1 2" xfId="1" xr:uid="{00000000-0005-0000-0000-000000000000}"/>
    <cellStyle name="20% - Accent2 2" xfId="2" xr:uid="{00000000-0005-0000-0000-000001000000}"/>
    <cellStyle name="20% - Accent2 3" xfId="3" xr:uid="{00000000-0005-0000-0000-000002000000}"/>
    <cellStyle name="20% - Accent2 3 2" xfId="198" xr:uid="{00000000-0005-0000-0000-000003000000}"/>
    <cellStyle name="20% - Accent2 3 3" xfId="256" xr:uid="{00000000-0005-0000-0000-000004000000}"/>
    <cellStyle name="20% - Accent2 3 4" xfId="321" xr:uid="{00000000-0005-0000-0000-000005000000}"/>
    <cellStyle name="20% - Accent3 2" xfId="4" xr:uid="{00000000-0005-0000-0000-000006000000}"/>
    <cellStyle name="20% - Accent3 2 2" xfId="5" xr:uid="{00000000-0005-0000-0000-000007000000}"/>
    <cellStyle name="20% - Accent3 2 2 2" xfId="200" xr:uid="{00000000-0005-0000-0000-000008000000}"/>
    <cellStyle name="20% - Accent3 2 2 3" xfId="255" xr:uid="{00000000-0005-0000-0000-000009000000}"/>
    <cellStyle name="20% - Accent3 2 2 4" xfId="317" xr:uid="{00000000-0005-0000-0000-00000A000000}"/>
    <cellStyle name="20% - Accent3 2 3" xfId="199" xr:uid="{00000000-0005-0000-0000-00000B000000}"/>
    <cellStyle name="20% - Accent3 2 4" xfId="242" xr:uid="{00000000-0005-0000-0000-00000C000000}"/>
    <cellStyle name="20% - Accent3 2 5" xfId="319" xr:uid="{00000000-0005-0000-0000-00000D000000}"/>
    <cellStyle name="20% - Accent3 3" xfId="6" xr:uid="{00000000-0005-0000-0000-00000E000000}"/>
    <cellStyle name="20% - Accent3 3 2" xfId="201" xr:uid="{00000000-0005-0000-0000-00000F000000}"/>
    <cellStyle name="20% - Accent3 3 3" xfId="240" xr:uid="{00000000-0005-0000-0000-000010000000}"/>
    <cellStyle name="20% - Accent3 3 4" xfId="314" xr:uid="{00000000-0005-0000-0000-000011000000}"/>
    <cellStyle name="20% - Accent4 2" xfId="7" xr:uid="{00000000-0005-0000-0000-000012000000}"/>
    <cellStyle name="20% - Accent4 2 2" xfId="8" xr:uid="{00000000-0005-0000-0000-000013000000}"/>
    <cellStyle name="20% - Accent4 2 2 2" xfId="203" xr:uid="{00000000-0005-0000-0000-000014000000}"/>
    <cellStyle name="20% - Accent4 2 2 3" xfId="236" xr:uid="{00000000-0005-0000-0000-000015000000}"/>
    <cellStyle name="20% - Accent4 2 2 4" xfId="308" xr:uid="{00000000-0005-0000-0000-000016000000}"/>
    <cellStyle name="20% - Accent4 2 3" xfId="202" xr:uid="{00000000-0005-0000-0000-000017000000}"/>
    <cellStyle name="20% - Accent4 2 4" xfId="237" xr:uid="{00000000-0005-0000-0000-000018000000}"/>
    <cellStyle name="20% - Accent4 2 5" xfId="311" xr:uid="{00000000-0005-0000-0000-000019000000}"/>
    <cellStyle name="20% - Accent4 3" xfId="9" xr:uid="{00000000-0005-0000-0000-00001A000000}"/>
    <cellStyle name="20% - Accent4 3 2" xfId="204" xr:uid="{00000000-0005-0000-0000-00001B000000}"/>
    <cellStyle name="20% - Accent4 3 3" xfId="235" xr:uid="{00000000-0005-0000-0000-00001C000000}"/>
    <cellStyle name="20% - Accent4 3 4" xfId="303" xr:uid="{00000000-0005-0000-0000-00001D000000}"/>
    <cellStyle name="20% - Accent5 2" xfId="10" xr:uid="{00000000-0005-0000-0000-00001E000000}"/>
    <cellStyle name="20% - Accent5 2 2" xfId="11" xr:uid="{00000000-0005-0000-0000-00001F000000}"/>
    <cellStyle name="20% - Accent5 2 2 2" xfId="206" xr:uid="{00000000-0005-0000-0000-000020000000}"/>
    <cellStyle name="20% - Accent5 2 2 3" xfId="233" xr:uid="{00000000-0005-0000-0000-000021000000}"/>
    <cellStyle name="20% - Accent5 2 2 4" xfId="340" xr:uid="{00000000-0005-0000-0000-000022000000}"/>
    <cellStyle name="20% - Accent5 2 3" xfId="205" xr:uid="{00000000-0005-0000-0000-000023000000}"/>
    <cellStyle name="20% - Accent5 2 4" xfId="234" xr:uid="{00000000-0005-0000-0000-000024000000}"/>
    <cellStyle name="20% - Accent5 2 5" xfId="341" xr:uid="{00000000-0005-0000-0000-000025000000}"/>
    <cellStyle name="20% - Accent5 3" xfId="12" xr:uid="{00000000-0005-0000-0000-000026000000}"/>
    <cellStyle name="20% - Accent5 3 2" xfId="207" xr:uid="{00000000-0005-0000-0000-000027000000}"/>
    <cellStyle name="20% - Accent5 3 3" xfId="232" xr:uid="{00000000-0005-0000-0000-000028000000}"/>
    <cellStyle name="20% - Accent5 3 4" xfId="339" xr:uid="{00000000-0005-0000-0000-000029000000}"/>
    <cellStyle name="20% - Accent6 2" xfId="13" xr:uid="{00000000-0005-0000-0000-00002A000000}"/>
    <cellStyle name="20% - Accent6 2 2" xfId="14" xr:uid="{00000000-0005-0000-0000-00002B000000}"/>
    <cellStyle name="20% - Accent6 2 2 2" xfId="209" xr:uid="{00000000-0005-0000-0000-00002C000000}"/>
    <cellStyle name="20% - Accent6 2 2 3" xfId="230" xr:uid="{00000000-0005-0000-0000-00002D000000}"/>
    <cellStyle name="20% - Accent6 2 2 4" xfId="337" xr:uid="{00000000-0005-0000-0000-00002E000000}"/>
    <cellStyle name="20% - Accent6 2 3" xfId="208" xr:uid="{00000000-0005-0000-0000-00002F000000}"/>
    <cellStyle name="20% - Accent6 2 4" xfId="231" xr:uid="{00000000-0005-0000-0000-000030000000}"/>
    <cellStyle name="20% - Accent6 2 5" xfId="338" xr:uid="{00000000-0005-0000-0000-000031000000}"/>
    <cellStyle name="20% - Accent6 3" xfId="15" xr:uid="{00000000-0005-0000-0000-000032000000}"/>
    <cellStyle name="20% - Accent6 3 2" xfId="210" xr:uid="{00000000-0005-0000-0000-000033000000}"/>
    <cellStyle name="20% - Accent6 3 3" xfId="211" xr:uid="{00000000-0005-0000-0000-000034000000}"/>
    <cellStyle name="20% - Accent6 3 4" xfId="336" xr:uid="{00000000-0005-0000-0000-000035000000}"/>
    <cellStyle name="20% - Énfasis1 2" xfId="16" xr:uid="{00000000-0005-0000-0000-000036000000}"/>
    <cellStyle name="40% - Accent1 2" xfId="17" xr:uid="{00000000-0005-0000-0000-000037000000}"/>
    <cellStyle name="40% - Accent1 2 2" xfId="18" xr:uid="{00000000-0005-0000-0000-000038000000}"/>
    <cellStyle name="40% - Accent1 2 2 2" xfId="213" xr:uid="{00000000-0005-0000-0000-000039000000}"/>
    <cellStyle name="40% - Accent1 2 2 3" xfId="278" xr:uid="{00000000-0005-0000-0000-00003A000000}"/>
    <cellStyle name="40% - Accent1 2 2 4" xfId="333" xr:uid="{00000000-0005-0000-0000-00003B000000}"/>
    <cellStyle name="40% - Accent1 2 3" xfId="212" xr:uid="{00000000-0005-0000-0000-00003C000000}"/>
    <cellStyle name="40% - Accent1 2 4" xfId="197" xr:uid="{00000000-0005-0000-0000-00003D000000}"/>
    <cellStyle name="40% - Accent1 2 5" xfId="335" xr:uid="{00000000-0005-0000-0000-00003E000000}"/>
    <cellStyle name="40% - Accent1 3" xfId="19" xr:uid="{00000000-0005-0000-0000-00003F000000}"/>
    <cellStyle name="40% - Accent1 3 2" xfId="214" xr:uid="{00000000-0005-0000-0000-000040000000}"/>
    <cellStyle name="40% - Accent1 3 3" xfId="279" xr:uid="{00000000-0005-0000-0000-000041000000}"/>
    <cellStyle name="40% - Accent1 3 4" xfId="331" xr:uid="{00000000-0005-0000-0000-000042000000}"/>
    <cellStyle name="40% - Accent2 2" xfId="20" xr:uid="{00000000-0005-0000-0000-000043000000}"/>
    <cellStyle name="40% - Accent2 2 2" xfId="21" xr:uid="{00000000-0005-0000-0000-000044000000}"/>
    <cellStyle name="40% - Accent2 2 2 2" xfId="216" xr:uid="{00000000-0005-0000-0000-000045000000}"/>
    <cellStyle name="40% - Accent2 2 2 3" xfId="281" xr:uid="{00000000-0005-0000-0000-000046000000}"/>
    <cellStyle name="40% - Accent2 2 2 4" xfId="328" xr:uid="{00000000-0005-0000-0000-000047000000}"/>
    <cellStyle name="40% - Accent2 2 3" xfId="215" xr:uid="{00000000-0005-0000-0000-000048000000}"/>
    <cellStyle name="40% - Accent2 2 4" xfId="280" xr:uid="{00000000-0005-0000-0000-000049000000}"/>
    <cellStyle name="40% - Accent2 2 5" xfId="330" xr:uid="{00000000-0005-0000-0000-00004A000000}"/>
    <cellStyle name="40% - Accent2 3" xfId="22" xr:uid="{00000000-0005-0000-0000-00004B000000}"/>
    <cellStyle name="40% - Accent2 3 2" xfId="217" xr:uid="{00000000-0005-0000-0000-00004C000000}"/>
    <cellStyle name="40% - Accent2 3 3" xfId="282" xr:uid="{00000000-0005-0000-0000-00004D000000}"/>
    <cellStyle name="40% - Accent2 3 4" xfId="306" xr:uid="{00000000-0005-0000-0000-00004E000000}"/>
    <cellStyle name="40% - Accent3 2" xfId="23" xr:uid="{00000000-0005-0000-0000-00004F000000}"/>
    <cellStyle name="40% - Accent3 2 2" xfId="24" xr:uid="{00000000-0005-0000-0000-000050000000}"/>
    <cellStyle name="40% - Accent3 2 2 2" xfId="219" xr:uid="{00000000-0005-0000-0000-000051000000}"/>
    <cellStyle name="40% - Accent3 2 2 3" xfId="284" xr:uid="{00000000-0005-0000-0000-000052000000}"/>
    <cellStyle name="40% - Accent3 2 2 4" xfId="325" xr:uid="{00000000-0005-0000-0000-000053000000}"/>
    <cellStyle name="40% - Accent3 2 3" xfId="218" xr:uid="{00000000-0005-0000-0000-000054000000}"/>
    <cellStyle name="40% - Accent3 2 4" xfId="283" xr:uid="{00000000-0005-0000-0000-000055000000}"/>
    <cellStyle name="40% - Accent3 2 5" xfId="327" xr:uid="{00000000-0005-0000-0000-000056000000}"/>
    <cellStyle name="40% - Accent3 3" xfId="25" xr:uid="{00000000-0005-0000-0000-000057000000}"/>
    <cellStyle name="40% - Accent3 3 2" xfId="220" xr:uid="{00000000-0005-0000-0000-000058000000}"/>
    <cellStyle name="40% - Accent3 3 3" xfId="285" xr:uid="{00000000-0005-0000-0000-000059000000}"/>
    <cellStyle name="40% - Accent3 3 4" xfId="323" xr:uid="{00000000-0005-0000-0000-00005A000000}"/>
    <cellStyle name="40% - Accent4 2" xfId="26" xr:uid="{00000000-0005-0000-0000-00005B000000}"/>
    <cellStyle name="40% - Accent4 2 2" xfId="27" xr:uid="{00000000-0005-0000-0000-00005C000000}"/>
    <cellStyle name="40% - Accent4 2 2 2" xfId="222" xr:uid="{00000000-0005-0000-0000-00005D000000}"/>
    <cellStyle name="40% - Accent4 2 2 3" xfId="287" xr:uid="{00000000-0005-0000-0000-00005E000000}"/>
    <cellStyle name="40% - Accent4 2 2 4" xfId="304" xr:uid="{00000000-0005-0000-0000-00005F000000}"/>
    <cellStyle name="40% - Accent4 2 3" xfId="221" xr:uid="{00000000-0005-0000-0000-000060000000}"/>
    <cellStyle name="40% - Accent4 2 4" xfId="286" xr:uid="{00000000-0005-0000-0000-000061000000}"/>
    <cellStyle name="40% - Accent4 2 5" xfId="309" xr:uid="{00000000-0005-0000-0000-000062000000}"/>
    <cellStyle name="40% - Accent4 3" xfId="28" xr:uid="{00000000-0005-0000-0000-000063000000}"/>
    <cellStyle name="40% - Accent4 3 2" xfId="223" xr:uid="{00000000-0005-0000-0000-000064000000}"/>
    <cellStyle name="40% - Accent4 3 3" xfId="288" xr:uid="{00000000-0005-0000-0000-000065000000}"/>
    <cellStyle name="40% - Accent4 3 4" xfId="326" xr:uid="{00000000-0005-0000-0000-000066000000}"/>
    <cellStyle name="40% - Accent5 2" xfId="29" xr:uid="{00000000-0005-0000-0000-000067000000}"/>
    <cellStyle name="40% - Accent5 2 2" xfId="30" xr:uid="{00000000-0005-0000-0000-000068000000}"/>
    <cellStyle name="40% - Accent5 2 2 2" xfId="225" xr:uid="{00000000-0005-0000-0000-000069000000}"/>
    <cellStyle name="40% - Accent5 2 2 3" xfId="290" xr:uid="{00000000-0005-0000-0000-00006A000000}"/>
    <cellStyle name="40% - Accent5 2 2 4" xfId="322" xr:uid="{00000000-0005-0000-0000-00006B000000}"/>
    <cellStyle name="40% - Accent5 2 3" xfId="224" xr:uid="{00000000-0005-0000-0000-00006C000000}"/>
    <cellStyle name="40% - Accent5 2 4" xfId="289" xr:uid="{00000000-0005-0000-0000-00006D000000}"/>
    <cellStyle name="40% - Accent5 2 5" xfId="324" xr:uid="{00000000-0005-0000-0000-00006E000000}"/>
    <cellStyle name="40% - Accent5 3" xfId="31" xr:uid="{00000000-0005-0000-0000-00006F000000}"/>
    <cellStyle name="40% - Accent5 3 2" xfId="226" xr:uid="{00000000-0005-0000-0000-000070000000}"/>
    <cellStyle name="40% - Accent5 3 3" xfId="291" xr:uid="{00000000-0005-0000-0000-000071000000}"/>
    <cellStyle name="40% - Accent5 3 4" xfId="320" xr:uid="{00000000-0005-0000-0000-000072000000}"/>
    <cellStyle name="40% - Accent6 2" xfId="32" xr:uid="{00000000-0005-0000-0000-000073000000}"/>
    <cellStyle name="40% - Accent6 2 2" xfId="33" xr:uid="{00000000-0005-0000-0000-000074000000}"/>
    <cellStyle name="40% - Accent6 2 2 2" xfId="228" xr:uid="{00000000-0005-0000-0000-000075000000}"/>
    <cellStyle name="40% - Accent6 2 2 3" xfId="293" xr:uid="{00000000-0005-0000-0000-000076000000}"/>
    <cellStyle name="40% - Accent6 2 2 4" xfId="315" xr:uid="{00000000-0005-0000-0000-000077000000}"/>
    <cellStyle name="40% - Accent6 2 3" xfId="227" xr:uid="{00000000-0005-0000-0000-000078000000}"/>
    <cellStyle name="40% - Accent6 2 4" xfId="292" xr:uid="{00000000-0005-0000-0000-000079000000}"/>
    <cellStyle name="40% - Accent6 2 5" xfId="318" xr:uid="{00000000-0005-0000-0000-00007A000000}"/>
    <cellStyle name="40% - Accent6 3" xfId="34" xr:uid="{00000000-0005-0000-0000-00007B000000}"/>
    <cellStyle name="40% - Accent6 3 2" xfId="229" xr:uid="{00000000-0005-0000-0000-00007C000000}"/>
    <cellStyle name="40% - Accent6 3 3" xfId="294" xr:uid="{00000000-0005-0000-0000-00007D000000}"/>
    <cellStyle name="40% - Accent6 3 4" xfId="312" xr:uid="{00000000-0005-0000-0000-00007E000000}"/>
    <cellStyle name="Accent3 2" xfId="35" xr:uid="{00000000-0005-0000-0000-00007F000000}"/>
    <cellStyle name="Calculation 2" xfId="36" xr:uid="{00000000-0005-0000-0000-000080000000}"/>
    <cellStyle name="Cálculo 2" xfId="37" xr:uid="{00000000-0005-0000-0000-000081000000}"/>
    <cellStyle name="Comma" xfId="44" builtinId="3"/>
    <cellStyle name="Currency" xfId="615" builtinId="4"/>
    <cellStyle name="Entrada 2" xfId="38" xr:uid="{00000000-0005-0000-0000-000082000000}"/>
    <cellStyle name="Explanatory Text 2" xfId="39" xr:uid="{00000000-0005-0000-0000-000083000000}"/>
    <cellStyle name="header rule" xfId="40" xr:uid="{00000000-0005-0000-0000-000084000000}"/>
    <cellStyle name="Heading 2 2" xfId="41" xr:uid="{00000000-0005-0000-0000-000085000000}"/>
    <cellStyle name="Hipervínculo 2" xfId="42" xr:uid="{00000000-0005-0000-0000-000086000000}"/>
    <cellStyle name="Input 2" xfId="43" xr:uid="{00000000-0005-0000-0000-000087000000}"/>
    <cellStyle name="Millares 2" xfId="45" xr:uid="{00000000-0005-0000-0000-000089000000}"/>
    <cellStyle name="Millares 2 10" xfId="101" xr:uid="{00000000-0005-0000-0000-00008A000000}"/>
    <cellStyle name="Millares 2 11" xfId="106" xr:uid="{00000000-0005-0000-0000-00008B000000}"/>
    <cellStyle name="Millares 2 12" xfId="111" xr:uid="{00000000-0005-0000-0000-00008C000000}"/>
    <cellStyle name="Millares 2 13" xfId="70" xr:uid="{00000000-0005-0000-0000-00008D000000}"/>
    <cellStyle name="Millares 2 14" xfId="68" xr:uid="{00000000-0005-0000-0000-00008E000000}"/>
    <cellStyle name="Millares 2 15" xfId="120" xr:uid="{00000000-0005-0000-0000-00008F000000}"/>
    <cellStyle name="Millares 2 16" xfId="125" xr:uid="{00000000-0005-0000-0000-000090000000}"/>
    <cellStyle name="Millares 2 17" xfId="130" xr:uid="{00000000-0005-0000-0000-000091000000}"/>
    <cellStyle name="Millares 2 18" xfId="135" xr:uid="{00000000-0005-0000-0000-000092000000}"/>
    <cellStyle name="Millares 2 19" xfId="140" xr:uid="{00000000-0005-0000-0000-000093000000}"/>
    <cellStyle name="Millares 2 2" xfId="46" xr:uid="{00000000-0005-0000-0000-000094000000}"/>
    <cellStyle name="Millares 2 2 2" xfId="238" xr:uid="{00000000-0005-0000-0000-000095000000}"/>
    <cellStyle name="Millares 2 2 2 2" xfId="239" xr:uid="{00000000-0005-0000-0000-000096000000}"/>
    <cellStyle name="Millares 2 2 2 3" xfId="261" xr:uid="{00000000-0005-0000-0000-000097000000}"/>
    <cellStyle name="Millares 2 2 2 4" xfId="345" xr:uid="{00000000-0005-0000-0000-000098000000}"/>
    <cellStyle name="Millares 2 2 2 5" xfId="350" xr:uid="{00000000-0005-0000-0000-000099000000}"/>
    <cellStyle name="Millares 2 2 2 6" xfId="252" xr:uid="{00000000-0005-0000-0000-00009A000000}"/>
    <cellStyle name="Millares 2 2 3" xfId="296" xr:uid="{00000000-0005-0000-0000-00009B000000}"/>
    <cellStyle name="Millares 2 2 4" xfId="332" xr:uid="{00000000-0005-0000-0000-00009C000000}"/>
    <cellStyle name="Millares 2 2 5" xfId="180" xr:uid="{00000000-0005-0000-0000-00009D000000}"/>
    <cellStyle name="Millares 2 2 6" xfId="346" xr:uid="{00000000-0005-0000-0000-00009E000000}"/>
    <cellStyle name="Millares 2 2 7" xfId="277" xr:uid="{00000000-0005-0000-0000-00009F000000}"/>
    <cellStyle name="Millares 2 2 8" xfId="184" xr:uid="{00000000-0005-0000-0000-0000A0000000}"/>
    <cellStyle name="Millares 2 20" xfId="145" xr:uid="{00000000-0005-0000-0000-0000A1000000}"/>
    <cellStyle name="Millares 2 21" xfId="150" xr:uid="{00000000-0005-0000-0000-0000A2000000}"/>
    <cellStyle name="Millares 2 22" xfId="155" xr:uid="{00000000-0005-0000-0000-0000A3000000}"/>
    <cellStyle name="Millares 2 23" xfId="160" xr:uid="{00000000-0005-0000-0000-0000A4000000}"/>
    <cellStyle name="Millares 2 24" xfId="165" xr:uid="{00000000-0005-0000-0000-0000A5000000}"/>
    <cellStyle name="Millares 2 25" xfId="170" xr:uid="{00000000-0005-0000-0000-0000A6000000}"/>
    <cellStyle name="Millares 2 26" xfId="182" xr:uid="{00000000-0005-0000-0000-0000A7000000}"/>
    <cellStyle name="Millares 2 26 2" xfId="295" xr:uid="{00000000-0005-0000-0000-0000A8000000}"/>
    <cellStyle name="Millares 2 26 3" xfId="353" xr:uid="{00000000-0005-0000-0000-0000A9000000}"/>
    <cellStyle name="Millares 2 26 4" xfId="267" xr:uid="{00000000-0005-0000-0000-0000AA000000}"/>
    <cellStyle name="Millares 2 26 5" xfId="349" xr:uid="{00000000-0005-0000-0000-0000AB000000}"/>
    <cellStyle name="Millares 2 26 6" xfId="263" xr:uid="{00000000-0005-0000-0000-0000AC000000}"/>
    <cellStyle name="Millares 2 27" xfId="334" xr:uid="{00000000-0005-0000-0000-0000AD000000}"/>
    <cellStyle name="Millares 2 28" xfId="258" xr:uid="{00000000-0005-0000-0000-0000AE000000}"/>
    <cellStyle name="Millares 2 29" xfId="190" xr:uid="{00000000-0005-0000-0000-0000AF000000}"/>
    <cellStyle name="Millares 2 3" xfId="64" xr:uid="{00000000-0005-0000-0000-0000B0000000}"/>
    <cellStyle name="Millares 2 30" xfId="265" xr:uid="{00000000-0005-0000-0000-0000B1000000}"/>
    <cellStyle name="Millares 2 31" xfId="248" xr:uid="{00000000-0005-0000-0000-0000B2000000}"/>
    <cellStyle name="Millares 2 32" xfId="364" xr:uid="{00000000-0005-0000-0000-0000B3000000}"/>
    <cellStyle name="Millares 2 33" xfId="362" xr:uid="{00000000-0005-0000-0000-0000B4000000}"/>
    <cellStyle name="Millares 2 34" xfId="373" xr:uid="{00000000-0005-0000-0000-0000B5000000}"/>
    <cellStyle name="Millares 2 35" xfId="378" xr:uid="{00000000-0005-0000-0000-0000B6000000}"/>
    <cellStyle name="Millares 2 36" xfId="383" xr:uid="{00000000-0005-0000-0000-0000B7000000}"/>
    <cellStyle name="Millares 2 37" xfId="367" xr:uid="{00000000-0005-0000-0000-0000B8000000}"/>
    <cellStyle name="Millares 2 38" xfId="369" xr:uid="{00000000-0005-0000-0000-0000B9000000}"/>
    <cellStyle name="Millares 2 39" xfId="392" xr:uid="{00000000-0005-0000-0000-0000BA000000}"/>
    <cellStyle name="Millares 2 4" xfId="74" xr:uid="{00000000-0005-0000-0000-0000BB000000}"/>
    <cellStyle name="Millares 2 40" xfId="397" xr:uid="{00000000-0005-0000-0000-0000BC000000}"/>
    <cellStyle name="Millares 2 41" xfId="409" xr:uid="{00000000-0005-0000-0000-0000BD000000}"/>
    <cellStyle name="Millares 2 42" xfId="407" xr:uid="{00000000-0005-0000-0000-0000BE000000}"/>
    <cellStyle name="Millares 2 43" xfId="412" xr:uid="{00000000-0005-0000-0000-0000BF000000}"/>
    <cellStyle name="Millares 2 44" xfId="417" xr:uid="{00000000-0005-0000-0000-0000C0000000}"/>
    <cellStyle name="Millares 2 45" xfId="430" xr:uid="{00000000-0005-0000-0000-0000C1000000}"/>
    <cellStyle name="Millares 2 46" xfId="428" xr:uid="{00000000-0005-0000-0000-0000C2000000}"/>
    <cellStyle name="Millares 2 47" xfId="434" xr:uid="{00000000-0005-0000-0000-0000C3000000}"/>
    <cellStyle name="Millares 2 48" xfId="440" xr:uid="{00000000-0005-0000-0000-0000C4000000}"/>
    <cellStyle name="Millares 2 49" xfId="445" xr:uid="{00000000-0005-0000-0000-0000C5000000}"/>
    <cellStyle name="Millares 2 5" xfId="62" xr:uid="{00000000-0005-0000-0000-0000C6000000}"/>
    <cellStyle name="Millares 2 50" xfId="457" xr:uid="{00000000-0005-0000-0000-0000C7000000}"/>
    <cellStyle name="Millares 2 51" xfId="455" xr:uid="{00000000-0005-0000-0000-0000C8000000}"/>
    <cellStyle name="Millares 2 52" xfId="460" xr:uid="{00000000-0005-0000-0000-0000C9000000}"/>
    <cellStyle name="Millares 2 53" xfId="465" xr:uid="{00000000-0005-0000-0000-0000CA000000}"/>
    <cellStyle name="Millares 2 54" xfId="470" xr:uid="{00000000-0005-0000-0000-0000CB000000}"/>
    <cellStyle name="Millares 2 55" xfId="475" xr:uid="{00000000-0005-0000-0000-0000CC000000}"/>
    <cellStyle name="Millares 2 56" xfId="480" xr:uid="{00000000-0005-0000-0000-0000CD000000}"/>
    <cellStyle name="Millares 2 57" xfId="485" xr:uid="{00000000-0005-0000-0000-0000CE000000}"/>
    <cellStyle name="Millares 2 58" xfId="490" xr:uid="{00000000-0005-0000-0000-0000CF000000}"/>
    <cellStyle name="Millares 2 59" xfId="495" xr:uid="{00000000-0005-0000-0000-0000D0000000}"/>
    <cellStyle name="Millares 2 6" xfId="81" xr:uid="{00000000-0005-0000-0000-0000D1000000}"/>
    <cellStyle name="Millares 2 60" xfId="507" xr:uid="{00000000-0005-0000-0000-0000D2000000}"/>
    <cellStyle name="Millares 2 61" xfId="505" xr:uid="{00000000-0005-0000-0000-0000D3000000}"/>
    <cellStyle name="Millares 2 62" xfId="510" xr:uid="{00000000-0005-0000-0000-0000D4000000}"/>
    <cellStyle name="Millares 2 63" xfId="515" xr:uid="{00000000-0005-0000-0000-0000D5000000}"/>
    <cellStyle name="Millares 2 64" xfId="520" xr:uid="{00000000-0005-0000-0000-0000D6000000}"/>
    <cellStyle name="Millares 2 65" xfId="527" xr:uid="{00000000-0005-0000-0000-0000D7000000}"/>
    <cellStyle name="Millares 2 66" xfId="526" xr:uid="{00000000-0005-0000-0000-0000D8000000}"/>
    <cellStyle name="Millares 2 67" xfId="535" xr:uid="{00000000-0005-0000-0000-0000D9000000}"/>
    <cellStyle name="Millares 2 68" xfId="540" xr:uid="{00000000-0005-0000-0000-0000DA000000}"/>
    <cellStyle name="Millares 2 69" xfId="545" xr:uid="{00000000-0005-0000-0000-0000DB000000}"/>
    <cellStyle name="Millares 2 7" xfId="86" xr:uid="{00000000-0005-0000-0000-0000DC000000}"/>
    <cellStyle name="Millares 2 70" xfId="557" xr:uid="{00000000-0005-0000-0000-0000DD000000}"/>
    <cellStyle name="Millares 2 71" xfId="555" xr:uid="{00000000-0005-0000-0000-0000DE000000}"/>
    <cellStyle name="Millares 2 72" xfId="560" xr:uid="{00000000-0005-0000-0000-0000DF000000}"/>
    <cellStyle name="Millares 2 73" xfId="565" xr:uid="{00000000-0005-0000-0000-0000E0000000}"/>
    <cellStyle name="Millares 2 74" xfId="570" xr:uid="{00000000-0005-0000-0000-0000E1000000}"/>
    <cellStyle name="Millares 2 75" xfId="575" xr:uid="{00000000-0005-0000-0000-0000E2000000}"/>
    <cellStyle name="Millares 2 76" xfId="580" xr:uid="{00000000-0005-0000-0000-0000E3000000}"/>
    <cellStyle name="Millares 2 77" xfId="586" xr:uid="{00000000-0005-0000-0000-0000E4000000}"/>
    <cellStyle name="Millares 2 78" xfId="591" xr:uid="{00000000-0005-0000-0000-0000E5000000}"/>
    <cellStyle name="Millares 2 79" xfId="596" xr:uid="{00000000-0005-0000-0000-0000E6000000}"/>
    <cellStyle name="Millares 2 8" xfId="91" xr:uid="{00000000-0005-0000-0000-0000E7000000}"/>
    <cellStyle name="Millares 2 80" xfId="601" xr:uid="{00000000-0005-0000-0000-0000E8000000}"/>
    <cellStyle name="Millares 2 81" xfId="606" xr:uid="{00000000-0005-0000-0000-0000E9000000}"/>
    <cellStyle name="Millares 2 9" xfId="96" xr:uid="{00000000-0005-0000-0000-0000EA000000}"/>
    <cellStyle name="Normal" xfId="0" builtinId="0"/>
    <cellStyle name="Normal 11" xfId="439" xr:uid="{00000000-0005-0000-0000-0000ED000000}"/>
    <cellStyle name="Normal 18" xfId="585" xr:uid="{00000000-0005-0000-0000-0000EE000000}"/>
    <cellStyle name="Normal 2" xfId="47" xr:uid="{00000000-0005-0000-0000-0000EF000000}"/>
    <cellStyle name="Normal 24" xfId="78" xr:uid="{00000000-0005-0000-0000-0000F0000000}"/>
    <cellStyle name="Normal 3" xfId="48" xr:uid="{00000000-0005-0000-0000-0000F1000000}"/>
    <cellStyle name="Normal 3 10" xfId="104" xr:uid="{00000000-0005-0000-0000-0000F2000000}"/>
    <cellStyle name="Normal 3 11" xfId="109" xr:uid="{00000000-0005-0000-0000-0000F3000000}"/>
    <cellStyle name="Normal 3 12" xfId="114" xr:uid="{00000000-0005-0000-0000-0000F4000000}"/>
    <cellStyle name="Normal 3 13" xfId="117" xr:uid="{00000000-0005-0000-0000-0000F5000000}"/>
    <cellStyle name="Normal 3 14" xfId="67" xr:uid="{00000000-0005-0000-0000-0000F6000000}"/>
    <cellStyle name="Normal 3 15" xfId="123" xr:uid="{00000000-0005-0000-0000-0000F7000000}"/>
    <cellStyle name="Normal 3 16" xfId="128" xr:uid="{00000000-0005-0000-0000-0000F8000000}"/>
    <cellStyle name="Normal 3 17" xfId="133" xr:uid="{00000000-0005-0000-0000-0000F9000000}"/>
    <cellStyle name="Normal 3 18" xfId="138" xr:uid="{00000000-0005-0000-0000-0000FA000000}"/>
    <cellStyle name="Normal 3 19" xfId="143" xr:uid="{00000000-0005-0000-0000-0000FB000000}"/>
    <cellStyle name="Normal 3 2" xfId="49" xr:uid="{00000000-0005-0000-0000-0000FC000000}"/>
    <cellStyle name="Normal 3 2 2" xfId="50" xr:uid="{00000000-0005-0000-0000-0000FD000000}"/>
    <cellStyle name="Normal 3 20" xfId="148" xr:uid="{00000000-0005-0000-0000-0000FE000000}"/>
    <cellStyle name="Normal 3 21" xfId="153" xr:uid="{00000000-0005-0000-0000-0000FF000000}"/>
    <cellStyle name="Normal 3 22" xfId="158" xr:uid="{00000000-0005-0000-0000-000000010000}"/>
    <cellStyle name="Normal 3 23" xfId="163" xr:uid="{00000000-0005-0000-0000-000001010000}"/>
    <cellStyle name="Normal 3 24" xfId="168" xr:uid="{00000000-0005-0000-0000-000002010000}"/>
    <cellStyle name="Normal 3 25" xfId="173" xr:uid="{00000000-0005-0000-0000-000003010000}"/>
    <cellStyle name="Normal 3 26" xfId="176" xr:uid="{00000000-0005-0000-0000-000004010000}"/>
    <cellStyle name="Normal 3 27" xfId="179" xr:uid="{00000000-0005-0000-0000-000005010000}"/>
    <cellStyle name="Normal 3 27 2" xfId="297" xr:uid="{00000000-0005-0000-0000-000006010000}"/>
    <cellStyle name="Normal 3 27 3" xfId="354" xr:uid="{00000000-0005-0000-0000-000007010000}"/>
    <cellStyle name="Normal 3 27 4" xfId="357" xr:uid="{00000000-0005-0000-0000-000008010000}"/>
    <cellStyle name="Normal 3 27 5" xfId="272" xr:uid="{00000000-0005-0000-0000-000009010000}"/>
    <cellStyle name="Normal 3 27 6" xfId="192" xr:uid="{00000000-0005-0000-0000-00000A010000}"/>
    <cellStyle name="Normal 3 28" xfId="329" xr:uid="{00000000-0005-0000-0000-00000B010000}"/>
    <cellStyle name="Normal 3 29" xfId="264" xr:uid="{00000000-0005-0000-0000-00000C010000}"/>
    <cellStyle name="Normal 3 3" xfId="51" xr:uid="{00000000-0005-0000-0000-00000D010000}"/>
    <cellStyle name="Normal 3 30" xfId="187" xr:uid="{00000000-0005-0000-0000-00000E010000}"/>
    <cellStyle name="Normal 3 31" xfId="241" xr:uid="{00000000-0005-0000-0000-00000F010000}"/>
    <cellStyle name="Normal 3 32" xfId="270" xr:uid="{00000000-0005-0000-0000-000010010000}"/>
    <cellStyle name="Normal 3 33" xfId="361" xr:uid="{00000000-0005-0000-0000-000011010000}"/>
    <cellStyle name="Normal 3 34" xfId="376" xr:uid="{00000000-0005-0000-0000-000012010000}"/>
    <cellStyle name="Normal 3 35" xfId="381" xr:uid="{00000000-0005-0000-0000-000013010000}"/>
    <cellStyle name="Normal 3 36" xfId="386" xr:uid="{00000000-0005-0000-0000-000014010000}"/>
    <cellStyle name="Normal 3 37" xfId="389" xr:uid="{00000000-0005-0000-0000-000015010000}"/>
    <cellStyle name="Normal 3 38" xfId="370" xr:uid="{00000000-0005-0000-0000-000016010000}"/>
    <cellStyle name="Normal 3 39" xfId="395" xr:uid="{00000000-0005-0000-0000-000017010000}"/>
    <cellStyle name="Normal 3 4" xfId="61" xr:uid="{00000000-0005-0000-0000-000018010000}"/>
    <cellStyle name="Normal 3 40" xfId="400" xr:uid="{00000000-0005-0000-0000-000019010000}"/>
    <cellStyle name="Normal 3 41" xfId="403" xr:uid="{00000000-0005-0000-0000-00001A010000}"/>
    <cellStyle name="Normal 3 42" xfId="406" xr:uid="{00000000-0005-0000-0000-00001B010000}"/>
    <cellStyle name="Normal 3 43" xfId="415" xr:uid="{00000000-0005-0000-0000-00001C010000}"/>
    <cellStyle name="Normal 3 44" xfId="420" xr:uid="{00000000-0005-0000-0000-00001D010000}"/>
    <cellStyle name="Normal 3 45" xfId="423" xr:uid="{00000000-0005-0000-0000-00001E010000}"/>
    <cellStyle name="Normal 3 46" xfId="427" xr:uid="{00000000-0005-0000-0000-00001F010000}"/>
    <cellStyle name="Normal 3 47" xfId="437" xr:uid="{00000000-0005-0000-0000-000020010000}"/>
    <cellStyle name="Normal 3 48" xfId="443" xr:uid="{00000000-0005-0000-0000-000021010000}"/>
    <cellStyle name="Normal 3 49" xfId="448" xr:uid="{00000000-0005-0000-0000-000022010000}"/>
    <cellStyle name="Normal 3 5" xfId="76" xr:uid="{00000000-0005-0000-0000-000023010000}"/>
    <cellStyle name="Normal 3 50" xfId="451" xr:uid="{00000000-0005-0000-0000-000024010000}"/>
    <cellStyle name="Normal 3 51" xfId="454" xr:uid="{00000000-0005-0000-0000-000025010000}"/>
    <cellStyle name="Normal 3 52" xfId="463" xr:uid="{00000000-0005-0000-0000-000026010000}"/>
    <cellStyle name="Normal 3 53" xfId="468" xr:uid="{00000000-0005-0000-0000-000027010000}"/>
    <cellStyle name="Normal 3 54" xfId="473" xr:uid="{00000000-0005-0000-0000-000028010000}"/>
    <cellStyle name="Normal 3 55" xfId="478" xr:uid="{00000000-0005-0000-0000-000029010000}"/>
    <cellStyle name="Normal 3 56" xfId="483" xr:uid="{00000000-0005-0000-0000-00002A010000}"/>
    <cellStyle name="Normal 3 57" xfId="488" xr:uid="{00000000-0005-0000-0000-00002B010000}"/>
    <cellStyle name="Normal 3 58" xfId="493" xr:uid="{00000000-0005-0000-0000-00002C010000}"/>
    <cellStyle name="Normal 3 59" xfId="498" xr:uid="{00000000-0005-0000-0000-00002D010000}"/>
    <cellStyle name="Normal 3 6" xfId="84" xr:uid="{00000000-0005-0000-0000-00002E010000}"/>
    <cellStyle name="Normal 3 60" xfId="501" xr:uid="{00000000-0005-0000-0000-00002F010000}"/>
    <cellStyle name="Normal 3 61" xfId="504" xr:uid="{00000000-0005-0000-0000-000030010000}"/>
    <cellStyle name="Normal 3 62" xfId="513" xr:uid="{00000000-0005-0000-0000-000031010000}"/>
    <cellStyle name="Normal 3 63" xfId="518" xr:uid="{00000000-0005-0000-0000-000032010000}"/>
    <cellStyle name="Normal 3 64" xfId="523" xr:uid="{00000000-0005-0000-0000-000033010000}"/>
    <cellStyle name="Normal 3 65" xfId="529" xr:uid="{00000000-0005-0000-0000-000034010000}"/>
    <cellStyle name="Normal 3 66" xfId="533" xr:uid="{00000000-0005-0000-0000-000035010000}"/>
    <cellStyle name="Normal 3 67" xfId="538" xr:uid="{00000000-0005-0000-0000-000036010000}"/>
    <cellStyle name="Normal 3 68" xfId="543" xr:uid="{00000000-0005-0000-0000-000037010000}"/>
    <cellStyle name="Normal 3 69" xfId="548" xr:uid="{00000000-0005-0000-0000-000038010000}"/>
    <cellStyle name="Normal 3 7" xfId="89" xr:uid="{00000000-0005-0000-0000-000039010000}"/>
    <cellStyle name="Normal 3 70" xfId="551" xr:uid="{00000000-0005-0000-0000-00003A010000}"/>
    <cellStyle name="Normal 3 71" xfId="554" xr:uid="{00000000-0005-0000-0000-00003B010000}"/>
    <cellStyle name="Normal 3 72" xfId="563" xr:uid="{00000000-0005-0000-0000-00003C010000}"/>
    <cellStyle name="Normal 3 73" xfId="568" xr:uid="{00000000-0005-0000-0000-00003D010000}"/>
    <cellStyle name="Normal 3 74" xfId="573" xr:uid="{00000000-0005-0000-0000-00003E010000}"/>
    <cellStyle name="Normal 3 75" xfId="578" xr:uid="{00000000-0005-0000-0000-00003F010000}"/>
    <cellStyle name="Normal 3 76" xfId="583" xr:uid="{00000000-0005-0000-0000-000040010000}"/>
    <cellStyle name="Normal 3 77" xfId="589" xr:uid="{00000000-0005-0000-0000-000041010000}"/>
    <cellStyle name="Normal 3 78" xfId="594" xr:uid="{00000000-0005-0000-0000-000042010000}"/>
    <cellStyle name="Normal 3 79" xfId="599" xr:uid="{00000000-0005-0000-0000-000043010000}"/>
    <cellStyle name="Normal 3 8" xfId="94" xr:uid="{00000000-0005-0000-0000-000044010000}"/>
    <cellStyle name="Normal 3 80" xfId="604" xr:uid="{00000000-0005-0000-0000-000045010000}"/>
    <cellStyle name="Normal 3 81" xfId="609" xr:uid="{00000000-0005-0000-0000-000046010000}"/>
    <cellStyle name="Normal 3 82" xfId="612" xr:uid="{00000000-0005-0000-0000-000047010000}"/>
    <cellStyle name="Normal 3 9" xfId="99" xr:uid="{00000000-0005-0000-0000-000048010000}"/>
    <cellStyle name="Normal 4" xfId="52" xr:uid="{00000000-0005-0000-0000-000049010000}"/>
    <cellStyle name="Normal 4 10" xfId="102" xr:uid="{00000000-0005-0000-0000-00004A010000}"/>
    <cellStyle name="Normal 4 11" xfId="107" xr:uid="{00000000-0005-0000-0000-00004B010000}"/>
    <cellStyle name="Normal 4 12" xfId="112" xr:uid="{00000000-0005-0000-0000-00004C010000}"/>
    <cellStyle name="Normal 4 13" xfId="71" xr:uid="{00000000-0005-0000-0000-00004D010000}"/>
    <cellStyle name="Normal 4 14" xfId="72" xr:uid="{00000000-0005-0000-0000-00004E010000}"/>
    <cellStyle name="Normal 4 15" xfId="121" xr:uid="{00000000-0005-0000-0000-00004F010000}"/>
    <cellStyle name="Normal 4 16" xfId="126" xr:uid="{00000000-0005-0000-0000-000050010000}"/>
    <cellStyle name="Normal 4 17" xfId="131" xr:uid="{00000000-0005-0000-0000-000051010000}"/>
    <cellStyle name="Normal 4 18" xfId="136" xr:uid="{00000000-0005-0000-0000-000052010000}"/>
    <cellStyle name="Normal 4 19" xfId="141" xr:uid="{00000000-0005-0000-0000-000053010000}"/>
    <cellStyle name="Normal 4 2" xfId="53" xr:uid="{00000000-0005-0000-0000-000054010000}"/>
    <cellStyle name="Normal 4 2 2" xfId="243" xr:uid="{00000000-0005-0000-0000-000055010000}"/>
    <cellStyle name="Normal 4 2 2 2" xfId="244" xr:uid="{00000000-0005-0000-0000-000056010000}"/>
    <cellStyle name="Normal 4 2 2 3" xfId="276" xr:uid="{00000000-0005-0000-0000-000057010000}"/>
    <cellStyle name="Normal 4 2 2 4" xfId="186" xr:uid="{00000000-0005-0000-0000-000058010000}"/>
    <cellStyle name="Normal 4 2 2 5" xfId="358" xr:uid="{00000000-0005-0000-0000-000059010000}"/>
    <cellStyle name="Normal 4 2 2 6" xfId="268" xr:uid="{00000000-0005-0000-0000-00005A010000}"/>
    <cellStyle name="Normal 4 2 3" xfId="299" xr:uid="{00000000-0005-0000-0000-00005B010000}"/>
    <cellStyle name="Normal 4 2 4" xfId="313" xr:uid="{00000000-0005-0000-0000-00005C010000}"/>
    <cellStyle name="Normal 4 2 5" xfId="249" xr:uid="{00000000-0005-0000-0000-00005D010000}"/>
    <cellStyle name="Normal 4 2 6" xfId="185" xr:uid="{00000000-0005-0000-0000-00005E010000}"/>
    <cellStyle name="Normal 4 2 7" xfId="351" xr:uid="{00000000-0005-0000-0000-00005F010000}"/>
    <cellStyle name="Normal 4 2 8" xfId="251" xr:uid="{00000000-0005-0000-0000-000060010000}"/>
    <cellStyle name="Normal 4 20" xfId="146" xr:uid="{00000000-0005-0000-0000-000061010000}"/>
    <cellStyle name="Normal 4 21" xfId="151" xr:uid="{00000000-0005-0000-0000-000062010000}"/>
    <cellStyle name="Normal 4 22" xfId="156" xr:uid="{00000000-0005-0000-0000-000063010000}"/>
    <cellStyle name="Normal 4 23" xfId="161" xr:uid="{00000000-0005-0000-0000-000064010000}"/>
    <cellStyle name="Normal 4 24" xfId="166" xr:uid="{00000000-0005-0000-0000-000065010000}"/>
    <cellStyle name="Normal 4 25" xfId="171" xr:uid="{00000000-0005-0000-0000-000066010000}"/>
    <cellStyle name="Normal 4 26" xfId="183" xr:uid="{00000000-0005-0000-0000-000067010000}"/>
    <cellStyle name="Normal 4 26 2" xfId="298" xr:uid="{00000000-0005-0000-0000-000068010000}"/>
    <cellStyle name="Normal 4 26 3" xfId="355" xr:uid="{00000000-0005-0000-0000-000069010000}"/>
    <cellStyle name="Normal 4 26 4" xfId="194" xr:uid="{00000000-0005-0000-0000-00006A010000}"/>
    <cellStyle name="Normal 4 26 5" xfId="257" xr:uid="{00000000-0005-0000-0000-00006B010000}"/>
    <cellStyle name="Normal 4 26 6" xfId="344" xr:uid="{00000000-0005-0000-0000-00006C010000}"/>
    <cellStyle name="Normal 4 27" xfId="316" xr:uid="{00000000-0005-0000-0000-00006D010000}"/>
    <cellStyle name="Normal 4 28" xfId="253" xr:uid="{00000000-0005-0000-0000-00006E010000}"/>
    <cellStyle name="Normal 4 29" xfId="193" xr:uid="{00000000-0005-0000-0000-00006F010000}"/>
    <cellStyle name="Normal 4 3" xfId="66" xr:uid="{00000000-0005-0000-0000-000070010000}"/>
    <cellStyle name="Normal 4 30" xfId="359" xr:uid="{00000000-0005-0000-0000-000071010000}"/>
    <cellStyle name="Normal 4 31" xfId="360" xr:uid="{00000000-0005-0000-0000-000072010000}"/>
    <cellStyle name="Normal 4 32" xfId="365" xr:uid="{00000000-0005-0000-0000-000073010000}"/>
    <cellStyle name="Normal 4 33" xfId="372" xr:uid="{00000000-0005-0000-0000-000074010000}"/>
    <cellStyle name="Normal 4 34" xfId="374" xr:uid="{00000000-0005-0000-0000-000075010000}"/>
    <cellStyle name="Normal 4 35" xfId="379" xr:uid="{00000000-0005-0000-0000-000076010000}"/>
    <cellStyle name="Normal 4 36" xfId="384" xr:uid="{00000000-0005-0000-0000-000077010000}"/>
    <cellStyle name="Normal 4 37" xfId="366" xr:uid="{00000000-0005-0000-0000-000078010000}"/>
    <cellStyle name="Normal 4 38" xfId="371" xr:uid="{00000000-0005-0000-0000-000079010000}"/>
    <cellStyle name="Normal 4 39" xfId="393" xr:uid="{00000000-0005-0000-0000-00007A010000}"/>
    <cellStyle name="Normal 4 4" xfId="73" xr:uid="{00000000-0005-0000-0000-00007B010000}"/>
    <cellStyle name="Normal 4 40" xfId="398" xr:uid="{00000000-0005-0000-0000-00007C010000}"/>
    <cellStyle name="Normal 4 41" xfId="410" xr:uid="{00000000-0005-0000-0000-00007D010000}"/>
    <cellStyle name="Normal 4 42" xfId="411" xr:uid="{00000000-0005-0000-0000-00007E010000}"/>
    <cellStyle name="Normal 4 43" xfId="413" xr:uid="{00000000-0005-0000-0000-00007F010000}"/>
    <cellStyle name="Normal 4 44" xfId="418" xr:uid="{00000000-0005-0000-0000-000080010000}"/>
    <cellStyle name="Normal 4 45" xfId="431" xr:uid="{00000000-0005-0000-0000-000081010000}"/>
    <cellStyle name="Normal 4 46" xfId="433" xr:uid="{00000000-0005-0000-0000-000082010000}"/>
    <cellStyle name="Normal 4 47" xfId="435" xr:uid="{00000000-0005-0000-0000-000083010000}"/>
    <cellStyle name="Normal 4 48" xfId="441" xr:uid="{00000000-0005-0000-0000-000084010000}"/>
    <cellStyle name="Normal 4 49" xfId="446" xr:uid="{00000000-0005-0000-0000-000085010000}"/>
    <cellStyle name="Normal 4 5" xfId="77" xr:uid="{00000000-0005-0000-0000-000086010000}"/>
    <cellStyle name="Normal 4 50" xfId="458" xr:uid="{00000000-0005-0000-0000-000087010000}"/>
    <cellStyle name="Normal 4 51" xfId="459" xr:uid="{00000000-0005-0000-0000-000088010000}"/>
    <cellStyle name="Normal 4 52" xfId="461" xr:uid="{00000000-0005-0000-0000-000089010000}"/>
    <cellStyle name="Normal 4 53" xfId="466" xr:uid="{00000000-0005-0000-0000-00008A010000}"/>
    <cellStyle name="Normal 4 54" xfId="471" xr:uid="{00000000-0005-0000-0000-00008B010000}"/>
    <cellStyle name="Normal 4 55" xfId="476" xr:uid="{00000000-0005-0000-0000-00008C010000}"/>
    <cellStyle name="Normal 4 56" xfId="481" xr:uid="{00000000-0005-0000-0000-00008D010000}"/>
    <cellStyle name="Normal 4 57" xfId="486" xr:uid="{00000000-0005-0000-0000-00008E010000}"/>
    <cellStyle name="Normal 4 58" xfId="491" xr:uid="{00000000-0005-0000-0000-00008F010000}"/>
    <cellStyle name="Normal 4 59" xfId="496" xr:uid="{00000000-0005-0000-0000-000090010000}"/>
    <cellStyle name="Normal 4 6" xfId="82" xr:uid="{00000000-0005-0000-0000-000091010000}"/>
    <cellStyle name="Normal 4 60" xfId="508" xr:uid="{00000000-0005-0000-0000-000092010000}"/>
    <cellStyle name="Normal 4 61" xfId="509" xr:uid="{00000000-0005-0000-0000-000093010000}"/>
    <cellStyle name="Normal 4 62" xfId="511" xr:uid="{00000000-0005-0000-0000-000094010000}"/>
    <cellStyle name="Normal 4 63" xfId="516" xr:uid="{00000000-0005-0000-0000-000095010000}"/>
    <cellStyle name="Normal 4 64" xfId="521" xr:uid="{00000000-0005-0000-0000-000096010000}"/>
    <cellStyle name="Normal 4 65" xfId="525" xr:uid="{00000000-0005-0000-0000-000097010000}"/>
    <cellStyle name="Normal 4 66" xfId="532" xr:uid="{00000000-0005-0000-0000-000098010000}"/>
    <cellStyle name="Normal 4 67" xfId="536" xr:uid="{00000000-0005-0000-0000-000099010000}"/>
    <cellStyle name="Normal 4 68" xfId="541" xr:uid="{00000000-0005-0000-0000-00009A010000}"/>
    <cellStyle name="Normal 4 69" xfId="546" xr:uid="{00000000-0005-0000-0000-00009B010000}"/>
    <cellStyle name="Normal 4 7" xfId="87" xr:uid="{00000000-0005-0000-0000-00009C010000}"/>
    <cellStyle name="Normal 4 70" xfId="558" xr:uid="{00000000-0005-0000-0000-00009D010000}"/>
    <cellStyle name="Normal 4 71" xfId="559" xr:uid="{00000000-0005-0000-0000-00009E010000}"/>
    <cellStyle name="Normal 4 72" xfId="561" xr:uid="{00000000-0005-0000-0000-00009F010000}"/>
    <cellStyle name="Normal 4 73" xfId="566" xr:uid="{00000000-0005-0000-0000-0000A0010000}"/>
    <cellStyle name="Normal 4 74" xfId="571" xr:uid="{00000000-0005-0000-0000-0000A1010000}"/>
    <cellStyle name="Normal 4 75" xfId="576" xr:uid="{00000000-0005-0000-0000-0000A2010000}"/>
    <cellStyle name="Normal 4 76" xfId="581" xr:uid="{00000000-0005-0000-0000-0000A3010000}"/>
    <cellStyle name="Normal 4 77" xfId="587" xr:uid="{00000000-0005-0000-0000-0000A4010000}"/>
    <cellStyle name="Normal 4 78" xfId="592" xr:uid="{00000000-0005-0000-0000-0000A5010000}"/>
    <cellStyle name="Normal 4 79" xfId="597" xr:uid="{00000000-0005-0000-0000-0000A6010000}"/>
    <cellStyle name="Normal 4 8" xfId="92" xr:uid="{00000000-0005-0000-0000-0000A7010000}"/>
    <cellStyle name="Normal 4 80" xfId="602" xr:uid="{00000000-0005-0000-0000-0000A8010000}"/>
    <cellStyle name="Normal 4 81" xfId="607" xr:uid="{00000000-0005-0000-0000-0000A9010000}"/>
    <cellStyle name="Normal 4 9" xfId="97" xr:uid="{00000000-0005-0000-0000-0000AA010000}"/>
    <cellStyle name="Normal 5" xfId="426" xr:uid="{00000000-0005-0000-0000-0000AB010000}"/>
    <cellStyle name="Normal 5 10" xfId="118" xr:uid="{00000000-0005-0000-0000-0000AC010000}"/>
    <cellStyle name="Normal 5 11" xfId="119" xr:uid="{00000000-0005-0000-0000-0000AD010000}"/>
    <cellStyle name="Normal 5 12" xfId="124" xr:uid="{00000000-0005-0000-0000-0000AE010000}"/>
    <cellStyle name="Normal 5 13" xfId="129" xr:uid="{00000000-0005-0000-0000-0000AF010000}"/>
    <cellStyle name="Normal 5 14" xfId="134" xr:uid="{00000000-0005-0000-0000-0000B0010000}"/>
    <cellStyle name="Normal 5 15" xfId="139" xr:uid="{00000000-0005-0000-0000-0000B1010000}"/>
    <cellStyle name="Normal 5 16" xfId="144" xr:uid="{00000000-0005-0000-0000-0000B2010000}"/>
    <cellStyle name="Normal 5 17" xfId="149" xr:uid="{00000000-0005-0000-0000-0000B3010000}"/>
    <cellStyle name="Normal 5 18" xfId="154" xr:uid="{00000000-0005-0000-0000-0000B4010000}"/>
    <cellStyle name="Normal 5 19" xfId="159" xr:uid="{00000000-0005-0000-0000-0000B5010000}"/>
    <cellStyle name="Normal 5 2" xfId="80" xr:uid="{00000000-0005-0000-0000-0000B6010000}"/>
    <cellStyle name="Normal 5 20" xfId="164" xr:uid="{00000000-0005-0000-0000-0000B7010000}"/>
    <cellStyle name="Normal 5 21" xfId="169" xr:uid="{00000000-0005-0000-0000-0000B8010000}"/>
    <cellStyle name="Normal 5 22" xfId="174" xr:uid="{00000000-0005-0000-0000-0000B9010000}"/>
    <cellStyle name="Normal 5 23" xfId="177" xr:uid="{00000000-0005-0000-0000-0000BA010000}"/>
    <cellStyle name="Normal 5 24" xfId="178" xr:uid="{00000000-0005-0000-0000-0000BB010000}"/>
    <cellStyle name="Normal 5 25" xfId="195" xr:uid="{00000000-0005-0000-0000-0000BC010000}"/>
    <cellStyle name="Normal 5 26" xfId="250" xr:uid="{00000000-0005-0000-0000-0000BD010000}"/>
    <cellStyle name="Normal 5 27" xfId="342" xr:uid="{00000000-0005-0000-0000-0000BE010000}"/>
    <cellStyle name="Normal 5 28" xfId="269" xr:uid="{00000000-0005-0000-0000-0000BF010000}"/>
    <cellStyle name="Normal 5 29" xfId="191" xr:uid="{00000000-0005-0000-0000-0000C0010000}"/>
    <cellStyle name="Normal 5 3" xfId="85" xr:uid="{00000000-0005-0000-0000-0000C1010000}"/>
    <cellStyle name="Normal 5 30" xfId="377" xr:uid="{00000000-0005-0000-0000-0000C2010000}"/>
    <cellStyle name="Normal 5 31" xfId="382" xr:uid="{00000000-0005-0000-0000-0000C3010000}"/>
    <cellStyle name="Normal 5 32" xfId="387" xr:uid="{00000000-0005-0000-0000-0000C4010000}"/>
    <cellStyle name="Normal 5 33" xfId="390" xr:uid="{00000000-0005-0000-0000-0000C5010000}"/>
    <cellStyle name="Normal 5 34" xfId="391" xr:uid="{00000000-0005-0000-0000-0000C6010000}"/>
    <cellStyle name="Normal 5 35" xfId="396" xr:uid="{00000000-0005-0000-0000-0000C7010000}"/>
    <cellStyle name="Normal 5 36" xfId="401" xr:uid="{00000000-0005-0000-0000-0000C8010000}"/>
    <cellStyle name="Normal 5 37" xfId="404" xr:uid="{00000000-0005-0000-0000-0000C9010000}"/>
    <cellStyle name="Normal 5 38" xfId="405" xr:uid="{00000000-0005-0000-0000-0000CA010000}"/>
    <cellStyle name="Normal 5 39" xfId="416" xr:uid="{00000000-0005-0000-0000-0000CB010000}"/>
    <cellStyle name="Normal 5 4" xfId="90" xr:uid="{00000000-0005-0000-0000-0000CC010000}"/>
    <cellStyle name="Normal 5 40" xfId="421" xr:uid="{00000000-0005-0000-0000-0000CD010000}"/>
    <cellStyle name="Normal 5 41" xfId="424" xr:uid="{00000000-0005-0000-0000-0000CE010000}"/>
    <cellStyle name="Normal 5 42" xfId="425" xr:uid="{00000000-0005-0000-0000-0000CF010000}"/>
    <cellStyle name="Normal 5 43" xfId="438" xr:uid="{00000000-0005-0000-0000-0000D0010000}"/>
    <cellStyle name="Normal 5 44" xfId="444" xr:uid="{00000000-0005-0000-0000-0000D1010000}"/>
    <cellStyle name="Normal 5 45" xfId="449" xr:uid="{00000000-0005-0000-0000-0000D2010000}"/>
    <cellStyle name="Normal 5 46" xfId="452" xr:uid="{00000000-0005-0000-0000-0000D3010000}"/>
    <cellStyle name="Normal 5 47" xfId="453" xr:uid="{00000000-0005-0000-0000-0000D4010000}"/>
    <cellStyle name="Normal 5 48" xfId="464" xr:uid="{00000000-0005-0000-0000-0000D5010000}"/>
    <cellStyle name="Normal 5 49" xfId="469" xr:uid="{00000000-0005-0000-0000-0000D6010000}"/>
    <cellStyle name="Normal 5 5" xfId="95" xr:uid="{00000000-0005-0000-0000-0000D7010000}"/>
    <cellStyle name="Normal 5 50" xfId="474" xr:uid="{00000000-0005-0000-0000-0000D8010000}"/>
    <cellStyle name="Normal 5 51" xfId="479" xr:uid="{00000000-0005-0000-0000-0000D9010000}"/>
    <cellStyle name="Normal 5 52" xfId="484" xr:uid="{00000000-0005-0000-0000-0000DA010000}"/>
    <cellStyle name="Normal 5 53" xfId="489" xr:uid="{00000000-0005-0000-0000-0000DB010000}"/>
    <cellStyle name="Normal 5 54" xfId="494" xr:uid="{00000000-0005-0000-0000-0000DC010000}"/>
    <cellStyle name="Normal 5 55" xfId="499" xr:uid="{00000000-0005-0000-0000-0000DD010000}"/>
    <cellStyle name="Normal 5 56" xfId="502" xr:uid="{00000000-0005-0000-0000-0000DE010000}"/>
    <cellStyle name="Normal 5 57" xfId="503" xr:uid="{00000000-0005-0000-0000-0000DF010000}"/>
    <cellStyle name="Normal 5 58" xfId="514" xr:uid="{00000000-0005-0000-0000-0000E0010000}"/>
    <cellStyle name="Normal 5 59" xfId="519" xr:uid="{00000000-0005-0000-0000-0000E1010000}"/>
    <cellStyle name="Normal 5 6" xfId="100" xr:uid="{00000000-0005-0000-0000-0000E2010000}"/>
    <cellStyle name="Normal 5 60" xfId="524" xr:uid="{00000000-0005-0000-0000-0000E3010000}"/>
    <cellStyle name="Normal 5 61" xfId="530" xr:uid="{00000000-0005-0000-0000-0000E4010000}"/>
    <cellStyle name="Normal 5 62" xfId="534" xr:uid="{00000000-0005-0000-0000-0000E5010000}"/>
    <cellStyle name="Normal 5 63" xfId="539" xr:uid="{00000000-0005-0000-0000-0000E6010000}"/>
    <cellStyle name="Normal 5 64" xfId="544" xr:uid="{00000000-0005-0000-0000-0000E7010000}"/>
    <cellStyle name="Normal 5 65" xfId="549" xr:uid="{00000000-0005-0000-0000-0000E8010000}"/>
    <cellStyle name="Normal 5 66" xfId="552" xr:uid="{00000000-0005-0000-0000-0000E9010000}"/>
    <cellStyle name="Normal 5 67" xfId="553" xr:uid="{00000000-0005-0000-0000-0000EA010000}"/>
    <cellStyle name="Normal 5 68" xfId="564" xr:uid="{00000000-0005-0000-0000-0000EB010000}"/>
    <cellStyle name="Normal 5 69" xfId="569" xr:uid="{00000000-0005-0000-0000-0000EC010000}"/>
    <cellStyle name="Normal 5 7" xfId="105" xr:uid="{00000000-0005-0000-0000-0000ED010000}"/>
    <cellStyle name="Normal 5 70" xfId="574" xr:uid="{00000000-0005-0000-0000-0000EE010000}"/>
    <cellStyle name="Normal 5 71" xfId="579" xr:uid="{00000000-0005-0000-0000-0000EF010000}"/>
    <cellStyle name="Normal 5 72" xfId="584" xr:uid="{00000000-0005-0000-0000-0000F0010000}"/>
    <cellStyle name="Normal 5 73" xfId="590" xr:uid="{00000000-0005-0000-0000-0000F1010000}"/>
    <cellStyle name="Normal 5 74" xfId="595" xr:uid="{00000000-0005-0000-0000-0000F2010000}"/>
    <cellStyle name="Normal 5 75" xfId="600" xr:uid="{00000000-0005-0000-0000-0000F3010000}"/>
    <cellStyle name="Normal 5 76" xfId="605" xr:uid="{00000000-0005-0000-0000-0000F4010000}"/>
    <cellStyle name="Normal 5 77" xfId="610" xr:uid="{00000000-0005-0000-0000-0000F5010000}"/>
    <cellStyle name="Normal 5 78" xfId="613" xr:uid="{00000000-0005-0000-0000-0000F6010000}"/>
    <cellStyle name="Normal 5 79" xfId="614" xr:uid="{00000000-0005-0000-0000-0000F7010000}"/>
    <cellStyle name="Normal 5 8" xfId="110" xr:uid="{00000000-0005-0000-0000-0000F8010000}"/>
    <cellStyle name="Normal 5 9" xfId="115" xr:uid="{00000000-0005-0000-0000-0000F9010000}"/>
    <cellStyle name="Normal 6" xfId="196" xr:uid="{00000000-0005-0000-0000-0000FA010000}"/>
    <cellStyle name="Normal 7" xfId="432" xr:uid="{00000000-0005-0000-0000-0000FB010000}"/>
    <cellStyle name="Normal 8" xfId="65" xr:uid="{00000000-0005-0000-0000-0000FC010000}"/>
    <cellStyle name="Note 2" xfId="54" xr:uid="{00000000-0005-0000-0000-0000FD010000}"/>
    <cellStyle name="Note 2 2" xfId="245" xr:uid="{00000000-0005-0000-0000-0000FE010000}"/>
    <cellStyle name="Note 2 3" xfId="300" xr:uid="{00000000-0005-0000-0000-0000FF010000}"/>
    <cellStyle name="Note 2 4" xfId="310" xr:uid="{00000000-0005-0000-0000-000000020000}"/>
    <cellStyle name="Percent" xfId="55" builtinId="5"/>
    <cellStyle name="Porcentual 10" xfId="79" xr:uid="{00000000-0005-0000-0000-000002020000}"/>
    <cellStyle name="Porcentual 2" xfId="56" xr:uid="{00000000-0005-0000-0000-000003020000}"/>
    <cellStyle name="Porcentual 2 10" xfId="108" xr:uid="{00000000-0005-0000-0000-000004020000}"/>
    <cellStyle name="Porcentual 2 11" xfId="113" xr:uid="{00000000-0005-0000-0000-000005020000}"/>
    <cellStyle name="Porcentual 2 12" xfId="116" xr:uid="{00000000-0005-0000-0000-000006020000}"/>
    <cellStyle name="Porcentual 2 13" xfId="69" xr:uid="{00000000-0005-0000-0000-000007020000}"/>
    <cellStyle name="Porcentual 2 14" xfId="122" xr:uid="{00000000-0005-0000-0000-000008020000}"/>
    <cellStyle name="Porcentual 2 15" xfId="127" xr:uid="{00000000-0005-0000-0000-000009020000}"/>
    <cellStyle name="Porcentual 2 16" xfId="132" xr:uid="{00000000-0005-0000-0000-00000A020000}"/>
    <cellStyle name="Porcentual 2 17" xfId="137" xr:uid="{00000000-0005-0000-0000-00000B020000}"/>
    <cellStyle name="Porcentual 2 18" xfId="142" xr:uid="{00000000-0005-0000-0000-00000C020000}"/>
    <cellStyle name="Porcentual 2 19" xfId="147" xr:uid="{00000000-0005-0000-0000-00000D020000}"/>
    <cellStyle name="Porcentual 2 2" xfId="57" xr:uid="{00000000-0005-0000-0000-00000E020000}"/>
    <cellStyle name="Porcentual 2 2 2" xfId="246" xr:uid="{00000000-0005-0000-0000-00000F020000}"/>
    <cellStyle name="Porcentual 2 2 2 2" xfId="247" xr:uid="{00000000-0005-0000-0000-000010020000}"/>
    <cellStyle name="Porcentual 2 2 2 3" xfId="271" xr:uid="{00000000-0005-0000-0000-000011020000}"/>
    <cellStyle name="Porcentual 2 2 2 4" xfId="262" xr:uid="{00000000-0005-0000-0000-000012020000}"/>
    <cellStyle name="Porcentual 2 2 2 5" xfId="188" xr:uid="{00000000-0005-0000-0000-000013020000}"/>
    <cellStyle name="Porcentual 2 2 2 6" xfId="352" xr:uid="{00000000-0005-0000-0000-000014020000}"/>
    <cellStyle name="Porcentual 2 2 3" xfId="302" xr:uid="{00000000-0005-0000-0000-000015020000}"/>
    <cellStyle name="Porcentual 2 2 4" xfId="305" xr:uid="{00000000-0005-0000-0000-000016020000}"/>
    <cellStyle name="Porcentual 2 2 5" xfId="273" xr:uid="{00000000-0005-0000-0000-000017020000}"/>
    <cellStyle name="Porcentual 2 2 6" xfId="254" xr:uid="{00000000-0005-0000-0000-000018020000}"/>
    <cellStyle name="Porcentual 2 2 7" xfId="343" xr:uid="{00000000-0005-0000-0000-000019020000}"/>
    <cellStyle name="Porcentual 2 2 8" xfId="275" xr:uid="{00000000-0005-0000-0000-00001A020000}"/>
    <cellStyle name="Porcentual 2 20" xfId="152" xr:uid="{00000000-0005-0000-0000-00001B020000}"/>
    <cellStyle name="Porcentual 2 21" xfId="157" xr:uid="{00000000-0005-0000-0000-00001C020000}"/>
    <cellStyle name="Porcentual 2 22" xfId="162" xr:uid="{00000000-0005-0000-0000-00001D020000}"/>
    <cellStyle name="Porcentual 2 23" xfId="167" xr:uid="{00000000-0005-0000-0000-00001E020000}"/>
    <cellStyle name="Porcentual 2 24" xfId="172" xr:uid="{00000000-0005-0000-0000-00001F020000}"/>
    <cellStyle name="Porcentual 2 25" xfId="175" xr:uid="{00000000-0005-0000-0000-000020020000}"/>
    <cellStyle name="Porcentual 2 26" xfId="181" xr:uid="{00000000-0005-0000-0000-000021020000}"/>
    <cellStyle name="Porcentual 2 26 2" xfId="301" xr:uid="{00000000-0005-0000-0000-000022020000}"/>
    <cellStyle name="Porcentual 2 26 3" xfId="356" xr:uid="{00000000-0005-0000-0000-000023020000}"/>
    <cellStyle name="Porcentual 2 26 4" xfId="266" xr:uid="{00000000-0005-0000-0000-000024020000}"/>
    <cellStyle name="Porcentual 2 26 5" xfId="347" xr:uid="{00000000-0005-0000-0000-000025020000}"/>
    <cellStyle name="Porcentual 2 26 6" xfId="259" xr:uid="{00000000-0005-0000-0000-000026020000}"/>
    <cellStyle name="Porcentual 2 27" xfId="307" xr:uid="{00000000-0005-0000-0000-000027020000}"/>
    <cellStyle name="Porcentual 2 28" xfId="260" xr:uid="{00000000-0005-0000-0000-000028020000}"/>
    <cellStyle name="Porcentual 2 29" xfId="189" xr:uid="{00000000-0005-0000-0000-000029020000}"/>
    <cellStyle name="Porcentual 2 3" xfId="63" xr:uid="{00000000-0005-0000-0000-00002A020000}"/>
    <cellStyle name="Porcentual 2 30" xfId="274" xr:uid="{00000000-0005-0000-0000-00002B020000}"/>
    <cellStyle name="Porcentual 2 31" xfId="348" xr:uid="{00000000-0005-0000-0000-00002C020000}"/>
    <cellStyle name="Porcentual 2 32" xfId="363" xr:uid="{00000000-0005-0000-0000-00002D020000}"/>
    <cellStyle name="Porcentual 2 33" xfId="375" xr:uid="{00000000-0005-0000-0000-00002E020000}"/>
    <cellStyle name="Porcentual 2 34" xfId="380" xr:uid="{00000000-0005-0000-0000-00002F020000}"/>
    <cellStyle name="Porcentual 2 35" xfId="385" xr:uid="{00000000-0005-0000-0000-000030020000}"/>
    <cellStyle name="Porcentual 2 36" xfId="388" xr:uid="{00000000-0005-0000-0000-000031020000}"/>
    <cellStyle name="Porcentual 2 37" xfId="368" xr:uid="{00000000-0005-0000-0000-000032020000}"/>
    <cellStyle name="Porcentual 2 38" xfId="394" xr:uid="{00000000-0005-0000-0000-000033020000}"/>
    <cellStyle name="Porcentual 2 39" xfId="399" xr:uid="{00000000-0005-0000-0000-000034020000}"/>
    <cellStyle name="Porcentual 2 4" xfId="75" xr:uid="{00000000-0005-0000-0000-000035020000}"/>
    <cellStyle name="Porcentual 2 40" xfId="402" xr:uid="{00000000-0005-0000-0000-000036020000}"/>
    <cellStyle name="Porcentual 2 41" xfId="408" xr:uid="{00000000-0005-0000-0000-000037020000}"/>
    <cellStyle name="Porcentual 2 42" xfId="414" xr:uid="{00000000-0005-0000-0000-000038020000}"/>
    <cellStyle name="Porcentual 2 43" xfId="419" xr:uid="{00000000-0005-0000-0000-000039020000}"/>
    <cellStyle name="Porcentual 2 44" xfId="422" xr:uid="{00000000-0005-0000-0000-00003A020000}"/>
    <cellStyle name="Porcentual 2 45" xfId="429" xr:uid="{00000000-0005-0000-0000-00003B020000}"/>
    <cellStyle name="Porcentual 2 46" xfId="436" xr:uid="{00000000-0005-0000-0000-00003C020000}"/>
    <cellStyle name="Porcentual 2 47" xfId="442" xr:uid="{00000000-0005-0000-0000-00003D020000}"/>
    <cellStyle name="Porcentual 2 48" xfId="447" xr:uid="{00000000-0005-0000-0000-00003E020000}"/>
    <cellStyle name="Porcentual 2 49" xfId="450" xr:uid="{00000000-0005-0000-0000-00003F020000}"/>
    <cellStyle name="Porcentual 2 5" xfId="83" xr:uid="{00000000-0005-0000-0000-000040020000}"/>
    <cellStyle name="Porcentual 2 50" xfId="456" xr:uid="{00000000-0005-0000-0000-000041020000}"/>
    <cellStyle name="Porcentual 2 51" xfId="462" xr:uid="{00000000-0005-0000-0000-000042020000}"/>
    <cellStyle name="Porcentual 2 52" xfId="467" xr:uid="{00000000-0005-0000-0000-000043020000}"/>
    <cellStyle name="Porcentual 2 53" xfId="472" xr:uid="{00000000-0005-0000-0000-000044020000}"/>
    <cellStyle name="Porcentual 2 54" xfId="477" xr:uid="{00000000-0005-0000-0000-000045020000}"/>
    <cellStyle name="Porcentual 2 55" xfId="482" xr:uid="{00000000-0005-0000-0000-000046020000}"/>
    <cellStyle name="Porcentual 2 56" xfId="487" xr:uid="{00000000-0005-0000-0000-000047020000}"/>
    <cellStyle name="Porcentual 2 57" xfId="492" xr:uid="{00000000-0005-0000-0000-000048020000}"/>
    <cellStyle name="Porcentual 2 58" xfId="497" xr:uid="{00000000-0005-0000-0000-000049020000}"/>
    <cellStyle name="Porcentual 2 59" xfId="500" xr:uid="{00000000-0005-0000-0000-00004A020000}"/>
    <cellStyle name="Porcentual 2 6" xfId="88" xr:uid="{00000000-0005-0000-0000-00004B020000}"/>
    <cellStyle name="Porcentual 2 60" xfId="506" xr:uid="{00000000-0005-0000-0000-00004C020000}"/>
    <cellStyle name="Porcentual 2 61" xfId="512" xr:uid="{00000000-0005-0000-0000-00004D020000}"/>
    <cellStyle name="Porcentual 2 62" xfId="517" xr:uid="{00000000-0005-0000-0000-00004E020000}"/>
    <cellStyle name="Porcentual 2 63" xfId="522" xr:uid="{00000000-0005-0000-0000-00004F020000}"/>
    <cellStyle name="Porcentual 2 64" xfId="528" xr:uid="{00000000-0005-0000-0000-000050020000}"/>
    <cellStyle name="Porcentual 2 65" xfId="531" xr:uid="{00000000-0005-0000-0000-000051020000}"/>
    <cellStyle name="Porcentual 2 66" xfId="537" xr:uid="{00000000-0005-0000-0000-000052020000}"/>
    <cellStyle name="Porcentual 2 67" xfId="542" xr:uid="{00000000-0005-0000-0000-000053020000}"/>
    <cellStyle name="Porcentual 2 68" xfId="547" xr:uid="{00000000-0005-0000-0000-000054020000}"/>
    <cellStyle name="Porcentual 2 69" xfId="550" xr:uid="{00000000-0005-0000-0000-000055020000}"/>
    <cellStyle name="Porcentual 2 7" xfId="93" xr:uid="{00000000-0005-0000-0000-000056020000}"/>
    <cellStyle name="Porcentual 2 70" xfId="556" xr:uid="{00000000-0005-0000-0000-000057020000}"/>
    <cellStyle name="Porcentual 2 71" xfId="562" xr:uid="{00000000-0005-0000-0000-000058020000}"/>
    <cellStyle name="Porcentual 2 72" xfId="567" xr:uid="{00000000-0005-0000-0000-000059020000}"/>
    <cellStyle name="Porcentual 2 73" xfId="572" xr:uid="{00000000-0005-0000-0000-00005A020000}"/>
    <cellStyle name="Porcentual 2 74" xfId="577" xr:uid="{00000000-0005-0000-0000-00005B020000}"/>
    <cellStyle name="Porcentual 2 75" xfId="582" xr:uid="{00000000-0005-0000-0000-00005C020000}"/>
    <cellStyle name="Porcentual 2 76" xfId="588" xr:uid="{00000000-0005-0000-0000-00005D020000}"/>
    <cellStyle name="Porcentual 2 77" xfId="593" xr:uid="{00000000-0005-0000-0000-00005E020000}"/>
    <cellStyle name="Porcentual 2 78" xfId="598" xr:uid="{00000000-0005-0000-0000-00005F020000}"/>
    <cellStyle name="Porcentual 2 79" xfId="603" xr:uid="{00000000-0005-0000-0000-000060020000}"/>
    <cellStyle name="Porcentual 2 8" xfId="98" xr:uid="{00000000-0005-0000-0000-000061020000}"/>
    <cellStyle name="Porcentual 2 80" xfId="608" xr:uid="{00000000-0005-0000-0000-000062020000}"/>
    <cellStyle name="Porcentual 2 81" xfId="611" xr:uid="{00000000-0005-0000-0000-000063020000}"/>
    <cellStyle name="Porcentual 2 9" xfId="103" xr:uid="{00000000-0005-0000-0000-000064020000}"/>
    <cellStyle name="Title 2" xfId="58" xr:uid="{00000000-0005-0000-0000-000065020000}"/>
    <cellStyle name="Título 2 2" xfId="59" xr:uid="{00000000-0005-0000-0000-000066020000}"/>
    <cellStyle name="Título 4" xfId="60" xr:uid="{00000000-0005-0000-0000-000067020000}"/>
  </cellStyles>
  <dxfs count="105">
    <dxf>
      <font>
        <condense val="0"/>
        <extend val="0"/>
        <color auto="1"/>
      </font>
      <fill>
        <patternFill>
          <bgColor indexed="13"/>
        </patternFill>
      </fill>
    </dxf>
    <dxf>
      <fill>
        <patternFill>
          <bgColor indexed="13"/>
        </patternFill>
      </fill>
    </dxf>
    <dxf>
      <fill>
        <patternFill>
          <bgColor indexed="13"/>
        </patternFill>
      </fill>
    </dxf>
    <dxf>
      <font>
        <condense val="0"/>
        <extend val="0"/>
        <color auto="1"/>
      </font>
      <fill>
        <patternFill>
          <bgColor indexed="13"/>
        </patternFill>
      </fill>
    </dxf>
    <dxf>
      <font>
        <condense val="0"/>
        <extend val="0"/>
        <color auto="1"/>
      </font>
      <fill>
        <patternFill>
          <bgColor indexed="13"/>
        </patternFill>
      </fill>
    </dxf>
    <dxf>
      <fill>
        <patternFill>
          <bgColor indexed="13"/>
        </patternFill>
      </fill>
    </dxf>
    <dxf>
      <fill>
        <patternFill>
          <bgColor indexed="13"/>
        </patternFill>
      </fill>
    </dxf>
    <dxf>
      <font>
        <condense val="0"/>
        <extend val="0"/>
        <color auto="1"/>
      </font>
      <fill>
        <patternFill>
          <bgColor indexed="13"/>
        </patternFill>
      </fill>
    </dxf>
    <dxf>
      <font>
        <condense val="0"/>
        <extend val="0"/>
        <color auto="1"/>
      </font>
      <fill>
        <patternFill>
          <bgColor indexed="13"/>
        </patternFill>
      </fill>
    </dxf>
    <dxf>
      <fill>
        <patternFill>
          <bgColor indexed="13"/>
        </patternFill>
      </fill>
    </dxf>
    <dxf>
      <font>
        <condense val="0"/>
        <extend val="0"/>
        <color auto="1"/>
      </font>
      <fill>
        <patternFill>
          <bgColor indexed="13"/>
        </patternFill>
      </fill>
    </dxf>
    <dxf>
      <fill>
        <patternFill>
          <bgColor indexed="13"/>
        </patternFill>
      </fill>
    </dxf>
    <dxf>
      <fill>
        <patternFill>
          <bgColor indexed="13"/>
        </patternFill>
      </fill>
    </dxf>
    <dxf>
      <font>
        <condense val="0"/>
        <extend val="0"/>
        <color auto="1"/>
      </font>
      <fill>
        <patternFill>
          <bgColor indexed="13"/>
        </patternFill>
      </fill>
    </dxf>
    <dxf>
      <fill>
        <patternFill>
          <bgColor indexed="13"/>
        </patternFill>
      </fill>
    </dxf>
    <dxf>
      <fill>
        <patternFill>
          <bgColor indexed="13"/>
        </patternFill>
      </fill>
    </dxf>
    <dxf>
      <fill>
        <patternFill>
          <bgColor indexed="13"/>
        </patternFill>
      </fill>
    </dxf>
    <dxf>
      <font>
        <condense val="0"/>
        <extend val="0"/>
        <color auto="1"/>
      </font>
      <fill>
        <patternFill>
          <bgColor indexed="13"/>
        </patternFill>
      </fill>
    </dxf>
    <dxf>
      <font>
        <condense val="0"/>
        <extend val="0"/>
        <color auto="1"/>
      </font>
      <fill>
        <patternFill>
          <bgColor indexed="13"/>
        </patternFill>
      </fill>
    </dxf>
    <dxf>
      <fill>
        <patternFill>
          <bgColor indexed="13"/>
        </patternFill>
      </fill>
    </dxf>
    <dxf>
      <font>
        <condense val="0"/>
        <extend val="0"/>
        <color auto="1"/>
      </font>
      <fill>
        <patternFill>
          <bgColor indexed="13"/>
        </patternFill>
      </fill>
    </dxf>
    <dxf>
      <fill>
        <patternFill>
          <bgColor indexed="13"/>
        </patternFill>
      </fill>
    </dxf>
    <dxf>
      <font>
        <condense val="0"/>
        <extend val="0"/>
        <color auto="1"/>
      </font>
      <fill>
        <patternFill>
          <bgColor indexed="13"/>
        </patternFill>
      </fill>
    </dxf>
    <dxf>
      <font>
        <condense val="0"/>
        <extend val="0"/>
        <color auto="1"/>
      </font>
      <fill>
        <patternFill>
          <bgColor indexed="13"/>
        </patternFill>
      </fill>
    </dxf>
    <dxf>
      <fill>
        <patternFill>
          <bgColor indexed="13"/>
        </patternFill>
      </fill>
    </dxf>
    <dxf>
      <fill>
        <patternFill>
          <bgColor indexed="13"/>
        </patternFill>
      </fill>
    </dxf>
    <dxf>
      <font>
        <condense val="0"/>
        <extend val="0"/>
        <color auto="1"/>
      </font>
      <fill>
        <patternFill>
          <bgColor indexed="13"/>
        </patternFill>
      </fill>
    </dxf>
    <dxf>
      <fill>
        <patternFill>
          <bgColor indexed="13"/>
        </patternFill>
      </fill>
    </dxf>
    <dxf>
      <font>
        <condense val="0"/>
        <extend val="0"/>
        <color auto="1"/>
      </font>
      <fill>
        <patternFill>
          <bgColor indexed="13"/>
        </patternFill>
      </fill>
    </dxf>
    <dxf>
      <fill>
        <patternFill>
          <bgColor indexed="13"/>
        </patternFill>
      </fill>
    </dxf>
    <dxf>
      <font>
        <condense val="0"/>
        <extend val="0"/>
        <color auto="1"/>
      </font>
      <fill>
        <patternFill>
          <bgColor indexed="13"/>
        </patternFill>
      </fill>
    </dxf>
    <dxf>
      <font>
        <condense val="0"/>
        <extend val="0"/>
        <color auto="1"/>
      </font>
      <fill>
        <patternFill>
          <bgColor indexed="13"/>
        </patternFill>
      </fill>
    </dxf>
    <dxf>
      <fill>
        <patternFill>
          <bgColor indexed="13"/>
        </patternFill>
      </fill>
    </dxf>
    <dxf>
      <fill>
        <patternFill>
          <bgColor indexed="13"/>
        </patternFill>
      </fill>
    </dxf>
    <dxf>
      <font>
        <condense val="0"/>
        <extend val="0"/>
        <color auto="1"/>
      </font>
      <fill>
        <patternFill>
          <bgColor indexed="13"/>
        </patternFill>
      </fill>
    </dxf>
    <dxf>
      <font>
        <condense val="0"/>
        <extend val="0"/>
        <color auto="1"/>
      </font>
      <fill>
        <patternFill>
          <bgColor indexed="13"/>
        </patternFill>
      </fill>
    </dxf>
    <dxf>
      <fill>
        <patternFill>
          <bgColor indexed="13"/>
        </patternFill>
      </fill>
    </dxf>
    <dxf>
      <font>
        <condense val="0"/>
        <extend val="0"/>
        <color auto="1"/>
      </font>
      <fill>
        <patternFill>
          <bgColor indexed="13"/>
        </patternFill>
      </fill>
    </dxf>
    <dxf>
      <fill>
        <patternFill>
          <bgColor indexed="13"/>
        </patternFill>
      </fill>
    </dxf>
    <dxf>
      <font>
        <condense val="0"/>
        <extend val="0"/>
        <color auto="1"/>
      </font>
      <fill>
        <patternFill>
          <bgColor indexed="13"/>
        </patternFill>
      </fill>
    </dxf>
    <dxf>
      <fill>
        <patternFill>
          <bgColor indexed="13"/>
        </patternFill>
      </fill>
    </dxf>
    <dxf>
      <fill>
        <patternFill>
          <bgColor indexed="13"/>
        </patternFill>
      </fill>
    </dxf>
    <dxf>
      <font>
        <condense val="0"/>
        <extend val="0"/>
        <color auto="1"/>
      </font>
      <fill>
        <patternFill>
          <bgColor indexed="13"/>
        </patternFill>
      </fill>
    </dxf>
    <dxf>
      <fill>
        <patternFill>
          <bgColor indexed="13"/>
        </patternFill>
      </fill>
    </dxf>
    <dxf>
      <font>
        <condense val="0"/>
        <extend val="0"/>
        <color auto="1"/>
      </font>
      <fill>
        <patternFill>
          <bgColor indexed="13"/>
        </patternFill>
      </fill>
    </dxf>
    <dxf>
      <fill>
        <patternFill>
          <bgColor indexed="13"/>
        </patternFill>
      </fill>
    </dxf>
    <dxf>
      <font>
        <condense val="0"/>
        <extend val="0"/>
        <color auto="1"/>
      </font>
      <fill>
        <patternFill>
          <bgColor indexed="13"/>
        </patternFill>
      </fill>
    </dxf>
    <dxf>
      <font>
        <condense val="0"/>
        <extend val="0"/>
        <color auto="1"/>
      </font>
      <fill>
        <patternFill>
          <bgColor indexed="13"/>
        </patternFill>
      </fill>
    </dxf>
    <dxf>
      <fill>
        <patternFill>
          <bgColor indexed="13"/>
        </patternFill>
      </fill>
    </dxf>
    <dxf>
      <font>
        <condense val="0"/>
        <extend val="0"/>
        <color auto="1"/>
      </font>
      <fill>
        <patternFill>
          <bgColor indexed="13"/>
        </patternFill>
      </fill>
    </dxf>
    <dxf>
      <fill>
        <patternFill>
          <bgColor indexed="13"/>
        </patternFill>
      </fill>
    </dxf>
    <dxf>
      <font>
        <condense val="0"/>
        <extend val="0"/>
        <color auto="1"/>
      </font>
      <fill>
        <patternFill>
          <bgColor indexed="13"/>
        </patternFill>
      </fill>
    </dxf>
    <dxf>
      <font>
        <condense val="0"/>
        <extend val="0"/>
        <color auto="1"/>
      </font>
      <fill>
        <patternFill>
          <bgColor indexed="13"/>
        </patternFill>
      </fill>
    </dxf>
    <dxf>
      <font>
        <condense val="0"/>
        <extend val="0"/>
        <color auto="1"/>
      </font>
      <fill>
        <patternFill>
          <bgColor indexed="13"/>
        </patternFill>
      </fill>
    </dxf>
    <dxf>
      <fill>
        <patternFill>
          <bgColor indexed="13"/>
        </patternFill>
      </fill>
    </dxf>
    <dxf>
      <fill>
        <patternFill>
          <bgColor indexed="13"/>
        </patternFill>
      </fill>
    </dxf>
    <dxf>
      <fill>
        <patternFill>
          <bgColor indexed="13"/>
        </patternFill>
      </fill>
    </dxf>
    <dxf>
      <font>
        <condense val="0"/>
        <extend val="0"/>
        <color auto="1"/>
      </font>
      <fill>
        <patternFill>
          <bgColor indexed="13"/>
        </patternFill>
      </fill>
    </dxf>
    <dxf>
      <font>
        <condense val="0"/>
        <extend val="0"/>
        <color auto="1"/>
      </font>
      <fill>
        <patternFill>
          <bgColor indexed="13"/>
        </patternFill>
      </fill>
    </dxf>
    <dxf>
      <font>
        <condense val="0"/>
        <extend val="0"/>
        <color auto="1"/>
      </font>
      <fill>
        <patternFill>
          <bgColor indexed="13"/>
        </patternFill>
      </fill>
    </dxf>
    <dxf>
      <fill>
        <patternFill>
          <bgColor indexed="13"/>
        </patternFill>
      </fill>
    </dxf>
    <dxf>
      <font>
        <condense val="0"/>
        <extend val="0"/>
        <color auto="1"/>
      </font>
      <fill>
        <patternFill>
          <bgColor indexed="13"/>
        </patternFill>
      </fill>
    </dxf>
    <dxf>
      <fill>
        <patternFill>
          <bgColor indexed="13"/>
        </patternFill>
      </fill>
    </dxf>
    <dxf>
      <fill>
        <patternFill>
          <bgColor indexed="13"/>
        </patternFill>
      </fill>
    </dxf>
    <dxf>
      <font>
        <condense val="0"/>
        <extend val="0"/>
        <color auto="1"/>
      </font>
      <fill>
        <patternFill>
          <bgColor indexed="13"/>
        </patternFill>
      </fill>
    </dxf>
    <dxf>
      <fill>
        <patternFill>
          <bgColor indexed="13"/>
        </patternFill>
      </fill>
    </dxf>
    <dxf>
      <font>
        <condense val="0"/>
        <extend val="0"/>
        <color auto="1"/>
      </font>
      <fill>
        <patternFill>
          <bgColor indexed="13"/>
        </patternFill>
      </fill>
    </dxf>
    <dxf>
      <fill>
        <patternFill>
          <bgColor indexed="13"/>
        </patternFill>
      </fill>
    </dxf>
    <dxf>
      <font>
        <condense val="0"/>
        <extend val="0"/>
        <color auto="1"/>
      </font>
      <fill>
        <patternFill>
          <bgColor indexed="13"/>
        </patternFill>
      </fill>
    </dxf>
    <dxf>
      <fill>
        <patternFill>
          <bgColor indexed="13"/>
        </patternFill>
      </fill>
    </dxf>
    <dxf>
      <fill>
        <patternFill>
          <bgColor indexed="13"/>
        </patternFill>
      </fill>
    </dxf>
    <dxf>
      <font>
        <condense val="0"/>
        <extend val="0"/>
        <color auto="1"/>
      </font>
      <fill>
        <patternFill>
          <bgColor indexed="13"/>
        </patternFill>
      </fill>
    </dxf>
    <dxf>
      <font>
        <condense val="0"/>
        <extend val="0"/>
        <color auto="1"/>
      </font>
      <fill>
        <patternFill>
          <bgColor indexed="13"/>
        </patternFill>
      </fill>
    </dxf>
    <dxf>
      <fill>
        <patternFill>
          <bgColor indexed="13"/>
        </patternFill>
      </fill>
    </dxf>
    <dxf>
      <fill>
        <patternFill>
          <bgColor indexed="13"/>
        </patternFill>
      </fill>
    </dxf>
    <dxf>
      <font>
        <condense val="0"/>
        <extend val="0"/>
        <color auto="1"/>
      </font>
      <fill>
        <patternFill>
          <bgColor indexed="13"/>
        </patternFill>
      </fill>
    </dxf>
    <dxf>
      <font>
        <condense val="0"/>
        <extend val="0"/>
        <color auto="1"/>
      </font>
      <fill>
        <patternFill>
          <bgColor indexed="13"/>
        </patternFill>
      </fill>
    </dxf>
    <dxf>
      <fill>
        <patternFill>
          <bgColor indexed="13"/>
        </patternFill>
      </fill>
    </dxf>
    <dxf>
      <fill>
        <patternFill>
          <bgColor indexed="13"/>
        </patternFill>
      </fill>
    </dxf>
    <dxf>
      <fill>
        <patternFill>
          <bgColor indexed="13"/>
        </patternFill>
      </fill>
    </dxf>
    <dxf>
      <font>
        <condense val="0"/>
        <extend val="0"/>
        <color auto="1"/>
      </font>
      <fill>
        <patternFill>
          <bgColor indexed="13"/>
        </patternFill>
      </fill>
    </dxf>
    <dxf>
      <fill>
        <patternFill>
          <bgColor indexed="13"/>
        </patternFill>
      </fill>
    </dxf>
    <dxf>
      <fill>
        <patternFill>
          <bgColor indexed="13"/>
        </patternFill>
      </fill>
    </dxf>
    <dxf>
      <font>
        <condense val="0"/>
        <extend val="0"/>
        <color auto="1"/>
      </font>
      <fill>
        <patternFill>
          <bgColor indexed="13"/>
        </patternFill>
      </fill>
    </dxf>
    <dxf>
      <fill>
        <patternFill>
          <bgColor indexed="13"/>
        </patternFill>
      </fill>
    </dxf>
    <dxf>
      <font>
        <condense val="0"/>
        <extend val="0"/>
        <color auto="1"/>
      </font>
      <fill>
        <patternFill>
          <bgColor indexed="13"/>
        </patternFill>
      </fill>
    </dxf>
    <dxf>
      <fill>
        <patternFill>
          <bgColor indexed="13"/>
        </patternFill>
      </fill>
    </dxf>
    <dxf>
      <fill>
        <patternFill>
          <bgColor indexed="13"/>
        </patternFill>
      </fill>
    </dxf>
    <dxf>
      <font>
        <condense val="0"/>
        <extend val="0"/>
        <color auto="1"/>
      </font>
      <fill>
        <patternFill>
          <bgColor indexed="13"/>
        </patternFill>
      </fill>
    </dxf>
    <dxf>
      <fill>
        <patternFill>
          <bgColor indexed="13"/>
        </patternFill>
      </fill>
    </dxf>
    <dxf>
      <font>
        <condense val="0"/>
        <extend val="0"/>
        <color auto="1"/>
      </font>
      <fill>
        <patternFill>
          <bgColor indexed="13"/>
        </patternFill>
      </fill>
    </dxf>
    <dxf>
      <font>
        <condense val="0"/>
        <extend val="0"/>
        <color auto="1"/>
      </font>
      <fill>
        <patternFill>
          <bgColor indexed="13"/>
        </patternFill>
      </fill>
    </dxf>
    <dxf>
      <fill>
        <patternFill>
          <bgColor indexed="13"/>
        </patternFill>
      </fill>
    </dxf>
    <dxf>
      <font>
        <condense val="0"/>
        <extend val="0"/>
        <color auto="1"/>
      </font>
      <fill>
        <patternFill>
          <bgColor indexed="13"/>
        </patternFill>
      </fill>
    </dxf>
    <dxf>
      <font>
        <condense val="0"/>
        <extend val="0"/>
        <color auto="1"/>
      </font>
      <fill>
        <patternFill>
          <bgColor indexed="13"/>
        </patternFill>
      </fill>
    </dxf>
    <dxf>
      <fill>
        <patternFill>
          <bgColor indexed="13"/>
        </patternFill>
      </fill>
    </dxf>
    <dxf>
      <font>
        <condense val="0"/>
        <extend val="0"/>
        <color auto="1"/>
      </font>
      <fill>
        <patternFill>
          <bgColor indexed="13"/>
        </patternFill>
      </fill>
    </dxf>
    <dxf>
      <font>
        <condense val="0"/>
        <extend val="0"/>
        <color auto="1"/>
      </font>
      <fill>
        <patternFill>
          <bgColor indexed="13"/>
        </patternFill>
      </fill>
    </dxf>
    <dxf>
      <font>
        <condense val="0"/>
        <extend val="0"/>
        <color auto="1"/>
      </font>
      <fill>
        <patternFill>
          <bgColor indexed="13"/>
        </patternFill>
      </fill>
    </dxf>
    <dxf>
      <font>
        <condense val="0"/>
        <extend val="0"/>
        <color auto="1"/>
      </font>
      <fill>
        <patternFill>
          <bgColor indexed="13"/>
        </patternFill>
      </fill>
    </dxf>
    <dxf>
      <font>
        <condense val="0"/>
        <extend val="0"/>
        <color auto="1"/>
      </font>
      <fill>
        <patternFill>
          <bgColor indexed="13"/>
        </patternFill>
      </fill>
    </dxf>
    <dxf>
      <font>
        <condense val="0"/>
        <extend val="0"/>
        <color auto="1"/>
      </font>
      <fill>
        <patternFill>
          <bgColor indexed="13"/>
        </patternFill>
      </fill>
    </dxf>
    <dxf>
      <fill>
        <patternFill>
          <bgColor indexed="13"/>
        </patternFill>
      </fill>
    </dxf>
    <dxf>
      <fill>
        <patternFill>
          <bgColor indexed="13"/>
        </patternFill>
      </fill>
    </dxf>
    <dxf>
      <font>
        <condense val="0"/>
        <extend val="0"/>
        <color auto="1"/>
      </font>
      <fill>
        <patternFill>
          <bgColor indexed="13"/>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6987570556128464E-2"/>
          <c:y val="0.14265655377979397"/>
          <c:w val="0.67821116676458582"/>
          <c:h val="0.72537216034254082"/>
        </c:manualLayout>
      </c:layout>
      <c:scatterChart>
        <c:scatterStyle val="lineMarker"/>
        <c:varyColors val="0"/>
        <c:ser>
          <c:idx val="0"/>
          <c:order val="0"/>
          <c:tx>
            <c:v>Variacion PLATTS vs FO SNI</c:v>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22478449744731316"/>
                  <c:y val="0.1554135671906533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trendlineLbl>
          </c:trendline>
          <c:errBars>
            <c:errDir val="y"/>
            <c:errBarType val="both"/>
            <c:errValType val="fixedVal"/>
            <c:noEndCap val="0"/>
            <c:val val="1"/>
            <c:spPr>
              <a:noFill/>
              <a:ln w="9525" cap="flat" cmpd="sng" algn="ctr">
                <a:solidFill>
                  <a:schemeClr val="tx1">
                    <a:lumMod val="65000"/>
                    <a:lumOff val="35000"/>
                  </a:schemeClr>
                </a:solidFill>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f>Fuel!$Z$94:$Z$469</c:f>
              <c:numCache>
                <c:formatCode>0.00</c:formatCode>
                <c:ptCount val="376"/>
                <c:pt idx="1">
                  <c:v>604.20499342969765</c:v>
                </c:pt>
                <c:pt idx="2">
                  <c:v>581.93166885676737</c:v>
                </c:pt>
                <c:pt idx="3">
                  <c:v>606.70170827858078</c:v>
                </c:pt>
                <c:pt idx="4">
                  <c:v>618.39684625492771</c:v>
                </c:pt>
                <c:pt idx="5">
                  <c:v>600.72273324572927</c:v>
                </c:pt>
                <c:pt idx="6">
                  <c:v>588.76478318002626</c:v>
                </c:pt>
                <c:pt idx="7">
                  <c:v>623.91590013140603</c:v>
                </c:pt>
                <c:pt idx="8">
                  <c:v>620.63074901445464</c:v>
                </c:pt>
                <c:pt idx="9">
                  <c:v>604.86202365308804</c:v>
                </c:pt>
                <c:pt idx="10">
                  <c:v>590.01314060446771</c:v>
                </c:pt>
                <c:pt idx="11">
                  <c:v>556.1103810775295</c:v>
                </c:pt>
                <c:pt idx="12">
                  <c:v>580.28909329829162</c:v>
                </c:pt>
                <c:pt idx="13">
                  <c:v>571.7477003942181</c:v>
                </c:pt>
                <c:pt idx="14">
                  <c:v>572.47043363994737</c:v>
                </c:pt>
                <c:pt idx="15">
                  <c:v>600.39421813403408</c:v>
                </c:pt>
                <c:pt idx="16">
                  <c:v>606.63600525624179</c:v>
                </c:pt>
                <c:pt idx="17">
                  <c:v>599.73718791064391</c:v>
                </c:pt>
                <c:pt idx="18">
                  <c:v>597.56898817345598</c:v>
                </c:pt>
                <c:pt idx="19">
                  <c:v>628.51511169513788</c:v>
                </c:pt>
                <c:pt idx="20">
                  <c:v>611.23521681997374</c:v>
                </c:pt>
                <c:pt idx="21">
                  <c:v>619.18528252299598</c:v>
                </c:pt>
                <c:pt idx="22">
                  <c:v>676.08409986859397</c:v>
                </c:pt>
                <c:pt idx="23">
                  <c:v>659.3298291721419</c:v>
                </c:pt>
                <c:pt idx="24">
                  <c:v>668.7910643889619</c:v>
                </c:pt>
                <c:pt idx="25">
                  <c:v>638.50197109067017</c:v>
                </c:pt>
                <c:pt idx="26">
                  <c:v>634.69119579500648</c:v>
                </c:pt>
                <c:pt idx="27">
                  <c:v>587.2536136662286</c:v>
                </c:pt>
                <c:pt idx="28">
                  <c:v>576.80683311432324</c:v>
                </c:pt>
                <c:pt idx="29">
                  <c:v>538.30486202365307</c:v>
                </c:pt>
                <c:pt idx="30">
                  <c:v>563.00919842312737</c:v>
                </c:pt>
                <c:pt idx="31">
                  <c:v>606.96452036793687</c:v>
                </c:pt>
                <c:pt idx="32">
                  <c:v>650.85413929040737</c:v>
                </c:pt>
                <c:pt idx="33">
                  <c:v>638.10775295663598</c:v>
                </c:pt>
                <c:pt idx="34">
                  <c:v>634.23127463863341</c:v>
                </c:pt>
                <c:pt idx="35">
                  <c:v>742.04993429697765</c:v>
                </c:pt>
                <c:pt idx="36">
                  <c:v>694.48094612352168</c:v>
                </c:pt>
                <c:pt idx="37">
                  <c:v>644.94086727989486</c:v>
                </c:pt>
                <c:pt idx="38">
                  <c:v>596.32063074901441</c:v>
                </c:pt>
                <c:pt idx="39">
                  <c:v>597.30617608409977</c:v>
                </c:pt>
                <c:pt idx="40">
                  <c:v>551.51116951379754</c:v>
                </c:pt>
                <c:pt idx="41">
                  <c:v>539.02759526938246</c:v>
                </c:pt>
                <c:pt idx="42">
                  <c:v>519.05387647831799</c:v>
                </c:pt>
                <c:pt idx="43">
                  <c:v>528.97503285151117</c:v>
                </c:pt>
                <c:pt idx="44">
                  <c:v>524.31011826544022</c:v>
                </c:pt>
                <c:pt idx="45">
                  <c:v>524.24441524310123</c:v>
                </c:pt>
                <c:pt idx="46">
                  <c:v>515.04599211563732</c:v>
                </c:pt>
                <c:pt idx="47">
                  <c:v>511.69513797634687</c:v>
                </c:pt>
                <c:pt idx="48">
                  <c:v>523.98160315374503</c:v>
                </c:pt>
                <c:pt idx="49">
                  <c:v>518.39684625492771</c:v>
                </c:pt>
                <c:pt idx="50">
                  <c:v>547.63469119579497</c:v>
                </c:pt>
                <c:pt idx="51">
                  <c:v>539.68462549277262</c:v>
                </c:pt>
                <c:pt idx="52">
                  <c:v>528.77792378449408</c:v>
                </c:pt>
                <c:pt idx="53">
                  <c:v>532.39159001314056</c:v>
                </c:pt>
                <c:pt idx="54">
                  <c:v>529.69776609724045</c:v>
                </c:pt>
                <c:pt idx="55">
                  <c:v>542.04993429697765</c:v>
                </c:pt>
                <c:pt idx="56">
                  <c:v>544.08672798948749</c:v>
                </c:pt>
                <c:pt idx="57">
                  <c:v>535.74244415243106</c:v>
                </c:pt>
                <c:pt idx="58">
                  <c:v>523.32457293035486</c:v>
                </c:pt>
                <c:pt idx="59">
                  <c:v>524.11300919842313</c:v>
                </c:pt>
                <c:pt idx="60">
                  <c:v>526.67542706964514</c:v>
                </c:pt>
                <c:pt idx="61">
                  <c:v>520.17082785808145</c:v>
                </c:pt>
                <c:pt idx="62">
                  <c:v>520.95926412614983</c:v>
                </c:pt>
                <c:pt idx="63">
                  <c:v>525.82128777923788</c:v>
                </c:pt>
                <c:pt idx="64">
                  <c:v>515.17739816031531</c:v>
                </c:pt>
                <c:pt idx="65">
                  <c:v>499.01445466491458</c:v>
                </c:pt>
                <c:pt idx="66">
                  <c:v>506.37319316688559</c:v>
                </c:pt>
                <c:pt idx="67">
                  <c:v>508.21287779237838</c:v>
                </c:pt>
                <c:pt idx="68">
                  <c:v>505.25624178712224</c:v>
                </c:pt>
                <c:pt idx="69">
                  <c:v>499.34296977660972</c:v>
                </c:pt>
                <c:pt idx="70">
                  <c:v>489.94743758212871</c:v>
                </c:pt>
                <c:pt idx="71">
                  <c:v>489.94743758212871</c:v>
                </c:pt>
                <c:pt idx="72">
                  <c:v>488.83048620236531</c:v>
                </c:pt>
                <c:pt idx="73">
                  <c:v>483.96846254927721</c:v>
                </c:pt>
                <c:pt idx="74">
                  <c:v>478.2522996057819</c:v>
                </c:pt>
                <c:pt idx="75">
                  <c:v>461.30091984231268</c:v>
                </c:pt>
                <c:pt idx="76">
                  <c:v>471.87910643889614</c:v>
                </c:pt>
                <c:pt idx="77">
                  <c:v>470.56504599211564</c:v>
                </c:pt>
                <c:pt idx="78">
                  <c:v>461.69513797634687</c:v>
                </c:pt>
                <c:pt idx="79">
                  <c:v>454.33639947437587</c:v>
                </c:pt>
                <c:pt idx="80">
                  <c:v>445.79500657030218</c:v>
                </c:pt>
                <c:pt idx="81">
                  <c:v>450.59132720105123</c:v>
                </c:pt>
                <c:pt idx="82">
                  <c:v>447.70039421813402</c:v>
                </c:pt>
                <c:pt idx="83">
                  <c:v>445.46649145860704</c:v>
                </c:pt>
                <c:pt idx="84">
                  <c:v>442.83837056504603</c:v>
                </c:pt>
                <c:pt idx="85">
                  <c:v>434.82260183968464</c:v>
                </c:pt>
                <c:pt idx="86">
                  <c:v>426.34691195795006</c:v>
                </c:pt>
                <c:pt idx="87">
                  <c:v>418.26544021024961</c:v>
                </c:pt>
                <c:pt idx="88">
                  <c:v>404.99342969776609</c:v>
                </c:pt>
                <c:pt idx="89">
                  <c:v>414.58607095926413</c:v>
                </c:pt>
                <c:pt idx="90">
                  <c:v>424.37582128777922</c:v>
                </c:pt>
                <c:pt idx="91">
                  <c:v>417.21419185282519</c:v>
                </c:pt>
                <c:pt idx="92">
                  <c:v>411.62943495400788</c:v>
                </c:pt>
                <c:pt idx="93">
                  <c:v>410.05256241787117</c:v>
                </c:pt>
                <c:pt idx="94">
                  <c:v>413.00919842312743</c:v>
                </c:pt>
                <c:pt idx="95">
                  <c:v>406.43889618922469</c:v>
                </c:pt>
                <c:pt idx="96">
                  <c:v>413.92904073587385</c:v>
                </c:pt>
                <c:pt idx="97">
                  <c:v>406.70170827858078</c:v>
                </c:pt>
                <c:pt idx="98">
                  <c:v>394.54664914586067</c:v>
                </c:pt>
                <c:pt idx="99">
                  <c:v>373.5216819973719</c:v>
                </c:pt>
                <c:pt idx="100">
                  <c:v>373.58738501971089</c:v>
                </c:pt>
                <c:pt idx="101">
                  <c:v>369.90801576872531</c:v>
                </c:pt>
                <c:pt idx="102">
                  <c:v>371.8791064388962</c:v>
                </c:pt>
                <c:pt idx="103">
                  <c:v>395.59789750328514</c:v>
                </c:pt>
                <c:pt idx="104">
                  <c:v>440.73587385019709</c:v>
                </c:pt>
                <c:pt idx="105">
                  <c:v>438.76478318002626</c:v>
                </c:pt>
                <c:pt idx="106">
                  <c:v>426.6097240473062</c:v>
                </c:pt>
                <c:pt idx="107">
                  <c:v>422.20762155059134</c:v>
                </c:pt>
                <c:pt idx="108">
                  <c:v>436.33377135348223</c:v>
                </c:pt>
                <c:pt idx="109">
                  <c:v>429.36925098554531</c:v>
                </c:pt>
                <c:pt idx="110">
                  <c:v>441.72141918528251</c:v>
                </c:pt>
                <c:pt idx="111">
                  <c:v>438.96189224704335</c:v>
                </c:pt>
                <c:pt idx="112">
                  <c:v>438.8961892247043</c:v>
                </c:pt>
                <c:pt idx="113">
                  <c:v>440.60446780551905</c:v>
                </c:pt>
                <c:pt idx="114">
                  <c:v>441.52431011826542</c:v>
                </c:pt>
                <c:pt idx="115">
                  <c:v>455.05913272010514</c:v>
                </c:pt>
                <c:pt idx="116">
                  <c:v>450.85413929040737</c:v>
                </c:pt>
                <c:pt idx="117">
                  <c:v>448.35742444152424</c:v>
                </c:pt>
                <c:pt idx="118">
                  <c:v>431.3403416557162</c:v>
                </c:pt>
                <c:pt idx="119">
                  <c:v>441.19579500657034</c:v>
                </c:pt>
                <c:pt idx="120">
                  <c:v>460.9067017082786</c:v>
                </c:pt>
                <c:pt idx="121">
                  <c:v>467.73981603153743</c:v>
                </c:pt>
                <c:pt idx="122">
                  <c:v>464.32325886990799</c:v>
                </c:pt>
                <c:pt idx="123">
                  <c:v>463.46911957950067</c:v>
                </c:pt>
                <c:pt idx="124">
                  <c:v>459.19842312746385</c:v>
                </c:pt>
                <c:pt idx="125">
                  <c:v>477.98948751642575</c:v>
                </c:pt>
                <c:pt idx="126">
                  <c:v>480.09198423127458</c:v>
                </c:pt>
                <c:pt idx="127">
                  <c:v>477.66097240473061</c:v>
                </c:pt>
                <c:pt idx="128">
                  <c:v>473.78449408672799</c:v>
                </c:pt>
                <c:pt idx="129">
                  <c:v>485.15111695137978</c:v>
                </c:pt>
                <c:pt idx="130">
                  <c:v>487.51642575558475</c:v>
                </c:pt>
                <c:pt idx="131">
                  <c:v>473.98160315374508</c:v>
                </c:pt>
                <c:pt idx="132">
                  <c:v>487.12220762155056</c:v>
                </c:pt>
                <c:pt idx="133">
                  <c:v>484.69119579500654</c:v>
                </c:pt>
                <c:pt idx="134">
                  <c:v>481.27463863337709</c:v>
                </c:pt>
                <c:pt idx="135">
                  <c:v>487.84494086727989</c:v>
                </c:pt>
                <c:pt idx="136">
                  <c:v>492.77266754270693</c:v>
                </c:pt>
                <c:pt idx="137">
                  <c:v>482.65440210249665</c:v>
                </c:pt>
                <c:pt idx="138">
                  <c:v>478.97503285151117</c:v>
                </c:pt>
                <c:pt idx="139">
                  <c:v>481.40604467805514</c:v>
                </c:pt>
                <c:pt idx="140">
                  <c:v>493.10118265440207</c:v>
                </c:pt>
                <c:pt idx="141">
                  <c:v>484.23127463863335</c:v>
                </c:pt>
                <c:pt idx="142">
                  <c:v>471.41918528252296</c:v>
                </c:pt>
                <c:pt idx="143">
                  <c:v>457.62155059132721</c:v>
                </c:pt>
                <c:pt idx="144">
                  <c:v>452.56241787122201</c:v>
                </c:pt>
                <c:pt idx="145">
                  <c:v>452.10249671484888</c:v>
                </c:pt>
                <c:pt idx="146">
                  <c:v>451.97109067017084</c:v>
                </c:pt>
                <c:pt idx="147">
                  <c:v>445.86070959264123</c:v>
                </c:pt>
                <c:pt idx="148">
                  <c:v>444.80946123521682</c:v>
                </c:pt>
                <c:pt idx="149">
                  <c:v>437.84494086727989</c:v>
                </c:pt>
                <c:pt idx="150">
                  <c:v>422.33902759526939</c:v>
                </c:pt>
                <c:pt idx="151">
                  <c:v>415.24310118265441</c:v>
                </c:pt>
                <c:pt idx="152">
                  <c:v>422.14191852825229</c:v>
                </c:pt>
                <c:pt idx="153">
                  <c:v>425.42706964520369</c:v>
                </c:pt>
                <c:pt idx="154">
                  <c:v>423.91590013140598</c:v>
                </c:pt>
                <c:pt idx="155">
                  <c:v>412.87779237844944</c:v>
                </c:pt>
                <c:pt idx="156">
                  <c:v>410.38107752956637</c:v>
                </c:pt>
                <c:pt idx="157">
                  <c:v>406.96452036793687</c:v>
                </c:pt>
                <c:pt idx="158">
                  <c:v>401.5111695137976</c:v>
                </c:pt>
                <c:pt idx="159">
                  <c:v>425.55847568988167</c:v>
                </c:pt>
                <c:pt idx="160">
                  <c:v>423.45597897503285</c:v>
                </c:pt>
                <c:pt idx="161">
                  <c:v>421.7477003942181</c:v>
                </c:pt>
                <c:pt idx="162">
                  <c:v>421.7477003942181</c:v>
                </c:pt>
                <c:pt idx="163">
                  <c:v>423.1931668856767</c:v>
                </c:pt>
                <c:pt idx="164">
                  <c:v>418.92247043363994</c:v>
                </c:pt>
                <c:pt idx="165">
                  <c:v>419.77660972404732</c:v>
                </c:pt>
                <c:pt idx="166">
                  <c:v>429.23784494086726</c:v>
                </c:pt>
                <c:pt idx="167">
                  <c:v>426.74113009198425</c:v>
                </c:pt>
                <c:pt idx="168">
                  <c:v>410.18396846254927</c:v>
                </c:pt>
                <c:pt idx="169">
                  <c:v>415.17739816031536</c:v>
                </c:pt>
                <c:pt idx="170">
                  <c:v>404.73061760841</c:v>
                </c:pt>
                <c:pt idx="171">
                  <c:v>393.23258869908017</c:v>
                </c:pt>
                <c:pt idx="172">
                  <c:v>368.98817345597894</c:v>
                </c:pt>
                <c:pt idx="173">
                  <c:v>375.55847568988167</c:v>
                </c:pt>
                <c:pt idx="174">
                  <c:v>389.68462549277268</c:v>
                </c:pt>
                <c:pt idx="175">
                  <c:v>395.00657030223385</c:v>
                </c:pt>
                <c:pt idx="176">
                  <c:v>393.16688567674112</c:v>
                </c:pt>
                <c:pt idx="177">
                  <c:v>398.81734559789749</c:v>
                </c:pt>
                <c:pt idx="178">
                  <c:v>400.19710906701704</c:v>
                </c:pt>
                <c:pt idx="179">
                  <c:v>400</c:v>
                </c:pt>
                <c:pt idx="180">
                  <c:v>394.80946123521682</c:v>
                </c:pt>
                <c:pt idx="181">
                  <c:v>393.42969776609726</c:v>
                </c:pt>
                <c:pt idx="182">
                  <c:v>391.45860709592637</c:v>
                </c:pt>
                <c:pt idx="183">
                  <c:v>383.96846254927726</c:v>
                </c:pt>
                <c:pt idx="184">
                  <c:v>382.8515111695138</c:v>
                </c:pt>
                <c:pt idx="185">
                  <c:v>394.08672798948749</c:v>
                </c:pt>
                <c:pt idx="186">
                  <c:v>404.20499342969777</c:v>
                </c:pt>
                <c:pt idx="187">
                  <c:v>419.57950065703022</c:v>
                </c:pt>
                <c:pt idx="188">
                  <c:v>418.00262812089352</c:v>
                </c:pt>
                <c:pt idx="189">
                  <c:v>404.46780551905385</c:v>
                </c:pt>
                <c:pt idx="190">
                  <c:v>406.30749014454665</c:v>
                </c:pt>
                <c:pt idx="191">
                  <c:v>406.70170827858078</c:v>
                </c:pt>
                <c:pt idx="192">
                  <c:v>406.0446780551905</c:v>
                </c:pt>
                <c:pt idx="193">
                  <c:v>410.90670170827855</c:v>
                </c:pt>
                <c:pt idx="194">
                  <c:v>397.56898817345592</c:v>
                </c:pt>
                <c:pt idx="195">
                  <c:v>380.09198423127464</c:v>
                </c:pt>
                <c:pt idx="196">
                  <c:v>371.9448094612352</c:v>
                </c:pt>
                <c:pt idx="197">
                  <c:v>403.0880420499343</c:v>
                </c:pt>
                <c:pt idx="198">
                  <c:v>402.89093298291721</c:v>
                </c:pt>
                <c:pt idx="199">
                  <c:v>410.51248357424436</c:v>
                </c:pt>
                <c:pt idx="200">
                  <c:v>418.13403416557162</c:v>
                </c:pt>
                <c:pt idx="201">
                  <c:v>408.67279894875162</c:v>
                </c:pt>
                <c:pt idx="202">
                  <c:v>409.00131406044676</c:v>
                </c:pt>
                <c:pt idx="203">
                  <c:v>400.13140604467804</c:v>
                </c:pt>
                <c:pt idx="204">
                  <c:v>389.75032851511168</c:v>
                </c:pt>
                <c:pt idx="205">
                  <c:v>403.54796320630749</c:v>
                </c:pt>
                <c:pt idx="206">
                  <c:v>420.49934296977659</c:v>
                </c:pt>
                <c:pt idx="207">
                  <c:v>420.49934296977659</c:v>
                </c:pt>
                <c:pt idx="208">
                  <c:v>421.15637319316681</c:v>
                </c:pt>
                <c:pt idx="209">
                  <c:v>420.49934296977659</c:v>
                </c:pt>
                <c:pt idx="210">
                  <c:v>417.54270696452033</c:v>
                </c:pt>
                <c:pt idx="211">
                  <c:v>416.22864651773983</c:v>
                </c:pt>
                <c:pt idx="212">
                  <c:v>425.75558475689877</c:v>
                </c:pt>
                <c:pt idx="213">
                  <c:v>418.52825229960581</c:v>
                </c:pt>
                <c:pt idx="214">
                  <c:v>416.55716162943492</c:v>
                </c:pt>
                <c:pt idx="215">
                  <c:v>411.30091984231274</c:v>
                </c:pt>
                <c:pt idx="216">
                  <c:v>410.31537450722732</c:v>
                </c:pt>
                <c:pt idx="217">
                  <c:v>403.74507227332458</c:v>
                </c:pt>
                <c:pt idx="218">
                  <c:v>401.77398160315374</c:v>
                </c:pt>
                <c:pt idx="219">
                  <c:v>411.62943495400788</c:v>
                </c:pt>
                <c:pt idx="220">
                  <c:v>406.37319316688564</c:v>
                </c:pt>
                <c:pt idx="221">
                  <c:v>399.48094612352168</c:v>
                </c:pt>
                <c:pt idx="222">
                  <c:v>398.16031537450721</c:v>
                </c:pt>
                <c:pt idx="223">
                  <c:v>396.51773981603151</c:v>
                </c:pt>
                <c:pt idx="224">
                  <c:v>391.91852825229955</c:v>
                </c:pt>
                <c:pt idx="225">
                  <c:v>395.20367936925095</c:v>
                </c:pt>
                <c:pt idx="226">
                  <c:v>393.23258869908017</c:v>
                </c:pt>
                <c:pt idx="227">
                  <c:v>386.66228646517737</c:v>
                </c:pt>
                <c:pt idx="228">
                  <c:v>386.66228646517737</c:v>
                </c:pt>
                <c:pt idx="229">
                  <c:v>387.64783180026279</c:v>
                </c:pt>
                <c:pt idx="230">
                  <c:v>382.72010512483575</c:v>
                </c:pt>
                <c:pt idx="231">
                  <c:v>378.1208935611038</c:v>
                </c:pt>
                <c:pt idx="232">
                  <c:v>375.16425755584754</c:v>
                </c:pt>
                <c:pt idx="233">
                  <c:v>363.33771353482257</c:v>
                </c:pt>
                <c:pt idx="234">
                  <c:v>357.75295663600525</c:v>
                </c:pt>
                <c:pt idx="235">
                  <c:v>365.96583442838369</c:v>
                </c:pt>
                <c:pt idx="236">
                  <c:v>374.17871222076218</c:v>
                </c:pt>
                <c:pt idx="237">
                  <c:v>378.77792378449408</c:v>
                </c:pt>
                <c:pt idx="238">
                  <c:v>380.09198423127464</c:v>
                </c:pt>
                <c:pt idx="239">
                  <c:v>370.2365308804205</c:v>
                </c:pt>
                <c:pt idx="240">
                  <c:v>389.94743758212877</c:v>
                </c:pt>
                <c:pt idx="241">
                  <c:v>384.03416557161631</c:v>
                </c:pt>
                <c:pt idx="242">
                  <c:v>393.56110381077525</c:v>
                </c:pt>
                <c:pt idx="243">
                  <c:v>386.33377135348223</c:v>
                </c:pt>
                <c:pt idx="244">
                  <c:v>384.3626806833114</c:v>
                </c:pt>
                <c:pt idx="245">
                  <c:v>378.1208935611038</c:v>
                </c:pt>
                <c:pt idx="246">
                  <c:v>383.70565045992112</c:v>
                </c:pt>
                <c:pt idx="247">
                  <c:v>379.43495400788436</c:v>
                </c:pt>
                <c:pt idx="248">
                  <c:v>379.10643889618922</c:v>
                </c:pt>
                <c:pt idx="249">
                  <c:v>384.69119579500654</c:v>
                </c:pt>
                <c:pt idx="250">
                  <c:v>378.1208935611038</c:v>
                </c:pt>
                <c:pt idx="251">
                  <c:v>379.76346911957944</c:v>
                </c:pt>
                <c:pt idx="252">
                  <c:v>379.43495400788436</c:v>
                </c:pt>
                <c:pt idx="253">
                  <c:v>375.16425755584754</c:v>
                </c:pt>
                <c:pt idx="254">
                  <c:v>377.13534822601838</c:v>
                </c:pt>
                <c:pt idx="255">
                  <c:v>374.50722733245726</c:v>
                </c:pt>
                <c:pt idx="256">
                  <c:v>380.42049934296978</c:v>
                </c:pt>
                <c:pt idx="257">
                  <c:v>392.24704336399475</c:v>
                </c:pt>
                <c:pt idx="258">
                  <c:v>390.60446780551905</c:v>
                </c:pt>
                <c:pt idx="259">
                  <c:v>390.60446780551905</c:v>
                </c:pt>
                <c:pt idx="260">
                  <c:v>384.69119579500654</c:v>
                </c:pt>
                <c:pt idx="261">
                  <c:v>360.38107752956637</c:v>
                </c:pt>
                <c:pt idx="262">
                  <c:v>352.16819973718793</c:v>
                </c:pt>
                <c:pt idx="263">
                  <c:v>355.12483574244413</c:v>
                </c:pt>
                <c:pt idx="264">
                  <c:v>353.48226018396844</c:v>
                </c:pt>
                <c:pt idx="265">
                  <c:v>348.22601839684626</c:v>
                </c:pt>
                <c:pt idx="266">
                  <c:v>340.3416557161629</c:v>
                </c:pt>
                <c:pt idx="267">
                  <c:v>335.08541392904073</c:v>
                </c:pt>
                <c:pt idx="268">
                  <c:v>343.29829172141916</c:v>
                </c:pt>
                <c:pt idx="269">
                  <c:v>343.29829172141916</c:v>
                </c:pt>
                <c:pt idx="270">
                  <c:v>342.96977660972408</c:v>
                </c:pt>
                <c:pt idx="271">
                  <c:v>352.49671484888302</c:v>
                </c:pt>
                <c:pt idx="272">
                  <c:v>355.45335085413927</c:v>
                </c:pt>
                <c:pt idx="273">
                  <c:v>358.08147174770039</c:v>
                </c:pt>
                <c:pt idx="274">
                  <c:v>345.92641261498028</c:v>
                </c:pt>
                <c:pt idx="275">
                  <c:v>357.75295663600525</c:v>
                </c:pt>
                <c:pt idx="276">
                  <c:v>338.37056504599212</c:v>
                </c:pt>
                <c:pt idx="277">
                  <c:v>359.39553219448095</c:v>
                </c:pt>
                <c:pt idx="278">
                  <c:v>357.75295663600525</c:v>
                </c:pt>
                <c:pt idx="279">
                  <c:v>357.75295663600525</c:v>
                </c:pt>
                <c:pt idx="280">
                  <c:v>378.77792378449408</c:v>
                </c:pt>
                <c:pt idx="281">
                  <c:v>382.06307490144542</c:v>
                </c:pt>
                <c:pt idx="282">
                  <c:v>385.34822601839682</c:v>
                </c:pt>
                <c:pt idx="283">
                  <c:v>386.33377135348223</c:v>
                </c:pt>
                <c:pt idx="284">
                  <c:v>385.67674113009201</c:v>
                </c:pt>
                <c:pt idx="285">
                  <c:v>376.80683311432324</c:v>
                </c:pt>
                <c:pt idx="286">
                  <c:v>378.44940867279894</c:v>
                </c:pt>
                <c:pt idx="287">
                  <c:v>384.03416557161631</c:v>
                </c:pt>
                <c:pt idx="288">
                  <c:v>394.87516425755587</c:v>
                </c:pt>
                <c:pt idx="289">
                  <c:v>379.43495400788436</c:v>
                </c:pt>
                <c:pt idx="290">
                  <c:v>366.29434954007883</c:v>
                </c:pt>
                <c:pt idx="291">
                  <c:v>363.66622864651771</c:v>
                </c:pt>
                <c:pt idx="292">
                  <c:v>357.09592641261497</c:v>
                </c:pt>
                <c:pt idx="293">
                  <c:v>365.30880420499341</c:v>
                </c:pt>
                <c:pt idx="294">
                  <c:v>372.86465177398156</c:v>
                </c:pt>
                <c:pt idx="295">
                  <c:v>375.16425755584754</c:v>
                </c:pt>
                <c:pt idx="296">
                  <c:v>360.31537450722732</c:v>
                </c:pt>
                <c:pt idx="297">
                  <c:v>359.65834428383704</c:v>
                </c:pt>
                <c:pt idx="298">
                  <c:v>348.3574244415243</c:v>
                </c:pt>
                <c:pt idx="299">
                  <c:v>358.21287779237844</c:v>
                </c:pt>
                <c:pt idx="300">
                  <c:v>362.15505913272006</c:v>
                </c:pt>
                <c:pt idx="301">
                  <c:v>357.8843626806833</c:v>
                </c:pt>
                <c:pt idx="302">
                  <c:v>354.9277266754271</c:v>
                </c:pt>
                <c:pt idx="303">
                  <c:v>354.9277266754271</c:v>
                </c:pt>
                <c:pt idx="304">
                  <c:v>346.97766097240475</c:v>
                </c:pt>
                <c:pt idx="305">
                  <c:v>346.64914586070955</c:v>
                </c:pt>
                <c:pt idx="306">
                  <c:v>345.40078843626804</c:v>
                </c:pt>
                <c:pt idx="307">
                  <c:v>346.05781865965832</c:v>
                </c:pt>
                <c:pt idx="308">
                  <c:v>341.52431011826542</c:v>
                </c:pt>
                <c:pt idx="309">
                  <c:v>338.23915900131402</c:v>
                </c:pt>
                <c:pt idx="310">
                  <c:v>335.34822601839682</c:v>
                </c:pt>
                <c:pt idx="311">
                  <c:v>332.06307490144548</c:v>
                </c:pt>
                <c:pt idx="312">
                  <c:v>326.80683311432324</c:v>
                </c:pt>
                <c:pt idx="313">
                  <c:v>317.73981603153743</c:v>
                </c:pt>
                <c:pt idx="314">
                  <c:v>317.54270696452033</c:v>
                </c:pt>
                <c:pt idx="315">
                  <c:v>319.11957950065704</c:v>
                </c:pt>
                <c:pt idx="316">
                  <c:v>317.93692509855452</c:v>
                </c:pt>
                <c:pt idx="317">
                  <c:v>319.18528252299603</c:v>
                </c:pt>
                <c:pt idx="318">
                  <c:v>316.55716162943492</c:v>
                </c:pt>
                <c:pt idx="319">
                  <c:v>321.35348226018391</c:v>
                </c:pt>
                <c:pt idx="320">
                  <c:v>323.91590013140603</c:v>
                </c:pt>
                <c:pt idx="321">
                  <c:v>321.61629434954006</c:v>
                </c:pt>
                <c:pt idx="322">
                  <c:v>312.74638633377134</c:v>
                </c:pt>
                <c:pt idx="323">
                  <c:v>312.74638633377134</c:v>
                </c:pt>
                <c:pt idx="324">
                  <c:v>327.20105124835737</c:v>
                </c:pt>
                <c:pt idx="325">
                  <c:v>323.91590013140603</c:v>
                </c:pt>
                <c:pt idx="326">
                  <c:v>322.27332457293033</c:v>
                </c:pt>
                <c:pt idx="327">
                  <c:v>318.6596583442838</c:v>
                </c:pt>
                <c:pt idx="328">
                  <c:v>324.90144546649145</c:v>
                </c:pt>
                <c:pt idx="329">
                  <c:v>317.67411300919844</c:v>
                </c:pt>
                <c:pt idx="330">
                  <c:v>318.6596583442838</c:v>
                </c:pt>
                <c:pt idx="331">
                  <c:v>309.46123521681994</c:v>
                </c:pt>
                <c:pt idx="332">
                  <c:v>296.97766097240475</c:v>
                </c:pt>
                <c:pt idx="333">
                  <c:v>297.96320630749017</c:v>
                </c:pt>
                <c:pt idx="334">
                  <c:v>335.86727989487514</c:v>
                </c:pt>
                <c:pt idx="335">
                  <c:v>300.26281208935609</c:v>
                </c:pt>
                <c:pt idx="336">
                  <c:v>297.30617608409983</c:v>
                </c:pt>
                <c:pt idx="337">
                  <c:v>294.34954007884357</c:v>
                </c:pt>
                <c:pt idx="338">
                  <c:v>294.02102496714849</c:v>
                </c:pt>
                <c:pt idx="339">
                  <c:v>288.76478318002631</c:v>
                </c:pt>
                <c:pt idx="340">
                  <c:v>295.00657030223385</c:v>
                </c:pt>
                <c:pt idx="341">
                  <c:v>304.20499342969771</c:v>
                </c:pt>
                <c:pt idx="342">
                  <c:v>297.96320630749017</c:v>
                </c:pt>
                <c:pt idx="343">
                  <c:v>295.00657030223385</c:v>
                </c:pt>
                <c:pt idx="344">
                  <c:v>289.42181340341654</c:v>
                </c:pt>
                <c:pt idx="345">
                  <c:v>283.83705650459922</c:v>
                </c:pt>
                <c:pt idx="346">
                  <c:v>280.88042049934296</c:v>
                </c:pt>
                <c:pt idx="347">
                  <c:v>286.13666228646514</c:v>
                </c:pt>
                <c:pt idx="348">
                  <c:v>282.85151116951374</c:v>
                </c:pt>
                <c:pt idx="349">
                  <c:v>277.59526938239156</c:v>
                </c:pt>
                <c:pt idx="350">
                  <c:v>280.88042049934296</c:v>
                </c:pt>
                <c:pt idx="351">
                  <c:v>287.4507227332457</c:v>
                </c:pt>
                <c:pt idx="352">
                  <c:v>285.47963206307492</c:v>
                </c:pt>
                <c:pt idx="353">
                  <c:v>284.16557161629436</c:v>
                </c:pt>
                <c:pt idx="354">
                  <c:v>274.31011826544022</c:v>
                </c:pt>
                <c:pt idx="355">
                  <c:v>274.31011826544022</c:v>
                </c:pt>
                <c:pt idx="356">
                  <c:v>278.25229960578184</c:v>
                </c:pt>
                <c:pt idx="357">
                  <c:v>294.02102496714849</c:v>
                </c:pt>
                <c:pt idx="358">
                  <c:v>294.02102496714849</c:v>
                </c:pt>
                <c:pt idx="359">
                  <c:v>286.13666228646514</c:v>
                </c:pt>
                <c:pt idx="360">
                  <c:v>275.95269382391587</c:v>
                </c:pt>
                <c:pt idx="361">
                  <c:v>268.39684625492771</c:v>
                </c:pt>
                <c:pt idx="362">
                  <c:v>263.14060446780547</c:v>
                </c:pt>
                <c:pt idx="363">
                  <c:v>256.2417871222076</c:v>
                </c:pt>
                <c:pt idx="364">
                  <c:v>256.2417871222076</c:v>
                </c:pt>
                <c:pt idx="365">
                  <c:v>256.2417871222076</c:v>
                </c:pt>
                <c:pt idx="366">
                  <c:v>256.2417871222076</c:v>
                </c:pt>
                <c:pt idx="367">
                  <c:v>264.12614980289095</c:v>
                </c:pt>
                <c:pt idx="368">
                  <c:v>266.09724047306173</c:v>
                </c:pt>
                <c:pt idx="369">
                  <c:v>258.86990801576871</c:v>
                </c:pt>
                <c:pt idx="370">
                  <c:v>254.92772667542704</c:v>
                </c:pt>
                <c:pt idx="371">
                  <c:v>238.50197109067014</c:v>
                </c:pt>
                <c:pt idx="372">
                  <c:v>244.41524310118265</c:v>
                </c:pt>
                <c:pt idx="373">
                  <c:v>249.34296977660972</c:v>
                </c:pt>
                <c:pt idx="374">
                  <c:v>238.17345597897503</c:v>
                </c:pt>
                <c:pt idx="375">
                  <c:v>235.21681997371877</c:v>
                </c:pt>
              </c:numCache>
            </c:numRef>
          </c:xVal>
          <c:yVal>
            <c:numRef>
              <c:f>Fuel!$D$94:$D$469</c:f>
              <c:numCache>
                <c:formatCode>0.00</c:formatCode>
                <c:ptCount val="376"/>
                <c:pt idx="1">
                  <c:v>561.415978</c:v>
                </c:pt>
                <c:pt idx="2">
                  <c:v>561.415978</c:v>
                </c:pt>
                <c:pt idx="3">
                  <c:v>561.415978</c:v>
                </c:pt>
                <c:pt idx="4">
                  <c:v>561.415978</c:v>
                </c:pt>
                <c:pt idx="5">
                  <c:v>538.20808899999997</c:v>
                </c:pt>
                <c:pt idx="6">
                  <c:v>538.20808899999997</c:v>
                </c:pt>
                <c:pt idx="7">
                  <c:v>538.20808899999997</c:v>
                </c:pt>
                <c:pt idx="8">
                  <c:v>538.20808899999997</c:v>
                </c:pt>
                <c:pt idx="9">
                  <c:v>538.20808899999997</c:v>
                </c:pt>
                <c:pt idx="10">
                  <c:v>554.42595100000005</c:v>
                </c:pt>
                <c:pt idx="11">
                  <c:v>554.42595100000005</c:v>
                </c:pt>
                <c:pt idx="12">
                  <c:v>554.42595100000005</c:v>
                </c:pt>
                <c:pt idx="13">
                  <c:v>554.42595100000005</c:v>
                </c:pt>
                <c:pt idx="14">
                  <c:v>554.42595100000005</c:v>
                </c:pt>
                <c:pt idx="15">
                  <c:v>554.42595100000005</c:v>
                </c:pt>
                <c:pt idx="16">
                  <c:v>554.42595100000005</c:v>
                </c:pt>
                <c:pt idx="17">
                  <c:v>554.42595100000005</c:v>
                </c:pt>
                <c:pt idx="18">
                  <c:v>554.42595100000005</c:v>
                </c:pt>
                <c:pt idx="19">
                  <c:v>554.42595100000005</c:v>
                </c:pt>
                <c:pt idx="20">
                  <c:v>554.42595100000005</c:v>
                </c:pt>
                <c:pt idx="21">
                  <c:v>554.42595100000005</c:v>
                </c:pt>
                <c:pt idx="22">
                  <c:v>547.70599100000004</c:v>
                </c:pt>
                <c:pt idx="23">
                  <c:v>547.70599100000004</c:v>
                </c:pt>
                <c:pt idx="24">
                  <c:v>547.70599100000004</c:v>
                </c:pt>
                <c:pt idx="25">
                  <c:v>561.61039900000003</c:v>
                </c:pt>
                <c:pt idx="26">
                  <c:v>561.61039900000003</c:v>
                </c:pt>
                <c:pt idx="27">
                  <c:v>561.61039900000003</c:v>
                </c:pt>
                <c:pt idx="28">
                  <c:v>561.61039900000003</c:v>
                </c:pt>
                <c:pt idx="29">
                  <c:v>561.61039900000003</c:v>
                </c:pt>
                <c:pt idx="30">
                  <c:v>561.61039900000003</c:v>
                </c:pt>
                <c:pt idx="31">
                  <c:v>561.61039900000003</c:v>
                </c:pt>
                <c:pt idx="32">
                  <c:v>561.61039900000003</c:v>
                </c:pt>
                <c:pt idx="33">
                  <c:v>561.61039900000003</c:v>
                </c:pt>
                <c:pt idx="34">
                  <c:v>518.38878499999998</c:v>
                </c:pt>
                <c:pt idx="35">
                  <c:v>518.38878499999998</c:v>
                </c:pt>
                <c:pt idx="36">
                  <c:v>518.38878499999998</c:v>
                </c:pt>
                <c:pt idx="37">
                  <c:v>518.38878499999998</c:v>
                </c:pt>
                <c:pt idx="38">
                  <c:v>518.38878499999998</c:v>
                </c:pt>
                <c:pt idx="39">
                  <c:v>518.38878499999998</c:v>
                </c:pt>
                <c:pt idx="40">
                  <c:v>490.17657500000001</c:v>
                </c:pt>
                <c:pt idx="41">
                  <c:v>490.17657500000001</c:v>
                </c:pt>
                <c:pt idx="42">
                  <c:v>490.17657500000001</c:v>
                </c:pt>
                <c:pt idx="43">
                  <c:v>490.17657500000001</c:v>
                </c:pt>
                <c:pt idx="44">
                  <c:v>490.17657500000001</c:v>
                </c:pt>
                <c:pt idx="45">
                  <c:v>512.40437699999995</c:v>
                </c:pt>
                <c:pt idx="46">
                  <c:v>512.40437699999995</c:v>
                </c:pt>
                <c:pt idx="47">
                  <c:v>512.40437699999995</c:v>
                </c:pt>
                <c:pt idx="48">
                  <c:v>512.40437699999995</c:v>
                </c:pt>
                <c:pt idx="49">
                  <c:v>502.97756800000002</c:v>
                </c:pt>
                <c:pt idx="50">
                  <c:v>502.97756800000002</c:v>
                </c:pt>
                <c:pt idx="51">
                  <c:v>502.97756800000002</c:v>
                </c:pt>
                <c:pt idx="52">
                  <c:v>502.97756800000002</c:v>
                </c:pt>
                <c:pt idx="53">
                  <c:v>502.97756800000002</c:v>
                </c:pt>
                <c:pt idx="54">
                  <c:v>487.13129099999998</c:v>
                </c:pt>
                <c:pt idx="55">
                  <c:v>487.13129099999998</c:v>
                </c:pt>
                <c:pt idx="56">
                  <c:v>487.13129099999998</c:v>
                </c:pt>
                <c:pt idx="57">
                  <c:v>487.13129099999998</c:v>
                </c:pt>
                <c:pt idx="58">
                  <c:v>487.13129099999998</c:v>
                </c:pt>
                <c:pt idx="59">
                  <c:v>463.16329100000002</c:v>
                </c:pt>
                <c:pt idx="60">
                  <c:v>463.16329100000002</c:v>
                </c:pt>
                <c:pt idx="61">
                  <c:v>463.16329100000002</c:v>
                </c:pt>
                <c:pt idx="62">
                  <c:v>463.16329100000002</c:v>
                </c:pt>
                <c:pt idx="63">
                  <c:v>463.16329100000002</c:v>
                </c:pt>
                <c:pt idx="64">
                  <c:v>441.32329099999998</c:v>
                </c:pt>
                <c:pt idx="65">
                  <c:v>441.32329099999998</c:v>
                </c:pt>
                <c:pt idx="66">
                  <c:v>441.32329099999998</c:v>
                </c:pt>
                <c:pt idx="67">
                  <c:v>441.32329099999998</c:v>
                </c:pt>
                <c:pt idx="68">
                  <c:v>441.32329099999998</c:v>
                </c:pt>
                <c:pt idx="69">
                  <c:v>405.63110999999998</c:v>
                </c:pt>
                <c:pt idx="70">
                  <c:v>405.63110999999998</c:v>
                </c:pt>
                <c:pt idx="71">
                  <c:v>405.63110999999998</c:v>
                </c:pt>
                <c:pt idx="72">
                  <c:v>405.63110999999998</c:v>
                </c:pt>
                <c:pt idx="73">
                  <c:v>405.63110999999998</c:v>
                </c:pt>
                <c:pt idx="74">
                  <c:v>372.94372199999998</c:v>
                </c:pt>
                <c:pt idx="75">
                  <c:v>372.94372199999998</c:v>
                </c:pt>
                <c:pt idx="76">
                  <c:v>372.94372199999998</c:v>
                </c:pt>
                <c:pt idx="77">
                  <c:v>372.94372199999998</c:v>
                </c:pt>
                <c:pt idx="78">
                  <c:v>372.94372199999998</c:v>
                </c:pt>
                <c:pt idx="79">
                  <c:v>372.94372199999998</c:v>
                </c:pt>
                <c:pt idx="80">
                  <c:v>372.94372199999998</c:v>
                </c:pt>
                <c:pt idx="81">
                  <c:v>372.94372199999998</c:v>
                </c:pt>
                <c:pt idx="82">
                  <c:v>372.94372199999998</c:v>
                </c:pt>
                <c:pt idx="83">
                  <c:v>372.94372199999998</c:v>
                </c:pt>
                <c:pt idx="84">
                  <c:v>372.94372199999998</c:v>
                </c:pt>
                <c:pt idx="85">
                  <c:v>372.94372199999998</c:v>
                </c:pt>
                <c:pt idx="86">
                  <c:v>372.94372199999998</c:v>
                </c:pt>
                <c:pt idx="87">
                  <c:v>372.94372199999998</c:v>
                </c:pt>
                <c:pt idx="88">
                  <c:v>372.94372199999998</c:v>
                </c:pt>
                <c:pt idx="89">
                  <c:v>372.94372199999998</c:v>
                </c:pt>
                <c:pt idx="90">
                  <c:v>372.94372199999998</c:v>
                </c:pt>
                <c:pt idx="91">
                  <c:v>372.94372199999998</c:v>
                </c:pt>
                <c:pt idx="92">
                  <c:v>368.81525599999998</c:v>
                </c:pt>
                <c:pt idx="93">
                  <c:v>368.81525599999998</c:v>
                </c:pt>
                <c:pt idx="94">
                  <c:v>368.81525599999998</c:v>
                </c:pt>
                <c:pt idx="95">
                  <c:v>368.81525599999998</c:v>
                </c:pt>
                <c:pt idx="96">
                  <c:v>368.81525599999998</c:v>
                </c:pt>
                <c:pt idx="97">
                  <c:v>403.48597599999999</c:v>
                </c:pt>
                <c:pt idx="98">
                  <c:v>403.48597599999999</c:v>
                </c:pt>
                <c:pt idx="99">
                  <c:v>403.48597599999999</c:v>
                </c:pt>
                <c:pt idx="100">
                  <c:v>403.48597599999999</c:v>
                </c:pt>
                <c:pt idx="101">
                  <c:v>403.48597599999999</c:v>
                </c:pt>
                <c:pt idx="102">
                  <c:v>397.88597600000003</c:v>
                </c:pt>
                <c:pt idx="103">
                  <c:v>397.88597600000003</c:v>
                </c:pt>
                <c:pt idx="104">
                  <c:v>397.88597600000003</c:v>
                </c:pt>
                <c:pt idx="105">
                  <c:v>397.88597600000003</c:v>
                </c:pt>
                <c:pt idx="106">
                  <c:v>397.88597600000003</c:v>
                </c:pt>
                <c:pt idx="107">
                  <c:v>397.88597600000003</c:v>
                </c:pt>
                <c:pt idx="108">
                  <c:v>397.88597600000003</c:v>
                </c:pt>
                <c:pt idx="109">
                  <c:v>397.88597600000003</c:v>
                </c:pt>
                <c:pt idx="110">
                  <c:v>397.88597600000003</c:v>
                </c:pt>
                <c:pt idx="111">
                  <c:v>397.88597600000003</c:v>
                </c:pt>
                <c:pt idx="112">
                  <c:v>397.88597600000003</c:v>
                </c:pt>
                <c:pt idx="113">
                  <c:v>397.88597600000003</c:v>
                </c:pt>
                <c:pt idx="114">
                  <c:v>397.88597600000003</c:v>
                </c:pt>
                <c:pt idx="115">
                  <c:v>427.08306099999999</c:v>
                </c:pt>
                <c:pt idx="116">
                  <c:v>427.08306099999999</c:v>
                </c:pt>
                <c:pt idx="117">
                  <c:v>427.08306099999999</c:v>
                </c:pt>
                <c:pt idx="118">
                  <c:v>427.08306099999999</c:v>
                </c:pt>
                <c:pt idx="119">
                  <c:v>427.08306099999999</c:v>
                </c:pt>
                <c:pt idx="120">
                  <c:v>427.08306099999999</c:v>
                </c:pt>
                <c:pt idx="121">
                  <c:v>427.08306099999999</c:v>
                </c:pt>
                <c:pt idx="122">
                  <c:v>427.08306099999999</c:v>
                </c:pt>
                <c:pt idx="123">
                  <c:v>427.08306099999999</c:v>
                </c:pt>
                <c:pt idx="124">
                  <c:v>427.08306099999999</c:v>
                </c:pt>
                <c:pt idx="125">
                  <c:v>427.08306099999999</c:v>
                </c:pt>
                <c:pt idx="126">
                  <c:v>427.08306099999999</c:v>
                </c:pt>
                <c:pt idx="127">
                  <c:v>427.08306099999999</c:v>
                </c:pt>
                <c:pt idx="128">
                  <c:v>427.08306099999999</c:v>
                </c:pt>
                <c:pt idx="129">
                  <c:v>427.08306099999999</c:v>
                </c:pt>
                <c:pt idx="130">
                  <c:v>414.76306099999999</c:v>
                </c:pt>
                <c:pt idx="131">
                  <c:v>414.76306099999999</c:v>
                </c:pt>
                <c:pt idx="132">
                  <c:v>414.76306099999999</c:v>
                </c:pt>
                <c:pt idx="133">
                  <c:v>414.76306099999999</c:v>
                </c:pt>
                <c:pt idx="134">
                  <c:v>414.76306099999999</c:v>
                </c:pt>
                <c:pt idx="135">
                  <c:v>382.14632599999999</c:v>
                </c:pt>
                <c:pt idx="136">
                  <c:v>382.14632599999999</c:v>
                </c:pt>
                <c:pt idx="137">
                  <c:v>382.14632599999999</c:v>
                </c:pt>
                <c:pt idx="138">
                  <c:v>382.14632599999999</c:v>
                </c:pt>
                <c:pt idx="139">
                  <c:v>382.14632599999999</c:v>
                </c:pt>
                <c:pt idx="140">
                  <c:v>342.96895899999998</c:v>
                </c:pt>
                <c:pt idx="141">
                  <c:v>342.96895899999998</c:v>
                </c:pt>
                <c:pt idx="142">
                  <c:v>342.96895899999998</c:v>
                </c:pt>
                <c:pt idx="143">
                  <c:v>342.96895899999998</c:v>
                </c:pt>
                <c:pt idx="144">
                  <c:v>342.96895899999998</c:v>
                </c:pt>
                <c:pt idx="145">
                  <c:v>345.15862700000002</c:v>
                </c:pt>
                <c:pt idx="146">
                  <c:v>345.15862700000002</c:v>
                </c:pt>
                <c:pt idx="147">
                  <c:v>345.15862700000002</c:v>
                </c:pt>
                <c:pt idx="148">
                  <c:v>345.15862700000002</c:v>
                </c:pt>
                <c:pt idx="149">
                  <c:v>345.15862700000002</c:v>
                </c:pt>
                <c:pt idx="150">
                  <c:v>346.73719899999998</c:v>
                </c:pt>
                <c:pt idx="151">
                  <c:v>346.73719899999998</c:v>
                </c:pt>
                <c:pt idx="152">
                  <c:v>346.73719899999998</c:v>
                </c:pt>
                <c:pt idx="153">
                  <c:v>346.73719899999998</c:v>
                </c:pt>
                <c:pt idx="154">
                  <c:v>346.73719899999998</c:v>
                </c:pt>
                <c:pt idx="155">
                  <c:v>351.43936400000001</c:v>
                </c:pt>
                <c:pt idx="156">
                  <c:v>351.43936400000001</c:v>
                </c:pt>
                <c:pt idx="157">
                  <c:v>351.43936400000001</c:v>
                </c:pt>
                <c:pt idx="158">
                  <c:v>351.43936400000001</c:v>
                </c:pt>
                <c:pt idx="159">
                  <c:v>351.43936400000001</c:v>
                </c:pt>
                <c:pt idx="160">
                  <c:v>352.03006199999999</c:v>
                </c:pt>
                <c:pt idx="161">
                  <c:v>352.03006199999999</c:v>
                </c:pt>
                <c:pt idx="162">
                  <c:v>352.03006199999999</c:v>
                </c:pt>
                <c:pt idx="163">
                  <c:v>352.03006199999999</c:v>
                </c:pt>
                <c:pt idx="164">
                  <c:v>352.03006199999999</c:v>
                </c:pt>
                <c:pt idx="165">
                  <c:v>352.22716000000003</c:v>
                </c:pt>
                <c:pt idx="166">
                  <c:v>352.22716000000003</c:v>
                </c:pt>
                <c:pt idx="167">
                  <c:v>352.22716000000003</c:v>
                </c:pt>
                <c:pt idx="168">
                  <c:v>352.22716000000003</c:v>
                </c:pt>
                <c:pt idx="169">
                  <c:v>352.22716000000003</c:v>
                </c:pt>
                <c:pt idx="170">
                  <c:v>352.08772299999998</c:v>
                </c:pt>
                <c:pt idx="171">
                  <c:v>352.08772299999998</c:v>
                </c:pt>
                <c:pt idx="172">
                  <c:v>352.08772299999998</c:v>
                </c:pt>
                <c:pt idx="173">
                  <c:v>352.08772299999998</c:v>
                </c:pt>
                <c:pt idx="174">
                  <c:v>352.08772299999998</c:v>
                </c:pt>
                <c:pt idx="175">
                  <c:v>351.66236800000001</c:v>
                </c:pt>
                <c:pt idx="176">
                  <c:v>351.66236800000001</c:v>
                </c:pt>
                <c:pt idx="177">
                  <c:v>351.66236800000001</c:v>
                </c:pt>
                <c:pt idx="178">
                  <c:v>351.66236800000001</c:v>
                </c:pt>
                <c:pt idx="179">
                  <c:v>351.66236800000001</c:v>
                </c:pt>
                <c:pt idx="180">
                  <c:v>339.658591</c:v>
                </c:pt>
                <c:pt idx="181">
                  <c:v>339.658591</c:v>
                </c:pt>
                <c:pt idx="182">
                  <c:v>339.658591</c:v>
                </c:pt>
                <c:pt idx="183">
                  <c:v>339.658591</c:v>
                </c:pt>
                <c:pt idx="184">
                  <c:v>339.658591</c:v>
                </c:pt>
                <c:pt idx="185">
                  <c:v>339.658591</c:v>
                </c:pt>
                <c:pt idx="186">
                  <c:v>339.658591</c:v>
                </c:pt>
                <c:pt idx="187">
                  <c:v>339.658591</c:v>
                </c:pt>
                <c:pt idx="188">
                  <c:v>339.658591</c:v>
                </c:pt>
                <c:pt idx="189">
                  <c:v>339.658591</c:v>
                </c:pt>
                <c:pt idx="190">
                  <c:v>339.658591</c:v>
                </c:pt>
                <c:pt idx="191">
                  <c:v>339.658591</c:v>
                </c:pt>
                <c:pt idx="192">
                  <c:v>339.658591</c:v>
                </c:pt>
                <c:pt idx="193">
                  <c:v>339.658591</c:v>
                </c:pt>
                <c:pt idx="194">
                  <c:v>339.658591</c:v>
                </c:pt>
                <c:pt idx="195">
                  <c:v>339.658591</c:v>
                </c:pt>
                <c:pt idx="196">
                  <c:v>339.658591</c:v>
                </c:pt>
                <c:pt idx="197">
                  <c:v>339.658591</c:v>
                </c:pt>
                <c:pt idx="198">
                  <c:v>339.658591</c:v>
                </c:pt>
                <c:pt idx="199">
                  <c:v>339.658591</c:v>
                </c:pt>
                <c:pt idx="200">
                  <c:v>318.53128600000002</c:v>
                </c:pt>
                <c:pt idx="201">
                  <c:v>318.53128600000002</c:v>
                </c:pt>
                <c:pt idx="202">
                  <c:v>318.53128600000002</c:v>
                </c:pt>
                <c:pt idx="203">
                  <c:v>318.53128600000002</c:v>
                </c:pt>
                <c:pt idx="204">
                  <c:v>318.53128600000002</c:v>
                </c:pt>
                <c:pt idx="205">
                  <c:v>312.77671800000002</c:v>
                </c:pt>
                <c:pt idx="206">
                  <c:v>312.77671800000002</c:v>
                </c:pt>
                <c:pt idx="207">
                  <c:v>312.77671800000002</c:v>
                </c:pt>
                <c:pt idx="208">
                  <c:v>312.77671800000002</c:v>
                </c:pt>
                <c:pt idx="209">
                  <c:v>312.77671800000002</c:v>
                </c:pt>
                <c:pt idx="210">
                  <c:v>307.46477700000003</c:v>
                </c:pt>
                <c:pt idx="211">
                  <c:v>307.46477700000003</c:v>
                </c:pt>
                <c:pt idx="212">
                  <c:v>307.46477700000003</c:v>
                </c:pt>
                <c:pt idx="213">
                  <c:v>307.46477700000003</c:v>
                </c:pt>
                <c:pt idx="214">
                  <c:v>307.46477700000003</c:v>
                </c:pt>
                <c:pt idx="215">
                  <c:v>302.56145700000002</c:v>
                </c:pt>
                <c:pt idx="216">
                  <c:v>302.56145700000002</c:v>
                </c:pt>
                <c:pt idx="217">
                  <c:v>302.56145700000002</c:v>
                </c:pt>
                <c:pt idx="218">
                  <c:v>302.56145700000002</c:v>
                </c:pt>
                <c:pt idx="219">
                  <c:v>302.56145700000002</c:v>
                </c:pt>
                <c:pt idx="220">
                  <c:v>287.99265500000001</c:v>
                </c:pt>
                <c:pt idx="221">
                  <c:v>287.99265500000001</c:v>
                </c:pt>
                <c:pt idx="222">
                  <c:v>287.99265500000001</c:v>
                </c:pt>
                <c:pt idx="223">
                  <c:v>287.99265500000001</c:v>
                </c:pt>
                <c:pt idx="224">
                  <c:v>283.81479899999999</c:v>
                </c:pt>
                <c:pt idx="225">
                  <c:v>279.95841899999999</c:v>
                </c:pt>
                <c:pt idx="226">
                  <c:v>279.95841899999999</c:v>
                </c:pt>
                <c:pt idx="227">
                  <c:v>279.95841899999999</c:v>
                </c:pt>
                <c:pt idx="228">
                  <c:v>279.95841899999999</c:v>
                </c:pt>
                <c:pt idx="229">
                  <c:v>279.95841899999999</c:v>
                </c:pt>
                <c:pt idx="230">
                  <c:v>276.97224599999998</c:v>
                </c:pt>
                <c:pt idx="231">
                  <c:v>276.97224599999998</c:v>
                </c:pt>
                <c:pt idx="232">
                  <c:v>276.97224599999998</c:v>
                </c:pt>
                <c:pt idx="233">
                  <c:v>276.97224599999998</c:v>
                </c:pt>
                <c:pt idx="234">
                  <c:v>276.97224599999998</c:v>
                </c:pt>
                <c:pt idx="235">
                  <c:v>273.11249299999997</c:v>
                </c:pt>
                <c:pt idx="236">
                  <c:v>273.11249299999997</c:v>
                </c:pt>
                <c:pt idx="237">
                  <c:v>273.11249299999997</c:v>
                </c:pt>
                <c:pt idx="238">
                  <c:v>273.11249299999997</c:v>
                </c:pt>
                <c:pt idx="239">
                  <c:v>273.11249299999997</c:v>
                </c:pt>
                <c:pt idx="240">
                  <c:v>273.11249299999997</c:v>
                </c:pt>
                <c:pt idx="241">
                  <c:v>278.336097</c:v>
                </c:pt>
                <c:pt idx="242">
                  <c:v>278.336097</c:v>
                </c:pt>
                <c:pt idx="243">
                  <c:v>278.336097</c:v>
                </c:pt>
                <c:pt idx="244">
                  <c:v>278.336097</c:v>
                </c:pt>
                <c:pt idx="245">
                  <c:v>278.336097</c:v>
                </c:pt>
                <c:pt idx="246">
                  <c:v>276.83326099999999</c:v>
                </c:pt>
                <c:pt idx="247">
                  <c:v>276.83326099999999</c:v>
                </c:pt>
                <c:pt idx="248">
                  <c:v>276.83326099999999</c:v>
                </c:pt>
                <c:pt idx="249">
                  <c:v>276.83326099999999</c:v>
                </c:pt>
                <c:pt idx="250">
                  <c:v>276.83326099999999</c:v>
                </c:pt>
                <c:pt idx="251">
                  <c:v>276.83326099999999</c:v>
                </c:pt>
                <c:pt idx="252">
                  <c:v>276.83326099999999</c:v>
                </c:pt>
                <c:pt idx="253">
                  <c:v>276.83326099999999</c:v>
                </c:pt>
                <c:pt idx="254">
                  <c:v>276.83326099999999</c:v>
                </c:pt>
                <c:pt idx="255">
                  <c:v>276.83326099999999</c:v>
                </c:pt>
                <c:pt idx="256">
                  <c:v>276.83322700000002</c:v>
                </c:pt>
                <c:pt idx="257">
                  <c:v>276.83322700000002</c:v>
                </c:pt>
                <c:pt idx="258">
                  <c:v>276.83322700000002</c:v>
                </c:pt>
                <c:pt idx="259">
                  <c:v>276.83322700000002</c:v>
                </c:pt>
                <c:pt idx="260">
                  <c:v>276.83322700000002</c:v>
                </c:pt>
                <c:pt idx="261">
                  <c:v>268.35655100000002</c:v>
                </c:pt>
                <c:pt idx="262">
                  <c:v>268.35655100000002</c:v>
                </c:pt>
                <c:pt idx="263">
                  <c:v>268.35655100000002</c:v>
                </c:pt>
                <c:pt idx="264">
                  <c:v>268.35655100000002</c:v>
                </c:pt>
                <c:pt idx="265">
                  <c:v>268.35655100000002</c:v>
                </c:pt>
                <c:pt idx="266">
                  <c:v>268.356134</c:v>
                </c:pt>
                <c:pt idx="267">
                  <c:v>268.356134</c:v>
                </c:pt>
                <c:pt idx="268">
                  <c:v>268.356134</c:v>
                </c:pt>
                <c:pt idx="269">
                  <c:v>268.356134</c:v>
                </c:pt>
                <c:pt idx="270">
                  <c:v>268.356134</c:v>
                </c:pt>
                <c:pt idx="271">
                  <c:v>268.35626999999999</c:v>
                </c:pt>
                <c:pt idx="272">
                  <c:v>268.35626999999999</c:v>
                </c:pt>
                <c:pt idx="273">
                  <c:v>268.35626999999999</c:v>
                </c:pt>
                <c:pt idx="274">
                  <c:v>268.35626999999999</c:v>
                </c:pt>
                <c:pt idx="275">
                  <c:v>268.35626999999999</c:v>
                </c:pt>
                <c:pt idx="276">
                  <c:v>268.356877</c:v>
                </c:pt>
                <c:pt idx="277">
                  <c:v>268.356877</c:v>
                </c:pt>
                <c:pt idx="278">
                  <c:v>268.356877</c:v>
                </c:pt>
                <c:pt idx="279">
                  <c:v>268.356877</c:v>
                </c:pt>
                <c:pt idx="280">
                  <c:v>268.356877</c:v>
                </c:pt>
                <c:pt idx="281">
                  <c:v>268.35788100000002</c:v>
                </c:pt>
                <c:pt idx="282">
                  <c:v>268.35788100000002</c:v>
                </c:pt>
                <c:pt idx="283">
                  <c:v>268.35788100000002</c:v>
                </c:pt>
                <c:pt idx="284">
                  <c:v>268.35788100000002</c:v>
                </c:pt>
                <c:pt idx="285">
                  <c:v>268.35788100000002</c:v>
                </c:pt>
                <c:pt idx="286">
                  <c:v>249.95563300000001</c:v>
                </c:pt>
                <c:pt idx="287">
                  <c:v>249.95563300000001</c:v>
                </c:pt>
                <c:pt idx="288">
                  <c:v>249.95563300000001</c:v>
                </c:pt>
                <c:pt idx="289">
                  <c:v>249.95563300000001</c:v>
                </c:pt>
                <c:pt idx="290">
                  <c:v>249.95496800000001</c:v>
                </c:pt>
                <c:pt idx="291">
                  <c:v>249.95496800000001</c:v>
                </c:pt>
                <c:pt idx="292">
                  <c:v>249.95496800000001</c:v>
                </c:pt>
                <c:pt idx="293">
                  <c:v>249.95496800000001</c:v>
                </c:pt>
                <c:pt idx="294">
                  <c:v>249.95496800000001</c:v>
                </c:pt>
                <c:pt idx="295">
                  <c:v>249.95260200000001</c:v>
                </c:pt>
                <c:pt idx="296">
                  <c:v>249.95260200000001</c:v>
                </c:pt>
                <c:pt idx="297">
                  <c:v>249.95260200000001</c:v>
                </c:pt>
                <c:pt idx="298">
                  <c:v>249.95260200000001</c:v>
                </c:pt>
                <c:pt idx="299">
                  <c:v>249.95260200000001</c:v>
                </c:pt>
                <c:pt idx="300">
                  <c:v>249.94880000000001</c:v>
                </c:pt>
                <c:pt idx="301">
                  <c:v>249.94880000000001</c:v>
                </c:pt>
                <c:pt idx="302">
                  <c:v>249.94880000000001</c:v>
                </c:pt>
                <c:pt idx="303">
                  <c:v>249.94880000000001</c:v>
                </c:pt>
                <c:pt idx="304">
                  <c:v>249.94880000000001</c:v>
                </c:pt>
                <c:pt idx="305">
                  <c:v>228.45551699999999</c:v>
                </c:pt>
                <c:pt idx="306">
                  <c:v>228.45551699999999</c:v>
                </c:pt>
                <c:pt idx="307">
                  <c:v>228.45551699999999</c:v>
                </c:pt>
                <c:pt idx="308">
                  <c:v>228.45551699999999</c:v>
                </c:pt>
                <c:pt idx="309">
                  <c:v>228.45551699999999</c:v>
                </c:pt>
                <c:pt idx="310">
                  <c:v>228.44952000000001</c:v>
                </c:pt>
                <c:pt idx="311">
                  <c:v>228.44952000000001</c:v>
                </c:pt>
                <c:pt idx="312">
                  <c:v>228.44952000000001</c:v>
                </c:pt>
                <c:pt idx="313">
                  <c:v>228.44952000000001</c:v>
                </c:pt>
                <c:pt idx="314">
                  <c:v>228.44952000000001</c:v>
                </c:pt>
                <c:pt idx="315">
                  <c:v>228.46212</c:v>
                </c:pt>
                <c:pt idx="316">
                  <c:v>228.46212</c:v>
                </c:pt>
                <c:pt idx="317">
                  <c:v>228.46212</c:v>
                </c:pt>
                <c:pt idx="318">
                  <c:v>228.46212</c:v>
                </c:pt>
                <c:pt idx="319">
                  <c:v>228.46212</c:v>
                </c:pt>
                <c:pt idx="320">
                  <c:v>228.46212</c:v>
                </c:pt>
                <c:pt idx="321">
                  <c:v>228.49048999999999</c:v>
                </c:pt>
                <c:pt idx="322">
                  <c:v>228.49048999999999</c:v>
                </c:pt>
                <c:pt idx="323">
                  <c:v>228.49048999999999</c:v>
                </c:pt>
                <c:pt idx="324">
                  <c:v>228.49048999999999</c:v>
                </c:pt>
                <c:pt idx="325">
                  <c:v>228.49048999999999</c:v>
                </c:pt>
                <c:pt idx="326">
                  <c:v>204.64044699999999</c:v>
                </c:pt>
                <c:pt idx="327">
                  <c:v>204.64044699999999</c:v>
                </c:pt>
                <c:pt idx="328">
                  <c:v>204.64044699999999</c:v>
                </c:pt>
                <c:pt idx="329">
                  <c:v>204.64044699999999</c:v>
                </c:pt>
                <c:pt idx="330">
                  <c:v>204.64044699999999</c:v>
                </c:pt>
                <c:pt idx="331">
                  <c:v>204.647221</c:v>
                </c:pt>
                <c:pt idx="332">
                  <c:v>204.647221</c:v>
                </c:pt>
                <c:pt idx="333">
                  <c:v>204.647221</c:v>
                </c:pt>
                <c:pt idx="334">
                  <c:v>204.65924699999999</c:v>
                </c:pt>
                <c:pt idx="335">
                  <c:v>204.65924699999999</c:v>
                </c:pt>
                <c:pt idx="336">
                  <c:v>204.65924699999999</c:v>
                </c:pt>
                <c:pt idx="337">
                  <c:v>204.65924699999999</c:v>
                </c:pt>
                <c:pt idx="338">
                  <c:v>204.65924699999999</c:v>
                </c:pt>
                <c:pt idx="339">
                  <c:v>204.65924699999999</c:v>
                </c:pt>
                <c:pt idx="340">
                  <c:v>200.12188699999999</c:v>
                </c:pt>
                <c:pt idx="341">
                  <c:v>200.12188699999999</c:v>
                </c:pt>
                <c:pt idx="342">
                  <c:v>200.12188699999999</c:v>
                </c:pt>
                <c:pt idx="343">
                  <c:v>200.12188699999999</c:v>
                </c:pt>
                <c:pt idx="344">
                  <c:v>200.12188699999999</c:v>
                </c:pt>
                <c:pt idx="345">
                  <c:v>200.12188699999999</c:v>
                </c:pt>
                <c:pt idx="346">
                  <c:v>200.12188699999999</c:v>
                </c:pt>
                <c:pt idx="347">
                  <c:v>200.12188699999999</c:v>
                </c:pt>
                <c:pt idx="348">
                  <c:v>200.12188699999999</c:v>
                </c:pt>
                <c:pt idx="349">
                  <c:v>200.09720200000001</c:v>
                </c:pt>
                <c:pt idx="350">
                  <c:v>200.09720200000001</c:v>
                </c:pt>
                <c:pt idx="351">
                  <c:v>200.09720200000001</c:v>
                </c:pt>
                <c:pt idx="352">
                  <c:v>200.09720200000001</c:v>
                </c:pt>
                <c:pt idx="353">
                  <c:v>200.09720200000001</c:v>
                </c:pt>
                <c:pt idx="354">
                  <c:v>200.053383</c:v>
                </c:pt>
                <c:pt idx="355">
                  <c:v>200.053383</c:v>
                </c:pt>
                <c:pt idx="356">
                  <c:v>200.053383</c:v>
                </c:pt>
                <c:pt idx="357">
                  <c:v>200.053383</c:v>
                </c:pt>
                <c:pt idx="358">
                  <c:v>200.053383</c:v>
                </c:pt>
                <c:pt idx="359">
                  <c:v>200.053383</c:v>
                </c:pt>
                <c:pt idx="360">
                  <c:v>200.053383</c:v>
                </c:pt>
                <c:pt idx="361">
                  <c:v>200.053383</c:v>
                </c:pt>
                <c:pt idx="362">
                  <c:v>200.053383</c:v>
                </c:pt>
                <c:pt idx="363">
                  <c:v>200.053383</c:v>
                </c:pt>
                <c:pt idx="364">
                  <c:v>200.053383</c:v>
                </c:pt>
                <c:pt idx="365">
                  <c:v>200.053383</c:v>
                </c:pt>
                <c:pt idx="366">
                  <c:v>200.03396799999999</c:v>
                </c:pt>
                <c:pt idx="367">
                  <c:v>200.03396799999999</c:v>
                </c:pt>
                <c:pt idx="368">
                  <c:v>200.03396799999999</c:v>
                </c:pt>
                <c:pt idx="369">
                  <c:v>193.29700800000001</c:v>
                </c:pt>
                <c:pt idx="370">
                  <c:v>193.29700800000001</c:v>
                </c:pt>
                <c:pt idx="371">
                  <c:v>193.29700800000001</c:v>
                </c:pt>
                <c:pt idx="372">
                  <c:v>193.29700800000001</c:v>
                </c:pt>
                <c:pt idx="373">
                  <c:v>193.29700800000001</c:v>
                </c:pt>
                <c:pt idx="374">
                  <c:v>193.29700800000001</c:v>
                </c:pt>
                <c:pt idx="375">
                  <c:v>193.29700800000001</c:v>
                </c:pt>
              </c:numCache>
            </c:numRef>
          </c:yVal>
          <c:smooth val="0"/>
          <c:extLst>
            <c:ext xmlns:c16="http://schemas.microsoft.com/office/drawing/2014/chart" uri="{C3380CC4-5D6E-409C-BE32-E72D297353CC}">
              <c16:uniqueId val="{00000000-E070-4F17-8BC0-1D2CA11C55F2}"/>
            </c:ext>
          </c:extLst>
        </c:ser>
        <c:ser>
          <c:idx val="1"/>
          <c:order val="1"/>
          <c:tx>
            <c:v>PLATTS HSFO</c:v>
          </c:tx>
          <c:spPr>
            <a:ln w="25400" cap="rnd">
              <a:noFill/>
              <a:round/>
            </a:ln>
            <a:effectLst/>
          </c:spPr>
          <c:marker>
            <c:symbol val="circle"/>
            <c:size val="5"/>
            <c:spPr>
              <a:solidFill>
                <a:schemeClr val="accent4"/>
              </a:solidFill>
              <a:ln w="9525">
                <a:solidFill>
                  <a:schemeClr val="accent4"/>
                </a:solidFill>
              </a:ln>
              <a:effectLst/>
            </c:spPr>
          </c:marker>
          <c:xVal>
            <c:numRef>
              <c:f>Fuel!$Z$94:$Z$469</c:f>
              <c:numCache>
                <c:formatCode>0.00</c:formatCode>
                <c:ptCount val="376"/>
                <c:pt idx="1">
                  <c:v>604.20499342969765</c:v>
                </c:pt>
                <c:pt idx="2">
                  <c:v>581.93166885676737</c:v>
                </c:pt>
                <c:pt idx="3">
                  <c:v>606.70170827858078</c:v>
                </c:pt>
                <c:pt idx="4">
                  <c:v>618.39684625492771</c:v>
                </c:pt>
                <c:pt idx="5">
                  <c:v>600.72273324572927</c:v>
                </c:pt>
                <c:pt idx="6">
                  <c:v>588.76478318002626</c:v>
                </c:pt>
                <c:pt idx="7">
                  <c:v>623.91590013140603</c:v>
                </c:pt>
                <c:pt idx="8">
                  <c:v>620.63074901445464</c:v>
                </c:pt>
                <c:pt idx="9">
                  <c:v>604.86202365308804</c:v>
                </c:pt>
                <c:pt idx="10">
                  <c:v>590.01314060446771</c:v>
                </c:pt>
                <c:pt idx="11">
                  <c:v>556.1103810775295</c:v>
                </c:pt>
                <c:pt idx="12">
                  <c:v>580.28909329829162</c:v>
                </c:pt>
                <c:pt idx="13">
                  <c:v>571.7477003942181</c:v>
                </c:pt>
                <c:pt idx="14">
                  <c:v>572.47043363994737</c:v>
                </c:pt>
                <c:pt idx="15">
                  <c:v>600.39421813403408</c:v>
                </c:pt>
                <c:pt idx="16">
                  <c:v>606.63600525624179</c:v>
                </c:pt>
                <c:pt idx="17">
                  <c:v>599.73718791064391</c:v>
                </c:pt>
                <c:pt idx="18">
                  <c:v>597.56898817345598</c:v>
                </c:pt>
                <c:pt idx="19">
                  <c:v>628.51511169513788</c:v>
                </c:pt>
                <c:pt idx="20">
                  <c:v>611.23521681997374</c:v>
                </c:pt>
                <c:pt idx="21">
                  <c:v>619.18528252299598</c:v>
                </c:pt>
                <c:pt idx="22">
                  <c:v>676.08409986859397</c:v>
                </c:pt>
                <c:pt idx="23">
                  <c:v>659.3298291721419</c:v>
                </c:pt>
                <c:pt idx="24">
                  <c:v>668.7910643889619</c:v>
                </c:pt>
                <c:pt idx="25">
                  <c:v>638.50197109067017</c:v>
                </c:pt>
                <c:pt idx="26">
                  <c:v>634.69119579500648</c:v>
                </c:pt>
                <c:pt idx="27">
                  <c:v>587.2536136662286</c:v>
                </c:pt>
                <c:pt idx="28">
                  <c:v>576.80683311432324</c:v>
                </c:pt>
                <c:pt idx="29">
                  <c:v>538.30486202365307</c:v>
                </c:pt>
                <c:pt idx="30">
                  <c:v>563.00919842312737</c:v>
                </c:pt>
                <c:pt idx="31">
                  <c:v>606.96452036793687</c:v>
                </c:pt>
                <c:pt idx="32">
                  <c:v>650.85413929040737</c:v>
                </c:pt>
                <c:pt idx="33">
                  <c:v>638.10775295663598</c:v>
                </c:pt>
                <c:pt idx="34">
                  <c:v>634.23127463863341</c:v>
                </c:pt>
                <c:pt idx="35">
                  <c:v>742.04993429697765</c:v>
                </c:pt>
                <c:pt idx="36">
                  <c:v>694.48094612352168</c:v>
                </c:pt>
                <c:pt idx="37">
                  <c:v>644.94086727989486</c:v>
                </c:pt>
                <c:pt idx="38">
                  <c:v>596.32063074901441</c:v>
                </c:pt>
                <c:pt idx="39">
                  <c:v>597.30617608409977</c:v>
                </c:pt>
                <c:pt idx="40">
                  <c:v>551.51116951379754</c:v>
                </c:pt>
                <c:pt idx="41">
                  <c:v>539.02759526938246</c:v>
                </c:pt>
                <c:pt idx="42">
                  <c:v>519.05387647831799</c:v>
                </c:pt>
                <c:pt idx="43">
                  <c:v>528.97503285151117</c:v>
                </c:pt>
                <c:pt idx="44">
                  <c:v>524.31011826544022</c:v>
                </c:pt>
                <c:pt idx="45">
                  <c:v>524.24441524310123</c:v>
                </c:pt>
                <c:pt idx="46">
                  <c:v>515.04599211563732</c:v>
                </c:pt>
                <c:pt idx="47">
                  <c:v>511.69513797634687</c:v>
                </c:pt>
                <c:pt idx="48">
                  <c:v>523.98160315374503</c:v>
                </c:pt>
                <c:pt idx="49">
                  <c:v>518.39684625492771</c:v>
                </c:pt>
                <c:pt idx="50">
                  <c:v>547.63469119579497</c:v>
                </c:pt>
                <c:pt idx="51">
                  <c:v>539.68462549277262</c:v>
                </c:pt>
                <c:pt idx="52">
                  <c:v>528.77792378449408</c:v>
                </c:pt>
                <c:pt idx="53">
                  <c:v>532.39159001314056</c:v>
                </c:pt>
                <c:pt idx="54">
                  <c:v>529.69776609724045</c:v>
                </c:pt>
                <c:pt idx="55">
                  <c:v>542.04993429697765</c:v>
                </c:pt>
                <c:pt idx="56">
                  <c:v>544.08672798948749</c:v>
                </c:pt>
                <c:pt idx="57">
                  <c:v>535.74244415243106</c:v>
                </c:pt>
                <c:pt idx="58">
                  <c:v>523.32457293035486</c:v>
                </c:pt>
                <c:pt idx="59">
                  <c:v>524.11300919842313</c:v>
                </c:pt>
                <c:pt idx="60">
                  <c:v>526.67542706964514</c:v>
                </c:pt>
                <c:pt idx="61">
                  <c:v>520.17082785808145</c:v>
                </c:pt>
                <c:pt idx="62">
                  <c:v>520.95926412614983</c:v>
                </c:pt>
                <c:pt idx="63">
                  <c:v>525.82128777923788</c:v>
                </c:pt>
                <c:pt idx="64">
                  <c:v>515.17739816031531</c:v>
                </c:pt>
                <c:pt idx="65">
                  <c:v>499.01445466491458</c:v>
                </c:pt>
                <c:pt idx="66">
                  <c:v>506.37319316688559</c:v>
                </c:pt>
                <c:pt idx="67">
                  <c:v>508.21287779237838</c:v>
                </c:pt>
                <c:pt idx="68">
                  <c:v>505.25624178712224</c:v>
                </c:pt>
                <c:pt idx="69">
                  <c:v>499.34296977660972</c:v>
                </c:pt>
                <c:pt idx="70">
                  <c:v>489.94743758212871</c:v>
                </c:pt>
                <c:pt idx="71">
                  <c:v>489.94743758212871</c:v>
                </c:pt>
                <c:pt idx="72">
                  <c:v>488.83048620236531</c:v>
                </c:pt>
                <c:pt idx="73">
                  <c:v>483.96846254927721</c:v>
                </c:pt>
                <c:pt idx="74">
                  <c:v>478.2522996057819</c:v>
                </c:pt>
                <c:pt idx="75">
                  <c:v>461.30091984231268</c:v>
                </c:pt>
                <c:pt idx="76">
                  <c:v>471.87910643889614</c:v>
                </c:pt>
                <c:pt idx="77">
                  <c:v>470.56504599211564</c:v>
                </c:pt>
                <c:pt idx="78">
                  <c:v>461.69513797634687</c:v>
                </c:pt>
                <c:pt idx="79">
                  <c:v>454.33639947437587</c:v>
                </c:pt>
                <c:pt idx="80">
                  <c:v>445.79500657030218</c:v>
                </c:pt>
                <c:pt idx="81">
                  <c:v>450.59132720105123</c:v>
                </c:pt>
                <c:pt idx="82">
                  <c:v>447.70039421813402</c:v>
                </c:pt>
                <c:pt idx="83">
                  <c:v>445.46649145860704</c:v>
                </c:pt>
                <c:pt idx="84">
                  <c:v>442.83837056504603</c:v>
                </c:pt>
                <c:pt idx="85">
                  <c:v>434.82260183968464</c:v>
                </c:pt>
                <c:pt idx="86">
                  <c:v>426.34691195795006</c:v>
                </c:pt>
                <c:pt idx="87">
                  <c:v>418.26544021024961</c:v>
                </c:pt>
                <c:pt idx="88">
                  <c:v>404.99342969776609</c:v>
                </c:pt>
                <c:pt idx="89">
                  <c:v>414.58607095926413</c:v>
                </c:pt>
                <c:pt idx="90">
                  <c:v>424.37582128777922</c:v>
                </c:pt>
                <c:pt idx="91">
                  <c:v>417.21419185282519</c:v>
                </c:pt>
                <c:pt idx="92">
                  <c:v>411.62943495400788</c:v>
                </c:pt>
                <c:pt idx="93">
                  <c:v>410.05256241787117</c:v>
                </c:pt>
                <c:pt idx="94">
                  <c:v>413.00919842312743</c:v>
                </c:pt>
                <c:pt idx="95">
                  <c:v>406.43889618922469</c:v>
                </c:pt>
                <c:pt idx="96">
                  <c:v>413.92904073587385</c:v>
                </c:pt>
                <c:pt idx="97">
                  <c:v>406.70170827858078</c:v>
                </c:pt>
                <c:pt idx="98">
                  <c:v>394.54664914586067</c:v>
                </c:pt>
                <c:pt idx="99">
                  <c:v>373.5216819973719</c:v>
                </c:pt>
                <c:pt idx="100">
                  <c:v>373.58738501971089</c:v>
                </c:pt>
                <c:pt idx="101">
                  <c:v>369.90801576872531</c:v>
                </c:pt>
                <c:pt idx="102">
                  <c:v>371.8791064388962</c:v>
                </c:pt>
                <c:pt idx="103">
                  <c:v>395.59789750328514</c:v>
                </c:pt>
                <c:pt idx="104">
                  <c:v>440.73587385019709</c:v>
                </c:pt>
                <c:pt idx="105">
                  <c:v>438.76478318002626</c:v>
                </c:pt>
                <c:pt idx="106">
                  <c:v>426.6097240473062</c:v>
                </c:pt>
                <c:pt idx="107">
                  <c:v>422.20762155059134</c:v>
                </c:pt>
                <c:pt idx="108">
                  <c:v>436.33377135348223</c:v>
                </c:pt>
                <c:pt idx="109">
                  <c:v>429.36925098554531</c:v>
                </c:pt>
                <c:pt idx="110">
                  <c:v>441.72141918528251</c:v>
                </c:pt>
                <c:pt idx="111">
                  <c:v>438.96189224704335</c:v>
                </c:pt>
                <c:pt idx="112">
                  <c:v>438.8961892247043</c:v>
                </c:pt>
                <c:pt idx="113">
                  <c:v>440.60446780551905</c:v>
                </c:pt>
                <c:pt idx="114">
                  <c:v>441.52431011826542</c:v>
                </c:pt>
                <c:pt idx="115">
                  <c:v>455.05913272010514</c:v>
                </c:pt>
                <c:pt idx="116">
                  <c:v>450.85413929040737</c:v>
                </c:pt>
                <c:pt idx="117">
                  <c:v>448.35742444152424</c:v>
                </c:pt>
                <c:pt idx="118">
                  <c:v>431.3403416557162</c:v>
                </c:pt>
                <c:pt idx="119">
                  <c:v>441.19579500657034</c:v>
                </c:pt>
                <c:pt idx="120">
                  <c:v>460.9067017082786</c:v>
                </c:pt>
                <c:pt idx="121">
                  <c:v>467.73981603153743</c:v>
                </c:pt>
                <c:pt idx="122">
                  <c:v>464.32325886990799</c:v>
                </c:pt>
                <c:pt idx="123">
                  <c:v>463.46911957950067</c:v>
                </c:pt>
                <c:pt idx="124">
                  <c:v>459.19842312746385</c:v>
                </c:pt>
                <c:pt idx="125">
                  <c:v>477.98948751642575</c:v>
                </c:pt>
                <c:pt idx="126">
                  <c:v>480.09198423127458</c:v>
                </c:pt>
                <c:pt idx="127">
                  <c:v>477.66097240473061</c:v>
                </c:pt>
                <c:pt idx="128">
                  <c:v>473.78449408672799</c:v>
                </c:pt>
                <c:pt idx="129">
                  <c:v>485.15111695137978</c:v>
                </c:pt>
                <c:pt idx="130">
                  <c:v>487.51642575558475</c:v>
                </c:pt>
                <c:pt idx="131">
                  <c:v>473.98160315374508</c:v>
                </c:pt>
                <c:pt idx="132">
                  <c:v>487.12220762155056</c:v>
                </c:pt>
                <c:pt idx="133">
                  <c:v>484.69119579500654</c:v>
                </c:pt>
                <c:pt idx="134">
                  <c:v>481.27463863337709</c:v>
                </c:pt>
                <c:pt idx="135">
                  <c:v>487.84494086727989</c:v>
                </c:pt>
                <c:pt idx="136">
                  <c:v>492.77266754270693</c:v>
                </c:pt>
                <c:pt idx="137">
                  <c:v>482.65440210249665</c:v>
                </c:pt>
                <c:pt idx="138">
                  <c:v>478.97503285151117</c:v>
                </c:pt>
                <c:pt idx="139">
                  <c:v>481.40604467805514</c:v>
                </c:pt>
                <c:pt idx="140">
                  <c:v>493.10118265440207</c:v>
                </c:pt>
                <c:pt idx="141">
                  <c:v>484.23127463863335</c:v>
                </c:pt>
                <c:pt idx="142">
                  <c:v>471.41918528252296</c:v>
                </c:pt>
                <c:pt idx="143">
                  <c:v>457.62155059132721</c:v>
                </c:pt>
                <c:pt idx="144">
                  <c:v>452.56241787122201</c:v>
                </c:pt>
                <c:pt idx="145">
                  <c:v>452.10249671484888</c:v>
                </c:pt>
                <c:pt idx="146">
                  <c:v>451.97109067017084</c:v>
                </c:pt>
                <c:pt idx="147">
                  <c:v>445.86070959264123</c:v>
                </c:pt>
                <c:pt idx="148">
                  <c:v>444.80946123521682</c:v>
                </c:pt>
                <c:pt idx="149">
                  <c:v>437.84494086727989</c:v>
                </c:pt>
                <c:pt idx="150">
                  <c:v>422.33902759526939</c:v>
                </c:pt>
                <c:pt idx="151">
                  <c:v>415.24310118265441</c:v>
                </c:pt>
                <c:pt idx="152">
                  <c:v>422.14191852825229</c:v>
                </c:pt>
                <c:pt idx="153">
                  <c:v>425.42706964520369</c:v>
                </c:pt>
                <c:pt idx="154">
                  <c:v>423.91590013140598</c:v>
                </c:pt>
                <c:pt idx="155">
                  <c:v>412.87779237844944</c:v>
                </c:pt>
                <c:pt idx="156">
                  <c:v>410.38107752956637</c:v>
                </c:pt>
                <c:pt idx="157">
                  <c:v>406.96452036793687</c:v>
                </c:pt>
                <c:pt idx="158">
                  <c:v>401.5111695137976</c:v>
                </c:pt>
                <c:pt idx="159">
                  <c:v>425.55847568988167</c:v>
                </c:pt>
                <c:pt idx="160">
                  <c:v>423.45597897503285</c:v>
                </c:pt>
                <c:pt idx="161">
                  <c:v>421.7477003942181</c:v>
                </c:pt>
                <c:pt idx="162">
                  <c:v>421.7477003942181</c:v>
                </c:pt>
                <c:pt idx="163">
                  <c:v>423.1931668856767</c:v>
                </c:pt>
                <c:pt idx="164">
                  <c:v>418.92247043363994</c:v>
                </c:pt>
                <c:pt idx="165">
                  <c:v>419.77660972404732</c:v>
                </c:pt>
                <c:pt idx="166">
                  <c:v>429.23784494086726</c:v>
                </c:pt>
                <c:pt idx="167">
                  <c:v>426.74113009198425</c:v>
                </c:pt>
                <c:pt idx="168">
                  <c:v>410.18396846254927</c:v>
                </c:pt>
                <c:pt idx="169">
                  <c:v>415.17739816031536</c:v>
                </c:pt>
                <c:pt idx="170">
                  <c:v>404.73061760841</c:v>
                </c:pt>
                <c:pt idx="171">
                  <c:v>393.23258869908017</c:v>
                </c:pt>
                <c:pt idx="172">
                  <c:v>368.98817345597894</c:v>
                </c:pt>
                <c:pt idx="173">
                  <c:v>375.55847568988167</c:v>
                </c:pt>
                <c:pt idx="174">
                  <c:v>389.68462549277268</c:v>
                </c:pt>
                <c:pt idx="175">
                  <c:v>395.00657030223385</c:v>
                </c:pt>
                <c:pt idx="176">
                  <c:v>393.16688567674112</c:v>
                </c:pt>
                <c:pt idx="177">
                  <c:v>398.81734559789749</c:v>
                </c:pt>
                <c:pt idx="178">
                  <c:v>400.19710906701704</c:v>
                </c:pt>
                <c:pt idx="179">
                  <c:v>400</c:v>
                </c:pt>
                <c:pt idx="180">
                  <c:v>394.80946123521682</c:v>
                </c:pt>
                <c:pt idx="181">
                  <c:v>393.42969776609726</c:v>
                </c:pt>
                <c:pt idx="182">
                  <c:v>391.45860709592637</c:v>
                </c:pt>
                <c:pt idx="183">
                  <c:v>383.96846254927726</c:v>
                </c:pt>
                <c:pt idx="184">
                  <c:v>382.8515111695138</c:v>
                </c:pt>
                <c:pt idx="185">
                  <c:v>394.08672798948749</c:v>
                </c:pt>
                <c:pt idx="186">
                  <c:v>404.20499342969777</c:v>
                </c:pt>
                <c:pt idx="187">
                  <c:v>419.57950065703022</c:v>
                </c:pt>
                <c:pt idx="188">
                  <c:v>418.00262812089352</c:v>
                </c:pt>
                <c:pt idx="189">
                  <c:v>404.46780551905385</c:v>
                </c:pt>
                <c:pt idx="190">
                  <c:v>406.30749014454665</c:v>
                </c:pt>
                <c:pt idx="191">
                  <c:v>406.70170827858078</c:v>
                </c:pt>
                <c:pt idx="192">
                  <c:v>406.0446780551905</c:v>
                </c:pt>
                <c:pt idx="193">
                  <c:v>410.90670170827855</c:v>
                </c:pt>
                <c:pt idx="194">
                  <c:v>397.56898817345592</c:v>
                </c:pt>
                <c:pt idx="195">
                  <c:v>380.09198423127464</c:v>
                </c:pt>
                <c:pt idx="196">
                  <c:v>371.9448094612352</c:v>
                </c:pt>
                <c:pt idx="197">
                  <c:v>403.0880420499343</c:v>
                </c:pt>
                <c:pt idx="198">
                  <c:v>402.89093298291721</c:v>
                </c:pt>
                <c:pt idx="199">
                  <c:v>410.51248357424436</c:v>
                </c:pt>
                <c:pt idx="200">
                  <c:v>418.13403416557162</c:v>
                </c:pt>
                <c:pt idx="201">
                  <c:v>408.67279894875162</c:v>
                </c:pt>
                <c:pt idx="202">
                  <c:v>409.00131406044676</c:v>
                </c:pt>
                <c:pt idx="203">
                  <c:v>400.13140604467804</c:v>
                </c:pt>
                <c:pt idx="204">
                  <c:v>389.75032851511168</c:v>
                </c:pt>
                <c:pt idx="205">
                  <c:v>403.54796320630749</c:v>
                </c:pt>
                <c:pt idx="206">
                  <c:v>420.49934296977659</c:v>
                </c:pt>
                <c:pt idx="207">
                  <c:v>420.49934296977659</c:v>
                </c:pt>
                <c:pt idx="208">
                  <c:v>421.15637319316681</c:v>
                </c:pt>
                <c:pt idx="209">
                  <c:v>420.49934296977659</c:v>
                </c:pt>
                <c:pt idx="210">
                  <c:v>417.54270696452033</c:v>
                </c:pt>
                <c:pt idx="211">
                  <c:v>416.22864651773983</c:v>
                </c:pt>
                <c:pt idx="212">
                  <c:v>425.75558475689877</c:v>
                </c:pt>
                <c:pt idx="213">
                  <c:v>418.52825229960581</c:v>
                </c:pt>
                <c:pt idx="214">
                  <c:v>416.55716162943492</c:v>
                </c:pt>
                <c:pt idx="215">
                  <c:v>411.30091984231274</c:v>
                </c:pt>
                <c:pt idx="216">
                  <c:v>410.31537450722732</c:v>
                </c:pt>
                <c:pt idx="217">
                  <c:v>403.74507227332458</c:v>
                </c:pt>
                <c:pt idx="218">
                  <c:v>401.77398160315374</c:v>
                </c:pt>
                <c:pt idx="219">
                  <c:v>411.62943495400788</c:v>
                </c:pt>
                <c:pt idx="220">
                  <c:v>406.37319316688564</c:v>
                </c:pt>
                <c:pt idx="221">
                  <c:v>399.48094612352168</c:v>
                </c:pt>
                <c:pt idx="222">
                  <c:v>398.16031537450721</c:v>
                </c:pt>
                <c:pt idx="223">
                  <c:v>396.51773981603151</c:v>
                </c:pt>
                <c:pt idx="224">
                  <c:v>391.91852825229955</c:v>
                </c:pt>
                <c:pt idx="225">
                  <c:v>395.20367936925095</c:v>
                </c:pt>
                <c:pt idx="226">
                  <c:v>393.23258869908017</c:v>
                </c:pt>
                <c:pt idx="227">
                  <c:v>386.66228646517737</c:v>
                </c:pt>
                <c:pt idx="228">
                  <c:v>386.66228646517737</c:v>
                </c:pt>
                <c:pt idx="229">
                  <c:v>387.64783180026279</c:v>
                </c:pt>
                <c:pt idx="230">
                  <c:v>382.72010512483575</c:v>
                </c:pt>
                <c:pt idx="231">
                  <c:v>378.1208935611038</c:v>
                </c:pt>
                <c:pt idx="232">
                  <c:v>375.16425755584754</c:v>
                </c:pt>
                <c:pt idx="233">
                  <c:v>363.33771353482257</c:v>
                </c:pt>
                <c:pt idx="234">
                  <c:v>357.75295663600525</c:v>
                </c:pt>
                <c:pt idx="235">
                  <c:v>365.96583442838369</c:v>
                </c:pt>
                <c:pt idx="236">
                  <c:v>374.17871222076218</c:v>
                </c:pt>
                <c:pt idx="237">
                  <c:v>378.77792378449408</c:v>
                </c:pt>
                <c:pt idx="238">
                  <c:v>380.09198423127464</c:v>
                </c:pt>
                <c:pt idx="239">
                  <c:v>370.2365308804205</c:v>
                </c:pt>
                <c:pt idx="240">
                  <c:v>389.94743758212877</c:v>
                </c:pt>
                <c:pt idx="241">
                  <c:v>384.03416557161631</c:v>
                </c:pt>
                <c:pt idx="242">
                  <c:v>393.56110381077525</c:v>
                </c:pt>
                <c:pt idx="243">
                  <c:v>386.33377135348223</c:v>
                </c:pt>
                <c:pt idx="244">
                  <c:v>384.3626806833114</c:v>
                </c:pt>
                <c:pt idx="245">
                  <c:v>378.1208935611038</c:v>
                </c:pt>
                <c:pt idx="246">
                  <c:v>383.70565045992112</c:v>
                </c:pt>
                <c:pt idx="247">
                  <c:v>379.43495400788436</c:v>
                </c:pt>
                <c:pt idx="248">
                  <c:v>379.10643889618922</c:v>
                </c:pt>
                <c:pt idx="249">
                  <c:v>384.69119579500654</c:v>
                </c:pt>
                <c:pt idx="250">
                  <c:v>378.1208935611038</c:v>
                </c:pt>
                <c:pt idx="251">
                  <c:v>379.76346911957944</c:v>
                </c:pt>
                <c:pt idx="252">
                  <c:v>379.43495400788436</c:v>
                </c:pt>
                <c:pt idx="253">
                  <c:v>375.16425755584754</c:v>
                </c:pt>
                <c:pt idx="254">
                  <c:v>377.13534822601838</c:v>
                </c:pt>
                <c:pt idx="255">
                  <c:v>374.50722733245726</c:v>
                </c:pt>
                <c:pt idx="256">
                  <c:v>380.42049934296978</c:v>
                </c:pt>
                <c:pt idx="257">
                  <c:v>392.24704336399475</c:v>
                </c:pt>
                <c:pt idx="258">
                  <c:v>390.60446780551905</c:v>
                </c:pt>
                <c:pt idx="259">
                  <c:v>390.60446780551905</c:v>
                </c:pt>
                <c:pt idx="260">
                  <c:v>384.69119579500654</c:v>
                </c:pt>
                <c:pt idx="261">
                  <c:v>360.38107752956637</c:v>
                </c:pt>
                <c:pt idx="262">
                  <c:v>352.16819973718793</c:v>
                </c:pt>
                <c:pt idx="263">
                  <c:v>355.12483574244413</c:v>
                </c:pt>
                <c:pt idx="264">
                  <c:v>353.48226018396844</c:v>
                </c:pt>
                <c:pt idx="265">
                  <c:v>348.22601839684626</c:v>
                </c:pt>
                <c:pt idx="266">
                  <c:v>340.3416557161629</c:v>
                </c:pt>
                <c:pt idx="267">
                  <c:v>335.08541392904073</c:v>
                </c:pt>
                <c:pt idx="268">
                  <c:v>343.29829172141916</c:v>
                </c:pt>
                <c:pt idx="269">
                  <c:v>343.29829172141916</c:v>
                </c:pt>
                <c:pt idx="270">
                  <c:v>342.96977660972408</c:v>
                </c:pt>
                <c:pt idx="271">
                  <c:v>352.49671484888302</c:v>
                </c:pt>
                <c:pt idx="272">
                  <c:v>355.45335085413927</c:v>
                </c:pt>
                <c:pt idx="273">
                  <c:v>358.08147174770039</c:v>
                </c:pt>
                <c:pt idx="274">
                  <c:v>345.92641261498028</c:v>
                </c:pt>
                <c:pt idx="275">
                  <c:v>357.75295663600525</c:v>
                </c:pt>
                <c:pt idx="276">
                  <c:v>338.37056504599212</c:v>
                </c:pt>
                <c:pt idx="277">
                  <c:v>359.39553219448095</c:v>
                </c:pt>
                <c:pt idx="278">
                  <c:v>357.75295663600525</c:v>
                </c:pt>
                <c:pt idx="279">
                  <c:v>357.75295663600525</c:v>
                </c:pt>
                <c:pt idx="280">
                  <c:v>378.77792378449408</c:v>
                </c:pt>
                <c:pt idx="281">
                  <c:v>382.06307490144542</c:v>
                </c:pt>
                <c:pt idx="282">
                  <c:v>385.34822601839682</c:v>
                </c:pt>
                <c:pt idx="283">
                  <c:v>386.33377135348223</c:v>
                </c:pt>
                <c:pt idx="284">
                  <c:v>385.67674113009201</c:v>
                </c:pt>
                <c:pt idx="285">
                  <c:v>376.80683311432324</c:v>
                </c:pt>
                <c:pt idx="286">
                  <c:v>378.44940867279894</c:v>
                </c:pt>
                <c:pt idx="287">
                  <c:v>384.03416557161631</c:v>
                </c:pt>
                <c:pt idx="288">
                  <c:v>394.87516425755587</c:v>
                </c:pt>
                <c:pt idx="289">
                  <c:v>379.43495400788436</c:v>
                </c:pt>
                <c:pt idx="290">
                  <c:v>366.29434954007883</c:v>
                </c:pt>
                <c:pt idx="291">
                  <c:v>363.66622864651771</c:v>
                </c:pt>
                <c:pt idx="292">
                  <c:v>357.09592641261497</c:v>
                </c:pt>
                <c:pt idx="293">
                  <c:v>365.30880420499341</c:v>
                </c:pt>
                <c:pt idx="294">
                  <c:v>372.86465177398156</c:v>
                </c:pt>
                <c:pt idx="295">
                  <c:v>375.16425755584754</c:v>
                </c:pt>
                <c:pt idx="296">
                  <c:v>360.31537450722732</c:v>
                </c:pt>
                <c:pt idx="297">
                  <c:v>359.65834428383704</c:v>
                </c:pt>
                <c:pt idx="298">
                  <c:v>348.3574244415243</c:v>
                </c:pt>
                <c:pt idx="299">
                  <c:v>358.21287779237844</c:v>
                </c:pt>
                <c:pt idx="300">
                  <c:v>362.15505913272006</c:v>
                </c:pt>
                <c:pt idx="301">
                  <c:v>357.8843626806833</c:v>
                </c:pt>
                <c:pt idx="302">
                  <c:v>354.9277266754271</c:v>
                </c:pt>
                <c:pt idx="303">
                  <c:v>354.9277266754271</c:v>
                </c:pt>
                <c:pt idx="304">
                  <c:v>346.97766097240475</c:v>
                </c:pt>
                <c:pt idx="305">
                  <c:v>346.64914586070955</c:v>
                </c:pt>
                <c:pt idx="306">
                  <c:v>345.40078843626804</c:v>
                </c:pt>
                <c:pt idx="307">
                  <c:v>346.05781865965832</c:v>
                </c:pt>
                <c:pt idx="308">
                  <c:v>341.52431011826542</c:v>
                </c:pt>
                <c:pt idx="309">
                  <c:v>338.23915900131402</c:v>
                </c:pt>
                <c:pt idx="310">
                  <c:v>335.34822601839682</c:v>
                </c:pt>
                <c:pt idx="311">
                  <c:v>332.06307490144548</c:v>
                </c:pt>
                <c:pt idx="312">
                  <c:v>326.80683311432324</c:v>
                </c:pt>
                <c:pt idx="313">
                  <c:v>317.73981603153743</c:v>
                </c:pt>
                <c:pt idx="314">
                  <c:v>317.54270696452033</c:v>
                </c:pt>
                <c:pt idx="315">
                  <c:v>319.11957950065704</c:v>
                </c:pt>
                <c:pt idx="316">
                  <c:v>317.93692509855452</c:v>
                </c:pt>
                <c:pt idx="317">
                  <c:v>319.18528252299603</c:v>
                </c:pt>
                <c:pt idx="318">
                  <c:v>316.55716162943492</c:v>
                </c:pt>
                <c:pt idx="319">
                  <c:v>321.35348226018391</c:v>
                </c:pt>
                <c:pt idx="320">
                  <c:v>323.91590013140603</c:v>
                </c:pt>
                <c:pt idx="321">
                  <c:v>321.61629434954006</c:v>
                </c:pt>
                <c:pt idx="322">
                  <c:v>312.74638633377134</c:v>
                </c:pt>
                <c:pt idx="323">
                  <c:v>312.74638633377134</c:v>
                </c:pt>
                <c:pt idx="324">
                  <c:v>327.20105124835737</c:v>
                </c:pt>
                <c:pt idx="325">
                  <c:v>323.91590013140603</c:v>
                </c:pt>
                <c:pt idx="326">
                  <c:v>322.27332457293033</c:v>
                </c:pt>
                <c:pt idx="327">
                  <c:v>318.6596583442838</c:v>
                </c:pt>
                <c:pt idx="328">
                  <c:v>324.90144546649145</c:v>
                </c:pt>
                <c:pt idx="329">
                  <c:v>317.67411300919844</c:v>
                </c:pt>
                <c:pt idx="330">
                  <c:v>318.6596583442838</c:v>
                </c:pt>
                <c:pt idx="331">
                  <c:v>309.46123521681994</c:v>
                </c:pt>
                <c:pt idx="332">
                  <c:v>296.97766097240475</c:v>
                </c:pt>
                <c:pt idx="333">
                  <c:v>297.96320630749017</c:v>
                </c:pt>
                <c:pt idx="334">
                  <c:v>335.86727989487514</c:v>
                </c:pt>
                <c:pt idx="335">
                  <c:v>300.26281208935609</c:v>
                </c:pt>
                <c:pt idx="336">
                  <c:v>297.30617608409983</c:v>
                </c:pt>
                <c:pt idx="337">
                  <c:v>294.34954007884357</c:v>
                </c:pt>
                <c:pt idx="338">
                  <c:v>294.02102496714849</c:v>
                </c:pt>
                <c:pt idx="339">
                  <c:v>288.76478318002631</c:v>
                </c:pt>
                <c:pt idx="340">
                  <c:v>295.00657030223385</c:v>
                </c:pt>
                <c:pt idx="341">
                  <c:v>304.20499342969771</c:v>
                </c:pt>
                <c:pt idx="342">
                  <c:v>297.96320630749017</c:v>
                </c:pt>
                <c:pt idx="343">
                  <c:v>295.00657030223385</c:v>
                </c:pt>
                <c:pt idx="344">
                  <c:v>289.42181340341654</c:v>
                </c:pt>
                <c:pt idx="345">
                  <c:v>283.83705650459922</c:v>
                </c:pt>
                <c:pt idx="346">
                  <c:v>280.88042049934296</c:v>
                </c:pt>
                <c:pt idx="347">
                  <c:v>286.13666228646514</c:v>
                </c:pt>
                <c:pt idx="348">
                  <c:v>282.85151116951374</c:v>
                </c:pt>
                <c:pt idx="349">
                  <c:v>277.59526938239156</c:v>
                </c:pt>
                <c:pt idx="350">
                  <c:v>280.88042049934296</c:v>
                </c:pt>
                <c:pt idx="351">
                  <c:v>287.4507227332457</c:v>
                </c:pt>
                <c:pt idx="352">
                  <c:v>285.47963206307492</c:v>
                </c:pt>
                <c:pt idx="353">
                  <c:v>284.16557161629436</c:v>
                </c:pt>
                <c:pt idx="354">
                  <c:v>274.31011826544022</c:v>
                </c:pt>
                <c:pt idx="355">
                  <c:v>274.31011826544022</c:v>
                </c:pt>
                <c:pt idx="356">
                  <c:v>278.25229960578184</c:v>
                </c:pt>
                <c:pt idx="357">
                  <c:v>294.02102496714849</c:v>
                </c:pt>
                <c:pt idx="358">
                  <c:v>294.02102496714849</c:v>
                </c:pt>
                <c:pt idx="359">
                  <c:v>286.13666228646514</c:v>
                </c:pt>
                <c:pt idx="360">
                  <c:v>275.95269382391587</c:v>
                </c:pt>
                <c:pt idx="361">
                  <c:v>268.39684625492771</c:v>
                </c:pt>
                <c:pt idx="362">
                  <c:v>263.14060446780547</c:v>
                </c:pt>
                <c:pt idx="363">
                  <c:v>256.2417871222076</c:v>
                </c:pt>
                <c:pt idx="364">
                  <c:v>256.2417871222076</c:v>
                </c:pt>
                <c:pt idx="365">
                  <c:v>256.2417871222076</c:v>
                </c:pt>
                <c:pt idx="366">
                  <c:v>256.2417871222076</c:v>
                </c:pt>
                <c:pt idx="367">
                  <c:v>264.12614980289095</c:v>
                </c:pt>
                <c:pt idx="368">
                  <c:v>266.09724047306173</c:v>
                </c:pt>
                <c:pt idx="369">
                  <c:v>258.86990801576871</c:v>
                </c:pt>
                <c:pt idx="370">
                  <c:v>254.92772667542704</c:v>
                </c:pt>
                <c:pt idx="371">
                  <c:v>238.50197109067014</c:v>
                </c:pt>
                <c:pt idx="372">
                  <c:v>244.41524310118265</c:v>
                </c:pt>
                <c:pt idx="373">
                  <c:v>249.34296977660972</c:v>
                </c:pt>
                <c:pt idx="374">
                  <c:v>238.17345597897503</c:v>
                </c:pt>
                <c:pt idx="375">
                  <c:v>235.21681997371877</c:v>
                </c:pt>
              </c:numCache>
            </c:numRef>
          </c:xVal>
          <c:yVal>
            <c:numRef>
              <c:f>Fuel!$Z$94:$Z$469</c:f>
              <c:numCache>
                <c:formatCode>0.00</c:formatCode>
                <c:ptCount val="376"/>
                <c:pt idx="1">
                  <c:v>604.20499342969765</c:v>
                </c:pt>
                <c:pt idx="2">
                  <c:v>581.93166885676737</c:v>
                </c:pt>
                <c:pt idx="3">
                  <c:v>606.70170827858078</c:v>
                </c:pt>
                <c:pt idx="4">
                  <c:v>618.39684625492771</c:v>
                </c:pt>
                <c:pt idx="5">
                  <c:v>600.72273324572927</c:v>
                </c:pt>
                <c:pt idx="6">
                  <c:v>588.76478318002626</c:v>
                </c:pt>
                <c:pt idx="7">
                  <c:v>623.91590013140603</c:v>
                </c:pt>
                <c:pt idx="8">
                  <c:v>620.63074901445464</c:v>
                </c:pt>
                <c:pt idx="9">
                  <c:v>604.86202365308804</c:v>
                </c:pt>
                <c:pt idx="10">
                  <c:v>590.01314060446771</c:v>
                </c:pt>
                <c:pt idx="11">
                  <c:v>556.1103810775295</c:v>
                </c:pt>
                <c:pt idx="12">
                  <c:v>580.28909329829162</c:v>
                </c:pt>
                <c:pt idx="13">
                  <c:v>571.7477003942181</c:v>
                </c:pt>
                <c:pt idx="14">
                  <c:v>572.47043363994737</c:v>
                </c:pt>
                <c:pt idx="15">
                  <c:v>600.39421813403408</c:v>
                </c:pt>
                <c:pt idx="16">
                  <c:v>606.63600525624179</c:v>
                </c:pt>
                <c:pt idx="17">
                  <c:v>599.73718791064391</c:v>
                </c:pt>
                <c:pt idx="18">
                  <c:v>597.56898817345598</c:v>
                </c:pt>
                <c:pt idx="19">
                  <c:v>628.51511169513788</c:v>
                </c:pt>
                <c:pt idx="20">
                  <c:v>611.23521681997374</c:v>
                </c:pt>
                <c:pt idx="21">
                  <c:v>619.18528252299598</c:v>
                </c:pt>
                <c:pt idx="22">
                  <c:v>676.08409986859397</c:v>
                </c:pt>
                <c:pt idx="23">
                  <c:v>659.3298291721419</c:v>
                </c:pt>
                <c:pt idx="24">
                  <c:v>668.7910643889619</c:v>
                </c:pt>
                <c:pt idx="25">
                  <c:v>638.50197109067017</c:v>
                </c:pt>
                <c:pt idx="26">
                  <c:v>634.69119579500648</c:v>
                </c:pt>
                <c:pt idx="27">
                  <c:v>587.2536136662286</c:v>
                </c:pt>
                <c:pt idx="28">
                  <c:v>576.80683311432324</c:v>
                </c:pt>
                <c:pt idx="29">
                  <c:v>538.30486202365307</c:v>
                </c:pt>
                <c:pt idx="30">
                  <c:v>563.00919842312737</c:v>
                </c:pt>
                <c:pt idx="31">
                  <c:v>606.96452036793687</c:v>
                </c:pt>
                <c:pt idx="32">
                  <c:v>650.85413929040737</c:v>
                </c:pt>
                <c:pt idx="33">
                  <c:v>638.10775295663598</c:v>
                </c:pt>
                <c:pt idx="34">
                  <c:v>634.23127463863341</c:v>
                </c:pt>
                <c:pt idx="35">
                  <c:v>742.04993429697765</c:v>
                </c:pt>
                <c:pt idx="36">
                  <c:v>694.48094612352168</c:v>
                </c:pt>
                <c:pt idx="37">
                  <c:v>644.94086727989486</c:v>
                </c:pt>
                <c:pt idx="38">
                  <c:v>596.32063074901441</c:v>
                </c:pt>
                <c:pt idx="39">
                  <c:v>597.30617608409977</c:v>
                </c:pt>
                <c:pt idx="40">
                  <c:v>551.51116951379754</c:v>
                </c:pt>
                <c:pt idx="41">
                  <c:v>539.02759526938246</c:v>
                </c:pt>
                <c:pt idx="42">
                  <c:v>519.05387647831799</c:v>
                </c:pt>
                <c:pt idx="43">
                  <c:v>528.97503285151117</c:v>
                </c:pt>
                <c:pt idx="44">
                  <c:v>524.31011826544022</c:v>
                </c:pt>
                <c:pt idx="45">
                  <c:v>524.24441524310123</c:v>
                </c:pt>
                <c:pt idx="46">
                  <c:v>515.04599211563732</c:v>
                </c:pt>
                <c:pt idx="47">
                  <c:v>511.69513797634687</c:v>
                </c:pt>
                <c:pt idx="48">
                  <c:v>523.98160315374503</c:v>
                </c:pt>
                <c:pt idx="49">
                  <c:v>518.39684625492771</c:v>
                </c:pt>
                <c:pt idx="50">
                  <c:v>547.63469119579497</c:v>
                </c:pt>
                <c:pt idx="51">
                  <c:v>539.68462549277262</c:v>
                </c:pt>
                <c:pt idx="52">
                  <c:v>528.77792378449408</c:v>
                </c:pt>
                <c:pt idx="53">
                  <c:v>532.39159001314056</c:v>
                </c:pt>
                <c:pt idx="54">
                  <c:v>529.69776609724045</c:v>
                </c:pt>
                <c:pt idx="55">
                  <c:v>542.04993429697765</c:v>
                </c:pt>
                <c:pt idx="56">
                  <c:v>544.08672798948749</c:v>
                </c:pt>
                <c:pt idx="57">
                  <c:v>535.74244415243106</c:v>
                </c:pt>
                <c:pt idx="58">
                  <c:v>523.32457293035486</c:v>
                </c:pt>
                <c:pt idx="59">
                  <c:v>524.11300919842313</c:v>
                </c:pt>
                <c:pt idx="60">
                  <c:v>526.67542706964514</c:v>
                </c:pt>
                <c:pt idx="61">
                  <c:v>520.17082785808145</c:v>
                </c:pt>
                <c:pt idx="62">
                  <c:v>520.95926412614983</c:v>
                </c:pt>
                <c:pt idx="63">
                  <c:v>525.82128777923788</c:v>
                </c:pt>
                <c:pt idx="64">
                  <c:v>515.17739816031531</c:v>
                </c:pt>
                <c:pt idx="65">
                  <c:v>499.01445466491458</c:v>
                </c:pt>
                <c:pt idx="66">
                  <c:v>506.37319316688559</c:v>
                </c:pt>
                <c:pt idx="67">
                  <c:v>508.21287779237838</c:v>
                </c:pt>
                <c:pt idx="68">
                  <c:v>505.25624178712224</c:v>
                </c:pt>
                <c:pt idx="69">
                  <c:v>499.34296977660972</c:v>
                </c:pt>
                <c:pt idx="70">
                  <c:v>489.94743758212871</c:v>
                </c:pt>
                <c:pt idx="71">
                  <c:v>489.94743758212871</c:v>
                </c:pt>
                <c:pt idx="72">
                  <c:v>488.83048620236531</c:v>
                </c:pt>
                <c:pt idx="73">
                  <c:v>483.96846254927721</c:v>
                </c:pt>
                <c:pt idx="74">
                  <c:v>478.2522996057819</c:v>
                </c:pt>
                <c:pt idx="75">
                  <c:v>461.30091984231268</c:v>
                </c:pt>
                <c:pt idx="76">
                  <c:v>471.87910643889614</c:v>
                </c:pt>
                <c:pt idx="77">
                  <c:v>470.56504599211564</c:v>
                </c:pt>
                <c:pt idx="78">
                  <c:v>461.69513797634687</c:v>
                </c:pt>
                <c:pt idx="79">
                  <c:v>454.33639947437587</c:v>
                </c:pt>
                <c:pt idx="80">
                  <c:v>445.79500657030218</c:v>
                </c:pt>
                <c:pt idx="81">
                  <c:v>450.59132720105123</c:v>
                </c:pt>
                <c:pt idx="82">
                  <c:v>447.70039421813402</c:v>
                </c:pt>
                <c:pt idx="83">
                  <c:v>445.46649145860704</c:v>
                </c:pt>
                <c:pt idx="84">
                  <c:v>442.83837056504603</c:v>
                </c:pt>
                <c:pt idx="85">
                  <c:v>434.82260183968464</c:v>
                </c:pt>
                <c:pt idx="86">
                  <c:v>426.34691195795006</c:v>
                </c:pt>
                <c:pt idx="87">
                  <c:v>418.26544021024961</c:v>
                </c:pt>
                <c:pt idx="88">
                  <c:v>404.99342969776609</c:v>
                </c:pt>
                <c:pt idx="89">
                  <c:v>414.58607095926413</c:v>
                </c:pt>
                <c:pt idx="90">
                  <c:v>424.37582128777922</c:v>
                </c:pt>
                <c:pt idx="91">
                  <c:v>417.21419185282519</c:v>
                </c:pt>
                <c:pt idx="92">
                  <c:v>411.62943495400788</c:v>
                </c:pt>
                <c:pt idx="93">
                  <c:v>410.05256241787117</c:v>
                </c:pt>
                <c:pt idx="94">
                  <c:v>413.00919842312743</c:v>
                </c:pt>
                <c:pt idx="95">
                  <c:v>406.43889618922469</c:v>
                </c:pt>
                <c:pt idx="96">
                  <c:v>413.92904073587385</c:v>
                </c:pt>
                <c:pt idx="97">
                  <c:v>406.70170827858078</c:v>
                </c:pt>
                <c:pt idx="98">
                  <c:v>394.54664914586067</c:v>
                </c:pt>
                <c:pt idx="99">
                  <c:v>373.5216819973719</c:v>
                </c:pt>
                <c:pt idx="100">
                  <c:v>373.58738501971089</c:v>
                </c:pt>
                <c:pt idx="101">
                  <c:v>369.90801576872531</c:v>
                </c:pt>
                <c:pt idx="102">
                  <c:v>371.8791064388962</c:v>
                </c:pt>
                <c:pt idx="103">
                  <c:v>395.59789750328514</c:v>
                </c:pt>
                <c:pt idx="104">
                  <c:v>440.73587385019709</c:v>
                </c:pt>
                <c:pt idx="105">
                  <c:v>438.76478318002626</c:v>
                </c:pt>
                <c:pt idx="106">
                  <c:v>426.6097240473062</c:v>
                </c:pt>
                <c:pt idx="107">
                  <c:v>422.20762155059134</c:v>
                </c:pt>
                <c:pt idx="108">
                  <c:v>436.33377135348223</c:v>
                </c:pt>
                <c:pt idx="109">
                  <c:v>429.36925098554531</c:v>
                </c:pt>
                <c:pt idx="110">
                  <c:v>441.72141918528251</c:v>
                </c:pt>
                <c:pt idx="111">
                  <c:v>438.96189224704335</c:v>
                </c:pt>
                <c:pt idx="112">
                  <c:v>438.8961892247043</c:v>
                </c:pt>
                <c:pt idx="113">
                  <c:v>440.60446780551905</c:v>
                </c:pt>
                <c:pt idx="114">
                  <c:v>441.52431011826542</c:v>
                </c:pt>
                <c:pt idx="115">
                  <c:v>455.05913272010514</c:v>
                </c:pt>
                <c:pt idx="116">
                  <c:v>450.85413929040737</c:v>
                </c:pt>
                <c:pt idx="117">
                  <c:v>448.35742444152424</c:v>
                </c:pt>
                <c:pt idx="118">
                  <c:v>431.3403416557162</c:v>
                </c:pt>
                <c:pt idx="119">
                  <c:v>441.19579500657034</c:v>
                </c:pt>
                <c:pt idx="120">
                  <c:v>460.9067017082786</c:v>
                </c:pt>
                <c:pt idx="121">
                  <c:v>467.73981603153743</c:v>
                </c:pt>
                <c:pt idx="122">
                  <c:v>464.32325886990799</c:v>
                </c:pt>
                <c:pt idx="123">
                  <c:v>463.46911957950067</c:v>
                </c:pt>
                <c:pt idx="124">
                  <c:v>459.19842312746385</c:v>
                </c:pt>
                <c:pt idx="125">
                  <c:v>477.98948751642575</c:v>
                </c:pt>
                <c:pt idx="126">
                  <c:v>480.09198423127458</c:v>
                </c:pt>
                <c:pt idx="127">
                  <c:v>477.66097240473061</c:v>
                </c:pt>
                <c:pt idx="128">
                  <c:v>473.78449408672799</c:v>
                </c:pt>
                <c:pt idx="129">
                  <c:v>485.15111695137978</c:v>
                </c:pt>
                <c:pt idx="130">
                  <c:v>487.51642575558475</c:v>
                </c:pt>
                <c:pt idx="131">
                  <c:v>473.98160315374508</c:v>
                </c:pt>
                <c:pt idx="132">
                  <c:v>487.12220762155056</c:v>
                </c:pt>
                <c:pt idx="133">
                  <c:v>484.69119579500654</c:v>
                </c:pt>
                <c:pt idx="134">
                  <c:v>481.27463863337709</c:v>
                </c:pt>
                <c:pt idx="135">
                  <c:v>487.84494086727989</c:v>
                </c:pt>
                <c:pt idx="136">
                  <c:v>492.77266754270693</c:v>
                </c:pt>
                <c:pt idx="137">
                  <c:v>482.65440210249665</c:v>
                </c:pt>
                <c:pt idx="138">
                  <c:v>478.97503285151117</c:v>
                </c:pt>
                <c:pt idx="139">
                  <c:v>481.40604467805514</c:v>
                </c:pt>
                <c:pt idx="140">
                  <c:v>493.10118265440207</c:v>
                </c:pt>
                <c:pt idx="141">
                  <c:v>484.23127463863335</c:v>
                </c:pt>
                <c:pt idx="142">
                  <c:v>471.41918528252296</c:v>
                </c:pt>
                <c:pt idx="143">
                  <c:v>457.62155059132721</c:v>
                </c:pt>
                <c:pt idx="144">
                  <c:v>452.56241787122201</c:v>
                </c:pt>
                <c:pt idx="145">
                  <c:v>452.10249671484888</c:v>
                </c:pt>
                <c:pt idx="146">
                  <c:v>451.97109067017084</c:v>
                </c:pt>
                <c:pt idx="147">
                  <c:v>445.86070959264123</c:v>
                </c:pt>
                <c:pt idx="148">
                  <c:v>444.80946123521682</c:v>
                </c:pt>
                <c:pt idx="149">
                  <c:v>437.84494086727989</c:v>
                </c:pt>
                <c:pt idx="150">
                  <c:v>422.33902759526939</c:v>
                </c:pt>
                <c:pt idx="151">
                  <c:v>415.24310118265441</c:v>
                </c:pt>
                <c:pt idx="152">
                  <c:v>422.14191852825229</c:v>
                </c:pt>
                <c:pt idx="153">
                  <c:v>425.42706964520369</c:v>
                </c:pt>
                <c:pt idx="154">
                  <c:v>423.91590013140598</c:v>
                </c:pt>
                <c:pt idx="155">
                  <c:v>412.87779237844944</c:v>
                </c:pt>
                <c:pt idx="156">
                  <c:v>410.38107752956637</c:v>
                </c:pt>
                <c:pt idx="157">
                  <c:v>406.96452036793687</c:v>
                </c:pt>
                <c:pt idx="158">
                  <c:v>401.5111695137976</c:v>
                </c:pt>
                <c:pt idx="159">
                  <c:v>425.55847568988167</c:v>
                </c:pt>
                <c:pt idx="160">
                  <c:v>423.45597897503285</c:v>
                </c:pt>
                <c:pt idx="161">
                  <c:v>421.7477003942181</c:v>
                </c:pt>
                <c:pt idx="162">
                  <c:v>421.7477003942181</c:v>
                </c:pt>
                <c:pt idx="163">
                  <c:v>423.1931668856767</c:v>
                </c:pt>
                <c:pt idx="164">
                  <c:v>418.92247043363994</c:v>
                </c:pt>
                <c:pt idx="165">
                  <c:v>419.77660972404732</c:v>
                </c:pt>
                <c:pt idx="166">
                  <c:v>429.23784494086726</c:v>
                </c:pt>
                <c:pt idx="167">
                  <c:v>426.74113009198425</c:v>
                </c:pt>
                <c:pt idx="168">
                  <c:v>410.18396846254927</c:v>
                </c:pt>
                <c:pt idx="169">
                  <c:v>415.17739816031536</c:v>
                </c:pt>
                <c:pt idx="170">
                  <c:v>404.73061760841</c:v>
                </c:pt>
                <c:pt idx="171">
                  <c:v>393.23258869908017</c:v>
                </c:pt>
                <c:pt idx="172">
                  <c:v>368.98817345597894</c:v>
                </c:pt>
                <c:pt idx="173">
                  <c:v>375.55847568988167</c:v>
                </c:pt>
                <c:pt idx="174">
                  <c:v>389.68462549277268</c:v>
                </c:pt>
                <c:pt idx="175">
                  <c:v>395.00657030223385</c:v>
                </c:pt>
                <c:pt idx="176">
                  <c:v>393.16688567674112</c:v>
                </c:pt>
                <c:pt idx="177">
                  <c:v>398.81734559789749</c:v>
                </c:pt>
                <c:pt idx="178">
                  <c:v>400.19710906701704</c:v>
                </c:pt>
                <c:pt idx="179">
                  <c:v>400</c:v>
                </c:pt>
                <c:pt idx="180">
                  <c:v>394.80946123521682</c:v>
                </c:pt>
                <c:pt idx="181">
                  <c:v>393.42969776609726</c:v>
                </c:pt>
                <c:pt idx="182">
                  <c:v>391.45860709592637</c:v>
                </c:pt>
                <c:pt idx="183">
                  <c:v>383.96846254927726</c:v>
                </c:pt>
                <c:pt idx="184">
                  <c:v>382.8515111695138</c:v>
                </c:pt>
                <c:pt idx="185">
                  <c:v>394.08672798948749</c:v>
                </c:pt>
                <c:pt idx="186">
                  <c:v>404.20499342969777</c:v>
                </c:pt>
                <c:pt idx="187">
                  <c:v>419.57950065703022</c:v>
                </c:pt>
                <c:pt idx="188">
                  <c:v>418.00262812089352</c:v>
                </c:pt>
                <c:pt idx="189">
                  <c:v>404.46780551905385</c:v>
                </c:pt>
                <c:pt idx="190">
                  <c:v>406.30749014454665</c:v>
                </c:pt>
                <c:pt idx="191">
                  <c:v>406.70170827858078</c:v>
                </c:pt>
                <c:pt idx="192">
                  <c:v>406.0446780551905</c:v>
                </c:pt>
                <c:pt idx="193">
                  <c:v>410.90670170827855</c:v>
                </c:pt>
                <c:pt idx="194">
                  <c:v>397.56898817345592</c:v>
                </c:pt>
                <c:pt idx="195">
                  <c:v>380.09198423127464</c:v>
                </c:pt>
                <c:pt idx="196">
                  <c:v>371.9448094612352</c:v>
                </c:pt>
                <c:pt idx="197">
                  <c:v>403.0880420499343</c:v>
                </c:pt>
                <c:pt idx="198">
                  <c:v>402.89093298291721</c:v>
                </c:pt>
                <c:pt idx="199">
                  <c:v>410.51248357424436</c:v>
                </c:pt>
                <c:pt idx="200">
                  <c:v>418.13403416557162</c:v>
                </c:pt>
                <c:pt idx="201">
                  <c:v>408.67279894875162</c:v>
                </c:pt>
                <c:pt idx="202">
                  <c:v>409.00131406044676</c:v>
                </c:pt>
                <c:pt idx="203">
                  <c:v>400.13140604467804</c:v>
                </c:pt>
                <c:pt idx="204">
                  <c:v>389.75032851511168</c:v>
                </c:pt>
                <c:pt idx="205">
                  <c:v>403.54796320630749</c:v>
                </c:pt>
                <c:pt idx="206">
                  <c:v>420.49934296977659</c:v>
                </c:pt>
                <c:pt idx="207">
                  <c:v>420.49934296977659</c:v>
                </c:pt>
                <c:pt idx="208">
                  <c:v>421.15637319316681</c:v>
                </c:pt>
                <c:pt idx="209">
                  <c:v>420.49934296977659</c:v>
                </c:pt>
                <c:pt idx="210">
                  <c:v>417.54270696452033</c:v>
                </c:pt>
                <c:pt idx="211">
                  <c:v>416.22864651773983</c:v>
                </c:pt>
                <c:pt idx="212">
                  <c:v>425.75558475689877</c:v>
                </c:pt>
                <c:pt idx="213">
                  <c:v>418.52825229960581</c:v>
                </c:pt>
                <c:pt idx="214">
                  <c:v>416.55716162943492</c:v>
                </c:pt>
                <c:pt idx="215">
                  <c:v>411.30091984231274</c:v>
                </c:pt>
                <c:pt idx="216">
                  <c:v>410.31537450722732</c:v>
                </c:pt>
                <c:pt idx="217">
                  <c:v>403.74507227332458</c:v>
                </c:pt>
                <c:pt idx="218">
                  <c:v>401.77398160315374</c:v>
                </c:pt>
                <c:pt idx="219">
                  <c:v>411.62943495400788</c:v>
                </c:pt>
                <c:pt idx="220">
                  <c:v>406.37319316688564</c:v>
                </c:pt>
                <c:pt idx="221">
                  <c:v>399.48094612352168</c:v>
                </c:pt>
                <c:pt idx="222">
                  <c:v>398.16031537450721</c:v>
                </c:pt>
                <c:pt idx="223">
                  <c:v>396.51773981603151</c:v>
                </c:pt>
                <c:pt idx="224">
                  <c:v>391.91852825229955</c:v>
                </c:pt>
                <c:pt idx="225">
                  <c:v>395.20367936925095</c:v>
                </c:pt>
                <c:pt idx="226">
                  <c:v>393.23258869908017</c:v>
                </c:pt>
                <c:pt idx="227">
                  <c:v>386.66228646517737</c:v>
                </c:pt>
                <c:pt idx="228">
                  <c:v>386.66228646517737</c:v>
                </c:pt>
                <c:pt idx="229">
                  <c:v>387.64783180026279</c:v>
                </c:pt>
                <c:pt idx="230">
                  <c:v>382.72010512483575</c:v>
                </c:pt>
                <c:pt idx="231">
                  <c:v>378.1208935611038</c:v>
                </c:pt>
                <c:pt idx="232">
                  <c:v>375.16425755584754</c:v>
                </c:pt>
                <c:pt idx="233">
                  <c:v>363.33771353482257</c:v>
                </c:pt>
                <c:pt idx="234">
                  <c:v>357.75295663600525</c:v>
                </c:pt>
                <c:pt idx="235">
                  <c:v>365.96583442838369</c:v>
                </c:pt>
                <c:pt idx="236">
                  <c:v>374.17871222076218</c:v>
                </c:pt>
                <c:pt idx="237">
                  <c:v>378.77792378449408</c:v>
                </c:pt>
                <c:pt idx="238">
                  <c:v>380.09198423127464</c:v>
                </c:pt>
                <c:pt idx="239">
                  <c:v>370.2365308804205</c:v>
                </c:pt>
                <c:pt idx="240">
                  <c:v>389.94743758212877</c:v>
                </c:pt>
                <c:pt idx="241">
                  <c:v>384.03416557161631</c:v>
                </c:pt>
                <c:pt idx="242">
                  <c:v>393.56110381077525</c:v>
                </c:pt>
                <c:pt idx="243">
                  <c:v>386.33377135348223</c:v>
                </c:pt>
                <c:pt idx="244">
                  <c:v>384.3626806833114</c:v>
                </c:pt>
                <c:pt idx="245">
                  <c:v>378.1208935611038</c:v>
                </c:pt>
                <c:pt idx="246">
                  <c:v>383.70565045992112</c:v>
                </c:pt>
                <c:pt idx="247">
                  <c:v>379.43495400788436</c:v>
                </c:pt>
                <c:pt idx="248">
                  <c:v>379.10643889618922</c:v>
                </c:pt>
                <c:pt idx="249">
                  <c:v>384.69119579500654</c:v>
                </c:pt>
                <c:pt idx="250">
                  <c:v>378.1208935611038</c:v>
                </c:pt>
                <c:pt idx="251">
                  <c:v>379.76346911957944</c:v>
                </c:pt>
                <c:pt idx="252">
                  <c:v>379.43495400788436</c:v>
                </c:pt>
                <c:pt idx="253">
                  <c:v>375.16425755584754</c:v>
                </c:pt>
                <c:pt idx="254">
                  <c:v>377.13534822601838</c:v>
                </c:pt>
                <c:pt idx="255">
                  <c:v>374.50722733245726</c:v>
                </c:pt>
                <c:pt idx="256">
                  <c:v>380.42049934296978</c:v>
                </c:pt>
                <c:pt idx="257">
                  <c:v>392.24704336399475</c:v>
                </c:pt>
                <c:pt idx="258">
                  <c:v>390.60446780551905</c:v>
                </c:pt>
                <c:pt idx="259">
                  <c:v>390.60446780551905</c:v>
                </c:pt>
                <c:pt idx="260">
                  <c:v>384.69119579500654</c:v>
                </c:pt>
                <c:pt idx="261">
                  <c:v>360.38107752956637</c:v>
                </c:pt>
                <c:pt idx="262">
                  <c:v>352.16819973718793</c:v>
                </c:pt>
                <c:pt idx="263">
                  <c:v>355.12483574244413</c:v>
                </c:pt>
                <c:pt idx="264">
                  <c:v>353.48226018396844</c:v>
                </c:pt>
                <c:pt idx="265">
                  <c:v>348.22601839684626</c:v>
                </c:pt>
                <c:pt idx="266">
                  <c:v>340.3416557161629</c:v>
                </c:pt>
                <c:pt idx="267">
                  <c:v>335.08541392904073</c:v>
                </c:pt>
                <c:pt idx="268">
                  <c:v>343.29829172141916</c:v>
                </c:pt>
                <c:pt idx="269">
                  <c:v>343.29829172141916</c:v>
                </c:pt>
                <c:pt idx="270">
                  <c:v>342.96977660972408</c:v>
                </c:pt>
                <c:pt idx="271">
                  <c:v>352.49671484888302</c:v>
                </c:pt>
                <c:pt idx="272">
                  <c:v>355.45335085413927</c:v>
                </c:pt>
                <c:pt idx="273">
                  <c:v>358.08147174770039</c:v>
                </c:pt>
                <c:pt idx="274">
                  <c:v>345.92641261498028</c:v>
                </c:pt>
                <c:pt idx="275">
                  <c:v>357.75295663600525</c:v>
                </c:pt>
                <c:pt idx="276">
                  <c:v>338.37056504599212</c:v>
                </c:pt>
                <c:pt idx="277">
                  <c:v>359.39553219448095</c:v>
                </c:pt>
                <c:pt idx="278">
                  <c:v>357.75295663600525</c:v>
                </c:pt>
                <c:pt idx="279">
                  <c:v>357.75295663600525</c:v>
                </c:pt>
                <c:pt idx="280">
                  <c:v>378.77792378449408</c:v>
                </c:pt>
                <c:pt idx="281">
                  <c:v>382.06307490144542</c:v>
                </c:pt>
                <c:pt idx="282">
                  <c:v>385.34822601839682</c:v>
                </c:pt>
                <c:pt idx="283">
                  <c:v>386.33377135348223</c:v>
                </c:pt>
                <c:pt idx="284">
                  <c:v>385.67674113009201</c:v>
                </c:pt>
                <c:pt idx="285">
                  <c:v>376.80683311432324</c:v>
                </c:pt>
                <c:pt idx="286">
                  <c:v>378.44940867279894</c:v>
                </c:pt>
                <c:pt idx="287">
                  <c:v>384.03416557161631</c:v>
                </c:pt>
                <c:pt idx="288">
                  <c:v>394.87516425755587</c:v>
                </c:pt>
                <c:pt idx="289">
                  <c:v>379.43495400788436</c:v>
                </c:pt>
                <c:pt idx="290">
                  <c:v>366.29434954007883</c:v>
                </c:pt>
                <c:pt idx="291">
                  <c:v>363.66622864651771</c:v>
                </c:pt>
                <c:pt idx="292">
                  <c:v>357.09592641261497</c:v>
                </c:pt>
                <c:pt idx="293">
                  <c:v>365.30880420499341</c:v>
                </c:pt>
                <c:pt idx="294">
                  <c:v>372.86465177398156</c:v>
                </c:pt>
                <c:pt idx="295">
                  <c:v>375.16425755584754</c:v>
                </c:pt>
                <c:pt idx="296">
                  <c:v>360.31537450722732</c:v>
                </c:pt>
                <c:pt idx="297">
                  <c:v>359.65834428383704</c:v>
                </c:pt>
                <c:pt idx="298">
                  <c:v>348.3574244415243</c:v>
                </c:pt>
                <c:pt idx="299">
                  <c:v>358.21287779237844</c:v>
                </c:pt>
                <c:pt idx="300">
                  <c:v>362.15505913272006</c:v>
                </c:pt>
                <c:pt idx="301">
                  <c:v>357.8843626806833</c:v>
                </c:pt>
                <c:pt idx="302">
                  <c:v>354.9277266754271</c:v>
                </c:pt>
                <c:pt idx="303">
                  <c:v>354.9277266754271</c:v>
                </c:pt>
                <c:pt idx="304">
                  <c:v>346.97766097240475</c:v>
                </c:pt>
                <c:pt idx="305">
                  <c:v>346.64914586070955</c:v>
                </c:pt>
                <c:pt idx="306">
                  <c:v>345.40078843626804</c:v>
                </c:pt>
                <c:pt idx="307">
                  <c:v>346.05781865965832</c:v>
                </c:pt>
                <c:pt idx="308">
                  <c:v>341.52431011826542</c:v>
                </c:pt>
                <c:pt idx="309">
                  <c:v>338.23915900131402</c:v>
                </c:pt>
                <c:pt idx="310">
                  <c:v>335.34822601839682</c:v>
                </c:pt>
                <c:pt idx="311">
                  <c:v>332.06307490144548</c:v>
                </c:pt>
                <c:pt idx="312">
                  <c:v>326.80683311432324</c:v>
                </c:pt>
                <c:pt idx="313">
                  <c:v>317.73981603153743</c:v>
                </c:pt>
                <c:pt idx="314">
                  <c:v>317.54270696452033</c:v>
                </c:pt>
                <c:pt idx="315">
                  <c:v>319.11957950065704</c:v>
                </c:pt>
                <c:pt idx="316">
                  <c:v>317.93692509855452</c:v>
                </c:pt>
                <c:pt idx="317">
                  <c:v>319.18528252299603</c:v>
                </c:pt>
                <c:pt idx="318">
                  <c:v>316.55716162943492</c:v>
                </c:pt>
                <c:pt idx="319">
                  <c:v>321.35348226018391</c:v>
                </c:pt>
                <c:pt idx="320">
                  <c:v>323.91590013140603</c:v>
                </c:pt>
                <c:pt idx="321">
                  <c:v>321.61629434954006</c:v>
                </c:pt>
                <c:pt idx="322">
                  <c:v>312.74638633377134</c:v>
                </c:pt>
                <c:pt idx="323">
                  <c:v>312.74638633377134</c:v>
                </c:pt>
                <c:pt idx="324">
                  <c:v>327.20105124835737</c:v>
                </c:pt>
                <c:pt idx="325">
                  <c:v>323.91590013140603</c:v>
                </c:pt>
                <c:pt idx="326">
                  <c:v>322.27332457293033</c:v>
                </c:pt>
                <c:pt idx="327">
                  <c:v>318.6596583442838</c:v>
                </c:pt>
                <c:pt idx="328">
                  <c:v>324.90144546649145</c:v>
                </c:pt>
                <c:pt idx="329">
                  <c:v>317.67411300919844</c:v>
                </c:pt>
                <c:pt idx="330">
                  <c:v>318.6596583442838</c:v>
                </c:pt>
                <c:pt idx="331">
                  <c:v>309.46123521681994</c:v>
                </c:pt>
                <c:pt idx="332">
                  <c:v>296.97766097240475</c:v>
                </c:pt>
                <c:pt idx="333">
                  <c:v>297.96320630749017</c:v>
                </c:pt>
                <c:pt idx="334">
                  <c:v>335.86727989487514</c:v>
                </c:pt>
                <c:pt idx="335">
                  <c:v>300.26281208935609</c:v>
                </c:pt>
                <c:pt idx="336">
                  <c:v>297.30617608409983</c:v>
                </c:pt>
                <c:pt idx="337">
                  <c:v>294.34954007884357</c:v>
                </c:pt>
                <c:pt idx="338">
                  <c:v>294.02102496714849</c:v>
                </c:pt>
                <c:pt idx="339">
                  <c:v>288.76478318002631</c:v>
                </c:pt>
                <c:pt idx="340">
                  <c:v>295.00657030223385</c:v>
                </c:pt>
                <c:pt idx="341">
                  <c:v>304.20499342969771</c:v>
                </c:pt>
                <c:pt idx="342">
                  <c:v>297.96320630749017</c:v>
                </c:pt>
                <c:pt idx="343">
                  <c:v>295.00657030223385</c:v>
                </c:pt>
                <c:pt idx="344">
                  <c:v>289.42181340341654</c:v>
                </c:pt>
                <c:pt idx="345">
                  <c:v>283.83705650459922</c:v>
                </c:pt>
                <c:pt idx="346">
                  <c:v>280.88042049934296</c:v>
                </c:pt>
                <c:pt idx="347">
                  <c:v>286.13666228646514</c:v>
                </c:pt>
                <c:pt idx="348">
                  <c:v>282.85151116951374</c:v>
                </c:pt>
                <c:pt idx="349">
                  <c:v>277.59526938239156</c:v>
                </c:pt>
                <c:pt idx="350">
                  <c:v>280.88042049934296</c:v>
                </c:pt>
                <c:pt idx="351">
                  <c:v>287.4507227332457</c:v>
                </c:pt>
                <c:pt idx="352">
                  <c:v>285.47963206307492</c:v>
                </c:pt>
                <c:pt idx="353">
                  <c:v>284.16557161629436</c:v>
                </c:pt>
                <c:pt idx="354">
                  <c:v>274.31011826544022</c:v>
                </c:pt>
                <c:pt idx="355">
                  <c:v>274.31011826544022</c:v>
                </c:pt>
                <c:pt idx="356">
                  <c:v>278.25229960578184</c:v>
                </c:pt>
                <c:pt idx="357">
                  <c:v>294.02102496714849</c:v>
                </c:pt>
                <c:pt idx="358">
                  <c:v>294.02102496714849</c:v>
                </c:pt>
                <c:pt idx="359">
                  <c:v>286.13666228646514</c:v>
                </c:pt>
                <c:pt idx="360">
                  <c:v>275.95269382391587</c:v>
                </c:pt>
                <c:pt idx="361">
                  <c:v>268.39684625492771</c:v>
                </c:pt>
                <c:pt idx="362">
                  <c:v>263.14060446780547</c:v>
                </c:pt>
                <c:pt idx="363">
                  <c:v>256.2417871222076</c:v>
                </c:pt>
                <c:pt idx="364">
                  <c:v>256.2417871222076</c:v>
                </c:pt>
                <c:pt idx="365">
                  <c:v>256.2417871222076</c:v>
                </c:pt>
                <c:pt idx="366">
                  <c:v>256.2417871222076</c:v>
                </c:pt>
                <c:pt idx="367">
                  <c:v>264.12614980289095</c:v>
                </c:pt>
                <c:pt idx="368">
                  <c:v>266.09724047306173</c:v>
                </c:pt>
                <c:pt idx="369">
                  <c:v>258.86990801576871</c:v>
                </c:pt>
                <c:pt idx="370">
                  <c:v>254.92772667542704</c:v>
                </c:pt>
                <c:pt idx="371">
                  <c:v>238.50197109067014</c:v>
                </c:pt>
                <c:pt idx="372">
                  <c:v>244.41524310118265</c:v>
                </c:pt>
                <c:pt idx="373">
                  <c:v>249.34296977660972</c:v>
                </c:pt>
                <c:pt idx="374">
                  <c:v>238.17345597897503</c:v>
                </c:pt>
                <c:pt idx="375">
                  <c:v>235.21681997371877</c:v>
                </c:pt>
              </c:numCache>
            </c:numRef>
          </c:yVal>
          <c:smooth val="0"/>
          <c:extLst>
            <c:ext xmlns:c16="http://schemas.microsoft.com/office/drawing/2014/chart" uri="{C3380CC4-5D6E-409C-BE32-E72D297353CC}">
              <c16:uniqueId val="{00000008-E070-4F17-8BC0-1D2CA11C55F2}"/>
            </c:ext>
          </c:extLst>
        </c:ser>
        <c:dLbls>
          <c:showLegendKey val="0"/>
          <c:showVal val="0"/>
          <c:showCatName val="0"/>
          <c:showSerName val="0"/>
          <c:showPercent val="0"/>
          <c:showBubbleSize val="0"/>
        </c:dLbls>
        <c:axId val="609063808"/>
        <c:axId val="609064136"/>
      </c:scatterChart>
      <c:valAx>
        <c:axId val="609063808"/>
        <c:scaling>
          <c:orientation val="minMax"/>
        </c:scaling>
        <c:delete val="0"/>
        <c:axPos val="b"/>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609064136"/>
        <c:crosses val="autoZero"/>
        <c:crossBetween val="midCat"/>
      </c:valAx>
      <c:valAx>
        <c:axId val="6090641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609063808"/>
        <c:crosses val="autoZero"/>
        <c:crossBetween val="midCat"/>
        <c:majorUnit val="100"/>
      </c:valAx>
      <c:spPr>
        <a:noFill/>
        <a:ln>
          <a:noFill/>
        </a:ln>
        <a:effectLst/>
      </c:spPr>
    </c:plotArea>
    <c:legend>
      <c:legendPos val="r"/>
      <c:layout>
        <c:manualLayout>
          <c:xMode val="edge"/>
          <c:yMode val="edge"/>
          <c:x val="0.72356063883622934"/>
          <c:y val="0.14345377708699952"/>
          <c:w val="0.27441296353612027"/>
          <c:h val="0.11002521995264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6987570556128464E-2"/>
          <c:y val="0.14265655377979397"/>
          <c:w val="0.67821116676458582"/>
          <c:h val="0.72537216034254082"/>
        </c:manualLayout>
      </c:layout>
      <c:scatterChart>
        <c:scatterStyle val="lineMarker"/>
        <c:varyColors val="0"/>
        <c:ser>
          <c:idx val="0"/>
          <c:order val="0"/>
          <c:tx>
            <c:v>Variacion PLATTS vs FO SNI weekly</c:v>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22478449744731316"/>
                  <c:y val="0.1554135671906533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trendlineLbl>
          </c:trendline>
          <c:errBars>
            <c:errDir val="y"/>
            <c:errBarType val="both"/>
            <c:errValType val="fixedVal"/>
            <c:noEndCap val="0"/>
            <c:val val="1"/>
            <c:spPr>
              <a:noFill/>
              <a:ln w="9525" cap="flat" cmpd="sng" algn="ctr">
                <a:solidFill>
                  <a:schemeClr val="tx1">
                    <a:lumMod val="65000"/>
                    <a:lumOff val="35000"/>
                  </a:schemeClr>
                </a:solidFill>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f>Variaciones!$N$12:$N$74</c:f>
              <c:numCache>
                <c:formatCode>0.00</c:formatCode>
                <c:ptCount val="63"/>
                <c:pt idx="1">
                  <c:v>618.39684625492771</c:v>
                </c:pt>
                <c:pt idx="2">
                  <c:v>604.86202365308804</c:v>
                </c:pt>
                <c:pt idx="3">
                  <c:v>619.18528252299598</c:v>
                </c:pt>
                <c:pt idx="4">
                  <c:v>668.7910643889619</c:v>
                </c:pt>
                <c:pt idx="5">
                  <c:v>638.10775295663598</c:v>
                </c:pt>
                <c:pt idx="6">
                  <c:v>597.30617608409977</c:v>
                </c:pt>
                <c:pt idx="7">
                  <c:v>524.31011826544022</c:v>
                </c:pt>
                <c:pt idx="8">
                  <c:v>523.98160315374503</c:v>
                </c:pt>
                <c:pt idx="9">
                  <c:v>532.39159001314056</c:v>
                </c:pt>
                <c:pt idx="10">
                  <c:v>523.32457293035486</c:v>
                </c:pt>
                <c:pt idx="11">
                  <c:v>525.82128777923788</c:v>
                </c:pt>
                <c:pt idx="12">
                  <c:v>505.25624178712224</c:v>
                </c:pt>
                <c:pt idx="13">
                  <c:v>483.96846254927721</c:v>
                </c:pt>
                <c:pt idx="14">
                  <c:v>417.21419185282519</c:v>
                </c:pt>
                <c:pt idx="15">
                  <c:v>413.92904073587385</c:v>
                </c:pt>
                <c:pt idx="16">
                  <c:v>369.90801576872531</c:v>
                </c:pt>
                <c:pt idx="17">
                  <c:v>441.52431011826542</c:v>
                </c:pt>
                <c:pt idx="18">
                  <c:v>485.15111695137978</c:v>
                </c:pt>
                <c:pt idx="19">
                  <c:v>481.27463863337709</c:v>
                </c:pt>
                <c:pt idx="20">
                  <c:v>481.40604467805514</c:v>
                </c:pt>
                <c:pt idx="21">
                  <c:v>452.56241787122201</c:v>
                </c:pt>
                <c:pt idx="22">
                  <c:v>437.84494086727989</c:v>
                </c:pt>
                <c:pt idx="23">
                  <c:v>423.91590013140598</c:v>
                </c:pt>
                <c:pt idx="24">
                  <c:v>425.55847568988167</c:v>
                </c:pt>
                <c:pt idx="25">
                  <c:v>418.92247043363994</c:v>
                </c:pt>
                <c:pt idx="26">
                  <c:v>415.17739816031536</c:v>
                </c:pt>
                <c:pt idx="27">
                  <c:v>389.68462549277268</c:v>
                </c:pt>
                <c:pt idx="28">
                  <c:v>400</c:v>
                </c:pt>
                <c:pt idx="29">
                  <c:v>410.51248357424436</c:v>
                </c:pt>
                <c:pt idx="30">
                  <c:v>389.75032851511168</c:v>
                </c:pt>
                <c:pt idx="31">
                  <c:v>420.49934296977659</c:v>
                </c:pt>
                <c:pt idx="32">
                  <c:v>416.55716162943492</c:v>
                </c:pt>
                <c:pt idx="33">
                  <c:v>411.62943495400788</c:v>
                </c:pt>
                <c:pt idx="34">
                  <c:v>396.51773981603151</c:v>
                </c:pt>
                <c:pt idx="35">
                  <c:v>391.91852825229955</c:v>
                </c:pt>
                <c:pt idx="36">
                  <c:v>387.64783180026279</c:v>
                </c:pt>
                <c:pt idx="37">
                  <c:v>357.75295663600525</c:v>
                </c:pt>
                <c:pt idx="38">
                  <c:v>389.94743758212877</c:v>
                </c:pt>
                <c:pt idx="39">
                  <c:v>378.1208935611038</c:v>
                </c:pt>
                <c:pt idx="40">
                  <c:v>374.50722733245726</c:v>
                </c:pt>
                <c:pt idx="41">
                  <c:v>384.69119579500654</c:v>
                </c:pt>
                <c:pt idx="42">
                  <c:v>348.22601839684626</c:v>
                </c:pt>
                <c:pt idx="43">
                  <c:v>342.96977660972408</c:v>
                </c:pt>
                <c:pt idx="44">
                  <c:v>357.75295663600525</c:v>
                </c:pt>
                <c:pt idx="45">
                  <c:v>378.77792378449408</c:v>
                </c:pt>
                <c:pt idx="46">
                  <c:v>376.80683311432324</c:v>
                </c:pt>
                <c:pt idx="47">
                  <c:v>379.43495400788436</c:v>
                </c:pt>
                <c:pt idx="48">
                  <c:v>372.86465177398156</c:v>
                </c:pt>
                <c:pt idx="49">
                  <c:v>358.21287779237844</c:v>
                </c:pt>
                <c:pt idx="50">
                  <c:v>346.97766097240475</c:v>
                </c:pt>
                <c:pt idx="51">
                  <c:v>338.23915900131402</c:v>
                </c:pt>
                <c:pt idx="52">
                  <c:v>317.54270696452033</c:v>
                </c:pt>
                <c:pt idx="53">
                  <c:v>323.91590013140603</c:v>
                </c:pt>
                <c:pt idx="54">
                  <c:v>323.91590013140603</c:v>
                </c:pt>
                <c:pt idx="55">
                  <c:v>318.6596583442838</c:v>
                </c:pt>
                <c:pt idx="56">
                  <c:v>297.96320630749017</c:v>
                </c:pt>
                <c:pt idx="57">
                  <c:v>288.76478318002631</c:v>
                </c:pt>
                <c:pt idx="58">
                  <c:v>282.85151116951374</c:v>
                </c:pt>
                <c:pt idx="59">
                  <c:v>284.16557161629436</c:v>
                </c:pt>
                <c:pt idx="60">
                  <c:v>256.2417871222076</c:v>
                </c:pt>
                <c:pt idx="61">
                  <c:v>266.09724047306173</c:v>
                </c:pt>
                <c:pt idx="62">
                  <c:v>238.83048620236531</c:v>
                </c:pt>
              </c:numCache>
            </c:numRef>
          </c:xVal>
          <c:yVal>
            <c:numRef>
              <c:f>Variaciones!$M$12:$M$74</c:f>
              <c:numCache>
                <c:formatCode>0.00</c:formatCode>
                <c:ptCount val="63"/>
                <c:pt idx="1">
                  <c:v>561.415978</c:v>
                </c:pt>
                <c:pt idx="2">
                  <c:v>538.20808899999997</c:v>
                </c:pt>
                <c:pt idx="3">
                  <c:v>554.42595100000005</c:v>
                </c:pt>
                <c:pt idx="4">
                  <c:v>547.70599100000004</c:v>
                </c:pt>
                <c:pt idx="5">
                  <c:v>561.61039900000003</c:v>
                </c:pt>
                <c:pt idx="6">
                  <c:v>518.38878499999998</c:v>
                </c:pt>
                <c:pt idx="7">
                  <c:v>490.17657500000001</c:v>
                </c:pt>
                <c:pt idx="8">
                  <c:v>512.40437699999995</c:v>
                </c:pt>
                <c:pt idx="9">
                  <c:v>502.97756800000002</c:v>
                </c:pt>
                <c:pt idx="10">
                  <c:v>487.13129099999998</c:v>
                </c:pt>
                <c:pt idx="11">
                  <c:v>463.16329100000002</c:v>
                </c:pt>
                <c:pt idx="12">
                  <c:v>441.32329099999998</c:v>
                </c:pt>
                <c:pt idx="13">
                  <c:v>405.63110999999998</c:v>
                </c:pt>
                <c:pt idx="14">
                  <c:v>372.94372199999998</c:v>
                </c:pt>
                <c:pt idx="15">
                  <c:v>368.81525599999998</c:v>
                </c:pt>
                <c:pt idx="16">
                  <c:v>403.48597599999999</c:v>
                </c:pt>
                <c:pt idx="17">
                  <c:v>397.88597600000003</c:v>
                </c:pt>
                <c:pt idx="18">
                  <c:v>427.08306099999999</c:v>
                </c:pt>
                <c:pt idx="19">
                  <c:v>414.76306099999999</c:v>
                </c:pt>
                <c:pt idx="20">
                  <c:v>382.14632599999999</c:v>
                </c:pt>
                <c:pt idx="21">
                  <c:v>342.96895899999998</c:v>
                </c:pt>
                <c:pt idx="22">
                  <c:v>345.15862700000002</c:v>
                </c:pt>
                <c:pt idx="23">
                  <c:v>346.73719899999998</c:v>
                </c:pt>
                <c:pt idx="24">
                  <c:v>351.43936400000001</c:v>
                </c:pt>
                <c:pt idx="25">
                  <c:v>352.03006199999999</c:v>
                </c:pt>
                <c:pt idx="26">
                  <c:v>352.22716000000003</c:v>
                </c:pt>
                <c:pt idx="27">
                  <c:v>352.08772299999998</c:v>
                </c:pt>
                <c:pt idx="28">
                  <c:v>351.66236800000001</c:v>
                </c:pt>
                <c:pt idx="29">
                  <c:v>339.658591</c:v>
                </c:pt>
                <c:pt idx="30">
                  <c:v>318.53128600000002</c:v>
                </c:pt>
                <c:pt idx="31">
                  <c:v>312.77671800000002</c:v>
                </c:pt>
                <c:pt idx="32">
                  <c:v>307.46477700000003</c:v>
                </c:pt>
                <c:pt idx="33">
                  <c:v>302.56145700000002</c:v>
                </c:pt>
                <c:pt idx="34">
                  <c:v>287.99265500000001</c:v>
                </c:pt>
                <c:pt idx="35">
                  <c:v>283.81479899999999</c:v>
                </c:pt>
                <c:pt idx="36">
                  <c:v>279.95841899999999</c:v>
                </c:pt>
                <c:pt idx="37">
                  <c:v>276.97224599999998</c:v>
                </c:pt>
                <c:pt idx="38">
                  <c:v>273.11249299999997</c:v>
                </c:pt>
                <c:pt idx="39">
                  <c:v>278.336097</c:v>
                </c:pt>
                <c:pt idx="40">
                  <c:v>276.83326099999999</c:v>
                </c:pt>
                <c:pt idx="41">
                  <c:v>276.83322700000002</c:v>
                </c:pt>
                <c:pt idx="42">
                  <c:v>268.35655100000002</c:v>
                </c:pt>
                <c:pt idx="43">
                  <c:v>268.356134</c:v>
                </c:pt>
                <c:pt idx="44">
                  <c:v>268.35626999999999</c:v>
                </c:pt>
                <c:pt idx="45">
                  <c:v>268.356877</c:v>
                </c:pt>
                <c:pt idx="46">
                  <c:v>268.35788100000002</c:v>
                </c:pt>
                <c:pt idx="47">
                  <c:v>249.95563300000001</c:v>
                </c:pt>
                <c:pt idx="48">
                  <c:v>249.95496800000001</c:v>
                </c:pt>
                <c:pt idx="49">
                  <c:v>249.95260200000001</c:v>
                </c:pt>
                <c:pt idx="50">
                  <c:v>249.94880000000001</c:v>
                </c:pt>
                <c:pt idx="51">
                  <c:v>228.45551699999999</c:v>
                </c:pt>
                <c:pt idx="52">
                  <c:v>228.44952000000001</c:v>
                </c:pt>
                <c:pt idx="53">
                  <c:v>228.46212</c:v>
                </c:pt>
                <c:pt idx="54">
                  <c:v>228.49048999999999</c:v>
                </c:pt>
                <c:pt idx="55">
                  <c:v>204.64044699999999</c:v>
                </c:pt>
                <c:pt idx="56">
                  <c:v>204.647221</c:v>
                </c:pt>
                <c:pt idx="57">
                  <c:v>204.65924699999999</c:v>
                </c:pt>
                <c:pt idx="58">
                  <c:v>200.12188699999999</c:v>
                </c:pt>
                <c:pt idx="59">
                  <c:v>200.09720200000001</c:v>
                </c:pt>
                <c:pt idx="60">
                  <c:v>200.053383</c:v>
                </c:pt>
                <c:pt idx="61">
                  <c:v>200.03396799999999</c:v>
                </c:pt>
                <c:pt idx="62">
                  <c:v>193.29700800000001</c:v>
                </c:pt>
              </c:numCache>
            </c:numRef>
          </c:yVal>
          <c:smooth val="0"/>
          <c:extLst>
            <c:ext xmlns:c16="http://schemas.microsoft.com/office/drawing/2014/chart" uri="{C3380CC4-5D6E-409C-BE32-E72D297353CC}">
              <c16:uniqueId val="{00000001-D6F2-42D2-9E68-723F824010E2}"/>
            </c:ext>
          </c:extLst>
        </c:ser>
        <c:ser>
          <c:idx val="1"/>
          <c:order val="1"/>
          <c:tx>
            <c:v>PLATTS HSFO</c:v>
          </c:tx>
          <c:spPr>
            <a:ln w="25400" cap="rnd">
              <a:noFill/>
              <a:round/>
            </a:ln>
            <a:effectLst/>
          </c:spPr>
          <c:marker>
            <c:symbol val="circle"/>
            <c:size val="5"/>
            <c:spPr>
              <a:solidFill>
                <a:schemeClr val="accent4"/>
              </a:solidFill>
              <a:ln w="9525">
                <a:solidFill>
                  <a:schemeClr val="accent4"/>
                </a:solidFill>
              </a:ln>
              <a:effectLst/>
            </c:spPr>
          </c:marker>
          <c:xVal>
            <c:numRef>
              <c:f>Variaciones!$N$14:$N$74</c:f>
              <c:numCache>
                <c:formatCode>0.00</c:formatCode>
                <c:ptCount val="61"/>
                <c:pt idx="0">
                  <c:v>604.86202365308804</c:v>
                </c:pt>
                <c:pt idx="1">
                  <c:v>619.18528252299598</c:v>
                </c:pt>
                <c:pt idx="2">
                  <c:v>668.7910643889619</c:v>
                </c:pt>
                <c:pt idx="3">
                  <c:v>638.10775295663598</c:v>
                </c:pt>
                <c:pt idx="4">
                  <c:v>597.30617608409977</c:v>
                </c:pt>
                <c:pt idx="5">
                  <c:v>524.31011826544022</c:v>
                </c:pt>
                <c:pt idx="6">
                  <c:v>523.98160315374503</c:v>
                </c:pt>
                <c:pt idx="7">
                  <c:v>532.39159001314056</c:v>
                </c:pt>
                <c:pt idx="8">
                  <c:v>523.32457293035486</c:v>
                </c:pt>
                <c:pt idx="9">
                  <c:v>525.82128777923788</c:v>
                </c:pt>
                <c:pt idx="10">
                  <c:v>505.25624178712224</c:v>
                </c:pt>
                <c:pt idx="11">
                  <c:v>483.96846254927721</c:v>
                </c:pt>
                <c:pt idx="12">
                  <c:v>417.21419185282519</c:v>
                </c:pt>
                <c:pt idx="13">
                  <c:v>413.92904073587385</c:v>
                </c:pt>
                <c:pt idx="14">
                  <c:v>369.90801576872531</c:v>
                </c:pt>
                <c:pt idx="15">
                  <c:v>441.52431011826542</c:v>
                </c:pt>
                <c:pt idx="16">
                  <c:v>485.15111695137978</c:v>
                </c:pt>
                <c:pt idx="17">
                  <c:v>481.27463863337709</c:v>
                </c:pt>
                <c:pt idx="18">
                  <c:v>481.40604467805514</c:v>
                </c:pt>
                <c:pt idx="19">
                  <c:v>452.56241787122201</c:v>
                </c:pt>
                <c:pt idx="20">
                  <c:v>437.84494086727989</c:v>
                </c:pt>
                <c:pt idx="21">
                  <c:v>423.91590013140598</c:v>
                </c:pt>
                <c:pt idx="22">
                  <c:v>425.55847568988167</c:v>
                </c:pt>
                <c:pt idx="23">
                  <c:v>418.92247043363994</c:v>
                </c:pt>
                <c:pt idx="24">
                  <c:v>415.17739816031536</c:v>
                </c:pt>
                <c:pt idx="25">
                  <c:v>389.68462549277268</c:v>
                </c:pt>
                <c:pt idx="26">
                  <c:v>400</c:v>
                </c:pt>
                <c:pt idx="27">
                  <c:v>410.51248357424436</c:v>
                </c:pt>
                <c:pt idx="28">
                  <c:v>389.75032851511168</c:v>
                </c:pt>
                <c:pt idx="29">
                  <c:v>420.49934296977659</c:v>
                </c:pt>
                <c:pt idx="30">
                  <c:v>416.55716162943492</c:v>
                </c:pt>
                <c:pt idx="31">
                  <c:v>411.62943495400788</c:v>
                </c:pt>
                <c:pt idx="32">
                  <c:v>396.51773981603151</c:v>
                </c:pt>
                <c:pt idx="33">
                  <c:v>391.91852825229955</c:v>
                </c:pt>
                <c:pt idx="34">
                  <c:v>387.64783180026279</c:v>
                </c:pt>
                <c:pt idx="35">
                  <c:v>357.75295663600525</c:v>
                </c:pt>
                <c:pt idx="36">
                  <c:v>389.94743758212877</c:v>
                </c:pt>
                <c:pt idx="37">
                  <c:v>378.1208935611038</c:v>
                </c:pt>
                <c:pt idx="38">
                  <c:v>374.50722733245726</c:v>
                </c:pt>
                <c:pt idx="39">
                  <c:v>384.69119579500654</c:v>
                </c:pt>
                <c:pt idx="40">
                  <c:v>348.22601839684626</c:v>
                </c:pt>
                <c:pt idx="41">
                  <c:v>342.96977660972408</c:v>
                </c:pt>
                <c:pt idx="42">
                  <c:v>357.75295663600525</c:v>
                </c:pt>
                <c:pt idx="43">
                  <c:v>378.77792378449408</c:v>
                </c:pt>
                <c:pt idx="44">
                  <c:v>376.80683311432324</c:v>
                </c:pt>
                <c:pt idx="45">
                  <c:v>379.43495400788436</c:v>
                </c:pt>
                <c:pt idx="46">
                  <c:v>372.86465177398156</c:v>
                </c:pt>
                <c:pt idx="47">
                  <c:v>358.21287779237844</c:v>
                </c:pt>
                <c:pt idx="48">
                  <c:v>346.97766097240475</c:v>
                </c:pt>
                <c:pt idx="49">
                  <c:v>338.23915900131402</c:v>
                </c:pt>
                <c:pt idx="50">
                  <c:v>317.54270696452033</c:v>
                </c:pt>
                <c:pt idx="51">
                  <c:v>323.91590013140603</c:v>
                </c:pt>
                <c:pt idx="52">
                  <c:v>323.91590013140603</c:v>
                </c:pt>
                <c:pt idx="53">
                  <c:v>318.6596583442838</c:v>
                </c:pt>
                <c:pt idx="54">
                  <c:v>297.96320630749017</c:v>
                </c:pt>
                <c:pt idx="55">
                  <c:v>288.76478318002631</c:v>
                </c:pt>
                <c:pt idx="56">
                  <c:v>282.85151116951374</c:v>
                </c:pt>
                <c:pt idx="57">
                  <c:v>284.16557161629436</c:v>
                </c:pt>
                <c:pt idx="58">
                  <c:v>256.2417871222076</c:v>
                </c:pt>
                <c:pt idx="59">
                  <c:v>266.09724047306173</c:v>
                </c:pt>
                <c:pt idx="60">
                  <c:v>238.83048620236531</c:v>
                </c:pt>
              </c:numCache>
            </c:numRef>
          </c:xVal>
          <c:yVal>
            <c:numRef>
              <c:f>Variaciones!$N$14:$N$74</c:f>
              <c:numCache>
                <c:formatCode>0.00</c:formatCode>
                <c:ptCount val="61"/>
                <c:pt idx="0">
                  <c:v>604.86202365308804</c:v>
                </c:pt>
                <c:pt idx="1">
                  <c:v>619.18528252299598</c:v>
                </c:pt>
                <c:pt idx="2">
                  <c:v>668.7910643889619</c:v>
                </c:pt>
                <c:pt idx="3">
                  <c:v>638.10775295663598</c:v>
                </c:pt>
                <c:pt idx="4">
                  <c:v>597.30617608409977</c:v>
                </c:pt>
                <c:pt idx="5">
                  <c:v>524.31011826544022</c:v>
                </c:pt>
                <c:pt idx="6">
                  <c:v>523.98160315374503</c:v>
                </c:pt>
                <c:pt idx="7">
                  <c:v>532.39159001314056</c:v>
                </c:pt>
                <c:pt idx="8">
                  <c:v>523.32457293035486</c:v>
                </c:pt>
                <c:pt idx="9">
                  <c:v>525.82128777923788</c:v>
                </c:pt>
                <c:pt idx="10">
                  <c:v>505.25624178712224</c:v>
                </c:pt>
                <c:pt idx="11">
                  <c:v>483.96846254927721</c:v>
                </c:pt>
                <c:pt idx="12">
                  <c:v>417.21419185282519</c:v>
                </c:pt>
                <c:pt idx="13">
                  <c:v>413.92904073587385</c:v>
                </c:pt>
                <c:pt idx="14">
                  <c:v>369.90801576872531</c:v>
                </c:pt>
                <c:pt idx="15">
                  <c:v>441.52431011826542</c:v>
                </c:pt>
                <c:pt idx="16">
                  <c:v>485.15111695137978</c:v>
                </c:pt>
                <c:pt idx="17">
                  <c:v>481.27463863337709</c:v>
                </c:pt>
                <c:pt idx="18">
                  <c:v>481.40604467805514</c:v>
                </c:pt>
                <c:pt idx="19">
                  <c:v>452.56241787122201</c:v>
                </c:pt>
                <c:pt idx="20">
                  <c:v>437.84494086727989</c:v>
                </c:pt>
                <c:pt idx="21">
                  <c:v>423.91590013140598</c:v>
                </c:pt>
                <c:pt idx="22">
                  <c:v>425.55847568988167</c:v>
                </c:pt>
                <c:pt idx="23">
                  <c:v>418.92247043363994</c:v>
                </c:pt>
                <c:pt idx="24">
                  <c:v>415.17739816031536</c:v>
                </c:pt>
                <c:pt idx="25">
                  <c:v>389.68462549277268</c:v>
                </c:pt>
                <c:pt idx="26">
                  <c:v>400</c:v>
                </c:pt>
                <c:pt idx="27">
                  <c:v>410.51248357424436</c:v>
                </c:pt>
                <c:pt idx="28">
                  <c:v>389.75032851511168</c:v>
                </c:pt>
                <c:pt idx="29">
                  <c:v>420.49934296977659</c:v>
                </c:pt>
                <c:pt idx="30">
                  <c:v>416.55716162943492</c:v>
                </c:pt>
                <c:pt idx="31">
                  <c:v>411.62943495400788</c:v>
                </c:pt>
                <c:pt idx="32">
                  <c:v>396.51773981603151</c:v>
                </c:pt>
                <c:pt idx="33">
                  <c:v>391.91852825229955</c:v>
                </c:pt>
                <c:pt idx="34">
                  <c:v>387.64783180026279</c:v>
                </c:pt>
                <c:pt idx="35">
                  <c:v>357.75295663600525</c:v>
                </c:pt>
                <c:pt idx="36">
                  <c:v>389.94743758212877</c:v>
                </c:pt>
                <c:pt idx="37">
                  <c:v>378.1208935611038</c:v>
                </c:pt>
                <c:pt idx="38">
                  <c:v>374.50722733245726</c:v>
                </c:pt>
                <c:pt idx="39">
                  <c:v>384.69119579500654</c:v>
                </c:pt>
                <c:pt idx="40">
                  <c:v>348.22601839684626</c:v>
                </c:pt>
                <c:pt idx="41">
                  <c:v>342.96977660972408</c:v>
                </c:pt>
                <c:pt idx="42">
                  <c:v>357.75295663600525</c:v>
                </c:pt>
                <c:pt idx="43">
                  <c:v>378.77792378449408</c:v>
                </c:pt>
                <c:pt idx="44">
                  <c:v>376.80683311432324</c:v>
                </c:pt>
                <c:pt idx="45">
                  <c:v>379.43495400788436</c:v>
                </c:pt>
                <c:pt idx="46">
                  <c:v>372.86465177398156</c:v>
                </c:pt>
                <c:pt idx="47">
                  <c:v>358.21287779237844</c:v>
                </c:pt>
                <c:pt idx="48">
                  <c:v>346.97766097240475</c:v>
                </c:pt>
                <c:pt idx="49">
                  <c:v>338.23915900131402</c:v>
                </c:pt>
                <c:pt idx="50">
                  <c:v>317.54270696452033</c:v>
                </c:pt>
                <c:pt idx="51">
                  <c:v>323.91590013140603</c:v>
                </c:pt>
                <c:pt idx="52">
                  <c:v>323.91590013140603</c:v>
                </c:pt>
                <c:pt idx="53">
                  <c:v>318.6596583442838</c:v>
                </c:pt>
                <c:pt idx="54">
                  <c:v>297.96320630749017</c:v>
                </c:pt>
                <c:pt idx="55">
                  <c:v>288.76478318002631</c:v>
                </c:pt>
                <c:pt idx="56">
                  <c:v>282.85151116951374</c:v>
                </c:pt>
                <c:pt idx="57">
                  <c:v>284.16557161629436</c:v>
                </c:pt>
                <c:pt idx="58">
                  <c:v>256.2417871222076</c:v>
                </c:pt>
                <c:pt idx="59">
                  <c:v>266.09724047306173</c:v>
                </c:pt>
                <c:pt idx="60">
                  <c:v>238.83048620236531</c:v>
                </c:pt>
              </c:numCache>
            </c:numRef>
          </c:yVal>
          <c:smooth val="0"/>
          <c:extLst>
            <c:ext xmlns:c16="http://schemas.microsoft.com/office/drawing/2014/chart" uri="{C3380CC4-5D6E-409C-BE32-E72D297353CC}">
              <c16:uniqueId val="{00000002-D6F2-42D2-9E68-723F824010E2}"/>
            </c:ext>
          </c:extLst>
        </c:ser>
        <c:dLbls>
          <c:showLegendKey val="0"/>
          <c:showVal val="0"/>
          <c:showCatName val="0"/>
          <c:showSerName val="0"/>
          <c:showPercent val="0"/>
          <c:showBubbleSize val="0"/>
        </c:dLbls>
        <c:axId val="609063808"/>
        <c:axId val="609064136"/>
      </c:scatterChart>
      <c:valAx>
        <c:axId val="609063808"/>
        <c:scaling>
          <c:orientation val="minMax"/>
        </c:scaling>
        <c:delete val="0"/>
        <c:axPos val="b"/>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609064136"/>
        <c:crosses val="autoZero"/>
        <c:crossBetween val="midCat"/>
      </c:valAx>
      <c:valAx>
        <c:axId val="6090641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609063808"/>
        <c:crosses val="autoZero"/>
        <c:crossBetween val="midCat"/>
        <c:majorUnit val="100"/>
      </c:valAx>
      <c:spPr>
        <a:noFill/>
        <a:ln>
          <a:noFill/>
        </a:ln>
        <a:effectLst/>
      </c:spPr>
    </c:plotArea>
    <c:legend>
      <c:legendPos val="r"/>
      <c:layout>
        <c:manualLayout>
          <c:xMode val="edge"/>
          <c:yMode val="edge"/>
          <c:x val="0.72356063883622934"/>
          <c:y val="0.14345377708699952"/>
          <c:w val="0.27441296353612027"/>
          <c:h val="0.11002521995264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s-ES" sz="1600"/>
            </a:pPr>
            <a:r>
              <a:rPr lang="en-US" sz="1600"/>
              <a:t>Costo</a:t>
            </a:r>
            <a:r>
              <a:rPr lang="en-US" sz="1600" baseline="0"/>
              <a:t> Fuel Oil</a:t>
            </a:r>
            <a:r>
              <a:rPr lang="en-US" sz="1600"/>
              <a:t> SNI </a:t>
            </a:r>
            <a:r>
              <a:rPr lang="en-US" sz="1600" baseline="0"/>
              <a:t> -  Precio Platts USGC HSFO - Precio exportación EPP</a:t>
            </a:r>
          </a:p>
          <a:p>
            <a:pPr>
              <a:defRPr lang="es-ES" sz="1600"/>
            </a:pPr>
            <a:r>
              <a:rPr lang="en-US" sz="1600" b="1" i="0" u="none" strike="noStrike" baseline="0"/>
              <a:t>Agosto 1, 2019 - Junio, 2020</a:t>
            </a:r>
            <a:endParaRPr lang="en-US" sz="1600"/>
          </a:p>
        </c:rich>
      </c:tx>
      <c:layout>
        <c:manualLayout>
          <c:xMode val="edge"/>
          <c:yMode val="edge"/>
          <c:x val="0.16427867569185417"/>
          <c:y val="1.6985201752504682E-2"/>
        </c:manualLayout>
      </c:layout>
      <c:overlay val="0"/>
    </c:title>
    <c:autoTitleDeleted val="0"/>
    <c:plotArea>
      <c:layout>
        <c:manualLayout>
          <c:layoutTarget val="inner"/>
          <c:xMode val="edge"/>
          <c:yMode val="edge"/>
          <c:x val="8.561760195730457E-2"/>
          <c:y val="0.22214076347801157"/>
          <c:w val="0.90125329519805653"/>
          <c:h val="0.52763537326195808"/>
        </c:manualLayout>
      </c:layout>
      <c:lineChart>
        <c:grouping val="standard"/>
        <c:varyColors val="0"/>
        <c:ser>
          <c:idx val="0"/>
          <c:order val="0"/>
          <c:tx>
            <c:strRef>
              <c:f>'Graf per ARCH'!$B$2</c:f>
              <c:strCache>
                <c:ptCount val="1"/>
                <c:pt idx="0">
                  <c:v>Costo Fuel Oil SNI</c:v>
                </c:pt>
              </c:strCache>
            </c:strRef>
          </c:tx>
          <c:spPr>
            <a:ln w="25400">
              <a:solidFill>
                <a:srgbClr val="DD0806"/>
              </a:solidFill>
              <a:prstDash val="solid"/>
            </a:ln>
          </c:spPr>
          <c:marker>
            <c:symbol val="none"/>
          </c:marker>
          <c:cat>
            <c:numRef>
              <c:f>Fuel!$C$184:$C$796</c:f>
              <c:numCache>
                <c:formatCode>m/d/yyyy</c:formatCode>
                <c:ptCount val="613"/>
                <c:pt idx="0">
                  <c:v>44546</c:v>
                </c:pt>
                <c:pt idx="1">
                  <c:v>44545</c:v>
                </c:pt>
                <c:pt idx="2">
                  <c:v>44544</c:v>
                </c:pt>
                <c:pt idx="3">
                  <c:v>44543</c:v>
                </c:pt>
                <c:pt idx="4">
                  <c:v>44540</c:v>
                </c:pt>
                <c:pt idx="5">
                  <c:v>44539</c:v>
                </c:pt>
                <c:pt idx="6">
                  <c:v>44538</c:v>
                </c:pt>
                <c:pt idx="7">
                  <c:v>44537</c:v>
                </c:pt>
                <c:pt idx="8">
                  <c:v>44536</c:v>
                </c:pt>
                <c:pt idx="9">
                  <c:v>44533</c:v>
                </c:pt>
                <c:pt idx="10">
                  <c:v>44532</c:v>
                </c:pt>
                <c:pt idx="11">
                  <c:v>44531</c:v>
                </c:pt>
                <c:pt idx="12">
                  <c:v>44530</c:v>
                </c:pt>
                <c:pt idx="13">
                  <c:v>44529</c:v>
                </c:pt>
                <c:pt idx="14">
                  <c:v>44524</c:v>
                </c:pt>
                <c:pt idx="15">
                  <c:v>44523</c:v>
                </c:pt>
                <c:pt idx="16">
                  <c:v>44522</c:v>
                </c:pt>
                <c:pt idx="17">
                  <c:v>44519</c:v>
                </c:pt>
                <c:pt idx="18">
                  <c:v>44518</c:v>
                </c:pt>
                <c:pt idx="19">
                  <c:v>44517</c:v>
                </c:pt>
                <c:pt idx="20">
                  <c:v>44516</c:v>
                </c:pt>
                <c:pt idx="21">
                  <c:v>44515</c:v>
                </c:pt>
                <c:pt idx="22">
                  <c:v>44512</c:v>
                </c:pt>
                <c:pt idx="23">
                  <c:v>44511</c:v>
                </c:pt>
                <c:pt idx="24">
                  <c:v>44510</c:v>
                </c:pt>
                <c:pt idx="25">
                  <c:v>44509</c:v>
                </c:pt>
                <c:pt idx="26">
                  <c:v>44508</c:v>
                </c:pt>
                <c:pt idx="27">
                  <c:v>44505</c:v>
                </c:pt>
                <c:pt idx="28">
                  <c:v>44504</c:v>
                </c:pt>
                <c:pt idx="29">
                  <c:v>44503</c:v>
                </c:pt>
                <c:pt idx="30">
                  <c:v>44502</c:v>
                </c:pt>
                <c:pt idx="31">
                  <c:v>44501</c:v>
                </c:pt>
                <c:pt idx="32">
                  <c:v>44498</c:v>
                </c:pt>
                <c:pt idx="33">
                  <c:v>44497</c:v>
                </c:pt>
                <c:pt idx="34">
                  <c:v>44496</c:v>
                </c:pt>
                <c:pt idx="35">
                  <c:v>44495</c:v>
                </c:pt>
                <c:pt idx="36">
                  <c:v>44494</c:v>
                </c:pt>
                <c:pt idx="37">
                  <c:v>44491</c:v>
                </c:pt>
                <c:pt idx="38">
                  <c:v>44490</c:v>
                </c:pt>
                <c:pt idx="39">
                  <c:v>44489</c:v>
                </c:pt>
                <c:pt idx="40">
                  <c:v>44488</c:v>
                </c:pt>
                <c:pt idx="41">
                  <c:v>44487</c:v>
                </c:pt>
                <c:pt idx="42">
                  <c:v>44484</c:v>
                </c:pt>
                <c:pt idx="43">
                  <c:v>44483</c:v>
                </c:pt>
                <c:pt idx="44">
                  <c:v>44482</c:v>
                </c:pt>
                <c:pt idx="45">
                  <c:v>44481</c:v>
                </c:pt>
                <c:pt idx="46">
                  <c:v>44480</c:v>
                </c:pt>
                <c:pt idx="47">
                  <c:v>44477</c:v>
                </c:pt>
                <c:pt idx="48">
                  <c:v>44476</c:v>
                </c:pt>
                <c:pt idx="49">
                  <c:v>44475</c:v>
                </c:pt>
                <c:pt idx="50">
                  <c:v>44474</c:v>
                </c:pt>
                <c:pt idx="51">
                  <c:v>44473</c:v>
                </c:pt>
                <c:pt idx="52">
                  <c:v>44470</c:v>
                </c:pt>
                <c:pt idx="53">
                  <c:v>44469</c:v>
                </c:pt>
                <c:pt idx="54">
                  <c:v>44468</c:v>
                </c:pt>
                <c:pt idx="55">
                  <c:v>44467</c:v>
                </c:pt>
                <c:pt idx="56">
                  <c:v>44464</c:v>
                </c:pt>
                <c:pt idx="57">
                  <c:v>44463</c:v>
                </c:pt>
                <c:pt idx="58">
                  <c:v>44462</c:v>
                </c:pt>
                <c:pt idx="59">
                  <c:v>44461</c:v>
                </c:pt>
                <c:pt idx="60">
                  <c:v>44460</c:v>
                </c:pt>
                <c:pt idx="61">
                  <c:v>44459</c:v>
                </c:pt>
                <c:pt idx="62">
                  <c:v>44456</c:v>
                </c:pt>
                <c:pt idx="63">
                  <c:v>44455</c:v>
                </c:pt>
                <c:pt idx="64">
                  <c:v>44454</c:v>
                </c:pt>
                <c:pt idx="65">
                  <c:v>44453</c:v>
                </c:pt>
                <c:pt idx="66">
                  <c:v>44452</c:v>
                </c:pt>
                <c:pt idx="67">
                  <c:v>44449</c:v>
                </c:pt>
                <c:pt idx="68">
                  <c:v>44448</c:v>
                </c:pt>
                <c:pt idx="69">
                  <c:v>44447</c:v>
                </c:pt>
                <c:pt idx="70">
                  <c:v>44446</c:v>
                </c:pt>
                <c:pt idx="71">
                  <c:v>44445</c:v>
                </c:pt>
                <c:pt idx="72">
                  <c:v>44442</c:v>
                </c:pt>
                <c:pt idx="73">
                  <c:v>44441</c:v>
                </c:pt>
                <c:pt idx="74">
                  <c:v>44440</c:v>
                </c:pt>
                <c:pt idx="75">
                  <c:v>44439</c:v>
                </c:pt>
                <c:pt idx="76">
                  <c:v>44438</c:v>
                </c:pt>
                <c:pt idx="77">
                  <c:v>44435</c:v>
                </c:pt>
                <c:pt idx="78">
                  <c:v>44434</c:v>
                </c:pt>
                <c:pt idx="79">
                  <c:v>44433</c:v>
                </c:pt>
                <c:pt idx="80">
                  <c:v>44432</c:v>
                </c:pt>
                <c:pt idx="81">
                  <c:v>44431</c:v>
                </c:pt>
                <c:pt idx="82">
                  <c:v>44428</c:v>
                </c:pt>
                <c:pt idx="83">
                  <c:v>44427</c:v>
                </c:pt>
                <c:pt idx="84">
                  <c:v>44426</c:v>
                </c:pt>
                <c:pt idx="85">
                  <c:v>44425</c:v>
                </c:pt>
                <c:pt idx="86">
                  <c:v>44424</c:v>
                </c:pt>
                <c:pt idx="87">
                  <c:v>44421</c:v>
                </c:pt>
                <c:pt idx="88">
                  <c:v>44420</c:v>
                </c:pt>
                <c:pt idx="89">
                  <c:v>44419</c:v>
                </c:pt>
                <c:pt idx="90">
                  <c:v>44418</c:v>
                </c:pt>
                <c:pt idx="91">
                  <c:v>44417</c:v>
                </c:pt>
                <c:pt idx="92">
                  <c:v>44414</c:v>
                </c:pt>
                <c:pt idx="93">
                  <c:v>44413</c:v>
                </c:pt>
                <c:pt idx="94">
                  <c:v>44412</c:v>
                </c:pt>
                <c:pt idx="95">
                  <c:v>44411</c:v>
                </c:pt>
                <c:pt idx="96">
                  <c:v>44410</c:v>
                </c:pt>
                <c:pt idx="97">
                  <c:v>44407</c:v>
                </c:pt>
                <c:pt idx="98">
                  <c:v>44406</c:v>
                </c:pt>
                <c:pt idx="99">
                  <c:v>44405</c:v>
                </c:pt>
                <c:pt idx="100">
                  <c:v>44404</c:v>
                </c:pt>
                <c:pt idx="101">
                  <c:v>44403</c:v>
                </c:pt>
                <c:pt idx="102">
                  <c:v>44400</c:v>
                </c:pt>
                <c:pt idx="103">
                  <c:v>44399</c:v>
                </c:pt>
                <c:pt idx="104">
                  <c:v>44398</c:v>
                </c:pt>
                <c:pt idx="105">
                  <c:v>44397</c:v>
                </c:pt>
                <c:pt idx="106">
                  <c:v>44396</c:v>
                </c:pt>
                <c:pt idx="107">
                  <c:v>44393</c:v>
                </c:pt>
                <c:pt idx="108">
                  <c:v>44392</c:v>
                </c:pt>
                <c:pt idx="109">
                  <c:v>44391</c:v>
                </c:pt>
                <c:pt idx="110">
                  <c:v>44390</c:v>
                </c:pt>
                <c:pt idx="111">
                  <c:v>44389</c:v>
                </c:pt>
                <c:pt idx="112">
                  <c:v>44386</c:v>
                </c:pt>
                <c:pt idx="113">
                  <c:v>44385</c:v>
                </c:pt>
                <c:pt idx="114">
                  <c:v>44384</c:v>
                </c:pt>
                <c:pt idx="115">
                  <c:v>44383</c:v>
                </c:pt>
                <c:pt idx="116">
                  <c:v>44382</c:v>
                </c:pt>
                <c:pt idx="117">
                  <c:v>44379</c:v>
                </c:pt>
                <c:pt idx="118">
                  <c:v>44378</c:v>
                </c:pt>
                <c:pt idx="119">
                  <c:v>44377</c:v>
                </c:pt>
                <c:pt idx="120">
                  <c:v>44376</c:v>
                </c:pt>
                <c:pt idx="121">
                  <c:v>44375</c:v>
                </c:pt>
                <c:pt idx="122">
                  <c:v>44372</c:v>
                </c:pt>
                <c:pt idx="123">
                  <c:v>44371</c:v>
                </c:pt>
                <c:pt idx="124">
                  <c:v>44370</c:v>
                </c:pt>
                <c:pt idx="125">
                  <c:v>44369</c:v>
                </c:pt>
                <c:pt idx="126">
                  <c:v>44368</c:v>
                </c:pt>
                <c:pt idx="127">
                  <c:v>44365</c:v>
                </c:pt>
                <c:pt idx="128">
                  <c:v>44364</c:v>
                </c:pt>
                <c:pt idx="129">
                  <c:v>44363</c:v>
                </c:pt>
                <c:pt idx="130">
                  <c:v>44362</c:v>
                </c:pt>
                <c:pt idx="131">
                  <c:v>44361</c:v>
                </c:pt>
                <c:pt idx="132">
                  <c:v>44358</c:v>
                </c:pt>
                <c:pt idx="133">
                  <c:v>44357</c:v>
                </c:pt>
                <c:pt idx="134">
                  <c:v>44350</c:v>
                </c:pt>
                <c:pt idx="135">
                  <c:v>44349</c:v>
                </c:pt>
                <c:pt idx="136">
                  <c:v>44348</c:v>
                </c:pt>
                <c:pt idx="137">
                  <c:v>44347</c:v>
                </c:pt>
                <c:pt idx="138">
                  <c:v>44344</c:v>
                </c:pt>
                <c:pt idx="139">
                  <c:v>44343</c:v>
                </c:pt>
                <c:pt idx="140">
                  <c:v>44342</c:v>
                </c:pt>
                <c:pt idx="141">
                  <c:v>44341</c:v>
                </c:pt>
                <c:pt idx="142">
                  <c:v>44340</c:v>
                </c:pt>
                <c:pt idx="143">
                  <c:v>44337</c:v>
                </c:pt>
                <c:pt idx="144">
                  <c:v>44336</c:v>
                </c:pt>
                <c:pt idx="145">
                  <c:v>44335</c:v>
                </c:pt>
                <c:pt idx="146">
                  <c:v>44334</c:v>
                </c:pt>
                <c:pt idx="147">
                  <c:v>44333</c:v>
                </c:pt>
                <c:pt idx="148">
                  <c:v>44330</c:v>
                </c:pt>
                <c:pt idx="149">
                  <c:v>44329</c:v>
                </c:pt>
                <c:pt idx="150">
                  <c:v>44328</c:v>
                </c:pt>
                <c:pt idx="151">
                  <c:v>44327</c:v>
                </c:pt>
                <c:pt idx="152">
                  <c:v>44326</c:v>
                </c:pt>
                <c:pt idx="153">
                  <c:v>44323</c:v>
                </c:pt>
                <c:pt idx="154">
                  <c:v>44322</c:v>
                </c:pt>
                <c:pt idx="155">
                  <c:v>44321</c:v>
                </c:pt>
                <c:pt idx="156">
                  <c:v>44320</c:v>
                </c:pt>
                <c:pt idx="157">
                  <c:v>44319</c:v>
                </c:pt>
                <c:pt idx="158">
                  <c:v>44316</c:v>
                </c:pt>
                <c:pt idx="159">
                  <c:v>44315</c:v>
                </c:pt>
                <c:pt idx="160">
                  <c:v>44314</c:v>
                </c:pt>
                <c:pt idx="161">
                  <c:v>44313</c:v>
                </c:pt>
                <c:pt idx="162">
                  <c:v>44312</c:v>
                </c:pt>
                <c:pt idx="163">
                  <c:v>44309</c:v>
                </c:pt>
                <c:pt idx="164">
                  <c:v>44308</c:v>
                </c:pt>
                <c:pt idx="165">
                  <c:v>44307</c:v>
                </c:pt>
                <c:pt idx="166">
                  <c:v>44306</c:v>
                </c:pt>
                <c:pt idx="167">
                  <c:v>44305</c:v>
                </c:pt>
                <c:pt idx="168">
                  <c:v>44302</c:v>
                </c:pt>
                <c:pt idx="169">
                  <c:v>44301</c:v>
                </c:pt>
                <c:pt idx="170">
                  <c:v>44300</c:v>
                </c:pt>
                <c:pt idx="171">
                  <c:v>44299</c:v>
                </c:pt>
                <c:pt idx="172">
                  <c:v>44298</c:v>
                </c:pt>
                <c:pt idx="173">
                  <c:v>44295</c:v>
                </c:pt>
                <c:pt idx="174">
                  <c:v>44294</c:v>
                </c:pt>
                <c:pt idx="175">
                  <c:v>44293</c:v>
                </c:pt>
                <c:pt idx="176">
                  <c:v>44292</c:v>
                </c:pt>
                <c:pt idx="177">
                  <c:v>44291</c:v>
                </c:pt>
                <c:pt idx="178">
                  <c:v>44288</c:v>
                </c:pt>
                <c:pt idx="179">
                  <c:v>44287</c:v>
                </c:pt>
                <c:pt idx="180">
                  <c:v>44286</c:v>
                </c:pt>
                <c:pt idx="181">
                  <c:v>44285</c:v>
                </c:pt>
                <c:pt idx="182">
                  <c:v>44284</c:v>
                </c:pt>
                <c:pt idx="183">
                  <c:v>44281</c:v>
                </c:pt>
                <c:pt idx="184">
                  <c:v>44280</c:v>
                </c:pt>
                <c:pt idx="185">
                  <c:v>44279</c:v>
                </c:pt>
                <c:pt idx="186">
                  <c:v>44278</c:v>
                </c:pt>
                <c:pt idx="187">
                  <c:v>44277</c:v>
                </c:pt>
                <c:pt idx="188">
                  <c:v>44274</c:v>
                </c:pt>
                <c:pt idx="189">
                  <c:v>44273</c:v>
                </c:pt>
                <c:pt idx="190">
                  <c:v>44272</c:v>
                </c:pt>
                <c:pt idx="191">
                  <c:v>44271</c:v>
                </c:pt>
                <c:pt idx="192">
                  <c:v>44270</c:v>
                </c:pt>
                <c:pt idx="193">
                  <c:v>44267</c:v>
                </c:pt>
                <c:pt idx="194">
                  <c:v>44266</c:v>
                </c:pt>
                <c:pt idx="195">
                  <c:v>44265</c:v>
                </c:pt>
                <c:pt idx="196">
                  <c:v>44264</c:v>
                </c:pt>
                <c:pt idx="197">
                  <c:v>44263</c:v>
                </c:pt>
                <c:pt idx="198">
                  <c:v>44260</c:v>
                </c:pt>
                <c:pt idx="199">
                  <c:v>44259</c:v>
                </c:pt>
                <c:pt idx="200">
                  <c:v>44258</c:v>
                </c:pt>
                <c:pt idx="201">
                  <c:v>44257</c:v>
                </c:pt>
                <c:pt idx="202">
                  <c:v>44256</c:v>
                </c:pt>
                <c:pt idx="203">
                  <c:v>44253</c:v>
                </c:pt>
                <c:pt idx="204">
                  <c:v>44252</c:v>
                </c:pt>
                <c:pt idx="205">
                  <c:v>44251</c:v>
                </c:pt>
                <c:pt idx="206">
                  <c:v>44250</c:v>
                </c:pt>
                <c:pt idx="207">
                  <c:v>44249</c:v>
                </c:pt>
                <c:pt idx="208">
                  <c:v>44246</c:v>
                </c:pt>
                <c:pt idx="209">
                  <c:v>44245</c:v>
                </c:pt>
                <c:pt idx="210">
                  <c:v>44244</c:v>
                </c:pt>
                <c:pt idx="211">
                  <c:v>44243</c:v>
                </c:pt>
                <c:pt idx="212">
                  <c:v>44242</c:v>
                </c:pt>
                <c:pt idx="213">
                  <c:v>44239</c:v>
                </c:pt>
                <c:pt idx="214">
                  <c:v>44238</c:v>
                </c:pt>
                <c:pt idx="215">
                  <c:v>44237</c:v>
                </c:pt>
                <c:pt idx="216">
                  <c:v>44236</c:v>
                </c:pt>
                <c:pt idx="217">
                  <c:v>44235</c:v>
                </c:pt>
                <c:pt idx="218">
                  <c:v>44232</c:v>
                </c:pt>
                <c:pt idx="219">
                  <c:v>44231</c:v>
                </c:pt>
                <c:pt idx="220">
                  <c:v>44230</c:v>
                </c:pt>
                <c:pt idx="221">
                  <c:v>44229</c:v>
                </c:pt>
                <c:pt idx="222">
                  <c:v>44228</c:v>
                </c:pt>
                <c:pt idx="223">
                  <c:v>44225</c:v>
                </c:pt>
                <c:pt idx="224">
                  <c:v>44224</c:v>
                </c:pt>
                <c:pt idx="225">
                  <c:v>44223</c:v>
                </c:pt>
                <c:pt idx="226">
                  <c:v>44222</c:v>
                </c:pt>
                <c:pt idx="227">
                  <c:v>44221</c:v>
                </c:pt>
                <c:pt idx="228">
                  <c:v>44218</c:v>
                </c:pt>
                <c:pt idx="229">
                  <c:v>44217</c:v>
                </c:pt>
                <c:pt idx="230">
                  <c:v>44216</c:v>
                </c:pt>
                <c:pt idx="231">
                  <c:v>44215</c:v>
                </c:pt>
                <c:pt idx="232">
                  <c:v>44214</c:v>
                </c:pt>
                <c:pt idx="233">
                  <c:v>44211</c:v>
                </c:pt>
                <c:pt idx="234">
                  <c:v>44210</c:v>
                </c:pt>
                <c:pt idx="235">
                  <c:v>44209</c:v>
                </c:pt>
                <c:pt idx="236">
                  <c:v>44208</c:v>
                </c:pt>
                <c:pt idx="237">
                  <c:v>44207</c:v>
                </c:pt>
                <c:pt idx="238">
                  <c:v>44204</c:v>
                </c:pt>
                <c:pt idx="239">
                  <c:v>44203</c:v>
                </c:pt>
                <c:pt idx="240">
                  <c:v>44202</c:v>
                </c:pt>
                <c:pt idx="241">
                  <c:v>44201</c:v>
                </c:pt>
                <c:pt idx="242">
                  <c:v>44200</c:v>
                </c:pt>
                <c:pt idx="243">
                  <c:v>44196</c:v>
                </c:pt>
                <c:pt idx="244">
                  <c:v>44195</c:v>
                </c:pt>
                <c:pt idx="245">
                  <c:v>44194</c:v>
                </c:pt>
                <c:pt idx="246">
                  <c:v>44193</c:v>
                </c:pt>
                <c:pt idx="247">
                  <c:v>44189</c:v>
                </c:pt>
                <c:pt idx="248">
                  <c:v>44188</c:v>
                </c:pt>
                <c:pt idx="249">
                  <c:v>44187</c:v>
                </c:pt>
                <c:pt idx="250">
                  <c:v>44186</c:v>
                </c:pt>
                <c:pt idx="251">
                  <c:v>44183</c:v>
                </c:pt>
                <c:pt idx="252">
                  <c:v>44182</c:v>
                </c:pt>
                <c:pt idx="253">
                  <c:v>44181</c:v>
                </c:pt>
                <c:pt idx="254">
                  <c:v>44180</c:v>
                </c:pt>
                <c:pt idx="255">
                  <c:v>44179</c:v>
                </c:pt>
                <c:pt idx="256">
                  <c:v>44176</c:v>
                </c:pt>
                <c:pt idx="257">
                  <c:v>44175</c:v>
                </c:pt>
                <c:pt idx="258">
                  <c:v>44174</c:v>
                </c:pt>
                <c:pt idx="259">
                  <c:v>44173</c:v>
                </c:pt>
                <c:pt idx="260">
                  <c:v>44172</c:v>
                </c:pt>
                <c:pt idx="261">
                  <c:v>44169</c:v>
                </c:pt>
                <c:pt idx="262">
                  <c:v>44168</c:v>
                </c:pt>
                <c:pt idx="263">
                  <c:v>44167</c:v>
                </c:pt>
                <c:pt idx="264">
                  <c:v>44166</c:v>
                </c:pt>
                <c:pt idx="265">
                  <c:v>44165</c:v>
                </c:pt>
                <c:pt idx="266">
                  <c:v>44162</c:v>
                </c:pt>
                <c:pt idx="267">
                  <c:v>44161</c:v>
                </c:pt>
                <c:pt idx="268">
                  <c:v>44160</c:v>
                </c:pt>
                <c:pt idx="269">
                  <c:v>44159</c:v>
                </c:pt>
                <c:pt idx="270">
                  <c:v>44158</c:v>
                </c:pt>
                <c:pt idx="271">
                  <c:v>44155</c:v>
                </c:pt>
                <c:pt idx="272">
                  <c:v>44154</c:v>
                </c:pt>
                <c:pt idx="273">
                  <c:v>44153</c:v>
                </c:pt>
                <c:pt idx="274">
                  <c:v>44152</c:v>
                </c:pt>
                <c:pt idx="275">
                  <c:v>44151</c:v>
                </c:pt>
                <c:pt idx="276">
                  <c:v>44148</c:v>
                </c:pt>
                <c:pt idx="277">
                  <c:v>44147</c:v>
                </c:pt>
                <c:pt idx="278">
                  <c:v>44146</c:v>
                </c:pt>
                <c:pt idx="279">
                  <c:v>44145</c:v>
                </c:pt>
                <c:pt idx="280">
                  <c:v>44144</c:v>
                </c:pt>
                <c:pt idx="281">
                  <c:v>44141</c:v>
                </c:pt>
                <c:pt idx="282">
                  <c:v>44140</c:v>
                </c:pt>
                <c:pt idx="283">
                  <c:v>44139</c:v>
                </c:pt>
                <c:pt idx="284">
                  <c:v>44138</c:v>
                </c:pt>
                <c:pt idx="285">
                  <c:v>44137</c:v>
                </c:pt>
                <c:pt idx="286">
                  <c:v>44134</c:v>
                </c:pt>
                <c:pt idx="287">
                  <c:v>44133</c:v>
                </c:pt>
                <c:pt idx="288">
                  <c:v>44132</c:v>
                </c:pt>
                <c:pt idx="289">
                  <c:v>44131</c:v>
                </c:pt>
                <c:pt idx="290">
                  <c:v>44130</c:v>
                </c:pt>
                <c:pt idx="291">
                  <c:v>44127</c:v>
                </c:pt>
                <c:pt idx="292">
                  <c:v>44126</c:v>
                </c:pt>
                <c:pt idx="293">
                  <c:v>44125</c:v>
                </c:pt>
                <c:pt idx="294">
                  <c:v>44124</c:v>
                </c:pt>
                <c:pt idx="295">
                  <c:v>44123</c:v>
                </c:pt>
                <c:pt idx="296">
                  <c:v>44120</c:v>
                </c:pt>
                <c:pt idx="297">
                  <c:v>44119</c:v>
                </c:pt>
                <c:pt idx="298">
                  <c:v>44118</c:v>
                </c:pt>
                <c:pt idx="299">
                  <c:v>44117</c:v>
                </c:pt>
                <c:pt idx="300">
                  <c:v>44116</c:v>
                </c:pt>
                <c:pt idx="301">
                  <c:v>44113</c:v>
                </c:pt>
                <c:pt idx="302">
                  <c:v>44112</c:v>
                </c:pt>
                <c:pt idx="303">
                  <c:v>44111</c:v>
                </c:pt>
                <c:pt idx="304">
                  <c:v>44110</c:v>
                </c:pt>
                <c:pt idx="305">
                  <c:v>44109</c:v>
                </c:pt>
                <c:pt idx="306">
                  <c:v>44106</c:v>
                </c:pt>
                <c:pt idx="307">
                  <c:v>44105</c:v>
                </c:pt>
                <c:pt idx="308">
                  <c:v>44104</c:v>
                </c:pt>
                <c:pt idx="309">
                  <c:v>44103</c:v>
                </c:pt>
                <c:pt idx="310">
                  <c:v>44102</c:v>
                </c:pt>
                <c:pt idx="311">
                  <c:v>44099</c:v>
                </c:pt>
                <c:pt idx="312">
                  <c:v>44098</c:v>
                </c:pt>
                <c:pt idx="313">
                  <c:v>44097</c:v>
                </c:pt>
                <c:pt idx="314">
                  <c:v>44096</c:v>
                </c:pt>
                <c:pt idx="315">
                  <c:v>44095</c:v>
                </c:pt>
                <c:pt idx="316">
                  <c:v>44092</c:v>
                </c:pt>
                <c:pt idx="317">
                  <c:v>44091</c:v>
                </c:pt>
                <c:pt idx="318">
                  <c:v>44090</c:v>
                </c:pt>
                <c:pt idx="319">
                  <c:v>44089</c:v>
                </c:pt>
                <c:pt idx="320">
                  <c:v>44088</c:v>
                </c:pt>
                <c:pt idx="321">
                  <c:v>44085</c:v>
                </c:pt>
                <c:pt idx="322">
                  <c:v>44084</c:v>
                </c:pt>
                <c:pt idx="323">
                  <c:v>44083</c:v>
                </c:pt>
                <c:pt idx="324">
                  <c:v>44082</c:v>
                </c:pt>
                <c:pt idx="325">
                  <c:v>44081</c:v>
                </c:pt>
                <c:pt idx="326">
                  <c:v>44078</c:v>
                </c:pt>
                <c:pt idx="327">
                  <c:v>44077</c:v>
                </c:pt>
                <c:pt idx="328">
                  <c:v>44076</c:v>
                </c:pt>
                <c:pt idx="329">
                  <c:v>44075</c:v>
                </c:pt>
                <c:pt idx="330">
                  <c:v>44074</c:v>
                </c:pt>
                <c:pt idx="331">
                  <c:v>44071</c:v>
                </c:pt>
                <c:pt idx="332">
                  <c:v>44070</c:v>
                </c:pt>
                <c:pt idx="333">
                  <c:v>44069</c:v>
                </c:pt>
                <c:pt idx="334">
                  <c:v>44068</c:v>
                </c:pt>
                <c:pt idx="335">
                  <c:v>44067</c:v>
                </c:pt>
                <c:pt idx="336">
                  <c:v>44064</c:v>
                </c:pt>
                <c:pt idx="337">
                  <c:v>44063</c:v>
                </c:pt>
                <c:pt idx="338">
                  <c:v>44062</c:v>
                </c:pt>
                <c:pt idx="339">
                  <c:v>44061</c:v>
                </c:pt>
                <c:pt idx="340">
                  <c:v>44060</c:v>
                </c:pt>
                <c:pt idx="341">
                  <c:v>44057</c:v>
                </c:pt>
                <c:pt idx="342">
                  <c:v>44056</c:v>
                </c:pt>
                <c:pt idx="343">
                  <c:v>44055</c:v>
                </c:pt>
                <c:pt idx="344">
                  <c:v>44054</c:v>
                </c:pt>
                <c:pt idx="345">
                  <c:v>44053</c:v>
                </c:pt>
                <c:pt idx="346">
                  <c:v>44050</c:v>
                </c:pt>
                <c:pt idx="347">
                  <c:v>44049</c:v>
                </c:pt>
                <c:pt idx="348">
                  <c:v>44048</c:v>
                </c:pt>
                <c:pt idx="349">
                  <c:v>44047</c:v>
                </c:pt>
                <c:pt idx="350">
                  <c:v>44046</c:v>
                </c:pt>
                <c:pt idx="351">
                  <c:v>44043</c:v>
                </c:pt>
                <c:pt idx="352">
                  <c:v>44042</c:v>
                </c:pt>
                <c:pt idx="353">
                  <c:v>44041</c:v>
                </c:pt>
                <c:pt idx="354">
                  <c:v>44040</c:v>
                </c:pt>
                <c:pt idx="355">
                  <c:v>44039</c:v>
                </c:pt>
                <c:pt idx="356">
                  <c:v>44036</c:v>
                </c:pt>
                <c:pt idx="357">
                  <c:v>44035</c:v>
                </c:pt>
                <c:pt idx="358">
                  <c:v>44034</c:v>
                </c:pt>
                <c:pt idx="359">
                  <c:v>44033</c:v>
                </c:pt>
                <c:pt idx="360">
                  <c:v>44032</c:v>
                </c:pt>
                <c:pt idx="361">
                  <c:v>44029</c:v>
                </c:pt>
                <c:pt idx="362">
                  <c:v>44028</c:v>
                </c:pt>
                <c:pt idx="363">
                  <c:v>44027</c:v>
                </c:pt>
                <c:pt idx="364">
                  <c:v>44026</c:v>
                </c:pt>
                <c:pt idx="365">
                  <c:v>44025</c:v>
                </c:pt>
                <c:pt idx="366">
                  <c:v>44022</c:v>
                </c:pt>
                <c:pt idx="367">
                  <c:v>44021</c:v>
                </c:pt>
                <c:pt idx="368">
                  <c:v>44020</c:v>
                </c:pt>
                <c:pt idx="369">
                  <c:v>44019</c:v>
                </c:pt>
                <c:pt idx="370">
                  <c:v>44018</c:v>
                </c:pt>
                <c:pt idx="371">
                  <c:v>44015</c:v>
                </c:pt>
                <c:pt idx="372">
                  <c:v>44014</c:v>
                </c:pt>
                <c:pt idx="373">
                  <c:v>44013</c:v>
                </c:pt>
                <c:pt idx="374">
                  <c:v>44012</c:v>
                </c:pt>
                <c:pt idx="375">
                  <c:v>44011</c:v>
                </c:pt>
                <c:pt idx="376">
                  <c:v>44008</c:v>
                </c:pt>
                <c:pt idx="377">
                  <c:v>44007</c:v>
                </c:pt>
                <c:pt idx="378">
                  <c:v>44006</c:v>
                </c:pt>
                <c:pt idx="379">
                  <c:v>44005</c:v>
                </c:pt>
                <c:pt idx="380">
                  <c:v>44004</c:v>
                </c:pt>
                <c:pt idx="381">
                  <c:v>44001</c:v>
                </c:pt>
                <c:pt idx="382">
                  <c:v>44000</c:v>
                </c:pt>
                <c:pt idx="383">
                  <c:v>43999</c:v>
                </c:pt>
                <c:pt idx="384">
                  <c:v>43998</c:v>
                </c:pt>
                <c:pt idx="385">
                  <c:v>43997</c:v>
                </c:pt>
                <c:pt idx="386">
                  <c:v>43994</c:v>
                </c:pt>
                <c:pt idx="387">
                  <c:v>43993</c:v>
                </c:pt>
                <c:pt idx="388">
                  <c:v>43992</c:v>
                </c:pt>
                <c:pt idx="389">
                  <c:v>43991</c:v>
                </c:pt>
                <c:pt idx="390">
                  <c:v>43990</c:v>
                </c:pt>
                <c:pt idx="391">
                  <c:v>43987</c:v>
                </c:pt>
                <c:pt idx="392">
                  <c:v>43986</c:v>
                </c:pt>
                <c:pt idx="393">
                  <c:v>43985</c:v>
                </c:pt>
                <c:pt idx="394">
                  <c:v>43984</c:v>
                </c:pt>
                <c:pt idx="395">
                  <c:v>43983</c:v>
                </c:pt>
                <c:pt idx="396">
                  <c:v>43980</c:v>
                </c:pt>
                <c:pt idx="397">
                  <c:v>43979</c:v>
                </c:pt>
                <c:pt idx="398">
                  <c:v>43978</c:v>
                </c:pt>
                <c:pt idx="399">
                  <c:v>43977</c:v>
                </c:pt>
                <c:pt idx="400">
                  <c:v>43973</c:v>
                </c:pt>
                <c:pt idx="401">
                  <c:v>43972</c:v>
                </c:pt>
                <c:pt idx="402">
                  <c:v>43971</c:v>
                </c:pt>
                <c:pt idx="403">
                  <c:v>43970</c:v>
                </c:pt>
                <c:pt idx="404">
                  <c:v>43969</c:v>
                </c:pt>
                <c:pt idx="405">
                  <c:v>43966</c:v>
                </c:pt>
                <c:pt idx="406">
                  <c:v>43965</c:v>
                </c:pt>
                <c:pt idx="407">
                  <c:v>43964</c:v>
                </c:pt>
                <c:pt idx="408">
                  <c:v>43963</c:v>
                </c:pt>
                <c:pt idx="409">
                  <c:v>43962</c:v>
                </c:pt>
                <c:pt idx="410">
                  <c:v>43959</c:v>
                </c:pt>
                <c:pt idx="411">
                  <c:v>43958</c:v>
                </c:pt>
                <c:pt idx="412">
                  <c:v>43957</c:v>
                </c:pt>
                <c:pt idx="413">
                  <c:v>43956</c:v>
                </c:pt>
                <c:pt idx="414">
                  <c:v>43955</c:v>
                </c:pt>
                <c:pt idx="415">
                  <c:v>43952</c:v>
                </c:pt>
                <c:pt idx="416">
                  <c:v>43951</c:v>
                </c:pt>
                <c:pt idx="417">
                  <c:v>43950</c:v>
                </c:pt>
                <c:pt idx="418">
                  <c:v>43949</c:v>
                </c:pt>
                <c:pt idx="419">
                  <c:v>43948</c:v>
                </c:pt>
                <c:pt idx="420">
                  <c:v>43945</c:v>
                </c:pt>
                <c:pt idx="421">
                  <c:v>43944</c:v>
                </c:pt>
                <c:pt idx="422">
                  <c:v>43943</c:v>
                </c:pt>
                <c:pt idx="423">
                  <c:v>43942</c:v>
                </c:pt>
                <c:pt idx="424">
                  <c:v>43941</c:v>
                </c:pt>
                <c:pt idx="425">
                  <c:v>43938</c:v>
                </c:pt>
                <c:pt idx="426">
                  <c:v>43937</c:v>
                </c:pt>
                <c:pt idx="427">
                  <c:v>43936</c:v>
                </c:pt>
                <c:pt idx="428">
                  <c:v>43935</c:v>
                </c:pt>
                <c:pt idx="429">
                  <c:v>43934</c:v>
                </c:pt>
                <c:pt idx="430">
                  <c:v>43930</c:v>
                </c:pt>
                <c:pt idx="431">
                  <c:v>43929</c:v>
                </c:pt>
                <c:pt idx="432">
                  <c:v>43928</c:v>
                </c:pt>
                <c:pt idx="433">
                  <c:v>43927</c:v>
                </c:pt>
                <c:pt idx="434">
                  <c:v>43924</c:v>
                </c:pt>
                <c:pt idx="435">
                  <c:v>43923</c:v>
                </c:pt>
                <c:pt idx="436">
                  <c:v>43922</c:v>
                </c:pt>
                <c:pt idx="437">
                  <c:v>43921</c:v>
                </c:pt>
                <c:pt idx="438">
                  <c:v>43920</c:v>
                </c:pt>
                <c:pt idx="439">
                  <c:v>43917</c:v>
                </c:pt>
                <c:pt idx="440">
                  <c:v>43916</c:v>
                </c:pt>
                <c:pt idx="441">
                  <c:v>43915</c:v>
                </c:pt>
                <c:pt idx="442">
                  <c:v>43914</c:v>
                </c:pt>
                <c:pt idx="443">
                  <c:v>43913</c:v>
                </c:pt>
                <c:pt idx="444">
                  <c:v>43910</c:v>
                </c:pt>
                <c:pt idx="445">
                  <c:v>43909</c:v>
                </c:pt>
                <c:pt idx="446">
                  <c:v>43908</c:v>
                </c:pt>
                <c:pt idx="447">
                  <c:v>43907</c:v>
                </c:pt>
                <c:pt idx="448">
                  <c:v>43906</c:v>
                </c:pt>
                <c:pt idx="449">
                  <c:v>43903</c:v>
                </c:pt>
                <c:pt idx="450">
                  <c:v>43902</c:v>
                </c:pt>
                <c:pt idx="451">
                  <c:v>43901</c:v>
                </c:pt>
                <c:pt idx="452">
                  <c:v>43900</c:v>
                </c:pt>
                <c:pt idx="453">
                  <c:v>43899</c:v>
                </c:pt>
                <c:pt idx="454">
                  <c:v>43896</c:v>
                </c:pt>
                <c:pt idx="455">
                  <c:v>43895</c:v>
                </c:pt>
                <c:pt idx="456">
                  <c:v>43894</c:v>
                </c:pt>
                <c:pt idx="457">
                  <c:v>43893</c:v>
                </c:pt>
                <c:pt idx="458">
                  <c:v>43892</c:v>
                </c:pt>
                <c:pt idx="459">
                  <c:v>43889</c:v>
                </c:pt>
                <c:pt idx="460">
                  <c:v>43888</c:v>
                </c:pt>
                <c:pt idx="461">
                  <c:v>43887</c:v>
                </c:pt>
                <c:pt idx="462">
                  <c:v>43886</c:v>
                </c:pt>
                <c:pt idx="463">
                  <c:v>43885</c:v>
                </c:pt>
                <c:pt idx="464">
                  <c:v>43882</c:v>
                </c:pt>
                <c:pt idx="465">
                  <c:v>43881</c:v>
                </c:pt>
                <c:pt idx="466">
                  <c:v>43880</c:v>
                </c:pt>
                <c:pt idx="467">
                  <c:v>43879</c:v>
                </c:pt>
                <c:pt idx="468">
                  <c:v>43875</c:v>
                </c:pt>
                <c:pt idx="469">
                  <c:v>43874</c:v>
                </c:pt>
                <c:pt idx="470">
                  <c:v>43873</c:v>
                </c:pt>
                <c:pt idx="471">
                  <c:v>43872</c:v>
                </c:pt>
                <c:pt idx="472">
                  <c:v>43871</c:v>
                </c:pt>
                <c:pt idx="473">
                  <c:v>43868</c:v>
                </c:pt>
                <c:pt idx="474">
                  <c:v>43867</c:v>
                </c:pt>
                <c:pt idx="475">
                  <c:v>43866</c:v>
                </c:pt>
                <c:pt idx="476">
                  <c:v>43865</c:v>
                </c:pt>
                <c:pt idx="477">
                  <c:v>43864</c:v>
                </c:pt>
                <c:pt idx="478">
                  <c:v>43861</c:v>
                </c:pt>
                <c:pt idx="479">
                  <c:v>43860</c:v>
                </c:pt>
                <c:pt idx="480">
                  <c:v>43859</c:v>
                </c:pt>
                <c:pt idx="481">
                  <c:v>43858</c:v>
                </c:pt>
                <c:pt idx="482">
                  <c:v>43857</c:v>
                </c:pt>
                <c:pt idx="483">
                  <c:v>43854</c:v>
                </c:pt>
                <c:pt idx="484">
                  <c:v>43853</c:v>
                </c:pt>
                <c:pt idx="485">
                  <c:v>43852</c:v>
                </c:pt>
                <c:pt idx="486">
                  <c:v>43851</c:v>
                </c:pt>
                <c:pt idx="487">
                  <c:v>43847</c:v>
                </c:pt>
                <c:pt idx="488">
                  <c:v>43846</c:v>
                </c:pt>
                <c:pt idx="489">
                  <c:v>43845</c:v>
                </c:pt>
                <c:pt idx="490">
                  <c:v>43844</c:v>
                </c:pt>
                <c:pt idx="491">
                  <c:v>43843</c:v>
                </c:pt>
                <c:pt idx="492">
                  <c:v>43840</c:v>
                </c:pt>
                <c:pt idx="493">
                  <c:v>43839</c:v>
                </c:pt>
                <c:pt idx="494">
                  <c:v>43838</c:v>
                </c:pt>
                <c:pt idx="495">
                  <c:v>43837</c:v>
                </c:pt>
                <c:pt idx="496">
                  <c:v>43836</c:v>
                </c:pt>
                <c:pt idx="497">
                  <c:v>43833</c:v>
                </c:pt>
                <c:pt idx="498">
                  <c:v>43832</c:v>
                </c:pt>
                <c:pt idx="499">
                  <c:v>43830</c:v>
                </c:pt>
                <c:pt idx="500">
                  <c:v>43829</c:v>
                </c:pt>
                <c:pt idx="501">
                  <c:v>43826</c:v>
                </c:pt>
                <c:pt idx="502">
                  <c:v>43825</c:v>
                </c:pt>
                <c:pt idx="503">
                  <c:v>43823</c:v>
                </c:pt>
                <c:pt idx="504">
                  <c:v>43822</c:v>
                </c:pt>
                <c:pt idx="505">
                  <c:v>43819</c:v>
                </c:pt>
                <c:pt idx="506">
                  <c:v>43818</c:v>
                </c:pt>
                <c:pt idx="507">
                  <c:v>43817</c:v>
                </c:pt>
                <c:pt idx="508">
                  <c:v>43816</c:v>
                </c:pt>
                <c:pt idx="509">
                  <c:v>43815</c:v>
                </c:pt>
                <c:pt idx="510">
                  <c:v>43812</c:v>
                </c:pt>
                <c:pt idx="511">
                  <c:v>43811</c:v>
                </c:pt>
                <c:pt idx="512">
                  <c:v>43810</c:v>
                </c:pt>
                <c:pt idx="513">
                  <c:v>43809</c:v>
                </c:pt>
                <c:pt idx="514">
                  <c:v>43808</c:v>
                </c:pt>
                <c:pt idx="515">
                  <c:v>43805</c:v>
                </c:pt>
                <c:pt idx="516">
                  <c:v>43804</c:v>
                </c:pt>
                <c:pt idx="517">
                  <c:v>43803</c:v>
                </c:pt>
                <c:pt idx="518">
                  <c:v>43802</c:v>
                </c:pt>
                <c:pt idx="519">
                  <c:v>43801</c:v>
                </c:pt>
                <c:pt idx="520">
                  <c:v>43796</c:v>
                </c:pt>
                <c:pt idx="521">
                  <c:v>43795</c:v>
                </c:pt>
                <c:pt idx="522">
                  <c:v>43794</c:v>
                </c:pt>
                <c:pt idx="523">
                  <c:v>43791</c:v>
                </c:pt>
                <c:pt idx="524">
                  <c:v>43790</c:v>
                </c:pt>
                <c:pt idx="525">
                  <c:v>43789</c:v>
                </c:pt>
                <c:pt idx="526">
                  <c:v>43788</c:v>
                </c:pt>
                <c:pt idx="527">
                  <c:v>43787</c:v>
                </c:pt>
                <c:pt idx="528">
                  <c:v>43784</c:v>
                </c:pt>
                <c:pt idx="529">
                  <c:v>43783</c:v>
                </c:pt>
                <c:pt idx="530">
                  <c:v>43782</c:v>
                </c:pt>
                <c:pt idx="531">
                  <c:v>43781</c:v>
                </c:pt>
                <c:pt idx="532">
                  <c:v>43780</c:v>
                </c:pt>
                <c:pt idx="533">
                  <c:v>43777</c:v>
                </c:pt>
                <c:pt idx="534">
                  <c:v>43776</c:v>
                </c:pt>
                <c:pt idx="535">
                  <c:v>43775</c:v>
                </c:pt>
                <c:pt idx="536">
                  <c:v>43774</c:v>
                </c:pt>
                <c:pt idx="537">
                  <c:v>43773</c:v>
                </c:pt>
                <c:pt idx="538">
                  <c:v>43770</c:v>
                </c:pt>
                <c:pt idx="539">
                  <c:v>43769</c:v>
                </c:pt>
                <c:pt idx="540">
                  <c:v>43768</c:v>
                </c:pt>
                <c:pt idx="541">
                  <c:v>43767</c:v>
                </c:pt>
                <c:pt idx="542">
                  <c:v>43766</c:v>
                </c:pt>
                <c:pt idx="543">
                  <c:v>43763</c:v>
                </c:pt>
                <c:pt idx="544">
                  <c:v>43762</c:v>
                </c:pt>
                <c:pt idx="545">
                  <c:v>43761</c:v>
                </c:pt>
                <c:pt idx="546">
                  <c:v>43760</c:v>
                </c:pt>
                <c:pt idx="547">
                  <c:v>43759</c:v>
                </c:pt>
                <c:pt idx="548">
                  <c:v>43756</c:v>
                </c:pt>
                <c:pt idx="549">
                  <c:v>43755</c:v>
                </c:pt>
                <c:pt idx="550">
                  <c:v>43754</c:v>
                </c:pt>
                <c:pt idx="551">
                  <c:v>43753</c:v>
                </c:pt>
                <c:pt idx="552">
                  <c:v>43752</c:v>
                </c:pt>
                <c:pt idx="553">
                  <c:v>43749</c:v>
                </c:pt>
                <c:pt idx="554">
                  <c:v>43748</c:v>
                </c:pt>
                <c:pt idx="555">
                  <c:v>43747</c:v>
                </c:pt>
                <c:pt idx="556">
                  <c:v>43746</c:v>
                </c:pt>
                <c:pt idx="557">
                  <c:v>43745</c:v>
                </c:pt>
                <c:pt idx="558">
                  <c:v>43742</c:v>
                </c:pt>
                <c:pt idx="559">
                  <c:v>43741</c:v>
                </c:pt>
                <c:pt idx="560">
                  <c:v>43740</c:v>
                </c:pt>
                <c:pt idx="561">
                  <c:v>43739</c:v>
                </c:pt>
                <c:pt idx="562">
                  <c:v>43738</c:v>
                </c:pt>
                <c:pt idx="563">
                  <c:v>43735</c:v>
                </c:pt>
                <c:pt idx="564">
                  <c:v>43734</c:v>
                </c:pt>
                <c:pt idx="565">
                  <c:v>43733</c:v>
                </c:pt>
                <c:pt idx="566">
                  <c:v>43732</c:v>
                </c:pt>
                <c:pt idx="567">
                  <c:v>43731</c:v>
                </c:pt>
                <c:pt idx="568">
                  <c:v>43728</c:v>
                </c:pt>
                <c:pt idx="569">
                  <c:v>43727</c:v>
                </c:pt>
                <c:pt idx="570">
                  <c:v>43726</c:v>
                </c:pt>
                <c:pt idx="571">
                  <c:v>43725</c:v>
                </c:pt>
                <c:pt idx="572">
                  <c:v>43724</c:v>
                </c:pt>
                <c:pt idx="573">
                  <c:v>43721</c:v>
                </c:pt>
                <c:pt idx="574">
                  <c:v>43720</c:v>
                </c:pt>
                <c:pt idx="575">
                  <c:v>43719</c:v>
                </c:pt>
                <c:pt idx="576">
                  <c:v>43718</c:v>
                </c:pt>
                <c:pt idx="577">
                  <c:v>43717</c:v>
                </c:pt>
                <c:pt idx="578">
                  <c:v>43714</c:v>
                </c:pt>
                <c:pt idx="579">
                  <c:v>43713</c:v>
                </c:pt>
                <c:pt idx="580">
                  <c:v>43712</c:v>
                </c:pt>
                <c:pt idx="581">
                  <c:v>43711</c:v>
                </c:pt>
                <c:pt idx="582">
                  <c:v>43710</c:v>
                </c:pt>
                <c:pt idx="583">
                  <c:v>43707</c:v>
                </c:pt>
                <c:pt idx="584">
                  <c:v>43706</c:v>
                </c:pt>
                <c:pt idx="585">
                  <c:v>43705</c:v>
                </c:pt>
                <c:pt idx="586">
                  <c:v>43704</c:v>
                </c:pt>
                <c:pt idx="587">
                  <c:v>43703</c:v>
                </c:pt>
                <c:pt idx="588">
                  <c:v>43700</c:v>
                </c:pt>
                <c:pt idx="589">
                  <c:v>43699</c:v>
                </c:pt>
                <c:pt idx="590">
                  <c:v>43698</c:v>
                </c:pt>
                <c:pt idx="591">
                  <c:v>43697</c:v>
                </c:pt>
                <c:pt idx="592">
                  <c:v>43696</c:v>
                </c:pt>
                <c:pt idx="593">
                  <c:v>43693</c:v>
                </c:pt>
                <c:pt idx="594">
                  <c:v>43692</c:v>
                </c:pt>
                <c:pt idx="595">
                  <c:v>43691</c:v>
                </c:pt>
                <c:pt idx="596">
                  <c:v>43690</c:v>
                </c:pt>
                <c:pt idx="597">
                  <c:v>43689</c:v>
                </c:pt>
                <c:pt idx="598">
                  <c:v>43686</c:v>
                </c:pt>
                <c:pt idx="599">
                  <c:v>43685</c:v>
                </c:pt>
                <c:pt idx="600">
                  <c:v>43684</c:v>
                </c:pt>
                <c:pt idx="601">
                  <c:v>43683</c:v>
                </c:pt>
                <c:pt idx="602">
                  <c:v>43682</c:v>
                </c:pt>
                <c:pt idx="603">
                  <c:v>43679</c:v>
                </c:pt>
                <c:pt idx="604">
                  <c:v>43678</c:v>
                </c:pt>
                <c:pt idx="605">
                  <c:v>43677</c:v>
                </c:pt>
                <c:pt idx="606">
                  <c:v>43676</c:v>
                </c:pt>
                <c:pt idx="607">
                  <c:v>43675</c:v>
                </c:pt>
                <c:pt idx="608">
                  <c:v>43672</c:v>
                </c:pt>
                <c:pt idx="609">
                  <c:v>43671</c:v>
                </c:pt>
                <c:pt idx="610">
                  <c:v>43670</c:v>
                </c:pt>
                <c:pt idx="611">
                  <c:v>43669</c:v>
                </c:pt>
                <c:pt idx="612">
                  <c:v>43668</c:v>
                </c:pt>
              </c:numCache>
            </c:numRef>
          </c:cat>
          <c:val>
            <c:numRef>
              <c:f>Fuel!$D$184:$D$796</c:f>
              <c:numCache>
                <c:formatCode>0.00</c:formatCode>
                <c:ptCount val="613"/>
                <c:pt idx="0">
                  <c:v>372.94372199999998</c:v>
                </c:pt>
                <c:pt idx="1">
                  <c:v>372.94372199999998</c:v>
                </c:pt>
                <c:pt idx="2">
                  <c:v>368.81525599999998</c:v>
                </c:pt>
                <c:pt idx="3">
                  <c:v>368.81525599999998</c:v>
                </c:pt>
                <c:pt idx="4">
                  <c:v>368.81525599999998</c:v>
                </c:pt>
                <c:pt idx="5">
                  <c:v>368.81525599999998</c:v>
                </c:pt>
                <c:pt idx="6">
                  <c:v>368.81525599999998</c:v>
                </c:pt>
                <c:pt idx="7">
                  <c:v>403.48597599999999</c:v>
                </c:pt>
                <c:pt idx="8">
                  <c:v>403.48597599999999</c:v>
                </c:pt>
                <c:pt idx="9">
                  <c:v>403.48597599999999</c:v>
                </c:pt>
                <c:pt idx="10">
                  <c:v>403.48597599999999</c:v>
                </c:pt>
                <c:pt idx="11">
                  <c:v>403.48597599999999</c:v>
                </c:pt>
                <c:pt idx="12">
                  <c:v>397.88597600000003</c:v>
                </c:pt>
                <c:pt idx="13">
                  <c:v>397.88597600000003</c:v>
                </c:pt>
                <c:pt idx="14">
                  <c:v>397.88597600000003</c:v>
                </c:pt>
                <c:pt idx="15">
                  <c:v>397.88597600000003</c:v>
                </c:pt>
                <c:pt idx="16">
                  <c:v>397.88597600000003</c:v>
                </c:pt>
                <c:pt idx="17">
                  <c:v>397.88597600000003</c:v>
                </c:pt>
                <c:pt idx="18">
                  <c:v>397.88597600000003</c:v>
                </c:pt>
                <c:pt idx="19">
                  <c:v>397.88597600000003</c:v>
                </c:pt>
                <c:pt idx="20">
                  <c:v>397.88597600000003</c:v>
                </c:pt>
                <c:pt idx="21">
                  <c:v>397.88597600000003</c:v>
                </c:pt>
                <c:pt idx="22">
                  <c:v>397.88597600000003</c:v>
                </c:pt>
                <c:pt idx="23">
                  <c:v>397.88597600000003</c:v>
                </c:pt>
                <c:pt idx="24">
                  <c:v>397.88597600000003</c:v>
                </c:pt>
                <c:pt idx="25">
                  <c:v>427.08306099999999</c:v>
                </c:pt>
                <c:pt idx="26">
                  <c:v>427.08306099999999</c:v>
                </c:pt>
                <c:pt idx="27">
                  <c:v>427.08306099999999</c:v>
                </c:pt>
                <c:pt idx="28">
                  <c:v>427.08306099999999</c:v>
                </c:pt>
                <c:pt idx="29">
                  <c:v>427.08306099999999</c:v>
                </c:pt>
                <c:pt idx="30">
                  <c:v>427.08306099999999</c:v>
                </c:pt>
                <c:pt idx="31">
                  <c:v>427.08306099999999</c:v>
                </c:pt>
                <c:pt idx="32">
                  <c:v>427.08306099999999</c:v>
                </c:pt>
                <c:pt idx="33">
                  <c:v>427.08306099999999</c:v>
                </c:pt>
                <c:pt idx="34">
                  <c:v>427.08306099999999</c:v>
                </c:pt>
                <c:pt idx="35">
                  <c:v>427.08306099999999</c:v>
                </c:pt>
                <c:pt idx="36">
                  <c:v>427.08306099999999</c:v>
                </c:pt>
                <c:pt idx="37">
                  <c:v>427.08306099999999</c:v>
                </c:pt>
                <c:pt idx="38">
                  <c:v>427.08306099999999</c:v>
                </c:pt>
                <c:pt idx="39">
                  <c:v>427.08306099999999</c:v>
                </c:pt>
                <c:pt idx="40">
                  <c:v>414.76306099999999</c:v>
                </c:pt>
                <c:pt idx="41">
                  <c:v>414.76306099999999</c:v>
                </c:pt>
                <c:pt idx="42">
                  <c:v>414.76306099999999</c:v>
                </c:pt>
                <c:pt idx="43">
                  <c:v>414.76306099999999</c:v>
                </c:pt>
                <c:pt idx="44">
                  <c:v>414.76306099999999</c:v>
                </c:pt>
                <c:pt idx="45">
                  <c:v>382.14632599999999</c:v>
                </c:pt>
                <c:pt idx="46">
                  <c:v>382.14632599999999</c:v>
                </c:pt>
                <c:pt idx="47">
                  <c:v>382.14632599999999</c:v>
                </c:pt>
                <c:pt idx="48">
                  <c:v>382.14632599999999</c:v>
                </c:pt>
                <c:pt idx="49">
                  <c:v>382.14632599999999</c:v>
                </c:pt>
                <c:pt idx="50">
                  <c:v>342.96895899999998</c:v>
                </c:pt>
                <c:pt idx="51">
                  <c:v>342.96895899999998</c:v>
                </c:pt>
                <c:pt idx="52">
                  <c:v>342.96895899999998</c:v>
                </c:pt>
                <c:pt idx="53">
                  <c:v>342.96895899999998</c:v>
                </c:pt>
                <c:pt idx="54">
                  <c:v>342.96895899999998</c:v>
                </c:pt>
                <c:pt idx="55">
                  <c:v>345.15862700000002</c:v>
                </c:pt>
                <c:pt idx="56">
                  <c:v>345.15862700000002</c:v>
                </c:pt>
                <c:pt idx="57">
                  <c:v>345.15862700000002</c:v>
                </c:pt>
                <c:pt idx="58">
                  <c:v>345.15862700000002</c:v>
                </c:pt>
                <c:pt idx="59">
                  <c:v>345.15862700000002</c:v>
                </c:pt>
                <c:pt idx="60">
                  <c:v>346.73719899999998</c:v>
                </c:pt>
                <c:pt idx="61">
                  <c:v>346.73719899999998</c:v>
                </c:pt>
                <c:pt idx="62">
                  <c:v>346.73719899999998</c:v>
                </c:pt>
                <c:pt idx="63">
                  <c:v>346.73719899999998</c:v>
                </c:pt>
                <c:pt idx="64">
                  <c:v>346.73719899999998</c:v>
                </c:pt>
                <c:pt idx="65">
                  <c:v>351.43936400000001</c:v>
                </c:pt>
                <c:pt idx="66">
                  <c:v>351.43936400000001</c:v>
                </c:pt>
                <c:pt idx="67">
                  <c:v>351.43936400000001</c:v>
                </c:pt>
                <c:pt idx="68">
                  <c:v>351.43936400000001</c:v>
                </c:pt>
                <c:pt idx="69">
                  <c:v>351.43936400000001</c:v>
                </c:pt>
                <c:pt idx="70">
                  <c:v>352.03006199999999</c:v>
                </c:pt>
                <c:pt idx="71">
                  <c:v>352.03006199999999</c:v>
                </c:pt>
                <c:pt idx="72">
                  <c:v>352.03006199999999</c:v>
                </c:pt>
                <c:pt idx="73">
                  <c:v>352.03006199999999</c:v>
                </c:pt>
                <c:pt idx="74">
                  <c:v>352.03006199999999</c:v>
                </c:pt>
                <c:pt idx="75">
                  <c:v>352.22716000000003</c:v>
                </c:pt>
                <c:pt idx="76">
                  <c:v>352.22716000000003</c:v>
                </c:pt>
                <c:pt idx="77">
                  <c:v>352.22716000000003</c:v>
                </c:pt>
                <c:pt idx="78">
                  <c:v>352.22716000000003</c:v>
                </c:pt>
                <c:pt idx="79">
                  <c:v>352.22716000000003</c:v>
                </c:pt>
                <c:pt idx="80">
                  <c:v>352.08772299999998</c:v>
                </c:pt>
                <c:pt idx="81">
                  <c:v>352.08772299999998</c:v>
                </c:pt>
                <c:pt idx="82">
                  <c:v>352.08772299999998</c:v>
                </c:pt>
                <c:pt idx="83">
                  <c:v>352.08772299999998</c:v>
                </c:pt>
                <c:pt idx="84">
                  <c:v>352.08772299999998</c:v>
                </c:pt>
                <c:pt idx="85">
                  <c:v>351.66236800000001</c:v>
                </c:pt>
                <c:pt idx="86">
                  <c:v>351.66236800000001</c:v>
                </c:pt>
                <c:pt idx="87">
                  <c:v>351.66236800000001</c:v>
                </c:pt>
                <c:pt idx="88">
                  <c:v>351.66236800000001</c:v>
                </c:pt>
                <c:pt idx="89">
                  <c:v>351.66236800000001</c:v>
                </c:pt>
                <c:pt idx="90">
                  <c:v>339.658591</c:v>
                </c:pt>
                <c:pt idx="91">
                  <c:v>339.658591</c:v>
                </c:pt>
                <c:pt idx="92">
                  <c:v>339.658591</c:v>
                </c:pt>
                <c:pt idx="93">
                  <c:v>339.658591</c:v>
                </c:pt>
                <c:pt idx="94">
                  <c:v>339.658591</c:v>
                </c:pt>
                <c:pt idx="95">
                  <c:v>339.658591</c:v>
                </c:pt>
                <c:pt idx="96">
                  <c:v>339.658591</c:v>
                </c:pt>
                <c:pt idx="97">
                  <c:v>339.658591</c:v>
                </c:pt>
                <c:pt idx="98">
                  <c:v>339.658591</c:v>
                </c:pt>
                <c:pt idx="99">
                  <c:v>339.658591</c:v>
                </c:pt>
                <c:pt idx="100">
                  <c:v>339.658591</c:v>
                </c:pt>
                <c:pt idx="101">
                  <c:v>339.658591</c:v>
                </c:pt>
                <c:pt idx="102">
                  <c:v>339.658591</c:v>
                </c:pt>
                <c:pt idx="103">
                  <c:v>339.658591</c:v>
                </c:pt>
                <c:pt idx="104">
                  <c:v>339.658591</c:v>
                </c:pt>
                <c:pt idx="105">
                  <c:v>339.658591</c:v>
                </c:pt>
                <c:pt idx="106">
                  <c:v>339.658591</c:v>
                </c:pt>
                <c:pt idx="107">
                  <c:v>339.658591</c:v>
                </c:pt>
                <c:pt idx="108">
                  <c:v>339.658591</c:v>
                </c:pt>
                <c:pt idx="109">
                  <c:v>339.658591</c:v>
                </c:pt>
                <c:pt idx="110">
                  <c:v>318.53128600000002</c:v>
                </c:pt>
                <c:pt idx="111">
                  <c:v>318.53128600000002</c:v>
                </c:pt>
                <c:pt idx="112">
                  <c:v>318.53128600000002</c:v>
                </c:pt>
                <c:pt idx="113">
                  <c:v>318.53128600000002</c:v>
                </c:pt>
                <c:pt idx="114">
                  <c:v>318.53128600000002</c:v>
                </c:pt>
                <c:pt idx="115">
                  <c:v>312.77671800000002</c:v>
                </c:pt>
                <c:pt idx="116">
                  <c:v>312.77671800000002</c:v>
                </c:pt>
                <c:pt idx="117">
                  <c:v>312.77671800000002</c:v>
                </c:pt>
                <c:pt idx="118">
                  <c:v>312.77671800000002</c:v>
                </c:pt>
                <c:pt idx="119">
                  <c:v>312.77671800000002</c:v>
                </c:pt>
                <c:pt idx="120">
                  <c:v>307.46477700000003</c:v>
                </c:pt>
                <c:pt idx="121">
                  <c:v>307.46477700000003</c:v>
                </c:pt>
                <c:pt idx="122">
                  <c:v>307.46477700000003</c:v>
                </c:pt>
                <c:pt idx="123">
                  <c:v>307.46477700000003</c:v>
                </c:pt>
                <c:pt idx="124">
                  <c:v>307.46477700000003</c:v>
                </c:pt>
                <c:pt idx="125">
                  <c:v>302.56145700000002</c:v>
                </c:pt>
                <c:pt idx="126">
                  <c:v>302.56145700000002</c:v>
                </c:pt>
                <c:pt idx="127">
                  <c:v>302.56145700000002</c:v>
                </c:pt>
                <c:pt idx="128">
                  <c:v>302.56145700000002</c:v>
                </c:pt>
                <c:pt idx="129">
                  <c:v>302.56145700000002</c:v>
                </c:pt>
                <c:pt idx="130">
                  <c:v>287.99265500000001</c:v>
                </c:pt>
                <c:pt idx="131">
                  <c:v>287.99265500000001</c:v>
                </c:pt>
                <c:pt idx="132">
                  <c:v>287.99265500000001</c:v>
                </c:pt>
                <c:pt idx="133">
                  <c:v>287.99265500000001</c:v>
                </c:pt>
                <c:pt idx="134">
                  <c:v>283.81479899999999</c:v>
                </c:pt>
                <c:pt idx="135">
                  <c:v>279.95841899999999</c:v>
                </c:pt>
                <c:pt idx="136">
                  <c:v>279.95841899999999</c:v>
                </c:pt>
                <c:pt idx="137">
                  <c:v>279.95841899999999</c:v>
                </c:pt>
                <c:pt idx="138">
                  <c:v>279.95841899999999</c:v>
                </c:pt>
                <c:pt idx="139">
                  <c:v>279.95841899999999</c:v>
                </c:pt>
                <c:pt idx="140">
                  <c:v>276.97224599999998</c:v>
                </c:pt>
                <c:pt idx="141">
                  <c:v>276.97224599999998</c:v>
                </c:pt>
                <c:pt idx="142">
                  <c:v>276.97224599999998</c:v>
                </c:pt>
                <c:pt idx="143">
                  <c:v>276.97224599999998</c:v>
                </c:pt>
                <c:pt idx="144">
                  <c:v>276.97224599999998</c:v>
                </c:pt>
                <c:pt idx="145">
                  <c:v>273.11249299999997</c:v>
                </c:pt>
                <c:pt idx="146">
                  <c:v>273.11249299999997</c:v>
                </c:pt>
                <c:pt idx="147">
                  <c:v>273.11249299999997</c:v>
                </c:pt>
                <c:pt idx="148">
                  <c:v>273.11249299999997</c:v>
                </c:pt>
                <c:pt idx="149">
                  <c:v>273.11249299999997</c:v>
                </c:pt>
                <c:pt idx="150">
                  <c:v>273.11249299999997</c:v>
                </c:pt>
                <c:pt idx="151">
                  <c:v>278.336097</c:v>
                </c:pt>
                <c:pt idx="152">
                  <c:v>278.336097</c:v>
                </c:pt>
                <c:pt idx="153">
                  <c:v>278.336097</c:v>
                </c:pt>
                <c:pt idx="154">
                  <c:v>278.336097</c:v>
                </c:pt>
                <c:pt idx="155">
                  <c:v>278.336097</c:v>
                </c:pt>
                <c:pt idx="156">
                  <c:v>276.83326099999999</c:v>
                </c:pt>
                <c:pt idx="157">
                  <c:v>276.83326099999999</c:v>
                </c:pt>
                <c:pt idx="158">
                  <c:v>276.83326099999999</c:v>
                </c:pt>
                <c:pt idx="159">
                  <c:v>276.83326099999999</c:v>
                </c:pt>
                <c:pt idx="160">
                  <c:v>276.83326099999999</c:v>
                </c:pt>
                <c:pt idx="161">
                  <c:v>276.83326099999999</c:v>
                </c:pt>
                <c:pt idx="162">
                  <c:v>276.83326099999999</c:v>
                </c:pt>
                <c:pt idx="163">
                  <c:v>276.83326099999999</c:v>
                </c:pt>
                <c:pt idx="164">
                  <c:v>276.83326099999999</c:v>
                </c:pt>
                <c:pt idx="165">
                  <c:v>276.83326099999999</c:v>
                </c:pt>
                <c:pt idx="166">
                  <c:v>276.83322700000002</c:v>
                </c:pt>
                <c:pt idx="167">
                  <c:v>276.83322700000002</c:v>
                </c:pt>
                <c:pt idx="168">
                  <c:v>276.83322700000002</c:v>
                </c:pt>
                <c:pt idx="169">
                  <c:v>276.83322700000002</c:v>
                </c:pt>
                <c:pt idx="170">
                  <c:v>276.83322700000002</c:v>
                </c:pt>
                <c:pt idx="171">
                  <c:v>268.35655100000002</c:v>
                </c:pt>
                <c:pt idx="172">
                  <c:v>268.35655100000002</c:v>
                </c:pt>
                <c:pt idx="173">
                  <c:v>268.35655100000002</c:v>
                </c:pt>
                <c:pt idx="174">
                  <c:v>268.35655100000002</c:v>
                </c:pt>
                <c:pt idx="175">
                  <c:v>268.35655100000002</c:v>
                </c:pt>
                <c:pt idx="176">
                  <c:v>268.356134</c:v>
                </c:pt>
                <c:pt idx="177">
                  <c:v>268.356134</c:v>
                </c:pt>
                <c:pt idx="178">
                  <c:v>268.356134</c:v>
                </c:pt>
                <c:pt idx="179">
                  <c:v>268.356134</c:v>
                </c:pt>
                <c:pt idx="180">
                  <c:v>268.356134</c:v>
                </c:pt>
                <c:pt idx="181">
                  <c:v>268.35626999999999</c:v>
                </c:pt>
                <c:pt idx="182">
                  <c:v>268.35626999999999</c:v>
                </c:pt>
                <c:pt idx="183">
                  <c:v>268.35626999999999</c:v>
                </c:pt>
                <c:pt idx="184">
                  <c:v>268.35626999999999</c:v>
                </c:pt>
                <c:pt idx="185">
                  <c:v>268.35626999999999</c:v>
                </c:pt>
                <c:pt idx="186">
                  <c:v>268.356877</c:v>
                </c:pt>
                <c:pt idx="187">
                  <c:v>268.356877</c:v>
                </c:pt>
                <c:pt idx="188">
                  <c:v>268.356877</c:v>
                </c:pt>
                <c:pt idx="189">
                  <c:v>268.356877</c:v>
                </c:pt>
                <c:pt idx="190">
                  <c:v>268.356877</c:v>
                </c:pt>
                <c:pt idx="191">
                  <c:v>268.35788100000002</c:v>
                </c:pt>
                <c:pt idx="192">
                  <c:v>268.35788100000002</c:v>
                </c:pt>
                <c:pt idx="193">
                  <c:v>268.35788100000002</c:v>
                </c:pt>
                <c:pt idx="194">
                  <c:v>268.35788100000002</c:v>
                </c:pt>
                <c:pt idx="195">
                  <c:v>268.35788100000002</c:v>
                </c:pt>
                <c:pt idx="196">
                  <c:v>249.95563300000001</c:v>
                </c:pt>
                <c:pt idx="197">
                  <c:v>249.95563300000001</c:v>
                </c:pt>
                <c:pt idx="198">
                  <c:v>249.95563300000001</c:v>
                </c:pt>
                <c:pt idx="199">
                  <c:v>249.95563300000001</c:v>
                </c:pt>
                <c:pt idx="200">
                  <c:v>249.95496800000001</c:v>
                </c:pt>
                <c:pt idx="201">
                  <c:v>249.95496800000001</c:v>
                </c:pt>
                <c:pt idx="202">
                  <c:v>249.95496800000001</c:v>
                </c:pt>
                <c:pt idx="203">
                  <c:v>249.95496800000001</c:v>
                </c:pt>
                <c:pt idx="204">
                  <c:v>249.95496800000001</c:v>
                </c:pt>
                <c:pt idx="205">
                  <c:v>249.95260200000001</c:v>
                </c:pt>
                <c:pt idx="206">
                  <c:v>249.95260200000001</c:v>
                </c:pt>
                <c:pt idx="207">
                  <c:v>249.95260200000001</c:v>
                </c:pt>
                <c:pt idx="208">
                  <c:v>249.95260200000001</c:v>
                </c:pt>
                <c:pt idx="209">
                  <c:v>249.95260200000001</c:v>
                </c:pt>
                <c:pt idx="210">
                  <c:v>249.94880000000001</c:v>
                </c:pt>
                <c:pt idx="211">
                  <c:v>249.94880000000001</c:v>
                </c:pt>
                <c:pt idx="212">
                  <c:v>249.94880000000001</c:v>
                </c:pt>
                <c:pt idx="213">
                  <c:v>249.94880000000001</c:v>
                </c:pt>
                <c:pt idx="214">
                  <c:v>249.94880000000001</c:v>
                </c:pt>
                <c:pt idx="215">
                  <c:v>228.45551699999999</c:v>
                </c:pt>
                <c:pt idx="216">
                  <c:v>228.45551699999999</c:v>
                </c:pt>
                <c:pt idx="217">
                  <c:v>228.45551699999999</c:v>
                </c:pt>
                <c:pt idx="218">
                  <c:v>228.45551699999999</c:v>
                </c:pt>
                <c:pt idx="219">
                  <c:v>228.45551699999999</c:v>
                </c:pt>
                <c:pt idx="220">
                  <c:v>228.44952000000001</c:v>
                </c:pt>
                <c:pt idx="221">
                  <c:v>228.44952000000001</c:v>
                </c:pt>
                <c:pt idx="222">
                  <c:v>228.44952000000001</c:v>
                </c:pt>
                <c:pt idx="223">
                  <c:v>228.44952000000001</c:v>
                </c:pt>
                <c:pt idx="224">
                  <c:v>228.44952000000001</c:v>
                </c:pt>
                <c:pt idx="225">
                  <c:v>228.46212</c:v>
                </c:pt>
                <c:pt idx="226">
                  <c:v>228.46212</c:v>
                </c:pt>
                <c:pt idx="227">
                  <c:v>228.46212</c:v>
                </c:pt>
                <c:pt idx="228">
                  <c:v>228.46212</c:v>
                </c:pt>
                <c:pt idx="229">
                  <c:v>228.46212</c:v>
                </c:pt>
                <c:pt idx="230">
                  <c:v>228.46212</c:v>
                </c:pt>
                <c:pt idx="231">
                  <c:v>228.49048999999999</c:v>
                </c:pt>
                <c:pt idx="232">
                  <c:v>228.49048999999999</c:v>
                </c:pt>
                <c:pt idx="233">
                  <c:v>228.49048999999999</c:v>
                </c:pt>
                <c:pt idx="234">
                  <c:v>228.49048999999999</c:v>
                </c:pt>
                <c:pt idx="235">
                  <c:v>228.49048999999999</c:v>
                </c:pt>
                <c:pt idx="236">
                  <c:v>204.64044699999999</c:v>
                </c:pt>
                <c:pt idx="237">
                  <c:v>204.64044699999999</c:v>
                </c:pt>
                <c:pt idx="238">
                  <c:v>204.64044699999999</c:v>
                </c:pt>
                <c:pt idx="239">
                  <c:v>204.64044699999999</c:v>
                </c:pt>
                <c:pt idx="240">
                  <c:v>204.64044699999999</c:v>
                </c:pt>
                <c:pt idx="241">
                  <c:v>204.647221</c:v>
                </c:pt>
                <c:pt idx="242">
                  <c:v>204.647221</c:v>
                </c:pt>
                <c:pt idx="243">
                  <c:v>204.647221</c:v>
                </c:pt>
                <c:pt idx="244">
                  <c:v>204.65924699999999</c:v>
                </c:pt>
                <c:pt idx="245">
                  <c:v>204.65924699999999</c:v>
                </c:pt>
                <c:pt idx="246">
                  <c:v>204.65924699999999</c:v>
                </c:pt>
                <c:pt idx="247">
                  <c:v>204.65924699999999</c:v>
                </c:pt>
                <c:pt idx="248">
                  <c:v>204.65924699999999</c:v>
                </c:pt>
                <c:pt idx="249">
                  <c:v>204.65924699999999</c:v>
                </c:pt>
                <c:pt idx="250">
                  <c:v>200.12188699999999</c:v>
                </c:pt>
                <c:pt idx="251">
                  <c:v>200.12188699999999</c:v>
                </c:pt>
                <c:pt idx="252">
                  <c:v>200.12188699999999</c:v>
                </c:pt>
                <c:pt idx="253">
                  <c:v>200.12188699999999</c:v>
                </c:pt>
                <c:pt idx="254">
                  <c:v>200.12188699999999</c:v>
                </c:pt>
                <c:pt idx="255">
                  <c:v>200.12188699999999</c:v>
                </c:pt>
                <c:pt idx="256">
                  <c:v>200.12188699999999</c:v>
                </c:pt>
                <c:pt idx="257">
                  <c:v>200.12188699999999</c:v>
                </c:pt>
                <c:pt idx="258">
                  <c:v>200.12188699999999</c:v>
                </c:pt>
                <c:pt idx="259">
                  <c:v>200.09720200000001</c:v>
                </c:pt>
                <c:pt idx="260">
                  <c:v>200.09720200000001</c:v>
                </c:pt>
                <c:pt idx="261">
                  <c:v>200.09720200000001</c:v>
                </c:pt>
                <c:pt idx="262">
                  <c:v>200.09720200000001</c:v>
                </c:pt>
                <c:pt idx="263">
                  <c:v>200.09720200000001</c:v>
                </c:pt>
                <c:pt idx="264">
                  <c:v>200.053383</c:v>
                </c:pt>
                <c:pt idx="265">
                  <c:v>200.053383</c:v>
                </c:pt>
                <c:pt idx="266">
                  <c:v>200.053383</c:v>
                </c:pt>
                <c:pt idx="267">
                  <c:v>200.053383</c:v>
                </c:pt>
                <c:pt idx="268">
                  <c:v>200.053383</c:v>
                </c:pt>
                <c:pt idx="269">
                  <c:v>200.053383</c:v>
                </c:pt>
                <c:pt idx="270">
                  <c:v>200.053383</c:v>
                </c:pt>
                <c:pt idx="271">
                  <c:v>200.053383</c:v>
                </c:pt>
                <c:pt idx="272">
                  <c:v>200.053383</c:v>
                </c:pt>
                <c:pt idx="273">
                  <c:v>200.053383</c:v>
                </c:pt>
                <c:pt idx="274">
                  <c:v>200.053383</c:v>
                </c:pt>
                <c:pt idx="275">
                  <c:v>200.053383</c:v>
                </c:pt>
                <c:pt idx="276">
                  <c:v>200.03396799999999</c:v>
                </c:pt>
                <c:pt idx="277">
                  <c:v>200.03396799999999</c:v>
                </c:pt>
                <c:pt idx="278">
                  <c:v>200.03396799999999</c:v>
                </c:pt>
                <c:pt idx="279">
                  <c:v>193.29700800000001</c:v>
                </c:pt>
                <c:pt idx="280">
                  <c:v>193.29700800000001</c:v>
                </c:pt>
                <c:pt idx="281">
                  <c:v>193.29700800000001</c:v>
                </c:pt>
                <c:pt idx="282">
                  <c:v>193.29700800000001</c:v>
                </c:pt>
                <c:pt idx="283">
                  <c:v>193.29700800000001</c:v>
                </c:pt>
                <c:pt idx="284">
                  <c:v>193.29700800000001</c:v>
                </c:pt>
                <c:pt idx="285">
                  <c:v>193.29700800000001</c:v>
                </c:pt>
                <c:pt idx="286">
                  <c:v>193.29700800000001</c:v>
                </c:pt>
                <c:pt idx="287">
                  <c:v>193.29700800000001</c:v>
                </c:pt>
                <c:pt idx="288">
                  <c:v>193.29700800000001</c:v>
                </c:pt>
                <c:pt idx="289">
                  <c:v>193.51463100000001</c:v>
                </c:pt>
                <c:pt idx="290">
                  <c:v>193.51463100000001</c:v>
                </c:pt>
                <c:pt idx="291">
                  <c:v>193.51463100000001</c:v>
                </c:pt>
                <c:pt idx="292">
                  <c:v>193.51463100000001</c:v>
                </c:pt>
                <c:pt idx="293">
                  <c:v>193.51463100000001</c:v>
                </c:pt>
                <c:pt idx="294">
                  <c:v>192.76829499999999</c:v>
                </c:pt>
                <c:pt idx="295">
                  <c:v>192.76829499999999</c:v>
                </c:pt>
                <c:pt idx="296">
                  <c:v>192.76829499999999</c:v>
                </c:pt>
                <c:pt idx="297">
                  <c:v>192.76829499999999</c:v>
                </c:pt>
                <c:pt idx="298">
                  <c:v>192.76829499999999</c:v>
                </c:pt>
                <c:pt idx="299">
                  <c:v>217.45056</c:v>
                </c:pt>
                <c:pt idx="300">
                  <c:v>217.45056</c:v>
                </c:pt>
                <c:pt idx="301">
                  <c:v>217.45056</c:v>
                </c:pt>
                <c:pt idx="302">
                  <c:v>217.45056</c:v>
                </c:pt>
                <c:pt idx="303">
                  <c:v>217.45056</c:v>
                </c:pt>
                <c:pt idx="304">
                  <c:v>217.45056</c:v>
                </c:pt>
                <c:pt idx="305">
                  <c:v>217.45056</c:v>
                </c:pt>
                <c:pt idx="306">
                  <c:v>217.45056</c:v>
                </c:pt>
                <c:pt idx="307">
                  <c:v>217.45056</c:v>
                </c:pt>
                <c:pt idx="308">
                  <c:v>217.45056</c:v>
                </c:pt>
                <c:pt idx="309">
                  <c:v>217.45056</c:v>
                </c:pt>
                <c:pt idx="310">
                  <c:v>217.45056</c:v>
                </c:pt>
                <c:pt idx="311">
                  <c:v>217.45056</c:v>
                </c:pt>
                <c:pt idx="312">
                  <c:v>217.45056</c:v>
                </c:pt>
                <c:pt idx="313">
                  <c:v>217.45056</c:v>
                </c:pt>
                <c:pt idx="314">
                  <c:v>217.45056</c:v>
                </c:pt>
                <c:pt idx="315">
                  <c:v>217.45056</c:v>
                </c:pt>
                <c:pt idx="316">
                  <c:v>217.45056</c:v>
                </c:pt>
                <c:pt idx="317">
                  <c:v>217.45056</c:v>
                </c:pt>
                <c:pt idx="318">
                  <c:v>217.45056</c:v>
                </c:pt>
                <c:pt idx="319">
                  <c:v>196.27549300000001</c:v>
                </c:pt>
                <c:pt idx="320">
                  <c:v>196.27549300000001</c:v>
                </c:pt>
                <c:pt idx="321">
                  <c:v>196.27549300000001</c:v>
                </c:pt>
                <c:pt idx="322">
                  <c:v>196.27549300000001</c:v>
                </c:pt>
                <c:pt idx="323">
                  <c:v>196.27549300000001</c:v>
                </c:pt>
                <c:pt idx="324">
                  <c:v>196.27549300000001</c:v>
                </c:pt>
                <c:pt idx="325">
                  <c:v>196.27549300000001</c:v>
                </c:pt>
                <c:pt idx="326">
                  <c:v>196.27549300000001</c:v>
                </c:pt>
                <c:pt idx="327">
                  <c:v>196.27549300000001</c:v>
                </c:pt>
                <c:pt idx="328">
                  <c:v>196.27549300000001</c:v>
                </c:pt>
                <c:pt idx="329">
                  <c:v>196.27549300000001</c:v>
                </c:pt>
                <c:pt idx="330">
                  <c:v>196.27549300000001</c:v>
                </c:pt>
                <c:pt idx="331">
                  <c:v>196.27549300000001</c:v>
                </c:pt>
                <c:pt idx="332">
                  <c:v>196.27549300000001</c:v>
                </c:pt>
                <c:pt idx="333">
                  <c:v>196.27549300000001</c:v>
                </c:pt>
                <c:pt idx="334">
                  <c:v>196.27549300000001</c:v>
                </c:pt>
                <c:pt idx="335">
                  <c:v>196.27549300000001</c:v>
                </c:pt>
                <c:pt idx="336">
                  <c:v>196.27549300000001</c:v>
                </c:pt>
                <c:pt idx="337">
                  <c:v>196.27549300000001</c:v>
                </c:pt>
                <c:pt idx="338">
                  <c:v>196.27549300000001</c:v>
                </c:pt>
                <c:pt idx="339">
                  <c:v>193.96495200000001</c:v>
                </c:pt>
                <c:pt idx="340">
                  <c:v>193.96495200000001</c:v>
                </c:pt>
                <c:pt idx="341">
                  <c:v>193.96495200000001</c:v>
                </c:pt>
                <c:pt idx="342">
                  <c:v>193.96495200000001</c:v>
                </c:pt>
                <c:pt idx="343">
                  <c:v>193.96495200000001</c:v>
                </c:pt>
                <c:pt idx="344">
                  <c:v>193.96495200000001</c:v>
                </c:pt>
                <c:pt idx="345">
                  <c:v>193.96495200000001</c:v>
                </c:pt>
                <c:pt idx="346">
                  <c:v>193.96495200000001</c:v>
                </c:pt>
                <c:pt idx="347">
                  <c:v>193.96495200000001</c:v>
                </c:pt>
                <c:pt idx="348">
                  <c:v>193.96495200000001</c:v>
                </c:pt>
                <c:pt idx="349">
                  <c:v>193.96495200000001</c:v>
                </c:pt>
                <c:pt idx="350">
                  <c:v>193.96495200000001</c:v>
                </c:pt>
                <c:pt idx="351">
                  <c:v>193.96495200000001</c:v>
                </c:pt>
                <c:pt idx="352">
                  <c:v>193.96495200000001</c:v>
                </c:pt>
                <c:pt idx="353">
                  <c:v>193.96495200000001</c:v>
                </c:pt>
                <c:pt idx="354">
                  <c:v>190.550817</c:v>
                </c:pt>
                <c:pt idx="355">
                  <c:v>190.550817</c:v>
                </c:pt>
                <c:pt idx="356">
                  <c:v>190.550817</c:v>
                </c:pt>
                <c:pt idx="357">
                  <c:v>190.550817</c:v>
                </c:pt>
                <c:pt idx="358">
                  <c:v>190.550817</c:v>
                </c:pt>
                <c:pt idx="359">
                  <c:v>190.550817</c:v>
                </c:pt>
                <c:pt idx="360">
                  <c:v>190.550817</c:v>
                </c:pt>
                <c:pt idx="361">
                  <c:v>190.550817</c:v>
                </c:pt>
                <c:pt idx="362">
                  <c:v>190.550817</c:v>
                </c:pt>
                <c:pt idx="363">
                  <c:v>202.17389499999999</c:v>
                </c:pt>
                <c:pt idx="364">
                  <c:v>202.17389499999999</c:v>
                </c:pt>
                <c:pt idx="365">
                  <c:v>202.17389499999999</c:v>
                </c:pt>
                <c:pt idx="366">
                  <c:v>202.17389499999999</c:v>
                </c:pt>
                <c:pt idx="367">
                  <c:v>202.17389499999999</c:v>
                </c:pt>
                <c:pt idx="368">
                  <c:v>202.17389499999999</c:v>
                </c:pt>
                <c:pt idx="369">
                  <c:v>202.17389499999999</c:v>
                </c:pt>
                <c:pt idx="370">
                  <c:v>202.17389499999999</c:v>
                </c:pt>
                <c:pt idx="371">
                  <c:v>202.17389499999999</c:v>
                </c:pt>
                <c:pt idx="372">
                  <c:v>202.17389499999999</c:v>
                </c:pt>
                <c:pt idx="373">
                  <c:v>202.17389499999999</c:v>
                </c:pt>
                <c:pt idx="374">
                  <c:v>202.17389499999999</c:v>
                </c:pt>
                <c:pt idx="375">
                  <c:v>202.17389499999999</c:v>
                </c:pt>
                <c:pt idx="376">
                  <c:v>202.17389499999999</c:v>
                </c:pt>
                <c:pt idx="377">
                  <c:v>202.17389499999999</c:v>
                </c:pt>
                <c:pt idx="378">
                  <c:v>202.17389499999999</c:v>
                </c:pt>
                <c:pt idx="379">
                  <c:v>202.17389499999999</c:v>
                </c:pt>
                <c:pt idx="380">
                  <c:v>202.17389499999999</c:v>
                </c:pt>
                <c:pt idx="381">
                  <c:v>202.17389499999999</c:v>
                </c:pt>
                <c:pt idx="382">
                  <c:v>202.17389499999999</c:v>
                </c:pt>
                <c:pt idx="383">
                  <c:v>202.17389499999999</c:v>
                </c:pt>
                <c:pt idx="384">
                  <c:v>202.17389499999999</c:v>
                </c:pt>
                <c:pt idx="385">
                  <c:v>202.17389499999999</c:v>
                </c:pt>
                <c:pt idx="386">
                  <c:v>202.17389499999999</c:v>
                </c:pt>
                <c:pt idx="387">
                  <c:v>202.17389499999999</c:v>
                </c:pt>
                <c:pt idx="388">
                  <c:v>202.17389499999999</c:v>
                </c:pt>
                <c:pt idx="389">
                  <c:v>195.49936400000001</c:v>
                </c:pt>
                <c:pt idx="390">
                  <c:v>195.49936400000001</c:v>
                </c:pt>
                <c:pt idx="391">
                  <c:v>195.49936400000001</c:v>
                </c:pt>
                <c:pt idx="392">
                  <c:v>195.49936400000001</c:v>
                </c:pt>
                <c:pt idx="393">
                  <c:v>195.49936400000001</c:v>
                </c:pt>
                <c:pt idx="394">
                  <c:v>195.49936400000001</c:v>
                </c:pt>
                <c:pt idx="395">
                  <c:v>195.49936400000001</c:v>
                </c:pt>
                <c:pt idx="396">
                  <c:v>195.49936400000001</c:v>
                </c:pt>
                <c:pt idx="397">
                  <c:v>195.49936400000001</c:v>
                </c:pt>
                <c:pt idx="398">
                  <c:v>195.49936400000001</c:v>
                </c:pt>
                <c:pt idx="399">
                  <c:v>195.49936400000001</c:v>
                </c:pt>
                <c:pt idx="400">
                  <c:v>195.49936400000001</c:v>
                </c:pt>
                <c:pt idx="401">
                  <c:v>195.49936400000001</c:v>
                </c:pt>
                <c:pt idx="402">
                  <c:v>195.49936400000001</c:v>
                </c:pt>
                <c:pt idx="403">
                  <c:v>195.49936400000001</c:v>
                </c:pt>
                <c:pt idx="404">
                  <c:v>195.49936400000001</c:v>
                </c:pt>
                <c:pt idx="405">
                  <c:v>195.49936400000001</c:v>
                </c:pt>
                <c:pt idx="406">
                  <c:v>195.49936400000001</c:v>
                </c:pt>
                <c:pt idx="407">
                  <c:v>195.49936400000001</c:v>
                </c:pt>
                <c:pt idx="408">
                  <c:v>195.49936400000001</c:v>
                </c:pt>
                <c:pt idx="409">
                  <c:v>195.49936400000001</c:v>
                </c:pt>
                <c:pt idx="410">
                  <c:v>195.49936400000001</c:v>
                </c:pt>
                <c:pt idx="411">
                  <c:v>195.49936400000001</c:v>
                </c:pt>
                <c:pt idx="412">
                  <c:v>195.49936400000001</c:v>
                </c:pt>
                <c:pt idx="413">
                  <c:v>195.49936400000001</c:v>
                </c:pt>
                <c:pt idx="414">
                  <c:v>195.49936400000001</c:v>
                </c:pt>
                <c:pt idx="415">
                  <c:v>195.49936400000001</c:v>
                </c:pt>
                <c:pt idx="416">
                  <c:v>195.49936400000001</c:v>
                </c:pt>
                <c:pt idx="417">
                  <c:v>195.49936400000001</c:v>
                </c:pt>
                <c:pt idx="418">
                  <c:v>259.93246499999998</c:v>
                </c:pt>
                <c:pt idx="419">
                  <c:v>259.93246499999998</c:v>
                </c:pt>
                <c:pt idx="420">
                  <c:v>259.93246499999998</c:v>
                </c:pt>
                <c:pt idx="421">
                  <c:v>259.93246499999998</c:v>
                </c:pt>
                <c:pt idx="422">
                  <c:v>259.93246499999998</c:v>
                </c:pt>
                <c:pt idx="423">
                  <c:v>259.93246499999998</c:v>
                </c:pt>
                <c:pt idx="424">
                  <c:v>259.93246499999998</c:v>
                </c:pt>
                <c:pt idx="425">
                  <c:v>259.93246499999998</c:v>
                </c:pt>
                <c:pt idx="426">
                  <c:v>259.93246499999998</c:v>
                </c:pt>
                <c:pt idx="427">
                  <c:v>259.93246499999998</c:v>
                </c:pt>
                <c:pt idx="428">
                  <c:v>259.93246499999998</c:v>
                </c:pt>
                <c:pt idx="429">
                  <c:v>259.93246499999998</c:v>
                </c:pt>
                <c:pt idx="430">
                  <c:v>259.93246499999998</c:v>
                </c:pt>
                <c:pt idx="431">
                  <c:v>259.93246499999998</c:v>
                </c:pt>
                <c:pt idx="432">
                  <c:v>254.952406</c:v>
                </c:pt>
                <c:pt idx="433">
                  <c:v>254.952406</c:v>
                </c:pt>
                <c:pt idx="434">
                  <c:v>254.952406</c:v>
                </c:pt>
                <c:pt idx="435">
                  <c:v>254.952406</c:v>
                </c:pt>
                <c:pt idx="436">
                  <c:v>254.952406</c:v>
                </c:pt>
                <c:pt idx="437">
                  <c:v>268.224538</c:v>
                </c:pt>
                <c:pt idx="438">
                  <c:v>268.224538</c:v>
                </c:pt>
                <c:pt idx="439">
                  <c:v>268.224538</c:v>
                </c:pt>
                <c:pt idx="440">
                  <c:v>268.224538</c:v>
                </c:pt>
                <c:pt idx="441">
                  <c:v>268.224538</c:v>
                </c:pt>
                <c:pt idx="442">
                  <c:v>268.224538</c:v>
                </c:pt>
                <c:pt idx="443">
                  <c:v>268.224538</c:v>
                </c:pt>
                <c:pt idx="444">
                  <c:v>268.224538</c:v>
                </c:pt>
                <c:pt idx="445">
                  <c:v>268.224538</c:v>
                </c:pt>
                <c:pt idx="446">
                  <c:v>268.224538</c:v>
                </c:pt>
                <c:pt idx="447">
                  <c:v>268.224538</c:v>
                </c:pt>
                <c:pt idx="448">
                  <c:v>268.224538</c:v>
                </c:pt>
                <c:pt idx="449">
                  <c:v>268.224538</c:v>
                </c:pt>
                <c:pt idx="450">
                  <c:v>268.224538</c:v>
                </c:pt>
                <c:pt idx="451">
                  <c:v>268.224538</c:v>
                </c:pt>
                <c:pt idx="452">
                  <c:v>268.224538</c:v>
                </c:pt>
                <c:pt idx="453">
                  <c:v>268.224538</c:v>
                </c:pt>
                <c:pt idx="454">
                  <c:v>268.224538</c:v>
                </c:pt>
                <c:pt idx="455">
                  <c:v>268.224538</c:v>
                </c:pt>
                <c:pt idx="456">
                  <c:v>268.224538</c:v>
                </c:pt>
                <c:pt idx="457">
                  <c:v>271.06598300000002</c:v>
                </c:pt>
                <c:pt idx="458">
                  <c:v>271.06598300000002</c:v>
                </c:pt>
                <c:pt idx="459">
                  <c:v>271.06598300000002</c:v>
                </c:pt>
                <c:pt idx="460">
                  <c:v>271.06598300000002</c:v>
                </c:pt>
                <c:pt idx="461">
                  <c:v>271.06598300000002</c:v>
                </c:pt>
                <c:pt idx="462">
                  <c:v>271.06598300000002</c:v>
                </c:pt>
                <c:pt idx="463">
                  <c:v>271.06598300000002</c:v>
                </c:pt>
                <c:pt idx="464">
                  <c:v>271.06598300000002</c:v>
                </c:pt>
                <c:pt idx="465">
                  <c:v>271.06598300000002</c:v>
                </c:pt>
                <c:pt idx="466">
                  <c:v>271.06598300000002</c:v>
                </c:pt>
                <c:pt idx="467">
                  <c:v>271.06598300000002</c:v>
                </c:pt>
                <c:pt idx="468">
                  <c:v>271.06598300000002</c:v>
                </c:pt>
                <c:pt idx="469">
                  <c:v>271.06598300000002</c:v>
                </c:pt>
                <c:pt idx="470">
                  <c:v>271.06598300000002</c:v>
                </c:pt>
                <c:pt idx="471">
                  <c:v>271.06598300000002</c:v>
                </c:pt>
                <c:pt idx="472">
                  <c:v>271.06598300000002</c:v>
                </c:pt>
                <c:pt idx="473">
                  <c:v>271.06598300000002</c:v>
                </c:pt>
                <c:pt idx="474">
                  <c:v>271.06598300000002</c:v>
                </c:pt>
                <c:pt idx="475">
                  <c:v>271.06598300000002</c:v>
                </c:pt>
                <c:pt idx="476">
                  <c:v>264.36135400000001</c:v>
                </c:pt>
                <c:pt idx="477">
                  <c:v>264.36135400000001</c:v>
                </c:pt>
                <c:pt idx="478">
                  <c:v>264.36135400000001</c:v>
                </c:pt>
                <c:pt idx="479">
                  <c:v>264.36135400000001</c:v>
                </c:pt>
                <c:pt idx="480">
                  <c:v>264.36135400000001</c:v>
                </c:pt>
                <c:pt idx="481">
                  <c:v>264.36135400000001</c:v>
                </c:pt>
                <c:pt idx="482">
                  <c:v>264.36135400000001</c:v>
                </c:pt>
                <c:pt idx="483">
                  <c:v>264.36135400000001</c:v>
                </c:pt>
                <c:pt idx="484">
                  <c:v>264.36135400000001</c:v>
                </c:pt>
                <c:pt idx="485">
                  <c:v>264.36135400000001</c:v>
                </c:pt>
                <c:pt idx="486">
                  <c:v>264.36135400000001</c:v>
                </c:pt>
                <c:pt idx="487">
                  <c:v>264.36135400000001</c:v>
                </c:pt>
                <c:pt idx="488">
                  <c:v>264.36135400000001</c:v>
                </c:pt>
                <c:pt idx="489">
                  <c:v>264.36135400000001</c:v>
                </c:pt>
                <c:pt idx="490">
                  <c:v>264.36135400000001</c:v>
                </c:pt>
                <c:pt idx="491">
                  <c:v>264.36135400000001</c:v>
                </c:pt>
                <c:pt idx="492">
                  <c:v>264.36135400000001</c:v>
                </c:pt>
                <c:pt idx="493">
                  <c:v>264.36135400000001</c:v>
                </c:pt>
                <c:pt idx="494">
                  <c:v>264.36135400000001</c:v>
                </c:pt>
                <c:pt idx="495">
                  <c:v>259.25227899999999</c:v>
                </c:pt>
                <c:pt idx="496">
                  <c:v>259.25227899999999</c:v>
                </c:pt>
                <c:pt idx="497">
                  <c:v>259.25227899999999</c:v>
                </c:pt>
                <c:pt idx="498">
                  <c:v>259.25227899999999</c:v>
                </c:pt>
                <c:pt idx="499">
                  <c:v>250.92691600000001</c:v>
                </c:pt>
                <c:pt idx="500">
                  <c:v>250.92691600000001</c:v>
                </c:pt>
                <c:pt idx="501">
                  <c:v>250.92691600000001</c:v>
                </c:pt>
                <c:pt idx="502">
                  <c:v>250.92691600000001</c:v>
                </c:pt>
                <c:pt idx="503">
                  <c:v>250.92691600000001</c:v>
                </c:pt>
                <c:pt idx="504">
                  <c:v>250.92691600000001</c:v>
                </c:pt>
                <c:pt idx="505">
                  <c:v>250.92691600000001</c:v>
                </c:pt>
                <c:pt idx="506">
                  <c:v>250.92691600000001</c:v>
                </c:pt>
                <c:pt idx="507">
                  <c:v>250.92691600000001</c:v>
                </c:pt>
                <c:pt idx="508">
                  <c:v>250.92691600000001</c:v>
                </c:pt>
                <c:pt idx="509">
                  <c:v>250.92691600000001</c:v>
                </c:pt>
                <c:pt idx="510">
                  <c:v>250.92691600000001</c:v>
                </c:pt>
                <c:pt idx="511">
                  <c:v>250.92691600000001</c:v>
                </c:pt>
                <c:pt idx="512">
                  <c:v>250.92691600000001</c:v>
                </c:pt>
                <c:pt idx="513">
                  <c:v>250.92691600000001</c:v>
                </c:pt>
                <c:pt idx="514">
                  <c:v>250.92691600000001</c:v>
                </c:pt>
                <c:pt idx="515">
                  <c:v>250.92691600000001</c:v>
                </c:pt>
                <c:pt idx="516">
                  <c:v>250.92691600000001</c:v>
                </c:pt>
                <c:pt idx="517">
                  <c:v>282.15206599999999</c:v>
                </c:pt>
                <c:pt idx="518">
                  <c:v>282.15206599999999</c:v>
                </c:pt>
                <c:pt idx="519">
                  <c:v>282.15206599999999</c:v>
                </c:pt>
                <c:pt idx="520">
                  <c:v>282.15206599999999</c:v>
                </c:pt>
                <c:pt idx="521">
                  <c:v>282.15206599999999</c:v>
                </c:pt>
                <c:pt idx="522">
                  <c:v>282.15206599999999</c:v>
                </c:pt>
                <c:pt idx="523">
                  <c:v>311.396995</c:v>
                </c:pt>
                <c:pt idx="524">
                  <c:v>311.396995</c:v>
                </c:pt>
                <c:pt idx="525">
                  <c:v>318.59699499999999</c:v>
                </c:pt>
                <c:pt idx="526">
                  <c:v>318.59699499999999</c:v>
                </c:pt>
                <c:pt idx="527">
                  <c:v>318.59699499999999</c:v>
                </c:pt>
                <c:pt idx="528">
                  <c:v>318.59699499999999</c:v>
                </c:pt>
                <c:pt idx="529">
                  <c:v>318.59699499999999</c:v>
                </c:pt>
                <c:pt idx="530">
                  <c:v>360.05517099999997</c:v>
                </c:pt>
                <c:pt idx="531">
                  <c:v>360.05517099999997</c:v>
                </c:pt>
                <c:pt idx="532">
                  <c:v>360.05517099999997</c:v>
                </c:pt>
                <c:pt idx="533">
                  <c:v>360.05517099999997</c:v>
                </c:pt>
                <c:pt idx="534">
                  <c:v>360.05517099999997</c:v>
                </c:pt>
                <c:pt idx="535">
                  <c:v>344.43795599999999</c:v>
                </c:pt>
                <c:pt idx="536">
                  <c:v>344.43795599999999</c:v>
                </c:pt>
                <c:pt idx="537">
                  <c:v>344.43795599999999</c:v>
                </c:pt>
                <c:pt idx="538">
                  <c:v>344.43795599999999</c:v>
                </c:pt>
                <c:pt idx="539">
                  <c:v>344.43795599999999</c:v>
                </c:pt>
                <c:pt idx="540">
                  <c:v>364.821958</c:v>
                </c:pt>
                <c:pt idx="541">
                  <c:v>364.821958</c:v>
                </c:pt>
                <c:pt idx="542">
                  <c:v>364.821958</c:v>
                </c:pt>
                <c:pt idx="543">
                  <c:v>364.821958</c:v>
                </c:pt>
                <c:pt idx="544">
                  <c:v>364.821958</c:v>
                </c:pt>
                <c:pt idx="545">
                  <c:v>371.34048200000001</c:v>
                </c:pt>
                <c:pt idx="546">
                  <c:v>371.34048200000001</c:v>
                </c:pt>
                <c:pt idx="547">
                  <c:v>371.34048200000001</c:v>
                </c:pt>
                <c:pt idx="548">
                  <c:v>371.34048200000001</c:v>
                </c:pt>
                <c:pt idx="549">
                  <c:v>371.34048200000001</c:v>
                </c:pt>
                <c:pt idx="550">
                  <c:v>371.34048200000001</c:v>
                </c:pt>
                <c:pt idx="551">
                  <c:v>371.34048200000001</c:v>
                </c:pt>
                <c:pt idx="552">
                  <c:v>371.34048200000001</c:v>
                </c:pt>
                <c:pt idx="553">
                  <c:v>371.34048200000001</c:v>
                </c:pt>
                <c:pt idx="554">
                  <c:v>371.34048200000001</c:v>
                </c:pt>
                <c:pt idx="555">
                  <c:v>371.34048200000001</c:v>
                </c:pt>
                <c:pt idx="556">
                  <c:v>371.34048200000001</c:v>
                </c:pt>
                <c:pt idx="557">
                  <c:v>371.34048200000001</c:v>
                </c:pt>
                <c:pt idx="558">
                  <c:v>371.34048200000001</c:v>
                </c:pt>
                <c:pt idx="559">
                  <c:v>371.34048200000001</c:v>
                </c:pt>
                <c:pt idx="560">
                  <c:v>394.260107</c:v>
                </c:pt>
                <c:pt idx="561">
                  <c:v>394.260107</c:v>
                </c:pt>
                <c:pt idx="562">
                  <c:v>394.260107</c:v>
                </c:pt>
                <c:pt idx="563">
                  <c:v>394.260107</c:v>
                </c:pt>
                <c:pt idx="564">
                  <c:v>394.260107</c:v>
                </c:pt>
                <c:pt idx="565">
                  <c:v>474.58705099999997</c:v>
                </c:pt>
                <c:pt idx="566">
                  <c:v>474.58705099999997</c:v>
                </c:pt>
                <c:pt idx="567">
                  <c:v>474.58705099999997</c:v>
                </c:pt>
                <c:pt idx="568">
                  <c:v>474.58705099999997</c:v>
                </c:pt>
                <c:pt idx="569">
                  <c:v>474.58705099999997</c:v>
                </c:pt>
                <c:pt idx="570">
                  <c:v>356.28891399999998</c:v>
                </c:pt>
                <c:pt idx="571">
                  <c:v>356.28891399999998</c:v>
                </c:pt>
                <c:pt idx="572">
                  <c:v>356.28891399999998</c:v>
                </c:pt>
                <c:pt idx="573">
                  <c:v>356.28891399999998</c:v>
                </c:pt>
                <c:pt idx="574">
                  <c:v>356.28891399999998</c:v>
                </c:pt>
                <c:pt idx="575">
                  <c:v>351.90435500000001</c:v>
                </c:pt>
                <c:pt idx="576">
                  <c:v>351.90435500000001</c:v>
                </c:pt>
                <c:pt idx="577">
                  <c:v>351.90435500000001</c:v>
                </c:pt>
                <c:pt idx="578">
                  <c:v>351.90435500000001</c:v>
                </c:pt>
                <c:pt idx="579">
                  <c:v>351.90435500000001</c:v>
                </c:pt>
                <c:pt idx="580">
                  <c:v>352.851448</c:v>
                </c:pt>
                <c:pt idx="581">
                  <c:v>352.851448</c:v>
                </c:pt>
                <c:pt idx="582">
                  <c:v>352.851448</c:v>
                </c:pt>
                <c:pt idx="583">
                  <c:v>352.851448</c:v>
                </c:pt>
                <c:pt idx="584">
                  <c:v>352.851448</c:v>
                </c:pt>
                <c:pt idx="585">
                  <c:v>364.91041200000001</c:v>
                </c:pt>
                <c:pt idx="586">
                  <c:v>364.91041200000001</c:v>
                </c:pt>
                <c:pt idx="587">
                  <c:v>364.91041200000001</c:v>
                </c:pt>
                <c:pt idx="588">
                  <c:v>364.91041200000001</c:v>
                </c:pt>
                <c:pt idx="589">
                  <c:v>364.91041200000001</c:v>
                </c:pt>
                <c:pt idx="590">
                  <c:v>339.15041200000002</c:v>
                </c:pt>
                <c:pt idx="591">
                  <c:v>339.15041200000002</c:v>
                </c:pt>
                <c:pt idx="592">
                  <c:v>339.15041200000002</c:v>
                </c:pt>
                <c:pt idx="593">
                  <c:v>339.15041200000002</c:v>
                </c:pt>
                <c:pt idx="594">
                  <c:v>339.15041200000002</c:v>
                </c:pt>
                <c:pt idx="595">
                  <c:v>354.49352299999998</c:v>
                </c:pt>
                <c:pt idx="596">
                  <c:v>354.49352299999998</c:v>
                </c:pt>
                <c:pt idx="597">
                  <c:v>354.49352299999998</c:v>
                </c:pt>
                <c:pt idx="598">
                  <c:v>354.49352299999998</c:v>
                </c:pt>
                <c:pt idx="599">
                  <c:v>354.49352299999998</c:v>
                </c:pt>
                <c:pt idx="600">
                  <c:v>356.71574500000003</c:v>
                </c:pt>
                <c:pt idx="601">
                  <c:v>356.71574500000003</c:v>
                </c:pt>
                <c:pt idx="602">
                  <c:v>356.71574500000003</c:v>
                </c:pt>
                <c:pt idx="603">
                  <c:v>356.71574500000003</c:v>
                </c:pt>
                <c:pt idx="604">
                  <c:v>356.71574500000003</c:v>
                </c:pt>
                <c:pt idx="605">
                  <c:v>350.65226799999999</c:v>
                </c:pt>
                <c:pt idx="606">
                  <c:v>350.65226799999999</c:v>
                </c:pt>
                <c:pt idx="607">
                  <c:v>350.65226799999999</c:v>
                </c:pt>
                <c:pt idx="608">
                  <c:v>350.65226799999999</c:v>
                </c:pt>
                <c:pt idx="609">
                  <c:v>350.65226799999999</c:v>
                </c:pt>
                <c:pt idx="610">
                  <c:v>350.65226799999999</c:v>
                </c:pt>
                <c:pt idx="611">
                  <c:v>350.65226799999999</c:v>
                </c:pt>
                <c:pt idx="612">
                  <c:v>350.65226799999999</c:v>
                </c:pt>
              </c:numCache>
            </c:numRef>
          </c:val>
          <c:smooth val="0"/>
          <c:extLst>
            <c:ext xmlns:c16="http://schemas.microsoft.com/office/drawing/2014/chart" uri="{C3380CC4-5D6E-409C-BE32-E72D297353CC}">
              <c16:uniqueId val="{00000000-FED0-4A62-A77B-90B96AAEDA55}"/>
            </c:ext>
          </c:extLst>
        </c:ser>
        <c:ser>
          <c:idx val="1"/>
          <c:order val="1"/>
          <c:tx>
            <c:strRef>
              <c:f>'Graf per ARCH'!$B$3</c:f>
              <c:strCache>
                <c:ptCount val="1"/>
                <c:pt idx="0">
                  <c:v>Precio Platts USGC HSFO </c:v>
                </c:pt>
              </c:strCache>
            </c:strRef>
          </c:tx>
          <c:spPr>
            <a:ln w="25400">
              <a:solidFill>
                <a:srgbClr val="865357"/>
              </a:solidFill>
              <a:prstDash val="solid"/>
            </a:ln>
          </c:spPr>
          <c:marker>
            <c:symbol val="none"/>
          </c:marker>
          <c:cat>
            <c:numRef>
              <c:f>Fuel!$C$184:$C$796</c:f>
              <c:numCache>
                <c:formatCode>m/d/yyyy</c:formatCode>
                <c:ptCount val="613"/>
                <c:pt idx="0">
                  <c:v>44546</c:v>
                </c:pt>
                <c:pt idx="1">
                  <c:v>44545</c:v>
                </c:pt>
                <c:pt idx="2">
                  <c:v>44544</c:v>
                </c:pt>
                <c:pt idx="3">
                  <c:v>44543</c:v>
                </c:pt>
                <c:pt idx="4">
                  <c:v>44540</c:v>
                </c:pt>
                <c:pt idx="5">
                  <c:v>44539</c:v>
                </c:pt>
                <c:pt idx="6">
                  <c:v>44538</c:v>
                </c:pt>
                <c:pt idx="7">
                  <c:v>44537</c:v>
                </c:pt>
                <c:pt idx="8">
                  <c:v>44536</c:v>
                </c:pt>
                <c:pt idx="9">
                  <c:v>44533</c:v>
                </c:pt>
                <c:pt idx="10">
                  <c:v>44532</c:v>
                </c:pt>
                <c:pt idx="11">
                  <c:v>44531</c:v>
                </c:pt>
                <c:pt idx="12">
                  <c:v>44530</c:v>
                </c:pt>
                <c:pt idx="13">
                  <c:v>44529</c:v>
                </c:pt>
                <c:pt idx="14">
                  <c:v>44524</c:v>
                </c:pt>
                <c:pt idx="15">
                  <c:v>44523</c:v>
                </c:pt>
                <c:pt idx="16">
                  <c:v>44522</c:v>
                </c:pt>
                <c:pt idx="17">
                  <c:v>44519</c:v>
                </c:pt>
                <c:pt idx="18">
                  <c:v>44518</c:v>
                </c:pt>
                <c:pt idx="19">
                  <c:v>44517</c:v>
                </c:pt>
                <c:pt idx="20">
                  <c:v>44516</c:v>
                </c:pt>
                <c:pt idx="21">
                  <c:v>44515</c:v>
                </c:pt>
                <c:pt idx="22">
                  <c:v>44512</c:v>
                </c:pt>
                <c:pt idx="23">
                  <c:v>44511</c:v>
                </c:pt>
                <c:pt idx="24">
                  <c:v>44510</c:v>
                </c:pt>
                <c:pt idx="25">
                  <c:v>44509</c:v>
                </c:pt>
                <c:pt idx="26">
                  <c:v>44508</c:v>
                </c:pt>
                <c:pt idx="27">
                  <c:v>44505</c:v>
                </c:pt>
                <c:pt idx="28">
                  <c:v>44504</c:v>
                </c:pt>
                <c:pt idx="29">
                  <c:v>44503</c:v>
                </c:pt>
                <c:pt idx="30">
                  <c:v>44502</c:v>
                </c:pt>
                <c:pt idx="31">
                  <c:v>44501</c:v>
                </c:pt>
                <c:pt idx="32">
                  <c:v>44498</c:v>
                </c:pt>
                <c:pt idx="33">
                  <c:v>44497</c:v>
                </c:pt>
                <c:pt idx="34">
                  <c:v>44496</c:v>
                </c:pt>
                <c:pt idx="35">
                  <c:v>44495</c:v>
                </c:pt>
                <c:pt idx="36">
                  <c:v>44494</c:v>
                </c:pt>
                <c:pt idx="37">
                  <c:v>44491</c:v>
                </c:pt>
                <c:pt idx="38">
                  <c:v>44490</c:v>
                </c:pt>
                <c:pt idx="39">
                  <c:v>44489</c:v>
                </c:pt>
                <c:pt idx="40">
                  <c:v>44488</c:v>
                </c:pt>
                <c:pt idx="41">
                  <c:v>44487</c:v>
                </c:pt>
                <c:pt idx="42">
                  <c:v>44484</c:v>
                </c:pt>
                <c:pt idx="43">
                  <c:v>44483</c:v>
                </c:pt>
                <c:pt idx="44">
                  <c:v>44482</c:v>
                </c:pt>
                <c:pt idx="45">
                  <c:v>44481</c:v>
                </c:pt>
                <c:pt idx="46">
                  <c:v>44480</c:v>
                </c:pt>
                <c:pt idx="47">
                  <c:v>44477</c:v>
                </c:pt>
                <c:pt idx="48">
                  <c:v>44476</c:v>
                </c:pt>
                <c:pt idx="49">
                  <c:v>44475</c:v>
                </c:pt>
                <c:pt idx="50">
                  <c:v>44474</c:v>
                </c:pt>
                <c:pt idx="51">
                  <c:v>44473</c:v>
                </c:pt>
                <c:pt idx="52">
                  <c:v>44470</c:v>
                </c:pt>
                <c:pt idx="53">
                  <c:v>44469</c:v>
                </c:pt>
                <c:pt idx="54">
                  <c:v>44468</c:v>
                </c:pt>
                <c:pt idx="55">
                  <c:v>44467</c:v>
                </c:pt>
                <c:pt idx="56">
                  <c:v>44464</c:v>
                </c:pt>
                <c:pt idx="57">
                  <c:v>44463</c:v>
                </c:pt>
                <c:pt idx="58">
                  <c:v>44462</c:v>
                </c:pt>
                <c:pt idx="59">
                  <c:v>44461</c:v>
                </c:pt>
                <c:pt idx="60">
                  <c:v>44460</c:v>
                </c:pt>
                <c:pt idx="61">
                  <c:v>44459</c:v>
                </c:pt>
                <c:pt idx="62">
                  <c:v>44456</c:v>
                </c:pt>
                <c:pt idx="63">
                  <c:v>44455</c:v>
                </c:pt>
                <c:pt idx="64">
                  <c:v>44454</c:v>
                </c:pt>
                <c:pt idx="65">
                  <c:v>44453</c:v>
                </c:pt>
                <c:pt idx="66">
                  <c:v>44452</c:v>
                </c:pt>
                <c:pt idx="67">
                  <c:v>44449</c:v>
                </c:pt>
                <c:pt idx="68">
                  <c:v>44448</c:v>
                </c:pt>
                <c:pt idx="69">
                  <c:v>44447</c:v>
                </c:pt>
                <c:pt idx="70">
                  <c:v>44446</c:v>
                </c:pt>
                <c:pt idx="71">
                  <c:v>44445</c:v>
                </c:pt>
                <c:pt idx="72">
                  <c:v>44442</c:v>
                </c:pt>
                <c:pt idx="73">
                  <c:v>44441</c:v>
                </c:pt>
                <c:pt idx="74">
                  <c:v>44440</c:v>
                </c:pt>
                <c:pt idx="75">
                  <c:v>44439</c:v>
                </c:pt>
                <c:pt idx="76">
                  <c:v>44438</c:v>
                </c:pt>
                <c:pt idx="77">
                  <c:v>44435</c:v>
                </c:pt>
                <c:pt idx="78">
                  <c:v>44434</c:v>
                </c:pt>
                <c:pt idx="79">
                  <c:v>44433</c:v>
                </c:pt>
                <c:pt idx="80">
                  <c:v>44432</c:v>
                </c:pt>
                <c:pt idx="81">
                  <c:v>44431</c:v>
                </c:pt>
                <c:pt idx="82">
                  <c:v>44428</c:v>
                </c:pt>
                <c:pt idx="83">
                  <c:v>44427</c:v>
                </c:pt>
                <c:pt idx="84">
                  <c:v>44426</c:v>
                </c:pt>
                <c:pt idx="85">
                  <c:v>44425</c:v>
                </c:pt>
                <c:pt idx="86">
                  <c:v>44424</c:v>
                </c:pt>
                <c:pt idx="87">
                  <c:v>44421</c:v>
                </c:pt>
                <c:pt idx="88">
                  <c:v>44420</c:v>
                </c:pt>
                <c:pt idx="89">
                  <c:v>44419</c:v>
                </c:pt>
                <c:pt idx="90">
                  <c:v>44418</c:v>
                </c:pt>
                <c:pt idx="91">
                  <c:v>44417</c:v>
                </c:pt>
                <c:pt idx="92">
                  <c:v>44414</c:v>
                </c:pt>
                <c:pt idx="93">
                  <c:v>44413</c:v>
                </c:pt>
                <c:pt idx="94">
                  <c:v>44412</c:v>
                </c:pt>
                <c:pt idx="95">
                  <c:v>44411</c:v>
                </c:pt>
                <c:pt idx="96">
                  <c:v>44410</c:v>
                </c:pt>
                <c:pt idx="97">
                  <c:v>44407</c:v>
                </c:pt>
                <c:pt idx="98">
                  <c:v>44406</c:v>
                </c:pt>
                <c:pt idx="99">
                  <c:v>44405</c:v>
                </c:pt>
                <c:pt idx="100">
                  <c:v>44404</c:v>
                </c:pt>
                <c:pt idx="101">
                  <c:v>44403</c:v>
                </c:pt>
                <c:pt idx="102">
                  <c:v>44400</c:v>
                </c:pt>
                <c:pt idx="103">
                  <c:v>44399</c:v>
                </c:pt>
                <c:pt idx="104">
                  <c:v>44398</c:v>
                </c:pt>
                <c:pt idx="105">
                  <c:v>44397</c:v>
                </c:pt>
                <c:pt idx="106">
                  <c:v>44396</c:v>
                </c:pt>
                <c:pt idx="107">
                  <c:v>44393</c:v>
                </c:pt>
                <c:pt idx="108">
                  <c:v>44392</c:v>
                </c:pt>
                <c:pt idx="109">
                  <c:v>44391</c:v>
                </c:pt>
                <c:pt idx="110">
                  <c:v>44390</c:v>
                </c:pt>
                <c:pt idx="111">
                  <c:v>44389</c:v>
                </c:pt>
                <c:pt idx="112">
                  <c:v>44386</c:v>
                </c:pt>
                <c:pt idx="113">
                  <c:v>44385</c:v>
                </c:pt>
                <c:pt idx="114">
                  <c:v>44384</c:v>
                </c:pt>
                <c:pt idx="115">
                  <c:v>44383</c:v>
                </c:pt>
                <c:pt idx="116">
                  <c:v>44382</c:v>
                </c:pt>
                <c:pt idx="117">
                  <c:v>44379</c:v>
                </c:pt>
                <c:pt idx="118">
                  <c:v>44378</c:v>
                </c:pt>
                <c:pt idx="119">
                  <c:v>44377</c:v>
                </c:pt>
                <c:pt idx="120">
                  <c:v>44376</c:v>
                </c:pt>
                <c:pt idx="121">
                  <c:v>44375</c:v>
                </c:pt>
                <c:pt idx="122">
                  <c:v>44372</c:v>
                </c:pt>
                <c:pt idx="123">
                  <c:v>44371</c:v>
                </c:pt>
                <c:pt idx="124">
                  <c:v>44370</c:v>
                </c:pt>
                <c:pt idx="125">
                  <c:v>44369</c:v>
                </c:pt>
                <c:pt idx="126">
                  <c:v>44368</c:v>
                </c:pt>
                <c:pt idx="127">
                  <c:v>44365</c:v>
                </c:pt>
                <c:pt idx="128">
                  <c:v>44364</c:v>
                </c:pt>
                <c:pt idx="129">
                  <c:v>44363</c:v>
                </c:pt>
                <c:pt idx="130">
                  <c:v>44362</c:v>
                </c:pt>
                <c:pt idx="131">
                  <c:v>44361</c:v>
                </c:pt>
                <c:pt idx="132">
                  <c:v>44358</c:v>
                </c:pt>
                <c:pt idx="133">
                  <c:v>44357</c:v>
                </c:pt>
                <c:pt idx="134">
                  <c:v>44350</c:v>
                </c:pt>
                <c:pt idx="135">
                  <c:v>44349</c:v>
                </c:pt>
                <c:pt idx="136">
                  <c:v>44348</c:v>
                </c:pt>
                <c:pt idx="137">
                  <c:v>44347</c:v>
                </c:pt>
                <c:pt idx="138">
                  <c:v>44344</c:v>
                </c:pt>
                <c:pt idx="139">
                  <c:v>44343</c:v>
                </c:pt>
                <c:pt idx="140">
                  <c:v>44342</c:v>
                </c:pt>
                <c:pt idx="141">
                  <c:v>44341</c:v>
                </c:pt>
                <c:pt idx="142">
                  <c:v>44340</c:v>
                </c:pt>
                <c:pt idx="143">
                  <c:v>44337</c:v>
                </c:pt>
                <c:pt idx="144">
                  <c:v>44336</c:v>
                </c:pt>
                <c:pt idx="145">
                  <c:v>44335</c:v>
                </c:pt>
                <c:pt idx="146">
                  <c:v>44334</c:v>
                </c:pt>
                <c:pt idx="147">
                  <c:v>44333</c:v>
                </c:pt>
                <c:pt idx="148">
                  <c:v>44330</c:v>
                </c:pt>
                <c:pt idx="149">
                  <c:v>44329</c:v>
                </c:pt>
                <c:pt idx="150">
                  <c:v>44328</c:v>
                </c:pt>
                <c:pt idx="151">
                  <c:v>44327</c:v>
                </c:pt>
                <c:pt idx="152">
                  <c:v>44326</c:v>
                </c:pt>
                <c:pt idx="153">
                  <c:v>44323</c:v>
                </c:pt>
                <c:pt idx="154">
                  <c:v>44322</c:v>
                </c:pt>
                <c:pt idx="155">
                  <c:v>44321</c:v>
                </c:pt>
                <c:pt idx="156">
                  <c:v>44320</c:v>
                </c:pt>
                <c:pt idx="157">
                  <c:v>44319</c:v>
                </c:pt>
                <c:pt idx="158">
                  <c:v>44316</c:v>
                </c:pt>
                <c:pt idx="159">
                  <c:v>44315</c:v>
                </c:pt>
                <c:pt idx="160">
                  <c:v>44314</c:v>
                </c:pt>
                <c:pt idx="161">
                  <c:v>44313</c:v>
                </c:pt>
                <c:pt idx="162">
                  <c:v>44312</c:v>
                </c:pt>
                <c:pt idx="163">
                  <c:v>44309</c:v>
                </c:pt>
                <c:pt idx="164">
                  <c:v>44308</c:v>
                </c:pt>
                <c:pt idx="165">
                  <c:v>44307</c:v>
                </c:pt>
                <c:pt idx="166">
                  <c:v>44306</c:v>
                </c:pt>
                <c:pt idx="167">
                  <c:v>44305</c:v>
                </c:pt>
                <c:pt idx="168">
                  <c:v>44302</c:v>
                </c:pt>
                <c:pt idx="169">
                  <c:v>44301</c:v>
                </c:pt>
                <c:pt idx="170">
                  <c:v>44300</c:v>
                </c:pt>
                <c:pt idx="171">
                  <c:v>44299</c:v>
                </c:pt>
                <c:pt idx="172">
                  <c:v>44298</c:v>
                </c:pt>
                <c:pt idx="173">
                  <c:v>44295</c:v>
                </c:pt>
                <c:pt idx="174">
                  <c:v>44294</c:v>
                </c:pt>
                <c:pt idx="175">
                  <c:v>44293</c:v>
                </c:pt>
                <c:pt idx="176">
                  <c:v>44292</c:v>
                </c:pt>
                <c:pt idx="177">
                  <c:v>44291</c:v>
                </c:pt>
                <c:pt idx="178">
                  <c:v>44288</c:v>
                </c:pt>
                <c:pt idx="179">
                  <c:v>44287</c:v>
                </c:pt>
                <c:pt idx="180">
                  <c:v>44286</c:v>
                </c:pt>
                <c:pt idx="181">
                  <c:v>44285</c:v>
                </c:pt>
                <c:pt idx="182">
                  <c:v>44284</c:v>
                </c:pt>
                <c:pt idx="183">
                  <c:v>44281</c:v>
                </c:pt>
                <c:pt idx="184">
                  <c:v>44280</c:v>
                </c:pt>
                <c:pt idx="185">
                  <c:v>44279</c:v>
                </c:pt>
                <c:pt idx="186">
                  <c:v>44278</c:v>
                </c:pt>
                <c:pt idx="187">
                  <c:v>44277</c:v>
                </c:pt>
                <c:pt idx="188">
                  <c:v>44274</c:v>
                </c:pt>
                <c:pt idx="189">
                  <c:v>44273</c:v>
                </c:pt>
                <c:pt idx="190">
                  <c:v>44272</c:v>
                </c:pt>
                <c:pt idx="191">
                  <c:v>44271</c:v>
                </c:pt>
                <c:pt idx="192">
                  <c:v>44270</c:v>
                </c:pt>
                <c:pt idx="193">
                  <c:v>44267</c:v>
                </c:pt>
                <c:pt idx="194">
                  <c:v>44266</c:v>
                </c:pt>
                <c:pt idx="195">
                  <c:v>44265</c:v>
                </c:pt>
                <c:pt idx="196">
                  <c:v>44264</c:v>
                </c:pt>
                <c:pt idx="197">
                  <c:v>44263</c:v>
                </c:pt>
                <c:pt idx="198">
                  <c:v>44260</c:v>
                </c:pt>
                <c:pt idx="199">
                  <c:v>44259</c:v>
                </c:pt>
                <c:pt idx="200">
                  <c:v>44258</c:v>
                </c:pt>
                <c:pt idx="201">
                  <c:v>44257</c:v>
                </c:pt>
                <c:pt idx="202">
                  <c:v>44256</c:v>
                </c:pt>
                <c:pt idx="203">
                  <c:v>44253</c:v>
                </c:pt>
                <c:pt idx="204">
                  <c:v>44252</c:v>
                </c:pt>
                <c:pt idx="205">
                  <c:v>44251</c:v>
                </c:pt>
                <c:pt idx="206">
                  <c:v>44250</c:v>
                </c:pt>
                <c:pt idx="207">
                  <c:v>44249</c:v>
                </c:pt>
                <c:pt idx="208">
                  <c:v>44246</c:v>
                </c:pt>
                <c:pt idx="209">
                  <c:v>44245</c:v>
                </c:pt>
                <c:pt idx="210">
                  <c:v>44244</c:v>
                </c:pt>
                <c:pt idx="211">
                  <c:v>44243</c:v>
                </c:pt>
                <c:pt idx="212">
                  <c:v>44242</c:v>
                </c:pt>
                <c:pt idx="213">
                  <c:v>44239</c:v>
                </c:pt>
                <c:pt idx="214">
                  <c:v>44238</c:v>
                </c:pt>
                <c:pt idx="215">
                  <c:v>44237</c:v>
                </c:pt>
                <c:pt idx="216">
                  <c:v>44236</c:v>
                </c:pt>
                <c:pt idx="217">
                  <c:v>44235</c:v>
                </c:pt>
                <c:pt idx="218">
                  <c:v>44232</c:v>
                </c:pt>
                <c:pt idx="219">
                  <c:v>44231</c:v>
                </c:pt>
                <c:pt idx="220">
                  <c:v>44230</c:v>
                </c:pt>
                <c:pt idx="221">
                  <c:v>44229</c:v>
                </c:pt>
                <c:pt idx="222">
                  <c:v>44228</c:v>
                </c:pt>
                <c:pt idx="223">
                  <c:v>44225</c:v>
                </c:pt>
                <c:pt idx="224">
                  <c:v>44224</c:v>
                </c:pt>
                <c:pt idx="225">
                  <c:v>44223</c:v>
                </c:pt>
                <c:pt idx="226">
                  <c:v>44222</c:v>
                </c:pt>
                <c:pt idx="227">
                  <c:v>44221</c:v>
                </c:pt>
                <c:pt idx="228">
                  <c:v>44218</c:v>
                </c:pt>
                <c:pt idx="229">
                  <c:v>44217</c:v>
                </c:pt>
                <c:pt idx="230">
                  <c:v>44216</c:v>
                </c:pt>
                <c:pt idx="231">
                  <c:v>44215</c:v>
                </c:pt>
                <c:pt idx="232">
                  <c:v>44214</c:v>
                </c:pt>
                <c:pt idx="233">
                  <c:v>44211</c:v>
                </c:pt>
                <c:pt idx="234">
                  <c:v>44210</c:v>
                </c:pt>
                <c:pt idx="235">
                  <c:v>44209</c:v>
                </c:pt>
                <c:pt idx="236">
                  <c:v>44208</c:v>
                </c:pt>
                <c:pt idx="237">
                  <c:v>44207</c:v>
                </c:pt>
                <c:pt idx="238">
                  <c:v>44204</c:v>
                </c:pt>
                <c:pt idx="239">
                  <c:v>44203</c:v>
                </c:pt>
                <c:pt idx="240">
                  <c:v>44202</c:v>
                </c:pt>
                <c:pt idx="241">
                  <c:v>44201</c:v>
                </c:pt>
                <c:pt idx="242">
                  <c:v>44200</c:v>
                </c:pt>
                <c:pt idx="243">
                  <c:v>44196</c:v>
                </c:pt>
                <c:pt idx="244">
                  <c:v>44195</c:v>
                </c:pt>
                <c:pt idx="245">
                  <c:v>44194</c:v>
                </c:pt>
                <c:pt idx="246">
                  <c:v>44193</c:v>
                </c:pt>
                <c:pt idx="247">
                  <c:v>44189</c:v>
                </c:pt>
                <c:pt idx="248">
                  <c:v>44188</c:v>
                </c:pt>
                <c:pt idx="249">
                  <c:v>44187</c:v>
                </c:pt>
                <c:pt idx="250">
                  <c:v>44186</c:v>
                </c:pt>
                <c:pt idx="251">
                  <c:v>44183</c:v>
                </c:pt>
                <c:pt idx="252">
                  <c:v>44182</c:v>
                </c:pt>
                <c:pt idx="253">
                  <c:v>44181</c:v>
                </c:pt>
                <c:pt idx="254">
                  <c:v>44180</c:v>
                </c:pt>
                <c:pt idx="255">
                  <c:v>44179</c:v>
                </c:pt>
                <c:pt idx="256">
                  <c:v>44176</c:v>
                </c:pt>
                <c:pt idx="257">
                  <c:v>44175</c:v>
                </c:pt>
                <c:pt idx="258">
                  <c:v>44174</c:v>
                </c:pt>
                <c:pt idx="259">
                  <c:v>44173</c:v>
                </c:pt>
                <c:pt idx="260">
                  <c:v>44172</c:v>
                </c:pt>
                <c:pt idx="261">
                  <c:v>44169</c:v>
                </c:pt>
                <c:pt idx="262">
                  <c:v>44168</c:v>
                </c:pt>
                <c:pt idx="263">
                  <c:v>44167</c:v>
                </c:pt>
                <c:pt idx="264">
                  <c:v>44166</c:v>
                </c:pt>
                <c:pt idx="265">
                  <c:v>44165</c:v>
                </c:pt>
                <c:pt idx="266">
                  <c:v>44162</c:v>
                </c:pt>
                <c:pt idx="267">
                  <c:v>44161</c:v>
                </c:pt>
                <c:pt idx="268">
                  <c:v>44160</c:v>
                </c:pt>
                <c:pt idx="269">
                  <c:v>44159</c:v>
                </c:pt>
                <c:pt idx="270">
                  <c:v>44158</c:v>
                </c:pt>
                <c:pt idx="271">
                  <c:v>44155</c:v>
                </c:pt>
                <c:pt idx="272">
                  <c:v>44154</c:v>
                </c:pt>
                <c:pt idx="273">
                  <c:v>44153</c:v>
                </c:pt>
                <c:pt idx="274">
                  <c:v>44152</c:v>
                </c:pt>
                <c:pt idx="275">
                  <c:v>44151</c:v>
                </c:pt>
                <c:pt idx="276">
                  <c:v>44148</c:v>
                </c:pt>
                <c:pt idx="277">
                  <c:v>44147</c:v>
                </c:pt>
                <c:pt idx="278">
                  <c:v>44146</c:v>
                </c:pt>
                <c:pt idx="279">
                  <c:v>44145</c:v>
                </c:pt>
                <c:pt idx="280">
                  <c:v>44144</c:v>
                </c:pt>
                <c:pt idx="281">
                  <c:v>44141</c:v>
                </c:pt>
                <c:pt idx="282">
                  <c:v>44140</c:v>
                </c:pt>
                <c:pt idx="283">
                  <c:v>44139</c:v>
                </c:pt>
                <c:pt idx="284">
                  <c:v>44138</c:v>
                </c:pt>
                <c:pt idx="285">
                  <c:v>44137</c:v>
                </c:pt>
                <c:pt idx="286">
                  <c:v>44134</c:v>
                </c:pt>
                <c:pt idx="287">
                  <c:v>44133</c:v>
                </c:pt>
                <c:pt idx="288">
                  <c:v>44132</c:v>
                </c:pt>
                <c:pt idx="289">
                  <c:v>44131</c:v>
                </c:pt>
                <c:pt idx="290">
                  <c:v>44130</c:v>
                </c:pt>
                <c:pt idx="291">
                  <c:v>44127</c:v>
                </c:pt>
                <c:pt idx="292">
                  <c:v>44126</c:v>
                </c:pt>
                <c:pt idx="293">
                  <c:v>44125</c:v>
                </c:pt>
                <c:pt idx="294">
                  <c:v>44124</c:v>
                </c:pt>
                <c:pt idx="295">
                  <c:v>44123</c:v>
                </c:pt>
                <c:pt idx="296">
                  <c:v>44120</c:v>
                </c:pt>
                <c:pt idx="297">
                  <c:v>44119</c:v>
                </c:pt>
                <c:pt idx="298">
                  <c:v>44118</c:v>
                </c:pt>
                <c:pt idx="299">
                  <c:v>44117</c:v>
                </c:pt>
                <c:pt idx="300">
                  <c:v>44116</c:v>
                </c:pt>
                <c:pt idx="301">
                  <c:v>44113</c:v>
                </c:pt>
                <c:pt idx="302">
                  <c:v>44112</c:v>
                </c:pt>
                <c:pt idx="303">
                  <c:v>44111</c:v>
                </c:pt>
                <c:pt idx="304">
                  <c:v>44110</c:v>
                </c:pt>
                <c:pt idx="305">
                  <c:v>44109</c:v>
                </c:pt>
                <c:pt idx="306">
                  <c:v>44106</c:v>
                </c:pt>
                <c:pt idx="307">
                  <c:v>44105</c:v>
                </c:pt>
                <c:pt idx="308">
                  <c:v>44104</c:v>
                </c:pt>
                <c:pt idx="309">
                  <c:v>44103</c:v>
                </c:pt>
                <c:pt idx="310">
                  <c:v>44102</c:v>
                </c:pt>
                <c:pt idx="311">
                  <c:v>44099</c:v>
                </c:pt>
                <c:pt idx="312">
                  <c:v>44098</c:v>
                </c:pt>
                <c:pt idx="313">
                  <c:v>44097</c:v>
                </c:pt>
                <c:pt idx="314">
                  <c:v>44096</c:v>
                </c:pt>
                <c:pt idx="315">
                  <c:v>44095</c:v>
                </c:pt>
                <c:pt idx="316">
                  <c:v>44092</c:v>
                </c:pt>
                <c:pt idx="317">
                  <c:v>44091</c:v>
                </c:pt>
                <c:pt idx="318">
                  <c:v>44090</c:v>
                </c:pt>
                <c:pt idx="319">
                  <c:v>44089</c:v>
                </c:pt>
                <c:pt idx="320">
                  <c:v>44088</c:v>
                </c:pt>
                <c:pt idx="321">
                  <c:v>44085</c:v>
                </c:pt>
                <c:pt idx="322">
                  <c:v>44084</c:v>
                </c:pt>
                <c:pt idx="323">
                  <c:v>44083</c:v>
                </c:pt>
                <c:pt idx="324">
                  <c:v>44082</c:v>
                </c:pt>
                <c:pt idx="325">
                  <c:v>44081</c:v>
                </c:pt>
                <c:pt idx="326">
                  <c:v>44078</c:v>
                </c:pt>
                <c:pt idx="327">
                  <c:v>44077</c:v>
                </c:pt>
                <c:pt idx="328">
                  <c:v>44076</c:v>
                </c:pt>
                <c:pt idx="329">
                  <c:v>44075</c:v>
                </c:pt>
                <c:pt idx="330">
                  <c:v>44074</c:v>
                </c:pt>
                <c:pt idx="331">
                  <c:v>44071</c:v>
                </c:pt>
                <c:pt idx="332">
                  <c:v>44070</c:v>
                </c:pt>
                <c:pt idx="333">
                  <c:v>44069</c:v>
                </c:pt>
                <c:pt idx="334">
                  <c:v>44068</c:v>
                </c:pt>
                <c:pt idx="335">
                  <c:v>44067</c:v>
                </c:pt>
                <c:pt idx="336">
                  <c:v>44064</c:v>
                </c:pt>
                <c:pt idx="337">
                  <c:v>44063</c:v>
                </c:pt>
                <c:pt idx="338">
                  <c:v>44062</c:v>
                </c:pt>
                <c:pt idx="339">
                  <c:v>44061</c:v>
                </c:pt>
                <c:pt idx="340">
                  <c:v>44060</c:v>
                </c:pt>
                <c:pt idx="341">
                  <c:v>44057</c:v>
                </c:pt>
                <c:pt idx="342">
                  <c:v>44056</c:v>
                </c:pt>
                <c:pt idx="343">
                  <c:v>44055</c:v>
                </c:pt>
                <c:pt idx="344">
                  <c:v>44054</c:v>
                </c:pt>
                <c:pt idx="345">
                  <c:v>44053</c:v>
                </c:pt>
                <c:pt idx="346">
                  <c:v>44050</c:v>
                </c:pt>
                <c:pt idx="347">
                  <c:v>44049</c:v>
                </c:pt>
                <c:pt idx="348">
                  <c:v>44048</c:v>
                </c:pt>
                <c:pt idx="349">
                  <c:v>44047</c:v>
                </c:pt>
                <c:pt idx="350">
                  <c:v>44046</c:v>
                </c:pt>
                <c:pt idx="351">
                  <c:v>44043</c:v>
                </c:pt>
                <c:pt idx="352">
                  <c:v>44042</c:v>
                </c:pt>
                <c:pt idx="353">
                  <c:v>44041</c:v>
                </c:pt>
                <c:pt idx="354">
                  <c:v>44040</c:v>
                </c:pt>
                <c:pt idx="355">
                  <c:v>44039</c:v>
                </c:pt>
                <c:pt idx="356">
                  <c:v>44036</c:v>
                </c:pt>
                <c:pt idx="357">
                  <c:v>44035</c:v>
                </c:pt>
                <c:pt idx="358">
                  <c:v>44034</c:v>
                </c:pt>
                <c:pt idx="359">
                  <c:v>44033</c:v>
                </c:pt>
                <c:pt idx="360">
                  <c:v>44032</c:v>
                </c:pt>
                <c:pt idx="361">
                  <c:v>44029</c:v>
                </c:pt>
                <c:pt idx="362">
                  <c:v>44028</c:v>
                </c:pt>
                <c:pt idx="363">
                  <c:v>44027</c:v>
                </c:pt>
                <c:pt idx="364">
                  <c:v>44026</c:v>
                </c:pt>
                <c:pt idx="365">
                  <c:v>44025</c:v>
                </c:pt>
                <c:pt idx="366">
                  <c:v>44022</c:v>
                </c:pt>
                <c:pt idx="367">
                  <c:v>44021</c:v>
                </c:pt>
                <c:pt idx="368">
                  <c:v>44020</c:v>
                </c:pt>
                <c:pt idx="369">
                  <c:v>44019</c:v>
                </c:pt>
                <c:pt idx="370">
                  <c:v>44018</c:v>
                </c:pt>
                <c:pt idx="371">
                  <c:v>44015</c:v>
                </c:pt>
                <c:pt idx="372">
                  <c:v>44014</c:v>
                </c:pt>
                <c:pt idx="373">
                  <c:v>44013</c:v>
                </c:pt>
                <c:pt idx="374">
                  <c:v>44012</c:v>
                </c:pt>
                <c:pt idx="375">
                  <c:v>44011</c:v>
                </c:pt>
                <c:pt idx="376">
                  <c:v>44008</c:v>
                </c:pt>
                <c:pt idx="377">
                  <c:v>44007</c:v>
                </c:pt>
                <c:pt idx="378">
                  <c:v>44006</c:v>
                </c:pt>
                <c:pt idx="379">
                  <c:v>44005</c:v>
                </c:pt>
                <c:pt idx="380">
                  <c:v>44004</c:v>
                </c:pt>
                <c:pt idx="381">
                  <c:v>44001</c:v>
                </c:pt>
                <c:pt idx="382">
                  <c:v>44000</c:v>
                </c:pt>
                <c:pt idx="383">
                  <c:v>43999</c:v>
                </c:pt>
                <c:pt idx="384">
                  <c:v>43998</c:v>
                </c:pt>
                <c:pt idx="385">
                  <c:v>43997</c:v>
                </c:pt>
                <c:pt idx="386">
                  <c:v>43994</c:v>
                </c:pt>
                <c:pt idx="387">
                  <c:v>43993</c:v>
                </c:pt>
                <c:pt idx="388">
                  <c:v>43992</c:v>
                </c:pt>
                <c:pt idx="389">
                  <c:v>43991</c:v>
                </c:pt>
                <c:pt idx="390">
                  <c:v>43990</c:v>
                </c:pt>
                <c:pt idx="391">
                  <c:v>43987</c:v>
                </c:pt>
                <c:pt idx="392">
                  <c:v>43986</c:v>
                </c:pt>
                <c:pt idx="393">
                  <c:v>43985</c:v>
                </c:pt>
                <c:pt idx="394">
                  <c:v>43984</c:v>
                </c:pt>
                <c:pt idx="395">
                  <c:v>43983</c:v>
                </c:pt>
                <c:pt idx="396">
                  <c:v>43980</c:v>
                </c:pt>
                <c:pt idx="397">
                  <c:v>43979</c:v>
                </c:pt>
                <c:pt idx="398">
                  <c:v>43978</c:v>
                </c:pt>
                <c:pt idx="399">
                  <c:v>43977</c:v>
                </c:pt>
                <c:pt idx="400">
                  <c:v>43973</c:v>
                </c:pt>
                <c:pt idx="401">
                  <c:v>43972</c:v>
                </c:pt>
                <c:pt idx="402">
                  <c:v>43971</c:v>
                </c:pt>
                <c:pt idx="403">
                  <c:v>43970</c:v>
                </c:pt>
                <c:pt idx="404">
                  <c:v>43969</c:v>
                </c:pt>
                <c:pt idx="405">
                  <c:v>43966</c:v>
                </c:pt>
                <c:pt idx="406">
                  <c:v>43965</c:v>
                </c:pt>
                <c:pt idx="407">
                  <c:v>43964</c:v>
                </c:pt>
                <c:pt idx="408">
                  <c:v>43963</c:v>
                </c:pt>
                <c:pt idx="409">
                  <c:v>43962</c:v>
                </c:pt>
                <c:pt idx="410">
                  <c:v>43959</c:v>
                </c:pt>
                <c:pt idx="411">
                  <c:v>43958</c:v>
                </c:pt>
                <c:pt idx="412">
                  <c:v>43957</c:v>
                </c:pt>
                <c:pt idx="413">
                  <c:v>43956</c:v>
                </c:pt>
                <c:pt idx="414">
                  <c:v>43955</c:v>
                </c:pt>
                <c:pt idx="415">
                  <c:v>43952</c:v>
                </c:pt>
                <c:pt idx="416">
                  <c:v>43951</c:v>
                </c:pt>
                <c:pt idx="417">
                  <c:v>43950</c:v>
                </c:pt>
                <c:pt idx="418">
                  <c:v>43949</c:v>
                </c:pt>
                <c:pt idx="419">
                  <c:v>43948</c:v>
                </c:pt>
                <c:pt idx="420">
                  <c:v>43945</c:v>
                </c:pt>
                <c:pt idx="421">
                  <c:v>43944</c:v>
                </c:pt>
                <c:pt idx="422">
                  <c:v>43943</c:v>
                </c:pt>
                <c:pt idx="423">
                  <c:v>43942</c:v>
                </c:pt>
                <c:pt idx="424">
                  <c:v>43941</c:v>
                </c:pt>
                <c:pt idx="425">
                  <c:v>43938</c:v>
                </c:pt>
                <c:pt idx="426">
                  <c:v>43937</c:v>
                </c:pt>
                <c:pt idx="427">
                  <c:v>43936</c:v>
                </c:pt>
                <c:pt idx="428">
                  <c:v>43935</c:v>
                </c:pt>
                <c:pt idx="429">
                  <c:v>43934</c:v>
                </c:pt>
                <c:pt idx="430">
                  <c:v>43930</c:v>
                </c:pt>
                <c:pt idx="431">
                  <c:v>43929</c:v>
                </c:pt>
                <c:pt idx="432">
                  <c:v>43928</c:v>
                </c:pt>
                <c:pt idx="433">
                  <c:v>43927</c:v>
                </c:pt>
                <c:pt idx="434">
                  <c:v>43924</c:v>
                </c:pt>
                <c:pt idx="435">
                  <c:v>43923</c:v>
                </c:pt>
                <c:pt idx="436">
                  <c:v>43922</c:v>
                </c:pt>
                <c:pt idx="437">
                  <c:v>43921</c:v>
                </c:pt>
                <c:pt idx="438">
                  <c:v>43920</c:v>
                </c:pt>
                <c:pt idx="439">
                  <c:v>43917</c:v>
                </c:pt>
                <c:pt idx="440">
                  <c:v>43916</c:v>
                </c:pt>
                <c:pt idx="441">
                  <c:v>43915</c:v>
                </c:pt>
                <c:pt idx="442">
                  <c:v>43914</c:v>
                </c:pt>
                <c:pt idx="443">
                  <c:v>43913</c:v>
                </c:pt>
                <c:pt idx="444">
                  <c:v>43910</c:v>
                </c:pt>
                <c:pt idx="445">
                  <c:v>43909</c:v>
                </c:pt>
                <c:pt idx="446">
                  <c:v>43908</c:v>
                </c:pt>
                <c:pt idx="447">
                  <c:v>43907</c:v>
                </c:pt>
                <c:pt idx="448">
                  <c:v>43906</c:v>
                </c:pt>
                <c:pt idx="449">
                  <c:v>43903</c:v>
                </c:pt>
                <c:pt idx="450">
                  <c:v>43902</c:v>
                </c:pt>
                <c:pt idx="451">
                  <c:v>43901</c:v>
                </c:pt>
                <c:pt idx="452">
                  <c:v>43900</c:v>
                </c:pt>
                <c:pt idx="453">
                  <c:v>43899</c:v>
                </c:pt>
                <c:pt idx="454">
                  <c:v>43896</c:v>
                </c:pt>
                <c:pt idx="455">
                  <c:v>43895</c:v>
                </c:pt>
                <c:pt idx="456">
                  <c:v>43894</c:v>
                </c:pt>
                <c:pt idx="457">
                  <c:v>43893</c:v>
                </c:pt>
                <c:pt idx="458">
                  <c:v>43892</c:v>
                </c:pt>
                <c:pt idx="459">
                  <c:v>43889</c:v>
                </c:pt>
                <c:pt idx="460">
                  <c:v>43888</c:v>
                </c:pt>
                <c:pt idx="461">
                  <c:v>43887</c:v>
                </c:pt>
                <c:pt idx="462">
                  <c:v>43886</c:v>
                </c:pt>
                <c:pt idx="463">
                  <c:v>43885</c:v>
                </c:pt>
                <c:pt idx="464">
                  <c:v>43882</c:v>
                </c:pt>
                <c:pt idx="465">
                  <c:v>43881</c:v>
                </c:pt>
                <c:pt idx="466">
                  <c:v>43880</c:v>
                </c:pt>
                <c:pt idx="467">
                  <c:v>43879</c:v>
                </c:pt>
                <c:pt idx="468">
                  <c:v>43875</c:v>
                </c:pt>
                <c:pt idx="469">
                  <c:v>43874</c:v>
                </c:pt>
                <c:pt idx="470">
                  <c:v>43873</c:v>
                </c:pt>
                <c:pt idx="471">
                  <c:v>43872</c:v>
                </c:pt>
                <c:pt idx="472">
                  <c:v>43871</c:v>
                </c:pt>
                <c:pt idx="473">
                  <c:v>43868</c:v>
                </c:pt>
                <c:pt idx="474">
                  <c:v>43867</c:v>
                </c:pt>
                <c:pt idx="475">
                  <c:v>43866</c:v>
                </c:pt>
                <c:pt idx="476">
                  <c:v>43865</c:v>
                </c:pt>
                <c:pt idx="477">
                  <c:v>43864</c:v>
                </c:pt>
                <c:pt idx="478">
                  <c:v>43861</c:v>
                </c:pt>
                <c:pt idx="479">
                  <c:v>43860</c:v>
                </c:pt>
                <c:pt idx="480">
                  <c:v>43859</c:v>
                </c:pt>
                <c:pt idx="481">
                  <c:v>43858</c:v>
                </c:pt>
                <c:pt idx="482">
                  <c:v>43857</c:v>
                </c:pt>
                <c:pt idx="483">
                  <c:v>43854</c:v>
                </c:pt>
                <c:pt idx="484">
                  <c:v>43853</c:v>
                </c:pt>
                <c:pt idx="485">
                  <c:v>43852</c:v>
                </c:pt>
                <c:pt idx="486">
                  <c:v>43851</c:v>
                </c:pt>
                <c:pt idx="487">
                  <c:v>43847</c:v>
                </c:pt>
                <c:pt idx="488">
                  <c:v>43846</c:v>
                </c:pt>
                <c:pt idx="489">
                  <c:v>43845</c:v>
                </c:pt>
                <c:pt idx="490">
                  <c:v>43844</c:v>
                </c:pt>
                <c:pt idx="491">
                  <c:v>43843</c:v>
                </c:pt>
                <c:pt idx="492">
                  <c:v>43840</c:v>
                </c:pt>
                <c:pt idx="493">
                  <c:v>43839</c:v>
                </c:pt>
                <c:pt idx="494">
                  <c:v>43838</c:v>
                </c:pt>
                <c:pt idx="495">
                  <c:v>43837</c:v>
                </c:pt>
                <c:pt idx="496">
                  <c:v>43836</c:v>
                </c:pt>
                <c:pt idx="497">
                  <c:v>43833</c:v>
                </c:pt>
                <c:pt idx="498">
                  <c:v>43832</c:v>
                </c:pt>
                <c:pt idx="499">
                  <c:v>43830</c:v>
                </c:pt>
                <c:pt idx="500">
                  <c:v>43829</c:v>
                </c:pt>
                <c:pt idx="501">
                  <c:v>43826</c:v>
                </c:pt>
                <c:pt idx="502">
                  <c:v>43825</c:v>
                </c:pt>
                <c:pt idx="503">
                  <c:v>43823</c:v>
                </c:pt>
                <c:pt idx="504">
                  <c:v>43822</c:v>
                </c:pt>
                <c:pt idx="505">
                  <c:v>43819</c:v>
                </c:pt>
                <c:pt idx="506">
                  <c:v>43818</c:v>
                </c:pt>
                <c:pt idx="507">
                  <c:v>43817</c:v>
                </c:pt>
                <c:pt idx="508">
                  <c:v>43816</c:v>
                </c:pt>
                <c:pt idx="509">
                  <c:v>43815</c:v>
                </c:pt>
                <c:pt idx="510">
                  <c:v>43812</c:v>
                </c:pt>
                <c:pt idx="511">
                  <c:v>43811</c:v>
                </c:pt>
                <c:pt idx="512">
                  <c:v>43810</c:v>
                </c:pt>
                <c:pt idx="513">
                  <c:v>43809</c:v>
                </c:pt>
                <c:pt idx="514">
                  <c:v>43808</c:v>
                </c:pt>
                <c:pt idx="515">
                  <c:v>43805</c:v>
                </c:pt>
                <c:pt idx="516">
                  <c:v>43804</c:v>
                </c:pt>
                <c:pt idx="517">
                  <c:v>43803</c:v>
                </c:pt>
                <c:pt idx="518">
                  <c:v>43802</c:v>
                </c:pt>
                <c:pt idx="519">
                  <c:v>43801</c:v>
                </c:pt>
                <c:pt idx="520">
                  <c:v>43796</c:v>
                </c:pt>
                <c:pt idx="521">
                  <c:v>43795</c:v>
                </c:pt>
                <c:pt idx="522">
                  <c:v>43794</c:v>
                </c:pt>
                <c:pt idx="523">
                  <c:v>43791</c:v>
                </c:pt>
                <c:pt idx="524">
                  <c:v>43790</c:v>
                </c:pt>
                <c:pt idx="525">
                  <c:v>43789</c:v>
                </c:pt>
                <c:pt idx="526">
                  <c:v>43788</c:v>
                </c:pt>
                <c:pt idx="527">
                  <c:v>43787</c:v>
                </c:pt>
                <c:pt idx="528">
                  <c:v>43784</c:v>
                </c:pt>
                <c:pt idx="529">
                  <c:v>43783</c:v>
                </c:pt>
                <c:pt idx="530">
                  <c:v>43782</c:v>
                </c:pt>
                <c:pt idx="531">
                  <c:v>43781</c:v>
                </c:pt>
                <c:pt idx="532">
                  <c:v>43780</c:v>
                </c:pt>
                <c:pt idx="533">
                  <c:v>43777</c:v>
                </c:pt>
                <c:pt idx="534">
                  <c:v>43776</c:v>
                </c:pt>
                <c:pt idx="535">
                  <c:v>43775</c:v>
                </c:pt>
                <c:pt idx="536">
                  <c:v>43774</c:v>
                </c:pt>
                <c:pt idx="537">
                  <c:v>43773</c:v>
                </c:pt>
                <c:pt idx="538">
                  <c:v>43770</c:v>
                </c:pt>
                <c:pt idx="539">
                  <c:v>43769</c:v>
                </c:pt>
                <c:pt idx="540">
                  <c:v>43768</c:v>
                </c:pt>
                <c:pt idx="541">
                  <c:v>43767</c:v>
                </c:pt>
                <c:pt idx="542">
                  <c:v>43766</c:v>
                </c:pt>
                <c:pt idx="543">
                  <c:v>43763</c:v>
                </c:pt>
                <c:pt idx="544">
                  <c:v>43762</c:v>
                </c:pt>
                <c:pt idx="545">
                  <c:v>43761</c:v>
                </c:pt>
                <c:pt idx="546">
                  <c:v>43760</c:v>
                </c:pt>
                <c:pt idx="547">
                  <c:v>43759</c:v>
                </c:pt>
                <c:pt idx="548">
                  <c:v>43756</c:v>
                </c:pt>
                <c:pt idx="549">
                  <c:v>43755</c:v>
                </c:pt>
                <c:pt idx="550">
                  <c:v>43754</c:v>
                </c:pt>
                <c:pt idx="551">
                  <c:v>43753</c:v>
                </c:pt>
                <c:pt idx="552">
                  <c:v>43752</c:v>
                </c:pt>
                <c:pt idx="553">
                  <c:v>43749</c:v>
                </c:pt>
                <c:pt idx="554">
                  <c:v>43748</c:v>
                </c:pt>
                <c:pt idx="555">
                  <c:v>43747</c:v>
                </c:pt>
                <c:pt idx="556">
                  <c:v>43746</c:v>
                </c:pt>
                <c:pt idx="557">
                  <c:v>43745</c:v>
                </c:pt>
                <c:pt idx="558">
                  <c:v>43742</c:v>
                </c:pt>
                <c:pt idx="559">
                  <c:v>43741</c:v>
                </c:pt>
                <c:pt idx="560">
                  <c:v>43740</c:v>
                </c:pt>
                <c:pt idx="561">
                  <c:v>43739</c:v>
                </c:pt>
                <c:pt idx="562">
                  <c:v>43738</c:v>
                </c:pt>
                <c:pt idx="563">
                  <c:v>43735</c:v>
                </c:pt>
                <c:pt idx="564">
                  <c:v>43734</c:v>
                </c:pt>
                <c:pt idx="565">
                  <c:v>43733</c:v>
                </c:pt>
                <c:pt idx="566">
                  <c:v>43732</c:v>
                </c:pt>
                <c:pt idx="567">
                  <c:v>43731</c:v>
                </c:pt>
                <c:pt idx="568">
                  <c:v>43728</c:v>
                </c:pt>
                <c:pt idx="569">
                  <c:v>43727</c:v>
                </c:pt>
                <c:pt idx="570">
                  <c:v>43726</c:v>
                </c:pt>
                <c:pt idx="571">
                  <c:v>43725</c:v>
                </c:pt>
                <c:pt idx="572">
                  <c:v>43724</c:v>
                </c:pt>
                <c:pt idx="573">
                  <c:v>43721</c:v>
                </c:pt>
                <c:pt idx="574">
                  <c:v>43720</c:v>
                </c:pt>
                <c:pt idx="575">
                  <c:v>43719</c:v>
                </c:pt>
                <c:pt idx="576">
                  <c:v>43718</c:v>
                </c:pt>
                <c:pt idx="577">
                  <c:v>43717</c:v>
                </c:pt>
                <c:pt idx="578">
                  <c:v>43714</c:v>
                </c:pt>
                <c:pt idx="579">
                  <c:v>43713</c:v>
                </c:pt>
                <c:pt idx="580">
                  <c:v>43712</c:v>
                </c:pt>
                <c:pt idx="581">
                  <c:v>43711</c:v>
                </c:pt>
                <c:pt idx="582">
                  <c:v>43710</c:v>
                </c:pt>
                <c:pt idx="583">
                  <c:v>43707</c:v>
                </c:pt>
                <c:pt idx="584">
                  <c:v>43706</c:v>
                </c:pt>
                <c:pt idx="585">
                  <c:v>43705</c:v>
                </c:pt>
                <c:pt idx="586">
                  <c:v>43704</c:v>
                </c:pt>
                <c:pt idx="587">
                  <c:v>43703</c:v>
                </c:pt>
                <c:pt idx="588">
                  <c:v>43700</c:v>
                </c:pt>
                <c:pt idx="589">
                  <c:v>43699</c:v>
                </c:pt>
                <c:pt idx="590">
                  <c:v>43698</c:v>
                </c:pt>
                <c:pt idx="591">
                  <c:v>43697</c:v>
                </c:pt>
                <c:pt idx="592">
                  <c:v>43696</c:v>
                </c:pt>
                <c:pt idx="593">
                  <c:v>43693</c:v>
                </c:pt>
                <c:pt idx="594">
                  <c:v>43692</c:v>
                </c:pt>
                <c:pt idx="595">
                  <c:v>43691</c:v>
                </c:pt>
                <c:pt idx="596">
                  <c:v>43690</c:v>
                </c:pt>
                <c:pt idx="597">
                  <c:v>43689</c:v>
                </c:pt>
                <c:pt idx="598">
                  <c:v>43686</c:v>
                </c:pt>
                <c:pt idx="599">
                  <c:v>43685</c:v>
                </c:pt>
                <c:pt idx="600">
                  <c:v>43684</c:v>
                </c:pt>
                <c:pt idx="601">
                  <c:v>43683</c:v>
                </c:pt>
                <c:pt idx="602">
                  <c:v>43682</c:v>
                </c:pt>
                <c:pt idx="603">
                  <c:v>43679</c:v>
                </c:pt>
                <c:pt idx="604">
                  <c:v>43678</c:v>
                </c:pt>
                <c:pt idx="605">
                  <c:v>43677</c:v>
                </c:pt>
                <c:pt idx="606">
                  <c:v>43676</c:v>
                </c:pt>
                <c:pt idx="607">
                  <c:v>43675</c:v>
                </c:pt>
                <c:pt idx="608">
                  <c:v>43672</c:v>
                </c:pt>
                <c:pt idx="609">
                  <c:v>43671</c:v>
                </c:pt>
                <c:pt idx="610">
                  <c:v>43670</c:v>
                </c:pt>
                <c:pt idx="611">
                  <c:v>43669</c:v>
                </c:pt>
                <c:pt idx="612">
                  <c:v>43668</c:v>
                </c:pt>
              </c:numCache>
            </c:numRef>
          </c:cat>
          <c:val>
            <c:numRef>
              <c:f>Fuel!$Z$184:$Z$796</c:f>
              <c:numCache>
                <c:formatCode>0.00</c:formatCode>
                <c:ptCount val="613"/>
                <c:pt idx="0">
                  <c:v>424.37582128777922</c:v>
                </c:pt>
                <c:pt idx="1">
                  <c:v>417.21419185282519</c:v>
                </c:pt>
                <c:pt idx="2">
                  <c:v>411.62943495400788</c:v>
                </c:pt>
                <c:pt idx="3">
                  <c:v>410.05256241787117</c:v>
                </c:pt>
                <c:pt idx="4">
                  <c:v>413.00919842312743</c:v>
                </c:pt>
                <c:pt idx="5">
                  <c:v>406.43889618922469</c:v>
                </c:pt>
                <c:pt idx="6">
                  <c:v>413.92904073587385</c:v>
                </c:pt>
                <c:pt idx="7">
                  <c:v>406.70170827858078</c:v>
                </c:pt>
                <c:pt idx="8">
                  <c:v>394.54664914586067</c:v>
                </c:pt>
                <c:pt idx="9">
                  <c:v>373.5216819973719</c:v>
                </c:pt>
                <c:pt idx="10">
                  <c:v>373.58738501971089</c:v>
                </c:pt>
                <c:pt idx="11">
                  <c:v>369.90801576872531</c:v>
                </c:pt>
                <c:pt idx="12">
                  <c:v>371.8791064388962</c:v>
                </c:pt>
                <c:pt idx="13">
                  <c:v>395.59789750328514</c:v>
                </c:pt>
                <c:pt idx="14">
                  <c:v>440.73587385019709</c:v>
                </c:pt>
                <c:pt idx="15">
                  <c:v>438.76478318002626</c:v>
                </c:pt>
                <c:pt idx="16">
                  <c:v>426.6097240473062</c:v>
                </c:pt>
                <c:pt idx="17">
                  <c:v>422.20762155059134</c:v>
                </c:pt>
                <c:pt idx="18">
                  <c:v>436.33377135348223</c:v>
                </c:pt>
                <c:pt idx="19">
                  <c:v>429.36925098554531</c:v>
                </c:pt>
                <c:pt idx="20">
                  <c:v>441.72141918528251</c:v>
                </c:pt>
                <c:pt idx="21">
                  <c:v>438.96189224704335</c:v>
                </c:pt>
                <c:pt idx="22">
                  <c:v>438.8961892247043</c:v>
                </c:pt>
                <c:pt idx="23">
                  <c:v>440.60446780551905</c:v>
                </c:pt>
                <c:pt idx="24">
                  <c:v>441.52431011826542</c:v>
                </c:pt>
                <c:pt idx="25">
                  <c:v>455.05913272010514</c:v>
                </c:pt>
                <c:pt idx="26">
                  <c:v>450.85413929040737</c:v>
                </c:pt>
                <c:pt idx="27">
                  <c:v>448.35742444152424</c:v>
                </c:pt>
                <c:pt idx="28">
                  <c:v>431.3403416557162</c:v>
                </c:pt>
                <c:pt idx="29">
                  <c:v>441.19579500657034</c:v>
                </c:pt>
                <c:pt idx="30">
                  <c:v>460.9067017082786</c:v>
                </c:pt>
                <c:pt idx="31">
                  <c:v>467.73981603153743</c:v>
                </c:pt>
                <c:pt idx="32">
                  <c:v>464.32325886990799</c:v>
                </c:pt>
                <c:pt idx="33">
                  <c:v>463.46911957950067</c:v>
                </c:pt>
                <c:pt idx="34">
                  <c:v>459.19842312746385</c:v>
                </c:pt>
                <c:pt idx="35">
                  <c:v>477.98948751642575</c:v>
                </c:pt>
                <c:pt idx="36">
                  <c:v>480.09198423127458</c:v>
                </c:pt>
                <c:pt idx="37">
                  <c:v>477.66097240473061</c:v>
                </c:pt>
                <c:pt idx="38">
                  <c:v>473.78449408672799</c:v>
                </c:pt>
                <c:pt idx="39">
                  <c:v>485.15111695137978</c:v>
                </c:pt>
                <c:pt idx="40">
                  <c:v>487.51642575558475</c:v>
                </c:pt>
                <c:pt idx="41">
                  <c:v>473.98160315374508</c:v>
                </c:pt>
                <c:pt idx="42">
                  <c:v>487.12220762155056</c:v>
                </c:pt>
                <c:pt idx="43">
                  <c:v>484.69119579500654</c:v>
                </c:pt>
                <c:pt idx="44">
                  <c:v>481.27463863337709</c:v>
                </c:pt>
                <c:pt idx="45">
                  <c:v>487.84494086727989</c:v>
                </c:pt>
                <c:pt idx="46">
                  <c:v>492.77266754270693</c:v>
                </c:pt>
                <c:pt idx="47">
                  <c:v>482.65440210249665</c:v>
                </c:pt>
                <c:pt idx="48">
                  <c:v>478.97503285151117</c:v>
                </c:pt>
                <c:pt idx="49">
                  <c:v>481.40604467805514</c:v>
                </c:pt>
                <c:pt idx="50">
                  <c:v>493.10118265440207</c:v>
                </c:pt>
                <c:pt idx="51">
                  <c:v>484.23127463863335</c:v>
                </c:pt>
                <c:pt idx="52">
                  <c:v>471.41918528252296</c:v>
                </c:pt>
                <c:pt idx="53">
                  <c:v>457.62155059132721</c:v>
                </c:pt>
                <c:pt idx="54">
                  <c:v>452.56241787122201</c:v>
                </c:pt>
                <c:pt idx="55">
                  <c:v>452.10249671484888</c:v>
                </c:pt>
                <c:pt idx="56">
                  <c:v>451.97109067017084</c:v>
                </c:pt>
                <c:pt idx="57">
                  <c:v>445.86070959264123</c:v>
                </c:pt>
                <c:pt idx="58">
                  <c:v>444.80946123521682</c:v>
                </c:pt>
                <c:pt idx="59">
                  <c:v>437.84494086727989</c:v>
                </c:pt>
                <c:pt idx="60">
                  <c:v>422.33902759526939</c:v>
                </c:pt>
                <c:pt idx="61">
                  <c:v>415.24310118265441</c:v>
                </c:pt>
                <c:pt idx="62">
                  <c:v>422.14191852825229</c:v>
                </c:pt>
                <c:pt idx="63">
                  <c:v>425.42706964520369</c:v>
                </c:pt>
                <c:pt idx="64">
                  <c:v>423.91590013140598</c:v>
                </c:pt>
                <c:pt idx="65">
                  <c:v>412.87779237844944</c:v>
                </c:pt>
                <c:pt idx="66">
                  <c:v>410.38107752956637</c:v>
                </c:pt>
                <c:pt idx="67">
                  <c:v>406.96452036793687</c:v>
                </c:pt>
                <c:pt idx="68">
                  <c:v>401.5111695137976</c:v>
                </c:pt>
                <c:pt idx="69">
                  <c:v>425.55847568988167</c:v>
                </c:pt>
                <c:pt idx="70">
                  <c:v>423.45597897503285</c:v>
                </c:pt>
                <c:pt idx="71">
                  <c:v>421.7477003942181</c:v>
                </c:pt>
                <c:pt idx="72">
                  <c:v>421.7477003942181</c:v>
                </c:pt>
                <c:pt idx="73">
                  <c:v>423.1931668856767</c:v>
                </c:pt>
                <c:pt idx="74">
                  <c:v>418.92247043363994</c:v>
                </c:pt>
                <c:pt idx="75">
                  <c:v>419.77660972404732</c:v>
                </c:pt>
                <c:pt idx="76">
                  <c:v>429.23784494086726</c:v>
                </c:pt>
                <c:pt idx="77">
                  <c:v>426.74113009198425</c:v>
                </c:pt>
                <c:pt idx="78">
                  <c:v>410.18396846254927</c:v>
                </c:pt>
                <c:pt idx="79">
                  <c:v>415.17739816031536</c:v>
                </c:pt>
                <c:pt idx="80">
                  <c:v>404.73061760841</c:v>
                </c:pt>
                <c:pt idx="81">
                  <c:v>393.23258869908017</c:v>
                </c:pt>
                <c:pt idx="82">
                  <c:v>368.98817345597894</c:v>
                </c:pt>
                <c:pt idx="83">
                  <c:v>375.55847568988167</c:v>
                </c:pt>
                <c:pt idx="84">
                  <c:v>389.68462549277268</c:v>
                </c:pt>
                <c:pt idx="85">
                  <c:v>395.00657030223385</c:v>
                </c:pt>
                <c:pt idx="86">
                  <c:v>393.16688567674112</c:v>
                </c:pt>
                <c:pt idx="87">
                  <c:v>398.81734559789749</c:v>
                </c:pt>
                <c:pt idx="88">
                  <c:v>400.19710906701704</c:v>
                </c:pt>
                <c:pt idx="89">
                  <c:v>400</c:v>
                </c:pt>
                <c:pt idx="90">
                  <c:v>394.80946123521682</c:v>
                </c:pt>
                <c:pt idx="91">
                  <c:v>393.42969776609726</c:v>
                </c:pt>
                <c:pt idx="92">
                  <c:v>391.45860709592637</c:v>
                </c:pt>
                <c:pt idx="93">
                  <c:v>383.96846254927726</c:v>
                </c:pt>
                <c:pt idx="94">
                  <c:v>382.8515111695138</c:v>
                </c:pt>
                <c:pt idx="95">
                  <c:v>394.08672798948749</c:v>
                </c:pt>
                <c:pt idx="96">
                  <c:v>404.20499342969777</c:v>
                </c:pt>
                <c:pt idx="97">
                  <c:v>419.57950065703022</c:v>
                </c:pt>
                <c:pt idx="98">
                  <c:v>418.00262812089352</c:v>
                </c:pt>
                <c:pt idx="99">
                  <c:v>404.46780551905385</c:v>
                </c:pt>
                <c:pt idx="100">
                  <c:v>406.30749014454665</c:v>
                </c:pt>
                <c:pt idx="101">
                  <c:v>406.70170827858078</c:v>
                </c:pt>
                <c:pt idx="102">
                  <c:v>406.0446780551905</c:v>
                </c:pt>
                <c:pt idx="103">
                  <c:v>410.90670170827855</c:v>
                </c:pt>
                <c:pt idx="104">
                  <c:v>397.56898817345592</c:v>
                </c:pt>
                <c:pt idx="105">
                  <c:v>380.09198423127464</c:v>
                </c:pt>
                <c:pt idx="106">
                  <c:v>371.9448094612352</c:v>
                </c:pt>
                <c:pt idx="107">
                  <c:v>403.0880420499343</c:v>
                </c:pt>
                <c:pt idx="108">
                  <c:v>402.89093298291721</c:v>
                </c:pt>
                <c:pt idx="109">
                  <c:v>410.51248357424436</c:v>
                </c:pt>
                <c:pt idx="110">
                  <c:v>418.13403416557162</c:v>
                </c:pt>
                <c:pt idx="111">
                  <c:v>408.67279894875162</c:v>
                </c:pt>
                <c:pt idx="112">
                  <c:v>409.00131406044676</c:v>
                </c:pt>
                <c:pt idx="113">
                  <c:v>400.13140604467804</c:v>
                </c:pt>
                <c:pt idx="114">
                  <c:v>389.75032851511168</c:v>
                </c:pt>
                <c:pt idx="115">
                  <c:v>403.54796320630749</c:v>
                </c:pt>
                <c:pt idx="116">
                  <c:v>420.49934296977659</c:v>
                </c:pt>
                <c:pt idx="117">
                  <c:v>420.49934296977659</c:v>
                </c:pt>
                <c:pt idx="118">
                  <c:v>421.15637319316681</c:v>
                </c:pt>
                <c:pt idx="119">
                  <c:v>420.49934296977659</c:v>
                </c:pt>
                <c:pt idx="120">
                  <c:v>417.54270696452033</c:v>
                </c:pt>
                <c:pt idx="121">
                  <c:v>416.22864651773983</c:v>
                </c:pt>
                <c:pt idx="122">
                  <c:v>425.75558475689877</c:v>
                </c:pt>
                <c:pt idx="123">
                  <c:v>418.52825229960581</c:v>
                </c:pt>
                <c:pt idx="124">
                  <c:v>416.55716162943492</c:v>
                </c:pt>
                <c:pt idx="125">
                  <c:v>411.30091984231274</c:v>
                </c:pt>
                <c:pt idx="126">
                  <c:v>410.31537450722732</c:v>
                </c:pt>
                <c:pt idx="127">
                  <c:v>403.74507227332458</c:v>
                </c:pt>
                <c:pt idx="128">
                  <c:v>401.77398160315374</c:v>
                </c:pt>
                <c:pt idx="129">
                  <c:v>411.62943495400788</c:v>
                </c:pt>
                <c:pt idx="130">
                  <c:v>406.37319316688564</c:v>
                </c:pt>
                <c:pt idx="131">
                  <c:v>399.48094612352168</c:v>
                </c:pt>
                <c:pt idx="132">
                  <c:v>398.16031537450721</c:v>
                </c:pt>
                <c:pt idx="133">
                  <c:v>396.51773981603151</c:v>
                </c:pt>
                <c:pt idx="134">
                  <c:v>391.91852825229955</c:v>
                </c:pt>
                <c:pt idx="135">
                  <c:v>395.20367936925095</c:v>
                </c:pt>
                <c:pt idx="136">
                  <c:v>393.23258869908017</c:v>
                </c:pt>
                <c:pt idx="137">
                  <c:v>386.66228646517737</c:v>
                </c:pt>
                <c:pt idx="138">
                  <c:v>386.66228646517737</c:v>
                </c:pt>
                <c:pt idx="139">
                  <c:v>387.64783180026279</c:v>
                </c:pt>
                <c:pt idx="140">
                  <c:v>382.72010512483575</c:v>
                </c:pt>
                <c:pt idx="141">
                  <c:v>378.1208935611038</c:v>
                </c:pt>
                <c:pt idx="142">
                  <c:v>375.16425755584754</c:v>
                </c:pt>
                <c:pt idx="143">
                  <c:v>363.33771353482257</c:v>
                </c:pt>
                <c:pt idx="144">
                  <c:v>357.75295663600525</c:v>
                </c:pt>
                <c:pt idx="145">
                  <c:v>365.96583442838369</c:v>
                </c:pt>
                <c:pt idx="146">
                  <c:v>374.17871222076218</c:v>
                </c:pt>
                <c:pt idx="147">
                  <c:v>378.77792378449408</c:v>
                </c:pt>
                <c:pt idx="148">
                  <c:v>380.09198423127464</c:v>
                </c:pt>
                <c:pt idx="149">
                  <c:v>370.2365308804205</c:v>
                </c:pt>
                <c:pt idx="150">
                  <c:v>389.94743758212877</c:v>
                </c:pt>
                <c:pt idx="151">
                  <c:v>384.03416557161631</c:v>
                </c:pt>
                <c:pt idx="152">
                  <c:v>393.56110381077525</c:v>
                </c:pt>
                <c:pt idx="153">
                  <c:v>386.33377135348223</c:v>
                </c:pt>
                <c:pt idx="154">
                  <c:v>384.3626806833114</c:v>
                </c:pt>
                <c:pt idx="155">
                  <c:v>378.1208935611038</c:v>
                </c:pt>
                <c:pt idx="156">
                  <c:v>383.70565045992112</c:v>
                </c:pt>
                <c:pt idx="157">
                  <c:v>379.43495400788436</c:v>
                </c:pt>
                <c:pt idx="158">
                  <c:v>379.10643889618922</c:v>
                </c:pt>
                <c:pt idx="159">
                  <c:v>384.69119579500654</c:v>
                </c:pt>
                <c:pt idx="160">
                  <c:v>378.1208935611038</c:v>
                </c:pt>
                <c:pt idx="161">
                  <c:v>379.76346911957944</c:v>
                </c:pt>
                <c:pt idx="162">
                  <c:v>379.43495400788436</c:v>
                </c:pt>
                <c:pt idx="163">
                  <c:v>375.16425755584754</c:v>
                </c:pt>
                <c:pt idx="164">
                  <c:v>377.13534822601838</c:v>
                </c:pt>
                <c:pt idx="165">
                  <c:v>374.50722733245726</c:v>
                </c:pt>
                <c:pt idx="166">
                  <c:v>380.42049934296978</c:v>
                </c:pt>
                <c:pt idx="167">
                  <c:v>392.24704336399475</c:v>
                </c:pt>
                <c:pt idx="168">
                  <c:v>390.60446780551905</c:v>
                </c:pt>
                <c:pt idx="169">
                  <c:v>390.60446780551905</c:v>
                </c:pt>
                <c:pt idx="170">
                  <c:v>384.69119579500654</c:v>
                </c:pt>
                <c:pt idx="171">
                  <c:v>360.38107752956637</c:v>
                </c:pt>
                <c:pt idx="172">
                  <c:v>352.16819973718793</c:v>
                </c:pt>
                <c:pt idx="173">
                  <c:v>355.12483574244413</c:v>
                </c:pt>
                <c:pt idx="174">
                  <c:v>353.48226018396844</c:v>
                </c:pt>
                <c:pt idx="175">
                  <c:v>348.22601839684626</c:v>
                </c:pt>
                <c:pt idx="176">
                  <c:v>340.3416557161629</c:v>
                </c:pt>
                <c:pt idx="177">
                  <c:v>335.08541392904073</c:v>
                </c:pt>
                <c:pt idx="178">
                  <c:v>343.29829172141916</c:v>
                </c:pt>
                <c:pt idx="179">
                  <c:v>343.29829172141916</c:v>
                </c:pt>
                <c:pt idx="180">
                  <c:v>342.96977660972408</c:v>
                </c:pt>
                <c:pt idx="181">
                  <c:v>352.49671484888302</c:v>
                </c:pt>
                <c:pt idx="182">
                  <c:v>355.45335085413927</c:v>
                </c:pt>
                <c:pt idx="183">
                  <c:v>358.08147174770039</c:v>
                </c:pt>
                <c:pt idx="184">
                  <c:v>345.92641261498028</c:v>
                </c:pt>
                <c:pt idx="185">
                  <c:v>357.75295663600525</c:v>
                </c:pt>
                <c:pt idx="186">
                  <c:v>338.37056504599212</c:v>
                </c:pt>
                <c:pt idx="187">
                  <c:v>359.39553219448095</c:v>
                </c:pt>
                <c:pt idx="188">
                  <c:v>357.75295663600525</c:v>
                </c:pt>
                <c:pt idx="189">
                  <c:v>357.75295663600525</c:v>
                </c:pt>
                <c:pt idx="190">
                  <c:v>378.77792378449408</c:v>
                </c:pt>
                <c:pt idx="191">
                  <c:v>382.06307490144542</c:v>
                </c:pt>
                <c:pt idx="192">
                  <c:v>385.34822601839682</c:v>
                </c:pt>
                <c:pt idx="193">
                  <c:v>386.33377135348223</c:v>
                </c:pt>
                <c:pt idx="194">
                  <c:v>385.67674113009201</c:v>
                </c:pt>
                <c:pt idx="195">
                  <c:v>376.80683311432324</c:v>
                </c:pt>
                <c:pt idx="196">
                  <c:v>378.44940867279894</c:v>
                </c:pt>
                <c:pt idx="197">
                  <c:v>384.03416557161631</c:v>
                </c:pt>
                <c:pt idx="198">
                  <c:v>394.87516425755587</c:v>
                </c:pt>
                <c:pt idx="199">
                  <c:v>379.43495400788436</c:v>
                </c:pt>
                <c:pt idx="200">
                  <c:v>366.29434954007883</c:v>
                </c:pt>
                <c:pt idx="201">
                  <c:v>363.66622864651771</c:v>
                </c:pt>
                <c:pt idx="202">
                  <c:v>357.09592641261497</c:v>
                </c:pt>
                <c:pt idx="203">
                  <c:v>365.30880420499341</c:v>
                </c:pt>
                <c:pt idx="204">
                  <c:v>372.86465177398156</c:v>
                </c:pt>
                <c:pt idx="205">
                  <c:v>375.16425755584754</c:v>
                </c:pt>
                <c:pt idx="206">
                  <c:v>360.31537450722732</c:v>
                </c:pt>
                <c:pt idx="207">
                  <c:v>359.65834428383704</c:v>
                </c:pt>
                <c:pt idx="208">
                  <c:v>348.3574244415243</c:v>
                </c:pt>
                <c:pt idx="209">
                  <c:v>358.21287779237844</c:v>
                </c:pt>
                <c:pt idx="210">
                  <c:v>362.15505913272006</c:v>
                </c:pt>
                <c:pt idx="211">
                  <c:v>357.8843626806833</c:v>
                </c:pt>
                <c:pt idx="212">
                  <c:v>354.9277266754271</c:v>
                </c:pt>
                <c:pt idx="213">
                  <c:v>354.9277266754271</c:v>
                </c:pt>
                <c:pt idx="214">
                  <c:v>346.97766097240475</c:v>
                </c:pt>
                <c:pt idx="215">
                  <c:v>346.64914586070955</c:v>
                </c:pt>
                <c:pt idx="216">
                  <c:v>345.40078843626804</c:v>
                </c:pt>
                <c:pt idx="217">
                  <c:v>346.05781865965832</c:v>
                </c:pt>
                <c:pt idx="218">
                  <c:v>341.52431011826542</c:v>
                </c:pt>
                <c:pt idx="219">
                  <c:v>338.23915900131402</c:v>
                </c:pt>
                <c:pt idx="220">
                  <c:v>335.34822601839682</c:v>
                </c:pt>
                <c:pt idx="221">
                  <c:v>332.06307490144548</c:v>
                </c:pt>
                <c:pt idx="222">
                  <c:v>326.80683311432324</c:v>
                </c:pt>
                <c:pt idx="223">
                  <c:v>317.73981603153743</c:v>
                </c:pt>
                <c:pt idx="224">
                  <c:v>317.54270696452033</c:v>
                </c:pt>
                <c:pt idx="225">
                  <c:v>319.11957950065704</c:v>
                </c:pt>
                <c:pt idx="226">
                  <c:v>317.93692509855452</c:v>
                </c:pt>
                <c:pt idx="227">
                  <c:v>319.18528252299603</c:v>
                </c:pt>
                <c:pt idx="228">
                  <c:v>316.55716162943492</c:v>
                </c:pt>
                <c:pt idx="229">
                  <c:v>321.35348226018391</c:v>
                </c:pt>
                <c:pt idx="230">
                  <c:v>323.91590013140603</c:v>
                </c:pt>
                <c:pt idx="231">
                  <c:v>321.61629434954006</c:v>
                </c:pt>
                <c:pt idx="232">
                  <c:v>312.74638633377134</c:v>
                </c:pt>
                <c:pt idx="233">
                  <c:v>312.74638633377134</c:v>
                </c:pt>
                <c:pt idx="234">
                  <c:v>327.20105124835737</c:v>
                </c:pt>
                <c:pt idx="235">
                  <c:v>323.91590013140603</c:v>
                </c:pt>
                <c:pt idx="236">
                  <c:v>322.27332457293033</c:v>
                </c:pt>
                <c:pt idx="237">
                  <c:v>318.6596583442838</c:v>
                </c:pt>
                <c:pt idx="238">
                  <c:v>324.90144546649145</c:v>
                </c:pt>
                <c:pt idx="239">
                  <c:v>317.67411300919844</c:v>
                </c:pt>
                <c:pt idx="240">
                  <c:v>318.6596583442838</c:v>
                </c:pt>
                <c:pt idx="241">
                  <c:v>309.46123521681994</c:v>
                </c:pt>
                <c:pt idx="242">
                  <c:v>296.97766097240475</c:v>
                </c:pt>
                <c:pt idx="243">
                  <c:v>297.96320630749017</c:v>
                </c:pt>
                <c:pt idx="244">
                  <c:v>335.86727989487514</c:v>
                </c:pt>
                <c:pt idx="245">
                  <c:v>300.26281208935609</c:v>
                </c:pt>
                <c:pt idx="246">
                  <c:v>297.30617608409983</c:v>
                </c:pt>
                <c:pt idx="247">
                  <c:v>294.34954007884357</c:v>
                </c:pt>
                <c:pt idx="248">
                  <c:v>294.02102496714849</c:v>
                </c:pt>
                <c:pt idx="249">
                  <c:v>288.76478318002631</c:v>
                </c:pt>
                <c:pt idx="250">
                  <c:v>295.00657030223385</c:v>
                </c:pt>
                <c:pt idx="251">
                  <c:v>304.20499342969771</c:v>
                </c:pt>
                <c:pt idx="252">
                  <c:v>297.96320630749017</c:v>
                </c:pt>
                <c:pt idx="253">
                  <c:v>295.00657030223385</c:v>
                </c:pt>
                <c:pt idx="254">
                  <c:v>289.42181340341654</c:v>
                </c:pt>
                <c:pt idx="255">
                  <c:v>283.83705650459922</c:v>
                </c:pt>
                <c:pt idx="256">
                  <c:v>280.88042049934296</c:v>
                </c:pt>
                <c:pt idx="257">
                  <c:v>286.13666228646514</c:v>
                </c:pt>
                <c:pt idx="258">
                  <c:v>282.85151116951374</c:v>
                </c:pt>
                <c:pt idx="259">
                  <c:v>277.59526938239156</c:v>
                </c:pt>
                <c:pt idx="260">
                  <c:v>280.88042049934296</c:v>
                </c:pt>
                <c:pt idx="261">
                  <c:v>287.4507227332457</c:v>
                </c:pt>
                <c:pt idx="262">
                  <c:v>285.47963206307492</c:v>
                </c:pt>
                <c:pt idx="263">
                  <c:v>284.16557161629436</c:v>
                </c:pt>
                <c:pt idx="264">
                  <c:v>274.31011826544022</c:v>
                </c:pt>
                <c:pt idx="265">
                  <c:v>274.31011826544022</c:v>
                </c:pt>
                <c:pt idx="266">
                  <c:v>278.25229960578184</c:v>
                </c:pt>
                <c:pt idx="267">
                  <c:v>294.02102496714849</c:v>
                </c:pt>
                <c:pt idx="268">
                  <c:v>294.02102496714849</c:v>
                </c:pt>
                <c:pt idx="269">
                  <c:v>286.13666228646514</c:v>
                </c:pt>
                <c:pt idx="270">
                  <c:v>275.95269382391587</c:v>
                </c:pt>
                <c:pt idx="271">
                  <c:v>268.39684625492771</c:v>
                </c:pt>
                <c:pt idx="272">
                  <c:v>263.14060446780547</c:v>
                </c:pt>
                <c:pt idx="273">
                  <c:v>256.2417871222076</c:v>
                </c:pt>
                <c:pt idx="274">
                  <c:v>256.2417871222076</c:v>
                </c:pt>
                <c:pt idx="275">
                  <c:v>256.2417871222076</c:v>
                </c:pt>
                <c:pt idx="276">
                  <c:v>256.2417871222076</c:v>
                </c:pt>
                <c:pt idx="277">
                  <c:v>264.12614980289095</c:v>
                </c:pt>
                <c:pt idx="278">
                  <c:v>266.09724047306173</c:v>
                </c:pt>
                <c:pt idx="279">
                  <c:v>258.86990801576871</c:v>
                </c:pt>
                <c:pt idx="280">
                  <c:v>254.92772667542704</c:v>
                </c:pt>
                <c:pt idx="281">
                  <c:v>238.50197109067014</c:v>
                </c:pt>
                <c:pt idx="282">
                  <c:v>244.41524310118265</c:v>
                </c:pt>
                <c:pt idx="283">
                  <c:v>249.34296977660972</c:v>
                </c:pt>
                <c:pt idx="284">
                  <c:v>238.17345597897503</c:v>
                </c:pt>
                <c:pt idx="285">
                  <c:v>235.21681997371877</c:v>
                </c:pt>
                <c:pt idx="286">
                  <c:v>227.33245729303547</c:v>
                </c:pt>
                <c:pt idx="287">
                  <c:v>231.93166885676737</c:v>
                </c:pt>
                <c:pt idx="288">
                  <c:v>238.83048620236531</c:v>
                </c:pt>
                <c:pt idx="289">
                  <c:v>252.95663600525623</c:v>
                </c:pt>
                <c:pt idx="290">
                  <c:v>249.01445466491455</c:v>
                </c:pt>
                <c:pt idx="291">
                  <c:v>255.25624178712221</c:v>
                </c:pt>
                <c:pt idx="292">
                  <c:v>262.15505913272011</c:v>
                </c:pt>
                <c:pt idx="293">
                  <c:v>252.95663600525623</c:v>
                </c:pt>
                <c:pt idx="294">
                  <c:v>258.86990801576871</c:v>
                </c:pt>
                <c:pt idx="295">
                  <c:v>320.76215505913268</c:v>
                </c:pt>
                <c:pt idx="296">
                  <c:v>259.85545335085413</c:v>
                </c:pt>
                <c:pt idx="297">
                  <c:v>259.52693823915899</c:v>
                </c:pt>
                <c:pt idx="298">
                  <c:v>260.18396846254927</c:v>
                </c:pt>
                <c:pt idx="299">
                  <c:v>251.97109067017084</c:v>
                </c:pt>
                <c:pt idx="300">
                  <c:v>245.72930354796318</c:v>
                </c:pt>
                <c:pt idx="301">
                  <c:v>250.65703022339025</c:v>
                </c:pt>
                <c:pt idx="302">
                  <c:v>246.05781865965835</c:v>
                </c:pt>
                <c:pt idx="303">
                  <c:v>236.53088042049933</c:v>
                </c:pt>
                <c:pt idx="304">
                  <c:v>245.72930354796318</c:v>
                </c:pt>
                <c:pt idx="305">
                  <c:v>240.14454664914584</c:v>
                </c:pt>
                <c:pt idx="306">
                  <c:v>223.39027595269383</c:v>
                </c:pt>
                <c:pt idx="307">
                  <c:v>231.60315374507226</c:v>
                </c:pt>
                <c:pt idx="308">
                  <c:v>226.01839684625492</c:v>
                </c:pt>
                <c:pt idx="309">
                  <c:v>231.60315374507226</c:v>
                </c:pt>
                <c:pt idx="310">
                  <c:v>238.83048620236531</c:v>
                </c:pt>
                <c:pt idx="311">
                  <c:v>236.85939553219444</c:v>
                </c:pt>
                <c:pt idx="312">
                  <c:v>235.21681997371877</c:v>
                </c:pt>
                <c:pt idx="313">
                  <c:v>233.57424441524307</c:v>
                </c:pt>
                <c:pt idx="314">
                  <c:v>226.34691195795008</c:v>
                </c:pt>
                <c:pt idx="315">
                  <c:v>220.43363994743754</c:v>
                </c:pt>
                <c:pt idx="316">
                  <c:v>244.08672798948749</c:v>
                </c:pt>
                <c:pt idx="317">
                  <c:v>246.58344283837056</c:v>
                </c:pt>
                <c:pt idx="318">
                  <c:v>243.29829172141919</c:v>
                </c:pt>
                <c:pt idx="319">
                  <c:v>237.18791064388961</c:v>
                </c:pt>
                <c:pt idx="320">
                  <c:v>228.97503285151117</c:v>
                </c:pt>
                <c:pt idx="321">
                  <c:v>226.6754270696452</c:v>
                </c:pt>
                <c:pt idx="322">
                  <c:v>227.98948751642575</c:v>
                </c:pt>
                <c:pt idx="323">
                  <c:v>226.34691195795008</c:v>
                </c:pt>
                <c:pt idx="324">
                  <c:v>219.18528252299603</c:v>
                </c:pt>
                <c:pt idx="325">
                  <c:v>235.21681997371877</c:v>
                </c:pt>
                <c:pt idx="326">
                  <c:v>235.21681997371877</c:v>
                </c:pt>
                <c:pt idx="327">
                  <c:v>244.08672798948749</c:v>
                </c:pt>
                <c:pt idx="328">
                  <c:v>255.91327201051249</c:v>
                </c:pt>
                <c:pt idx="329">
                  <c:v>256.57030223390274</c:v>
                </c:pt>
                <c:pt idx="330">
                  <c:v>263.79763469119575</c:v>
                </c:pt>
                <c:pt idx="331">
                  <c:v>265.76872536136665</c:v>
                </c:pt>
                <c:pt idx="332">
                  <c:v>268.06833114323257</c:v>
                </c:pt>
                <c:pt idx="333">
                  <c:v>273.98160315374508</c:v>
                </c:pt>
                <c:pt idx="334">
                  <c:v>278.25229960578184</c:v>
                </c:pt>
                <c:pt idx="335">
                  <c:v>273.3245729303548</c:v>
                </c:pt>
                <c:pt idx="336">
                  <c:v>265.76872536136665</c:v>
                </c:pt>
                <c:pt idx="337">
                  <c:v>272.01051248357425</c:v>
                </c:pt>
                <c:pt idx="338">
                  <c:v>275.62417871222078</c:v>
                </c:pt>
                <c:pt idx="339">
                  <c:v>274.31011826544022</c:v>
                </c:pt>
                <c:pt idx="340">
                  <c:v>266.75427069645201</c:v>
                </c:pt>
                <c:pt idx="341">
                  <c:v>262.81208935611039</c:v>
                </c:pt>
                <c:pt idx="342">
                  <c:v>266.09724047306173</c:v>
                </c:pt>
                <c:pt idx="343">
                  <c:v>269.38239159001313</c:v>
                </c:pt>
                <c:pt idx="344">
                  <c:v>265.11169513797637</c:v>
                </c:pt>
                <c:pt idx="345">
                  <c:v>260.51248357424441</c:v>
                </c:pt>
                <c:pt idx="346">
                  <c:v>253.61366622864651</c:v>
                </c:pt>
                <c:pt idx="347">
                  <c:v>253.94218134034165</c:v>
                </c:pt>
                <c:pt idx="348">
                  <c:v>251.64257555847567</c:v>
                </c:pt>
                <c:pt idx="349">
                  <c:v>248.02890932982916</c:v>
                </c:pt>
                <c:pt idx="350">
                  <c:v>252.29960578186595</c:v>
                </c:pt>
                <c:pt idx="351">
                  <c:v>244.74375821287779</c:v>
                </c:pt>
                <c:pt idx="352">
                  <c:v>243.75821287779237</c:v>
                </c:pt>
                <c:pt idx="353">
                  <c:v>243.75821287779237</c:v>
                </c:pt>
                <c:pt idx="354">
                  <c:v>240.80157687253612</c:v>
                </c:pt>
                <c:pt idx="355">
                  <c:v>245.0722733245729</c:v>
                </c:pt>
                <c:pt idx="356">
                  <c:v>241.13009198423129</c:v>
                </c:pt>
                <c:pt idx="357">
                  <c:v>245.40078843626807</c:v>
                </c:pt>
                <c:pt idx="358">
                  <c:v>246.7148488830486</c:v>
                </c:pt>
                <c:pt idx="359">
                  <c:v>244.08672798948749</c:v>
                </c:pt>
                <c:pt idx="360">
                  <c:v>240.47306176084101</c:v>
                </c:pt>
                <c:pt idx="361">
                  <c:v>243.75821287779237</c:v>
                </c:pt>
                <c:pt idx="362">
                  <c:v>242.77266754270698</c:v>
                </c:pt>
                <c:pt idx="363">
                  <c:v>247.70039421813405</c:v>
                </c:pt>
                <c:pt idx="364">
                  <c:v>337.51642575558475</c:v>
                </c:pt>
                <c:pt idx="365">
                  <c:v>259.19842312746385</c:v>
                </c:pt>
                <c:pt idx="366">
                  <c:v>260.18396846254927</c:v>
                </c:pt>
                <c:pt idx="367">
                  <c:v>258.21287779237844</c:v>
                </c:pt>
                <c:pt idx="368">
                  <c:v>258.54139290407358</c:v>
                </c:pt>
                <c:pt idx="369">
                  <c:v>259.19842312746385</c:v>
                </c:pt>
                <c:pt idx="370">
                  <c:v>246.05781865965835</c:v>
                </c:pt>
                <c:pt idx="371">
                  <c:v>233.90275952693824</c:v>
                </c:pt>
                <c:pt idx="372">
                  <c:v>233.90275952693824</c:v>
                </c:pt>
                <c:pt idx="373">
                  <c:v>223.06176084099869</c:v>
                </c:pt>
                <c:pt idx="374">
                  <c:v>219.44809461235215</c:v>
                </c:pt>
                <c:pt idx="375">
                  <c:v>218.79106438896187</c:v>
                </c:pt>
                <c:pt idx="376">
                  <c:v>214.84888304862025</c:v>
                </c:pt>
                <c:pt idx="377">
                  <c:v>218.46254927726673</c:v>
                </c:pt>
                <c:pt idx="378">
                  <c:v>218.46254927726673</c:v>
                </c:pt>
                <c:pt idx="379">
                  <c:v>239.81603153745073</c:v>
                </c:pt>
                <c:pt idx="380">
                  <c:v>227.00394218134031</c:v>
                </c:pt>
                <c:pt idx="381">
                  <c:v>224.37582128777922</c:v>
                </c:pt>
                <c:pt idx="382">
                  <c:v>217.47700394218134</c:v>
                </c:pt>
                <c:pt idx="383">
                  <c:v>209.59264126149802</c:v>
                </c:pt>
                <c:pt idx="384">
                  <c:v>213.20630749014455</c:v>
                </c:pt>
                <c:pt idx="385">
                  <c:v>208.93561103810774</c:v>
                </c:pt>
                <c:pt idx="386">
                  <c:v>207.22733245729302</c:v>
                </c:pt>
                <c:pt idx="387">
                  <c:v>207.29303547963207</c:v>
                </c:pt>
                <c:pt idx="388">
                  <c:v>220.76215505913271</c:v>
                </c:pt>
                <c:pt idx="389">
                  <c:v>213.8633377135348</c:v>
                </c:pt>
                <c:pt idx="390">
                  <c:v>218.46254927726673</c:v>
                </c:pt>
                <c:pt idx="391">
                  <c:v>226.6754270696452</c:v>
                </c:pt>
                <c:pt idx="392">
                  <c:v>209.26412614980291</c:v>
                </c:pt>
                <c:pt idx="393">
                  <c:v>208.27858081471746</c:v>
                </c:pt>
                <c:pt idx="394">
                  <c:v>201.70827858081469</c:v>
                </c:pt>
                <c:pt idx="395">
                  <c:v>192.83837056504601</c:v>
                </c:pt>
                <c:pt idx="396">
                  <c:v>183.96846254927726</c:v>
                </c:pt>
                <c:pt idx="397">
                  <c:v>181.66885676741128</c:v>
                </c:pt>
                <c:pt idx="398">
                  <c:v>173.12746386333771</c:v>
                </c:pt>
                <c:pt idx="399">
                  <c:v>182.32588699080156</c:v>
                </c:pt>
                <c:pt idx="400">
                  <c:v>181.66885676741128</c:v>
                </c:pt>
                <c:pt idx="401">
                  <c:v>187.58212877792377</c:v>
                </c:pt>
                <c:pt idx="402">
                  <c:v>187.91064388961891</c:v>
                </c:pt>
                <c:pt idx="403">
                  <c:v>180.68331143232587</c:v>
                </c:pt>
                <c:pt idx="404">
                  <c:v>171.81340341655715</c:v>
                </c:pt>
                <c:pt idx="405">
                  <c:v>152.43101182654402</c:v>
                </c:pt>
                <c:pt idx="406">
                  <c:v>146.84625492772668</c:v>
                </c:pt>
                <c:pt idx="407">
                  <c:v>134.69119579500656</c:v>
                </c:pt>
                <c:pt idx="408">
                  <c:v>134.69119579500656</c:v>
                </c:pt>
                <c:pt idx="409">
                  <c:v>139.29040735873849</c:v>
                </c:pt>
                <c:pt idx="410">
                  <c:v>139.29040735873849</c:v>
                </c:pt>
                <c:pt idx="411">
                  <c:v>136.6622864651774</c:v>
                </c:pt>
                <c:pt idx="412">
                  <c:v>127.46386333771352</c:v>
                </c:pt>
                <c:pt idx="413">
                  <c:v>137.31931668856765</c:v>
                </c:pt>
                <c:pt idx="414">
                  <c:v>117.60840998685939</c:v>
                </c:pt>
                <c:pt idx="415">
                  <c:v>107.09592641261499</c:v>
                </c:pt>
                <c:pt idx="416">
                  <c:v>107.42444152431013</c:v>
                </c:pt>
                <c:pt idx="417">
                  <c:v>97.240473061760838</c:v>
                </c:pt>
                <c:pt idx="418">
                  <c:v>89.356110381077528</c:v>
                </c:pt>
                <c:pt idx="419">
                  <c:v>84.099868593955321</c:v>
                </c:pt>
                <c:pt idx="420">
                  <c:v>86.070959264126145</c:v>
                </c:pt>
                <c:pt idx="421">
                  <c:v>83.771353482260182</c:v>
                </c:pt>
                <c:pt idx="422">
                  <c:v>81.143232588699078</c:v>
                </c:pt>
                <c:pt idx="423">
                  <c:v>79.829172141918534</c:v>
                </c:pt>
                <c:pt idx="424">
                  <c:v>107.42444152431013</c:v>
                </c:pt>
                <c:pt idx="425">
                  <c:v>116.62286465177398</c:v>
                </c:pt>
                <c:pt idx="426">
                  <c:v>117.60840998685939</c:v>
                </c:pt>
                <c:pt idx="427">
                  <c:v>125.82128777923784</c:v>
                </c:pt>
                <c:pt idx="428">
                  <c:v>135.67674113009198</c:v>
                </c:pt>
                <c:pt idx="429">
                  <c:v>135.0197109067017</c:v>
                </c:pt>
                <c:pt idx="430">
                  <c:v>129.7634691195795</c:v>
                </c:pt>
                <c:pt idx="431">
                  <c:v>143.88961892247042</c:v>
                </c:pt>
                <c:pt idx="432">
                  <c:v>146.1892247043364</c:v>
                </c:pt>
                <c:pt idx="433">
                  <c:v>141.91852825229961</c:v>
                </c:pt>
                <c:pt idx="434">
                  <c:v>146.1892247043364</c:v>
                </c:pt>
                <c:pt idx="435">
                  <c:v>130.09198423127464</c:v>
                </c:pt>
                <c:pt idx="436">
                  <c:v>93.823915900131396</c:v>
                </c:pt>
                <c:pt idx="437">
                  <c:v>106.76741130091983</c:v>
                </c:pt>
                <c:pt idx="438">
                  <c:v>101.1826544021025</c:v>
                </c:pt>
                <c:pt idx="439">
                  <c:v>116.95137976346912</c:v>
                </c:pt>
                <c:pt idx="440">
                  <c:v>125.16425755584757</c:v>
                </c:pt>
                <c:pt idx="441">
                  <c:v>131.4060446780552</c:v>
                </c:pt>
                <c:pt idx="442">
                  <c:v>133.70565045992117</c:v>
                </c:pt>
                <c:pt idx="443">
                  <c:v>136.6622864651774</c:v>
                </c:pt>
                <c:pt idx="444">
                  <c:v>135.34822601839684</c:v>
                </c:pt>
                <c:pt idx="445">
                  <c:v>140.27595269382391</c:v>
                </c:pt>
                <c:pt idx="446">
                  <c:v>118.5939553219448</c:v>
                </c:pt>
                <c:pt idx="447">
                  <c:v>142.904073587385</c:v>
                </c:pt>
                <c:pt idx="448">
                  <c:v>135.0197109067017</c:v>
                </c:pt>
                <c:pt idx="449">
                  <c:v>160.64388961892246</c:v>
                </c:pt>
                <c:pt idx="450">
                  <c:v>150.13140604467804</c:v>
                </c:pt>
                <c:pt idx="451">
                  <c:v>152.10249671484885</c:v>
                </c:pt>
                <c:pt idx="452">
                  <c:v>168.85676741130092</c:v>
                </c:pt>
                <c:pt idx="453">
                  <c:v>182.6544021024967</c:v>
                </c:pt>
                <c:pt idx="454">
                  <c:v>238.83048620236531</c:v>
                </c:pt>
                <c:pt idx="455">
                  <c:v>271.35348226018397</c:v>
                </c:pt>
                <c:pt idx="456">
                  <c:v>275.29566360052559</c:v>
                </c:pt>
                <c:pt idx="457">
                  <c:v>270.03942181340341</c:v>
                </c:pt>
                <c:pt idx="458">
                  <c:v>282.19448094612352</c:v>
                </c:pt>
                <c:pt idx="459">
                  <c:v>273.65308804204989</c:v>
                </c:pt>
                <c:pt idx="460">
                  <c:v>283.50854139290408</c:v>
                </c:pt>
                <c:pt idx="461">
                  <c:v>284.49408672798944</c:v>
                </c:pt>
                <c:pt idx="462">
                  <c:v>289.42181340341654</c:v>
                </c:pt>
                <c:pt idx="463">
                  <c:v>290.73587385019709</c:v>
                </c:pt>
                <c:pt idx="464">
                  <c:v>300.59132720105123</c:v>
                </c:pt>
                <c:pt idx="465">
                  <c:v>302.23390275952693</c:v>
                </c:pt>
                <c:pt idx="466">
                  <c:v>292.83837056504598</c:v>
                </c:pt>
                <c:pt idx="467">
                  <c:v>291.72141918528251</c:v>
                </c:pt>
                <c:pt idx="468">
                  <c:v>300.91984231274637</c:v>
                </c:pt>
                <c:pt idx="469">
                  <c:v>297.63469119579497</c:v>
                </c:pt>
                <c:pt idx="470">
                  <c:v>299.86859395532196</c:v>
                </c:pt>
                <c:pt idx="471">
                  <c:v>291.59001314060447</c:v>
                </c:pt>
                <c:pt idx="472">
                  <c:v>288.10775295663598</c:v>
                </c:pt>
                <c:pt idx="473">
                  <c:v>291.52431011826542</c:v>
                </c:pt>
                <c:pt idx="474">
                  <c:v>295.99211563731927</c:v>
                </c:pt>
                <c:pt idx="475">
                  <c:v>297.63469119579497</c:v>
                </c:pt>
                <c:pt idx="476">
                  <c:v>299.99999999999994</c:v>
                </c:pt>
                <c:pt idx="477">
                  <c:v>284.95400788436262</c:v>
                </c:pt>
                <c:pt idx="478">
                  <c:v>287.71353482260184</c:v>
                </c:pt>
                <c:pt idx="479">
                  <c:v>296.97766097240475</c:v>
                </c:pt>
                <c:pt idx="480">
                  <c:v>311.10381077529564</c:v>
                </c:pt>
                <c:pt idx="481">
                  <c:v>300.13140604467804</c:v>
                </c:pt>
                <c:pt idx="482">
                  <c:v>298.42312746386335</c:v>
                </c:pt>
                <c:pt idx="483">
                  <c:v>309.19842312746385</c:v>
                </c:pt>
                <c:pt idx="484">
                  <c:v>303.87647831800263</c:v>
                </c:pt>
                <c:pt idx="485">
                  <c:v>290.80157687253609</c:v>
                </c:pt>
                <c:pt idx="486">
                  <c:v>279.69776609724045</c:v>
                </c:pt>
                <c:pt idx="487">
                  <c:v>283.24572930354793</c:v>
                </c:pt>
                <c:pt idx="488">
                  <c:v>279.43495400788436</c:v>
                </c:pt>
                <c:pt idx="489">
                  <c:v>259.85545335085413</c:v>
                </c:pt>
                <c:pt idx="490">
                  <c:v>265.11169513797637</c:v>
                </c:pt>
                <c:pt idx="491">
                  <c:v>271.61629434954011</c:v>
                </c:pt>
                <c:pt idx="492">
                  <c:v>280.22339027595268</c:v>
                </c:pt>
                <c:pt idx="493">
                  <c:v>277.26675427069648</c:v>
                </c:pt>
                <c:pt idx="494">
                  <c:v>273.3245729303548</c:v>
                </c:pt>
                <c:pt idx="495">
                  <c:v>278.31800262812089</c:v>
                </c:pt>
                <c:pt idx="496">
                  <c:v>278.1208935611038</c:v>
                </c:pt>
                <c:pt idx="497">
                  <c:v>272.01051248357425</c:v>
                </c:pt>
                <c:pt idx="498">
                  <c:v>290.80157687253609</c:v>
                </c:pt>
                <c:pt idx="499">
                  <c:v>300.91984231274637</c:v>
                </c:pt>
                <c:pt idx="500">
                  <c:v>310.11826544021028</c:v>
                </c:pt>
                <c:pt idx="501">
                  <c:v>297.17477003942179</c:v>
                </c:pt>
                <c:pt idx="502">
                  <c:v>274.70433639947436</c:v>
                </c:pt>
                <c:pt idx="503">
                  <c:v>275.62417871222078</c:v>
                </c:pt>
                <c:pt idx="504">
                  <c:v>282.19448094612352</c:v>
                </c:pt>
                <c:pt idx="505">
                  <c:v>281.07748486096614</c:v>
                </c:pt>
                <c:pt idx="506">
                  <c:v>279.96491012468954</c:v>
                </c:pt>
                <c:pt idx="507">
                  <c:v>278.85673923649921</c:v>
                </c:pt>
                <c:pt idx="508">
                  <c:v>277.75295476486684</c:v>
                </c:pt>
                <c:pt idx="509">
                  <c:v>276.65353934726261</c:v>
                </c:pt>
                <c:pt idx="510">
                  <c:v>275.55847568988173</c:v>
                </c:pt>
                <c:pt idx="511">
                  <c:v>268.33114323258872</c:v>
                </c:pt>
                <c:pt idx="512">
                  <c:v>265.37450722733246</c:v>
                </c:pt>
                <c:pt idx="513">
                  <c:v>273.98160315374508</c:v>
                </c:pt>
                <c:pt idx="514">
                  <c:v>257.22733245729302</c:v>
                </c:pt>
                <c:pt idx="515">
                  <c:v>250.32851511169514</c:v>
                </c:pt>
                <c:pt idx="516">
                  <c:v>234.88830486202363</c:v>
                </c:pt>
                <c:pt idx="517">
                  <c:v>235.87385019710905</c:v>
                </c:pt>
                <c:pt idx="518">
                  <c:v>229.96057818659656</c:v>
                </c:pt>
                <c:pt idx="519">
                  <c:v>230.94612352168198</c:v>
                </c:pt>
                <c:pt idx="520">
                  <c:v>254.59921156373193</c:v>
                </c:pt>
                <c:pt idx="521">
                  <c:v>264.71747700394218</c:v>
                </c:pt>
                <c:pt idx="522">
                  <c:v>257.22733245729302</c:v>
                </c:pt>
                <c:pt idx="523">
                  <c:v>245.66360052562416</c:v>
                </c:pt>
                <c:pt idx="524">
                  <c:v>248.09461235216818</c:v>
                </c:pt>
                <c:pt idx="525">
                  <c:v>224.57293035479631</c:v>
                </c:pt>
                <c:pt idx="526">
                  <c:v>210.64388961892249</c:v>
                </c:pt>
                <c:pt idx="527">
                  <c:v>220.17082785808145</c:v>
                </c:pt>
                <c:pt idx="528">
                  <c:v>230.48620236530877</c:v>
                </c:pt>
                <c:pt idx="529">
                  <c:v>217.80551905387645</c:v>
                </c:pt>
                <c:pt idx="530">
                  <c:v>217.80551905387645</c:v>
                </c:pt>
                <c:pt idx="531">
                  <c:v>218.13403416557162</c:v>
                </c:pt>
                <c:pt idx="532">
                  <c:v>224.70433639947439</c:v>
                </c:pt>
                <c:pt idx="533">
                  <c:v>245.20367936925098</c:v>
                </c:pt>
                <c:pt idx="534">
                  <c:v>253.28515111695134</c:v>
                </c:pt>
                <c:pt idx="535">
                  <c:v>273.06176084099872</c:v>
                </c:pt>
                <c:pt idx="536">
                  <c:v>283.18002628120894</c:v>
                </c:pt>
                <c:pt idx="537">
                  <c:v>280.28909329829168</c:v>
                </c:pt>
                <c:pt idx="538">
                  <c:v>287.2536136662286</c:v>
                </c:pt>
                <c:pt idx="539">
                  <c:v>259.19842312746385</c:v>
                </c:pt>
                <c:pt idx="540">
                  <c:v>249.99999999999997</c:v>
                </c:pt>
                <c:pt idx="541">
                  <c:v>242.96977660972402</c:v>
                </c:pt>
                <c:pt idx="542">
                  <c:v>248.02890932982916</c:v>
                </c:pt>
                <c:pt idx="543">
                  <c:v>253.28515111695134</c:v>
                </c:pt>
                <c:pt idx="544">
                  <c:v>255.65045992115634</c:v>
                </c:pt>
                <c:pt idx="545">
                  <c:v>245.92641261498028</c:v>
                </c:pt>
                <c:pt idx="546">
                  <c:v>242.44415243101182</c:v>
                </c:pt>
                <c:pt idx="547">
                  <c:v>240.07884362680682</c:v>
                </c:pt>
                <c:pt idx="548">
                  <c:v>250.19710906701707</c:v>
                </c:pt>
                <c:pt idx="549">
                  <c:v>261.82654402102497</c:v>
                </c:pt>
                <c:pt idx="550">
                  <c:v>260.18396846254927</c:v>
                </c:pt>
                <c:pt idx="551">
                  <c:v>254.27069645203679</c:v>
                </c:pt>
                <c:pt idx="552">
                  <c:v>273.71879106438894</c:v>
                </c:pt>
                <c:pt idx="553">
                  <c:v>302.29960578186592</c:v>
                </c:pt>
                <c:pt idx="554">
                  <c:v>324.90144546649145</c:v>
                </c:pt>
                <c:pt idx="555">
                  <c:v>331.27463863337715</c:v>
                </c:pt>
                <c:pt idx="556">
                  <c:v>335.74244415243101</c:v>
                </c:pt>
                <c:pt idx="557">
                  <c:v>352.75952693823911</c:v>
                </c:pt>
                <c:pt idx="558">
                  <c:v>349.34296977660972</c:v>
                </c:pt>
                <c:pt idx="559">
                  <c:v>336.99080157687251</c:v>
                </c:pt>
                <c:pt idx="560">
                  <c:v>319.71090670170827</c:v>
                </c:pt>
                <c:pt idx="561">
                  <c:v>310.64388961892246</c:v>
                </c:pt>
                <c:pt idx="562">
                  <c:v>310.7752956636005</c:v>
                </c:pt>
                <c:pt idx="563">
                  <c:v>319.64520367936922</c:v>
                </c:pt>
                <c:pt idx="564">
                  <c:v>353.87647831800263</c:v>
                </c:pt>
                <c:pt idx="565">
                  <c:v>340.99868593955318</c:v>
                </c:pt>
                <c:pt idx="566">
                  <c:v>326.34691195795006</c:v>
                </c:pt>
                <c:pt idx="567">
                  <c:v>332.6544021024967</c:v>
                </c:pt>
                <c:pt idx="568">
                  <c:v>353.48226018396844</c:v>
                </c:pt>
                <c:pt idx="569">
                  <c:v>362.94349540078844</c:v>
                </c:pt>
                <c:pt idx="570">
                  <c:v>347.89750328515112</c:v>
                </c:pt>
                <c:pt idx="571">
                  <c:v>391.91852825229955</c:v>
                </c:pt>
                <c:pt idx="572">
                  <c:v>404.4021024967148</c:v>
                </c:pt>
                <c:pt idx="573">
                  <c:v>336.39947437582128</c:v>
                </c:pt>
                <c:pt idx="574">
                  <c:v>313.46911957950067</c:v>
                </c:pt>
                <c:pt idx="575">
                  <c:v>273.45597897503285</c:v>
                </c:pt>
                <c:pt idx="576">
                  <c:v>285.41392904073587</c:v>
                </c:pt>
                <c:pt idx="577">
                  <c:v>316.62286465177397</c:v>
                </c:pt>
                <c:pt idx="578">
                  <c:v>335.54533508541391</c:v>
                </c:pt>
                <c:pt idx="579">
                  <c:v>331.47174770039425</c:v>
                </c:pt>
                <c:pt idx="580">
                  <c:v>313.07490144546648</c:v>
                </c:pt>
                <c:pt idx="581">
                  <c:v>281.07752956636006</c:v>
                </c:pt>
                <c:pt idx="582">
                  <c:v>284.13272010512486</c:v>
                </c:pt>
                <c:pt idx="583">
                  <c:v>287.18791064388961</c:v>
                </c:pt>
                <c:pt idx="584">
                  <c:v>302.03679369250983</c:v>
                </c:pt>
                <c:pt idx="585">
                  <c:v>302.62812089356112</c:v>
                </c:pt>
                <c:pt idx="586">
                  <c:v>304.79632063074899</c:v>
                </c:pt>
                <c:pt idx="587">
                  <c:v>294.48094612352168</c:v>
                </c:pt>
                <c:pt idx="588">
                  <c:v>290.07884362680682</c:v>
                </c:pt>
                <c:pt idx="589">
                  <c:v>291.9842312746386</c:v>
                </c:pt>
                <c:pt idx="590">
                  <c:v>290.60446780551899</c:v>
                </c:pt>
                <c:pt idx="591">
                  <c:v>282.06307490144548</c:v>
                </c:pt>
                <c:pt idx="592">
                  <c:v>290.07884362680682</c:v>
                </c:pt>
                <c:pt idx="593">
                  <c:v>291.85282522996056</c:v>
                </c:pt>
                <c:pt idx="594">
                  <c:v>273.98160315374508</c:v>
                </c:pt>
                <c:pt idx="595">
                  <c:v>270.69645203679369</c:v>
                </c:pt>
                <c:pt idx="596">
                  <c:v>294.54664914586067</c:v>
                </c:pt>
                <c:pt idx="597">
                  <c:v>279.17214191852827</c:v>
                </c:pt>
                <c:pt idx="598">
                  <c:v>287.5821287779238</c:v>
                </c:pt>
                <c:pt idx="599">
                  <c:v>285.15111695137972</c:v>
                </c:pt>
                <c:pt idx="600">
                  <c:v>282.06307490144548</c:v>
                </c:pt>
                <c:pt idx="601">
                  <c:v>306.83311432325888</c:v>
                </c:pt>
                <c:pt idx="602">
                  <c:v>333.11432325886989</c:v>
                </c:pt>
                <c:pt idx="603">
                  <c:v>363.20630749014452</c:v>
                </c:pt>
                <c:pt idx="604">
                  <c:v>349.47437582128777</c:v>
                </c:pt>
                <c:pt idx="605">
                  <c:v>394.48094612352168</c:v>
                </c:pt>
                <c:pt idx="606">
                  <c:v>387.31931668856765</c:v>
                </c:pt>
                <c:pt idx="607">
                  <c:v>376.4783180026281</c:v>
                </c:pt>
                <c:pt idx="608">
                  <c:v>381.66885676741128</c:v>
                </c:pt>
                <c:pt idx="609">
                  <c:v>379.10643889618922</c:v>
                </c:pt>
                <c:pt idx="610">
                  <c:v>366.22864651773983</c:v>
                </c:pt>
                <c:pt idx="611">
                  <c:v>366.29434954007883</c:v>
                </c:pt>
                <c:pt idx="612">
                  <c:v>368.98817345597894</c:v>
                </c:pt>
              </c:numCache>
            </c:numRef>
          </c:val>
          <c:smooth val="0"/>
          <c:extLst>
            <c:ext xmlns:c16="http://schemas.microsoft.com/office/drawing/2014/chart" uri="{C3380CC4-5D6E-409C-BE32-E72D297353CC}">
              <c16:uniqueId val="{00000001-FED0-4A62-A77B-90B96AAEDA55}"/>
            </c:ext>
          </c:extLst>
        </c:ser>
        <c:ser>
          <c:idx val="2"/>
          <c:order val="2"/>
          <c:tx>
            <c:strRef>
              <c:f>'Graf per ARCH'!$B$4</c:f>
              <c:strCache>
                <c:ptCount val="1"/>
                <c:pt idx="0">
                  <c:v>Precio exportación EPP</c:v>
                </c:pt>
              </c:strCache>
            </c:strRef>
          </c:tx>
          <c:spPr>
            <a:ln>
              <a:solidFill>
                <a:srgbClr val="00B050"/>
              </a:solidFill>
            </a:ln>
          </c:spPr>
          <c:marker>
            <c:symbol val="none"/>
          </c:marker>
          <c:cat>
            <c:numRef>
              <c:f>Fuel!$C$184:$C$796</c:f>
              <c:numCache>
                <c:formatCode>m/d/yyyy</c:formatCode>
                <c:ptCount val="613"/>
                <c:pt idx="0">
                  <c:v>44546</c:v>
                </c:pt>
                <c:pt idx="1">
                  <c:v>44545</c:v>
                </c:pt>
                <c:pt idx="2">
                  <c:v>44544</c:v>
                </c:pt>
                <c:pt idx="3">
                  <c:v>44543</c:v>
                </c:pt>
                <c:pt idx="4">
                  <c:v>44540</c:v>
                </c:pt>
                <c:pt idx="5">
                  <c:v>44539</c:v>
                </c:pt>
                <c:pt idx="6">
                  <c:v>44538</c:v>
                </c:pt>
                <c:pt idx="7">
                  <c:v>44537</c:v>
                </c:pt>
                <c:pt idx="8">
                  <c:v>44536</c:v>
                </c:pt>
                <c:pt idx="9">
                  <c:v>44533</c:v>
                </c:pt>
                <c:pt idx="10">
                  <c:v>44532</c:v>
                </c:pt>
                <c:pt idx="11">
                  <c:v>44531</c:v>
                </c:pt>
                <c:pt idx="12">
                  <c:v>44530</c:v>
                </c:pt>
                <c:pt idx="13">
                  <c:v>44529</c:v>
                </c:pt>
                <c:pt idx="14">
                  <c:v>44524</c:v>
                </c:pt>
                <c:pt idx="15">
                  <c:v>44523</c:v>
                </c:pt>
                <c:pt idx="16">
                  <c:v>44522</c:v>
                </c:pt>
                <c:pt idx="17">
                  <c:v>44519</c:v>
                </c:pt>
                <c:pt idx="18">
                  <c:v>44518</c:v>
                </c:pt>
                <c:pt idx="19">
                  <c:v>44517</c:v>
                </c:pt>
                <c:pt idx="20">
                  <c:v>44516</c:v>
                </c:pt>
                <c:pt idx="21">
                  <c:v>44515</c:v>
                </c:pt>
                <c:pt idx="22">
                  <c:v>44512</c:v>
                </c:pt>
                <c:pt idx="23">
                  <c:v>44511</c:v>
                </c:pt>
                <c:pt idx="24">
                  <c:v>44510</c:v>
                </c:pt>
                <c:pt idx="25">
                  <c:v>44509</c:v>
                </c:pt>
                <c:pt idx="26">
                  <c:v>44508</c:v>
                </c:pt>
                <c:pt idx="27">
                  <c:v>44505</c:v>
                </c:pt>
                <c:pt idx="28">
                  <c:v>44504</c:v>
                </c:pt>
                <c:pt idx="29">
                  <c:v>44503</c:v>
                </c:pt>
                <c:pt idx="30">
                  <c:v>44502</c:v>
                </c:pt>
                <c:pt idx="31">
                  <c:v>44501</c:v>
                </c:pt>
                <c:pt idx="32">
                  <c:v>44498</c:v>
                </c:pt>
                <c:pt idx="33">
                  <c:v>44497</c:v>
                </c:pt>
                <c:pt idx="34">
                  <c:v>44496</c:v>
                </c:pt>
                <c:pt idx="35">
                  <c:v>44495</c:v>
                </c:pt>
                <c:pt idx="36">
                  <c:v>44494</c:v>
                </c:pt>
                <c:pt idx="37">
                  <c:v>44491</c:v>
                </c:pt>
                <c:pt idx="38">
                  <c:v>44490</c:v>
                </c:pt>
                <c:pt idx="39">
                  <c:v>44489</c:v>
                </c:pt>
                <c:pt idx="40">
                  <c:v>44488</c:v>
                </c:pt>
                <c:pt idx="41">
                  <c:v>44487</c:v>
                </c:pt>
                <c:pt idx="42">
                  <c:v>44484</c:v>
                </c:pt>
                <c:pt idx="43">
                  <c:v>44483</c:v>
                </c:pt>
                <c:pt idx="44">
                  <c:v>44482</c:v>
                </c:pt>
                <c:pt idx="45">
                  <c:v>44481</c:v>
                </c:pt>
                <c:pt idx="46">
                  <c:v>44480</c:v>
                </c:pt>
                <c:pt idx="47">
                  <c:v>44477</c:v>
                </c:pt>
                <c:pt idx="48">
                  <c:v>44476</c:v>
                </c:pt>
                <c:pt idx="49">
                  <c:v>44475</c:v>
                </c:pt>
                <c:pt idx="50">
                  <c:v>44474</c:v>
                </c:pt>
                <c:pt idx="51">
                  <c:v>44473</c:v>
                </c:pt>
                <c:pt idx="52">
                  <c:v>44470</c:v>
                </c:pt>
                <c:pt idx="53">
                  <c:v>44469</c:v>
                </c:pt>
                <c:pt idx="54">
                  <c:v>44468</c:v>
                </c:pt>
                <c:pt idx="55">
                  <c:v>44467</c:v>
                </c:pt>
                <c:pt idx="56">
                  <c:v>44464</c:v>
                </c:pt>
                <c:pt idx="57">
                  <c:v>44463</c:v>
                </c:pt>
                <c:pt idx="58">
                  <c:v>44462</c:v>
                </c:pt>
                <c:pt idx="59">
                  <c:v>44461</c:v>
                </c:pt>
                <c:pt idx="60">
                  <c:v>44460</c:v>
                </c:pt>
                <c:pt idx="61">
                  <c:v>44459</c:v>
                </c:pt>
                <c:pt idx="62">
                  <c:v>44456</c:v>
                </c:pt>
                <c:pt idx="63">
                  <c:v>44455</c:v>
                </c:pt>
                <c:pt idx="64">
                  <c:v>44454</c:v>
                </c:pt>
                <c:pt idx="65">
                  <c:v>44453</c:v>
                </c:pt>
                <c:pt idx="66">
                  <c:v>44452</c:v>
                </c:pt>
                <c:pt idx="67">
                  <c:v>44449</c:v>
                </c:pt>
                <c:pt idx="68">
                  <c:v>44448</c:v>
                </c:pt>
                <c:pt idx="69">
                  <c:v>44447</c:v>
                </c:pt>
                <c:pt idx="70">
                  <c:v>44446</c:v>
                </c:pt>
                <c:pt idx="71">
                  <c:v>44445</c:v>
                </c:pt>
                <c:pt idx="72">
                  <c:v>44442</c:v>
                </c:pt>
                <c:pt idx="73">
                  <c:v>44441</c:v>
                </c:pt>
                <c:pt idx="74">
                  <c:v>44440</c:v>
                </c:pt>
                <c:pt idx="75">
                  <c:v>44439</c:v>
                </c:pt>
                <c:pt idx="76">
                  <c:v>44438</c:v>
                </c:pt>
                <c:pt idx="77">
                  <c:v>44435</c:v>
                </c:pt>
                <c:pt idx="78">
                  <c:v>44434</c:v>
                </c:pt>
                <c:pt idx="79">
                  <c:v>44433</c:v>
                </c:pt>
                <c:pt idx="80">
                  <c:v>44432</c:v>
                </c:pt>
                <c:pt idx="81">
                  <c:v>44431</c:v>
                </c:pt>
                <c:pt idx="82">
                  <c:v>44428</c:v>
                </c:pt>
                <c:pt idx="83">
                  <c:v>44427</c:v>
                </c:pt>
                <c:pt idx="84">
                  <c:v>44426</c:v>
                </c:pt>
                <c:pt idx="85">
                  <c:v>44425</c:v>
                </c:pt>
                <c:pt idx="86">
                  <c:v>44424</c:v>
                </c:pt>
                <c:pt idx="87">
                  <c:v>44421</c:v>
                </c:pt>
                <c:pt idx="88">
                  <c:v>44420</c:v>
                </c:pt>
                <c:pt idx="89">
                  <c:v>44419</c:v>
                </c:pt>
                <c:pt idx="90">
                  <c:v>44418</c:v>
                </c:pt>
                <c:pt idx="91">
                  <c:v>44417</c:v>
                </c:pt>
                <c:pt idx="92">
                  <c:v>44414</c:v>
                </c:pt>
                <c:pt idx="93">
                  <c:v>44413</c:v>
                </c:pt>
                <c:pt idx="94">
                  <c:v>44412</c:v>
                </c:pt>
                <c:pt idx="95">
                  <c:v>44411</c:v>
                </c:pt>
                <c:pt idx="96">
                  <c:v>44410</c:v>
                </c:pt>
                <c:pt idx="97">
                  <c:v>44407</c:v>
                </c:pt>
                <c:pt idx="98">
                  <c:v>44406</c:v>
                </c:pt>
                <c:pt idx="99">
                  <c:v>44405</c:v>
                </c:pt>
                <c:pt idx="100">
                  <c:v>44404</c:v>
                </c:pt>
                <c:pt idx="101">
                  <c:v>44403</c:v>
                </c:pt>
                <c:pt idx="102">
                  <c:v>44400</c:v>
                </c:pt>
                <c:pt idx="103">
                  <c:v>44399</c:v>
                </c:pt>
                <c:pt idx="104">
                  <c:v>44398</c:v>
                </c:pt>
                <c:pt idx="105">
                  <c:v>44397</c:v>
                </c:pt>
                <c:pt idx="106">
                  <c:v>44396</c:v>
                </c:pt>
                <c:pt idx="107">
                  <c:v>44393</c:v>
                </c:pt>
                <c:pt idx="108">
                  <c:v>44392</c:v>
                </c:pt>
                <c:pt idx="109">
                  <c:v>44391</c:v>
                </c:pt>
                <c:pt idx="110">
                  <c:v>44390</c:v>
                </c:pt>
                <c:pt idx="111">
                  <c:v>44389</c:v>
                </c:pt>
                <c:pt idx="112">
                  <c:v>44386</c:v>
                </c:pt>
                <c:pt idx="113">
                  <c:v>44385</c:v>
                </c:pt>
                <c:pt idx="114">
                  <c:v>44384</c:v>
                </c:pt>
                <c:pt idx="115">
                  <c:v>44383</c:v>
                </c:pt>
                <c:pt idx="116">
                  <c:v>44382</c:v>
                </c:pt>
                <c:pt idx="117">
                  <c:v>44379</c:v>
                </c:pt>
                <c:pt idx="118">
                  <c:v>44378</c:v>
                </c:pt>
                <c:pt idx="119">
                  <c:v>44377</c:v>
                </c:pt>
                <c:pt idx="120">
                  <c:v>44376</c:v>
                </c:pt>
                <c:pt idx="121">
                  <c:v>44375</c:v>
                </c:pt>
                <c:pt idx="122">
                  <c:v>44372</c:v>
                </c:pt>
                <c:pt idx="123">
                  <c:v>44371</c:v>
                </c:pt>
                <c:pt idx="124">
                  <c:v>44370</c:v>
                </c:pt>
                <c:pt idx="125">
                  <c:v>44369</c:v>
                </c:pt>
                <c:pt idx="126">
                  <c:v>44368</c:v>
                </c:pt>
                <c:pt idx="127">
                  <c:v>44365</c:v>
                </c:pt>
                <c:pt idx="128">
                  <c:v>44364</c:v>
                </c:pt>
                <c:pt idx="129">
                  <c:v>44363</c:v>
                </c:pt>
                <c:pt idx="130">
                  <c:v>44362</c:v>
                </c:pt>
                <c:pt idx="131">
                  <c:v>44361</c:v>
                </c:pt>
                <c:pt idx="132">
                  <c:v>44358</c:v>
                </c:pt>
                <c:pt idx="133">
                  <c:v>44357</c:v>
                </c:pt>
                <c:pt idx="134">
                  <c:v>44350</c:v>
                </c:pt>
                <c:pt idx="135">
                  <c:v>44349</c:v>
                </c:pt>
                <c:pt idx="136">
                  <c:v>44348</c:v>
                </c:pt>
                <c:pt idx="137">
                  <c:v>44347</c:v>
                </c:pt>
                <c:pt idx="138">
                  <c:v>44344</c:v>
                </c:pt>
                <c:pt idx="139">
                  <c:v>44343</c:v>
                </c:pt>
                <c:pt idx="140">
                  <c:v>44342</c:v>
                </c:pt>
                <c:pt idx="141">
                  <c:v>44341</c:v>
                </c:pt>
                <c:pt idx="142">
                  <c:v>44340</c:v>
                </c:pt>
                <c:pt idx="143">
                  <c:v>44337</c:v>
                </c:pt>
                <c:pt idx="144">
                  <c:v>44336</c:v>
                </c:pt>
                <c:pt idx="145">
                  <c:v>44335</c:v>
                </c:pt>
                <c:pt idx="146">
                  <c:v>44334</c:v>
                </c:pt>
                <c:pt idx="147">
                  <c:v>44333</c:v>
                </c:pt>
                <c:pt idx="148">
                  <c:v>44330</c:v>
                </c:pt>
                <c:pt idx="149">
                  <c:v>44329</c:v>
                </c:pt>
                <c:pt idx="150">
                  <c:v>44328</c:v>
                </c:pt>
                <c:pt idx="151">
                  <c:v>44327</c:v>
                </c:pt>
                <c:pt idx="152">
                  <c:v>44326</c:v>
                </c:pt>
                <c:pt idx="153">
                  <c:v>44323</c:v>
                </c:pt>
                <c:pt idx="154">
                  <c:v>44322</c:v>
                </c:pt>
                <c:pt idx="155">
                  <c:v>44321</c:v>
                </c:pt>
                <c:pt idx="156">
                  <c:v>44320</c:v>
                </c:pt>
                <c:pt idx="157">
                  <c:v>44319</c:v>
                </c:pt>
                <c:pt idx="158">
                  <c:v>44316</c:v>
                </c:pt>
                <c:pt idx="159">
                  <c:v>44315</c:v>
                </c:pt>
                <c:pt idx="160">
                  <c:v>44314</c:v>
                </c:pt>
                <c:pt idx="161">
                  <c:v>44313</c:v>
                </c:pt>
                <c:pt idx="162">
                  <c:v>44312</c:v>
                </c:pt>
                <c:pt idx="163">
                  <c:v>44309</c:v>
                </c:pt>
                <c:pt idx="164">
                  <c:v>44308</c:v>
                </c:pt>
                <c:pt idx="165">
                  <c:v>44307</c:v>
                </c:pt>
                <c:pt idx="166">
                  <c:v>44306</c:v>
                </c:pt>
                <c:pt idx="167">
                  <c:v>44305</c:v>
                </c:pt>
                <c:pt idx="168">
                  <c:v>44302</c:v>
                </c:pt>
                <c:pt idx="169">
                  <c:v>44301</c:v>
                </c:pt>
                <c:pt idx="170">
                  <c:v>44300</c:v>
                </c:pt>
                <c:pt idx="171">
                  <c:v>44299</c:v>
                </c:pt>
                <c:pt idx="172">
                  <c:v>44298</c:v>
                </c:pt>
                <c:pt idx="173">
                  <c:v>44295</c:v>
                </c:pt>
                <c:pt idx="174">
                  <c:v>44294</c:v>
                </c:pt>
                <c:pt idx="175">
                  <c:v>44293</c:v>
                </c:pt>
                <c:pt idx="176">
                  <c:v>44292</c:v>
                </c:pt>
                <c:pt idx="177">
                  <c:v>44291</c:v>
                </c:pt>
                <c:pt idx="178">
                  <c:v>44288</c:v>
                </c:pt>
                <c:pt idx="179">
                  <c:v>44287</c:v>
                </c:pt>
                <c:pt idx="180">
                  <c:v>44286</c:v>
                </c:pt>
                <c:pt idx="181">
                  <c:v>44285</c:v>
                </c:pt>
                <c:pt idx="182">
                  <c:v>44284</c:v>
                </c:pt>
                <c:pt idx="183">
                  <c:v>44281</c:v>
                </c:pt>
                <c:pt idx="184">
                  <c:v>44280</c:v>
                </c:pt>
                <c:pt idx="185">
                  <c:v>44279</c:v>
                </c:pt>
                <c:pt idx="186">
                  <c:v>44278</c:v>
                </c:pt>
                <c:pt idx="187">
                  <c:v>44277</c:v>
                </c:pt>
                <c:pt idx="188">
                  <c:v>44274</c:v>
                </c:pt>
                <c:pt idx="189">
                  <c:v>44273</c:v>
                </c:pt>
                <c:pt idx="190">
                  <c:v>44272</c:v>
                </c:pt>
                <c:pt idx="191">
                  <c:v>44271</c:v>
                </c:pt>
                <c:pt idx="192">
                  <c:v>44270</c:v>
                </c:pt>
                <c:pt idx="193">
                  <c:v>44267</c:v>
                </c:pt>
                <c:pt idx="194">
                  <c:v>44266</c:v>
                </c:pt>
                <c:pt idx="195">
                  <c:v>44265</c:v>
                </c:pt>
                <c:pt idx="196">
                  <c:v>44264</c:v>
                </c:pt>
                <c:pt idx="197">
                  <c:v>44263</c:v>
                </c:pt>
                <c:pt idx="198">
                  <c:v>44260</c:v>
                </c:pt>
                <c:pt idx="199">
                  <c:v>44259</c:v>
                </c:pt>
                <c:pt idx="200">
                  <c:v>44258</c:v>
                </c:pt>
                <c:pt idx="201">
                  <c:v>44257</c:v>
                </c:pt>
                <c:pt idx="202">
                  <c:v>44256</c:v>
                </c:pt>
                <c:pt idx="203">
                  <c:v>44253</c:v>
                </c:pt>
                <c:pt idx="204">
                  <c:v>44252</c:v>
                </c:pt>
                <c:pt idx="205">
                  <c:v>44251</c:v>
                </c:pt>
                <c:pt idx="206">
                  <c:v>44250</c:v>
                </c:pt>
                <c:pt idx="207">
                  <c:v>44249</c:v>
                </c:pt>
                <c:pt idx="208">
                  <c:v>44246</c:v>
                </c:pt>
                <c:pt idx="209">
                  <c:v>44245</c:v>
                </c:pt>
                <c:pt idx="210">
                  <c:v>44244</c:v>
                </c:pt>
                <c:pt idx="211">
                  <c:v>44243</c:v>
                </c:pt>
                <c:pt idx="212">
                  <c:v>44242</c:v>
                </c:pt>
                <c:pt idx="213">
                  <c:v>44239</c:v>
                </c:pt>
                <c:pt idx="214">
                  <c:v>44238</c:v>
                </c:pt>
                <c:pt idx="215">
                  <c:v>44237</c:v>
                </c:pt>
                <c:pt idx="216">
                  <c:v>44236</c:v>
                </c:pt>
                <c:pt idx="217">
                  <c:v>44235</c:v>
                </c:pt>
                <c:pt idx="218">
                  <c:v>44232</c:v>
                </c:pt>
                <c:pt idx="219">
                  <c:v>44231</c:v>
                </c:pt>
                <c:pt idx="220">
                  <c:v>44230</c:v>
                </c:pt>
                <c:pt idx="221">
                  <c:v>44229</c:v>
                </c:pt>
                <c:pt idx="222">
                  <c:v>44228</c:v>
                </c:pt>
                <c:pt idx="223">
                  <c:v>44225</c:v>
                </c:pt>
                <c:pt idx="224">
                  <c:v>44224</c:v>
                </c:pt>
                <c:pt idx="225">
                  <c:v>44223</c:v>
                </c:pt>
                <c:pt idx="226">
                  <c:v>44222</c:v>
                </c:pt>
                <c:pt idx="227">
                  <c:v>44221</c:v>
                </c:pt>
                <c:pt idx="228">
                  <c:v>44218</c:v>
                </c:pt>
                <c:pt idx="229">
                  <c:v>44217</c:v>
                </c:pt>
                <c:pt idx="230">
                  <c:v>44216</c:v>
                </c:pt>
                <c:pt idx="231">
                  <c:v>44215</c:v>
                </c:pt>
                <c:pt idx="232">
                  <c:v>44214</c:v>
                </c:pt>
                <c:pt idx="233">
                  <c:v>44211</c:v>
                </c:pt>
                <c:pt idx="234">
                  <c:v>44210</c:v>
                </c:pt>
                <c:pt idx="235">
                  <c:v>44209</c:v>
                </c:pt>
                <c:pt idx="236">
                  <c:v>44208</c:v>
                </c:pt>
                <c:pt idx="237">
                  <c:v>44207</c:v>
                </c:pt>
                <c:pt idx="238">
                  <c:v>44204</c:v>
                </c:pt>
                <c:pt idx="239">
                  <c:v>44203</c:v>
                </c:pt>
                <c:pt idx="240">
                  <c:v>44202</c:v>
                </c:pt>
                <c:pt idx="241">
                  <c:v>44201</c:v>
                </c:pt>
                <c:pt idx="242">
                  <c:v>44200</c:v>
                </c:pt>
                <c:pt idx="243">
                  <c:v>44196</c:v>
                </c:pt>
                <c:pt idx="244">
                  <c:v>44195</c:v>
                </c:pt>
                <c:pt idx="245">
                  <c:v>44194</c:v>
                </c:pt>
                <c:pt idx="246">
                  <c:v>44193</c:v>
                </c:pt>
                <c:pt idx="247">
                  <c:v>44189</c:v>
                </c:pt>
                <c:pt idx="248">
                  <c:v>44188</c:v>
                </c:pt>
                <c:pt idx="249">
                  <c:v>44187</c:v>
                </c:pt>
                <c:pt idx="250">
                  <c:v>44186</c:v>
                </c:pt>
                <c:pt idx="251">
                  <c:v>44183</c:v>
                </c:pt>
                <c:pt idx="252">
                  <c:v>44182</c:v>
                </c:pt>
                <c:pt idx="253">
                  <c:v>44181</c:v>
                </c:pt>
                <c:pt idx="254">
                  <c:v>44180</c:v>
                </c:pt>
                <c:pt idx="255">
                  <c:v>44179</c:v>
                </c:pt>
                <c:pt idx="256">
                  <c:v>44176</c:v>
                </c:pt>
                <c:pt idx="257">
                  <c:v>44175</c:v>
                </c:pt>
                <c:pt idx="258">
                  <c:v>44174</c:v>
                </c:pt>
                <c:pt idx="259">
                  <c:v>44173</c:v>
                </c:pt>
                <c:pt idx="260">
                  <c:v>44172</c:v>
                </c:pt>
                <c:pt idx="261">
                  <c:v>44169</c:v>
                </c:pt>
                <c:pt idx="262">
                  <c:v>44168</c:v>
                </c:pt>
                <c:pt idx="263">
                  <c:v>44167</c:v>
                </c:pt>
                <c:pt idx="264">
                  <c:v>44166</c:v>
                </c:pt>
                <c:pt idx="265">
                  <c:v>44165</c:v>
                </c:pt>
                <c:pt idx="266">
                  <c:v>44162</c:v>
                </c:pt>
                <c:pt idx="267">
                  <c:v>44161</c:v>
                </c:pt>
                <c:pt idx="268">
                  <c:v>44160</c:v>
                </c:pt>
                <c:pt idx="269">
                  <c:v>44159</c:v>
                </c:pt>
                <c:pt idx="270">
                  <c:v>44158</c:v>
                </c:pt>
                <c:pt idx="271">
                  <c:v>44155</c:v>
                </c:pt>
                <c:pt idx="272">
                  <c:v>44154</c:v>
                </c:pt>
                <c:pt idx="273">
                  <c:v>44153</c:v>
                </c:pt>
                <c:pt idx="274">
                  <c:v>44152</c:v>
                </c:pt>
                <c:pt idx="275">
                  <c:v>44151</c:v>
                </c:pt>
                <c:pt idx="276">
                  <c:v>44148</c:v>
                </c:pt>
                <c:pt idx="277">
                  <c:v>44147</c:v>
                </c:pt>
                <c:pt idx="278">
                  <c:v>44146</c:v>
                </c:pt>
                <c:pt idx="279">
                  <c:v>44145</c:v>
                </c:pt>
                <c:pt idx="280">
                  <c:v>44144</c:v>
                </c:pt>
                <c:pt idx="281">
                  <c:v>44141</c:v>
                </c:pt>
                <c:pt idx="282">
                  <c:v>44140</c:v>
                </c:pt>
                <c:pt idx="283">
                  <c:v>44139</c:v>
                </c:pt>
                <c:pt idx="284">
                  <c:v>44138</c:v>
                </c:pt>
                <c:pt idx="285">
                  <c:v>44137</c:v>
                </c:pt>
                <c:pt idx="286">
                  <c:v>44134</c:v>
                </c:pt>
                <c:pt idx="287">
                  <c:v>44133</c:v>
                </c:pt>
                <c:pt idx="288">
                  <c:v>44132</c:v>
                </c:pt>
                <c:pt idx="289">
                  <c:v>44131</c:v>
                </c:pt>
                <c:pt idx="290">
                  <c:v>44130</c:v>
                </c:pt>
                <c:pt idx="291">
                  <c:v>44127</c:v>
                </c:pt>
                <c:pt idx="292">
                  <c:v>44126</c:v>
                </c:pt>
                <c:pt idx="293">
                  <c:v>44125</c:v>
                </c:pt>
                <c:pt idx="294">
                  <c:v>44124</c:v>
                </c:pt>
                <c:pt idx="295">
                  <c:v>44123</c:v>
                </c:pt>
                <c:pt idx="296">
                  <c:v>44120</c:v>
                </c:pt>
                <c:pt idx="297">
                  <c:v>44119</c:v>
                </c:pt>
                <c:pt idx="298">
                  <c:v>44118</c:v>
                </c:pt>
                <c:pt idx="299">
                  <c:v>44117</c:v>
                </c:pt>
                <c:pt idx="300">
                  <c:v>44116</c:v>
                </c:pt>
                <c:pt idx="301">
                  <c:v>44113</c:v>
                </c:pt>
                <c:pt idx="302">
                  <c:v>44112</c:v>
                </c:pt>
                <c:pt idx="303">
                  <c:v>44111</c:v>
                </c:pt>
                <c:pt idx="304">
                  <c:v>44110</c:v>
                </c:pt>
                <c:pt idx="305">
                  <c:v>44109</c:v>
                </c:pt>
                <c:pt idx="306">
                  <c:v>44106</c:v>
                </c:pt>
                <c:pt idx="307">
                  <c:v>44105</c:v>
                </c:pt>
                <c:pt idx="308">
                  <c:v>44104</c:v>
                </c:pt>
                <c:pt idx="309">
                  <c:v>44103</c:v>
                </c:pt>
                <c:pt idx="310">
                  <c:v>44102</c:v>
                </c:pt>
                <c:pt idx="311">
                  <c:v>44099</c:v>
                </c:pt>
                <c:pt idx="312">
                  <c:v>44098</c:v>
                </c:pt>
                <c:pt idx="313">
                  <c:v>44097</c:v>
                </c:pt>
                <c:pt idx="314">
                  <c:v>44096</c:v>
                </c:pt>
                <c:pt idx="315">
                  <c:v>44095</c:v>
                </c:pt>
                <c:pt idx="316">
                  <c:v>44092</c:v>
                </c:pt>
                <c:pt idx="317">
                  <c:v>44091</c:v>
                </c:pt>
                <c:pt idx="318">
                  <c:v>44090</c:v>
                </c:pt>
                <c:pt idx="319">
                  <c:v>44089</c:v>
                </c:pt>
                <c:pt idx="320">
                  <c:v>44088</c:v>
                </c:pt>
                <c:pt idx="321">
                  <c:v>44085</c:v>
                </c:pt>
                <c:pt idx="322">
                  <c:v>44084</c:v>
                </c:pt>
                <c:pt idx="323">
                  <c:v>44083</c:v>
                </c:pt>
                <c:pt idx="324">
                  <c:v>44082</c:v>
                </c:pt>
                <c:pt idx="325">
                  <c:v>44081</c:v>
                </c:pt>
                <c:pt idx="326">
                  <c:v>44078</c:v>
                </c:pt>
                <c:pt idx="327">
                  <c:v>44077</c:v>
                </c:pt>
                <c:pt idx="328">
                  <c:v>44076</c:v>
                </c:pt>
                <c:pt idx="329">
                  <c:v>44075</c:v>
                </c:pt>
                <c:pt idx="330">
                  <c:v>44074</c:v>
                </c:pt>
                <c:pt idx="331">
                  <c:v>44071</c:v>
                </c:pt>
                <c:pt idx="332">
                  <c:v>44070</c:v>
                </c:pt>
                <c:pt idx="333">
                  <c:v>44069</c:v>
                </c:pt>
                <c:pt idx="334">
                  <c:v>44068</c:v>
                </c:pt>
                <c:pt idx="335">
                  <c:v>44067</c:v>
                </c:pt>
                <c:pt idx="336">
                  <c:v>44064</c:v>
                </c:pt>
                <c:pt idx="337">
                  <c:v>44063</c:v>
                </c:pt>
                <c:pt idx="338">
                  <c:v>44062</c:v>
                </c:pt>
                <c:pt idx="339">
                  <c:v>44061</c:v>
                </c:pt>
                <c:pt idx="340">
                  <c:v>44060</c:v>
                </c:pt>
                <c:pt idx="341">
                  <c:v>44057</c:v>
                </c:pt>
                <c:pt idx="342">
                  <c:v>44056</c:v>
                </c:pt>
                <c:pt idx="343">
                  <c:v>44055</c:v>
                </c:pt>
                <c:pt idx="344">
                  <c:v>44054</c:v>
                </c:pt>
                <c:pt idx="345">
                  <c:v>44053</c:v>
                </c:pt>
                <c:pt idx="346">
                  <c:v>44050</c:v>
                </c:pt>
                <c:pt idx="347">
                  <c:v>44049</c:v>
                </c:pt>
                <c:pt idx="348">
                  <c:v>44048</c:v>
                </c:pt>
                <c:pt idx="349">
                  <c:v>44047</c:v>
                </c:pt>
                <c:pt idx="350">
                  <c:v>44046</c:v>
                </c:pt>
                <c:pt idx="351">
                  <c:v>44043</c:v>
                </c:pt>
                <c:pt idx="352">
                  <c:v>44042</c:v>
                </c:pt>
                <c:pt idx="353">
                  <c:v>44041</c:v>
                </c:pt>
                <c:pt idx="354">
                  <c:v>44040</c:v>
                </c:pt>
                <c:pt idx="355">
                  <c:v>44039</c:v>
                </c:pt>
                <c:pt idx="356">
                  <c:v>44036</c:v>
                </c:pt>
                <c:pt idx="357">
                  <c:v>44035</c:v>
                </c:pt>
                <c:pt idx="358">
                  <c:v>44034</c:v>
                </c:pt>
                <c:pt idx="359">
                  <c:v>44033</c:v>
                </c:pt>
                <c:pt idx="360">
                  <c:v>44032</c:v>
                </c:pt>
                <c:pt idx="361">
                  <c:v>44029</c:v>
                </c:pt>
                <c:pt idx="362">
                  <c:v>44028</c:v>
                </c:pt>
                <c:pt idx="363">
                  <c:v>44027</c:v>
                </c:pt>
                <c:pt idx="364">
                  <c:v>44026</c:v>
                </c:pt>
                <c:pt idx="365">
                  <c:v>44025</c:v>
                </c:pt>
                <c:pt idx="366">
                  <c:v>44022</c:v>
                </c:pt>
                <c:pt idx="367">
                  <c:v>44021</c:v>
                </c:pt>
                <c:pt idx="368">
                  <c:v>44020</c:v>
                </c:pt>
                <c:pt idx="369">
                  <c:v>44019</c:v>
                </c:pt>
                <c:pt idx="370">
                  <c:v>44018</c:v>
                </c:pt>
                <c:pt idx="371">
                  <c:v>44015</c:v>
                </c:pt>
                <c:pt idx="372">
                  <c:v>44014</c:v>
                </c:pt>
                <c:pt idx="373">
                  <c:v>44013</c:v>
                </c:pt>
                <c:pt idx="374">
                  <c:v>44012</c:v>
                </c:pt>
                <c:pt idx="375">
                  <c:v>44011</c:v>
                </c:pt>
                <c:pt idx="376">
                  <c:v>44008</c:v>
                </c:pt>
                <c:pt idx="377">
                  <c:v>44007</c:v>
                </c:pt>
                <c:pt idx="378">
                  <c:v>44006</c:v>
                </c:pt>
                <c:pt idx="379">
                  <c:v>44005</c:v>
                </c:pt>
                <c:pt idx="380">
                  <c:v>44004</c:v>
                </c:pt>
                <c:pt idx="381">
                  <c:v>44001</c:v>
                </c:pt>
                <c:pt idx="382">
                  <c:v>44000</c:v>
                </c:pt>
                <c:pt idx="383">
                  <c:v>43999</c:v>
                </c:pt>
                <c:pt idx="384">
                  <c:v>43998</c:v>
                </c:pt>
                <c:pt idx="385">
                  <c:v>43997</c:v>
                </c:pt>
                <c:pt idx="386">
                  <c:v>43994</c:v>
                </c:pt>
                <c:pt idx="387">
                  <c:v>43993</c:v>
                </c:pt>
                <c:pt idx="388">
                  <c:v>43992</c:v>
                </c:pt>
                <c:pt idx="389">
                  <c:v>43991</c:v>
                </c:pt>
                <c:pt idx="390">
                  <c:v>43990</c:v>
                </c:pt>
                <c:pt idx="391">
                  <c:v>43987</c:v>
                </c:pt>
                <c:pt idx="392">
                  <c:v>43986</c:v>
                </c:pt>
                <c:pt idx="393">
                  <c:v>43985</c:v>
                </c:pt>
                <c:pt idx="394">
                  <c:v>43984</c:v>
                </c:pt>
                <c:pt idx="395">
                  <c:v>43983</c:v>
                </c:pt>
                <c:pt idx="396">
                  <c:v>43980</c:v>
                </c:pt>
                <c:pt idx="397">
                  <c:v>43979</c:v>
                </c:pt>
                <c:pt idx="398">
                  <c:v>43978</c:v>
                </c:pt>
                <c:pt idx="399">
                  <c:v>43977</c:v>
                </c:pt>
                <c:pt idx="400">
                  <c:v>43973</c:v>
                </c:pt>
                <c:pt idx="401">
                  <c:v>43972</c:v>
                </c:pt>
                <c:pt idx="402">
                  <c:v>43971</c:v>
                </c:pt>
                <c:pt idx="403">
                  <c:v>43970</c:v>
                </c:pt>
                <c:pt idx="404">
                  <c:v>43969</c:v>
                </c:pt>
                <c:pt idx="405">
                  <c:v>43966</c:v>
                </c:pt>
                <c:pt idx="406">
                  <c:v>43965</c:v>
                </c:pt>
                <c:pt idx="407">
                  <c:v>43964</c:v>
                </c:pt>
                <c:pt idx="408">
                  <c:v>43963</c:v>
                </c:pt>
                <c:pt idx="409">
                  <c:v>43962</c:v>
                </c:pt>
                <c:pt idx="410">
                  <c:v>43959</c:v>
                </c:pt>
                <c:pt idx="411">
                  <c:v>43958</c:v>
                </c:pt>
                <c:pt idx="412">
                  <c:v>43957</c:v>
                </c:pt>
                <c:pt idx="413">
                  <c:v>43956</c:v>
                </c:pt>
                <c:pt idx="414">
                  <c:v>43955</c:v>
                </c:pt>
                <c:pt idx="415">
                  <c:v>43952</c:v>
                </c:pt>
                <c:pt idx="416">
                  <c:v>43951</c:v>
                </c:pt>
                <c:pt idx="417">
                  <c:v>43950</c:v>
                </c:pt>
                <c:pt idx="418">
                  <c:v>43949</c:v>
                </c:pt>
                <c:pt idx="419">
                  <c:v>43948</c:v>
                </c:pt>
                <c:pt idx="420">
                  <c:v>43945</c:v>
                </c:pt>
                <c:pt idx="421">
                  <c:v>43944</c:v>
                </c:pt>
                <c:pt idx="422">
                  <c:v>43943</c:v>
                </c:pt>
                <c:pt idx="423">
                  <c:v>43942</c:v>
                </c:pt>
                <c:pt idx="424">
                  <c:v>43941</c:v>
                </c:pt>
                <c:pt idx="425">
                  <c:v>43938</c:v>
                </c:pt>
                <c:pt idx="426">
                  <c:v>43937</c:v>
                </c:pt>
                <c:pt idx="427">
                  <c:v>43936</c:v>
                </c:pt>
                <c:pt idx="428">
                  <c:v>43935</c:v>
                </c:pt>
                <c:pt idx="429">
                  <c:v>43934</c:v>
                </c:pt>
                <c:pt idx="430">
                  <c:v>43930</c:v>
                </c:pt>
                <c:pt idx="431">
                  <c:v>43929</c:v>
                </c:pt>
                <c:pt idx="432">
                  <c:v>43928</c:v>
                </c:pt>
                <c:pt idx="433">
                  <c:v>43927</c:v>
                </c:pt>
                <c:pt idx="434">
                  <c:v>43924</c:v>
                </c:pt>
                <c:pt idx="435">
                  <c:v>43923</c:v>
                </c:pt>
                <c:pt idx="436">
                  <c:v>43922</c:v>
                </c:pt>
                <c:pt idx="437">
                  <c:v>43921</c:v>
                </c:pt>
                <c:pt idx="438">
                  <c:v>43920</c:v>
                </c:pt>
                <c:pt idx="439">
                  <c:v>43917</c:v>
                </c:pt>
                <c:pt idx="440">
                  <c:v>43916</c:v>
                </c:pt>
                <c:pt idx="441">
                  <c:v>43915</c:v>
                </c:pt>
                <c:pt idx="442">
                  <c:v>43914</c:v>
                </c:pt>
                <c:pt idx="443">
                  <c:v>43913</c:v>
                </c:pt>
                <c:pt idx="444">
                  <c:v>43910</c:v>
                </c:pt>
                <c:pt idx="445">
                  <c:v>43909</c:v>
                </c:pt>
                <c:pt idx="446">
                  <c:v>43908</c:v>
                </c:pt>
                <c:pt idx="447">
                  <c:v>43907</c:v>
                </c:pt>
                <c:pt idx="448">
                  <c:v>43906</c:v>
                </c:pt>
                <c:pt idx="449">
                  <c:v>43903</c:v>
                </c:pt>
                <c:pt idx="450">
                  <c:v>43902</c:v>
                </c:pt>
                <c:pt idx="451">
                  <c:v>43901</c:v>
                </c:pt>
                <c:pt idx="452">
                  <c:v>43900</c:v>
                </c:pt>
                <c:pt idx="453">
                  <c:v>43899</c:v>
                </c:pt>
                <c:pt idx="454">
                  <c:v>43896</c:v>
                </c:pt>
                <c:pt idx="455">
                  <c:v>43895</c:v>
                </c:pt>
                <c:pt idx="456">
                  <c:v>43894</c:v>
                </c:pt>
                <c:pt idx="457">
                  <c:v>43893</c:v>
                </c:pt>
                <c:pt idx="458">
                  <c:v>43892</c:v>
                </c:pt>
                <c:pt idx="459">
                  <c:v>43889</c:v>
                </c:pt>
                <c:pt idx="460">
                  <c:v>43888</c:v>
                </c:pt>
                <c:pt idx="461">
                  <c:v>43887</c:v>
                </c:pt>
                <c:pt idx="462">
                  <c:v>43886</c:v>
                </c:pt>
                <c:pt idx="463">
                  <c:v>43885</c:v>
                </c:pt>
                <c:pt idx="464">
                  <c:v>43882</c:v>
                </c:pt>
                <c:pt idx="465">
                  <c:v>43881</c:v>
                </c:pt>
                <c:pt idx="466">
                  <c:v>43880</c:v>
                </c:pt>
                <c:pt idx="467">
                  <c:v>43879</c:v>
                </c:pt>
                <c:pt idx="468">
                  <c:v>43875</c:v>
                </c:pt>
                <c:pt idx="469">
                  <c:v>43874</c:v>
                </c:pt>
                <c:pt idx="470">
                  <c:v>43873</c:v>
                </c:pt>
                <c:pt idx="471">
                  <c:v>43872</c:v>
                </c:pt>
                <c:pt idx="472">
                  <c:v>43871</c:v>
                </c:pt>
                <c:pt idx="473">
                  <c:v>43868</c:v>
                </c:pt>
                <c:pt idx="474">
                  <c:v>43867</c:v>
                </c:pt>
                <c:pt idx="475">
                  <c:v>43866</c:v>
                </c:pt>
                <c:pt idx="476">
                  <c:v>43865</c:v>
                </c:pt>
                <c:pt idx="477">
                  <c:v>43864</c:v>
                </c:pt>
                <c:pt idx="478">
                  <c:v>43861</c:v>
                </c:pt>
                <c:pt idx="479">
                  <c:v>43860</c:v>
                </c:pt>
                <c:pt idx="480">
                  <c:v>43859</c:v>
                </c:pt>
                <c:pt idx="481">
                  <c:v>43858</c:v>
                </c:pt>
                <c:pt idx="482">
                  <c:v>43857</c:v>
                </c:pt>
                <c:pt idx="483">
                  <c:v>43854</c:v>
                </c:pt>
                <c:pt idx="484">
                  <c:v>43853</c:v>
                </c:pt>
                <c:pt idx="485">
                  <c:v>43852</c:v>
                </c:pt>
                <c:pt idx="486">
                  <c:v>43851</c:v>
                </c:pt>
                <c:pt idx="487">
                  <c:v>43847</c:v>
                </c:pt>
                <c:pt idx="488">
                  <c:v>43846</c:v>
                </c:pt>
                <c:pt idx="489">
                  <c:v>43845</c:v>
                </c:pt>
                <c:pt idx="490">
                  <c:v>43844</c:v>
                </c:pt>
                <c:pt idx="491">
                  <c:v>43843</c:v>
                </c:pt>
                <c:pt idx="492">
                  <c:v>43840</c:v>
                </c:pt>
                <c:pt idx="493">
                  <c:v>43839</c:v>
                </c:pt>
                <c:pt idx="494">
                  <c:v>43838</c:v>
                </c:pt>
                <c:pt idx="495">
                  <c:v>43837</c:v>
                </c:pt>
                <c:pt idx="496">
                  <c:v>43836</c:v>
                </c:pt>
                <c:pt idx="497">
                  <c:v>43833</c:v>
                </c:pt>
                <c:pt idx="498">
                  <c:v>43832</c:v>
                </c:pt>
                <c:pt idx="499">
                  <c:v>43830</c:v>
                </c:pt>
                <c:pt idx="500">
                  <c:v>43829</c:v>
                </c:pt>
                <c:pt idx="501">
                  <c:v>43826</c:v>
                </c:pt>
                <c:pt idx="502">
                  <c:v>43825</c:v>
                </c:pt>
                <c:pt idx="503">
                  <c:v>43823</c:v>
                </c:pt>
                <c:pt idx="504">
                  <c:v>43822</c:v>
                </c:pt>
                <c:pt idx="505">
                  <c:v>43819</c:v>
                </c:pt>
                <c:pt idx="506">
                  <c:v>43818</c:v>
                </c:pt>
                <c:pt idx="507">
                  <c:v>43817</c:v>
                </c:pt>
                <c:pt idx="508">
                  <c:v>43816</c:v>
                </c:pt>
                <c:pt idx="509">
                  <c:v>43815</c:v>
                </c:pt>
                <c:pt idx="510">
                  <c:v>43812</c:v>
                </c:pt>
                <c:pt idx="511">
                  <c:v>43811</c:v>
                </c:pt>
                <c:pt idx="512">
                  <c:v>43810</c:v>
                </c:pt>
                <c:pt idx="513">
                  <c:v>43809</c:v>
                </c:pt>
                <c:pt idx="514">
                  <c:v>43808</c:v>
                </c:pt>
                <c:pt idx="515">
                  <c:v>43805</c:v>
                </c:pt>
                <c:pt idx="516">
                  <c:v>43804</c:v>
                </c:pt>
                <c:pt idx="517">
                  <c:v>43803</c:v>
                </c:pt>
                <c:pt idx="518">
                  <c:v>43802</c:v>
                </c:pt>
                <c:pt idx="519">
                  <c:v>43801</c:v>
                </c:pt>
                <c:pt idx="520">
                  <c:v>43796</c:v>
                </c:pt>
                <c:pt idx="521">
                  <c:v>43795</c:v>
                </c:pt>
                <c:pt idx="522">
                  <c:v>43794</c:v>
                </c:pt>
                <c:pt idx="523">
                  <c:v>43791</c:v>
                </c:pt>
                <c:pt idx="524">
                  <c:v>43790</c:v>
                </c:pt>
                <c:pt idx="525">
                  <c:v>43789</c:v>
                </c:pt>
                <c:pt idx="526">
                  <c:v>43788</c:v>
                </c:pt>
                <c:pt idx="527">
                  <c:v>43787</c:v>
                </c:pt>
                <c:pt idx="528">
                  <c:v>43784</c:v>
                </c:pt>
                <c:pt idx="529">
                  <c:v>43783</c:v>
                </c:pt>
                <c:pt idx="530">
                  <c:v>43782</c:v>
                </c:pt>
                <c:pt idx="531">
                  <c:v>43781</c:v>
                </c:pt>
                <c:pt idx="532">
                  <c:v>43780</c:v>
                </c:pt>
                <c:pt idx="533">
                  <c:v>43777</c:v>
                </c:pt>
                <c:pt idx="534">
                  <c:v>43776</c:v>
                </c:pt>
                <c:pt idx="535">
                  <c:v>43775</c:v>
                </c:pt>
                <c:pt idx="536">
                  <c:v>43774</c:v>
                </c:pt>
                <c:pt idx="537">
                  <c:v>43773</c:v>
                </c:pt>
                <c:pt idx="538">
                  <c:v>43770</c:v>
                </c:pt>
                <c:pt idx="539">
                  <c:v>43769</c:v>
                </c:pt>
                <c:pt idx="540">
                  <c:v>43768</c:v>
                </c:pt>
                <c:pt idx="541">
                  <c:v>43767</c:v>
                </c:pt>
                <c:pt idx="542">
                  <c:v>43766</c:v>
                </c:pt>
                <c:pt idx="543">
                  <c:v>43763</c:v>
                </c:pt>
                <c:pt idx="544">
                  <c:v>43762</c:v>
                </c:pt>
                <c:pt idx="545">
                  <c:v>43761</c:v>
                </c:pt>
                <c:pt idx="546">
                  <c:v>43760</c:v>
                </c:pt>
                <c:pt idx="547">
                  <c:v>43759</c:v>
                </c:pt>
                <c:pt idx="548">
                  <c:v>43756</c:v>
                </c:pt>
                <c:pt idx="549">
                  <c:v>43755</c:v>
                </c:pt>
                <c:pt idx="550">
                  <c:v>43754</c:v>
                </c:pt>
                <c:pt idx="551">
                  <c:v>43753</c:v>
                </c:pt>
                <c:pt idx="552">
                  <c:v>43752</c:v>
                </c:pt>
                <c:pt idx="553">
                  <c:v>43749</c:v>
                </c:pt>
                <c:pt idx="554">
                  <c:v>43748</c:v>
                </c:pt>
                <c:pt idx="555">
                  <c:v>43747</c:v>
                </c:pt>
                <c:pt idx="556">
                  <c:v>43746</c:v>
                </c:pt>
                <c:pt idx="557">
                  <c:v>43745</c:v>
                </c:pt>
                <c:pt idx="558">
                  <c:v>43742</c:v>
                </c:pt>
                <c:pt idx="559">
                  <c:v>43741</c:v>
                </c:pt>
                <c:pt idx="560">
                  <c:v>43740</c:v>
                </c:pt>
                <c:pt idx="561">
                  <c:v>43739</c:v>
                </c:pt>
                <c:pt idx="562">
                  <c:v>43738</c:v>
                </c:pt>
                <c:pt idx="563">
                  <c:v>43735</c:v>
                </c:pt>
                <c:pt idx="564">
                  <c:v>43734</c:v>
                </c:pt>
                <c:pt idx="565">
                  <c:v>43733</c:v>
                </c:pt>
                <c:pt idx="566">
                  <c:v>43732</c:v>
                </c:pt>
                <c:pt idx="567">
                  <c:v>43731</c:v>
                </c:pt>
                <c:pt idx="568">
                  <c:v>43728</c:v>
                </c:pt>
                <c:pt idx="569">
                  <c:v>43727</c:v>
                </c:pt>
                <c:pt idx="570">
                  <c:v>43726</c:v>
                </c:pt>
                <c:pt idx="571">
                  <c:v>43725</c:v>
                </c:pt>
                <c:pt idx="572">
                  <c:v>43724</c:v>
                </c:pt>
                <c:pt idx="573">
                  <c:v>43721</c:v>
                </c:pt>
                <c:pt idx="574">
                  <c:v>43720</c:v>
                </c:pt>
                <c:pt idx="575">
                  <c:v>43719</c:v>
                </c:pt>
                <c:pt idx="576">
                  <c:v>43718</c:v>
                </c:pt>
                <c:pt idx="577">
                  <c:v>43717</c:v>
                </c:pt>
                <c:pt idx="578">
                  <c:v>43714</c:v>
                </c:pt>
                <c:pt idx="579">
                  <c:v>43713</c:v>
                </c:pt>
                <c:pt idx="580">
                  <c:v>43712</c:v>
                </c:pt>
                <c:pt idx="581">
                  <c:v>43711</c:v>
                </c:pt>
                <c:pt idx="582">
                  <c:v>43710</c:v>
                </c:pt>
                <c:pt idx="583">
                  <c:v>43707</c:v>
                </c:pt>
                <c:pt idx="584">
                  <c:v>43706</c:v>
                </c:pt>
                <c:pt idx="585">
                  <c:v>43705</c:v>
                </c:pt>
                <c:pt idx="586">
                  <c:v>43704</c:v>
                </c:pt>
                <c:pt idx="587">
                  <c:v>43703</c:v>
                </c:pt>
                <c:pt idx="588">
                  <c:v>43700</c:v>
                </c:pt>
                <c:pt idx="589">
                  <c:v>43699</c:v>
                </c:pt>
                <c:pt idx="590">
                  <c:v>43698</c:v>
                </c:pt>
                <c:pt idx="591">
                  <c:v>43697</c:v>
                </c:pt>
                <c:pt idx="592">
                  <c:v>43696</c:v>
                </c:pt>
                <c:pt idx="593">
                  <c:v>43693</c:v>
                </c:pt>
                <c:pt idx="594">
                  <c:v>43692</c:v>
                </c:pt>
                <c:pt idx="595">
                  <c:v>43691</c:v>
                </c:pt>
                <c:pt idx="596">
                  <c:v>43690</c:v>
                </c:pt>
                <c:pt idx="597">
                  <c:v>43689</c:v>
                </c:pt>
                <c:pt idx="598">
                  <c:v>43686</c:v>
                </c:pt>
                <c:pt idx="599">
                  <c:v>43685</c:v>
                </c:pt>
                <c:pt idx="600">
                  <c:v>43684</c:v>
                </c:pt>
                <c:pt idx="601">
                  <c:v>43683</c:v>
                </c:pt>
                <c:pt idx="602">
                  <c:v>43682</c:v>
                </c:pt>
                <c:pt idx="603">
                  <c:v>43679</c:v>
                </c:pt>
                <c:pt idx="604">
                  <c:v>43678</c:v>
                </c:pt>
                <c:pt idx="605">
                  <c:v>43677</c:v>
                </c:pt>
                <c:pt idx="606">
                  <c:v>43676</c:v>
                </c:pt>
                <c:pt idx="607">
                  <c:v>43675</c:v>
                </c:pt>
                <c:pt idx="608">
                  <c:v>43672</c:v>
                </c:pt>
                <c:pt idx="609">
                  <c:v>43671</c:v>
                </c:pt>
                <c:pt idx="610">
                  <c:v>43670</c:v>
                </c:pt>
                <c:pt idx="611">
                  <c:v>43669</c:v>
                </c:pt>
                <c:pt idx="612">
                  <c:v>43668</c:v>
                </c:pt>
              </c:numCache>
            </c:numRef>
          </c:cat>
          <c:val>
            <c:numRef>
              <c:f>Fuel!$T$184:$T$796</c:f>
              <c:numCache>
                <c:formatCode>0.00</c:formatCode>
                <c:ptCount val="613"/>
                <c:pt idx="0">
                  <c:v>404.79632063074905</c:v>
                </c:pt>
                <c:pt idx="1">
                  <c:v>397.63469119579503</c:v>
                </c:pt>
                <c:pt idx="2">
                  <c:v>392.04993429697765</c:v>
                </c:pt>
                <c:pt idx="3">
                  <c:v>390.47306176084101</c:v>
                </c:pt>
                <c:pt idx="4">
                  <c:v>393.42969776609726</c:v>
                </c:pt>
                <c:pt idx="5">
                  <c:v>386.85939553219447</c:v>
                </c:pt>
                <c:pt idx="6">
                  <c:v>394.34954007884363</c:v>
                </c:pt>
                <c:pt idx="7">
                  <c:v>387.12220762155056</c:v>
                </c:pt>
                <c:pt idx="8">
                  <c:v>374.96714848883045</c:v>
                </c:pt>
                <c:pt idx="9">
                  <c:v>353.94218134034168</c:v>
                </c:pt>
                <c:pt idx="10">
                  <c:v>354.00788436268067</c:v>
                </c:pt>
                <c:pt idx="11">
                  <c:v>350.32851511169514</c:v>
                </c:pt>
                <c:pt idx="12">
                  <c:v>352.29960578186598</c:v>
                </c:pt>
                <c:pt idx="13">
                  <c:v>376.01839684625492</c:v>
                </c:pt>
                <c:pt idx="14">
                  <c:v>421.15637319316681</c:v>
                </c:pt>
                <c:pt idx="15">
                  <c:v>419.18528252299609</c:v>
                </c:pt>
                <c:pt idx="16">
                  <c:v>407.03022339027598</c:v>
                </c:pt>
                <c:pt idx="17">
                  <c:v>402.62812089356112</c:v>
                </c:pt>
                <c:pt idx="18">
                  <c:v>416.75427069645201</c:v>
                </c:pt>
                <c:pt idx="19">
                  <c:v>409.78975032851508</c:v>
                </c:pt>
                <c:pt idx="20">
                  <c:v>422.14191852825229</c:v>
                </c:pt>
                <c:pt idx="21">
                  <c:v>419.38239159001319</c:v>
                </c:pt>
                <c:pt idx="22">
                  <c:v>419.31668856767408</c:v>
                </c:pt>
                <c:pt idx="23">
                  <c:v>421.02496714848883</c:v>
                </c:pt>
                <c:pt idx="24">
                  <c:v>421.9448094612352</c:v>
                </c:pt>
                <c:pt idx="25">
                  <c:v>435.47963206307492</c:v>
                </c:pt>
                <c:pt idx="26">
                  <c:v>431.27463863337709</c:v>
                </c:pt>
                <c:pt idx="27">
                  <c:v>428.77792378449402</c:v>
                </c:pt>
                <c:pt idx="28">
                  <c:v>411.76084099868598</c:v>
                </c:pt>
                <c:pt idx="29">
                  <c:v>421.61629434954006</c:v>
                </c:pt>
                <c:pt idx="30">
                  <c:v>441.32720105124832</c:v>
                </c:pt>
                <c:pt idx="31">
                  <c:v>448.16031537450715</c:v>
                </c:pt>
                <c:pt idx="32">
                  <c:v>444.74375821287776</c:v>
                </c:pt>
                <c:pt idx="33">
                  <c:v>443.88961892247045</c:v>
                </c:pt>
                <c:pt idx="34">
                  <c:v>439.61892247043357</c:v>
                </c:pt>
                <c:pt idx="35">
                  <c:v>458.40998685939547</c:v>
                </c:pt>
                <c:pt idx="36">
                  <c:v>460.5124835742443</c:v>
                </c:pt>
                <c:pt idx="37">
                  <c:v>460.64388961892246</c:v>
                </c:pt>
                <c:pt idx="38">
                  <c:v>456.76741130091978</c:v>
                </c:pt>
                <c:pt idx="39">
                  <c:v>468.13403416557162</c:v>
                </c:pt>
                <c:pt idx="40">
                  <c:v>470.49934296977659</c:v>
                </c:pt>
                <c:pt idx="41">
                  <c:v>456.96452036793687</c:v>
                </c:pt>
                <c:pt idx="42">
                  <c:v>470.1051248357424</c:v>
                </c:pt>
                <c:pt idx="43">
                  <c:v>467.67411300919838</c:v>
                </c:pt>
                <c:pt idx="44">
                  <c:v>464.25755584756894</c:v>
                </c:pt>
                <c:pt idx="45">
                  <c:v>470.82785808147173</c:v>
                </c:pt>
                <c:pt idx="46">
                  <c:v>475.75558475689877</c:v>
                </c:pt>
                <c:pt idx="47">
                  <c:v>465.63731931668849</c:v>
                </c:pt>
                <c:pt idx="48">
                  <c:v>461.95795006570302</c:v>
                </c:pt>
                <c:pt idx="49">
                  <c:v>464.38896189224698</c:v>
                </c:pt>
                <c:pt idx="50">
                  <c:v>476.08409986859391</c:v>
                </c:pt>
                <c:pt idx="51">
                  <c:v>467.21419185282519</c:v>
                </c:pt>
                <c:pt idx="52">
                  <c:v>454.4021024967148</c:v>
                </c:pt>
                <c:pt idx="53">
                  <c:v>449.21156373193168</c:v>
                </c:pt>
                <c:pt idx="54">
                  <c:v>444.15243101182648</c:v>
                </c:pt>
                <c:pt idx="55">
                  <c:v>443.69250985545335</c:v>
                </c:pt>
                <c:pt idx="56">
                  <c:v>443.56110381077531</c:v>
                </c:pt>
                <c:pt idx="57">
                  <c:v>437.4507227332457</c:v>
                </c:pt>
                <c:pt idx="58">
                  <c:v>436.39947437582128</c:v>
                </c:pt>
                <c:pt idx="59">
                  <c:v>429.43495400788436</c:v>
                </c:pt>
                <c:pt idx="60">
                  <c:v>413.92904073587385</c:v>
                </c:pt>
                <c:pt idx="61">
                  <c:v>406.83311432325888</c:v>
                </c:pt>
                <c:pt idx="62">
                  <c:v>413.73193166885676</c:v>
                </c:pt>
                <c:pt idx="63">
                  <c:v>417.0170827858081</c:v>
                </c:pt>
                <c:pt idx="64">
                  <c:v>415.50591327201045</c:v>
                </c:pt>
                <c:pt idx="65">
                  <c:v>404.46780551905385</c:v>
                </c:pt>
                <c:pt idx="66">
                  <c:v>401.97109067017078</c:v>
                </c:pt>
                <c:pt idx="67">
                  <c:v>398.55453350854134</c:v>
                </c:pt>
                <c:pt idx="68">
                  <c:v>393.10118265440207</c:v>
                </c:pt>
                <c:pt idx="69">
                  <c:v>417.14848883048614</c:v>
                </c:pt>
                <c:pt idx="70">
                  <c:v>415.04599211563732</c:v>
                </c:pt>
                <c:pt idx="71">
                  <c:v>413.33771353482257</c:v>
                </c:pt>
                <c:pt idx="72">
                  <c:v>413.33771353482257</c:v>
                </c:pt>
                <c:pt idx="73">
                  <c:v>414.78318002628117</c:v>
                </c:pt>
                <c:pt idx="74">
                  <c:v>410.51248357424436</c:v>
                </c:pt>
                <c:pt idx="75">
                  <c:v>411.36662286465173</c:v>
                </c:pt>
                <c:pt idx="76">
                  <c:v>420.82785808147173</c:v>
                </c:pt>
                <c:pt idx="77">
                  <c:v>418.33114323258872</c:v>
                </c:pt>
                <c:pt idx="78">
                  <c:v>401.77398160315374</c:v>
                </c:pt>
                <c:pt idx="79">
                  <c:v>406.76741130091978</c:v>
                </c:pt>
                <c:pt idx="80">
                  <c:v>396.32063074901441</c:v>
                </c:pt>
                <c:pt idx="81">
                  <c:v>384.82260183968464</c:v>
                </c:pt>
                <c:pt idx="82">
                  <c:v>360.57818659658341</c:v>
                </c:pt>
                <c:pt idx="83">
                  <c:v>367.14848883048614</c:v>
                </c:pt>
                <c:pt idx="84">
                  <c:v>381.27463863337715</c:v>
                </c:pt>
                <c:pt idx="85">
                  <c:v>383.63994743758212</c:v>
                </c:pt>
                <c:pt idx="86">
                  <c:v>381.80026281208939</c:v>
                </c:pt>
                <c:pt idx="87">
                  <c:v>387.45072273324575</c:v>
                </c:pt>
                <c:pt idx="88">
                  <c:v>388.83048620236531</c:v>
                </c:pt>
                <c:pt idx="89">
                  <c:v>388.63337713534827</c:v>
                </c:pt>
                <c:pt idx="90">
                  <c:v>383.44283837056508</c:v>
                </c:pt>
                <c:pt idx="91">
                  <c:v>382.06307490144548</c:v>
                </c:pt>
                <c:pt idx="92">
                  <c:v>380.09198423127464</c:v>
                </c:pt>
                <c:pt idx="93">
                  <c:v>372.60183968462547</c:v>
                </c:pt>
                <c:pt idx="94">
                  <c:v>371.48488830486207</c:v>
                </c:pt>
                <c:pt idx="95">
                  <c:v>382.72010512483575</c:v>
                </c:pt>
                <c:pt idx="96">
                  <c:v>392.83837056504603</c:v>
                </c:pt>
                <c:pt idx="97">
                  <c:v>408.21287779237844</c:v>
                </c:pt>
                <c:pt idx="98">
                  <c:v>406.63600525624179</c:v>
                </c:pt>
                <c:pt idx="99">
                  <c:v>393.10118265440212</c:v>
                </c:pt>
                <c:pt idx="100">
                  <c:v>394.94086727989492</c:v>
                </c:pt>
                <c:pt idx="101">
                  <c:v>395.33508541392905</c:v>
                </c:pt>
                <c:pt idx="102">
                  <c:v>394.67805519053877</c:v>
                </c:pt>
                <c:pt idx="103">
                  <c:v>399.54007884362682</c:v>
                </c:pt>
                <c:pt idx="104">
                  <c:v>386.20236530880419</c:v>
                </c:pt>
                <c:pt idx="105">
                  <c:v>368.72536136662291</c:v>
                </c:pt>
                <c:pt idx="106">
                  <c:v>360.57818659658346</c:v>
                </c:pt>
                <c:pt idx="107">
                  <c:v>388.76478318002626</c:v>
                </c:pt>
                <c:pt idx="108">
                  <c:v>388.56767411300916</c:v>
                </c:pt>
                <c:pt idx="109">
                  <c:v>396.18922470433637</c:v>
                </c:pt>
                <c:pt idx="110">
                  <c:v>403.81077529566357</c:v>
                </c:pt>
                <c:pt idx="111">
                  <c:v>394.34954007884363</c:v>
                </c:pt>
                <c:pt idx="112">
                  <c:v>394.67805519053877</c:v>
                </c:pt>
                <c:pt idx="113">
                  <c:v>385.80814717477</c:v>
                </c:pt>
                <c:pt idx="114">
                  <c:v>375.42706964520369</c:v>
                </c:pt>
                <c:pt idx="115">
                  <c:v>389.2247043363995</c:v>
                </c:pt>
                <c:pt idx="116">
                  <c:v>406.1760840998686</c:v>
                </c:pt>
                <c:pt idx="117">
                  <c:v>406.1760840998686</c:v>
                </c:pt>
                <c:pt idx="118">
                  <c:v>406.83311432325883</c:v>
                </c:pt>
                <c:pt idx="119">
                  <c:v>406.1760840998686</c:v>
                </c:pt>
                <c:pt idx="120">
                  <c:v>403.21944809461235</c:v>
                </c:pt>
                <c:pt idx="121">
                  <c:v>401.90538764783179</c:v>
                </c:pt>
                <c:pt idx="122">
                  <c:v>411.43232588699078</c:v>
                </c:pt>
                <c:pt idx="123">
                  <c:v>404.20499342969777</c:v>
                </c:pt>
                <c:pt idx="124">
                  <c:v>402.23390275952693</c:v>
                </c:pt>
                <c:pt idx="125">
                  <c:v>396.97766097240475</c:v>
                </c:pt>
                <c:pt idx="126">
                  <c:v>395.99211563731933</c:v>
                </c:pt>
                <c:pt idx="127">
                  <c:v>386.33377135348229</c:v>
                </c:pt>
                <c:pt idx="128">
                  <c:v>384.3626806833114</c:v>
                </c:pt>
                <c:pt idx="129">
                  <c:v>394.21813403416553</c:v>
                </c:pt>
                <c:pt idx="130">
                  <c:v>388.96189224704335</c:v>
                </c:pt>
                <c:pt idx="131">
                  <c:v>382.06964520367939</c:v>
                </c:pt>
                <c:pt idx="132">
                  <c:v>380.74901445466492</c:v>
                </c:pt>
                <c:pt idx="133">
                  <c:v>379.10643889618922</c:v>
                </c:pt>
                <c:pt idx="134">
                  <c:v>374.50722733245726</c:v>
                </c:pt>
                <c:pt idx="135">
                  <c:v>377.79237844940866</c:v>
                </c:pt>
                <c:pt idx="136">
                  <c:v>375.82128777923782</c:v>
                </c:pt>
                <c:pt idx="137">
                  <c:v>369.25098554533508</c:v>
                </c:pt>
                <c:pt idx="138">
                  <c:v>369.25098554533508</c:v>
                </c:pt>
                <c:pt idx="139">
                  <c:v>370.2365308804205</c:v>
                </c:pt>
                <c:pt idx="140">
                  <c:v>365.30880420499341</c:v>
                </c:pt>
                <c:pt idx="141">
                  <c:v>360.70959264126145</c:v>
                </c:pt>
                <c:pt idx="142">
                  <c:v>357.75295663600525</c:v>
                </c:pt>
                <c:pt idx="143">
                  <c:v>345.92641261498028</c:v>
                </c:pt>
                <c:pt idx="144">
                  <c:v>340.34165571616296</c:v>
                </c:pt>
                <c:pt idx="145">
                  <c:v>348.5545335085414</c:v>
                </c:pt>
                <c:pt idx="146">
                  <c:v>356.76741130091983</c:v>
                </c:pt>
                <c:pt idx="147">
                  <c:v>361.36662286465173</c:v>
                </c:pt>
                <c:pt idx="148">
                  <c:v>362.68068331143235</c:v>
                </c:pt>
                <c:pt idx="149">
                  <c:v>352.82522996057821</c:v>
                </c:pt>
                <c:pt idx="150">
                  <c:v>372.53613666228648</c:v>
                </c:pt>
                <c:pt idx="151">
                  <c:v>366.62286465177397</c:v>
                </c:pt>
                <c:pt idx="152">
                  <c:v>376.14980289093296</c:v>
                </c:pt>
                <c:pt idx="153">
                  <c:v>368.92247043363994</c:v>
                </c:pt>
                <c:pt idx="154">
                  <c:v>366.95137976346911</c:v>
                </c:pt>
                <c:pt idx="155">
                  <c:v>360.70959264126145</c:v>
                </c:pt>
                <c:pt idx="156">
                  <c:v>366.29434954007883</c:v>
                </c:pt>
                <c:pt idx="157">
                  <c:v>362.02365308804207</c:v>
                </c:pt>
                <c:pt idx="158">
                  <c:v>361.69513797634693</c:v>
                </c:pt>
                <c:pt idx="159">
                  <c:v>367.27989487516425</c:v>
                </c:pt>
                <c:pt idx="160">
                  <c:v>360.70959264126145</c:v>
                </c:pt>
                <c:pt idx="161">
                  <c:v>362.35216819973715</c:v>
                </c:pt>
                <c:pt idx="162">
                  <c:v>362.02365308804207</c:v>
                </c:pt>
                <c:pt idx="163">
                  <c:v>357.75295663600525</c:v>
                </c:pt>
                <c:pt idx="164">
                  <c:v>359.72404730617609</c:v>
                </c:pt>
                <c:pt idx="165">
                  <c:v>357.09592641261497</c:v>
                </c:pt>
                <c:pt idx="166">
                  <c:v>363.00919842312743</c:v>
                </c:pt>
                <c:pt idx="167">
                  <c:v>374.83574244415246</c:v>
                </c:pt>
                <c:pt idx="168">
                  <c:v>372.93035479632067</c:v>
                </c:pt>
                <c:pt idx="169">
                  <c:v>372.93035479632067</c:v>
                </c:pt>
                <c:pt idx="170">
                  <c:v>367.0170827858081</c:v>
                </c:pt>
                <c:pt idx="171">
                  <c:v>342.70696452036793</c:v>
                </c:pt>
                <c:pt idx="172">
                  <c:v>334.4940867279895</c:v>
                </c:pt>
                <c:pt idx="173">
                  <c:v>337.4507227332457</c:v>
                </c:pt>
                <c:pt idx="174">
                  <c:v>335.80814717477</c:v>
                </c:pt>
                <c:pt idx="175">
                  <c:v>330.55190538764782</c:v>
                </c:pt>
                <c:pt idx="176">
                  <c:v>322.66754270696453</c:v>
                </c:pt>
                <c:pt idx="177">
                  <c:v>317.41130091984229</c:v>
                </c:pt>
                <c:pt idx="178">
                  <c:v>325.62417871222078</c:v>
                </c:pt>
                <c:pt idx="179">
                  <c:v>325.62417871222078</c:v>
                </c:pt>
                <c:pt idx="180">
                  <c:v>325.29566360052564</c:v>
                </c:pt>
                <c:pt idx="181">
                  <c:v>334.82260183968464</c:v>
                </c:pt>
                <c:pt idx="182">
                  <c:v>337.77923784494089</c:v>
                </c:pt>
                <c:pt idx="183">
                  <c:v>340.40735873850196</c:v>
                </c:pt>
                <c:pt idx="184">
                  <c:v>328.25229960578184</c:v>
                </c:pt>
                <c:pt idx="185">
                  <c:v>340.07884362680687</c:v>
                </c:pt>
                <c:pt idx="186">
                  <c:v>320.69645203679369</c:v>
                </c:pt>
                <c:pt idx="187">
                  <c:v>341.72141918528251</c:v>
                </c:pt>
                <c:pt idx="188">
                  <c:v>340.07884362680687</c:v>
                </c:pt>
                <c:pt idx="189">
                  <c:v>345.40078843626804</c:v>
                </c:pt>
                <c:pt idx="190">
                  <c:v>366.42575558475687</c:v>
                </c:pt>
                <c:pt idx="191">
                  <c:v>369.71090670170821</c:v>
                </c:pt>
                <c:pt idx="192">
                  <c:v>372.99605781865961</c:v>
                </c:pt>
                <c:pt idx="193">
                  <c:v>373.98160315374503</c:v>
                </c:pt>
                <c:pt idx="194">
                  <c:v>373.3245729303548</c:v>
                </c:pt>
                <c:pt idx="195">
                  <c:v>364.45466491458603</c:v>
                </c:pt>
                <c:pt idx="196">
                  <c:v>366.09724047306173</c:v>
                </c:pt>
                <c:pt idx="197">
                  <c:v>371.68199737187911</c:v>
                </c:pt>
                <c:pt idx="198">
                  <c:v>382.52299605781866</c:v>
                </c:pt>
                <c:pt idx="199">
                  <c:v>367.08278580814715</c:v>
                </c:pt>
                <c:pt idx="200">
                  <c:v>353.94218134034162</c:v>
                </c:pt>
                <c:pt idx="201">
                  <c:v>351.3140604467805</c:v>
                </c:pt>
                <c:pt idx="202">
                  <c:v>344.74375821287776</c:v>
                </c:pt>
                <c:pt idx="203">
                  <c:v>352.9566360052562</c:v>
                </c:pt>
                <c:pt idx="204">
                  <c:v>360.51248357424436</c:v>
                </c:pt>
                <c:pt idx="205">
                  <c:v>362.81208935611033</c:v>
                </c:pt>
                <c:pt idx="206">
                  <c:v>347.96320630749011</c:v>
                </c:pt>
                <c:pt idx="207">
                  <c:v>347.30617608409983</c:v>
                </c:pt>
                <c:pt idx="208">
                  <c:v>336.00525624178709</c:v>
                </c:pt>
                <c:pt idx="209">
                  <c:v>345.86070959264123</c:v>
                </c:pt>
                <c:pt idx="210">
                  <c:v>349.80289093298285</c:v>
                </c:pt>
                <c:pt idx="211">
                  <c:v>345.53219448094609</c:v>
                </c:pt>
                <c:pt idx="212">
                  <c:v>342.57555847568989</c:v>
                </c:pt>
                <c:pt idx="213">
                  <c:v>342.57555847568989</c:v>
                </c:pt>
                <c:pt idx="214">
                  <c:v>334.62549277266754</c:v>
                </c:pt>
                <c:pt idx="215">
                  <c:v>334.29697766097235</c:v>
                </c:pt>
                <c:pt idx="216">
                  <c:v>333.04862023653084</c:v>
                </c:pt>
                <c:pt idx="217">
                  <c:v>333.70565045992112</c:v>
                </c:pt>
                <c:pt idx="218">
                  <c:v>329.17214191852821</c:v>
                </c:pt>
                <c:pt idx="219">
                  <c:v>325.88699080157681</c:v>
                </c:pt>
                <c:pt idx="220">
                  <c:v>322.99605781865961</c:v>
                </c:pt>
                <c:pt idx="221">
                  <c:v>319.71090670170827</c:v>
                </c:pt>
                <c:pt idx="222">
                  <c:v>314.45466491458603</c:v>
                </c:pt>
                <c:pt idx="223">
                  <c:v>305.38764783180022</c:v>
                </c:pt>
                <c:pt idx="224">
                  <c:v>306.0446780551905</c:v>
                </c:pt>
                <c:pt idx="225">
                  <c:v>307.62155059132721</c:v>
                </c:pt>
                <c:pt idx="226">
                  <c:v>306.43889618922469</c:v>
                </c:pt>
                <c:pt idx="227">
                  <c:v>307.6872536136662</c:v>
                </c:pt>
                <c:pt idx="228">
                  <c:v>305.05913272010508</c:v>
                </c:pt>
                <c:pt idx="229">
                  <c:v>309.85545335085408</c:v>
                </c:pt>
                <c:pt idx="230">
                  <c:v>312.4178712220762</c:v>
                </c:pt>
                <c:pt idx="231">
                  <c:v>310.11826544021028</c:v>
                </c:pt>
                <c:pt idx="232">
                  <c:v>301.24835742444151</c:v>
                </c:pt>
                <c:pt idx="233">
                  <c:v>301.24835742444151</c:v>
                </c:pt>
                <c:pt idx="234">
                  <c:v>315.70302233902754</c:v>
                </c:pt>
                <c:pt idx="235">
                  <c:v>312.4178712220762</c:v>
                </c:pt>
                <c:pt idx="236">
                  <c:v>310.7752956636005</c:v>
                </c:pt>
                <c:pt idx="237">
                  <c:v>307.16162943495402</c:v>
                </c:pt>
                <c:pt idx="238">
                  <c:v>313.40341655716162</c:v>
                </c:pt>
                <c:pt idx="239">
                  <c:v>306.1760840998686</c:v>
                </c:pt>
                <c:pt idx="240">
                  <c:v>307.16162943495402</c:v>
                </c:pt>
                <c:pt idx="241">
                  <c:v>297.96320630749017</c:v>
                </c:pt>
                <c:pt idx="242">
                  <c:v>285.47963206307492</c:v>
                </c:pt>
                <c:pt idx="243">
                  <c:v>286.46517739816034</c:v>
                </c:pt>
                <c:pt idx="244">
                  <c:v>324.36925098554531</c:v>
                </c:pt>
                <c:pt idx="245">
                  <c:v>288.76478318002631</c:v>
                </c:pt>
                <c:pt idx="246">
                  <c:v>285.80814717477</c:v>
                </c:pt>
                <c:pt idx="247">
                  <c:v>282.85151116951374</c:v>
                </c:pt>
                <c:pt idx="248">
                  <c:v>282.52299605781866</c:v>
                </c:pt>
                <c:pt idx="249">
                  <c:v>277.26675427069648</c:v>
                </c:pt>
                <c:pt idx="250">
                  <c:v>283.50854139290408</c:v>
                </c:pt>
                <c:pt idx="251">
                  <c:v>292.70696452036793</c:v>
                </c:pt>
                <c:pt idx="252">
                  <c:v>286.46517739816034</c:v>
                </c:pt>
                <c:pt idx="253">
                  <c:v>283.50854139290408</c:v>
                </c:pt>
                <c:pt idx="254">
                  <c:v>277.9237844940867</c:v>
                </c:pt>
                <c:pt idx="255">
                  <c:v>272.33902759526939</c:v>
                </c:pt>
                <c:pt idx="256">
                  <c:v>269.38239159001313</c:v>
                </c:pt>
                <c:pt idx="257">
                  <c:v>274.63863337713531</c:v>
                </c:pt>
                <c:pt idx="258">
                  <c:v>271.35348226018397</c:v>
                </c:pt>
                <c:pt idx="259">
                  <c:v>266.09724047306173</c:v>
                </c:pt>
                <c:pt idx="260">
                  <c:v>269.38239159001313</c:v>
                </c:pt>
                <c:pt idx="261">
                  <c:v>275.95269382391587</c:v>
                </c:pt>
                <c:pt idx="262">
                  <c:v>273.98160315374508</c:v>
                </c:pt>
                <c:pt idx="263">
                  <c:v>272.66754270696453</c:v>
                </c:pt>
                <c:pt idx="264">
                  <c:v>262.81208935611039</c:v>
                </c:pt>
                <c:pt idx="265">
                  <c:v>262.81208935611039</c:v>
                </c:pt>
                <c:pt idx="266">
                  <c:v>266.75427069645201</c:v>
                </c:pt>
                <c:pt idx="267">
                  <c:v>282.52299605781866</c:v>
                </c:pt>
                <c:pt idx="268">
                  <c:v>282.52299605781866</c:v>
                </c:pt>
                <c:pt idx="269">
                  <c:v>274.63863337713531</c:v>
                </c:pt>
                <c:pt idx="270">
                  <c:v>264.45466491458603</c:v>
                </c:pt>
                <c:pt idx="271">
                  <c:v>256.89881734559788</c:v>
                </c:pt>
                <c:pt idx="272">
                  <c:v>251.64257555847567</c:v>
                </c:pt>
                <c:pt idx="273">
                  <c:v>244.74375821287779</c:v>
                </c:pt>
                <c:pt idx="274">
                  <c:v>244.74375821287779</c:v>
                </c:pt>
                <c:pt idx="275">
                  <c:v>244.74375821287779</c:v>
                </c:pt>
                <c:pt idx="276">
                  <c:v>244.74375821287779</c:v>
                </c:pt>
                <c:pt idx="277">
                  <c:v>252.62812089356112</c:v>
                </c:pt>
                <c:pt idx="278">
                  <c:v>254.59921156373193</c:v>
                </c:pt>
                <c:pt idx="279">
                  <c:v>247.37187910643888</c:v>
                </c:pt>
                <c:pt idx="280">
                  <c:v>243.42969776609721</c:v>
                </c:pt>
                <c:pt idx="281">
                  <c:v>227.00394218134031</c:v>
                </c:pt>
                <c:pt idx="282">
                  <c:v>232.91721419185282</c:v>
                </c:pt>
                <c:pt idx="283">
                  <c:v>237.84494086727992</c:v>
                </c:pt>
                <c:pt idx="284">
                  <c:v>226.6754270696452</c:v>
                </c:pt>
                <c:pt idx="285">
                  <c:v>223.71879106438894</c:v>
                </c:pt>
                <c:pt idx="286">
                  <c:v>215.83442838370564</c:v>
                </c:pt>
                <c:pt idx="287">
                  <c:v>220.43363994743754</c:v>
                </c:pt>
                <c:pt idx="288">
                  <c:v>227.33245729303547</c:v>
                </c:pt>
                <c:pt idx="289">
                  <c:v>241.4586070959264</c:v>
                </c:pt>
                <c:pt idx="290">
                  <c:v>237.51642575558475</c:v>
                </c:pt>
                <c:pt idx="291">
                  <c:v>243.75821287779237</c:v>
                </c:pt>
                <c:pt idx="292">
                  <c:v>250.65703022339025</c:v>
                </c:pt>
                <c:pt idx="293">
                  <c:v>241.4586070959264</c:v>
                </c:pt>
                <c:pt idx="294">
                  <c:v>247.37187910643888</c:v>
                </c:pt>
                <c:pt idx="295">
                  <c:v>309.26412614980291</c:v>
                </c:pt>
                <c:pt idx="296">
                  <c:v>248.35742444152427</c:v>
                </c:pt>
                <c:pt idx="297">
                  <c:v>248.02890932982916</c:v>
                </c:pt>
                <c:pt idx="298">
                  <c:v>248.68593955321944</c:v>
                </c:pt>
                <c:pt idx="299">
                  <c:v>240.47306176084101</c:v>
                </c:pt>
                <c:pt idx="300">
                  <c:v>234.23127463863335</c:v>
                </c:pt>
                <c:pt idx="301">
                  <c:v>239.15900131406042</c:v>
                </c:pt>
                <c:pt idx="302">
                  <c:v>234.55978975032852</c:v>
                </c:pt>
                <c:pt idx="303">
                  <c:v>225.0328515111695</c:v>
                </c:pt>
                <c:pt idx="304">
                  <c:v>234.23127463863335</c:v>
                </c:pt>
                <c:pt idx="305">
                  <c:v>228.64651773981601</c:v>
                </c:pt>
                <c:pt idx="306">
                  <c:v>211.89224704336399</c:v>
                </c:pt>
                <c:pt idx="307">
                  <c:v>220.10512483574243</c:v>
                </c:pt>
                <c:pt idx="308">
                  <c:v>214.52036793692508</c:v>
                </c:pt>
                <c:pt idx="309">
                  <c:v>220.10512483574243</c:v>
                </c:pt>
                <c:pt idx="310">
                  <c:v>227.33245729303547</c:v>
                </c:pt>
                <c:pt idx="311">
                  <c:v>225.36136662286464</c:v>
                </c:pt>
                <c:pt idx="312">
                  <c:v>223.71879106438894</c:v>
                </c:pt>
                <c:pt idx="313">
                  <c:v>222.07621550591324</c:v>
                </c:pt>
                <c:pt idx="314">
                  <c:v>214.84888304862025</c:v>
                </c:pt>
                <c:pt idx="315">
                  <c:v>208.93561103810774</c:v>
                </c:pt>
                <c:pt idx="316">
                  <c:v>232.58869908015768</c:v>
                </c:pt>
                <c:pt idx="317">
                  <c:v>235.08541392904073</c:v>
                </c:pt>
                <c:pt idx="318">
                  <c:v>231.80026281208936</c:v>
                </c:pt>
                <c:pt idx="319">
                  <c:v>225.68988173455978</c:v>
                </c:pt>
                <c:pt idx="320">
                  <c:v>217.47700394218134</c:v>
                </c:pt>
                <c:pt idx="321">
                  <c:v>215.17739816031536</c:v>
                </c:pt>
                <c:pt idx="322">
                  <c:v>216.49145860709592</c:v>
                </c:pt>
                <c:pt idx="323">
                  <c:v>214.84888304862025</c:v>
                </c:pt>
                <c:pt idx="324">
                  <c:v>207.68725361366623</c:v>
                </c:pt>
                <c:pt idx="325">
                  <c:v>223.71879106438894</c:v>
                </c:pt>
                <c:pt idx="326">
                  <c:v>222.60183968462545</c:v>
                </c:pt>
                <c:pt idx="327">
                  <c:v>231.47174770039419</c:v>
                </c:pt>
                <c:pt idx="328">
                  <c:v>243.29829172141919</c:v>
                </c:pt>
                <c:pt idx="329">
                  <c:v>243.95532194480941</c:v>
                </c:pt>
                <c:pt idx="330">
                  <c:v>251.18265440210246</c:v>
                </c:pt>
                <c:pt idx="331">
                  <c:v>253.15374507227332</c:v>
                </c:pt>
                <c:pt idx="332">
                  <c:v>255.45335085413925</c:v>
                </c:pt>
                <c:pt idx="333">
                  <c:v>261.36662286465179</c:v>
                </c:pt>
                <c:pt idx="334">
                  <c:v>265.63731931668855</c:v>
                </c:pt>
                <c:pt idx="335">
                  <c:v>260.70959264126151</c:v>
                </c:pt>
                <c:pt idx="336">
                  <c:v>253.15374507227332</c:v>
                </c:pt>
                <c:pt idx="337">
                  <c:v>259.39553219448089</c:v>
                </c:pt>
                <c:pt idx="338">
                  <c:v>263.00919842312749</c:v>
                </c:pt>
                <c:pt idx="339">
                  <c:v>261.69513797634687</c:v>
                </c:pt>
                <c:pt idx="340">
                  <c:v>254.13929040735871</c:v>
                </c:pt>
                <c:pt idx="341">
                  <c:v>250.19710906701707</c:v>
                </c:pt>
                <c:pt idx="342">
                  <c:v>253.48226018396844</c:v>
                </c:pt>
                <c:pt idx="343">
                  <c:v>256.76741130091983</c:v>
                </c:pt>
                <c:pt idx="344">
                  <c:v>252.49671484888304</c:v>
                </c:pt>
                <c:pt idx="345">
                  <c:v>247.89750328515109</c:v>
                </c:pt>
                <c:pt idx="346">
                  <c:v>240.99868593955321</c:v>
                </c:pt>
                <c:pt idx="347">
                  <c:v>241.32720105124832</c:v>
                </c:pt>
                <c:pt idx="348">
                  <c:v>239.02759526938235</c:v>
                </c:pt>
                <c:pt idx="349">
                  <c:v>235.41392904073587</c:v>
                </c:pt>
                <c:pt idx="350">
                  <c:v>239.68462549277262</c:v>
                </c:pt>
                <c:pt idx="351">
                  <c:v>232.12877792378447</c:v>
                </c:pt>
                <c:pt idx="352">
                  <c:v>231.14323258869908</c:v>
                </c:pt>
                <c:pt idx="353">
                  <c:v>231.14323258869908</c:v>
                </c:pt>
                <c:pt idx="354">
                  <c:v>228.18659658344282</c:v>
                </c:pt>
                <c:pt idx="355">
                  <c:v>232.45729303547958</c:v>
                </c:pt>
                <c:pt idx="356">
                  <c:v>228.51511169513796</c:v>
                </c:pt>
                <c:pt idx="357">
                  <c:v>232.78580814717475</c:v>
                </c:pt>
                <c:pt idx="358">
                  <c:v>234.09986859395528</c:v>
                </c:pt>
                <c:pt idx="359">
                  <c:v>231.47174770039419</c:v>
                </c:pt>
                <c:pt idx="360">
                  <c:v>227.85808147174768</c:v>
                </c:pt>
                <c:pt idx="361">
                  <c:v>231.14323258869908</c:v>
                </c:pt>
                <c:pt idx="362">
                  <c:v>230.15768725361366</c:v>
                </c:pt>
                <c:pt idx="363">
                  <c:v>235.08541392904073</c:v>
                </c:pt>
                <c:pt idx="364">
                  <c:v>324.9014454664914</c:v>
                </c:pt>
                <c:pt idx="365">
                  <c:v>246.58344283837056</c:v>
                </c:pt>
                <c:pt idx="366">
                  <c:v>247.56898817345598</c:v>
                </c:pt>
                <c:pt idx="367">
                  <c:v>245.59789750328511</c:v>
                </c:pt>
                <c:pt idx="368">
                  <c:v>245.92641261498028</c:v>
                </c:pt>
                <c:pt idx="369">
                  <c:v>246.58344283837056</c:v>
                </c:pt>
                <c:pt idx="370">
                  <c:v>233.44283837056506</c:v>
                </c:pt>
                <c:pt idx="371">
                  <c:v>221.28777923784492</c:v>
                </c:pt>
                <c:pt idx="372">
                  <c:v>221.28777923784492</c:v>
                </c:pt>
                <c:pt idx="373">
                  <c:v>210.44678055190539</c:v>
                </c:pt>
                <c:pt idx="374">
                  <c:v>206.83311432325885</c:v>
                </c:pt>
                <c:pt idx="375">
                  <c:v>206.17608409986855</c:v>
                </c:pt>
                <c:pt idx="376">
                  <c:v>202.23390275952693</c:v>
                </c:pt>
                <c:pt idx="377">
                  <c:v>205.84756898817344</c:v>
                </c:pt>
                <c:pt idx="378">
                  <c:v>205.84756898817344</c:v>
                </c:pt>
                <c:pt idx="379">
                  <c:v>227.2010512483574</c:v>
                </c:pt>
                <c:pt idx="380">
                  <c:v>214.38896189224701</c:v>
                </c:pt>
                <c:pt idx="381">
                  <c:v>211.76084099868592</c:v>
                </c:pt>
                <c:pt idx="382">
                  <c:v>204.86202365308804</c:v>
                </c:pt>
                <c:pt idx="383">
                  <c:v>196.97766097240469</c:v>
                </c:pt>
                <c:pt idx="384">
                  <c:v>200.59132720105126</c:v>
                </c:pt>
                <c:pt idx="385">
                  <c:v>196.32063074901447</c:v>
                </c:pt>
                <c:pt idx="386">
                  <c:v>194.61235216819972</c:v>
                </c:pt>
                <c:pt idx="387">
                  <c:v>194.67805519053877</c:v>
                </c:pt>
                <c:pt idx="388">
                  <c:v>208.14717477003941</c:v>
                </c:pt>
                <c:pt idx="389">
                  <c:v>201.24835742444148</c:v>
                </c:pt>
                <c:pt idx="390">
                  <c:v>205.84756898817344</c:v>
                </c:pt>
                <c:pt idx="391">
                  <c:v>214.06044678055187</c:v>
                </c:pt>
                <c:pt idx="392">
                  <c:v>196.64914586070958</c:v>
                </c:pt>
                <c:pt idx="393">
                  <c:v>195.66360052562419</c:v>
                </c:pt>
                <c:pt idx="394">
                  <c:v>189.09329829172142</c:v>
                </c:pt>
                <c:pt idx="395">
                  <c:v>180.22339027595268</c:v>
                </c:pt>
                <c:pt idx="396">
                  <c:v>171.35348226018394</c:v>
                </c:pt>
                <c:pt idx="397">
                  <c:v>169.05387647831799</c:v>
                </c:pt>
                <c:pt idx="398">
                  <c:v>160.51248357424441</c:v>
                </c:pt>
                <c:pt idx="399">
                  <c:v>169.71090670170827</c:v>
                </c:pt>
                <c:pt idx="400">
                  <c:v>169.05387647831799</c:v>
                </c:pt>
                <c:pt idx="401">
                  <c:v>174.9671484888305</c:v>
                </c:pt>
                <c:pt idx="402">
                  <c:v>175.29566360052561</c:v>
                </c:pt>
                <c:pt idx="403">
                  <c:v>168.06833114323257</c:v>
                </c:pt>
                <c:pt idx="404">
                  <c:v>159.19842312746383</c:v>
                </c:pt>
                <c:pt idx="405">
                  <c:v>139.81603153745073</c:v>
                </c:pt>
                <c:pt idx="406">
                  <c:v>134.23127463863338</c:v>
                </c:pt>
                <c:pt idx="407">
                  <c:v>122.07621550591325</c:v>
                </c:pt>
                <c:pt idx="408">
                  <c:v>122.07621550591325</c:v>
                </c:pt>
                <c:pt idx="409">
                  <c:v>126.67542706964521</c:v>
                </c:pt>
                <c:pt idx="410">
                  <c:v>126.67542706964521</c:v>
                </c:pt>
                <c:pt idx="411">
                  <c:v>124.04730617608411</c:v>
                </c:pt>
                <c:pt idx="412">
                  <c:v>114.84888304862021</c:v>
                </c:pt>
                <c:pt idx="413">
                  <c:v>124.70433639947434</c:v>
                </c:pt>
                <c:pt idx="414">
                  <c:v>104.99342969776609</c:v>
                </c:pt>
                <c:pt idx="415">
                  <c:v>94.48094612352169</c:v>
                </c:pt>
                <c:pt idx="416">
                  <c:v>94.80946123521683</c:v>
                </c:pt>
                <c:pt idx="417">
                  <c:v>84.625492772667542</c:v>
                </c:pt>
                <c:pt idx="418">
                  <c:v>76.741130091984232</c:v>
                </c:pt>
                <c:pt idx="419">
                  <c:v>71.484888304862025</c:v>
                </c:pt>
                <c:pt idx="420">
                  <c:v>73.455978975032849</c:v>
                </c:pt>
                <c:pt idx="421">
                  <c:v>71.156373193166885</c:v>
                </c:pt>
                <c:pt idx="422">
                  <c:v>68.528252299605782</c:v>
                </c:pt>
                <c:pt idx="423">
                  <c:v>67.214191852825223</c:v>
                </c:pt>
                <c:pt idx="424">
                  <c:v>94.80946123521683</c:v>
                </c:pt>
                <c:pt idx="425">
                  <c:v>104.00788436268068</c:v>
                </c:pt>
                <c:pt idx="426">
                  <c:v>104.99342969776609</c:v>
                </c:pt>
                <c:pt idx="427">
                  <c:v>113.20630749014452</c:v>
                </c:pt>
                <c:pt idx="428">
                  <c:v>123.06176084099866</c:v>
                </c:pt>
                <c:pt idx="429">
                  <c:v>122.40473061760842</c:v>
                </c:pt>
                <c:pt idx="430">
                  <c:v>117.14848883048619</c:v>
                </c:pt>
                <c:pt idx="431">
                  <c:v>131.27463863337712</c:v>
                </c:pt>
                <c:pt idx="432">
                  <c:v>133.57424441524307</c:v>
                </c:pt>
                <c:pt idx="433">
                  <c:v>129.30354796320631</c:v>
                </c:pt>
                <c:pt idx="434">
                  <c:v>133.57424441524307</c:v>
                </c:pt>
                <c:pt idx="435">
                  <c:v>117.47700394218136</c:v>
                </c:pt>
                <c:pt idx="436">
                  <c:v>81.2089356110381</c:v>
                </c:pt>
                <c:pt idx="437">
                  <c:v>94.152431011826536</c:v>
                </c:pt>
                <c:pt idx="438">
                  <c:v>88.567674113009204</c:v>
                </c:pt>
                <c:pt idx="439">
                  <c:v>104.33639947437582</c:v>
                </c:pt>
                <c:pt idx="440">
                  <c:v>112.54927726675429</c:v>
                </c:pt>
                <c:pt idx="441">
                  <c:v>118.79106438896187</c:v>
                </c:pt>
                <c:pt idx="442">
                  <c:v>121.09067017082785</c:v>
                </c:pt>
                <c:pt idx="443">
                  <c:v>124.04730617608411</c:v>
                </c:pt>
                <c:pt idx="444">
                  <c:v>122.73324572930355</c:v>
                </c:pt>
                <c:pt idx="445">
                  <c:v>127.66097240473061</c:v>
                </c:pt>
                <c:pt idx="446">
                  <c:v>105.97897503285152</c:v>
                </c:pt>
                <c:pt idx="447">
                  <c:v>130.2890932982917</c:v>
                </c:pt>
                <c:pt idx="448">
                  <c:v>122.40473061760842</c:v>
                </c:pt>
                <c:pt idx="449">
                  <c:v>148.02890932982916</c:v>
                </c:pt>
                <c:pt idx="450">
                  <c:v>137.51642575558475</c:v>
                </c:pt>
                <c:pt idx="451">
                  <c:v>139.48751642575556</c:v>
                </c:pt>
                <c:pt idx="452">
                  <c:v>156.24178712220763</c:v>
                </c:pt>
                <c:pt idx="453">
                  <c:v>170.03942181340344</c:v>
                </c:pt>
                <c:pt idx="454">
                  <c:v>261.82654402102497</c:v>
                </c:pt>
                <c:pt idx="455">
                  <c:v>294.34954007884357</c:v>
                </c:pt>
                <c:pt idx="456">
                  <c:v>298.29172141918525</c:v>
                </c:pt>
                <c:pt idx="457">
                  <c:v>293.03547963206307</c:v>
                </c:pt>
                <c:pt idx="458">
                  <c:v>305.19053876478318</c:v>
                </c:pt>
                <c:pt idx="459">
                  <c:v>296.64914586070955</c:v>
                </c:pt>
                <c:pt idx="460">
                  <c:v>306.50459921156369</c:v>
                </c:pt>
                <c:pt idx="461">
                  <c:v>307.49014454664911</c:v>
                </c:pt>
                <c:pt idx="462">
                  <c:v>312.4178712220762</c:v>
                </c:pt>
                <c:pt idx="463">
                  <c:v>313.73193166885676</c:v>
                </c:pt>
                <c:pt idx="464">
                  <c:v>323.58738501971089</c:v>
                </c:pt>
                <c:pt idx="465">
                  <c:v>325.22996057818659</c:v>
                </c:pt>
                <c:pt idx="466">
                  <c:v>315.83442838370564</c:v>
                </c:pt>
                <c:pt idx="467">
                  <c:v>314.71747700394218</c:v>
                </c:pt>
                <c:pt idx="468">
                  <c:v>323.91590013140603</c:v>
                </c:pt>
                <c:pt idx="469">
                  <c:v>320.63074901445464</c:v>
                </c:pt>
                <c:pt idx="470">
                  <c:v>322.86465177398162</c:v>
                </c:pt>
                <c:pt idx="471">
                  <c:v>314.58607095926413</c:v>
                </c:pt>
                <c:pt idx="472">
                  <c:v>311.10381077529564</c:v>
                </c:pt>
                <c:pt idx="473">
                  <c:v>314.52036793692508</c:v>
                </c:pt>
                <c:pt idx="474">
                  <c:v>318.98817345597894</c:v>
                </c:pt>
                <c:pt idx="475">
                  <c:v>320.63074901445464</c:v>
                </c:pt>
                <c:pt idx="476">
                  <c:v>322.99605781865961</c:v>
                </c:pt>
                <c:pt idx="477">
                  <c:v>307.95006570302229</c:v>
                </c:pt>
                <c:pt idx="478">
                  <c:v>310.70959264126145</c:v>
                </c:pt>
                <c:pt idx="479">
                  <c:v>319.97371879106441</c:v>
                </c:pt>
                <c:pt idx="480">
                  <c:v>334.09986859395531</c:v>
                </c:pt>
                <c:pt idx="481">
                  <c:v>323.12746386333771</c:v>
                </c:pt>
                <c:pt idx="482">
                  <c:v>321.41918528252302</c:v>
                </c:pt>
                <c:pt idx="483">
                  <c:v>332.19448094612352</c:v>
                </c:pt>
                <c:pt idx="484">
                  <c:v>326.87253613666229</c:v>
                </c:pt>
                <c:pt idx="485">
                  <c:v>313.79763469119575</c:v>
                </c:pt>
                <c:pt idx="486">
                  <c:v>302.69382391590011</c:v>
                </c:pt>
                <c:pt idx="487">
                  <c:v>306.2417871222076</c:v>
                </c:pt>
                <c:pt idx="488">
                  <c:v>302.43101182654402</c:v>
                </c:pt>
                <c:pt idx="489">
                  <c:v>282.85151116951374</c:v>
                </c:pt>
                <c:pt idx="490">
                  <c:v>288.10775295663598</c:v>
                </c:pt>
                <c:pt idx="491">
                  <c:v>294.61235216819972</c:v>
                </c:pt>
                <c:pt idx="492">
                  <c:v>303.21944809461235</c:v>
                </c:pt>
                <c:pt idx="493">
                  <c:v>300.26281208935609</c:v>
                </c:pt>
                <c:pt idx="494">
                  <c:v>296.32063074901447</c:v>
                </c:pt>
                <c:pt idx="495">
                  <c:v>301.31406044678056</c:v>
                </c:pt>
                <c:pt idx="496">
                  <c:v>301.11695137976346</c:v>
                </c:pt>
                <c:pt idx="497">
                  <c:v>295.00657030223385</c:v>
                </c:pt>
                <c:pt idx="498">
                  <c:v>313.79763469119575</c:v>
                </c:pt>
                <c:pt idx="499">
                  <c:v>323.91590013140603</c:v>
                </c:pt>
                <c:pt idx="500">
                  <c:v>333.11432325886989</c:v>
                </c:pt>
                <c:pt idx="501">
                  <c:v>320.17082785808145</c:v>
                </c:pt>
                <c:pt idx="502">
                  <c:v>297.70039421813402</c:v>
                </c:pt>
                <c:pt idx="503">
                  <c:v>263.27201051248358</c:v>
                </c:pt>
                <c:pt idx="504">
                  <c:v>269.84231274638631</c:v>
                </c:pt>
                <c:pt idx="505">
                  <c:v>268.72531666122893</c:v>
                </c:pt>
                <c:pt idx="506">
                  <c:v>267.61274192495233</c:v>
                </c:pt>
                <c:pt idx="507">
                  <c:v>266.504571036762</c:v>
                </c:pt>
                <c:pt idx="508">
                  <c:v>265.40078656512964</c:v>
                </c:pt>
                <c:pt idx="509">
                  <c:v>264.3013711475254</c:v>
                </c:pt>
                <c:pt idx="510">
                  <c:v>263.20630749014452</c:v>
                </c:pt>
                <c:pt idx="511">
                  <c:v>255.97897503285151</c:v>
                </c:pt>
                <c:pt idx="512">
                  <c:v>253.02233902759525</c:v>
                </c:pt>
                <c:pt idx="513">
                  <c:v>261.62943495400788</c:v>
                </c:pt>
                <c:pt idx="514">
                  <c:v>244.87516425755581</c:v>
                </c:pt>
                <c:pt idx="515">
                  <c:v>237.97634691195793</c:v>
                </c:pt>
                <c:pt idx="516">
                  <c:v>222.53613666228645</c:v>
                </c:pt>
                <c:pt idx="517">
                  <c:v>223.52168199737184</c:v>
                </c:pt>
                <c:pt idx="518">
                  <c:v>217.60840998685936</c:v>
                </c:pt>
                <c:pt idx="519">
                  <c:v>218.59395532194478</c:v>
                </c:pt>
                <c:pt idx="520">
                  <c:v>250.06570302233902</c:v>
                </c:pt>
                <c:pt idx="521">
                  <c:v>260.18396846254927</c:v>
                </c:pt>
                <c:pt idx="522">
                  <c:v>252.69382391590014</c:v>
                </c:pt>
                <c:pt idx="523">
                  <c:v>241.13009198423129</c:v>
                </c:pt>
                <c:pt idx="524">
                  <c:v>243.56110381077528</c:v>
                </c:pt>
                <c:pt idx="525">
                  <c:v>220.03942181340341</c:v>
                </c:pt>
                <c:pt idx="526">
                  <c:v>206.11038107752955</c:v>
                </c:pt>
                <c:pt idx="527">
                  <c:v>215.63731931668855</c:v>
                </c:pt>
                <c:pt idx="528">
                  <c:v>225.95269382391589</c:v>
                </c:pt>
                <c:pt idx="529">
                  <c:v>213.27201051248358</c:v>
                </c:pt>
                <c:pt idx="530">
                  <c:v>213.27201051248358</c:v>
                </c:pt>
                <c:pt idx="531">
                  <c:v>213.60052562417874</c:v>
                </c:pt>
                <c:pt idx="532">
                  <c:v>220.17082785808151</c:v>
                </c:pt>
                <c:pt idx="533">
                  <c:v>240.6701708278581</c:v>
                </c:pt>
                <c:pt idx="534">
                  <c:v>248.75164257555846</c:v>
                </c:pt>
                <c:pt idx="535">
                  <c:v>268.52825229960581</c:v>
                </c:pt>
                <c:pt idx="536">
                  <c:v>278.64651773981603</c:v>
                </c:pt>
                <c:pt idx="537">
                  <c:v>275.75558475689877</c:v>
                </c:pt>
                <c:pt idx="538">
                  <c:v>282.72010512483575</c:v>
                </c:pt>
                <c:pt idx="539">
                  <c:v>254.66491458607098</c:v>
                </c:pt>
                <c:pt idx="540">
                  <c:v>245.46649145860709</c:v>
                </c:pt>
                <c:pt idx="541">
                  <c:v>238.43626806833112</c:v>
                </c:pt>
                <c:pt idx="542">
                  <c:v>243.49540078843629</c:v>
                </c:pt>
                <c:pt idx="543">
                  <c:v>248.75164257555846</c:v>
                </c:pt>
                <c:pt idx="544">
                  <c:v>251.11695137976346</c:v>
                </c:pt>
                <c:pt idx="545">
                  <c:v>241.39290407358737</c:v>
                </c:pt>
                <c:pt idx="546">
                  <c:v>237.91064388961891</c:v>
                </c:pt>
                <c:pt idx="547">
                  <c:v>235.54533508541394</c:v>
                </c:pt>
                <c:pt idx="548">
                  <c:v>245.66360052562416</c:v>
                </c:pt>
                <c:pt idx="549">
                  <c:v>257.29303547963207</c:v>
                </c:pt>
                <c:pt idx="550">
                  <c:v>255.6504599211564</c:v>
                </c:pt>
                <c:pt idx="551">
                  <c:v>249.73718791064391</c:v>
                </c:pt>
                <c:pt idx="552">
                  <c:v>269.18528252299603</c:v>
                </c:pt>
                <c:pt idx="553">
                  <c:v>297.76609724047307</c:v>
                </c:pt>
                <c:pt idx="554">
                  <c:v>320.36793692509855</c:v>
                </c:pt>
                <c:pt idx="555">
                  <c:v>326.74113009198425</c:v>
                </c:pt>
                <c:pt idx="556">
                  <c:v>331.2089356110381</c:v>
                </c:pt>
                <c:pt idx="557">
                  <c:v>348.22601839684626</c:v>
                </c:pt>
                <c:pt idx="558">
                  <c:v>344.80946123521682</c:v>
                </c:pt>
                <c:pt idx="559">
                  <c:v>332.45729303547961</c:v>
                </c:pt>
                <c:pt idx="560">
                  <c:v>315.17739816031536</c:v>
                </c:pt>
                <c:pt idx="561">
                  <c:v>306.11038107752955</c:v>
                </c:pt>
                <c:pt idx="562">
                  <c:v>306.2417871222076</c:v>
                </c:pt>
                <c:pt idx="563">
                  <c:v>315.11169513797631</c:v>
                </c:pt>
                <c:pt idx="564">
                  <c:v>349.34296977660972</c:v>
                </c:pt>
                <c:pt idx="565">
                  <c:v>336.46517739816028</c:v>
                </c:pt>
                <c:pt idx="566">
                  <c:v>321.81340341655715</c:v>
                </c:pt>
                <c:pt idx="567">
                  <c:v>328.12089356110386</c:v>
                </c:pt>
                <c:pt idx="568">
                  <c:v>348.94875164257553</c:v>
                </c:pt>
                <c:pt idx="569">
                  <c:v>358.40998685939553</c:v>
                </c:pt>
                <c:pt idx="570">
                  <c:v>343.36399474375821</c:v>
                </c:pt>
                <c:pt idx="571">
                  <c:v>387.3850197109067</c:v>
                </c:pt>
                <c:pt idx="572">
                  <c:v>399.8685939553219</c:v>
                </c:pt>
                <c:pt idx="573">
                  <c:v>331.86596583442838</c:v>
                </c:pt>
                <c:pt idx="574">
                  <c:v>308.93561103810777</c:v>
                </c:pt>
                <c:pt idx="575">
                  <c:v>268.92247043363994</c:v>
                </c:pt>
                <c:pt idx="576">
                  <c:v>280.88042049934296</c:v>
                </c:pt>
                <c:pt idx="577">
                  <c:v>312.08935611038106</c:v>
                </c:pt>
                <c:pt idx="578">
                  <c:v>331.01182654402101</c:v>
                </c:pt>
                <c:pt idx="579">
                  <c:v>326.93823915900134</c:v>
                </c:pt>
                <c:pt idx="580">
                  <c:v>308.54139290407358</c:v>
                </c:pt>
                <c:pt idx="581">
                  <c:v>276.54402102496715</c:v>
                </c:pt>
                <c:pt idx="582">
                  <c:v>279.59921156373196</c:v>
                </c:pt>
                <c:pt idx="583">
                  <c:v>282.6544021024967</c:v>
                </c:pt>
                <c:pt idx="584">
                  <c:v>297.50328515111693</c:v>
                </c:pt>
                <c:pt idx="585">
                  <c:v>298.09461235216821</c:v>
                </c:pt>
                <c:pt idx="586">
                  <c:v>300.26281208935609</c:v>
                </c:pt>
                <c:pt idx="587">
                  <c:v>289.94743758212877</c:v>
                </c:pt>
                <c:pt idx="588">
                  <c:v>285.54533508541391</c:v>
                </c:pt>
                <c:pt idx="589">
                  <c:v>287.4507227332457</c:v>
                </c:pt>
                <c:pt idx="590">
                  <c:v>286.07095926412615</c:v>
                </c:pt>
                <c:pt idx="591">
                  <c:v>277.52956636005257</c:v>
                </c:pt>
                <c:pt idx="592">
                  <c:v>285.54533508541391</c:v>
                </c:pt>
                <c:pt idx="593">
                  <c:v>287.31931668856771</c:v>
                </c:pt>
                <c:pt idx="594">
                  <c:v>269.44809461235218</c:v>
                </c:pt>
                <c:pt idx="595">
                  <c:v>266.16294349540084</c:v>
                </c:pt>
                <c:pt idx="596">
                  <c:v>290.01314060446782</c:v>
                </c:pt>
                <c:pt idx="597">
                  <c:v>274.63863337713536</c:v>
                </c:pt>
                <c:pt idx="598">
                  <c:v>283.04862023653089</c:v>
                </c:pt>
                <c:pt idx="599">
                  <c:v>280.61760840998687</c:v>
                </c:pt>
                <c:pt idx="600">
                  <c:v>277.52956636005257</c:v>
                </c:pt>
                <c:pt idx="601">
                  <c:v>302.29960578186598</c:v>
                </c:pt>
                <c:pt idx="602">
                  <c:v>328.58081471747704</c:v>
                </c:pt>
                <c:pt idx="603">
                  <c:v>338.56767411300922</c:v>
                </c:pt>
                <c:pt idx="604">
                  <c:v>324.8357424441524</c:v>
                </c:pt>
                <c:pt idx="605">
                  <c:v>369.84231274638631</c:v>
                </c:pt>
                <c:pt idx="606">
                  <c:v>362.68068331143235</c:v>
                </c:pt>
                <c:pt idx="607">
                  <c:v>351.83968462549274</c:v>
                </c:pt>
                <c:pt idx="608">
                  <c:v>357.03022339027598</c:v>
                </c:pt>
                <c:pt idx="609">
                  <c:v>354.46780551905385</c:v>
                </c:pt>
                <c:pt idx="610">
                  <c:v>341.59001314060447</c:v>
                </c:pt>
                <c:pt idx="611">
                  <c:v>341.65571616294346</c:v>
                </c:pt>
                <c:pt idx="612">
                  <c:v>344.34954007884357</c:v>
                </c:pt>
              </c:numCache>
            </c:numRef>
          </c:val>
          <c:smooth val="0"/>
          <c:extLst>
            <c:ext xmlns:c16="http://schemas.microsoft.com/office/drawing/2014/chart" uri="{C3380CC4-5D6E-409C-BE32-E72D297353CC}">
              <c16:uniqueId val="{00000002-FED0-4A62-A77B-90B96AAEDA55}"/>
            </c:ext>
          </c:extLst>
        </c:ser>
        <c:dLbls>
          <c:showLegendKey val="0"/>
          <c:showVal val="0"/>
          <c:showCatName val="0"/>
          <c:showSerName val="0"/>
          <c:showPercent val="0"/>
          <c:showBubbleSize val="0"/>
        </c:dLbls>
        <c:smooth val="0"/>
        <c:axId val="100131584"/>
        <c:axId val="100133504"/>
      </c:lineChart>
      <c:dateAx>
        <c:axId val="100131584"/>
        <c:scaling>
          <c:orientation val="minMax"/>
        </c:scaling>
        <c:delete val="0"/>
        <c:axPos val="b"/>
        <c:numFmt formatCode="d/m/yyyy" sourceLinked="0"/>
        <c:majorTickMark val="out"/>
        <c:minorTickMark val="none"/>
        <c:tickLblPos val="nextTo"/>
        <c:txPr>
          <a:bodyPr/>
          <a:lstStyle/>
          <a:p>
            <a:pPr>
              <a:defRPr lang="es-ES"/>
            </a:pPr>
            <a:endParaRPr lang="es-EC"/>
          </a:p>
        </c:txPr>
        <c:crossAx val="100133504"/>
        <c:crosses val="autoZero"/>
        <c:auto val="0"/>
        <c:lblOffset val="100"/>
        <c:baseTimeUnit val="days"/>
      </c:dateAx>
      <c:valAx>
        <c:axId val="100133504"/>
        <c:scaling>
          <c:orientation val="minMax"/>
        </c:scaling>
        <c:delete val="0"/>
        <c:axPos val="l"/>
        <c:majorGridlines/>
        <c:title>
          <c:tx>
            <c:rich>
              <a:bodyPr rot="-5400000" vert="horz"/>
              <a:lstStyle/>
              <a:p>
                <a:pPr>
                  <a:defRPr lang="es-ES"/>
                </a:pPr>
                <a:r>
                  <a:rPr lang="en-US"/>
                  <a:t>US$/TM</a:t>
                </a:r>
              </a:p>
            </c:rich>
          </c:tx>
          <c:overlay val="0"/>
        </c:title>
        <c:numFmt formatCode="0.00" sourceLinked="1"/>
        <c:majorTickMark val="out"/>
        <c:minorTickMark val="none"/>
        <c:tickLblPos val="nextTo"/>
        <c:txPr>
          <a:bodyPr/>
          <a:lstStyle/>
          <a:p>
            <a:pPr>
              <a:defRPr lang="es-ES"/>
            </a:pPr>
            <a:endParaRPr lang="es-EC"/>
          </a:p>
        </c:txPr>
        <c:crossAx val="100131584"/>
        <c:crosses val="autoZero"/>
        <c:crossBetween val="between"/>
      </c:valAx>
    </c:plotArea>
    <c:legend>
      <c:legendPos val="b"/>
      <c:overlay val="0"/>
      <c:txPr>
        <a:bodyPr/>
        <a:lstStyle/>
        <a:p>
          <a:pPr>
            <a:defRPr lang="es-ES"/>
          </a:pPr>
          <a:endParaRPr lang="es-EC"/>
        </a:p>
      </c:txPr>
    </c:legend>
    <c:plotVisOnly val="1"/>
    <c:dispBlanksAs val="gap"/>
    <c:showDLblsOverMax val="0"/>
  </c:chart>
  <c:printSettings>
    <c:headerFooter/>
    <c:pageMargins b="0.75000000000001221" l="0.70000000000000062" r="0.70000000000000062" t="0.75000000000001221"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s-ES" sz="1600"/>
            </a:pPr>
            <a:r>
              <a:rPr lang="en-US" sz="1600"/>
              <a:t>Comparativo precios</a:t>
            </a:r>
          </a:p>
          <a:p>
            <a:pPr>
              <a:defRPr lang="es-ES" sz="1600"/>
            </a:pPr>
            <a:r>
              <a:rPr lang="en-US" sz="1600"/>
              <a:t>Costo Fuel</a:t>
            </a:r>
            <a:r>
              <a:rPr lang="en-US" sz="1600" baseline="0"/>
              <a:t> Oil </a:t>
            </a:r>
            <a:r>
              <a:rPr lang="en-US" sz="1600"/>
              <a:t>SNI </a:t>
            </a:r>
            <a:r>
              <a:rPr lang="en-US" sz="1600" baseline="0"/>
              <a:t>- Costo Fuel OIl S.Industrial - Precio Platts USGC HSFO -</a:t>
            </a:r>
            <a:r>
              <a:rPr lang="en-US" sz="1600" b="1" i="0" u="none" strike="noStrike" baseline="0"/>
              <a:t>Precio Exportación FO4 EPP </a:t>
            </a:r>
            <a:endParaRPr lang="en-US" sz="1600" baseline="0"/>
          </a:p>
          <a:p>
            <a:pPr>
              <a:defRPr lang="es-ES" sz="1600"/>
            </a:pPr>
            <a:r>
              <a:rPr lang="en-US" sz="1600" baseline="0"/>
              <a:t>Agosto 1, 2019 a Junio, 2020</a:t>
            </a:r>
            <a:endParaRPr lang="en-US" sz="1600"/>
          </a:p>
        </c:rich>
      </c:tx>
      <c:layout>
        <c:manualLayout>
          <c:xMode val="edge"/>
          <c:yMode val="edge"/>
          <c:x val="0.10867606364019312"/>
          <c:y val="1.6985058531520585E-2"/>
        </c:manualLayout>
      </c:layout>
      <c:overlay val="0"/>
    </c:title>
    <c:autoTitleDeleted val="0"/>
    <c:plotArea>
      <c:layout>
        <c:manualLayout>
          <c:layoutTarget val="inner"/>
          <c:xMode val="edge"/>
          <c:yMode val="edge"/>
          <c:x val="8.561760195730457E-2"/>
          <c:y val="0.22214076347801157"/>
          <c:w val="0.90125329519805653"/>
          <c:h val="0.52763537326195808"/>
        </c:manualLayout>
      </c:layout>
      <c:lineChart>
        <c:grouping val="standard"/>
        <c:varyColors val="0"/>
        <c:ser>
          <c:idx val="0"/>
          <c:order val="0"/>
          <c:tx>
            <c:strRef>
              <c:f>'Graf per ARCH'!$B$35</c:f>
              <c:strCache>
                <c:ptCount val="1"/>
                <c:pt idx="0">
                  <c:v>Costo Fuel Oil SNI</c:v>
                </c:pt>
              </c:strCache>
            </c:strRef>
          </c:tx>
          <c:spPr>
            <a:ln w="25400">
              <a:solidFill>
                <a:srgbClr val="DD0806"/>
              </a:solidFill>
              <a:prstDash val="solid"/>
            </a:ln>
          </c:spPr>
          <c:marker>
            <c:symbol val="none"/>
          </c:marker>
          <c:cat>
            <c:numRef>
              <c:f>Fuel!$C$184:$C$796</c:f>
              <c:numCache>
                <c:formatCode>m/d/yyyy</c:formatCode>
                <c:ptCount val="613"/>
                <c:pt idx="0">
                  <c:v>44546</c:v>
                </c:pt>
                <c:pt idx="1">
                  <c:v>44545</c:v>
                </c:pt>
                <c:pt idx="2">
                  <c:v>44544</c:v>
                </c:pt>
                <c:pt idx="3">
                  <c:v>44543</c:v>
                </c:pt>
                <c:pt idx="4">
                  <c:v>44540</c:v>
                </c:pt>
                <c:pt idx="5">
                  <c:v>44539</c:v>
                </c:pt>
                <c:pt idx="6">
                  <c:v>44538</c:v>
                </c:pt>
                <c:pt idx="7">
                  <c:v>44537</c:v>
                </c:pt>
                <c:pt idx="8">
                  <c:v>44536</c:v>
                </c:pt>
                <c:pt idx="9">
                  <c:v>44533</c:v>
                </c:pt>
                <c:pt idx="10">
                  <c:v>44532</c:v>
                </c:pt>
                <c:pt idx="11">
                  <c:v>44531</c:v>
                </c:pt>
                <c:pt idx="12">
                  <c:v>44530</c:v>
                </c:pt>
                <c:pt idx="13">
                  <c:v>44529</c:v>
                </c:pt>
                <c:pt idx="14">
                  <c:v>44524</c:v>
                </c:pt>
                <c:pt idx="15">
                  <c:v>44523</c:v>
                </c:pt>
                <c:pt idx="16">
                  <c:v>44522</c:v>
                </c:pt>
                <c:pt idx="17">
                  <c:v>44519</c:v>
                </c:pt>
                <c:pt idx="18">
                  <c:v>44518</c:v>
                </c:pt>
                <c:pt idx="19">
                  <c:v>44517</c:v>
                </c:pt>
                <c:pt idx="20">
                  <c:v>44516</c:v>
                </c:pt>
                <c:pt idx="21">
                  <c:v>44515</c:v>
                </c:pt>
                <c:pt idx="22">
                  <c:v>44512</c:v>
                </c:pt>
                <c:pt idx="23">
                  <c:v>44511</c:v>
                </c:pt>
                <c:pt idx="24">
                  <c:v>44510</c:v>
                </c:pt>
                <c:pt idx="25">
                  <c:v>44509</c:v>
                </c:pt>
                <c:pt idx="26">
                  <c:v>44508</c:v>
                </c:pt>
                <c:pt idx="27">
                  <c:v>44505</c:v>
                </c:pt>
                <c:pt idx="28">
                  <c:v>44504</c:v>
                </c:pt>
                <c:pt idx="29">
                  <c:v>44503</c:v>
                </c:pt>
                <c:pt idx="30">
                  <c:v>44502</c:v>
                </c:pt>
                <c:pt idx="31">
                  <c:v>44501</c:v>
                </c:pt>
                <c:pt idx="32">
                  <c:v>44498</c:v>
                </c:pt>
                <c:pt idx="33">
                  <c:v>44497</c:v>
                </c:pt>
                <c:pt idx="34">
                  <c:v>44496</c:v>
                </c:pt>
                <c:pt idx="35">
                  <c:v>44495</c:v>
                </c:pt>
                <c:pt idx="36">
                  <c:v>44494</c:v>
                </c:pt>
                <c:pt idx="37">
                  <c:v>44491</c:v>
                </c:pt>
                <c:pt idx="38">
                  <c:v>44490</c:v>
                </c:pt>
                <c:pt idx="39">
                  <c:v>44489</c:v>
                </c:pt>
                <c:pt idx="40">
                  <c:v>44488</c:v>
                </c:pt>
                <c:pt idx="41">
                  <c:v>44487</c:v>
                </c:pt>
                <c:pt idx="42">
                  <c:v>44484</c:v>
                </c:pt>
                <c:pt idx="43">
                  <c:v>44483</c:v>
                </c:pt>
                <c:pt idx="44">
                  <c:v>44482</c:v>
                </c:pt>
                <c:pt idx="45">
                  <c:v>44481</c:v>
                </c:pt>
                <c:pt idx="46">
                  <c:v>44480</c:v>
                </c:pt>
                <c:pt idx="47">
                  <c:v>44477</c:v>
                </c:pt>
                <c:pt idx="48">
                  <c:v>44476</c:v>
                </c:pt>
                <c:pt idx="49">
                  <c:v>44475</c:v>
                </c:pt>
                <c:pt idx="50">
                  <c:v>44474</c:v>
                </c:pt>
                <c:pt idx="51">
                  <c:v>44473</c:v>
                </c:pt>
                <c:pt idx="52">
                  <c:v>44470</c:v>
                </c:pt>
                <c:pt idx="53">
                  <c:v>44469</c:v>
                </c:pt>
                <c:pt idx="54">
                  <c:v>44468</c:v>
                </c:pt>
                <c:pt idx="55">
                  <c:v>44467</c:v>
                </c:pt>
                <c:pt idx="56">
                  <c:v>44464</c:v>
                </c:pt>
                <c:pt idx="57">
                  <c:v>44463</c:v>
                </c:pt>
                <c:pt idx="58">
                  <c:v>44462</c:v>
                </c:pt>
                <c:pt idx="59">
                  <c:v>44461</c:v>
                </c:pt>
                <c:pt idx="60">
                  <c:v>44460</c:v>
                </c:pt>
                <c:pt idx="61">
                  <c:v>44459</c:v>
                </c:pt>
                <c:pt idx="62">
                  <c:v>44456</c:v>
                </c:pt>
                <c:pt idx="63">
                  <c:v>44455</c:v>
                </c:pt>
                <c:pt idx="64">
                  <c:v>44454</c:v>
                </c:pt>
                <c:pt idx="65">
                  <c:v>44453</c:v>
                </c:pt>
                <c:pt idx="66">
                  <c:v>44452</c:v>
                </c:pt>
                <c:pt idx="67">
                  <c:v>44449</c:v>
                </c:pt>
                <c:pt idx="68">
                  <c:v>44448</c:v>
                </c:pt>
                <c:pt idx="69">
                  <c:v>44447</c:v>
                </c:pt>
                <c:pt idx="70">
                  <c:v>44446</c:v>
                </c:pt>
                <c:pt idx="71">
                  <c:v>44445</c:v>
                </c:pt>
                <c:pt idx="72">
                  <c:v>44442</c:v>
                </c:pt>
                <c:pt idx="73">
                  <c:v>44441</c:v>
                </c:pt>
                <c:pt idx="74">
                  <c:v>44440</c:v>
                </c:pt>
                <c:pt idx="75">
                  <c:v>44439</c:v>
                </c:pt>
                <c:pt idx="76">
                  <c:v>44438</c:v>
                </c:pt>
                <c:pt idx="77">
                  <c:v>44435</c:v>
                </c:pt>
                <c:pt idx="78">
                  <c:v>44434</c:v>
                </c:pt>
                <c:pt idx="79">
                  <c:v>44433</c:v>
                </c:pt>
                <c:pt idx="80">
                  <c:v>44432</c:v>
                </c:pt>
                <c:pt idx="81">
                  <c:v>44431</c:v>
                </c:pt>
                <c:pt idx="82">
                  <c:v>44428</c:v>
                </c:pt>
                <c:pt idx="83">
                  <c:v>44427</c:v>
                </c:pt>
                <c:pt idx="84">
                  <c:v>44426</c:v>
                </c:pt>
                <c:pt idx="85">
                  <c:v>44425</c:v>
                </c:pt>
                <c:pt idx="86">
                  <c:v>44424</c:v>
                </c:pt>
                <c:pt idx="87">
                  <c:v>44421</c:v>
                </c:pt>
                <c:pt idx="88">
                  <c:v>44420</c:v>
                </c:pt>
                <c:pt idx="89">
                  <c:v>44419</c:v>
                </c:pt>
                <c:pt idx="90">
                  <c:v>44418</c:v>
                </c:pt>
                <c:pt idx="91">
                  <c:v>44417</c:v>
                </c:pt>
                <c:pt idx="92">
                  <c:v>44414</c:v>
                </c:pt>
                <c:pt idx="93">
                  <c:v>44413</c:v>
                </c:pt>
                <c:pt idx="94">
                  <c:v>44412</c:v>
                </c:pt>
                <c:pt idx="95">
                  <c:v>44411</c:v>
                </c:pt>
                <c:pt idx="96">
                  <c:v>44410</c:v>
                </c:pt>
                <c:pt idx="97">
                  <c:v>44407</c:v>
                </c:pt>
                <c:pt idx="98">
                  <c:v>44406</c:v>
                </c:pt>
                <c:pt idx="99">
                  <c:v>44405</c:v>
                </c:pt>
                <c:pt idx="100">
                  <c:v>44404</c:v>
                </c:pt>
                <c:pt idx="101">
                  <c:v>44403</c:v>
                </c:pt>
                <c:pt idx="102">
                  <c:v>44400</c:v>
                </c:pt>
                <c:pt idx="103">
                  <c:v>44399</c:v>
                </c:pt>
                <c:pt idx="104">
                  <c:v>44398</c:v>
                </c:pt>
                <c:pt idx="105">
                  <c:v>44397</c:v>
                </c:pt>
                <c:pt idx="106">
                  <c:v>44396</c:v>
                </c:pt>
                <c:pt idx="107">
                  <c:v>44393</c:v>
                </c:pt>
                <c:pt idx="108">
                  <c:v>44392</c:v>
                </c:pt>
                <c:pt idx="109">
                  <c:v>44391</c:v>
                </c:pt>
                <c:pt idx="110">
                  <c:v>44390</c:v>
                </c:pt>
                <c:pt idx="111">
                  <c:v>44389</c:v>
                </c:pt>
                <c:pt idx="112">
                  <c:v>44386</c:v>
                </c:pt>
                <c:pt idx="113">
                  <c:v>44385</c:v>
                </c:pt>
                <c:pt idx="114">
                  <c:v>44384</c:v>
                </c:pt>
                <c:pt idx="115">
                  <c:v>44383</c:v>
                </c:pt>
                <c:pt idx="116">
                  <c:v>44382</c:v>
                </c:pt>
                <c:pt idx="117">
                  <c:v>44379</c:v>
                </c:pt>
                <c:pt idx="118">
                  <c:v>44378</c:v>
                </c:pt>
                <c:pt idx="119">
                  <c:v>44377</c:v>
                </c:pt>
                <c:pt idx="120">
                  <c:v>44376</c:v>
                </c:pt>
                <c:pt idx="121">
                  <c:v>44375</c:v>
                </c:pt>
                <c:pt idx="122">
                  <c:v>44372</c:v>
                </c:pt>
                <c:pt idx="123">
                  <c:v>44371</c:v>
                </c:pt>
                <c:pt idx="124">
                  <c:v>44370</c:v>
                </c:pt>
                <c:pt idx="125">
                  <c:v>44369</c:v>
                </c:pt>
                <c:pt idx="126">
                  <c:v>44368</c:v>
                </c:pt>
                <c:pt idx="127">
                  <c:v>44365</c:v>
                </c:pt>
                <c:pt idx="128">
                  <c:v>44364</c:v>
                </c:pt>
                <c:pt idx="129">
                  <c:v>44363</c:v>
                </c:pt>
                <c:pt idx="130">
                  <c:v>44362</c:v>
                </c:pt>
                <c:pt idx="131">
                  <c:v>44361</c:v>
                </c:pt>
                <c:pt idx="132">
                  <c:v>44358</c:v>
                </c:pt>
                <c:pt idx="133">
                  <c:v>44357</c:v>
                </c:pt>
                <c:pt idx="134">
                  <c:v>44350</c:v>
                </c:pt>
                <c:pt idx="135">
                  <c:v>44349</c:v>
                </c:pt>
                <c:pt idx="136">
                  <c:v>44348</c:v>
                </c:pt>
                <c:pt idx="137">
                  <c:v>44347</c:v>
                </c:pt>
                <c:pt idx="138">
                  <c:v>44344</c:v>
                </c:pt>
                <c:pt idx="139">
                  <c:v>44343</c:v>
                </c:pt>
                <c:pt idx="140">
                  <c:v>44342</c:v>
                </c:pt>
                <c:pt idx="141">
                  <c:v>44341</c:v>
                </c:pt>
                <c:pt idx="142">
                  <c:v>44340</c:v>
                </c:pt>
                <c:pt idx="143">
                  <c:v>44337</c:v>
                </c:pt>
                <c:pt idx="144">
                  <c:v>44336</c:v>
                </c:pt>
                <c:pt idx="145">
                  <c:v>44335</c:v>
                </c:pt>
                <c:pt idx="146">
                  <c:v>44334</c:v>
                </c:pt>
                <c:pt idx="147">
                  <c:v>44333</c:v>
                </c:pt>
                <c:pt idx="148">
                  <c:v>44330</c:v>
                </c:pt>
                <c:pt idx="149">
                  <c:v>44329</c:v>
                </c:pt>
                <c:pt idx="150">
                  <c:v>44328</c:v>
                </c:pt>
                <c:pt idx="151">
                  <c:v>44327</c:v>
                </c:pt>
                <c:pt idx="152">
                  <c:v>44326</c:v>
                </c:pt>
                <c:pt idx="153">
                  <c:v>44323</c:v>
                </c:pt>
                <c:pt idx="154">
                  <c:v>44322</c:v>
                </c:pt>
                <c:pt idx="155">
                  <c:v>44321</c:v>
                </c:pt>
                <c:pt idx="156">
                  <c:v>44320</c:v>
                </c:pt>
                <c:pt idx="157">
                  <c:v>44319</c:v>
                </c:pt>
                <c:pt idx="158">
                  <c:v>44316</c:v>
                </c:pt>
                <c:pt idx="159">
                  <c:v>44315</c:v>
                </c:pt>
                <c:pt idx="160">
                  <c:v>44314</c:v>
                </c:pt>
                <c:pt idx="161">
                  <c:v>44313</c:v>
                </c:pt>
                <c:pt idx="162">
                  <c:v>44312</c:v>
                </c:pt>
                <c:pt idx="163">
                  <c:v>44309</c:v>
                </c:pt>
                <c:pt idx="164">
                  <c:v>44308</c:v>
                </c:pt>
                <c:pt idx="165">
                  <c:v>44307</c:v>
                </c:pt>
                <c:pt idx="166">
                  <c:v>44306</c:v>
                </c:pt>
                <c:pt idx="167">
                  <c:v>44305</c:v>
                </c:pt>
                <c:pt idx="168">
                  <c:v>44302</c:v>
                </c:pt>
                <c:pt idx="169">
                  <c:v>44301</c:v>
                </c:pt>
                <c:pt idx="170">
                  <c:v>44300</c:v>
                </c:pt>
                <c:pt idx="171">
                  <c:v>44299</c:v>
                </c:pt>
                <c:pt idx="172">
                  <c:v>44298</c:v>
                </c:pt>
                <c:pt idx="173">
                  <c:v>44295</c:v>
                </c:pt>
                <c:pt idx="174">
                  <c:v>44294</c:v>
                </c:pt>
                <c:pt idx="175">
                  <c:v>44293</c:v>
                </c:pt>
                <c:pt idx="176">
                  <c:v>44292</c:v>
                </c:pt>
                <c:pt idx="177">
                  <c:v>44291</c:v>
                </c:pt>
                <c:pt idx="178">
                  <c:v>44288</c:v>
                </c:pt>
                <c:pt idx="179">
                  <c:v>44287</c:v>
                </c:pt>
                <c:pt idx="180">
                  <c:v>44286</c:v>
                </c:pt>
                <c:pt idx="181">
                  <c:v>44285</c:v>
                </c:pt>
                <c:pt idx="182">
                  <c:v>44284</c:v>
                </c:pt>
                <c:pt idx="183">
                  <c:v>44281</c:v>
                </c:pt>
                <c:pt idx="184">
                  <c:v>44280</c:v>
                </c:pt>
                <c:pt idx="185">
                  <c:v>44279</c:v>
                </c:pt>
                <c:pt idx="186">
                  <c:v>44278</c:v>
                </c:pt>
                <c:pt idx="187">
                  <c:v>44277</c:v>
                </c:pt>
                <c:pt idx="188">
                  <c:v>44274</c:v>
                </c:pt>
                <c:pt idx="189">
                  <c:v>44273</c:v>
                </c:pt>
                <c:pt idx="190">
                  <c:v>44272</c:v>
                </c:pt>
                <c:pt idx="191">
                  <c:v>44271</c:v>
                </c:pt>
                <c:pt idx="192">
                  <c:v>44270</c:v>
                </c:pt>
                <c:pt idx="193">
                  <c:v>44267</c:v>
                </c:pt>
                <c:pt idx="194">
                  <c:v>44266</c:v>
                </c:pt>
                <c:pt idx="195">
                  <c:v>44265</c:v>
                </c:pt>
                <c:pt idx="196">
                  <c:v>44264</c:v>
                </c:pt>
                <c:pt idx="197">
                  <c:v>44263</c:v>
                </c:pt>
                <c:pt idx="198">
                  <c:v>44260</c:v>
                </c:pt>
                <c:pt idx="199">
                  <c:v>44259</c:v>
                </c:pt>
                <c:pt idx="200">
                  <c:v>44258</c:v>
                </c:pt>
                <c:pt idx="201">
                  <c:v>44257</c:v>
                </c:pt>
                <c:pt idx="202">
                  <c:v>44256</c:v>
                </c:pt>
                <c:pt idx="203">
                  <c:v>44253</c:v>
                </c:pt>
                <c:pt idx="204">
                  <c:v>44252</c:v>
                </c:pt>
                <c:pt idx="205">
                  <c:v>44251</c:v>
                </c:pt>
                <c:pt idx="206">
                  <c:v>44250</c:v>
                </c:pt>
                <c:pt idx="207">
                  <c:v>44249</c:v>
                </c:pt>
                <c:pt idx="208">
                  <c:v>44246</c:v>
                </c:pt>
                <c:pt idx="209">
                  <c:v>44245</c:v>
                </c:pt>
                <c:pt idx="210">
                  <c:v>44244</c:v>
                </c:pt>
                <c:pt idx="211">
                  <c:v>44243</c:v>
                </c:pt>
                <c:pt idx="212">
                  <c:v>44242</c:v>
                </c:pt>
                <c:pt idx="213">
                  <c:v>44239</c:v>
                </c:pt>
                <c:pt idx="214">
                  <c:v>44238</c:v>
                </c:pt>
                <c:pt idx="215">
                  <c:v>44237</c:v>
                </c:pt>
                <c:pt idx="216">
                  <c:v>44236</c:v>
                </c:pt>
                <c:pt idx="217">
                  <c:v>44235</c:v>
                </c:pt>
                <c:pt idx="218">
                  <c:v>44232</c:v>
                </c:pt>
                <c:pt idx="219">
                  <c:v>44231</c:v>
                </c:pt>
                <c:pt idx="220">
                  <c:v>44230</c:v>
                </c:pt>
                <c:pt idx="221">
                  <c:v>44229</c:v>
                </c:pt>
                <c:pt idx="222">
                  <c:v>44228</c:v>
                </c:pt>
                <c:pt idx="223">
                  <c:v>44225</c:v>
                </c:pt>
                <c:pt idx="224">
                  <c:v>44224</c:v>
                </c:pt>
                <c:pt idx="225">
                  <c:v>44223</c:v>
                </c:pt>
                <c:pt idx="226">
                  <c:v>44222</c:v>
                </c:pt>
                <c:pt idx="227">
                  <c:v>44221</c:v>
                </c:pt>
                <c:pt idx="228">
                  <c:v>44218</c:v>
                </c:pt>
                <c:pt idx="229">
                  <c:v>44217</c:v>
                </c:pt>
                <c:pt idx="230">
                  <c:v>44216</c:v>
                </c:pt>
                <c:pt idx="231">
                  <c:v>44215</c:v>
                </c:pt>
                <c:pt idx="232">
                  <c:v>44214</c:v>
                </c:pt>
                <c:pt idx="233">
                  <c:v>44211</c:v>
                </c:pt>
                <c:pt idx="234">
                  <c:v>44210</c:v>
                </c:pt>
                <c:pt idx="235">
                  <c:v>44209</c:v>
                </c:pt>
                <c:pt idx="236">
                  <c:v>44208</c:v>
                </c:pt>
                <c:pt idx="237">
                  <c:v>44207</c:v>
                </c:pt>
                <c:pt idx="238">
                  <c:v>44204</c:v>
                </c:pt>
                <c:pt idx="239">
                  <c:v>44203</c:v>
                </c:pt>
                <c:pt idx="240">
                  <c:v>44202</c:v>
                </c:pt>
                <c:pt idx="241">
                  <c:v>44201</c:v>
                </c:pt>
                <c:pt idx="242">
                  <c:v>44200</c:v>
                </c:pt>
                <c:pt idx="243">
                  <c:v>44196</c:v>
                </c:pt>
                <c:pt idx="244">
                  <c:v>44195</c:v>
                </c:pt>
                <c:pt idx="245">
                  <c:v>44194</c:v>
                </c:pt>
                <c:pt idx="246">
                  <c:v>44193</c:v>
                </c:pt>
                <c:pt idx="247">
                  <c:v>44189</c:v>
                </c:pt>
                <c:pt idx="248">
                  <c:v>44188</c:v>
                </c:pt>
                <c:pt idx="249">
                  <c:v>44187</c:v>
                </c:pt>
                <c:pt idx="250">
                  <c:v>44186</c:v>
                </c:pt>
                <c:pt idx="251">
                  <c:v>44183</c:v>
                </c:pt>
                <c:pt idx="252">
                  <c:v>44182</c:v>
                </c:pt>
                <c:pt idx="253">
                  <c:v>44181</c:v>
                </c:pt>
                <c:pt idx="254">
                  <c:v>44180</c:v>
                </c:pt>
                <c:pt idx="255">
                  <c:v>44179</c:v>
                </c:pt>
                <c:pt idx="256">
                  <c:v>44176</c:v>
                </c:pt>
                <c:pt idx="257">
                  <c:v>44175</c:v>
                </c:pt>
                <c:pt idx="258">
                  <c:v>44174</c:v>
                </c:pt>
                <c:pt idx="259">
                  <c:v>44173</c:v>
                </c:pt>
                <c:pt idx="260">
                  <c:v>44172</c:v>
                </c:pt>
                <c:pt idx="261">
                  <c:v>44169</c:v>
                </c:pt>
                <c:pt idx="262">
                  <c:v>44168</c:v>
                </c:pt>
                <c:pt idx="263">
                  <c:v>44167</c:v>
                </c:pt>
                <c:pt idx="264">
                  <c:v>44166</c:v>
                </c:pt>
                <c:pt idx="265">
                  <c:v>44165</c:v>
                </c:pt>
                <c:pt idx="266">
                  <c:v>44162</c:v>
                </c:pt>
                <c:pt idx="267">
                  <c:v>44161</c:v>
                </c:pt>
                <c:pt idx="268">
                  <c:v>44160</c:v>
                </c:pt>
                <c:pt idx="269">
                  <c:v>44159</c:v>
                </c:pt>
                <c:pt idx="270">
                  <c:v>44158</c:v>
                </c:pt>
                <c:pt idx="271">
                  <c:v>44155</c:v>
                </c:pt>
                <c:pt idx="272">
                  <c:v>44154</c:v>
                </c:pt>
                <c:pt idx="273">
                  <c:v>44153</c:v>
                </c:pt>
                <c:pt idx="274">
                  <c:v>44152</c:v>
                </c:pt>
                <c:pt idx="275">
                  <c:v>44151</c:v>
                </c:pt>
                <c:pt idx="276">
                  <c:v>44148</c:v>
                </c:pt>
                <c:pt idx="277">
                  <c:v>44147</c:v>
                </c:pt>
                <c:pt idx="278">
                  <c:v>44146</c:v>
                </c:pt>
                <c:pt idx="279">
                  <c:v>44145</c:v>
                </c:pt>
                <c:pt idx="280">
                  <c:v>44144</c:v>
                </c:pt>
                <c:pt idx="281">
                  <c:v>44141</c:v>
                </c:pt>
                <c:pt idx="282">
                  <c:v>44140</c:v>
                </c:pt>
                <c:pt idx="283">
                  <c:v>44139</c:v>
                </c:pt>
                <c:pt idx="284">
                  <c:v>44138</c:v>
                </c:pt>
                <c:pt idx="285">
                  <c:v>44137</c:v>
                </c:pt>
                <c:pt idx="286">
                  <c:v>44134</c:v>
                </c:pt>
                <c:pt idx="287">
                  <c:v>44133</c:v>
                </c:pt>
                <c:pt idx="288">
                  <c:v>44132</c:v>
                </c:pt>
                <c:pt idx="289">
                  <c:v>44131</c:v>
                </c:pt>
                <c:pt idx="290">
                  <c:v>44130</c:v>
                </c:pt>
                <c:pt idx="291">
                  <c:v>44127</c:v>
                </c:pt>
                <c:pt idx="292">
                  <c:v>44126</c:v>
                </c:pt>
                <c:pt idx="293">
                  <c:v>44125</c:v>
                </c:pt>
                <c:pt idx="294">
                  <c:v>44124</c:v>
                </c:pt>
                <c:pt idx="295">
                  <c:v>44123</c:v>
                </c:pt>
                <c:pt idx="296">
                  <c:v>44120</c:v>
                </c:pt>
                <c:pt idx="297">
                  <c:v>44119</c:v>
                </c:pt>
                <c:pt idx="298">
                  <c:v>44118</c:v>
                </c:pt>
                <c:pt idx="299">
                  <c:v>44117</c:v>
                </c:pt>
                <c:pt idx="300">
                  <c:v>44116</c:v>
                </c:pt>
                <c:pt idx="301">
                  <c:v>44113</c:v>
                </c:pt>
                <c:pt idx="302">
                  <c:v>44112</c:v>
                </c:pt>
                <c:pt idx="303">
                  <c:v>44111</c:v>
                </c:pt>
                <c:pt idx="304">
                  <c:v>44110</c:v>
                </c:pt>
                <c:pt idx="305">
                  <c:v>44109</c:v>
                </c:pt>
                <c:pt idx="306">
                  <c:v>44106</c:v>
                </c:pt>
                <c:pt idx="307">
                  <c:v>44105</c:v>
                </c:pt>
                <c:pt idx="308">
                  <c:v>44104</c:v>
                </c:pt>
                <c:pt idx="309">
                  <c:v>44103</c:v>
                </c:pt>
                <c:pt idx="310">
                  <c:v>44102</c:v>
                </c:pt>
                <c:pt idx="311">
                  <c:v>44099</c:v>
                </c:pt>
                <c:pt idx="312">
                  <c:v>44098</c:v>
                </c:pt>
                <c:pt idx="313">
                  <c:v>44097</c:v>
                </c:pt>
                <c:pt idx="314">
                  <c:v>44096</c:v>
                </c:pt>
                <c:pt idx="315">
                  <c:v>44095</c:v>
                </c:pt>
                <c:pt idx="316">
                  <c:v>44092</c:v>
                </c:pt>
                <c:pt idx="317">
                  <c:v>44091</c:v>
                </c:pt>
                <c:pt idx="318">
                  <c:v>44090</c:v>
                </c:pt>
                <c:pt idx="319">
                  <c:v>44089</c:v>
                </c:pt>
                <c:pt idx="320">
                  <c:v>44088</c:v>
                </c:pt>
                <c:pt idx="321">
                  <c:v>44085</c:v>
                </c:pt>
                <c:pt idx="322">
                  <c:v>44084</c:v>
                </c:pt>
                <c:pt idx="323">
                  <c:v>44083</c:v>
                </c:pt>
                <c:pt idx="324">
                  <c:v>44082</c:v>
                </c:pt>
                <c:pt idx="325">
                  <c:v>44081</c:v>
                </c:pt>
                <c:pt idx="326">
                  <c:v>44078</c:v>
                </c:pt>
                <c:pt idx="327">
                  <c:v>44077</c:v>
                </c:pt>
                <c:pt idx="328">
                  <c:v>44076</c:v>
                </c:pt>
                <c:pt idx="329">
                  <c:v>44075</c:v>
                </c:pt>
                <c:pt idx="330">
                  <c:v>44074</c:v>
                </c:pt>
                <c:pt idx="331">
                  <c:v>44071</c:v>
                </c:pt>
                <c:pt idx="332">
                  <c:v>44070</c:v>
                </c:pt>
                <c:pt idx="333">
                  <c:v>44069</c:v>
                </c:pt>
                <c:pt idx="334">
                  <c:v>44068</c:v>
                </c:pt>
                <c:pt idx="335">
                  <c:v>44067</c:v>
                </c:pt>
                <c:pt idx="336">
                  <c:v>44064</c:v>
                </c:pt>
                <c:pt idx="337">
                  <c:v>44063</c:v>
                </c:pt>
                <c:pt idx="338">
                  <c:v>44062</c:v>
                </c:pt>
                <c:pt idx="339">
                  <c:v>44061</c:v>
                </c:pt>
                <c:pt idx="340">
                  <c:v>44060</c:v>
                </c:pt>
                <c:pt idx="341">
                  <c:v>44057</c:v>
                </c:pt>
                <c:pt idx="342">
                  <c:v>44056</c:v>
                </c:pt>
                <c:pt idx="343">
                  <c:v>44055</c:v>
                </c:pt>
                <c:pt idx="344">
                  <c:v>44054</c:v>
                </c:pt>
                <c:pt idx="345">
                  <c:v>44053</c:v>
                </c:pt>
                <c:pt idx="346">
                  <c:v>44050</c:v>
                </c:pt>
                <c:pt idx="347">
                  <c:v>44049</c:v>
                </c:pt>
                <c:pt idx="348">
                  <c:v>44048</c:v>
                </c:pt>
                <c:pt idx="349">
                  <c:v>44047</c:v>
                </c:pt>
                <c:pt idx="350">
                  <c:v>44046</c:v>
                </c:pt>
                <c:pt idx="351">
                  <c:v>44043</c:v>
                </c:pt>
                <c:pt idx="352">
                  <c:v>44042</c:v>
                </c:pt>
                <c:pt idx="353">
                  <c:v>44041</c:v>
                </c:pt>
                <c:pt idx="354">
                  <c:v>44040</c:v>
                </c:pt>
                <c:pt idx="355">
                  <c:v>44039</c:v>
                </c:pt>
                <c:pt idx="356">
                  <c:v>44036</c:v>
                </c:pt>
                <c:pt idx="357">
                  <c:v>44035</c:v>
                </c:pt>
                <c:pt idx="358">
                  <c:v>44034</c:v>
                </c:pt>
                <c:pt idx="359">
                  <c:v>44033</c:v>
                </c:pt>
                <c:pt idx="360">
                  <c:v>44032</c:v>
                </c:pt>
                <c:pt idx="361">
                  <c:v>44029</c:v>
                </c:pt>
                <c:pt idx="362">
                  <c:v>44028</c:v>
                </c:pt>
                <c:pt idx="363">
                  <c:v>44027</c:v>
                </c:pt>
                <c:pt idx="364">
                  <c:v>44026</c:v>
                </c:pt>
                <c:pt idx="365">
                  <c:v>44025</c:v>
                </c:pt>
                <c:pt idx="366">
                  <c:v>44022</c:v>
                </c:pt>
                <c:pt idx="367">
                  <c:v>44021</c:v>
                </c:pt>
                <c:pt idx="368">
                  <c:v>44020</c:v>
                </c:pt>
                <c:pt idx="369">
                  <c:v>44019</c:v>
                </c:pt>
                <c:pt idx="370">
                  <c:v>44018</c:v>
                </c:pt>
                <c:pt idx="371">
                  <c:v>44015</c:v>
                </c:pt>
                <c:pt idx="372">
                  <c:v>44014</c:v>
                </c:pt>
                <c:pt idx="373">
                  <c:v>44013</c:v>
                </c:pt>
                <c:pt idx="374">
                  <c:v>44012</c:v>
                </c:pt>
                <c:pt idx="375">
                  <c:v>44011</c:v>
                </c:pt>
                <c:pt idx="376">
                  <c:v>44008</c:v>
                </c:pt>
                <c:pt idx="377">
                  <c:v>44007</c:v>
                </c:pt>
                <c:pt idx="378">
                  <c:v>44006</c:v>
                </c:pt>
                <c:pt idx="379">
                  <c:v>44005</c:v>
                </c:pt>
                <c:pt idx="380">
                  <c:v>44004</c:v>
                </c:pt>
                <c:pt idx="381">
                  <c:v>44001</c:v>
                </c:pt>
                <c:pt idx="382">
                  <c:v>44000</c:v>
                </c:pt>
                <c:pt idx="383">
                  <c:v>43999</c:v>
                </c:pt>
                <c:pt idx="384">
                  <c:v>43998</c:v>
                </c:pt>
                <c:pt idx="385">
                  <c:v>43997</c:v>
                </c:pt>
                <c:pt idx="386">
                  <c:v>43994</c:v>
                </c:pt>
                <c:pt idx="387">
                  <c:v>43993</c:v>
                </c:pt>
                <c:pt idx="388">
                  <c:v>43992</c:v>
                </c:pt>
                <c:pt idx="389">
                  <c:v>43991</c:v>
                </c:pt>
                <c:pt idx="390">
                  <c:v>43990</c:v>
                </c:pt>
                <c:pt idx="391">
                  <c:v>43987</c:v>
                </c:pt>
                <c:pt idx="392">
                  <c:v>43986</c:v>
                </c:pt>
                <c:pt idx="393">
                  <c:v>43985</c:v>
                </c:pt>
                <c:pt idx="394">
                  <c:v>43984</c:v>
                </c:pt>
                <c:pt idx="395">
                  <c:v>43983</c:v>
                </c:pt>
                <c:pt idx="396">
                  <c:v>43980</c:v>
                </c:pt>
                <c:pt idx="397">
                  <c:v>43979</c:v>
                </c:pt>
                <c:pt idx="398">
                  <c:v>43978</c:v>
                </c:pt>
                <c:pt idx="399">
                  <c:v>43977</c:v>
                </c:pt>
                <c:pt idx="400">
                  <c:v>43973</c:v>
                </c:pt>
                <c:pt idx="401">
                  <c:v>43972</c:v>
                </c:pt>
                <c:pt idx="402">
                  <c:v>43971</c:v>
                </c:pt>
                <c:pt idx="403">
                  <c:v>43970</c:v>
                </c:pt>
                <c:pt idx="404">
                  <c:v>43969</c:v>
                </c:pt>
                <c:pt idx="405">
                  <c:v>43966</c:v>
                </c:pt>
                <c:pt idx="406">
                  <c:v>43965</c:v>
                </c:pt>
                <c:pt idx="407">
                  <c:v>43964</c:v>
                </c:pt>
                <c:pt idx="408">
                  <c:v>43963</c:v>
                </c:pt>
                <c:pt idx="409">
                  <c:v>43962</c:v>
                </c:pt>
                <c:pt idx="410">
                  <c:v>43959</c:v>
                </c:pt>
                <c:pt idx="411">
                  <c:v>43958</c:v>
                </c:pt>
                <c:pt idx="412">
                  <c:v>43957</c:v>
                </c:pt>
                <c:pt idx="413">
                  <c:v>43956</c:v>
                </c:pt>
                <c:pt idx="414">
                  <c:v>43955</c:v>
                </c:pt>
                <c:pt idx="415">
                  <c:v>43952</c:v>
                </c:pt>
                <c:pt idx="416">
                  <c:v>43951</c:v>
                </c:pt>
                <c:pt idx="417">
                  <c:v>43950</c:v>
                </c:pt>
                <c:pt idx="418">
                  <c:v>43949</c:v>
                </c:pt>
                <c:pt idx="419">
                  <c:v>43948</c:v>
                </c:pt>
                <c:pt idx="420">
                  <c:v>43945</c:v>
                </c:pt>
                <c:pt idx="421">
                  <c:v>43944</c:v>
                </c:pt>
                <c:pt idx="422">
                  <c:v>43943</c:v>
                </c:pt>
                <c:pt idx="423">
                  <c:v>43942</c:v>
                </c:pt>
                <c:pt idx="424">
                  <c:v>43941</c:v>
                </c:pt>
                <c:pt idx="425">
                  <c:v>43938</c:v>
                </c:pt>
                <c:pt idx="426">
                  <c:v>43937</c:v>
                </c:pt>
                <c:pt idx="427">
                  <c:v>43936</c:v>
                </c:pt>
                <c:pt idx="428">
                  <c:v>43935</c:v>
                </c:pt>
                <c:pt idx="429">
                  <c:v>43934</c:v>
                </c:pt>
                <c:pt idx="430">
                  <c:v>43930</c:v>
                </c:pt>
                <c:pt idx="431">
                  <c:v>43929</c:v>
                </c:pt>
                <c:pt idx="432">
                  <c:v>43928</c:v>
                </c:pt>
                <c:pt idx="433">
                  <c:v>43927</c:v>
                </c:pt>
                <c:pt idx="434">
                  <c:v>43924</c:v>
                </c:pt>
                <c:pt idx="435">
                  <c:v>43923</c:v>
                </c:pt>
                <c:pt idx="436">
                  <c:v>43922</c:v>
                </c:pt>
                <c:pt idx="437">
                  <c:v>43921</c:v>
                </c:pt>
                <c:pt idx="438">
                  <c:v>43920</c:v>
                </c:pt>
                <c:pt idx="439">
                  <c:v>43917</c:v>
                </c:pt>
                <c:pt idx="440">
                  <c:v>43916</c:v>
                </c:pt>
                <c:pt idx="441">
                  <c:v>43915</c:v>
                </c:pt>
                <c:pt idx="442">
                  <c:v>43914</c:v>
                </c:pt>
                <c:pt idx="443">
                  <c:v>43913</c:v>
                </c:pt>
                <c:pt idx="444">
                  <c:v>43910</c:v>
                </c:pt>
                <c:pt idx="445">
                  <c:v>43909</c:v>
                </c:pt>
                <c:pt idx="446">
                  <c:v>43908</c:v>
                </c:pt>
                <c:pt idx="447">
                  <c:v>43907</c:v>
                </c:pt>
                <c:pt idx="448">
                  <c:v>43906</c:v>
                </c:pt>
                <c:pt idx="449">
                  <c:v>43903</c:v>
                </c:pt>
                <c:pt idx="450">
                  <c:v>43902</c:v>
                </c:pt>
                <c:pt idx="451">
                  <c:v>43901</c:v>
                </c:pt>
                <c:pt idx="452">
                  <c:v>43900</c:v>
                </c:pt>
                <c:pt idx="453">
                  <c:v>43899</c:v>
                </c:pt>
                <c:pt idx="454">
                  <c:v>43896</c:v>
                </c:pt>
                <c:pt idx="455">
                  <c:v>43895</c:v>
                </c:pt>
                <c:pt idx="456">
                  <c:v>43894</c:v>
                </c:pt>
                <c:pt idx="457">
                  <c:v>43893</c:v>
                </c:pt>
                <c:pt idx="458">
                  <c:v>43892</c:v>
                </c:pt>
                <c:pt idx="459">
                  <c:v>43889</c:v>
                </c:pt>
                <c:pt idx="460">
                  <c:v>43888</c:v>
                </c:pt>
                <c:pt idx="461">
                  <c:v>43887</c:v>
                </c:pt>
                <c:pt idx="462">
                  <c:v>43886</c:v>
                </c:pt>
                <c:pt idx="463">
                  <c:v>43885</c:v>
                </c:pt>
                <c:pt idx="464">
                  <c:v>43882</c:v>
                </c:pt>
                <c:pt idx="465">
                  <c:v>43881</c:v>
                </c:pt>
                <c:pt idx="466">
                  <c:v>43880</c:v>
                </c:pt>
                <c:pt idx="467">
                  <c:v>43879</c:v>
                </c:pt>
                <c:pt idx="468">
                  <c:v>43875</c:v>
                </c:pt>
                <c:pt idx="469">
                  <c:v>43874</c:v>
                </c:pt>
                <c:pt idx="470">
                  <c:v>43873</c:v>
                </c:pt>
                <c:pt idx="471">
                  <c:v>43872</c:v>
                </c:pt>
                <c:pt idx="472">
                  <c:v>43871</c:v>
                </c:pt>
                <c:pt idx="473">
                  <c:v>43868</c:v>
                </c:pt>
                <c:pt idx="474">
                  <c:v>43867</c:v>
                </c:pt>
                <c:pt idx="475">
                  <c:v>43866</c:v>
                </c:pt>
                <c:pt idx="476">
                  <c:v>43865</c:v>
                </c:pt>
                <c:pt idx="477">
                  <c:v>43864</c:v>
                </c:pt>
                <c:pt idx="478">
                  <c:v>43861</c:v>
                </c:pt>
                <c:pt idx="479">
                  <c:v>43860</c:v>
                </c:pt>
                <c:pt idx="480">
                  <c:v>43859</c:v>
                </c:pt>
                <c:pt idx="481">
                  <c:v>43858</c:v>
                </c:pt>
                <c:pt idx="482">
                  <c:v>43857</c:v>
                </c:pt>
                <c:pt idx="483">
                  <c:v>43854</c:v>
                </c:pt>
                <c:pt idx="484">
                  <c:v>43853</c:v>
                </c:pt>
                <c:pt idx="485">
                  <c:v>43852</c:v>
                </c:pt>
                <c:pt idx="486">
                  <c:v>43851</c:v>
                </c:pt>
                <c:pt idx="487">
                  <c:v>43847</c:v>
                </c:pt>
                <c:pt idx="488">
                  <c:v>43846</c:v>
                </c:pt>
                <c:pt idx="489">
                  <c:v>43845</c:v>
                </c:pt>
                <c:pt idx="490">
                  <c:v>43844</c:v>
                </c:pt>
                <c:pt idx="491">
                  <c:v>43843</c:v>
                </c:pt>
                <c:pt idx="492">
                  <c:v>43840</c:v>
                </c:pt>
                <c:pt idx="493">
                  <c:v>43839</c:v>
                </c:pt>
                <c:pt idx="494">
                  <c:v>43838</c:v>
                </c:pt>
                <c:pt idx="495">
                  <c:v>43837</c:v>
                </c:pt>
                <c:pt idx="496">
                  <c:v>43836</c:v>
                </c:pt>
                <c:pt idx="497">
                  <c:v>43833</c:v>
                </c:pt>
                <c:pt idx="498">
                  <c:v>43832</c:v>
                </c:pt>
                <c:pt idx="499">
                  <c:v>43830</c:v>
                </c:pt>
                <c:pt idx="500">
                  <c:v>43829</c:v>
                </c:pt>
                <c:pt idx="501">
                  <c:v>43826</c:v>
                </c:pt>
                <c:pt idx="502">
                  <c:v>43825</c:v>
                </c:pt>
                <c:pt idx="503">
                  <c:v>43823</c:v>
                </c:pt>
                <c:pt idx="504">
                  <c:v>43822</c:v>
                </c:pt>
                <c:pt idx="505">
                  <c:v>43819</c:v>
                </c:pt>
                <c:pt idx="506">
                  <c:v>43818</c:v>
                </c:pt>
                <c:pt idx="507">
                  <c:v>43817</c:v>
                </c:pt>
                <c:pt idx="508">
                  <c:v>43816</c:v>
                </c:pt>
                <c:pt idx="509">
                  <c:v>43815</c:v>
                </c:pt>
                <c:pt idx="510">
                  <c:v>43812</c:v>
                </c:pt>
                <c:pt idx="511">
                  <c:v>43811</c:v>
                </c:pt>
                <c:pt idx="512">
                  <c:v>43810</c:v>
                </c:pt>
                <c:pt idx="513">
                  <c:v>43809</c:v>
                </c:pt>
                <c:pt idx="514">
                  <c:v>43808</c:v>
                </c:pt>
                <c:pt idx="515">
                  <c:v>43805</c:v>
                </c:pt>
                <c:pt idx="516">
                  <c:v>43804</c:v>
                </c:pt>
                <c:pt idx="517">
                  <c:v>43803</c:v>
                </c:pt>
                <c:pt idx="518">
                  <c:v>43802</c:v>
                </c:pt>
                <c:pt idx="519">
                  <c:v>43801</c:v>
                </c:pt>
                <c:pt idx="520">
                  <c:v>43796</c:v>
                </c:pt>
                <c:pt idx="521">
                  <c:v>43795</c:v>
                </c:pt>
                <c:pt idx="522">
                  <c:v>43794</c:v>
                </c:pt>
                <c:pt idx="523">
                  <c:v>43791</c:v>
                </c:pt>
                <c:pt idx="524">
                  <c:v>43790</c:v>
                </c:pt>
                <c:pt idx="525">
                  <c:v>43789</c:v>
                </c:pt>
                <c:pt idx="526">
                  <c:v>43788</c:v>
                </c:pt>
                <c:pt idx="527">
                  <c:v>43787</c:v>
                </c:pt>
                <c:pt idx="528">
                  <c:v>43784</c:v>
                </c:pt>
                <c:pt idx="529">
                  <c:v>43783</c:v>
                </c:pt>
                <c:pt idx="530">
                  <c:v>43782</c:v>
                </c:pt>
                <c:pt idx="531">
                  <c:v>43781</c:v>
                </c:pt>
                <c:pt idx="532">
                  <c:v>43780</c:v>
                </c:pt>
                <c:pt idx="533">
                  <c:v>43777</c:v>
                </c:pt>
                <c:pt idx="534">
                  <c:v>43776</c:v>
                </c:pt>
                <c:pt idx="535">
                  <c:v>43775</c:v>
                </c:pt>
                <c:pt idx="536">
                  <c:v>43774</c:v>
                </c:pt>
                <c:pt idx="537">
                  <c:v>43773</c:v>
                </c:pt>
                <c:pt idx="538">
                  <c:v>43770</c:v>
                </c:pt>
                <c:pt idx="539">
                  <c:v>43769</c:v>
                </c:pt>
                <c:pt idx="540">
                  <c:v>43768</c:v>
                </c:pt>
                <c:pt idx="541">
                  <c:v>43767</c:v>
                </c:pt>
                <c:pt idx="542">
                  <c:v>43766</c:v>
                </c:pt>
                <c:pt idx="543">
                  <c:v>43763</c:v>
                </c:pt>
                <c:pt idx="544">
                  <c:v>43762</c:v>
                </c:pt>
                <c:pt idx="545">
                  <c:v>43761</c:v>
                </c:pt>
                <c:pt idx="546">
                  <c:v>43760</c:v>
                </c:pt>
                <c:pt idx="547">
                  <c:v>43759</c:v>
                </c:pt>
                <c:pt idx="548">
                  <c:v>43756</c:v>
                </c:pt>
                <c:pt idx="549">
                  <c:v>43755</c:v>
                </c:pt>
                <c:pt idx="550">
                  <c:v>43754</c:v>
                </c:pt>
                <c:pt idx="551">
                  <c:v>43753</c:v>
                </c:pt>
                <c:pt idx="552">
                  <c:v>43752</c:v>
                </c:pt>
                <c:pt idx="553">
                  <c:v>43749</c:v>
                </c:pt>
                <c:pt idx="554">
                  <c:v>43748</c:v>
                </c:pt>
                <c:pt idx="555">
                  <c:v>43747</c:v>
                </c:pt>
                <c:pt idx="556">
                  <c:v>43746</c:v>
                </c:pt>
                <c:pt idx="557">
                  <c:v>43745</c:v>
                </c:pt>
                <c:pt idx="558">
                  <c:v>43742</c:v>
                </c:pt>
                <c:pt idx="559">
                  <c:v>43741</c:v>
                </c:pt>
                <c:pt idx="560">
                  <c:v>43740</c:v>
                </c:pt>
                <c:pt idx="561">
                  <c:v>43739</c:v>
                </c:pt>
                <c:pt idx="562">
                  <c:v>43738</c:v>
                </c:pt>
                <c:pt idx="563">
                  <c:v>43735</c:v>
                </c:pt>
                <c:pt idx="564">
                  <c:v>43734</c:v>
                </c:pt>
                <c:pt idx="565">
                  <c:v>43733</c:v>
                </c:pt>
                <c:pt idx="566">
                  <c:v>43732</c:v>
                </c:pt>
                <c:pt idx="567">
                  <c:v>43731</c:v>
                </c:pt>
                <c:pt idx="568">
                  <c:v>43728</c:v>
                </c:pt>
                <c:pt idx="569">
                  <c:v>43727</c:v>
                </c:pt>
                <c:pt idx="570">
                  <c:v>43726</c:v>
                </c:pt>
                <c:pt idx="571">
                  <c:v>43725</c:v>
                </c:pt>
                <c:pt idx="572">
                  <c:v>43724</c:v>
                </c:pt>
                <c:pt idx="573">
                  <c:v>43721</c:v>
                </c:pt>
                <c:pt idx="574">
                  <c:v>43720</c:v>
                </c:pt>
                <c:pt idx="575">
                  <c:v>43719</c:v>
                </c:pt>
                <c:pt idx="576">
                  <c:v>43718</c:v>
                </c:pt>
                <c:pt idx="577">
                  <c:v>43717</c:v>
                </c:pt>
                <c:pt idx="578">
                  <c:v>43714</c:v>
                </c:pt>
                <c:pt idx="579">
                  <c:v>43713</c:v>
                </c:pt>
                <c:pt idx="580">
                  <c:v>43712</c:v>
                </c:pt>
                <c:pt idx="581">
                  <c:v>43711</c:v>
                </c:pt>
                <c:pt idx="582">
                  <c:v>43710</c:v>
                </c:pt>
                <c:pt idx="583">
                  <c:v>43707</c:v>
                </c:pt>
                <c:pt idx="584">
                  <c:v>43706</c:v>
                </c:pt>
                <c:pt idx="585">
                  <c:v>43705</c:v>
                </c:pt>
                <c:pt idx="586">
                  <c:v>43704</c:v>
                </c:pt>
                <c:pt idx="587">
                  <c:v>43703</c:v>
                </c:pt>
                <c:pt idx="588">
                  <c:v>43700</c:v>
                </c:pt>
                <c:pt idx="589">
                  <c:v>43699</c:v>
                </c:pt>
                <c:pt idx="590">
                  <c:v>43698</c:v>
                </c:pt>
                <c:pt idx="591">
                  <c:v>43697</c:v>
                </c:pt>
                <c:pt idx="592">
                  <c:v>43696</c:v>
                </c:pt>
                <c:pt idx="593">
                  <c:v>43693</c:v>
                </c:pt>
                <c:pt idx="594">
                  <c:v>43692</c:v>
                </c:pt>
                <c:pt idx="595">
                  <c:v>43691</c:v>
                </c:pt>
                <c:pt idx="596">
                  <c:v>43690</c:v>
                </c:pt>
                <c:pt idx="597">
                  <c:v>43689</c:v>
                </c:pt>
                <c:pt idx="598">
                  <c:v>43686</c:v>
                </c:pt>
                <c:pt idx="599">
                  <c:v>43685</c:v>
                </c:pt>
                <c:pt idx="600">
                  <c:v>43684</c:v>
                </c:pt>
                <c:pt idx="601">
                  <c:v>43683</c:v>
                </c:pt>
                <c:pt idx="602">
                  <c:v>43682</c:v>
                </c:pt>
                <c:pt idx="603">
                  <c:v>43679</c:v>
                </c:pt>
                <c:pt idx="604">
                  <c:v>43678</c:v>
                </c:pt>
                <c:pt idx="605">
                  <c:v>43677</c:v>
                </c:pt>
                <c:pt idx="606">
                  <c:v>43676</c:v>
                </c:pt>
                <c:pt idx="607">
                  <c:v>43675</c:v>
                </c:pt>
                <c:pt idx="608">
                  <c:v>43672</c:v>
                </c:pt>
                <c:pt idx="609">
                  <c:v>43671</c:v>
                </c:pt>
                <c:pt idx="610">
                  <c:v>43670</c:v>
                </c:pt>
                <c:pt idx="611">
                  <c:v>43669</c:v>
                </c:pt>
                <c:pt idx="612">
                  <c:v>43668</c:v>
                </c:pt>
              </c:numCache>
            </c:numRef>
          </c:cat>
          <c:val>
            <c:numRef>
              <c:f>Fuel!$D$184:$D$796</c:f>
              <c:numCache>
                <c:formatCode>0.00</c:formatCode>
                <c:ptCount val="613"/>
                <c:pt idx="0">
                  <c:v>372.94372199999998</c:v>
                </c:pt>
                <c:pt idx="1">
                  <c:v>372.94372199999998</c:v>
                </c:pt>
                <c:pt idx="2">
                  <c:v>368.81525599999998</c:v>
                </c:pt>
                <c:pt idx="3">
                  <c:v>368.81525599999998</c:v>
                </c:pt>
                <c:pt idx="4">
                  <c:v>368.81525599999998</c:v>
                </c:pt>
                <c:pt idx="5">
                  <c:v>368.81525599999998</c:v>
                </c:pt>
                <c:pt idx="6">
                  <c:v>368.81525599999998</c:v>
                </c:pt>
                <c:pt idx="7">
                  <c:v>403.48597599999999</c:v>
                </c:pt>
                <c:pt idx="8">
                  <c:v>403.48597599999999</c:v>
                </c:pt>
                <c:pt idx="9">
                  <c:v>403.48597599999999</c:v>
                </c:pt>
                <c:pt idx="10">
                  <c:v>403.48597599999999</c:v>
                </c:pt>
                <c:pt idx="11">
                  <c:v>403.48597599999999</c:v>
                </c:pt>
                <c:pt idx="12">
                  <c:v>397.88597600000003</c:v>
                </c:pt>
                <c:pt idx="13">
                  <c:v>397.88597600000003</c:v>
                </c:pt>
                <c:pt idx="14">
                  <c:v>397.88597600000003</c:v>
                </c:pt>
                <c:pt idx="15">
                  <c:v>397.88597600000003</c:v>
                </c:pt>
                <c:pt idx="16">
                  <c:v>397.88597600000003</c:v>
                </c:pt>
                <c:pt idx="17">
                  <c:v>397.88597600000003</c:v>
                </c:pt>
                <c:pt idx="18">
                  <c:v>397.88597600000003</c:v>
                </c:pt>
                <c:pt idx="19">
                  <c:v>397.88597600000003</c:v>
                </c:pt>
                <c:pt idx="20">
                  <c:v>397.88597600000003</c:v>
                </c:pt>
                <c:pt idx="21">
                  <c:v>397.88597600000003</c:v>
                </c:pt>
                <c:pt idx="22">
                  <c:v>397.88597600000003</c:v>
                </c:pt>
                <c:pt idx="23">
                  <c:v>397.88597600000003</c:v>
                </c:pt>
                <c:pt idx="24">
                  <c:v>397.88597600000003</c:v>
                </c:pt>
                <c:pt idx="25">
                  <c:v>427.08306099999999</c:v>
                </c:pt>
                <c:pt idx="26">
                  <c:v>427.08306099999999</c:v>
                </c:pt>
                <c:pt idx="27">
                  <c:v>427.08306099999999</c:v>
                </c:pt>
                <c:pt idx="28">
                  <c:v>427.08306099999999</c:v>
                </c:pt>
                <c:pt idx="29">
                  <c:v>427.08306099999999</c:v>
                </c:pt>
                <c:pt idx="30">
                  <c:v>427.08306099999999</c:v>
                </c:pt>
                <c:pt idx="31">
                  <c:v>427.08306099999999</c:v>
                </c:pt>
                <c:pt idx="32">
                  <c:v>427.08306099999999</c:v>
                </c:pt>
                <c:pt idx="33">
                  <c:v>427.08306099999999</c:v>
                </c:pt>
                <c:pt idx="34">
                  <c:v>427.08306099999999</c:v>
                </c:pt>
                <c:pt idx="35">
                  <c:v>427.08306099999999</c:v>
                </c:pt>
                <c:pt idx="36">
                  <c:v>427.08306099999999</c:v>
                </c:pt>
                <c:pt idx="37">
                  <c:v>427.08306099999999</c:v>
                </c:pt>
                <c:pt idx="38">
                  <c:v>427.08306099999999</c:v>
                </c:pt>
                <c:pt idx="39">
                  <c:v>427.08306099999999</c:v>
                </c:pt>
                <c:pt idx="40">
                  <c:v>414.76306099999999</c:v>
                </c:pt>
                <c:pt idx="41">
                  <c:v>414.76306099999999</c:v>
                </c:pt>
                <c:pt idx="42">
                  <c:v>414.76306099999999</c:v>
                </c:pt>
                <c:pt idx="43">
                  <c:v>414.76306099999999</c:v>
                </c:pt>
                <c:pt idx="44">
                  <c:v>414.76306099999999</c:v>
                </c:pt>
                <c:pt idx="45">
                  <c:v>382.14632599999999</c:v>
                </c:pt>
                <c:pt idx="46">
                  <c:v>382.14632599999999</c:v>
                </c:pt>
                <c:pt idx="47">
                  <c:v>382.14632599999999</c:v>
                </c:pt>
                <c:pt idx="48">
                  <c:v>382.14632599999999</c:v>
                </c:pt>
                <c:pt idx="49">
                  <c:v>382.14632599999999</c:v>
                </c:pt>
                <c:pt idx="50">
                  <c:v>342.96895899999998</c:v>
                </c:pt>
                <c:pt idx="51">
                  <c:v>342.96895899999998</c:v>
                </c:pt>
                <c:pt idx="52">
                  <c:v>342.96895899999998</c:v>
                </c:pt>
                <c:pt idx="53">
                  <c:v>342.96895899999998</c:v>
                </c:pt>
                <c:pt idx="54">
                  <c:v>342.96895899999998</c:v>
                </c:pt>
                <c:pt idx="55">
                  <c:v>345.15862700000002</c:v>
                </c:pt>
                <c:pt idx="56">
                  <c:v>345.15862700000002</c:v>
                </c:pt>
                <c:pt idx="57">
                  <c:v>345.15862700000002</c:v>
                </c:pt>
                <c:pt idx="58">
                  <c:v>345.15862700000002</c:v>
                </c:pt>
                <c:pt idx="59">
                  <c:v>345.15862700000002</c:v>
                </c:pt>
                <c:pt idx="60">
                  <c:v>346.73719899999998</c:v>
                </c:pt>
                <c:pt idx="61">
                  <c:v>346.73719899999998</c:v>
                </c:pt>
                <c:pt idx="62">
                  <c:v>346.73719899999998</c:v>
                </c:pt>
                <c:pt idx="63">
                  <c:v>346.73719899999998</c:v>
                </c:pt>
                <c:pt idx="64">
                  <c:v>346.73719899999998</c:v>
                </c:pt>
                <c:pt idx="65">
                  <c:v>351.43936400000001</c:v>
                </c:pt>
                <c:pt idx="66">
                  <c:v>351.43936400000001</c:v>
                </c:pt>
                <c:pt idx="67">
                  <c:v>351.43936400000001</c:v>
                </c:pt>
                <c:pt idx="68">
                  <c:v>351.43936400000001</c:v>
                </c:pt>
                <c:pt idx="69">
                  <c:v>351.43936400000001</c:v>
                </c:pt>
                <c:pt idx="70">
                  <c:v>352.03006199999999</c:v>
                </c:pt>
                <c:pt idx="71">
                  <c:v>352.03006199999999</c:v>
                </c:pt>
                <c:pt idx="72">
                  <c:v>352.03006199999999</c:v>
                </c:pt>
                <c:pt idx="73">
                  <c:v>352.03006199999999</c:v>
                </c:pt>
                <c:pt idx="74">
                  <c:v>352.03006199999999</c:v>
                </c:pt>
                <c:pt idx="75">
                  <c:v>352.22716000000003</c:v>
                </c:pt>
                <c:pt idx="76">
                  <c:v>352.22716000000003</c:v>
                </c:pt>
                <c:pt idx="77">
                  <c:v>352.22716000000003</c:v>
                </c:pt>
                <c:pt idx="78">
                  <c:v>352.22716000000003</c:v>
                </c:pt>
                <c:pt idx="79">
                  <c:v>352.22716000000003</c:v>
                </c:pt>
                <c:pt idx="80">
                  <c:v>352.08772299999998</c:v>
                </c:pt>
                <c:pt idx="81">
                  <c:v>352.08772299999998</c:v>
                </c:pt>
                <c:pt idx="82">
                  <c:v>352.08772299999998</c:v>
                </c:pt>
                <c:pt idx="83">
                  <c:v>352.08772299999998</c:v>
                </c:pt>
                <c:pt idx="84">
                  <c:v>352.08772299999998</c:v>
                </c:pt>
                <c:pt idx="85">
                  <c:v>351.66236800000001</c:v>
                </c:pt>
                <c:pt idx="86">
                  <c:v>351.66236800000001</c:v>
                </c:pt>
                <c:pt idx="87">
                  <c:v>351.66236800000001</c:v>
                </c:pt>
                <c:pt idx="88">
                  <c:v>351.66236800000001</c:v>
                </c:pt>
                <c:pt idx="89">
                  <c:v>351.66236800000001</c:v>
                </c:pt>
                <c:pt idx="90">
                  <c:v>339.658591</c:v>
                </c:pt>
                <c:pt idx="91">
                  <c:v>339.658591</c:v>
                </c:pt>
                <c:pt idx="92">
                  <c:v>339.658591</c:v>
                </c:pt>
                <c:pt idx="93">
                  <c:v>339.658591</c:v>
                </c:pt>
                <c:pt idx="94">
                  <c:v>339.658591</c:v>
                </c:pt>
                <c:pt idx="95">
                  <c:v>339.658591</c:v>
                </c:pt>
                <c:pt idx="96">
                  <c:v>339.658591</c:v>
                </c:pt>
                <c:pt idx="97">
                  <c:v>339.658591</c:v>
                </c:pt>
                <c:pt idx="98">
                  <c:v>339.658591</c:v>
                </c:pt>
                <c:pt idx="99">
                  <c:v>339.658591</c:v>
                </c:pt>
                <c:pt idx="100">
                  <c:v>339.658591</c:v>
                </c:pt>
                <c:pt idx="101">
                  <c:v>339.658591</c:v>
                </c:pt>
                <c:pt idx="102">
                  <c:v>339.658591</c:v>
                </c:pt>
                <c:pt idx="103">
                  <c:v>339.658591</c:v>
                </c:pt>
                <c:pt idx="104">
                  <c:v>339.658591</c:v>
                </c:pt>
                <c:pt idx="105">
                  <c:v>339.658591</c:v>
                </c:pt>
                <c:pt idx="106">
                  <c:v>339.658591</c:v>
                </c:pt>
                <c:pt idx="107">
                  <c:v>339.658591</c:v>
                </c:pt>
                <c:pt idx="108">
                  <c:v>339.658591</c:v>
                </c:pt>
                <c:pt idx="109">
                  <c:v>339.658591</c:v>
                </c:pt>
                <c:pt idx="110">
                  <c:v>318.53128600000002</c:v>
                </c:pt>
                <c:pt idx="111">
                  <c:v>318.53128600000002</c:v>
                </c:pt>
                <c:pt idx="112">
                  <c:v>318.53128600000002</c:v>
                </c:pt>
                <c:pt idx="113">
                  <c:v>318.53128600000002</c:v>
                </c:pt>
                <c:pt idx="114">
                  <c:v>318.53128600000002</c:v>
                </c:pt>
                <c:pt idx="115">
                  <c:v>312.77671800000002</c:v>
                </c:pt>
                <c:pt idx="116">
                  <c:v>312.77671800000002</c:v>
                </c:pt>
                <c:pt idx="117">
                  <c:v>312.77671800000002</c:v>
                </c:pt>
                <c:pt idx="118">
                  <c:v>312.77671800000002</c:v>
                </c:pt>
                <c:pt idx="119">
                  <c:v>312.77671800000002</c:v>
                </c:pt>
                <c:pt idx="120">
                  <c:v>307.46477700000003</c:v>
                </c:pt>
                <c:pt idx="121">
                  <c:v>307.46477700000003</c:v>
                </c:pt>
                <c:pt idx="122">
                  <c:v>307.46477700000003</c:v>
                </c:pt>
                <c:pt idx="123">
                  <c:v>307.46477700000003</c:v>
                </c:pt>
                <c:pt idx="124">
                  <c:v>307.46477700000003</c:v>
                </c:pt>
                <c:pt idx="125">
                  <c:v>302.56145700000002</c:v>
                </c:pt>
                <c:pt idx="126">
                  <c:v>302.56145700000002</c:v>
                </c:pt>
                <c:pt idx="127">
                  <c:v>302.56145700000002</c:v>
                </c:pt>
                <c:pt idx="128">
                  <c:v>302.56145700000002</c:v>
                </c:pt>
                <c:pt idx="129">
                  <c:v>302.56145700000002</c:v>
                </c:pt>
                <c:pt idx="130">
                  <c:v>287.99265500000001</c:v>
                </c:pt>
                <c:pt idx="131">
                  <c:v>287.99265500000001</c:v>
                </c:pt>
                <c:pt idx="132">
                  <c:v>287.99265500000001</c:v>
                </c:pt>
                <c:pt idx="133">
                  <c:v>287.99265500000001</c:v>
                </c:pt>
                <c:pt idx="134">
                  <c:v>283.81479899999999</c:v>
                </c:pt>
                <c:pt idx="135">
                  <c:v>279.95841899999999</c:v>
                </c:pt>
                <c:pt idx="136">
                  <c:v>279.95841899999999</c:v>
                </c:pt>
                <c:pt idx="137">
                  <c:v>279.95841899999999</c:v>
                </c:pt>
                <c:pt idx="138">
                  <c:v>279.95841899999999</c:v>
                </c:pt>
                <c:pt idx="139">
                  <c:v>279.95841899999999</c:v>
                </c:pt>
                <c:pt idx="140">
                  <c:v>276.97224599999998</c:v>
                </c:pt>
                <c:pt idx="141">
                  <c:v>276.97224599999998</c:v>
                </c:pt>
                <c:pt idx="142">
                  <c:v>276.97224599999998</c:v>
                </c:pt>
                <c:pt idx="143">
                  <c:v>276.97224599999998</c:v>
                </c:pt>
                <c:pt idx="144">
                  <c:v>276.97224599999998</c:v>
                </c:pt>
                <c:pt idx="145">
                  <c:v>273.11249299999997</c:v>
                </c:pt>
                <c:pt idx="146">
                  <c:v>273.11249299999997</c:v>
                </c:pt>
                <c:pt idx="147">
                  <c:v>273.11249299999997</c:v>
                </c:pt>
                <c:pt idx="148">
                  <c:v>273.11249299999997</c:v>
                </c:pt>
                <c:pt idx="149">
                  <c:v>273.11249299999997</c:v>
                </c:pt>
                <c:pt idx="150">
                  <c:v>273.11249299999997</c:v>
                </c:pt>
                <c:pt idx="151">
                  <c:v>278.336097</c:v>
                </c:pt>
                <c:pt idx="152">
                  <c:v>278.336097</c:v>
                </c:pt>
                <c:pt idx="153">
                  <c:v>278.336097</c:v>
                </c:pt>
                <c:pt idx="154">
                  <c:v>278.336097</c:v>
                </c:pt>
                <c:pt idx="155">
                  <c:v>278.336097</c:v>
                </c:pt>
                <c:pt idx="156">
                  <c:v>276.83326099999999</c:v>
                </c:pt>
                <c:pt idx="157">
                  <c:v>276.83326099999999</c:v>
                </c:pt>
                <c:pt idx="158">
                  <c:v>276.83326099999999</c:v>
                </c:pt>
                <c:pt idx="159">
                  <c:v>276.83326099999999</c:v>
                </c:pt>
                <c:pt idx="160">
                  <c:v>276.83326099999999</c:v>
                </c:pt>
                <c:pt idx="161">
                  <c:v>276.83326099999999</c:v>
                </c:pt>
                <c:pt idx="162">
                  <c:v>276.83326099999999</c:v>
                </c:pt>
                <c:pt idx="163">
                  <c:v>276.83326099999999</c:v>
                </c:pt>
                <c:pt idx="164">
                  <c:v>276.83326099999999</c:v>
                </c:pt>
                <c:pt idx="165">
                  <c:v>276.83326099999999</c:v>
                </c:pt>
                <c:pt idx="166">
                  <c:v>276.83322700000002</c:v>
                </c:pt>
                <c:pt idx="167">
                  <c:v>276.83322700000002</c:v>
                </c:pt>
                <c:pt idx="168">
                  <c:v>276.83322700000002</c:v>
                </c:pt>
                <c:pt idx="169">
                  <c:v>276.83322700000002</c:v>
                </c:pt>
                <c:pt idx="170">
                  <c:v>276.83322700000002</c:v>
                </c:pt>
                <c:pt idx="171">
                  <c:v>268.35655100000002</c:v>
                </c:pt>
                <c:pt idx="172">
                  <c:v>268.35655100000002</c:v>
                </c:pt>
                <c:pt idx="173">
                  <c:v>268.35655100000002</c:v>
                </c:pt>
                <c:pt idx="174">
                  <c:v>268.35655100000002</c:v>
                </c:pt>
                <c:pt idx="175">
                  <c:v>268.35655100000002</c:v>
                </c:pt>
                <c:pt idx="176">
                  <c:v>268.356134</c:v>
                </c:pt>
                <c:pt idx="177">
                  <c:v>268.356134</c:v>
                </c:pt>
                <c:pt idx="178">
                  <c:v>268.356134</c:v>
                </c:pt>
                <c:pt idx="179">
                  <c:v>268.356134</c:v>
                </c:pt>
                <c:pt idx="180">
                  <c:v>268.356134</c:v>
                </c:pt>
                <c:pt idx="181">
                  <c:v>268.35626999999999</c:v>
                </c:pt>
                <c:pt idx="182">
                  <c:v>268.35626999999999</c:v>
                </c:pt>
                <c:pt idx="183">
                  <c:v>268.35626999999999</c:v>
                </c:pt>
                <c:pt idx="184">
                  <c:v>268.35626999999999</c:v>
                </c:pt>
                <c:pt idx="185">
                  <c:v>268.35626999999999</c:v>
                </c:pt>
                <c:pt idx="186">
                  <c:v>268.356877</c:v>
                </c:pt>
                <c:pt idx="187">
                  <c:v>268.356877</c:v>
                </c:pt>
                <c:pt idx="188">
                  <c:v>268.356877</c:v>
                </c:pt>
                <c:pt idx="189">
                  <c:v>268.356877</c:v>
                </c:pt>
                <c:pt idx="190">
                  <c:v>268.356877</c:v>
                </c:pt>
                <c:pt idx="191">
                  <c:v>268.35788100000002</c:v>
                </c:pt>
                <c:pt idx="192">
                  <c:v>268.35788100000002</c:v>
                </c:pt>
                <c:pt idx="193">
                  <c:v>268.35788100000002</c:v>
                </c:pt>
                <c:pt idx="194">
                  <c:v>268.35788100000002</c:v>
                </c:pt>
                <c:pt idx="195">
                  <c:v>268.35788100000002</c:v>
                </c:pt>
                <c:pt idx="196">
                  <c:v>249.95563300000001</c:v>
                </c:pt>
                <c:pt idx="197">
                  <c:v>249.95563300000001</c:v>
                </c:pt>
                <c:pt idx="198">
                  <c:v>249.95563300000001</c:v>
                </c:pt>
                <c:pt idx="199">
                  <c:v>249.95563300000001</c:v>
                </c:pt>
                <c:pt idx="200">
                  <c:v>249.95496800000001</c:v>
                </c:pt>
                <c:pt idx="201">
                  <c:v>249.95496800000001</c:v>
                </c:pt>
                <c:pt idx="202">
                  <c:v>249.95496800000001</c:v>
                </c:pt>
                <c:pt idx="203">
                  <c:v>249.95496800000001</c:v>
                </c:pt>
                <c:pt idx="204">
                  <c:v>249.95496800000001</c:v>
                </c:pt>
                <c:pt idx="205">
                  <c:v>249.95260200000001</c:v>
                </c:pt>
                <c:pt idx="206">
                  <c:v>249.95260200000001</c:v>
                </c:pt>
                <c:pt idx="207">
                  <c:v>249.95260200000001</c:v>
                </c:pt>
                <c:pt idx="208">
                  <c:v>249.95260200000001</c:v>
                </c:pt>
                <c:pt idx="209">
                  <c:v>249.95260200000001</c:v>
                </c:pt>
                <c:pt idx="210">
                  <c:v>249.94880000000001</c:v>
                </c:pt>
                <c:pt idx="211">
                  <c:v>249.94880000000001</c:v>
                </c:pt>
                <c:pt idx="212">
                  <c:v>249.94880000000001</c:v>
                </c:pt>
                <c:pt idx="213">
                  <c:v>249.94880000000001</c:v>
                </c:pt>
                <c:pt idx="214">
                  <c:v>249.94880000000001</c:v>
                </c:pt>
                <c:pt idx="215">
                  <c:v>228.45551699999999</c:v>
                </c:pt>
                <c:pt idx="216">
                  <c:v>228.45551699999999</c:v>
                </c:pt>
                <c:pt idx="217">
                  <c:v>228.45551699999999</c:v>
                </c:pt>
                <c:pt idx="218">
                  <c:v>228.45551699999999</c:v>
                </c:pt>
                <c:pt idx="219">
                  <c:v>228.45551699999999</c:v>
                </c:pt>
                <c:pt idx="220">
                  <c:v>228.44952000000001</c:v>
                </c:pt>
                <c:pt idx="221">
                  <c:v>228.44952000000001</c:v>
                </c:pt>
                <c:pt idx="222">
                  <c:v>228.44952000000001</c:v>
                </c:pt>
                <c:pt idx="223">
                  <c:v>228.44952000000001</c:v>
                </c:pt>
                <c:pt idx="224">
                  <c:v>228.44952000000001</c:v>
                </c:pt>
                <c:pt idx="225">
                  <c:v>228.46212</c:v>
                </c:pt>
                <c:pt idx="226">
                  <c:v>228.46212</c:v>
                </c:pt>
                <c:pt idx="227">
                  <c:v>228.46212</c:v>
                </c:pt>
                <c:pt idx="228">
                  <c:v>228.46212</c:v>
                </c:pt>
                <c:pt idx="229">
                  <c:v>228.46212</c:v>
                </c:pt>
                <c:pt idx="230">
                  <c:v>228.46212</c:v>
                </c:pt>
                <c:pt idx="231">
                  <c:v>228.49048999999999</c:v>
                </c:pt>
                <c:pt idx="232">
                  <c:v>228.49048999999999</c:v>
                </c:pt>
                <c:pt idx="233">
                  <c:v>228.49048999999999</c:v>
                </c:pt>
                <c:pt idx="234">
                  <c:v>228.49048999999999</c:v>
                </c:pt>
                <c:pt idx="235">
                  <c:v>228.49048999999999</c:v>
                </c:pt>
                <c:pt idx="236">
                  <c:v>204.64044699999999</c:v>
                </c:pt>
                <c:pt idx="237">
                  <c:v>204.64044699999999</c:v>
                </c:pt>
                <c:pt idx="238">
                  <c:v>204.64044699999999</c:v>
                </c:pt>
                <c:pt idx="239">
                  <c:v>204.64044699999999</c:v>
                </c:pt>
                <c:pt idx="240">
                  <c:v>204.64044699999999</c:v>
                </c:pt>
                <c:pt idx="241">
                  <c:v>204.647221</c:v>
                </c:pt>
                <c:pt idx="242">
                  <c:v>204.647221</c:v>
                </c:pt>
                <c:pt idx="243">
                  <c:v>204.647221</c:v>
                </c:pt>
                <c:pt idx="244">
                  <c:v>204.65924699999999</c:v>
                </c:pt>
                <c:pt idx="245">
                  <c:v>204.65924699999999</c:v>
                </c:pt>
                <c:pt idx="246">
                  <c:v>204.65924699999999</c:v>
                </c:pt>
                <c:pt idx="247">
                  <c:v>204.65924699999999</c:v>
                </c:pt>
                <c:pt idx="248">
                  <c:v>204.65924699999999</c:v>
                </c:pt>
                <c:pt idx="249">
                  <c:v>204.65924699999999</c:v>
                </c:pt>
                <c:pt idx="250">
                  <c:v>200.12188699999999</c:v>
                </c:pt>
                <c:pt idx="251">
                  <c:v>200.12188699999999</c:v>
                </c:pt>
                <c:pt idx="252">
                  <c:v>200.12188699999999</c:v>
                </c:pt>
                <c:pt idx="253">
                  <c:v>200.12188699999999</c:v>
                </c:pt>
                <c:pt idx="254">
                  <c:v>200.12188699999999</c:v>
                </c:pt>
                <c:pt idx="255">
                  <c:v>200.12188699999999</c:v>
                </c:pt>
                <c:pt idx="256">
                  <c:v>200.12188699999999</c:v>
                </c:pt>
                <c:pt idx="257">
                  <c:v>200.12188699999999</c:v>
                </c:pt>
                <c:pt idx="258">
                  <c:v>200.12188699999999</c:v>
                </c:pt>
                <c:pt idx="259">
                  <c:v>200.09720200000001</c:v>
                </c:pt>
                <c:pt idx="260">
                  <c:v>200.09720200000001</c:v>
                </c:pt>
                <c:pt idx="261">
                  <c:v>200.09720200000001</c:v>
                </c:pt>
                <c:pt idx="262">
                  <c:v>200.09720200000001</c:v>
                </c:pt>
                <c:pt idx="263">
                  <c:v>200.09720200000001</c:v>
                </c:pt>
                <c:pt idx="264">
                  <c:v>200.053383</c:v>
                </c:pt>
                <c:pt idx="265">
                  <c:v>200.053383</c:v>
                </c:pt>
                <c:pt idx="266">
                  <c:v>200.053383</c:v>
                </c:pt>
                <c:pt idx="267">
                  <c:v>200.053383</c:v>
                </c:pt>
                <c:pt idx="268">
                  <c:v>200.053383</c:v>
                </c:pt>
                <c:pt idx="269">
                  <c:v>200.053383</c:v>
                </c:pt>
                <c:pt idx="270">
                  <c:v>200.053383</c:v>
                </c:pt>
                <c:pt idx="271">
                  <c:v>200.053383</c:v>
                </c:pt>
                <c:pt idx="272">
                  <c:v>200.053383</c:v>
                </c:pt>
                <c:pt idx="273">
                  <c:v>200.053383</c:v>
                </c:pt>
                <c:pt idx="274">
                  <c:v>200.053383</c:v>
                </c:pt>
                <c:pt idx="275">
                  <c:v>200.053383</c:v>
                </c:pt>
                <c:pt idx="276">
                  <c:v>200.03396799999999</c:v>
                </c:pt>
                <c:pt idx="277">
                  <c:v>200.03396799999999</c:v>
                </c:pt>
                <c:pt idx="278">
                  <c:v>200.03396799999999</c:v>
                </c:pt>
                <c:pt idx="279">
                  <c:v>193.29700800000001</c:v>
                </c:pt>
                <c:pt idx="280">
                  <c:v>193.29700800000001</c:v>
                </c:pt>
                <c:pt idx="281">
                  <c:v>193.29700800000001</c:v>
                </c:pt>
                <c:pt idx="282">
                  <c:v>193.29700800000001</c:v>
                </c:pt>
                <c:pt idx="283">
                  <c:v>193.29700800000001</c:v>
                </c:pt>
                <c:pt idx="284">
                  <c:v>193.29700800000001</c:v>
                </c:pt>
                <c:pt idx="285">
                  <c:v>193.29700800000001</c:v>
                </c:pt>
                <c:pt idx="286">
                  <c:v>193.29700800000001</c:v>
                </c:pt>
                <c:pt idx="287">
                  <c:v>193.29700800000001</c:v>
                </c:pt>
                <c:pt idx="288">
                  <c:v>193.29700800000001</c:v>
                </c:pt>
                <c:pt idx="289">
                  <c:v>193.51463100000001</c:v>
                </c:pt>
                <c:pt idx="290">
                  <c:v>193.51463100000001</c:v>
                </c:pt>
                <c:pt idx="291">
                  <c:v>193.51463100000001</c:v>
                </c:pt>
                <c:pt idx="292">
                  <c:v>193.51463100000001</c:v>
                </c:pt>
                <c:pt idx="293">
                  <c:v>193.51463100000001</c:v>
                </c:pt>
                <c:pt idx="294">
                  <c:v>192.76829499999999</c:v>
                </c:pt>
                <c:pt idx="295">
                  <c:v>192.76829499999999</c:v>
                </c:pt>
                <c:pt idx="296">
                  <c:v>192.76829499999999</c:v>
                </c:pt>
                <c:pt idx="297">
                  <c:v>192.76829499999999</c:v>
                </c:pt>
                <c:pt idx="298">
                  <c:v>192.76829499999999</c:v>
                </c:pt>
                <c:pt idx="299">
                  <c:v>217.45056</c:v>
                </c:pt>
                <c:pt idx="300">
                  <c:v>217.45056</c:v>
                </c:pt>
                <c:pt idx="301">
                  <c:v>217.45056</c:v>
                </c:pt>
                <c:pt idx="302">
                  <c:v>217.45056</c:v>
                </c:pt>
                <c:pt idx="303">
                  <c:v>217.45056</c:v>
                </c:pt>
                <c:pt idx="304">
                  <c:v>217.45056</c:v>
                </c:pt>
                <c:pt idx="305">
                  <c:v>217.45056</c:v>
                </c:pt>
                <c:pt idx="306">
                  <c:v>217.45056</c:v>
                </c:pt>
                <c:pt idx="307">
                  <c:v>217.45056</c:v>
                </c:pt>
                <c:pt idx="308">
                  <c:v>217.45056</c:v>
                </c:pt>
                <c:pt idx="309">
                  <c:v>217.45056</c:v>
                </c:pt>
                <c:pt idx="310">
                  <c:v>217.45056</c:v>
                </c:pt>
                <c:pt idx="311">
                  <c:v>217.45056</c:v>
                </c:pt>
                <c:pt idx="312">
                  <c:v>217.45056</c:v>
                </c:pt>
                <c:pt idx="313">
                  <c:v>217.45056</c:v>
                </c:pt>
                <c:pt idx="314">
                  <c:v>217.45056</c:v>
                </c:pt>
                <c:pt idx="315">
                  <c:v>217.45056</c:v>
                </c:pt>
                <c:pt idx="316">
                  <c:v>217.45056</c:v>
                </c:pt>
                <c:pt idx="317">
                  <c:v>217.45056</c:v>
                </c:pt>
                <c:pt idx="318">
                  <c:v>217.45056</c:v>
                </c:pt>
                <c:pt idx="319">
                  <c:v>196.27549300000001</c:v>
                </c:pt>
                <c:pt idx="320">
                  <c:v>196.27549300000001</c:v>
                </c:pt>
                <c:pt idx="321">
                  <c:v>196.27549300000001</c:v>
                </c:pt>
                <c:pt idx="322">
                  <c:v>196.27549300000001</c:v>
                </c:pt>
                <c:pt idx="323">
                  <c:v>196.27549300000001</c:v>
                </c:pt>
                <c:pt idx="324">
                  <c:v>196.27549300000001</c:v>
                </c:pt>
                <c:pt idx="325">
                  <c:v>196.27549300000001</c:v>
                </c:pt>
                <c:pt idx="326">
                  <c:v>196.27549300000001</c:v>
                </c:pt>
                <c:pt idx="327">
                  <c:v>196.27549300000001</c:v>
                </c:pt>
                <c:pt idx="328">
                  <c:v>196.27549300000001</c:v>
                </c:pt>
                <c:pt idx="329">
                  <c:v>196.27549300000001</c:v>
                </c:pt>
                <c:pt idx="330">
                  <c:v>196.27549300000001</c:v>
                </c:pt>
                <c:pt idx="331">
                  <c:v>196.27549300000001</c:v>
                </c:pt>
                <c:pt idx="332">
                  <c:v>196.27549300000001</c:v>
                </c:pt>
                <c:pt idx="333">
                  <c:v>196.27549300000001</c:v>
                </c:pt>
                <c:pt idx="334">
                  <c:v>196.27549300000001</c:v>
                </c:pt>
                <c:pt idx="335">
                  <c:v>196.27549300000001</c:v>
                </c:pt>
                <c:pt idx="336">
                  <c:v>196.27549300000001</c:v>
                </c:pt>
                <c:pt idx="337">
                  <c:v>196.27549300000001</c:v>
                </c:pt>
                <c:pt idx="338">
                  <c:v>196.27549300000001</c:v>
                </c:pt>
                <c:pt idx="339">
                  <c:v>193.96495200000001</c:v>
                </c:pt>
                <c:pt idx="340">
                  <c:v>193.96495200000001</c:v>
                </c:pt>
                <c:pt idx="341">
                  <c:v>193.96495200000001</c:v>
                </c:pt>
                <c:pt idx="342">
                  <c:v>193.96495200000001</c:v>
                </c:pt>
                <c:pt idx="343">
                  <c:v>193.96495200000001</c:v>
                </c:pt>
                <c:pt idx="344">
                  <c:v>193.96495200000001</c:v>
                </c:pt>
                <c:pt idx="345">
                  <c:v>193.96495200000001</c:v>
                </c:pt>
                <c:pt idx="346">
                  <c:v>193.96495200000001</c:v>
                </c:pt>
                <c:pt idx="347">
                  <c:v>193.96495200000001</c:v>
                </c:pt>
                <c:pt idx="348">
                  <c:v>193.96495200000001</c:v>
                </c:pt>
                <c:pt idx="349">
                  <c:v>193.96495200000001</c:v>
                </c:pt>
                <c:pt idx="350">
                  <c:v>193.96495200000001</c:v>
                </c:pt>
                <c:pt idx="351">
                  <c:v>193.96495200000001</c:v>
                </c:pt>
                <c:pt idx="352">
                  <c:v>193.96495200000001</c:v>
                </c:pt>
                <c:pt idx="353">
                  <c:v>193.96495200000001</c:v>
                </c:pt>
                <c:pt idx="354">
                  <c:v>190.550817</c:v>
                </c:pt>
                <c:pt idx="355">
                  <c:v>190.550817</c:v>
                </c:pt>
                <c:pt idx="356">
                  <c:v>190.550817</c:v>
                </c:pt>
                <c:pt idx="357">
                  <c:v>190.550817</c:v>
                </c:pt>
                <c:pt idx="358">
                  <c:v>190.550817</c:v>
                </c:pt>
                <c:pt idx="359">
                  <c:v>190.550817</c:v>
                </c:pt>
                <c:pt idx="360">
                  <c:v>190.550817</c:v>
                </c:pt>
                <c:pt idx="361">
                  <c:v>190.550817</c:v>
                </c:pt>
                <c:pt idx="362">
                  <c:v>190.550817</c:v>
                </c:pt>
                <c:pt idx="363">
                  <c:v>202.17389499999999</c:v>
                </c:pt>
                <c:pt idx="364">
                  <c:v>202.17389499999999</c:v>
                </c:pt>
                <c:pt idx="365">
                  <c:v>202.17389499999999</c:v>
                </c:pt>
                <c:pt idx="366">
                  <c:v>202.17389499999999</c:v>
                </c:pt>
                <c:pt idx="367">
                  <c:v>202.17389499999999</c:v>
                </c:pt>
                <c:pt idx="368">
                  <c:v>202.17389499999999</c:v>
                </c:pt>
                <c:pt idx="369">
                  <c:v>202.17389499999999</c:v>
                </c:pt>
                <c:pt idx="370">
                  <c:v>202.17389499999999</c:v>
                </c:pt>
                <c:pt idx="371">
                  <c:v>202.17389499999999</c:v>
                </c:pt>
                <c:pt idx="372">
                  <c:v>202.17389499999999</c:v>
                </c:pt>
                <c:pt idx="373">
                  <c:v>202.17389499999999</c:v>
                </c:pt>
                <c:pt idx="374">
                  <c:v>202.17389499999999</c:v>
                </c:pt>
                <c:pt idx="375">
                  <c:v>202.17389499999999</c:v>
                </c:pt>
                <c:pt idx="376">
                  <c:v>202.17389499999999</c:v>
                </c:pt>
                <c:pt idx="377">
                  <c:v>202.17389499999999</c:v>
                </c:pt>
                <c:pt idx="378">
                  <c:v>202.17389499999999</c:v>
                </c:pt>
                <c:pt idx="379">
                  <c:v>202.17389499999999</c:v>
                </c:pt>
                <c:pt idx="380">
                  <c:v>202.17389499999999</c:v>
                </c:pt>
                <c:pt idx="381">
                  <c:v>202.17389499999999</c:v>
                </c:pt>
                <c:pt idx="382">
                  <c:v>202.17389499999999</c:v>
                </c:pt>
                <c:pt idx="383">
                  <c:v>202.17389499999999</c:v>
                </c:pt>
                <c:pt idx="384">
                  <c:v>202.17389499999999</c:v>
                </c:pt>
                <c:pt idx="385">
                  <c:v>202.17389499999999</c:v>
                </c:pt>
                <c:pt idx="386">
                  <c:v>202.17389499999999</c:v>
                </c:pt>
                <c:pt idx="387">
                  <c:v>202.17389499999999</c:v>
                </c:pt>
                <c:pt idx="388">
                  <c:v>202.17389499999999</c:v>
                </c:pt>
                <c:pt idx="389">
                  <c:v>195.49936400000001</c:v>
                </c:pt>
                <c:pt idx="390">
                  <c:v>195.49936400000001</c:v>
                </c:pt>
                <c:pt idx="391">
                  <c:v>195.49936400000001</c:v>
                </c:pt>
                <c:pt idx="392">
                  <c:v>195.49936400000001</c:v>
                </c:pt>
                <c:pt idx="393">
                  <c:v>195.49936400000001</c:v>
                </c:pt>
                <c:pt idx="394">
                  <c:v>195.49936400000001</c:v>
                </c:pt>
                <c:pt idx="395">
                  <c:v>195.49936400000001</c:v>
                </c:pt>
                <c:pt idx="396">
                  <c:v>195.49936400000001</c:v>
                </c:pt>
                <c:pt idx="397">
                  <c:v>195.49936400000001</c:v>
                </c:pt>
                <c:pt idx="398">
                  <c:v>195.49936400000001</c:v>
                </c:pt>
                <c:pt idx="399">
                  <c:v>195.49936400000001</c:v>
                </c:pt>
                <c:pt idx="400">
                  <c:v>195.49936400000001</c:v>
                </c:pt>
                <c:pt idx="401">
                  <c:v>195.49936400000001</c:v>
                </c:pt>
                <c:pt idx="402">
                  <c:v>195.49936400000001</c:v>
                </c:pt>
                <c:pt idx="403">
                  <c:v>195.49936400000001</c:v>
                </c:pt>
                <c:pt idx="404">
                  <c:v>195.49936400000001</c:v>
                </c:pt>
                <c:pt idx="405">
                  <c:v>195.49936400000001</c:v>
                </c:pt>
                <c:pt idx="406">
                  <c:v>195.49936400000001</c:v>
                </c:pt>
                <c:pt idx="407">
                  <c:v>195.49936400000001</c:v>
                </c:pt>
                <c:pt idx="408">
                  <c:v>195.49936400000001</c:v>
                </c:pt>
                <c:pt idx="409">
                  <c:v>195.49936400000001</c:v>
                </c:pt>
                <c:pt idx="410">
                  <c:v>195.49936400000001</c:v>
                </c:pt>
                <c:pt idx="411">
                  <c:v>195.49936400000001</c:v>
                </c:pt>
                <c:pt idx="412">
                  <c:v>195.49936400000001</c:v>
                </c:pt>
                <c:pt idx="413">
                  <c:v>195.49936400000001</c:v>
                </c:pt>
                <c:pt idx="414">
                  <c:v>195.49936400000001</c:v>
                </c:pt>
                <c:pt idx="415">
                  <c:v>195.49936400000001</c:v>
                </c:pt>
                <c:pt idx="416">
                  <c:v>195.49936400000001</c:v>
                </c:pt>
                <c:pt idx="417">
                  <c:v>195.49936400000001</c:v>
                </c:pt>
                <c:pt idx="418">
                  <c:v>259.93246499999998</c:v>
                </c:pt>
                <c:pt idx="419">
                  <c:v>259.93246499999998</c:v>
                </c:pt>
                <c:pt idx="420">
                  <c:v>259.93246499999998</c:v>
                </c:pt>
                <c:pt idx="421">
                  <c:v>259.93246499999998</c:v>
                </c:pt>
                <c:pt idx="422">
                  <c:v>259.93246499999998</c:v>
                </c:pt>
                <c:pt idx="423">
                  <c:v>259.93246499999998</c:v>
                </c:pt>
                <c:pt idx="424">
                  <c:v>259.93246499999998</c:v>
                </c:pt>
                <c:pt idx="425">
                  <c:v>259.93246499999998</c:v>
                </c:pt>
                <c:pt idx="426">
                  <c:v>259.93246499999998</c:v>
                </c:pt>
                <c:pt idx="427">
                  <c:v>259.93246499999998</c:v>
                </c:pt>
                <c:pt idx="428">
                  <c:v>259.93246499999998</c:v>
                </c:pt>
                <c:pt idx="429">
                  <c:v>259.93246499999998</c:v>
                </c:pt>
                <c:pt idx="430">
                  <c:v>259.93246499999998</c:v>
                </c:pt>
                <c:pt idx="431">
                  <c:v>259.93246499999998</c:v>
                </c:pt>
                <c:pt idx="432">
                  <c:v>254.952406</c:v>
                </c:pt>
                <c:pt idx="433">
                  <c:v>254.952406</c:v>
                </c:pt>
                <c:pt idx="434">
                  <c:v>254.952406</c:v>
                </c:pt>
                <c:pt idx="435">
                  <c:v>254.952406</c:v>
                </c:pt>
                <c:pt idx="436">
                  <c:v>254.952406</c:v>
                </c:pt>
                <c:pt idx="437">
                  <c:v>268.224538</c:v>
                </c:pt>
                <c:pt idx="438">
                  <c:v>268.224538</c:v>
                </c:pt>
                <c:pt idx="439">
                  <c:v>268.224538</c:v>
                </c:pt>
                <c:pt idx="440">
                  <c:v>268.224538</c:v>
                </c:pt>
                <c:pt idx="441">
                  <c:v>268.224538</c:v>
                </c:pt>
                <c:pt idx="442">
                  <c:v>268.224538</c:v>
                </c:pt>
                <c:pt idx="443">
                  <c:v>268.224538</c:v>
                </c:pt>
                <c:pt idx="444">
                  <c:v>268.224538</c:v>
                </c:pt>
                <c:pt idx="445">
                  <c:v>268.224538</c:v>
                </c:pt>
                <c:pt idx="446">
                  <c:v>268.224538</c:v>
                </c:pt>
                <c:pt idx="447">
                  <c:v>268.224538</c:v>
                </c:pt>
                <c:pt idx="448">
                  <c:v>268.224538</c:v>
                </c:pt>
                <c:pt idx="449">
                  <c:v>268.224538</c:v>
                </c:pt>
                <c:pt idx="450">
                  <c:v>268.224538</c:v>
                </c:pt>
                <c:pt idx="451">
                  <c:v>268.224538</c:v>
                </c:pt>
                <c:pt idx="452">
                  <c:v>268.224538</c:v>
                </c:pt>
                <c:pt idx="453">
                  <c:v>268.224538</c:v>
                </c:pt>
                <c:pt idx="454">
                  <c:v>268.224538</c:v>
                </c:pt>
                <c:pt idx="455">
                  <c:v>268.224538</c:v>
                </c:pt>
                <c:pt idx="456">
                  <c:v>268.224538</c:v>
                </c:pt>
                <c:pt idx="457">
                  <c:v>271.06598300000002</c:v>
                </c:pt>
                <c:pt idx="458">
                  <c:v>271.06598300000002</c:v>
                </c:pt>
                <c:pt idx="459">
                  <c:v>271.06598300000002</c:v>
                </c:pt>
                <c:pt idx="460">
                  <c:v>271.06598300000002</c:v>
                </c:pt>
                <c:pt idx="461">
                  <c:v>271.06598300000002</c:v>
                </c:pt>
                <c:pt idx="462">
                  <c:v>271.06598300000002</c:v>
                </c:pt>
                <c:pt idx="463">
                  <c:v>271.06598300000002</c:v>
                </c:pt>
                <c:pt idx="464">
                  <c:v>271.06598300000002</c:v>
                </c:pt>
                <c:pt idx="465">
                  <c:v>271.06598300000002</c:v>
                </c:pt>
                <c:pt idx="466">
                  <c:v>271.06598300000002</c:v>
                </c:pt>
                <c:pt idx="467">
                  <c:v>271.06598300000002</c:v>
                </c:pt>
                <c:pt idx="468">
                  <c:v>271.06598300000002</c:v>
                </c:pt>
                <c:pt idx="469">
                  <c:v>271.06598300000002</c:v>
                </c:pt>
                <c:pt idx="470">
                  <c:v>271.06598300000002</c:v>
                </c:pt>
                <c:pt idx="471">
                  <c:v>271.06598300000002</c:v>
                </c:pt>
                <c:pt idx="472">
                  <c:v>271.06598300000002</c:v>
                </c:pt>
                <c:pt idx="473">
                  <c:v>271.06598300000002</c:v>
                </c:pt>
                <c:pt idx="474">
                  <c:v>271.06598300000002</c:v>
                </c:pt>
                <c:pt idx="475">
                  <c:v>271.06598300000002</c:v>
                </c:pt>
                <c:pt idx="476">
                  <c:v>264.36135400000001</c:v>
                </c:pt>
                <c:pt idx="477">
                  <c:v>264.36135400000001</c:v>
                </c:pt>
                <c:pt idx="478">
                  <c:v>264.36135400000001</c:v>
                </c:pt>
                <c:pt idx="479">
                  <c:v>264.36135400000001</c:v>
                </c:pt>
                <c:pt idx="480">
                  <c:v>264.36135400000001</c:v>
                </c:pt>
                <c:pt idx="481">
                  <c:v>264.36135400000001</c:v>
                </c:pt>
                <c:pt idx="482">
                  <c:v>264.36135400000001</c:v>
                </c:pt>
                <c:pt idx="483">
                  <c:v>264.36135400000001</c:v>
                </c:pt>
                <c:pt idx="484">
                  <c:v>264.36135400000001</c:v>
                </c:pt>
                <c:pt idx="485">
                  <c:v>264.36135400000001</c:v>
                </c:pt>
                <c:pt idx="486">
                  <c:v>264.36135400000001</c:v>
                </c:pt>
                <c:pt idx="487">
                  <c:v>264.36135400000001</c:v>
                </c:pt>
                <c:pt idx="488">
                  <c:v>264.36135400000001</c:v>
                </c:pt>
                <c:pt idx="489">
                  <c:v>264.36135400000001</c:v>
                </c:pt>
                <c:pt idx="490">
                  <c:v>264.36135400000001</c:v>
                </c:pt>
                <c:pt idx="491">
                  <c:v>264.36135400000001</c:v>
                </c:pt>
                <c:pt idx="492">
                  <c:v>264.36135400000001</c:v>
                </c:pt>
                <c:pt idx="493">
                  <c:v>264.36135400000001</c:v>
                </c:pt>
                <c:pt idx="494">
                  <c:v>264.36135400000001</c:v>
                </c:pt>
                <c:pt idx="495">
                  <c:v>259.25227899999999</c:v>
                </c:pt>
                <c:pt idx="496">
                  <c:v>259.25227899999999</c:v>
                </c:pt>
                <c:pt idx="497">
                  <c:v>259.25227899999999</c:v>
                </c:pt>
                <c:pt idx="498">
                  <c:v>259.25227899999999</c:v>
                </c:pt>
                <c:pt idx="499">
                  <c:v>250.92691600000001</c:v>
                </c:pt>
                <c:pt idx="500">
                  <c:v>250.92691600000001</c:v>
                </c:pt>
                <c:pt idx="501">
                  <c:v>250.92691600000001</c:v>
                </c:pt>
                <c:pt idx="502">
                  <c:v>250.92691600000001</c:v>
                </c:pt>
                <c:pt idx="503">
                  <c:v>250.92691600000001</c:v>
                </c:pt>
                <c:pt idx="504">
                  <c:v>250.92691600000001</c:v>
                </c:pt>
                <c:pt idx="505">
                  <c:v>250.92691600000001</c:v>
                </c:pt>
                <c:pt idx="506">
                  <c:v>250.92691600000001</c:v>
                </c:pt>
                <c:pt idx="507">
                  <c:v>250.92691600000001</c:v>
                </c:pt>
                <c:pt idx="508">
                  <c:v>250.92691600000001</c:v>
                </c:pt>
                <c:pt idx="509">
                  <c:v>250.92691600000001</c:v>
                </c:pt>
                <c:pt idx="510">
                  <c:v>250.92691600000001</c:v>
                </c:pt>
                <c:pt idx="511">
                  <c:v>250.92691600000001</c:v>
                </c:pt>
                <c:pt idx="512">
                  <c:v>250.92691600000001</c:v>
                </c:pt>
                <c:pt idx="513">
                  <c:v>250.92691600000001</c:v>
                </c:pt>
                <c:pt idx="514">
                  <c:v>250.92691600000001</c:v>
                </c:pt>
                <c:pt idx="515">
                  <c:v>250.92691600000001</c:v>
                </c:pt>
                <c:pt idx="516">
                  <c:v>250.92691600000001</c:v>
                </c:pt>
                <c:pt idx="517">
                  <c:v>282.15206599999999</c:v>
                </c:pt>
                <c:pt idx="518">
                  <c:v>282.15206599999999</c:v>
                </c:pt>
                <c:pt idx="519">
                  <c:v>282.15206599999999</c:v>
                </c:pt>
                <c:pt idx="520">
                  <c:v>282.15206599999999</c:v>
                </c:pt>
                <c:pt idx="521">
                  <c:v>282.15206599999999</c:v>
                </c:pt>
                <c:pt idx="522">
                  <c:v>282.15206599999999</c:v>
                </c:pt>
                <c:pt idx="523">
                  <c:v>311.396995</c:v>
                </c:pt>
                <c:pt idx="524">
                  <c:v>311.396995</c:v>
                </c:pt>
                <c:pt idx="525">
                  <c:v>318.59699499999999</c:v>
                </c:pt>
                <c:pt idx="526">
                  <c:v>318.59699499999999</c:v>
                </c:pt>
                <c:pt idx="527">
                  <c:v>318.59699499999999</c:v>
                </c:pt>
                <c:pt idx="528">
                  <c:v>318.59699499999999</c:v>
                </c:pt>
                <c:pt idx="529">
                  <c:v>318.59699499999999</c:v>
                </c:pt>
                <c:pt idx="530">
                  <c:v>360.05517099999997</c:v>
                </c:pt>
                <c:pt idx="531">
                  <c:v>360.05517099999997</c:v>
                </c:pt>
                <c:pt idx="532">
                  <c:v>360.05517099999997</c:v>
                </c:pt>
                <c:pt idx="533">
                  <c:v>360.05517099999997</c:v>
                </c:pt>
                <c:pt idx="534">
                  <c:v>360.05517099999997</c:v>
                </c:pt>
                <c:pt idx="535">
                  <c:v>344.43795599999999</c:v>
                </c:pt>
                <c:pt idx="536">
                  <c:v>344.43795599999999</c:v>
                </c:pt>
                <c:pt idx="537">
                  <c:v>344.43795599999999</c:v>
                </c:pt>
                <c:pt idx="538">
                  <c:v>344.43795599999999</c:v>
                </c:pt>
                <c:pt idx="539">
                  <c:v>344.43795599999999</c:v>
                </c:pt>
                <c:pt idx="540">
                  <c:v>364.821958</c:v>
                </c:pt>
                <c:pt idx="541">
                  <c:v>364.821958</c:v>
                </c:pt>
                <c:pt idx="542">
                  <c:v>364.821958</c:v>
                </c:pt>
                <c:pt idx="543">
                  <c:v>364.821958</c:v>
                </c:pt>
                <c:pt idx="544">
                  <c:v>364.821958</c:v>
                </c:pt>
                <c:pt idx="545">
                  <c:v>371.34048200000001</c:v>
                </c:pt>
                <c:pt idx="546">
                  <c:v>371.34048200000001</c:v>
                </c:pt>
                <c:pt idx="547">
                  <c:v>371.34048200000001</c:v>
                </c:pt>
                <c:pt idx="548">
                  <c:v>371.34048200000001</c:v>
                </c:pt>
                <c:pt idx="549">
                  <c:v>371.34048200000001</c:v>
                </c:pt>
                <c:pt idx="550">
                  <c:v>371.34048200000001</c:v>
                </c:pt>
                <c:pt idx="551">
                  <c:v>371.34048200000001</c:v>
                </c:pt>
                <c:pt idx="552">
                  <c:v>371.34048200000001</c:v>
                </c:pt>
                <c:pt idx="553">
                  <c:v>371.34048200000001</c:v>
                </c:pt>
                <c:pt idx="554">
                  <c:v>371.34048200000001</c:v>
                </c:pt>
                <c:pt idx="555">
                  <c:v>371.34048200000001</c:v>
                </c:pt>
                <c:pt idx="556">
                  <c:v>371.34048200000001</c:v>
                </c:pt>
                <c:pt idx="557">
                  <c:v>371.34048200000001</c:v>
                </c:pt>
                <c:pt idx="558">
                  <c:v>371.34048200000001</c:v>
                </c:pt>
                <c:pt idx="559">
                  <c:v>371.34048200000001</c:v>
                </c:pt>
                <c:pt idx="560">
                  <c:v>394.260107</c:v>
                </c:pt>
                <c:pt idx="561">
                  <c:v>394.260107</c:v>
                </c:pt>
                <c:pt idx="562">
                  <c:v>394.260107</c:v>
                </c:pt>
                <c:pt idx="563">
                  <c:v>394.260107</c:v>
                </c:pt>
                <c:pt idx="564">
                  <c:v>394.260107</c:v>
                </c:pt>
                <c:pt idx="565">
                  <c:v>474.58705099999997</c:v>
                </c:pt>
                <c:pt idx="566">
                  <c:v>474.58705099999997</c:v>
                </c:pt>
                <c:pt idx="567">
                  <c:v>474.58705099999997</c:v>
                </c:pt>
                <c:pt idx="568">
                  <c:v>474.58705099999997</c:v>
                </c:pt>
                <c:pt idx="569">
                  <c:v>474.58705099999997</c:v>
                </c:pt>
                <c:pt idx="570">
                  <c:v>356.28891399999998</c:v>
                </c:pt>
                <c:pt idx="571">
                  <c:v>356.28891399999998</c:v>
                </c:pt>
                <c:pt idx="572">
                  <c:v>356.28891399999998</c:v>
                </c:pt>
                <c:pt idx="573">
                  <c:v>356.28891399999998</c:v>
                </c:pt>
                <c:pt idx="574">
                  <c:v>356.28891399999998</c:v>
                </c:pt>
                <c:pt idx="575">
                  <c:v>351.90435500000001</c:v>
                </c:pt>
                <c:pt idx="576">
                  <c:v>351.90435500000001</c:v>
                </c:pt>
                <c:pt idx="577">
                  <c:v>351.90435500000001</c:v>
                </c:pt>
                <c:pt idx="578">
                  <c:v>351.90435500000001</c:v>
                </c:pt>
                <c:pt idx="579">
                  <c:v>351.90435500000001</c:v>
                </c:pt>
                <c:pt idx="580">
                  <c:v>352.851448</c:v>
                </c:pt>
                <c:pt idx="581">
                  <c:v>352.851448</c:v>
                </c:pt>
                <c:pt idx="582">
                  <c:v>352.851448</c:v>
                </c:pt>
                <c:pt idx="583">
                  <c:v>352.851448</c:v>
                </c:pt>
                <c:pt idx="584">
                  <c:v>352.851448</c:v>
                </c:pt>
                <c:pt idx="585">
                  <c:v>364.91041200000001</c:v>
                </c:pt>
                <c:pt idx="586">
                  <c:v>364.91041200000001</c:v>
                </c:pt>
                <c:pt idx="587">
                  <c:v>364.91041200000001</c:v>
                </c:pt>
                <c:pt idx="588">
                  <c:v>364.91041200000001</c:v>
                </c:pt>
                <c:pt idx="589">
                  <c:v>364.91041200000001</c:v>
                </c:pt>
                <c:pt idx="590">
                  <c:v>339.15041200000002</c:v>
                </c:pt>
                <c:pt idx="591">
                  <c:v>339.15041200000002</c:v>
                </c:pt>
                <c:pt idx="592">
                  <c:v>339.15041200000002</c:v>
                </c:pt>
                <c:pt idx="593">
                  <c:v>339.15041200000002</c:v>
                </c:pt>
                <c:pt idx="594">
                  <c:v>339.15041200000002</c:v>
                </c:pt>
                <c:pt idx="595">
                  <c:v>354.49352299999998</c:v>
                </c:pt>
                <c:pt idx="596">
                  <c:v>354.49352299999998</c:v>
                </c:pt>
                <c:pt idx="597">
                  <c:v>354.49352299999998</c:v>
                </c:pt>
                <c:pt idx="598">
                  <c:v>354.49352299999998</c:v>
                </c:pt>
                <c:pt idx="599">
                  <c:v>354.49352299999998</c:v>
                </c:pt>
                <c:pt idx="600">
                  <c:v>356.71574500000003</c:v>
                </c:pt>
                <c:pt idx="601">
                  <c:v>356.71574500000003</c:v>
                </c:pt>
                <c:pt idx="602">
                  <c:v>356.71574500000003</c:v>
                </c:pt>
                <c:pt idx="603">
                  <c:v>356.71574500000003</c:v>
                </c:pt>
                <c:pt idx="604">
                  <c:v>356.71574500000003</c:v>
                </c:pt>
                <c:pt idx="605">
                  <c:v>350.65226799999999</c:v>
                </c:pt>
                <c:pt idx="606">
                  <c:v>350.65226799999999</c:v>
                </c:pt>
                <c:pt idx="607">
                  <c:v>350.65226799999999</c:v>
                </c:pt>
                <c:pt idx="608">
                  <c:v>350.65226799999999</c:v>
                </c:pt>
                <c:pt idx="609">
                  <c:v>350.65226799999999</c:v>
                </c:pt>
                <c:pt idx="610">
                  <c:v>350.65226799999999</c:v>
                </c:pt>
                <c:pt idx="611">
                  <c:v>350.65226799999999</c:v>
                </c:pt>
                <c:pt idx="612">
                  <c:v>350.65226799999999</c:v>
                </c:pt>
              </c:numCache>
            </c:numRef>
          </c:val>
          <c:smooth val="0"/>
          <c:extLst>
            <c:ext xmlns:c16="http://schemas.microsoft.com/office/drawing/2014/chart" uri="{C3380CC4-5D6E-409C-BE32-E72D297353CC}">
              <c16:uniqueId val="{00000000-8DC0-46D8-B6C4-74FEDDBCA86C}"/>
            </c:ext>
          </c:extLst>
        </c:ser>
        <c:ser>
          <c:idx val="2"/>
          <c:order val="1"/>
          <c:tx>
            <c:strRef>
              <c:f>'Graf per ARCH'!$B$36</c:f>
              <c:strCache>
                <c:ptCount val="1"/>
                <c:pt idx="0">
                  <c:v>Precio Export. Fuel Oil  EPP</c:v>
                </c:pt>
              </c:strCache>
            </c:strRef>
          </c:tx>
          <c:spPr>
            <a:ln>
              <a:solidFill>
                <a:srgbClr val="00B050"/>
              </a:solidFill>
            </a:ln>
          </c:spPr>
          <c:marker>
            <c:symbol val="none"/>
          </c:marker>
          <c:cat>
            <c:numRef>
              <c:f>Fuel!$C$184:$C$796</c:f>
              <c:numCache>
                <c:formatCode>m/d/yyyy</c:formatCode>
                <c:ptCount val="613"/>
                <c:pt idx="0">
                  <c:v>44546</c:v>
                </c:pt>
                <c:pt idx="1">
                  <c:v>44545</c:v>
                </c:pt>
                <c:pt idx="2">
                  <c:v>44544</c:v>
                </c:pt>
                <c:pt idx="3">
                  <c:v>44543</c:v>
                </c:pt>
                <c:pt idx="4">
                  <c:v>44540</c:v>
                </c:pt>
                <c:pt idx="5">
                  <c:v>44539</c:v>
                </c:pt>
                <c:pt idx="6">
                  <c:v>44538</c:v>
                </c:pt>
                <c:pt idx="7">
                  <c:v>44537</c:v>
                </c:pt>
                <c:pt idx="8">
                  <c:v>44536</c:v>
                </c:pt>
                <c:pt idx="9">
                  <c:v>44533</c:v>
                </c:pt>
                <c:pt idx="10">
                  <c:v>44532</c:v>
                </c:pt>
                <c:pt idx="11">
                  <c:v>44531</c:v>
                </c:pt>
                <c:pt idx="12">
                  <c:v>44530</c:v>
                </c:pt>
                <c:pt idx="13">
                  <c:v>44529</c:v>
                </c:pt>
                <c:pt idx="14">
                  <c:v>44524</c:v>
                </c:pt>
                <c:pt idx="15">
                  <c:v>44523</c:v>
                </c:pt>
                <c:pt idx="16">
                  <c:v>44522</c:v>
                </c:pt>
                <c:pt idx="17">
                  <c:v>44519</c:v>
                </c:pt>
                <c:pt idx="18">
                  <c:v>44518</c:v>
                </c:pt>
                <c:pt idx="19">
                  <c:v>44517</c:v>
                </c:pt>
                <c:pt idx="20">
                  <c:v>44516</c:v>
                </c:pt>
                <c:pt idx="21">
                  <c:v>44515</c:v>
                </c:pt>
                <c:pt idx="22">
                  <c:v>44512</c:v>
                </c:pt>
                <c:pt idx="23">
                  <c:v>44511</c:v>
                </c:pt>
                <c:pt idx="24">
                  <c:v>44510</c:v>
                </c:pt>
                <c:pt idx="25">
                  <c:v>44509</c:v>
                </c:pt>
                <c:pt idx="26">
                  <c:v>44508</c:v>
                </c:pt>
                <c:pt idx="27">
                  <c:v>44505</c:v>
                </c:pt>
                <c:pt idx="28">
                  <c:v>44504</c:v>
                </c:pt>
                <c:pt idx="29">
                  <c:v>44503</c:v>
                </c:pt>
                <c:pt idx="30">
                  <c:v>44502</c:v>
                </c:pt>
                <c:pt idx="31">
                  <c:v>44501</c:v>
                </c:pt>
                <c:pt idx="32">
                  <c:v>44498</c:v>
                </c:pt>
                <c:pt idx="33">
                  <c:v>44497</c:v>
                </c:pt>
                <c:pt idx="34">
                  <c:v>44496</c:v>
                </c:pt>
                <c:pt idx="35">
                  <c:v>44495</c:v>
                </c:pt>
                <c:pt idx="36">
                  <c:v>44494</c:v>
                </c:pt>
                <c:pt idx="37">
                  <c:v>44491</c:v>
                </c:pt>
                <c:pt idx="38">
                  <c:v>44490</c:v>
                </c:pt>
                <c:pt idx="39">
                  <c:v>44489</c:v>
                </c:pt>
                <c:pt idx="40">
                  <c:v>44488</c:v>
                </c:pt>
                <c:pt idx="41">
                  <c:v>44487</c:v>
                </c:pt>
                <c:pt idx="42">
                  <c:v>44484</c:v>
                </c:pt>
                <c:pt idx="43">
                  <c:v>44483</c:v>
                </c:pt>
                <c:pt idx="44">
                  <c:v>44482</c:v>
                </c:pt>
                <c:pt idx="45">
                  <c:v>44481</c:v>
                </c:pt>
                <c:pt idx="46">
                  <c:v>44480</c:v>
                </c:pt>
                <c:pt idx="47">
                  <c:v>44477</c:v>
                </c:pt>
                <c:pt idx="48">
                  <c:v>44476</c:v>
                </c:pt>
                <c:pt idx="49">
                  <c:v>44475</c:v>
                </c:pt>
                <c:pt idx="50">
                  <c:v>44474</c:v>
                </c:pt>
                <c:pt idx="51">
                  <c:v>44473</c:v>
                </c:pt>
                <c:pt idx="52">
                  <c:v>44470</c:v>
                </c:pt>
                <c:pt idx="53">
                  <c:v>44469</c:v>
                </c:pt>
                <c:pt idx="54">
                  <c:v>44468</c:v>
                </c:pt>
                <c:pt idx="55">
                  <c:v>44467</c:v>
                </c:pt>
                <c:pt idx="56">
                  <c:v>44464</c:v>
                </c:pt>
                <c:pt idx="57">
                  <c:v>44463</c:v>
                </c:pt>
                <c:pt idx="58">
                  <c:v>44462</c:v>
                </c:pt>
                <c:pt idx="59">
                  <c:v>44461</c:v>
                </c:pt>
                <c:pt idx="60">
                  <c:v>44460</c:v>
                </c:pt>
                <c:pt idx="61">
                  <c:v>44459</c:v>
                </c:pt>
                <c:pt idx="62">
                  <c:v>44456</c:v>
                </c:pt>
                <c:pt idx="63">
                  <c:v>44455</c:v>
                </c:pt>
                <c:pt idx="64">
                  <c:v>44454</c:v>
                </c:pt>
                <c:pt idx="65">
                  <c:v>44453</c:v>
                </c:pt>
                <c:pt idx="66">
                  <c:v>44452</c:v>
                </c:pt>
                <c:pt idx="67">
                  <c:v>44449</c:v>
                </c:pt>
                <c:pt idx="68">
                  <c:v>44448</c:v>
                </c:pt>
                <c:pt idx="69">
                  <c:v>44447</c:v>
                </c:pt>
                <c:pt idx="70">
                  <c:v>44446</c:v>
                </c:pt>
                <c:pt idx="71">
                  <c:v>44445</c:v>
                </c:pt>
                <c:pt idx="72">
                  <c:v>44442</c:v>
                </c:pt>
                <c:pt idx="73">
                  <c:v>44441</c:v>
                </c:pt>
                <c:pt idx="74">
                  <c:v>44440</c:v>
                </c:pt>
                <c:pt idx="75">
                  <c:v>44439</c:v>
                </c:pt>
                <c:pt idx="76">
                  <c:v>44438</c:v>
                </c:pt>
                <c:pt idx="77">
                  <c:v>44435</c:v>
                </c:pt>
                <c:pt idx="78">
                  <c:v>44434</c:v>
                </c:pt>
                <c:pt idx="79">
                  <c:v>44433</c:v>
                </c:pt>
                <c:pt idx="80">
                  <c:v>44432</c:v>
                </c:pt>
                <c:pt idx="81">
                  <c:v>44431</c:v>
                </c:pt>
                <c:pt idx="82">
                  <c:v>44428</c:v>
                </c:pt>
                <c:pt idx="83">
                  <c:v>44427</c:v>
                </c:pt>
                <c:pt idx="84">
                  <c:v>44426</c:v>
                </c:pt>
                <c:pt idx="85">
                  <c:v>44425</c:v>
                </c:pt>
                <c:pt idx="86">
                  <c:v>44424</c:v>
                </c:pt>
                <c:pt idx="87">
                  <c:v>44421</c:v>
                </c:pt>
                <c:pt idx="88">
                  <c:v>44420</c:v>
                </c:pt>
                <c:pt idx="89">
                  <c:v>44419</c:v>
                </c:pt>
                <c:pt idx="90">
                  <c:v>44418</c:v>
                </c:pt>
                <c:pt idx="91">
                  <c:v>44417</c:v>
                </c:pt>
                <c:pt idx="92">
                  <c:v>44414</c:v>
                </c:pt>
                <c:pt idx="93">
                  <c:v>44413</c:v>
                </c:pt>
                <c:pt idx="94">
                  <c:v>44412</c:v>
                </c:pt>
                <c:pt idx="95">
                  <c:v>44411</c:v>
                </c:pt>
                <c:pt idx="96">
                  <c:v>44410</c:v>
                </c:pt>
                <c:pt idx="97">
                  <c:v>44407</c:v>
                </c:pt>
                <c:pt idx="98">
                  <c:v>44406</c:v>
                </c:pt>
                <c:pt idx="99">
                  <c:v>44405</c:v>
                </c:pt>
                <c:pt idx="100">
                  <c:v>44404</c:v>
                </c:pt>
                <c:pt idx="101">
                  <c:v>44403</c:v>
                </c:pt>
                <c:pt idx="102">
                  <c:v>44400</c:v>
                </c:pt>
                <c:pt idx="103">
                  <c:v>44399</c:v>
                </c:pt>
                <c:pt idx="104">
                  <c:v>44398</c:v>
                </c:pt>
                <c:pt idx="105">
                  <c:v>44397</c:v>
                </c:pt>
                <c:pt idx="106">
                  <c:v>44396</c:v>
                </c:pt>
                <c:pt idx="107">
                  <c:v>44393</c:v>
                </c:pt>
                <c:pt idx="108">
                  <c:v>44392</c:v>
                </c:pt>
                <c:pt idx="109">
                  <c:v>44391</c:v>
                </c:pt>
                <c:pt idx="110">
                  <c:v>44390</c:v>
                </c:pt>
                <c:pt idx="111">
                  <c:v>44389</c:v>
                </c:pt>
                <c:pt idx="112">
                  <c:v>44386</c:v>
                </c:pt>
                <c:pt idx="113">
                  <c:v>44385</c:v>
                </c:pt>
                <c:pt idx="114">
                  <c:v>44384</c:v>
                </c:pt>
                <c:pt idx="115">
                  <c:v>44383</c:v>
                </c:pt>
                <c:pt idx="116">
                  <c:v>44382</c:v>
                </c:pt>
                <c:pt idx="117">
                  <c:v>44379</c:v>
                </c:pt>
                <c:pt idx="118">
                  <c:v>44378</c:v>
                </c:pt>
                <c:pt idx="119">
                  <c:v>44377</c:v>
                </c:pt>
                <c:pt idx="120">
                  <c:v>44376</c:v>
                </c:pt>
                <c:pt idx="121">
                  <c:v>44375</c:v>
                </c:pt>
                <c:pt idx="122">
                  <c:v>44372</c:v>
                </c:pt>
                <c:pt idx="123">
                  <c:v>44371</c:v>
                </c:pt>
                <c:pt idx="124">
                  <c:v>44370</c:v>
                </c:pt>
                <c:pt idx="125">
                  <c:v>44369</c:v>
                </c:pt>
                <c:pt idx="126">
                  <c:v>44368</c:v>
                </c:pt>
                <c:pt idx="127">
                  <c:v>44365</c:v>
                </c:pt>
                <c:pt idx="128">
                  <c:v>44364</c:v>
                </c:pt>
                <c:pt idx="129">
                  <c:v>44363</c:v>
                </c:pt>
                <c:pt idx="130">
                  <c:v>44362</c:v>
                </c:pt>
                <c:pt idx="131">
                  <c:v>44361</c:v>
                </c:pt>
                <c:pt idx="132">
                  <c:v>44358</c:v>
                </c:pt>
                <c:pt idx="133">
                  <c:v>44357</c:v>
                </c:pt>
                <c:pt idx="134">
                  <c:v>44350</c:v>
                </c:pt>
                <c:pt idx="135">
                  <c:v>44349</c:v>
                </c:pt>
                <c:pt idx="136">
                  <c:v>44348</c:v>
                </c:pt>
                <c:pt idx="137">
                  <c:v>44347</c:v>
                </c:pt>
                <c:pt idx="138">
                  <c:v>44344</c:v>
                </c:pt>
                <c:pt idx="139">
                  <c:v>44343</c:v>
                </c:pt>
                <c:pt idx="140">
                  <c:v>44342</c:v>
                </c:pt>
                <c:pt idx="141">
                  <c:v>44341</c:v>
                </c:pt>
                <c:pt idx="142">
                  <c:v>44340</c:v>
                </c:pt>
                <c:pt idx="143">
                  <c:v>44337</c:v>
                </c:pt>
                <c:pt idx="144">
                  <c:v>44336</c:v>
                </c:pt>
                <c:pt idx="145">
                  <c:v>44335</c:v>
                </c:pt>
                <c:pt idx="146">
                  <c:v>44334</c:v>
                </c:pt>
                <c:pt idx="147">
                  <c:v>44333</c:v>
                </c:pt>
                <c:pt idx="148">
                  <c:v>44330</c:v>
                </c:pt>
                <c:pt idx="149">
                  <c:v>44329</c:v>
                </c:pt>
                <c:pt idx="150">
                  <c:v>44328</c:v>
                </c:pt>
                <c:pt idx="151">
                  <c:v>44327</c:v>
                </c:pt>
                <c:pt idx="152">
                  <c:v>44326</c:v>
                </c:pt>
                <c:pt idx="153">
                  <c:v>44323</c:v>
                </c:pt>
                <c:pt idx="154">
                  <c:v>44322</c:v>
                </c:pt>
                <c:pt idx="155">
                  <c:v>44321</c:v>
                </c:pt>
                <c:pt idx="156">
                  <c:v>44320</c:v>
                </c:pt>
                <c:pt idx="157">
                  <c:v>44319</c:v>
                </c:pt>
                <c:pt idx="158">
                  <c:v>44316</c:v>
                </c:pt>
                <c:pt idx="159">
                  <c:v>44315</c:v>
                </c:pt>
                <c:pt idx="160">
                  <c:v>44314</c:v>
                </c:pt>
                <c:pt idx="161">
                  <c:v>44313</c:v>
                </c:pt>
                <c:pt idx="162">
                  <c:v>44312</c:v>
                </c:pt>
                <c:pt idx="163">
                  <c:v>44309</c:v>
                </c:pt>
                <c:pt idx="164">
                  <c:v>44308</c:v>
                </c:pt>
                <c:pt idx="165">
                  <c:v>44307</c:v>
                </c:pt>
                <c:pt idx="166">
                  <c:v>44306</c:v>
                </c:pt>
                <c:pt idx="167">
                  <c:v>44305</c:v>
                </c:pt>
                <c:pt idx="168">
                  <c:v>44302</c:v>
                </c:pt>
                <c:pt idx="169">
                  <c:v>44301</c:v>
                </c:pt>
                <c:pt idx="170">
                  <c:v>44300</c:v>
                </c:pt>
                <c:pt idx="171">
                  <c:v>44299</c:v>
                </c:pt>
                <c:pt idx="172">
                  <c:v>44298</c:v>
                </c:pt>
                <c:pt idx="173">
                  <c:v>44295</c:v>
                </c:pt>
                <c:pt idx="174">
                  <c:v>44294</c:v>
                </c:pt>
                <c:pt idx="175">
                  <c:v>44293</c:v>
                </c:pt>
                <c:pt idx="176">
                  <c:v>44292</c:v>
                </c:pt>
                <c:pt idx="177">
                  <c:v>44291</c:v>
                </c:pt>
                <c:pt idx="178">
                  <c:v>44288</c:v>
                </c:pt>
                <c:pt idx="179">
                  <c:v>44287</c:v>
                </c:pt>
                <c:pt idx="180">
                  <c:v>44286</c:v>
                </c:pt>
                <c:pt idx="181">
                  <c:v>44285</c:v>
                </c:pt>
                <c:pt idx="182">
                  <c:v>44284</c:v>
                </c:pt>
                <c:pt idx="183">
                  <c:v>44281</c:v>
                </c:pt>
                <c:pt idx="184">
                  <c:v>44280</c:v>
                </c:pt>
                <c:pt idx="185">
                  <c:v>44279</c:v>
                </c:pt>
                <c:pt idx="186">
                  <c:v>44278</c:v>
                </c:pt>
                <c:pt idx="187">
                  <c:v>44277</c:v>
                </c:pt>
                <c:pt idx="188">
                  <c:v>44274</c:v>
                </c:pt>
                <c:pt idx="189">
                  <c:v>44273</c:v>
                </c:pt>
                <c:pt idx="190">
                  <c:v>44272</c:v>
                </c:pt>
                <c:pt idx="191">
                  <c:v>44271</c:v>
                </c:pt>
                <c:pt idx="192">
                  <c:v>44270</c:v>
                </c:pt>
                <c:pt idx="193">
                  <c:v>44267</c:v>
                </c:pt>
                <c:pt idx="194">
                  <c:v>44266</c:v>
                </c:pt>
                <c:pt idx="195">
                  <c:v>44265</c:v>
                </c:pt>
                <c:pt idx="196">
                  <c:v>44264</c:v>
                </c:pt>
                <c:pt idx="197">
                  <c:v>44263</c:v>
                </c:pt>
                <c:pt idx="198">
                  <c:v>44260</c:v>
                </c:pt>
                <c:pt idx="199">
                  <c:v>44259</c:v>
                </c:pt>
                <c:pt idx="200">
                  <c:v>44258</c:v>
                </c:pt>
                <c:pt idx="201">
                  <c:v>44257</c:v>
                </c:pt>
                <c:pt idx="202">
                  <c:v>44256</c:v>
                </c:pt>
                <c:pt idx="203">
                  <c:v>44253</c:v>
                </c:pt>
                <c:pt idx="204">
                  <c:v>44252</c:v>
                </c:pt>
                <c:pt idx="205">
                  <c:v>44251</c:v>
                </c:pt>
                <c:pt idx="206">
                  <c:v>44250</c:v>
                </c:pt>
                <c:pt idx="207">
                  <c:v>44249</c:v>
                </c:pt>
                <c:pt idx="208">
                  <c:v>44246</c:v>
                </c:pt>
                <c:pt idx="209">
                  <c:v>44245</c:v>
                </c:pt>
                <c:pt idx="210">
                  <c:v>44244</c:v>
                </c:pt>
                <c:pt idx="211">
                  <c:v>44243</c:v>
                </c:pt>
                <c:pt idx="212">
                  <c:v>44242</c:v>
                </c:pt>
                <c:pt idx="213">
                  <c:v>44239</c:v>
                </c:pt>
                <c:pt idx="214">
                  <c:v>44238</c:v>
                </c:pt>
                <c:pt idx="215">
                  <c:v>44237</c:v>
                </c:pt>
                <c:pt idx="216">
                  <c:v>44236</c:v>
                </c:pt>
                <c:pt idx="217">
                  <c:v>44235</c:v>
                </c:pt>
                <c:pt idx="218">
                  <c:v>44232</c:v>
                </c:pt>
                <c:pt idx="219">
                  <c:v>44231</c:v>
                </c:pt>
                <c:pt idx="220">
                  <c:v>44230</c:v>
                </c:pt>
                <c:pt idx="221">
                  <c:v>44229</c:v>
                </c:pt>
                <c:pt idx="222">
                  <c:v>44228</c:v>
                </c:pt>
                <c:pt idx="223">
                  <c:v>44225</c:v>
                </c:pt>
                <c:pt idx="224">
                  <c:v>44224</c:v>
                </c:pt>
                <c:pt idx="225">
                  <c:v>44223</c:v>
                </c:pt>
                <c:pt idx="226">
                  <c:v>44222</c:v>
                </c:pt>
                <c:pt idx="227">
                  <c:v>44221</c:v>
                </c:pt>
                <c:pt idx="228">
                  <c:v>44218</c:v>
                </c:pt>
                <c:pt idx="229">
                  <c:v>44217</c:v>
                </c:pt>
                <c:pt idx="230">
                  <c:v>44216</c:v>
                </c:pt>
                <c:pt idx="231">
                  <c:v>44215</c:v>
                </c:pt>
                <c:pt idx="232">
                  <c:v>44214</c:v>
                </c:pt>
                <c:pt idx="233">
                  <c:v>44211</c:v>
                </c:pt>
                <c:pt idx="234">
                  <c:v>44210</c:v>
                </c:pt>
                <c:pt idx="235">
                  <c:v>44209</c:v>
                </c:pt>
                <c:pt idx="236">
                  <c:v>44208</c:v>
                </c:pt>
                <c:pt idx="237">
                  <c:v>44207</c:v>
                </c:pt>
                <c:pt idx="238">
                  <c:v>44204</c:v>
                </c:pt>
                <c:pt idx="239">
                  <c:v>44203</c:v>
                </c:pt>
                <c:pt idx="240">
                  <c:v>44202</c:v>
                </c:pt>
                <c:pt idx="241">
                  <c:v>44201</c:v>
                </c:pt>
                <c:pt idx="242">
                  <c:v>44200</c:v>
                </c:pt>
                <c:pt idx="243">
                  <c:v>44196</c:v>
                </c:pt>
                <c:pt idx="244">
                  <c:v>44195</c:v>
                </c:pt>
                <c:pt idx="245">
                  <c:v>44194</c:v>
                </c:pt>
                <c:pt idx="246">
                  <c:v>44193</c:v>
                </c:pt>
                <c:pt idx="247">
                  <c:v>44189</c:v>
                </c:pt>
                <c:pt idx="248">
                  <c:v>44188</c:v>
                </c:pt>
                <c:pt idx="249">
                  <c:v>44187</c:v>
                </c:pt>
                <c:pt idx="250">
                  <c:v>44186</c:v>
                </c:pt>
                <c:pt idx="251">
                  <c:v>44183</c:v>
                </c:pt>
                <c:pt idx="252">
                  <c:v>44182</c:v>
                </c:pt>
                <c:pt idx="253">
                  <c:v>44181</c:v>
                </c:pt>
                <c:pt idx="254">
                  <c:v>44180</c:v>
                </c:pt>
                <c:pt idx="255">
                  <c:v>44179</c:v>
                </c:pt>
                <c:pt idx="256">
                  <c:v>44176</c:v>
                </c:pt>
                <c:pt idx="257">
                  <c:v>44175</c:v>
                </c:pt>
                <c:pt idx="258">
                  <c:v>44174</c:v>
                </c:pt>
                <c:pt idx="259">
                  <c:v>44173</c:v>
                </c:pt>
                <c:pt idx="260">
                  <c:v>44172</c:v>
                </c:pt>
                <c:pt idx="261">
                  <c:v>44169</c:v>
                </c:pt>
                <c:pt idx="262">
                  <c:v>44168</c:v>
                </c:pt>
                <c:pt idx="263">
                  <c:v>44167</c:v>
                </c:pt>
                <c:pt idx="264">
                  <c:v>44166</c:v>
                </c:pt>
                <c:pt idx="265">
                  <c:v>44165</c:v>
                </c:pt>
                <c:pt idx="266">
                  <c:v>44162</c:v>
                </c:pt>
                <c:pt idx="267">
                  <c:v>44161</c:v>
                </c:pt>
                <c:pt idx="268">
                  <c:v>44160</c:v>
                </c:pt>
                <c:pt idx="269">
                  <c:v>44159</c:v>
                </c:pt>
                <c:pt idx="270">
                  <c:v>44158</c:v>
                </c:pt>
                <c:pt idx="271">
                  <c:v>44155</c:v>
                </c:pt>
                <c:pt idx="272">
                  <c:v>44154</c:v>
                </c:pt>
                <c:pt idx="273">
                  <c:v>44153</c:v>
                </c:pt>
                <c:pt idx="274">
                  <c:v>44152</c:v>
                </c:pt>
                <c:pt idx="275">
                  <c:v>44151</c:v>
                </c:pt>
                <c:pt idx="276">
                  <c:v>44148</c:v>
                </c:pt>
                <c:pt idx="277">
                  <c:v>44147</c:v>
                </c:pt>
                <c:pt idx="278">
                  <c:v>44146</c:v>
                </c:pt>
                <c:pt idx="279">
                  <c:v>44145</c:v>
                </c:pt>
                <c:pt idx="280">
                  <c:v>44144</c:v>
                </c:pt>
                <c:pt idx="281">
                  <c:v>44141</c:v>
                </c:pt>
                <c:pt idx="282">
                  <c:v>44140</c:v>
                </c:pt>
                <c:pt idx="283">
                  <c:v>44139</c:v>
                </c:pt>
                <c:pt idx="284">
                  <c:v>44138</c:v>
                </c:pt>
                <c:pt idx="285">
                  <c:v>44137</c:v>
                </c:pt>
                <c:pt idx="286">
                  <c:v>44134</c:v>
                </c:pt>
                <c:pt idx="287">
                  <c:v>44133</c:v>
                </c:pt>
                <c:pt idx="288">
                  <c:v>44132</c:v>
                </c:pt>
                <c:pt idx="289">
                  <c:v>44131</c:v>
                </c:pt>
                <c:pt idx="290">
                  <c:v>44130</c:v>
                </c:pt>
                <c:pt idx="291">
                  <c:v>44127</c:v>
                </c:pt>
                <c:pt idx="292">
                  <c:v>44126</c:v>
                </c:pt>
                <c:pt idx="293">
                  <c:v>44125</c:v>
                </c:pt>
                <c:pt idx="294">
                  <c:v>44124</c:v>
                </c:pt>
                <c:pt idx="295">
                  <c:v>44123</c:v>
                </c:pt>
                <c:pt idx="296">
                  <c:v>44120</c:v>
                </c:pt>
                <c:pt idx="297">
                  <c:v>44119</c:v>
                </c:pt>
                <c:pt idx="298">
                  <c:v>44118</c:v>
                </c:pt>
                <c:pt idx="299">
                  <c:v>44117</c:v>
                </c:pt>
                <c:pt idx="300">
                  <c:v>44116</c:v>
                </c:pt>
                <c:pt idx="301">
                  <c:v>44113</c:v>
                </c:pt>
                <c:pt idx="302">
                  <c:v>44112</c:v>
                </c:pt>
                <c:pt idx="303">
                  <c:v>44111</c:v>
                </c:pt>
                <c:pt idx="304">
                  <c:v>44110</c:v>
                </c:pt>
                <c:pt idx="305">
                  <c:v>44109</c:v>
                </c:pt>
                <c:pt idx="306">
                  <c:v>44106</c:v>
                </c:pt>
                <c:pt idx="307">
                  <c:v>44105</c:v>
                </c:pt>
                <c:pt idx="308">
                  <c:v>44104</c:v>
                </c:pt>
                <c:pt idx="309">
                  <c:v>44103</c:v>
                </c:pt>
                <c:pt idx="310">
                  <c:v>44102</c:v>
                </c:pt>
                <c:pt idx="311">
                  <c:v>44099</c:v>
                </c:pt>
                <c:pt idx="312">
                  <c:v>44098</c:v>
                </c:pt>
                <c:pt idx="313">
                  <c:v>44097</c:v>
                </c:pt>
                <c:pt idx="314">
                  <c:v>44096</c:v>
                </c:pt>
                <c:pt idx="315">
                  <c:v>44095</c:v>
                </c:pt>
                <c:pt idx="316">
                  <c:v>44092</c:v>
                </c:pt>
                <c:pt idx="317">
                  <c:v>44091</c:v>
                </c:pt>
                <c:pt idx="318">
                  <c:v>44090</c:v>
                </c:pt>
                <c:pt idx="319">
                  <c:v>44089</c:v>
                </c:pt>
                <c:pt idx="320">
                  <c:v>44088</c:v>
                </c:pt>
                <c:pt idx="321">
                  <c:v>44085</c:v>
                </c:pt>
                <c:pt idx="322">
                  <c:v>44084</c:v>
                </c:pt>
                <c:pt idx="323">
                  <c:v>44083</c:v>
                </c:pt>
                <c:pt idx="324">
                  <c:v>44082</c:v>
                </c:pt>
                <c:pt idx="325">
                  <c:v>44081</c:v>
                </c:pt>
                <c:pt idx="326">
                  <c:v>44078</c:v>
                </c:pt>
                <c:pt idx="327">
                  <c:v>44077</c:v>
                </c:pt>
                <c:pt idx="328">
                  <c:v>44076</c:v>
                </c:pt>
                <c:pt idx="329">
                  <c:v>44075</c:v>
                </c:pt>
                <c:pt idx="330">
                  <c:v>44074</c:v>
                </c:pt>
                <c:pt idx="331">
                  <c:v>44071</c:v>
                </c:pt>
                <c:pt idx="332">
                  <c:v>44070</c:v>
                </c:pt>
                <c:pt idx="333">
                  <c:v>44069</c:v>
                </c:pt>
                <c:pt idx="334">
                  <c:v>44068</c:v>
                </c:pt>
                <c:pt idx="335">
                  <c:v>44067</c:v>
                </c:pt>
                <c:pt idx="336">
                  <c:v>44064</c:v>
                </c:pt>
                <c:pt idx="337">
                  <c:v>44063</c:v>
                </c:pt>
                <c:pt idx="338">
                  <c:v>44062</c:v>
                </c:pt>
                <c:pt idx="339">
                  <c:v>44061</c:v>
                </c:pt>
                <c:pt idx="340">
                  <c:v>44060</c:v>
                </c:pt>
                <c:pt idx="341">
                  <c:v>44057</c:v>
                </c:pt>
                <c:pt idx="342">
                  <c:v>44056</c:v>
                </c:pt>
                <c:pt idx="343">
                  <c:v>44055</c:v>
                </c:pt>
                <c:pt idx="344">
                  <c:v>44054</c:v>
                </c:pt>
                <c:pt idx="345">
                  <c:v>44053</c:v>
                </c:pt>
                <c:pt idx="346">
                  <c:v>44050</c:v>
                </c:pt>
                <c:pt idx="347">
                  <c:v>44049</c:v>
                </c:pt>
                <c:pt idx="348">
                  <c:v>44048</c:v>
                </c:pt>
                <c:pt idx="349">
                  <c:v>44047</c:v>
                </c:pt>
                <c:pt idx="350">
                  <c:v>44046</c:v>
                </c:pt>
                <c:pt idx="351">
                  <c:v>44043</c:v>
                </c:pt>
                <c:pt idx="352">
                  <c:v>44042</c:v>
                </c:pt>
                <c:pt idx="353">
                  <c:v>44041</c:v>
                </c:pt>
                <c:pt idx="354">
                  <c:v>44040</c:v>
                </c:pt>
                <c:pt idx="355">
                  <c:v>44039</c:v>
                </c:pt>
                <c:pt idx="356">
                  <c:v>44036</c:v>
                </c:pt>
                <c:pt idx="357">
                  <c:v>44035</c:v>
                </c:pt>
                <c:pt idx="358">
                  <c:v>44034</c:v>
                </c:pt>
                <c:pt idx="359">
                  <c:v>44033</c:v>
                </c:pt>
                <c:pt idx="360">
                  <c:v>44032</c:v>
                </c:pt>
                <c:pt idx="361">
                  <c:v>44029</c:v>
                </c:pt>
                <c:pt idx="362">
                  <c:v>44028</c:v>
                </c:pt>
                <c:pt idx="363">
                  <c:v>44027</c:v>
                </c:pt>
                <c:pt idx="364">
                  <c:v>44026</c:v>
                </c:pt>
                <c:pt idx="365">
                  <c:v>44025</c:v>
                </c:pt>
                <c:pt idx="366">
                  <c:v>44022</c:v>
                </c:pt>
                <c:pt idx="367">
                  <c:v>44021</c:v>
                </c:pt>
                <c:pt idx="368">
                  <c:v>44020</c:v>
                </c:pt>
                <c:pt idx="369">
                  <c:v>44019</c:v>
                </c:pt>
                <c:pt idx="370">
                  <c:v>44018</c:v>
                </c:pt>
                <c:pt idx="371">
                  <c:v>44015</c:v>
                </c:pt>
                <c:pt idx="372">
                  <c:v>44014</c:v>
                </c:pt>
                <c:pt idx="373">
                  <c:v>44013</c:v>
                </c:pt>
                <c:pt idx="374">
                  <c:v>44012</c:v>
                </c:pt>
                <c:pt idx="375">
                  <c:v>44011</c:v>
                </c:pt>
                <c:pt idx="376">
                  <c:v>44008</c:v>
                </c:pt>
                <c:pt idx="377">
                  <c:v>44007</c:v>
                </c:pt>
                <c:pt idx="378">
                  <c:v>44006</c:v>
                </c:pt>
                <c:pt idx="379">
                  <c:v>44005</c:v>
                </c:pt>
                <c:pt idx="380">
                  <c:v>44004</c:v>
                </c:pt>
                <c:pt idx="381">
                  <c:v>44001</c:v>
                </c:pt>
                <c:pt idx="382">
                  <c:v>44000</c:v>
                </c:pt>
                <c:pt idx="383">
                  <c:v>43999</c:v>
                </c:pt>
                <c:pt idx="384">
                  <c:v>43998</c:v>
                </c:pt>
                <c:pt idx="385">
                  <c:v>43997</c:v>
                </c:pt>
                <c:pt idx="386">
                  <c:v>43994</c:v>
                </c:pt>
                <c:pt idx="387">
                  <c:v>43993</c:v>
                </c:pt>
                <c:pt idx="388">
                  <c:v>43992</c:v>
                </c:pt>
                <c:pt idx="389">
                  <c:v>43991</c:v>
                </c:pt>
                <c:pt idx="390">
                  <c:v>43990</c:v>
                </c:pt>
                <c:pt idx="391">
                  <c:v>43987</c:v>
                </c:pt>
                <c:pt idx="392">
                  <c:v>43986</c:v>
                </c:pt>
                <c:pt idx="393">
                  <c:v>43985</c:v>
                </c:pt>
                <c:pt idx="394">
                  <c:v>43984</c:v>
                </c:pt>
                <c:pt idx="395">
                  <c:v>43983</c:v>
                </c:pt>
                <c:pt idx="396">
                  <c:v>43980</c:v>
                </c:pt>
                <c:pt idx="397">
                  <c:v>43979</c:v>
                </c:pt>
                <c:pt idx="398">
                  <c:v>43978</c:v>
                </c:pt>
                <c:pt idx="399">
                  <c:v>43977</c:v>
                </c:pt>
                <c:pt idx="400">
                  <c:v>43973</c:v>
                </c:pt>
                <c:pt idx="401">
                  <c:v>43972</c:v>
                </c:pt>
                <c:pt idx="402">
                  <c:v>43971</c:v>
                </c:pt>
                <c:pt idx="403">
                  <c:v>43970</c:v>
                </c:pt>
                <c:pt idx="404">
                  <c:v>43969</c:v>
                </c:pt>
                <c:pt idx="405">
                  <c:v>43966</c:v>
                </c:pt>
                <c:pt idx="406">
                  <c:v>43965</c:v>
                </c:pt>
                <c:pt idx="407">
                  <c:v>43964</c:v>
                </c:pt>
                <c:pt idx="408">
                  <c:v>43963</c:v>
                </c:pt>
                <c:pt idx="409">
                  <c:v>43962</c:v>
                </c:pt>
                <c:pt idx="410">
                  <c:v>43959</c:v>
                </c:pt>
                <c:pt idx="411">
                  <c:v>43958</c:v>
                </c:pt>
                <c:pt idx="412">
                  <c:v>43957</c:v>
                </c:pt>
                <c:pt idx="413">
                  <c:v>43956</c:v>
                </c:pt>
                <c:pt idx="414">
                  <c:v>43955</c:v>
                </c:pt>
                <c:pt idx="415">
                  <c:v>43952</c:v>
                </c:pt>
                <c:pt idx="416">
                  <c:v>43951</c:v>
                </c:pt>
                <c:pt idx="417">
                  <c:v>43950</c:v>
                </c:pt>
                <c:pt idx="418">
                  <c:v>43949</c:v>
                </c:pt>
                <c:pt idx="419">
                  <c:v>43948</c:v>
                </c:pt>
                <c:pt idx="420">
                  <c:v>43945</c:v>
                </c:pt>
                <c:pt idx="421">
                  <c:v>43944</c:v>
                </c:pt>
                <c:pt idx="422">
                  <c:v>43943</c:v>
                </c:pt>
                <c:pt idx="423">
                  <c:v>43942</c:v>
                </c:pt>
                <c:pt idx="424">
                  <c:v>43941</c:v>
                </c:pt>
                <c:pt idx="425">
                  <c:v>43938</c:v>
                </c:pt>
                <c:pt idx="426">
                  <c:v>43937</c:v>
                </c:pt>
                <c:pt idx="427">
                  <c:v>43936</c:v>
                </c:pt>
                <c:pt idx="428">
                  <c:v>43935</c:v>
                </c:pt>
                <c:pt idx="429">
                  <c:v>43934</c:v>
                </c:pt>
                <c:pt idx="430">
                  <c:v>43930</c:v>
                </c:pt>
                <c:pt idx="431">
                  <c:v>43929</c:v>
                </c:pt>
                <c:pt idx="432">
                  <c:v>43928</c:v>
                </c:pt>
                <c:pt idx="433">
                  <c:v>43927</c:v>
                </c:pt>
                <c:pt idx="434">
                  <c:v>43924</c:v>
                </c:pt>
                <c:pt idx="435">
                  <c:v>43923</c:v>
                </c:pt>
                <c:pt idx="436">
                  <c:v>43922</c:v>
                </c:pt>
                <c:pt idx="437">
                  <c:v>43921</c:v>
                </c:pt>
                <c:pt idx="438">
                  <c:v>43920</c:v>
                </c:pt>
                <c:pt idx="439">
                  <c:v>43917</c:v>
                </c:pt>
                <c:pt idx="440">
                  <c:v>43916</c:v>
                </c:pt>
                <c:pt idx="441">
                  <c:v>43915</c:v>
                </c:pt>
                <c:pt idx="442">
                  <c:v>43914</c:v>
                </c:pt>
                <c:pt idx="443">
                  <c:v>43913</c:v>
                </c:pt>
                <c:pt idx="444">
                  <c:v>43910</c:v>
                </c:pt>
                <c:pt idx="445">
                  <c:v>43909</c:v>
                </c:pt>
                <c:pt idx="446">
                  <c:v>43908</c:v>
                </c:pt>
                <c:pt idx="447">
                  <c:v>43907</c:v>
                </c:pt>
                <c:pt idx="448">
                  <c:v>43906</c:v>
                </c:pt>
                <c:pt idx="449">
                  <c:v>43903</c:v>
                </c:pt>
                <c:pt idx="450">
                  <c:v>43902</c:v>
                </c:pt>
                <c:pt idx="451">
                  <c:v>43901</c:v>
                </c:pt>
                <c:pt idx="452">
                  <c:v>43900</c:v>
                </c:pt>
                <c:pt idx="453">
                  <c:v>43899</c:v>
                </c:pt>
                <c:pt idx="454">
                  <c:v>43896</c:v>
                </c:pt>
                <c:pt idx="455">
                  <c:v>43895</c:v>
                </c:pt>
                <c:pt idx="456">
                  <c:v>43894</c:v>
                </c:pt>
                <c:pt idx="457">
                  <c:v>43893</c:v>
                </c:pt>
                <c:pt idx="458">
                  <c:v>43892</c:v>
                </c:pt>
                <c:pt idx="459">
                  <c:v>43889</c:v>
                </c:pt>
                <c:pt idx="460">
                  <c:v>43888</c:v>
                </c:pt>
                <c:pt idx="461">
                  <c:v>43887</c:v>
                </c:pt>
                <c:pt idx="462">
                  <c:v>43886</c:v>
                </c:pt>
                <c:pt idx="463">
                  <c:v>43885</c:v>
                </c:pt>
                <c:pt idx="464">
                  <c:v>43882</c:v>
                </c:pt>
                <c:pt idx="465">
                  <c:v>43881</c:v>
                </c:pt>
                <c:pt idx="466">
                  <c:v>43880</c:v>
                </c:pt>
                <c:pt idx="467">
                  <c:v>43879</c:v>
                </c:pt>
                <c:pt idx="468">
                  <c:v>43875</c:v>
                </c:pt>
                <c:pt idx="469">
                  <c:v>43874</c:v>
                </c:pt>
                <c:pt idx="470">
                  <c:v>43873</c:v>
                </c:pt>
                <c:pt idx="471">
                  <c:v>43872</c:v>
                </c:pt>
                <c:pt idx="472">
                  <c:v>43871</c:v>
                </c:pt>
                <c:pt idx="473">
                  <c:v>43868</c:v>
                </c:pt>
                <c:pt idx="474">
                  <c:v>43867</c:v>
                </c:pt>
                <c:pt idx="475">
                  <c:v>43866</c:v>
                </c:pt>
                <c:pt idx="476">
                  <c:v>43865</c:v>
                </c:pt>
                <c:pt idx="477">
                  <c:v>43864</c:v>
                </c:pt>
                <c:pt idx="478">
                  <c:v>43861</c:v>
                </c:pt>
                <c:pt idx="479">
                  <c:v>43860</c:v>
                </c:pt>
                <c:pt idx="480">
                  <c:v>43859</c:v>
                </c:pt>
                <c:pt idx="481">
                  <c:v>43858</c:v>
                </c:pt>
                <c:pt idx="482">
                  <c:v>43857</c:v>
                </c:pt>
                <c:pt idx="483">
                  <c:v>43854</c:v>
                </c:pt>
                <c:pt idx="484">
                  <c:v>43853</c:v>
                </c:pt>
                <c:pt idx="485">
                  <c:v>43852</c:v>
                </c:pt>
                <c:pt idx="486">
                  <c:v>43851</c:v>
                </c:pt>
                <c:pt idx="487">
                  <c:v>43847</c:v>
                </c:pt>
                <c:pt idx="488">
                  <c:v>43846</c:v>
                </c:pt>
                <c:pt idx="489">
                  <c:v>43845</c:v>
                </c:pt>
                <c:pt idx="490">
                  <c:v>43844</c:v>
                </c:pt>
                <c:pt idx="491">
                  <c:v>43843</c:v>
                </c:pt>
                <c:pt idx="492">
                  <c:v>43840</c:v>
                </c:pt>
                <c:pt idx="493">
                  <c:v>43839</c:v>
                </c:pt>
                <c:pt idx="494">
                  <c:v>43838</c:v>
                </c:pt>
                <c:pt idx="495">
                  <c:v>43837</c:v>
                </c:pt>
                <c:pt idx="496">
                  <c:v>43836</c:v>
                </c:pt>
                <c:pt idx="497">
                  <c:v>43833</c:v>
                </c:pt>
                <c:pt idx="498">
                  <c:v>43832</c:v>
                </c:pt>
                <c:pt idx="499">
                  <c:v>43830</c:v>
                </c:pt>
                <c:pt idx="500">
                  <c:v>43829</c:v>
                </c:pt>
                <c:pt idx="501">
                  <c:v>43826</c:v>
                </c:pt>
                <c:pt idx="502">
                  <c:v>43825</c:v>
                </c:pt>
                <c:pt idx="503">
                  <c:v>43823</c:v>
                </c:pt>
                <c:pt idx="504">
                  <c:v>43822</c:v>
                </c:pt>
                <c:pt idx="505">
                  <c:v>43819</c:v>
                </c:pt>
                <c:pt idx="506">
                  <c:v>43818</c:v>
                </c:pt>
                <c:pt idx="507">
                  <c:v>43817</c:v>
                </c:pt>
                <c:pt idx="508">
                  <c:v>43816</c:v>
                </c:pt>
                <c:pt idx="509">
                  <c:v>43815</c:v>
                </c:pt>
                <c:pt idx="510">
                  <c:v>43812</c:v>
                </c:pt>
                <c:pt idx="511">
                  <c:v>43811</c:v>
                </c:pt>
                <c:pt idx="512">
                  <c:v>43810</c:v>
                </c:pt>
                <c:pt idx="513">
                  <c:v>43809</c:v>
                </c:pt>
                <c:pt idx="514">
                  <c:v>43808</c:v>
                </c:pt>
                <c:pt idx="515">
                  <c:v>43805</c:v>
                </c:pt>
                <c:pt idx="516">
                  <c:v>43804</c:v>
                </c:pt>
                <c:pt idx="517">
                  <c:v>43803</c:v>
                </c:pt>
                <c:pt idx="518">
                  <c:v>43802</c:v>
                </c:pt>
                <c:pt idx="519">
                  <c:v>43801</c:v>
                </c:pt>
                <c:pt idx="520">
                  <c:v>43796</c:v>
                </c:pt>
                <c:pt idx="521">
                  <c:v>43795</c:v>
                </c:pt>
                <c:pt idx="522">
                  <c:v>43794</c:v>
                </c:pt>
                <c:pt idx="523">
                  <c:v>43791</c:v>
                </c:pt>
                <c:pt idx="524">
                  <c:v>43790</c:v>
                </c:pt>
                <c:pt idx="525">
                  <c:v>43789</c:v>
                </c:pt>
                <c:pt idx="526">
                  <c:v>43788</c:v>
                </c:pt>
                <c:pt idx="527">
                  <c:v>43787</c:v>
                </c:pt>
                <c:pt idx="528">
                  <c:v>43784</c:v>
                </c:pt>
                <c:pt idx="529">
                  <c:v>43783</c:v>
                </c:pt>
                <c:pt idx="530">
                  <c:v>43782</c:v>
                </c:pt>
                <c:pt idx="531">
                  <c:v>43781</c:v>
                </c:pt>
                <c:pt idx="532">
                  <c:v>43780</c:v>
                </c:pt>
                <c:pt idx="533">
                  <c:v>43777</c:v>
                </c:pt>
                <c:pt idx="534">
                  <c:v>43776</c:v>
                </c:pt>
                <c:pt idx="535">
                  <c:v>43775</c:v>
                </c:pt>
                <c:pt idx="536">
                  <c:v>43774</c:v>
                </c:pt>
                <c:pt idx="537">
                  <c:v>43773</c:v>
                </c:pt>
                <c:pt idx="538">
                  <c:v>43770</c:v>
                </c:pt>
                <c:pt idx="539">
                  <c:v>43769</c:v>
                </c:pt>
                <c:pt idx="540">
                  <c:v>43768</c:v>
                </c:pt>
                <c:pt idx="541">
                  <c:v>43767</c:v>
                </c:pt>
                <c:pt idx="542">
                  <c:v>43766</c:v>
                </c:pt>
                <c:pt idx="543">
                  <c:v>43763</c:v>
                </c:pt>
                <c:pt idx="544">
                  <c:v>43762</c:v>
                </c:pt>
                <c:pt idx="545">
                  <c:v>43761</c:v>
                </c:pt>
                <c:pt idx="546">
                  <c:v>43760</c:v>
                </c:pt>
                <c:pt idx="547">
                  <c:v>43759</c:v>
                </c:pt>
                <c:pt idx="548">
                  <c:v>43756</c:v>
                </c:pt>
                <c:pt idx="549">
                  <c:v>43755</c:v>
                </c:pt>
                <c:pt idx="550">
                  <c:v>43754</c:v>
                </c:pt>
                <c:pt idx="551">
                  <c:v>43753</c:v>
                </c:pt>
                <c:pt idx="552">
                  <c:v>43752</c:v>
                </c:pt>
                <c:pt idx="553">
                  <c:v>43749</c:v>
                </c:pt>
                <c:pt idx="554">
                  <c:v>43748</c:v>
                </c:pt>
                <c:pt idx="555">
                  <c:v>43747</c:v>
                </c:pt>
                <c:pt idx="556">
                  <c:v>43746</c:v>
                </c:pt>
                <c:pt idx="557">
                  <c:v>43745</c:v>
                </c:pt>
                <c:pt idx="558">
                  <c:v>43742</c:v>
                </c:pt>
                <c:pt idx="559">
                  <c:v>43741</c:v>
                </c:pt>
                <c:pt idx="560">
                  <c:v>43740</c:v>
                </c:pt>
                <c:pt idx="561">
                  <c:v>43739</c:v>
                </c:pt>
                <c:pt idx="562">
                  <c:v>43738</c:v>
                </c:pt>
                <c:pt idx="563">
                  <c:v>43735</c:v>
                </c:pt>
                <c:pt idx="564">
                  <c:v>43734</c:v>
                </c:pt>
                <c:pt idx="565">
                  <c:v>43733</c:v>
                </c:pt>
                <c:pt idx="566">
                  <c:v>43732</c:v>
                </c:pt>
                <c:pt idx="567">
                  <c:v>43731</c:v>
                </c:pt>
                <c:pt idx="568">
                  <c:v>43728</c:v>
                </c:pt>
                <c:pt idx="569">
                  <c:v>43727</c:v>
                </c:pt>
                <c:pt idx="570">
                  <c:v>43726</c:v>
                </c:pt>
                <c:pt idx="571">
                  <c:v>43725</c:v>
                </c:pt>
                <c:pt idx="572">
                  <c:v>43724</c:v>
                </c:pt>
                <c:pt idx="573">
                  <c:v>43721</c:v>
                </c:pt>
                <c:pt idx="574">
                  <c:v>43720</c:v>
                </c:pt>
                <c:pt idx="575">
                  <c:v>43719</c:v>
                </c:pt>
                <c:pt idx="576">
                  <c:v>43718</c:v>
                </c:pt>
                <c:pt idx="577">
                  <c:v>43717</c:v>
                </c:pt>
                <c:pt idx="578">
                  <c:v>43714</c:v>
                </c:pt>
                <c:pt idx="579">
                  <c:v>43713</c:v>
                </c:pt>
                <c:pt idx="580">
                  <c:v>43712</c:v>
                </c:pt>
                <c:pt idx="581">
                  <c:v>43711</c:v>
                </c:pt>
                <c:pt idx="582">
                  <c:v>43710</c:v>
                </c:pt>
                <c:pt idx="583">
                  <c:v>43707</c:v>
                </c:pt>
                <c:pt idx="584">
                  <c:v>43706</c:v>
                </c:pt>
                <c:pt idx="585">
                  <c:v>43705</c:v>
                </c:pt>
                <c:pt idx="586">
                  <c:v>43704</c:v>
                </c:pt>
                <c:pt idx="587">
                  <c:v>43703</c:v>
                </c:pt>
                <c:pt idx="588">
                  <c:v>43700</c:v>
                </c:pt>
                <c:pt idx="589">
                  <c:v>43699</c:v>
                </c:pt>
                <c:pt idx="590">
                  <c:v>43698</c:v>
                </c:pt>
                <c:pt idx="591">
                  <c:v>43697</c:v>
                </c:pt>
                <c:pt idx="592">
                  <c:v>43696</c:v>
                </c:pt>
                <c:pt idx="593">
                  <c:v>43693</c:v>
                </c:pt>
                <c:pt idx="594">
                  <c:v>43692</c:v>
                </c:pt>
                <c:pt idx="595">
                  <c:v>43691</c:v>
                </c:pt>
                <c:pt idx="596">
                  <c:v>43690</c:v>
                </c:pt>
                <c:pt idx="597">
                  <c:v>43689</c:v>
                </c:pt>
                <c:pt idx="598">
                  <c:v>43686</c:v>
                </c:pt>
                <c:pt idx="599">
                  <c:v>43685</c:v>
                </c:pt>
                <c:pt idx="600">
                  <c:v>43684</c:v>
                </c:pt>
                <c:pt idx="601">
                  <c:v>43683</c:v>
                </c:pt>
                <c:pt idx="602">
                  <c:v>43682</c:v>
                </c:pt>
                <c:pt idx="603">
                  <c:v>43679</c:v>
                </c:pt>
                <c:pt idx="604">
                  <c:v>43678</c:v>
                </c:pt>
                <c:pt idx="605">
                  <c:v>43677</c:v>
                </c:pt>
                <c:pt idx="606">
                  <c:v>43676</c:v>
                </c:pt>
                <c:pt idx="607">
                  <c:v>43675</c:v>
                </c:pt>
                <c:pt idx="608">
                  <c:v>43672</c:v>
                </c:pt>
                <c:pt idx="609">
                  <c:v>43671</c:v>
                </c:pt>
                <c:pt idx="610">
                  <c:v>43670</c:v>
                </c:pt>
                <c:pt idx="611">
                  <c:v>43669</c:v>
                </c:pt>
                <c:pt idx="612">
                  <c:v>43668</c:v>
                </c:pt>
              </c:numCache>
            </c:numRef>
          </c:cat>
          <c:val>
            <c:numRef>
              <c:f>Fuel!$T$184:$T$796</c:f>
              <c:numCache>
                <c:formatCode>0.00</c:formatCode>
                <c:ptCount val="613"/>
                <c:pt idx="0">
                  <c:v>404.79632063074905</c:v>
                </c:pt>
                <c:pt idx="1">
                  <c:v>397.63469119579503</c:v>
                </c:pt>
                <c:pt idx="2">
                  <c:v>392.04993429697765</c:v>
                </c:pt>
                <c:pt idx="3">
                  <c:v>390.47306176084101</c:v>
                </c:pt>
                <c:pt idx="4">
                  <c:v>393.42969776609726</c:v>
                </c:pt>
                <c:pt idx="5">
                  <c:v>386.85939553219447</c:v>
                </c:pt>
                <c:pt idx="6">
                  <c:v>394.34954007884363</c:v>
                </c:pt>
                <c:pt idx="7">
                  <c:v>387.12220762155056</c:v>
                </c:pt>
                <c:pt idx="8">
                  <c:v>374.96714848883045</c:v>
                </c:pt>
                <c:pt idx="9">
                  <c:v>353.94218134034168</c:v>
                </c:pt>
                <c:pt idx="10">
                  <c:v>354.00788436268067</c:v>
                </c:pt>
                <c:pt idx="11">
                  <c:v>350.32851511169514</c:v>
                </c:pt>
                <c:pt idx="12">
                  <c:v>352.29960578186598</c:v>
                </c:pt>
                <c:pt idx="13">
                  <c:v>376.01839684625492</c:v>
                </c:pt>
                <c:pt idx="14">
                  <c:v>421.15637319316681</c:v>
                </c:pt>
                <c:pt idx="15">
                  <c:v>419.18528252299609</c:v>
                </c:pt>
                <c:pt idx="16">
                  <c:v>407.03022339027598</c:v>
                </c:pt>
                <c:pt idx="17">
                  <c:v>402.62812089356112</c:v>
                </c:pt>
                <c:pt idx="18">
                  <c:v>416.75427069645201</c:v>
                </c:pt>
                <c:pt idx="19">
                  <c:v>409.78975032851508</c:v>
                </c:pt>
                <c:pt idx="20">
                  <c:v>422.14191852825229</c:v>
                </c:pt>
                <c:pt idx="21">
                  <c:v>419.38239159001319</c:v>
                </c:pt>
                <c:pt idx="22">
                  <c:v>419.31668856767408</c:v>
                </c:pt>
                <c:pt idx="23">
                  <c:v>421.02496714848883</c:v>
                </c:pt>
                <c:pt idx="24">
                  <c:v>421.9448094612352</c:v>
                </c:pt>
                <c:pt idx="25">
                  <c:v>435.47963206307492</c:v>
                </c:pt>
                <c:pt idx="26">
                  <c:v>431.27463863337709</c:v>
                </c:pt>
                <c:pt idx="27">
                  <c:v>428.77792378449402</c:v>
                </c:pt>
                <c:pt idx="28">
                  <c:v>411.76084099868598</c:v>
                </c:pt>
                <c:pt idx="29">
                  <c:v>421.61629434954006</c:v>
                </c:pt>
                <c:pt idx="30">
                  <c:v>441.32720105124832</c:v>
                </c:pt>
                <c:pt idx="31">
                  <c:v>448.16031537450715</c:v>
                </c:pt>
                <c:pt idx="32">
                  <c:v>444.74375821287776</c:v>
                </c:pt>
                <c:pt idx="33">
                  <c:v>443.88961892247045</c:v>
                </c:pt>
                <c:pt idx="34">
                  <c:v>439.61892247043357</c:v>
                </c:pt>
                <c:pt idx="35">
                  <c:v>458.40998685939547</c:v>
                </c:pt>
                <c:pt idx="36">
                  <c:v>460.5124835742443</c:v>
                </c:pt>
                <c:pt idx="37">
                  <c:v>460.64388961892246</c:v>
                </c:pt>
                <c:pt idx="38">
                  <c:v>456.76741130091978</c:v>
                </c:pt>
                <c:pt idx="39">
                  <c:v>468.13403416557162</c:v>
                </c:pt>
                <c:pt idx="40">
                  <c:v>470.49934296977659</c:v>
                </c:pt>
                <c:pt idx="41">
                  <c:v>456.96452036793687</c:v>
                </c:pt>
                <c:pt idx="42">
                  <c:v>470.1051248357424</c:v>
                </c:pt>
                <c:pt idx="43">
                  <c:v>467.67411300919838</c:v>
                </c:pt>
                <c:pt idx="44">
                  <c:v>464.25755584756894</c:v>
                </c:pt>
                <c:pt idx="45">
                  <c:v>470.82785808147173</c:v>
                </c:pt>
                <c:pt idx="46">
                  <c:v>475.75558475689877</c:v>
                </c:pt>
                <c:pt idx="47">
                  <c:v>465.63731931668849</c:v>
                </c:pt>
                <c:pt idx="48">
                  <c:v>461.95795006570302</c:v>
                </c:pt>
                <c:pt idx="49">
                  <c:v>464.38896189224698</c:v>
                </c:pt>
                <c:pt idx="50">
                  <c:v>476.08409986859391</c:v>
                </c:pt>
                <c:pt idx="51">
                  <c:v>467.21419185282519</c:v>
                </c:pt>
                <c:pt idx="52">
                  <c:v>454.4021024967148</c:v>
                </c:pt>
                <c:pt idx="53">
                  <c:v>449.21156373193168</c:v>
                </c:pt>
                <c:pt idx="54">
                  <c:v>444.15243101182648</c:v>
                </c:pt>
                <c:pt idx="55">
                  <c:v>443.69250985545335</c:v>
                </c:pt>
                <c:pt idx="56">
                  <c:v>443.56110381077531</c:v>
                </c:pt>
                <c:pt idx="57">
                  <c:v>437.4507227332457</c:v>
                </c:pt>
                <c:pt idx="58">
                  <c:v>436.39947437582128</c:v>
                </c:pt>
                <c:pt idx="59">
                  <c:v>429.43495400788436</c:v>
                </c:pt>
                <c:pt idx="60">
                  <c:v>413.92904073587385</c:v>
                </c:pt>
                <c:pt idx="61">
                  <c:v>406.83311432325888</c:v>
                </c:pt>
                <c:pt idx="62">
                  <c:v>413.73193166885676</c:v>
                </c:pt>
                <c:pt idx="63">
                  <c:v>417.0170827858081</c:v>
                </c:pt>
                <c:pt idx="64">
                  <c:v>415.50591327201045</c:v>
                </c:pt>
                <c:pt idx="65">
                  <c:v>404.46780551905385</c:v>
                </c:pt>
                <c:pt idx="66">
                  <c:v>401.97109067017078</c:v>
                </c:pt>
                <c:pt idx="67">
                  <c:v>398.55453350854134</c:v>
                </c:pt>
                <c:pt idx="68">
                  <c:v>393.10118265440207</c:v>
                </c:pt>
                <c:pt idx="69">
                  <c:v>417.14848883048614</c:v>
                </c:pt>
                <c:pt idx="70">
                  <c:v>415.04599211563732</c:v>
                </c:pt>
                <c:pt idx="71">
                  <c:v>413.33771353482257</c:v>
                </c:pt>
                <c:pt idx="72">
                  <c:v>413.33771353482257</c:v>
                </c:pt>
                <c:pt idx="73">
                  <c:v>414.78318002628117</c:v>
                </c:pt>
                <c:pt idx="74">
                  <c:v>410.51248357424436</c:v>
                </c:pt>
                <c:pt idx="75">
                  <c:v>411.36662286465173</c:v>
                </c:pt>
                <c:pt idx="76">
                  <c:v>420.82785808147173</c:v>
                </c:pt>
                <c:pt idx="77">
                  <c:v>418.33114323258872</c:v>
                </c:pt>
                <c:pt idx="78">
                  <c:v>401.77398160315374</c:v>
                </c:pt>
                <c:pt idx="79">
                  <c:v>406.76741130091978</c:v>
                </c:pt>
                <c:pt idx="80">
                  <c:v>396.32063074901441</c:v>
                </c:pt>
                <c:pt idx="81">
                  <c:v>384.82260183968464</c:v>
                </c:pt>
                <c:pt idx="82">
                  <c:v>360.57818659658341</c:v>
                </c:pt>
                <c:pt idx="83">
                  <c:v>367.14848883048614</c:v>
                </c:pt>
                <c:pt idx="84">
                  <c:v>381.27463863337715</c:v>
                </c:pt>
                <c:pt idx="85">
                  <c:v>383.63994743758212</c:v>
                </c:pt>
                <c:pt idx="86">
                  <c:v>381.80026281208939</c:v>
                </c:pt>
                <c:pt idx="87">
                  <c:v>387.45072273324575</c:v>
                </c:pt>
                <c:pt idx="88">
                  <c:v>388.83048620236531</c:v>
                </c:pt>
                <c:pt idx="89">
                  <c:v>388.63337713534827</c:v>
                </c:pt>
                <c:pt idx="90">
                  <c:v>383.44283837056508</c:v>
                </c:pt>
                <c:pt idx="91">
                  <c:v>382.06307490144548</c:v>
                </c:pt>
                <c:pt idx="92">
                  <c:v>380.09198423127464</c:v>
                </c:pt>
                <c:pt idx="93">
                  <c:v>372.60183968462547</c:v>
                </c:pt>
                <c:pt idx="94">
                  <c:v>371.48488830486207</c:v>
                </c:pt>
                <c:pt idx="95">
                  <c:v>382.72010512483575</c:v>
                </c:pt>
                <c:pt idx="96">
                  <c:v>392.83837056504603</c:v>
                </c:pt>
                <c:pt idx="97">
                  <c:v>408.21287779237844</c:v>
                </c:pt>
                <c:pt idx="98">
                  <c:v>406.63600525624179</c:v>
                </c:pt>
                <c:pt idx="99">
                  <c:v>393.10118265440212</c:v>
                </c:pt>
                <c:pt idx="100">
                  <c:v>394.94086727989492</c:v>
                </c:pt>
                <c:pt idx="101">
                  <c:v>395.33508541392905</c:v>
                </c:pt>
                <c:pt idx="102">
                  <c:v>394.67805519053877</c:v>
                </c:pt>
                <c:pt idx="103">
                  <c:v>399.54007884362682</c:v>
                </c:pt>
                <c:pt idx="104">
                  <c:v>386.20236530880419</c:v>
                </c:pt>
                <c:pt idx="105">
                  <c:v>368.72536136662291</c:v>
                </c:pt>
                <c:pt idx="106">
                  <c:v>360.57818659658346</c:v>
                </c:pt>
                <c:pt idx="107">
                  <c:v>388.76478318002626</c:v>
                </c:pt>
                <c:pt idx="108">
                  <c:v>388.56767411300916</c:v>
                </c:pt>
                <c:pt idx="109">
                  <c:v>396.18922470433637</c:v>
                </c:pt>
                <c:pt idx="110">
                  <c:v>403.81077529566357</c:v>
                </c:pt>
                <c:pt idx="111">
                  <c:v>394.34954007884363</c:v>
                </c:pt>
                <c:pt idx="112">
                  <c:v>394.67805519053877</c:v>
                </c:pt>
                <c:pt idx="113">
                  <c:v>385.80814717477</c:v>
                </c:pt>
                <c:pt idx="114">
                  <c:v>375.42706964520369</c:v>
                </c:pt>
                <c:pt idx="115">
                  <c:v>389.2247043363995</c:v>
                </c:pt>
                <c:pt idx="116">
                  <c:v>406.1760840998686</c:v>
                </c:pt>
                <c:pt idx="117">
                  <c:v>406.1760840998686</c:v>
                </c:pt>
                <c:pt idx="118">
                  <c:v>406.83311432325883</c:v>
                </c:pt>
                <c:pt idx="119">
                  <c:v>406.1760840998686</c:v>
                </c:pt>
                <c:pt idx="120">
                  <c:v>403.21944809461235</c:v>
                </c:pt>
                <c:pt idx="121">
                  <c:v>401.90538764783179</c:v>
                </c:pt>
                <c:pt idx="122">
                  <c:v>411.43232588699078</c:v>
                </c:pt>
                <c:pt idx="123">
                  <c:v>404.20499342969777</c:v>
                </c:pt>
                <c:pt idx="124">
                  <c:v>402.23390275952693</c:v>
                </c:pt>
                <c:pt idx="125">
                  <c:v>396.97766097240475</c:v>
                </c:pt>
                <c:pt idx="126">
                  <c:v>395.99211563731933</c:v>
                </c:pt>
                <c:pt idx="127">
                  <c:v>386.33377135348229</c:v>
                </c:pt>
                <c:pt idx="128">
                  <c:v>384.3626806833114</c:v>
                </c:pt>
                <c:pt idx="129">
                  <c:v>394.21813403416553</c:v>
                </c:pt>
                <c:pt idx="130">
                  <c:v>388.96189224704335</c:v>
                </c:pt>
                <c:pt idx="131">
                  <c:v>382.06964520367939</c:v>
                </c:pt>
                <c:pt idx="132">
                  <c:v>380.74901445466492</c:v>
                </c:pt>
                <c:pt idx="133">
                  <c:v>379.10643889618922</c:v>
                </c:pt>
                <c:pt idx="134">
                  <c:v>374.50722733245726</c:v>
                </c:pt>
                <c:pt idx="135">
                  <c:v>377.79237844940866</c:v>
                </c:pt>
                <c:pt idx="136">
                  <c:v>375.82128777923782</c:v>
                </c:pt>
                <c:pt idx="137">
                  <c:v>369.25098554533508</c:v>
                </c:pt>
                <c:pt idx="138">
                  <c:v>369.25098554533508</c:v>
                </c:pt>
                <c:pt idx="139">
                  <c:v>370.2365308804205</c:v>
                </c:pt>
                <c:pt idx="140">
                  <c:v>365.30880420499341</c:v>
                </c:pt>
                <c:pt idx="141">
                  <c:v>360.70959264126145</c:v>
                </c:pt>
                <c:pt idx="142">
                  <c:v>357.75295663600525</c:v>
                </c:pt>
                <c:pt idx="143">
                  <c:v>345.92641261498028</c:v>
                </c:pt>
                <c:pt idx="144">
                  <c:v>340.34165571616296</c:v>
                </c:pt>
                <c:pt idx="145">
                  <c:v>348.5545335085414</c:v>
                </c:pt>
                <c:pt idx="146">
                  <c:v>356.76741130091983</c:v>
                </c:pt>
                <c:pt idx="147">
                  <c:v>361.36662286465173</c:v>
                </c:pt>
                <c:pt idx="148">
                  <c:v>362.68068331143235</c:v>
                </c:pt>
                <c:pt idx="149">
                  <c:v>352.82522996057821</c:v>
                </c:pt>
                <c:pt idx="150">
                  <c:v>372.53613666228648</c:v>
                </c:pt>
                <c:pt idx="151">
                  <c:v>366.62286465177397</c:v>
                </c:pt>
                <c:pt idx="152">
                  <c:v>376.14980289093296</c:v>
                </c:pt>
                <c:pt idx="153">
                  <c:v>368.92247043363994</c:v>
                </c:pt>
                <c:pt idx="154">
                  <c:v>366.95137976346911</c:v>
                </c:pt>
                <c:pt idx="155">
                  <c:v>360.70959264126145</c:v>
                </c:pt>
                <c:pt idx="156">
                  <c:v>366.29434954007883</c:v>
                </c:pt>
                <c:pt idx="157">
                  <c:v>362.02365308804207</c:v>
                </c:pt>
                <c:pt idx="158">
                  <c:v>361.69513797634693</c:v>
                </c:pt>
                <c:pt idx="159">
                  <c:v>367.27989487516425</c:v>
                </c:pt>
                <c:pt idx="160">
                  <c:v>360.70959264126145</c:v>
                </c:pt>
                <c:pt idx="161">
                  <c:v>362.35216819973715</c:v>
                </c:pt>
                <c:pt idx="162">
                  <c:v>362.02365308804207</c:v>
                </c:pt>
                <c:pt idx="163">
                  <c:v>357.75295663600525</c:v>
                </c:pt>
                <c:pt idx="164">
                  <c:v>359.72404730617609</c:v>
                </c:pt>
                <c:pt idx="165">
                  <c:v>357.09592641261497</c:v>
                </c:pt>
                <c:pt idx="166">
                  <c:v>363.00919842312743</c:v>
                </c:pt>
                <c:pt idx="167">
                  <c:v>374.83574244415246</c:v>
                </c:pt>
                <c:pt idx="168">
                  <c:v>372.93035479632067</c:v>
                </c:pt>
                <c:pt idx="169">
                  <c:v>372.93035479632067</c:v>
                </c:pt>
                <c:pt idx="170">
                  <c:v>367.0170827858081</c:v>
                </c:pt>
                <c:pt idx="171">
                  <c:v>342.70696452036793</c:v>
                </c:pt>
                <c:pt idx="172">
                  <c:v>334.4940867279895</c:v>
                </c:pt>
                <c:pt idx="173">
                  <c:v>337.4507227332457</c:v>
                </c:pt>
                <c:pt idx="174">
                  <c:v>335.80814717477</c:v>
                </c:pt>
                <c:pt idx="175">
                  <c:v>330.55190538764782</c:v>
                </c:pt>
                <c:pt idx="176">
                  <c:v>322.66754270696453</c:v>
                </c:pt>
                <c:pt idx="177">
                  <c:v>317.41130091984229</c:v>
                </c:pt>
                <c:pt idx="178">
                  <c:v>325.62417871222078</c:v>
                </c:pt>
                <c:pt idx="179">
                  <c:v>325.62417871222078</c:v>
                </c:pt>
                <c:pt idx="180">
                  <c:v>325.29566360052564</c:v>
                </c:pt>
                <c:pt idx="181">
                  <c:v>334.82260183968464</c:v>
                </c:pt>
                <c:pt idx="182">
                  <c:v>337.77923784494089</c:v>
                </c:pt>
                <c:pt idx="183">
                  <c:v>340.40735873850196</c:v>
                </c:pt>
                <c:pt idx="184">
                  <c:v>328.25229960578184</c:v>
                </c:pt>
                <c:pt idx="185">
                  <c:v>340.07884362680687</c:v>
                </c:pt>
                <c:pt idx="186">
                  <c:v>320.69645203679369</c:v>
                </c:pt>
                <c:pt idx="187">
                  <c:v>341.72141918528251</c:v>
                </c:pt>
                <c:pt idx="188">
                  <c:v>340.07884362680687</c:v>
                </c:pt>
                <c:pt idx="189">
                  <c:v>345.40078843626804</c:v>
                </c:pt>
                <c:pt idx="190">
                  <c:v>366.42575558475687</c:v>
                </c:pt>
                <c:pt idx="191">
                  <c:v>369.71090670170821</c:v>
                </c:pt>
                <c:pt idx="192">
                  <c:v>372.99605781865961</c:v>
                </c:pt>
                <c:pt idx="193">
                  <c:v>373.98160315374503</c:v>
                </c:pt>
                <c:pt idx="194">
                  <c:v>373.3245729303548</c:v>
                </c:pt>
                <c:pt idx="195">
                  <c:v>364.45466491458603</c:v>
                </c:pt>
                <c:pt idx="196">
                  <c:v>366.09724047306173</c:v>
                </c:pt>
                <c:pt idx="197">
                  <c:v>371.68199737187911</c:v>
                </c:pt>
                <c:pt idx="198">
                  <c:v>382.52299605781866</c:v>
                </c:pt>
                <c:pt idx="199">
                  <c:v>367.08278580814715</c:v>
                </c:pt>
                <c:pt idx="200">
                  <c:v>353.94218134034162</c:v>
                </c:pt>
                <c:pt idx="201">
                  <c:v>351.3140604467805</c:v>
                </c:pt>
                <c:pt idx="202">
                  <c:v>344.74375821287776</c:v>
                </c:pt>
                <c:pt idx="203">
                  <c:v>352.9566360052562</c:v>
                </c:pt>
                <c:pt idx="204">
                  <c:v>360.51248357424436</c:v>
                </c:pt>
                <c:pt idx="205">
                  <c:v>362.81208935611033</c:v>
                </c:pt>
                <c:pt idx="206">
                  <c:v>347.96320630749011</c:v>
                </c:pt>
                <c:pt idx="207">
                  <c:v>347.30617608409983</c:v>
                </c:pt>
                <c:pt idx="208">
                  <c:v>336.00525624178709</c:v>
                </c:pt>
                <c:pt idx="209">
                  <c:v>345.86070959264123</c:v>
                </c:pt>
                <c:pt idx="210">
                  <c:v>349.80289093298285</c:v>
                </c:pt>
                <c:pt idx="211">
                  <c:v>345.53219448094609</c:v>
                </c:pt>
                <c:pt idx="212">
                  <c:v>342.57555847568989</c:v>
                </c:pt>
                <c:pt idx="213">
                  <c:v>342.57555847568989</c:v>
                </c:pt>
                <c:pt idx="214">
                  <c:v>334.62549277266754</c:v>
                </c:pt>
                <c:pt idx="215">
                  <c:v>334.29697766097235</c:v>
                </c:pt>
                <c:pt idx="216">
                  <c:v>333.04862023653084</c:v>
                </c:pt>
                <c:pt idx="217">
                  <c:v>333.70565045992112</c:v>
                </c:pt>
                <c:pt idx="218">
                  <c:v>329.17214191852821</c:v>
                </c:pt>
                <c:pt idx="219">
                  <c:v>325.88699080157681</c:v>
                </c:pt>
                <c:pt idx="220">
                  <c:v>322.99605781865961</c:v>
                </c:pt>
                <c:pt idx="221">
                  <c:v>319.71090670170827</c:v>
                </c:pt>
                <c:pt idx="222">
                  <c:v>314.45466491458603</c:v>
                </c:pt>
                <c:pt idx="223">
                  <c:v>305.38764783180022</c:v>
                </c:pt>
                <c:pt idx="224">
                  <c:v>306.0446780551905</c:v>
                </c:pt>
                <c:pt idx="225">
                  <c:v>307.62155059132721</c:v>
                </c:pt>
                <c:pt idx="226">
                  <c:v>306.43889618922469</c:v>
                </c:pt>
                <c:pt idx="227">
                  <c:v>307.6872536136662</c:v>
                </c:pt>
                <c:pt idx="228">
                  <c:v>305.05913272010508</c:v>
                </c:pt>
                <c:pt idx="229">
                  <c:v>309.85545335085408</c:v>
                </c:pt>
                <c:pt idx="230">
                  <c:v>312.4178712220762</c:v>
                </c:pt>
                <c:pt idx="231">
                  <c:v>310.11826544021028</c:v>
                </c:pt>
                <c:pt idx="232">
                  <c:v>301.24835742444151</c:v>
                </c:pt>
                <c:pt idx="233">
                  <c:v>301.24835742444151</c:v>
                </c:pt>
                <c:pt idx="234">
                  <c:v>315.70302233902754</c:v>
                </c:pt>
                <c:pt idx="235">
                  <c:v>312.4178712220762</c:v>
                </c:pt>
                <c:pt idx="236">
                  <c:v>310.7752956636005</c:v>
                </c:pt>
                <c:pt idx="237">
                  <c:v>307.16162943495402</c:v>
                </c:pt>
                <c:pt idx="238">
                  <c:v>313.40341655716162</c:v>
                </c:pt>
                <c:pt idx="239">
                  <c:v>306.1760840998686</c:v>
                </c:pt>
                <c:pt idx="240">
                  <c:v>307.16162943495402</c:v>
                </c:pt>
                <c:pt idx="241">
                  <c:v>297.96320630749017</c:v>
                </c:pt>
                <c:pt idx="242">
                  <c:v>285.47963206307492</c:v>
                </c:pt>
                <c:pt idx="243">
                  <c:v>286.46517739816034</c:v>
                </c:pt>
                <c:pt idx="244">
                  <c:v>324.36925098554531</c:v>
                </c:pt>
                <c:pt idx="245">
                  <c:v>288.76478318002631</c:v>
                </c:pt>
                <c:pt idx="246">
                  <c:v>285.80814717477</c:v>
                </c:pt>
                <c:pt idx="247">
                  <c:v>282.85151116951374</c:v>
                </c:pt>
                <c:pt idx="248">
                  <c:v>282.52299605781866</c:v>
                </c:pt>
                <c:pt idx="249">
                  <c:v>277.26675427069648</c:v>
                </c:pt>
                <c:pt idx="250">
                  <c:v>283.50854139290408</c:v>
                </c:pt>
                <c:pt idx="251">
                  <c:v>292.70696452036793</c:v>
                </c:pt>
                <c:pt idx="252">
                  <c:v>286.46517739816034</c:v>
                </c:pt>
                <c:pt idx="253">
                  <c:v>283.50854139290408</c:v>
                </c:pt>
                <c:pt idx="254">
                  <c:v>277.9237844940867</c:v>
                </c:pt>
                <c:pt idx="255">
                  <c:v>272.33902759526939</c:v>
                </c:pt>
                <c:pt idx="256">
                  <c:v>269.38239159001313</c:v>
                </c:pt>
                <c:pt idx="257">
                  <c:v>274.63863337713531</c:v>
                </c:pt>
                <c:pt idx="258">
                  <c:v>271.35348226018397</c:v>
                </c:pt>
                <c:pt idx="259">
                  <c:v>266.09724047306173</c:v>
                </c:pt>
                <c:pt idx="260">
                  <c:v>269.38239159001313</c:v>
                </c:pt>
                <c:pt idx="261">
                  <c:v>275.95269382391587</c:v>
                </c:pt>
                <c:pt idx="262">
                  <c:v>273.98160315374508</c:v>
                </c:pt>
                <c:pt idx="263">
                  <c:v>272.66754270696453</c:v>
                </c:pt>
                <c:pt idx="264">
                  <c:v>262.81208935611039</c:v>
                </c:pt>
                <c:pt idx="265">
                  <c:v>262.81208935611039</c:v>
                </c:pt>
                <c:pt idx="266">
                  <c:v>266.75427069645201</c:v>
                </c:pt>
                <c:pt idx="267">
                  <c:v>282.52299605781866</c:v>
                </c:pt>
                <c:pt idx="268">
                  <c:v>282.52299605781866</c:v>
                </c:pt>
                <c:pt idx="269">
                  <c:v>274.63863337713531</c:v>
                </c:pt>
                <c:pt idx="270">
                  <c:v>264.45466491458603</c:v>
                </c:pt>
                <c:pt idx="271">
                  <c:v>256.89881734559788</c:v>
                </c:pt>
                <c:pt idx="272">
                  <c:v>251.64257555847567</c:v>
                </c:pt>
                <c:pt idx="273">
                  <c:v>244.74375821287779</c:v>
                </c:pt>
                <c:pt idx="274">
                  <c:v>244.74375821287779</c:v>
                </c:pt>
                <c:pt idx="275">
                  <c:v>244.74375821287779</c:v>
                </c:pt>
                <c:pt idx="276">
                  <c:v>244.74375821287779</c:v>
                </c:pt>
                <c:pt idx="277">
                  <c:v>252.62812089356112</c:v>
                </c:pt>
                <c:pt idx="278">
                  <c:v>254.59921156373193</c:v>
                </c:pt>
                <c:pt idx="279">
                  <c:v>247.37187910643888</c:v>
                </c:pt>
                <c:pt idx="280">
                  <c:v>243.42969776609721</c:v>
                </c:pt>
                <c:pt idx="281">
                  <c:v>227.00394218134031</c:v>
                </c:pt>
                <c:pt idx="282">
                  <c:v>232.91721419185282</c:v>
                </c:pt>
                <c:pt idx="283">
                  <c:v>237.84494086727992</c:v>
                </c:pt>
                <c:pt idx="284">
                  <c:v>226.6754270696452</c:v>
                </c:pt>
                <c:pt idx="285">
                  <c:v>223.71879106438894</c:v>
                </c:pt>
                <c:pt idx="286">
                  <c:v>215.83442838370564</c:v>
                </c:pt>
                <c:pt idx="287">
                  <c:v>220.43363994743754</c:v>
                </c:pt>
                <c:pt idx="288">
                  <c:v>227.33245729303547</c:v>
                </c:pt>
                <c:pt idx="289">
                  <c:v>241.4586070959264</c:v>
                </c:pt>
                <c:pt idx="290">
                  <c:v>237.51642575558475</c:v>
                </c:pt>
                <c:pt idx="291">
                  <c:v>243.75821287779237</c:v>
                </c:pt>
                <c:pt idx="292">
                  <c:v>250.65703022339025</c:v>
                </c:pt>
                <c:pt idx="293">
                  <c:v>241.4586070959264</c:v>
                </c:pt>
                <c:pt idx="294">
                  <c:v>247.37187910643888</c:v>
                </c:pt>
                <c:pt idx="295">
                  <c:v>309.26412614980291</c:v>
                </c:pt>
                <c:pt idx="296">
                  <c:v>248.35742444152427</c:v>
                </c:pt>
                <c:pt idx="297">
                  <c:v>248.02890932982916</c:v>
                </c:pt>
                <c:pt idx="298">
                  <c:v>248.68593955321944</c:v>
                </c:pt>
                <c:pt idx="299">
                  <c:v>240.47306176084101</c:v>
                </c:pt>
                <c:pt idx="300">
                  <c:v>234.23127463863335</c:v>
                </c:pt>
                <c:pt idx="301">
                  <c:v>239.15900131406042</c:v>
                </c:pt>
                <c:pt idx="302">
                  <c:v>234.55978975032852</c:v>
                </c:pt>
                <c:pt idx="303">
                  <c:v>225.0328515111695</c:v>
                </c:pt>
                <c:pt idx="304">
                  <c:v>234.23127463863335</c:v>
                </c:pt>
                <c:pt idx="305">
                  <c:v>228.64651773981601</c:v>
                </c:pt>
                <c:pt idx="306">
                  <c:v>211.89224704336399</c:v>
                </c:pt>
                <c:pt idx="307">
                  <c:v>220.10512483574243</c:v>
                </c:pt>
                <c:pt idx="308">
                  <c:v>214.52036793692508</c:v>
                </c:pt>
                <c:pt idx="309">
                  <c:v>220.10512483574243</c:v>
                </c:pt>
                <c:pt idx="310">
                  <c:v>227.33245729303547</c:v>
                </c:pt>
                <c:pt idx="311">
                  <c:v>225.36136662286464</c:v>
                </c:pt>
                <c:pt idx="312">
                  <c:v>223.71879106438894</c:v>
                </c:pt>
                <c:pt idx="313">
                  <c:v>222.07621550591324</c:v>
                </c:pt>
                <c:pt idx="314">
                  <c:v>214.84888304862025</c:v>
                </c:pt>
                <c:pt idx="315">
                  <c:v>208.93561103810774</c:v>
                </c:pt>
                <c:pt idx="316">
                  <c:v>232.58869908015768</c:v>
                </c:pt>
                <c:pt idx="317">
                  <c:v>235.08541392904073</c:v>
                </c:pt>
                <c:pt idx="318">
                  <c:v>231.80026281208936</c:v>
                </c:pt>
                <c:pt idx="319">
                  <c:v>225.68988173455978</c:v>
                </c:pt>
                <c:pt idx="320">
                  <c:v>217.47700394218134</c:v>
                </c:pt>
                <c:pt idx="321">
                  <c:v>215.17739816031536</c:v>
                </c:pt>
                <c:pt idx="322">
                  <c:v>216.49145860709592</c:v>
                </c:pt>
                <c:pt idx="323">
                  <c:v>214.84888304862025</c:v>
                </c:pt>
                <c:pt idx="324">
                  <c:v>207.68725361366623</c:v>
                </c:pt>
                <c:pt idx="325">
                  <c:v>223.71879106438894</c:v>
                </c:pt>
                <c:pt idx="326">
                  <c:v>222.60183968462545</c:v>
                </c:pt>
                <c:pt idx="327">
                  <c:v>231.47174770039419</c:v>
                </c:pt>
                <c:pt idx="328">
                  <c:v>243.29829172141919</c:v>
                </c:pt>
                <c:pt idx="329">
                  <c:v>243.95532194480941</c:v>
                </c:pt>
                <c:pt idx="330">
                  <c:v>251.18265440210246</c:v>
                </c:pt>
                <c:pt idx="331">
                  <c:v>253.15374507227332</c:v>
                </c:pt>
                <c:pt idx="332">
                  <c:v>255.45335085413925</c:v>
                </c:pt>
                <c:pt idx="333">
                  <c:v>261.36662286465179</c:v>
                </c:pt>
                <c:pt idx="334">
                  <c:v>265.63731931668855</c:v>
                </c:pt>
                <c:pt idx="335">
                  <c:v>260.70959264126151</c:v>
                </c:pt>
                <c:pt idx="336">
                  <c:v>253.15374507227332</c:v>
                </c:pt>
                <c:pt idx="337">
                  <c:v>259.39553219448089</c:v>
                </c:pt>
                <c:pt idx="338">
                  <c:v>263.00919842312749</c:v>
                </c:pt>
                <c:pt idx="339">
                  <c:v>261.69513797634687</c:v>
                </c:pt>
                <c:pt idx="340">
                  <c:v>254.13929040735871</c:v>
                </c:pt>
                <c:pt idx="341">
                  <c:v>250.19710906701707</c:v>
                </c:pt>
                <c:pt idx="342">
                  <c:v>253.48226018396844</c:v>
                </c:pt>
                <c:pt idx="343">
                  <c:v>256.76741130091983</c:v>
                </c:pt>
                <c:pt idx="344">
                  <c:v>252.49671484888304</c:v>
                </c:pt>
                <c:pt idx="345">
                  <c:v>247.89750328515109</c:v>
                </c:pt>
                <c:pt idx="346">
                  <c:v>240.99868593955321</c:v>
                </c:pt>
                <c:pt idx="347">
                  <c:v>241.32720105124832</c:v>
                </c:pt>
                <c:pt idx="348">
                  <c:v>239.02759526938235</c:v>
                </c:pt>
                <c:pt idx="349">
                  <c:v>235.41392904073587</c:v>
                </c:pt>
                <c:pt idx="350">
                  <c:v>239.68462549277262</c:v>
                </c:pt>
                <c:pt idx="351">
                  <c:v>232.12877792378447</c:v>
                </c:pt>
                <c:pt idx="352">
                  <c:v>231.14323258869908</c:v>
                </c:pt>
                <c:pt idx="353">
                  <c:v>231.14323258869908</c:v>
                </c:pt>
                <c:pt idx="354">
                  <c:v>228.18659658344282</c:v>
                </c:pt>
                <c:pt idx="355">
                  <c:v>232.45729303547958</c:v>
                </c:pt>
                <c:pt idx="356">
                  <c:v>228.51511169513796</c:v>
                </c:pt>
                <c:pt idx="357">
                  <c:v>232.78580814717475</c:v>
                </c:pt>
                <c:pt idx="358">
                  <c:v>234.09986859395528</c:v>
                </c:pt>
                <c:pt idx="359">
                  <c:v>231.47174770039419</c:v>
                </c:pt>
                <c:pt idx="360">
                  <c:v>227.85808147174768</c:v>
                </c:pt>
                <c:pt idx="361">
                  <c:v>231.14323258869908</c:v>
                </c:pt>
                <c:pt idx="362">
                  <c:v>230.15768725361366</c:v>
                </c:pt>
                <c:pt idx="363">
                  <c:v>235.08541392904073</c:v>
                </c:pt>
                <c:pt idx="364">
                  <c:v>324.9014454664914</c:v>
                </c:pt>
                <c:pt idx="365">
                  <c:v>246.58344283837056</c:v>
                </c:pt>
                <c:pt idx="366">
                  <c:v>247.56898817345598</c:v>
                </c:pt>
                <c:pt idx="367">
                  <c:v>245.59789750328511</c:v>
                </c:pt>
                <c:pt idx="368">
                  <c:v>245.92641261498028</c:v>
                </c:pt>
                <c:pt idx="369">
                  <c:v>246.58344283837056</c:v>
                </c:pt>
                <c:pt idx="370">
                  <c:v>233.44283837056506</c:v>
                </c:pt>
                <c:pt idx="371">
                  <c:v>221.28777923784492</c:v>
                </c:pt>
                <c:pt idx="372">
                  <c:v>221.28777923784492</c:v>
                </c:pt>
                <c:pt idx="373">
                  <c:v>210.44678055190539</c:v>
                </c:pt>
                <c:pt idx="374">
                  <c:v>206.83311432325885</c:v>
                </c:pt>
                <c:pt idx="375">
                  <c:v>206.17608409986855</c:v>
                </c:pt>
                <c:pt idx="376">
                  <c:v>202.23390275952693</c:v>
                </c:pt>
                <c:pt idx="377">
                  <c:v>205.84756898817344</c:v>
                </c:pt>
                <c:pt idx="378">
                  <c:v>205.84756898817344</c:v>
                </c:pt>
                <c:pt idx="379">
                  <c:v>227.2010512483574</c:v>
                </c:pt>
                <c:pt idx="380">
                  <c:v>214.38896189224701</c:v>
                </c:pt>
                <c:pt idx="381">
                  <c:v>211.76084099868592</c:v>
                </c:pt>
                <c:pt idx="382">
                  <c:v>204.86202365308804</c:v>
                </c:pt>
                <c:pt idx="383">
                  <c:v>196.97766097240469</c:v>
                </c:pt>
                <c:pt idx="384">
                  <c:v>200.59132720105126</c:v>
                </c:pt>
                <c:pt idx="385">
                  <c:v>196.32063074901447</c:v>
                </c:pt>
                <c:pt idx="386">
                  <c:v>194.61235216819972</c:v>
                </c:pt>
                <c:pt idx="387">
                  <c:v>194.67805519053877</c:v>
                </c:pt>
                <c:pt idx="388">
                  <c:v>208.14717477003941</c:v>
                </c:pt>
                <c:pt idx="389">
                  <c:v>201.24835742444148</c:v>
                </c:pt>
                <c:pt idx="390">
                  <c:v>205.84756898817344</c:v>
                </c:pt>
                <c:pt idx="391">
                  <c:v>214.06044678055187</c:v>
                </c:pt>
                <c:pt idx="392">
                  <c:v>196.64914586070958</c:v>
                </c:pt>
                <c:pt idx="393">
                  <c:v>195.66360052562419</c:v>
                </c:pt>
                <c:pt idx="394">
                  <c:v>189.09329829172142</c:v>
                </c:pt>
                <c:pt idx="395">
                  <c:v>180.22339027595268</c:v>
                </c:pt>
                <c:pt idx="396">
                  <c:v>171.35348226018394</c:v>
                </c:pt>
                <c:pt idx="397">
                  <c:v>169.05387647831799</c:v>
                </c:pt>
                <c:pt idx="398">
                  <c:v>160.51248357424441</c:v>
                </c:pt>
                <c:pt idx="399">
                  <c:v>169.71090670170827</c:v>
                </c:pt>
                <c:pt idx="400">
                  <c:v>169.05387647831799</c:v>
                </c:pt>
                <c:pt idx="401">
                  <c:v>174.9671484888305</c:v>
                </c:pt>
                <c:pt idx="402">
                  <c:v>175.29566360052561</c:v>
                </c:pt>
                <c:pt idx="403">
                  <c:v>168.06833114323257</c:v>
                </c:pt>
                <c:pt idx="404">
                  <c:v>159.19842312746383</c:v>
                </c:pt>
                <c:pt idx="405">
                  <c:v>139.81603153745073</c:v>
                </c:pt>
                <c:pt idx="406">
                  <c:v>134.23127463863338</c:v>
                </c:pt>
                <c:pt idx="407">
                  <c:v>122.07621550591325</c:v>
                </c:pt>
                <c:pt idx="408">
                  <c:v>122.07621550591325</c:v>
                </c:pt>
                <c:pt idx="409">
                  <c:v>126.67542706964521</c:v>
                </c:pt>
                <c:pt idx="410">
                  <c:v>126.67542706964521</c:v>
                </c:pt>
                <c:pt idx="411">
                  <c:v>124.04730617608411</c:v>
                </c:pt>
                <c:pt idx="412">
                  <c:v>114.84888304862021</c:v>
                </c:pt>
                <c:pt idx="413">
                  <c:v>124.70433639947434</c:v>
                </c:pt>
                <c:pt idx="414">
                  <c:v>104.99342969776609</c:v>
                </c:pt>
                <c:pt idx="415">
                  <c:v>94.48094612352169</c:v>
                </c:pt>
                <c:pt idx="416">
                  <c:v>94.80946123521683</c:v>
                </c:pt>
                <c:pt idx="417">
                  <c:v>84.625492772667542</c:v>
                </c:pt>
                <c:pt idx="418">
                  <c:v>76.741130091984232</c:v>
                </c:pt>
                <c:pt idx="419">
                  <c:v>71.484888304862025</c:v>
                </c:pt>
                <c:pt idx="420">
                  <c:v>73.455978975032849</c:v>
                </c:pt>
                <c:pt idx="421">
                  <c:v>71.156373193166885</c:v>
                </c:pt>
                <c:pt idx="422">
                  <c:v>68.528252299605782</c:v>
                </c:pt>
                <c:pt idx="423">
                  <c:v>67.214191852825223</c:v>
                </c:pt>
                <c:pt idx="424">
                  <c:v>94.80946123521683</c:v>
                </c:pt>
                <c:pt idx="425">
                  <c:v>104.00788436268068</c:v>
                </c:pt>
                <c:pt idx="426">
                  <c:v>104.99342969776609</c:v>
                </c:pt>
                <c:pt idx="427">
                  <c:v>113.20630749014452</c:v>
                </c:pt>
                <c:pt idx="428">
                  <c:v>123.06176084099866</c:v>
                </c:pt>
                <c:pt idx="429">
                  <c:v>122.40473061760842</c:v>
                </c:pt>
                <c:pt idx="430">
                  <c:v>117.14848883048619</c:v>
                </c:pt>
                <c:pt idx="431">
                  <c:v>131.27463863337712</c:v>
                </c:pt>
                <c:pt idx="432">
                  <c:v>133.57424441524307</c:v>
                </c:pt>
                <c:pt idx="433">
                  <c:v>129.30354796320631</c:v>
                </c:pt>
                <c:pt idx="434">
                  <c:v>133.57424441524307</c:v>
                </c:pt>
                <c:pt idx="435">
                  <c:v>117.47700394218136</c:v>
                </c:pt>
                <c:pt idx="436">
                  <c:v>81.2089356110381</c:v>
                </c:pt>
                <c:pt idx="437">
                  <c:v>94.152431011826536</c:v>
                </c:pt>
                <c:pt idx="438">
                  <c:v>88.567674113009204</c:v>
                </c:pt>
                <c:pt idx="439">
                  <c:v>104.33639947437582</c:v>
                </c:pt>
                <c:pt idx="440">
                  <c:v>112.54927726675429</c:v>
                </c:pt>
                <c:pt idx="441">
                  <c:v>118.79106438896187</c:v>
                </c:pt>
                <c:pt idx="442">
                  <c:v>121.09067017082785</c:v>
                </c:pt>
                <c:pt idx="443">
                  <c:v>124.04730617608411</c:v>
                </c:pt>
                <c:pt idx="444">
                  <c:v>122.73324572930355</c:v>
                </c:pt>
                <c:pt idx="445">
                  <c:v>127.66097240473061</c:v>
                </c:pt>
                <c:pt idx="446">
                  <c:v>105.97897503285152</c:v>
                </c:pt>
                <c:pt idx="447">
                  <c:v>130.2890932982917</c:v>
                </c:pt>
                <c:pt idx="448">
                  <c:v>122.40473061760842</c:v>
                </c:pt>
                <c:pt idx="449">
                  <c:v>148.02890932982916</c:v>
                </c:pt>
                <c:pt idx="450">
                  <c:v>137.51642575558475</c:v>
                </c:pt>
                <c:pt idx="451">
                  <c:v>139.48751642575556</c:v>
                </c:pt>
                <c:pt idx="452">
                  <c:v>156.24178712220763</c:v>
                </c:pt>
                <c:pt idx="453">
                  <c:v>170.03942181340344</c:v>
                </c:pt>
                <c:pt idx="454">
                  <c:v>261.82654402102497</c:v>
                </c:pt>
                <c:pt idx="455">
                  <c:v>294.34954007884357</c:v>
                </c:pt>
                <c:pt idx="456">
                  <c:v>298.29172141918525</c:v>
                </c:pt>
                <c:pt idx="457">
                  <c:v>293.03547963206307</c:v>
                </c:pt>
                <c:pt idx="458">
                  <c:v>305.19053876478318</c:v>
                </c:pt>
                <c:pt idx="459">
                  <c:v>296.64914586070955</c:v>
                </c:pt>
                <c:pt idx="460">
                  <c:v>306.50459921156369</c:v>
                </c:pt>
                <c:pt idx="461">
                  <c:v>307.49014454664911</c:v>
                </c:pt>
                <c:pt idx="462">
                  <c:v>312.4178712220762</c:v>
                </c:pt>
                <c:pt idx="463">
                  <c:v>313.73193166885676</c:v>
                </c:pt>
                <c:pt idx="464">
                  <c:v>323.58738501971089</c:v>
                </c:pt>
                <c:pt idx="465">
                  <c:v>325.22996057818659</c:v>
                </c:pt>
                <c:pt idx="466">
                  <c:v>315.83442838370564</c:v>
                </c:pt>
                <c:pt idx="467">
                  <c:v>314.71747700394218</c:v>
                </c:pt>
                <c:pt idx="468">
                  <c:v>323.91590013140603</c:v>
                </c:pt>
                <c:pt idx="469">
                  <c:v>320.63074901445464</c:v>
                </c:pt>
                <c:pt idx="470">
                  <c:v>322.86465177398162</c:v>
                </c:pt>
                <c:pt idx="471">
                  <c:v>314.58607095926413</c:v>
                </c:pt>
                <c:pt idx="472">
                  <c:v>311.10381077529564</c:v>
                </c:pt>
                <c:pt idx="473">
                  <c:v>314.52036793692508</c:v>
                </c:pt>
                <c:pt idx="474">
                  <c:v>318.98817345597894</c:v>
                </c:pt>
                <c:pt idx="475">
                  <c:v>320.63074901445464</c:v>
                </c:pt>
                <c:pt idx="476">
                  <c:v>322.99605781865961</c:v>
                </c:pt>
                <c:pt idx="477">
                  <c:v>307.95006570302229</c:v>
                </c:pt>
                <c:pt idx="478">
                  <c:v>310.70959264126145</c:v>
                </c:pt>
                <c:pt idx="479">
                  <c:v>319.97371879106441</c:v>
                </c:pt>
                <c:pt idx="480">
                  <c:v>334.09986859395531</c:v>
                </c:pt>
                <c:pt idx="481">
                  <c:v>323.12746386333771</c:v>
                </c:pt>
                <c:pt idx="482">
                  <c:v>321.41918528252302</c:v>
                </c:pt>
                <c:pt idx="483">
                  <c:v>332.19448094612352</c:v>
                </c:pt>
                <c:pt idx="484">
                  <c:v>326.87253613666229</c:v>
                </c:pt>
                <c:pt idx="485">
                  <c:v>313.79763469119575</c:v>
                </c:pt>
                <c:pt idx="486">
                  <c:v>302.69382391590011</c:v>
                </c:pt>
                <c:pt idx="487">
                  <c:v>306.2417871222076</c:v>
                </c:pt>
                <c:pt idx="488">
                  <c:v>302.43101182654402</c:v>
                </c:pt>
                <c:pt idx="489">
                  <c:v>282.85151116951374</c:v>
                </c:pt>
                <c:pt idx="490">
                  <c:v>288.10775295663598</c:v>
                </c:pt>
                <c:pt idx="491">
                  <c:v>294.61235216819972</c:v>
                </c:pt>
                <c:pt idx="492">
                  <c:v>303.21944809461235</c:v>
                </c:pt>
                <c:pt idx="493">
                  <c:v>300.26281208935609</c:v>
                </c:pt>
                <c:pt idx="494">
                  <c:v>296.32063074901447</c:v>
                </c:pt>
                <c:pt idx="495">
                  <c:v>301.31406044678056</c:v>
                </c:pt>
                <c:pt idx="496">
                  <c:v>301.11695137976346</c:v>
                </c:pt>
                <c:pt idx="497">
                  <c:v>295.00657030223385</c:v>
                </c:pt>
                <c:pt idx="498">
                  <c:v>313.79763469119575</c:v>
                </c:pt>
                <c:pt idx="499">
                  <c:v>323.91590013140603</c:v>
                </c:pt>
                <c:pt idx="500">
                  <c:v>333.11432325886989</c:v>
                </c:pt>
                <c:pt idx="501">
                  <c:v>320.17082785808145</c:v>
                </c:pt>
                <c:pt idx="502">
                  <c:v>297.70039421813402</c:v>
                </c:pt>
                <c:pt idx="503">
                  <c:v>263.27201051248358</c:v>
                </c:pt>
                <c:pt idx="504">
                  <c:v>269.84231274638631</c:v>
                </c:pt>
                <c:pt idx="505">
                  <c:v>268.72531666122893</c:v>
                </c:pt>
                <c:pt idx="506">
                  <c:v>267.61274192495233</c:v>
                </c:pt>
                <c:pt idx="507">
                  <c:v>266.504571036762</c:v>
                </c:pt>
                <c:pt idx="508">
                  <c:v>265.40078656512964</c:v>
                </c:pt>
                <c:pt idx="509">
                  <c:v>264.3013711475254</c:v>
                </c:pt>
                <c:pt idx="510">
                  <c:v>263.20630749014452</c:v>
                </c:pt>
                <c:pt idx="511">
                  <c:v>255.97897503285151</c:v>
                </c:pt>
                <c:pt idx="512">
                  <c:v>253.02233902759525</c:v>
                </c:pt>
                <c:pt idx="513">
                  <c:v>261.62943495400788</c:v>
                </c:pt>
                <c:pt idx="514">
                  <c:v>244.87516425755581</c:v>
                </c:pt>
                <c:pt idx="515">
                  <c:v>237.97634691195793</c:v>
                </c:pt>
                <c:pt idx="516">
                  <c:v>222.53613666228645</c:v>
                </c:pt>
                <c:pt idx="517">
                  <c:v>223.52168199737184</c:v>
                </c:pt>
                <c:pt idx="518">
                  <c:v>217.60840998685936</c:v>
                </c:pt>
                <c:pt idx="519">
                  <c:v>218.59395532194478</c:v>
                </c:pt>
                <c:pt idx="520">
                  <c:v>250.06570302233902</c:v>
                </c:pt>
                <c:pt idx="521">
                  <c:v>260.18396846254927</c:v>
                </c:pt>
                <c:pt idx="522">
                  <c:v>252.69382391590014</c:v>
                </c:pt>
                <c:pt idx="523">
                  <c:v>241.13009198423129</c:v>
                </c:pt>
                <c:pt idx="524">
                  <c:v>243.56110381077528</c:v>
                </c:pt>
                <c:pt idx="525">
                  <c:v>220.03942181340341</c:v>
                </c:pt>
                <c:pt idx="526">
                  <c:v>206.11038107752955</c:v>
                </c:pt>
                <c:pt idx="527">
                  <c:v>215.63731931668855</c:v>
                </c:pt>
                <c:pt idx="528">
                  <c:v>225.95269382391589</c:v>
                </c:pt>
                <c:pt idx="529">
                  <c:v>213.27201051248358</c:v>
                </c:pt>
                <c:pt idx="530">
                  <c:v>213.27201051248358</c:v>
                </c:pt>
                <c:pt idx="531">
                  <c:v>213.60052562417874</c:v>
                </c:pt>
                <c:pt idx="532">
                  <c:v>220.17082785808151</c:v>
                </c:pt>
                <c:pt idx="533">
                  <c:v>240.6701708278581</c:v>
                </c:pt>
                <c:pt idx="534">
                  <c:v>248.75164257555846</c:v>
                </c:pt>
                <c:pt idx="535">
                  <c:v>268.52825229960581</c:v>
                </c:pt>
                <c:pt idx="536">
                  <c:v>278.64651773981603</c:v>
                </c:pt>
                <c:pt idx="537">
                  <c:v>275.75558475689877</c:v>
                </c:pt>
                <c:pt idx="538">
                  <c:v>282.72010512483575</c:v>
                </c:pt>
                <c:pt idx="539">
                  <c:v>254.66491458607098</c:v>
                </c:pt>
                <c:pt idx="540">
                  <c:v>245.46649145860709</c:v>
                </c:pt>
                <c:pt idx="541">
                  <c:v>238.43626806833112</c:v>
                </c:pt>
                <c:pt idx="542">
                  <c:v>243.49540078843629</c:v>
                </c:pt>
                <c:pt idx="543">
                  <c:v>248.75164257555846</c:v>
                </c:pt>
                <c:pt idx="544">
                  <c:v>251.11695137976346</c:v>
                </c:pt>
                <c:pt idx="545">
                  <c:v>241.39290407358737</c:v>
                </c:pt>
                <c:pt idx="546">
                  <c:v>237.91064388961891</c:v>
                </c:pt>
                <c:pt idx="547">
                  <c:v>235.54533508541394</c:v>
                </c:pt>
                <c:pt idx="548">
                  <c:v>245.66360052562416</c:v>
                </c:pt>
                <c:pt idx="549">
                  <c:v>257.29303547963207</c:v>
                </c:pt>
                <c:pt idx="550">
                  <c:v>255.6504599211564</c:v>
                </c:pt>
                <c:pt idx="551">
                  <c:v>249.73718791064391</c:v>
                </c:pt>
                <c:pt idx="552">
                  <c:v>269.18528252299603</c:v>
                </c:pt>
                <c:pt idx="553">
                  <c:v>297.76609724047307</c:v>
                </c:pt>
                <c:pt idx="554">
                  <c:v>320.36793692509855</c:v>
                </c:pt>
                <c:pt idx="555">
                  <c:v>326.74113009198425</c:v>
                </c:pt>
                <c:pt idx="556">
                  <c:v>331.2089356110381</c:v>
                </c:pt>
                <c:pt idx="557">
                  <c:v>348.22601839684626</c:v>
                </c:pt>
                <c:pt idx="558">
                  <c:v>344.80946123521682</c:v>
                </c:pt>
                <c:pt idx="559">
                  <c:v>332.45729303547961</c:v>
                </c:pt>
                <c:pt idx="560">
                  <c:v>315.17739816031536</c:v>
                </c:pt>
                <c:pt idx="561">
                  <c:v>306.11038107752955</c:v>
                </c:pt>
                <c:pt idx="562">
                  <c:v>306.2417871222076</c:v>
                </c:pt>
                <c:pt idx="563">
                  <c:v>315.11169513797631</c:v>
                </c:pt>
                <c:pt idx="564">
                  <c:v>349.34296977660972</c:v>
                </c:pt>
                <c:pt idx="565">
                  <c:v>336.46517739816028</c:v>
                </c:pt>
                <c:pt idx="566">
                  <c:v>321.81340341655715</c:v>
                </c:pt>
                <c:pt idx="567">
                  <c:v>328.12089356110386</c:v>
                </c:pt>
                <c:pt idx="568">
                  <c:v>348.94875164257553</c:v>
                </c:pt>
                <c:pt idx="569">
                  <c:v>358.40998685939553</c:v>
                </c:pt>
                <c:pt idx="570">
                  <c:v>343.36399474375821</c:v>
                </c:pt>
                <c:pt idx="571">
                  <c:v>387.3850197109067</c:v>
                </c:pt>
                <c:pt idx="572">
                  <c:v>399.8685939553219</c:v>
                </c:pt>
                <c:pt idx="573">
                  <c:v>331.86596583442838</c:v>
                </c:pt>
                <c:pt idx="574">
                  <c:v>308.93561103810777</c:v>
                </c:pt>
                <c:pt idx="575">
                  <c:v>268.92247043363994</c:v>
                </c:pt>
                <c:pt idx="576">
                  <c:v>280.88042049934296</c:v>
                </c:pt>
                <c:pt idx="577">
                  <c:v>312.08935611038106</c:v>
                </c:pt>
                <c:pt idx="578">
                  <c:v>331.01182654402101</c:v>
                </c:pt>
                <c:pt idx="579">
                  <c:v>326.93823915900134</c:v>
                </c:pt>
                <c:pt idx="580">
                  <c:v>308.54139290407358</c:v>
                </c:pt>
                <c:pt idx="581">
                  <c:v>276.54402102496715</c:v>
                </c:pt>
                <c:pt idx="582">
                  <c:v>279.59921156373196</c:v>
                </c:pt>
                <c:pt idx="583">
                  <c:v>282.6544021024967</c:v>
                </c:pt>
                <c:pt idx="584">
                  <c:v>297.50328515111693</c:v>
                </c:pt>
                <c:pt idx="585">
                  <c:v>298.09461235216821</c:v>
                </c:pt>
                <c:pt idx="586">
                  <c:v>300.26281208935609</c:v>
                </c:pt>
                <c:pt idx="587">
                  <c:v>289.94743758212877</c:v>
                </c:pt>
                <c:pt idx="588">
                  <c:v>285.54533508541391</c:v>
                </c:pt>
                <c:pt idx="589">
                  <c:v>287.4507227332457</c:v>
                </c:pt>
                <c:pt idx="590">
                  <c:v>286.07095926412615</c:v>
                </c:pt>
                <c:pt idx="591">
                  <c:v>277.52956636005257</c:v>
                </c:pt>
                <c:pt idx="592">
                  <c:v>285.54533508541391</c:v>
                </c:pt>
                <c:pt idx="593">
                  <c:v>287.31931668856771</c:v>
                </c:pt>
                <c:pt idx="594">
                  <c:v>269.44809461235218</c:v>
                </c:pt>
                <c:pt idx="595">
                  <c:v>266.16294349540084</c:v>
                </c:pt>
                <c:pt idx="596">
                  <c:v>290.01314060446782</c:v>
                </c:pt>
                <c:pt idx="597">
                  <c:v>274.63863337713536</c:v>
                </c:pt>
                <c:pt idx="598">
                  <c:v>283.04862023653089</c:v>
                </c:pt>
                <c:pt idx="599">
                  <c:v>280.61760840998687</c:v>
                </c:pt>
                <c:pt idx="600">
                  <c:v>277.52956636005257</c:v>
                </c:pt>
                <c:pt idx="601">
                  <c:v>302.29960578186598</c:v>
                </c:pt>
                <c:pt idx="602">
                  <c:v>328.58081471747704</c:v>
                </c:pt>
                <c:pt idx="603">
                  <c:v>338.56767411300922</c:v>
                </c:pt>
                <c:pt idx="604">
                  <c:v>324.8357424441524</c:v>
                </c:pt>
                <c:pt idx="605">
                  <c:v>369.84231274638631</c:v>
                </c:pt>
                <c:pt idx="606">
                  <c:v>362.68068331143235</c:v>
                </c:pt>
                <c:pt idx="607">
                  <c:v>351.83968462549274</c:v>
                </c:pt>
                <c:pt idx="608">
                  <c:v>357.03022339027598</c:v>
                </c:pt>
                <c:pt idx="609">
                  <c:v>354.46780551905385</c:v>
                </c:pt>
                <c:pt idx="610">
                  <c:v>341.59001314060447</c:v>
                </c:pt>
                <c:pt idx="611">
                  <c:v>341.65571616294346</c:v>
                </c:pt>
                <c:pt idx="612">
                  <c:v>344.34954007884357</c:v>
                </c:pt>
              </c:numCache>
            </c:numRef>
          </c:val>
          <c:smooth val="0"/>
          <c:extLst>
            <c:ext xmlns:c16="http://schemas.microsoft.com/office/drawing/2014/chart" uri="{C3380CC4-5D6E-409C-BE32-E72D297353CC}">
              <c16:uniqueId val="{00000001-8DC0-46D8-B6C4-74FEDDBCA86C}"/>
            </c:ext>
          </c:extLst>
        </c:ser>
        <c:ser>
          <c:idx val="4"/>
          <c:order val="2"/>
          <c:tx>
            <c:strRef>
              <c:f>'Graf per ARCH'!$B$37</c:f>
              <c:strCache>
                <c:ptCount val="1"/>
                <c:pt idx="0">
                  <c:v>Costo Fuel Oil S.Industrial </c:v>
                </c:pt>
              </c:strCache>
            </c:strRef>
          </c:tx>
          <c:spPr>
            <a:ln w="34925">
              <a:solidFill>
                <a:srgbClr val="7030A0"/>
              </a:solidFill>
            </a:ln>
          </c:spPr>
          <c:marker>
            <c:symbol val="none"/>
          </c:marker>
          <c:cat>
            <c:numRef>
              <c:f>Fuel!$C$184:$C$796</c:f>
              <c:numCache>
                <c:formatCode>m/d/yyyy</c:formatCode>
                <c:ptCount val="613"/>
                <c:pt idx="0">
                  <c:v>44546</c:v>
                </c:pt>
                <c:pt idx="1">
                  <c:v>44545</c:v>
                </c:pt>
                <c:pt idx="2">
                  <c:v>44544</c:v>
                </c:pt>
                <c:pt idx="3">
                  <c:v>44543</c:v>
                </c:pt>
                <c:pt idx="4">
                  <c:v>44540</c:v>
                </c:pt>
                <c:pt idx="5">
                  <c:v>44539</c:v>
                </c:pt>
                <c:pt idx="6">
                  <c:v>44538</c:v>
                </c:pt>
                <c:pt idx="7">
                  <c:v>44537</c:v>
                </c:pt>
                <c:pt idx="8">
                  <c:v>44536</c:v>
                </c:pt>
                <c:pt idx="9">
                  <c:v>44533</c:v>
                </c:pt>
                <c:pt idx="10">
                  <c:v>44532</c:v>
                </c:pt>
                <c:pt idx="11">
                  <c:v>44531</c:v>
                </c:pt>
                <c:pt idx="12">
                  <c:v>44530</c:v>
                </c:pt>
                <c:pt idx="13">
                  <c:v>44529</c:v>
                </c:pt>
                <c:pt idx="14">
                  <c:v>44524</c:v>
                </c:pt>
                <c:pt idx="15">
                  <c:v>44523</c:v>
                </c:pt>
                <c:pt idx="16">
                  <c:v>44522</c:v>
                </c:pt>
                <c:pt idx="17">
                  <c:v>44519</c:v>
                </c:pt>
                <c:pt idx="18">
                  <c:v>44518</c:v>
                </c:pt>
                <c:pt idx="19">
                  <c:v>44517</c:v>
                </c:pt>
                <c:pt idx="20">
                  <c:v>44516</c:v>
                </c:pt>
                <c:pt idx="21">
                  <c:v>44515</c:v>
                </c:pt>
                <c:pt idx="22">
                  <c:v>44512</c:v>
                </c:pt>
                <c:pt idx="23">
                  <c:v>44511</c:v>
                </c:pt>
                <c:pt idx="24">
                  <c:v>44510</c:v>
                </c:pt>
                <c:pt idx="25">
                  <c:v>44509</c:v>
                </c:pt>
                <c:pt idx="26">
                  <c:v>44508</c:v>
                </c:pt>
                <c:pt idx="27">
                  <c:v>44505</c:v>
                </c:pt>
                <c:pt idx="28">
                  <c:v>44504</c:v>
                </c:pt>
                <c:pt idx="29">
                  <c:v>44503</c:v>
                </c:pt>
                <c:pt idx="30">
                  <c:v>44502</c:v>
                </c:pt>
                <c:pt idx="31">
                  <c:v>44501</c:v>
                </c:pt>
                <c:pt idx="32">
                  <c:v>44498</c:v>
                </c:pt>
                <c:pt idx="33">
                  <c:v>44497</c:v>
                </c:pt>
                <c:pt idx="34">
                  <c:v>44496</c:v>
                </c:pt>
                <c:pt idx="35">
                  <c:v>44495</c:v>
                </c:pt>
                <c:pt idx="36">
                  <c:v>44494</c:v>
                </c:pt>
                <c:pt idx="37">
                  <c:v>44491</c:v>
                </c:pt>
                <c:pt idx="38">
                  <c:v>44490</c:v>
                </c:pt>
                <c:pt idx="39">
                  <c:v>44489</c:v>
                </c:pt>
                <c:pt idx="40">
                  <c:v>44488</c:v>
                </c:pt>
                <c:pt idx="41">
                  <c:v>44487</c:v>
                </c:pt>
                <c:pt idx="42">
                  <c:v>44484</c:v>
                </c:pt>
                <c:pt idx="43">
                  <c:v>44483</c:v>
                </c:pt>
                <c:pt idx="44">
                  <c:v>44482</c:v>
                </c:pt>
                <c:pt idx="45">
                  <c:v>44481</c:v>
                </c:pt>
                <c:pt idx="46">
                  <c:v>44480</c:v>
                </c:pt>
                <c:pt idx="47">
                  <c:v>44477</c:v>
                </c:pt>
                <c:pt idx="48">
                  <c:v>44476</c:v>
                </c:pt>
                <c:pt idx="49">
                  <c:v>44475</c:v>
                </c:pt>
                <c:pt idx="50">
                  <c:v>44474</c:v>
                </c:pt>
                <c:pt idx="51">
                  <c:v>44473</c:v>
                </c:pt>
                <c:pt idx="52">
                  <c:v>44470</c:v>
                </c:pt>
                <c:pt idx="53">
                  <c:v>44469</c:v>
                </c:pt>
                <c:pt idx="54">
                  <c:v>44468</c:v>
                </c:pt>
                <c:pt idx="55">
                  <c:v>44467</c:v>
                </c:pt>
                <c:pt idx="56">
                  <c:v>44464</c:v>
                </c:pt>
                <c:pt idx="57">
                  <c:v>44463</c:v>
                </c:pt>
                <c:pt idx="58">
                  <c:v>44462</c:v>
                </c:pt>
                <c:pt idx="59">
                  <c:v>44461</c:v>
                </c:pt>
                <c:pt idx="60">
                  <c:v>44460</c:v>
                </c:pt>
                <c:pt idx="61">
                  <c:v>44459</c:v>
                </c:pt>
                <c:pt idx="62">
                  <c:v>44456</c:v>
                </c:pt>
                <c:pt idx="63">
                  <c:v>44455</c:v>
                </c:pt>
                <c:pt idx="64">
                  <c:v>44454</c:v>
                </c:pt>
                <c:pt idx="65">
                  <c:v>44453</c:v>
                </c:pt>
                <c:pt idx="66">
                  <c:v>44452</c:v>
                </c:pt>
                <c:pt idx="67">
                  <c:v>44449</c:v>
                </c:pt>
                <c:pt idx="68">
                  <c:v>44448</c:v>
                </c:pt>
                <c:pt idx="69">
                  <c:v>44447</c:v>
                </c:pt>
                <c:pt idx="70">
                  <c:v>44446</c:v>
                </c:pt>
                <c:pt idx="71">
                  <c:v>44445</c:v>
                </c:pt>
                <c:pt idx="72">
                  <c:v>44442</c:v>
                </c:pt>
                <c:pt idx="73">
                  <c:v>44441</c:v>
                </c:pt>
                <c:pt idx="74">
                  <c:v>44440</c:v>
                </c:pt>
                <c:pt idx="75">
                  <c:v>44439</c:v>
                </c:pt>
                <c:pt idx="76">
                  <c:v>44438</c:v>
                </c:pt>
                <c:pt idx="77">
                  <c:v>44435</c:v>
                </c:pt>
                <c:pt idx="78">
                  <c:v>44434</c:v>
                </c:pt>
                <c:pt idx="79">
                  <c:v>44433</c:v>
                </c:pt>
                <c:pt idx="80">
                  <c:v>44432</c:v>
                </c:pt>
                <c:pt idx="81">
                  <c:v>44431</c:v>
                </c:pt>
                <c:pt idx="82">
                  <c:v>44428</c:v>
                </c:pt>
                <c:pt idx="83">
                  <c:v>44427</c:v>
                </c:pt>
                <c:pt idx="84">
                  <c:v>44426</c:v>
                </c:pt>
                <c:pt idx="85">
                  <c:v>44425</c:v>
                </c:pt>
                <c:pt idx="86">
                  <c:v>44424</c:v>
                </c:pt>
                <c:pt idx="87">
                  <c:v>44421</c:v>
                </c:pt>
                <c:pt idx="88">
                  <c:v>44420</c:v>
                </c:pt>
                <c:pt idx="89">
                  <c:v>44419</c:v>
                </c:pt>
                <c:pt idx="90">
                  <c:v>44418</c:v>
                </c:pt>
                <c:pt idx="91">
                  <c:v>44417</c:v>
                </c:pt>
                <c:pt idx="92">
                  <c:v>44414</c:v>
                </c:pt>
                <c:pt idx="93">
                  <c:v>44413</c:v>
                </c:pt>
                <c:pt idx="94">
                  <c:v>44412</c:v>
                </c:pt>
                <c:pt idx="95">
                  <c:v>44411</c:v>
                </c:pt>
                <c:pt idx="96">
                  <c:v>44410</c:v>
                </c:pt>
                <c:pt idx="97">
                  <c:v>44407</c:v>
                </c:pt>
                <c:pt idx="98">
                  <c:v>44406</c:v>
                </c:pt>
                <c:pt idx="99">
                  <c:v>44405</c:v>
                </c:pt>
                <c:pt idx="100">
                  <c:v>44404</c:v>
                </c:pt>
                <c:pt idx="101">
                  <c:v>44403</c:v>
                </c:pt>
                <c:pt idx="102">
                  <c:v>44400</c:v>
                </c:pt>
                <c:pt idx="103">
                  <c:v>44399</c:v>
                </c:pt>
                <c:pt idx="104">
                  <c:v>44398</c:v>
                </c:pt>
                <c:pt idx="105">
                  <c:v>44397</c:v>
                </c:pt>
                <c:pt idx="106">
                  <c:v>44396</c:v>
                </c:pt>
                <c:pt idx="107">
                  <c:v>44393</c:v>
                </c:pt>
                <c:pt idx="108">
                  <c:v>44392</c:v>
                </c:pt>
                <c:pt idx="109">
                  <c:v>44391</c:v>
                </c:pt>
                <c:pt idx="110">
                  <c:v>44390</c:v>
                </c:pt>
                <c:pt idx="111">
                  <c:v>44389</c:v>
                </c:pt>
                <c:pt idx="112">
                  <c:v>44386</c:v>
                </c:pt>
                <c:pt idx="113">
                  <c:v>44385</c:v>
                </c:pt>
                <c:pt idx="114">
                  <c:v>44384</c:v>
                </c:pt>
                <c:pt idx="115">
                  <c:v>44383</c:v>
                </c:pt>
                <c:pt idx="116">
                  <c:v>44382</c:v>
                </c:pt>
                <c:pt idx="117">
                  <c:v>44379</c:v>
                </c:pt>
                <c:pt idx="118">
                  <c:v>44378</c:v>
                </c:pt>
                <c:pt idx="119">
                  <c:v>44377</c:v>
                </c:pt>
                <c:pt idx="120">
                  <c:v>44376</c:v>
                </c:pt>
                <c:pt idx="121">
                  <c:v>44375</c:v>
                </c:pt>
                <c:pt idx="122">
                  <c:v>44372</c:v>
                </c:pt>
                <c:pt idx="123">
                  <c:v>44371</c:v>
                </c:pt>
                <c:pt idx="124">
                  <c:v>44370</c:v>
                </c:pt>
                <c:pt idx="125">
                  <c:v>44369</c:v>
                </c:pt>
                <c:pt idx="126">
                  <c:v>44368</c:v>
                </c:pt>
                <c:pt idx="127">
                  <c:v>44365</c:v>
                </c:pt>
                <c:pt idx="128">
                  <c:v>44364</c:v>
                </c:pt>
                <c:pt idx="129">
                  <c:v>44363</c:v>
                </c:pt>
                <c:pt idx="130">
                  <c:v>44362</c:v>
                </c:pt>
                <c:pt idx="131">
                  <c:v>44361</c:v>
                </c:pt>
                <c:pt idx="132">
                  <c:v>44358</c:v>
                </c:pt>
                <c:pt idx="133">
                  <c:v>44357</c:v>
                </c:pt>
                <c:pt idx="134">
                  <c:v>44350</c:v>
                </c:pt>
                <c:pt idx="135">
                  <c:v>44349</c:v>
                </c:pt>
                <c:pt idx="136">
                  <c:v>44348</c:v>
                </c:pt>
                <c:pt idx="137">
                  <c:v>44347</c:v>
                </c:pt>
                <c:pt idx="138">
                  <c:v>44344</c:v>
                </c:pt>
                <c:pt idx="139">
                  <c:v>44343</c:v>
                </c:pt>
                <c:pt idx="140">
                  <c:v>44342</c:v>
                </c:pt>
                <c:pt idx="141">
                  <c:v>44341</c:v>
                </c:pt>
                <c:pt idx="142">
                  <c:v>44340</c:v>
                </c:pt>
                <c:pt idx="143">
                  <c:v>44337</c:v>
                </c:pt>
                <c:pt idx="144">
                  <c:v>44336</c:v>
                </c:pt>
                <c:pt idx="145">
                  <c:v>44335</c:v>
                </c:pt>
                <c:pt idx="146">
                  <c:v>44334</c:v>
                </c:pt>
                <c:pt idx="147">
                  <c:v>44333</c:v>
                </c:pt>
                <c:pt idx="148">
                  <c:v>44330</c:v>
                </c:pt>
                <c:pt idx="149">
                  <c:v>44329</c:v>
                </c:pt>
                <c:pt idx="150">
                  <c:v>44328</c:v>
                </c:pt>
                <c:pt idx="151">
                  <c:v>44327</c:v>
                </c:pt>
                <c:pt idx="152">
                  <c:v>44326</c:v>
                </c:pt>
                <c:pt idx="153">
                  <c:v>44323</c:v>
                </c:pt>
                <c:pt idx="154">
                  <c:v>44322</c:v>
                </c:pt>
                <c:pt idx="155">
                  <c:v>44321</c:v>
                </c:pt>
                <c:pt idx="156">
                  <c:v>44320</c:v>
                </c:pt>
                <c:pt idx="157">
                  <c:v>44319</c:v>
                </c:pt>
                <c:pt idx="158">
                  <c:v>44316</c:v>
                </c:pt>
                <c:pt idx="159">
                  <c:v>44315</c:v>
                </c:pt>
                <c:pt idx="160">
                  <c:v>44314</c:v>
                </c:pt>
                <c:pt idx="161">
                  <c:v>44313</c:v>
                </c:pt>
                <c:pt idx="162">
                  <c:v>44312</c:v>
                </c:pt>
                <c:pt idx="163">
                  <c:v>44309</c:v>
                </c:pt>
                <c:pt idx="164">
                  <c:v>44308</c:v>
                </c:pt>
                <c:pt idx="165">
                  <c:v>44307</c:v>
                </c:pt>
                <c:pt idx="166">
                  <c:v>44306</c:v>
                </c:pt>
                <c:pt idx="167">
                  <c:v>44305</c:v>
                </c:pt>
                <c:pt idx="168">
                  <c:v>44302</c:v>
                </c:pt>
                <c:pt idx="169">
                  <c:v>44301</c:v>
                </c:pt>
                <c:pt idx="170">
                  <c:v>44300</c:v>
                </c:pt>
                <c:pt idx="171">
                  <c:v>44299</c:v>
                </c:pt>
                <c:pt idx="172">
                  <c:v>44298</c:v>
                </c:pt>
                <c:pt idx="173">
                  <c:v>44295</c:v>
                </c:pt>
                <c:pt idx="174">
                  <c:v>44294</c:v>
                </c:pt>
                <c:pt idx="175">
                  <c:v>44293</c:v>
                </c:pt>
                <c:pt idx="176">
                  <c:v>44292</c:v>
                </c:pt>
                <c:pt idx="177">
                  <c:v>44291</c:v>
                </c:pt>
                <c:pt idx="178">
                  <c:v>44288</c:v>
                </c:pt>
                <c:pt idx="179">
                  <c:v>44287</c:v>
                </c:pt>
                <c:pt idx="180">
                  <c:v>44286</c:v>
                </c:pt>
                <c:pt idx="181">
                  <c:v>44285</c:v>
                </c:pt>
                <c:pt idx="182">
                  <c:v>44284</c:v>
                </c:pt>
                <c:pt idx="183">
                  <c:v>44281</c:v>
                </c:pt>
                <c:pt idx="184">
                  <c:v>44280</c:v>
                </c:pt>
                <c:pt idx="185">
                  <c:v>44279</c:v>
                </c:pt>
                <c:pt idx="186">
                  <c:v>44278</c:v>
                </c:pt>
                <c:pt idx="187">
                  <c:v>44277</c:v>
                </c:pt>
                <c:pt idx="188">
                  <c:v>44274</c:v>
                </c:pt>
                <c:pt idx="189">
                  <c:v>44273</c:v>
                </c:pt>
                <c:pt idx="190">
                  <c:v>44272</c:v>
                </c:pt>
                <c:pt idx="191">
                  <c:v>44271</c:v>
                </c:pt>
                <c:pt idx="192">
                  <c:v>44270</c:v>
                </c:pt>
                <c:pt idx="193">
                  <c:v>44267</c:v>
                </c:pt>
                <c:pt idx="194">
                  <c:v>44266</c:v>
                </c:pt>
                <c:pt idx="195">
                  <c:v>44265</c:v>
                </c:pt>
                <c:pt idx="196">
                  <c:v>44264</c:v>
                </c:pt>
                <c:pt idx="197">
                  <c:v>44263</c:v>
                </c:pt>
                <c:pt idx="198">
                  <c:v>44260</c:v>
                </c:pt>
                <c:pt idx="199">
                  <c:v>44259</c:v>
                </c:pt>
                <c:pt idx="200">
                  <c:v>44258</c:v>
                </c:pt>
                <c:pt idx="201">
                  <c:v>44257</c:v>
                </c:pt>
                <c:pt idx="202">
                  <c:v>44256</c:v>
                </c:pt>
                <c:pt idx="203">
                  <c:v>44253</c:v>
                </c:pt>
                <c:pt idx="204">
                  <c:v>44252</c:v>
                </c:pt>
                <c:pt idx="205">
                  <c:v>44251</c:v>
                </c:pt>
                <c:pt idx="206">
                  <c:v>44250</c:v>
                </c:pt>
                <c:pt idx="207">
                  <c:v>44249</c:v>
                </c:pt>
                <c:pt idx="208">
                  <c:v>44246</c:v>
                </c:pt>
                <c:pt idx="209">
                  <c:v>44245</c:v>
                </c:pt>
                <c:pt idx="210">
                  <c:v>44244</c:v>
                </c:pt>
                <c:pt idx="211">
                  <c:v>44243</c:v>
                </c:pt>
                <c:pt idx="212">
                  <c:v>44242</c:v>
                </c:pt>
                <c:pt idx="213">
                  <c:v>44239</c:v>
                </c:pt>
                <c:pt idx="214">
                  <c:v>44238</c:v>
                </c:pt>
                <c:pt idx="215">
                  <c:v>44237</c:v>
                </c:pt>
                <c:pt idx="216">
                  <c:v>44236</c:v>
                </c:pt>
                <c:pt idx="217">
                  <c:v>44235</c:v>
                </c:pt>
                <c:pt idx="218">
                  <c:v>44232</c:v>
                </c:pt>
                <c:pt idx="219">
                  <c:v>44231</c:v>
                </c:pt>
                <c:pt idx="220">
                  <c:v>44230</c:v>
                </c:pt>
                <c:pt idx="221">
                  <c:v>44229</c:v>
                </c:pt>
                <c:pt idx="222">
                  <c:v>44228</c:v>
                </c:pt>
                <c:pt idx="223">
                  <c:v>44225</c:v>
                </c:pt>
                <c:pt idx="224">
                  <c:v>44224</c:v>
                </c:pt>
                <c:pt idx="225">
                  <c:v>44223</c:v>
                </c:pt>
                <c:pt idx="226">
                  <c:v>44222</c:v>
                </c:pt>
                <c:pt idx="227">
                  <c:v>44221</c:v>
                </c:pt>
                <c:pt idx="228">
                  <c:v>44218</c:v>
                </c:pt>
                <c:pt idx="229">
                  <c:v>44217</c:v>
                </c:pt>
                <c:pt idx="230">
                  <c:v>44216</c:v>
                </c:pt>
                <c:pt idx="231">
                  <c:v>44215</c:v>
                </c:pt>
                <c:pt idx="232">
                  <c:v>44214</c:v>
                </c:pt>
                <c:pt idx="233">
                  <c:v>44211</c:v>
                </c:pt>
                <c:pt idx="234">
                  <c:v>44210</c:v>
                </c:pt>
                <c:pt idx="235">
                  <c:v>44209</c:v>
                </c:pt>
                <c:pt idx="236">
                  <c:v>44208</c:v>
                </c:pt>
                <c:pt idx="237">
                  <c:v>44207</c:v>
                </c:pt>
                <c:pt idx="238">
                  <c:v>44204</c:v>
                </c:pt>
                <c:pt idx="239">
                  <c:v>44203</c:v>
                </c:pt>
                <c:pt idx="240">
                  <c:v>44202</c:v>
                </c:pt>
                <c:pt idx="241">
                  <c:v>44201</c:v>
                </c:pt>
                <c:pt idx="242">
                  <c:v>44200</c:v>
                </c:pt>
                <c:pt idx="243">
                  <c:v>44196</c:v>
                </c:pt>
                <c:pt idx="244">
                  <c:v>44195</c:v>
                </c:pt>
                <c:pt idx="245">
                  <c:v>44194</c:v>
                </c:pt>
                <c:pt idx="246">
                  <c:v>44193</c:v>
                </c:pt>
                <c:pt idx="247">
                  <c:v>44189</c:v>
                </c:pt>
                <c:pt idx="248">
                  <c:v>44188</c:v>
                </c:pt>
                <c:pt idx="249">
                  <c:v>44187</c:v>
                </c:pt>
                <c:pt idx="250">
                  <c:v>44186</c:v>
                </c:pt>
                <c:pt idx="251">
                  <c:v>44183</c:v>
                </c:pt>
                <c:pt idx="252">
                  <c:v>44182</c:v>
                </c:pt>
                <c:pt idx="253">
                  <c:v>44181</c:v>
                </c:pt>
                <c:pt idx="254">
                  <c:v>44180</c:v>
                </c:pt>
                <c:pt idx="255">
                  <c:v>44179</c:v>
                </c:pt>
                <c:pt idx="256">
                  <c:v>44176</c:v>
                </c:pt>
                <c:pt idx="257">
                  <c:v>44175</c:v>
                </c:pt>
                <c:pt idx="258">
                  <c:v>44174</c:v>
                </c:pt>
                <c:pt idx="259">
                  <c:v>44173</c:v>
                </c:pt>
                <c:pt idx="260">
                  <c:v>44172</c:v>
                </c:pt>
                <c:pt idx="261">
                  <c:v>44169</c:v>
                </c:pt>
                <c:pt idx="262">
                  <c:v>44168</c:v>
                </c:pt>
                <c:pt idx="263">
                  <c:v>44167</c:v>
                </c:pt>
                <c:pt idx="264">
                  <c:v>44166</c:v>
                </c:pt>
                <c:pt idx="265">
                  <c:v>44165</c:v>
                </c:pt>
                <c:pt idx="266">
                  <c:v>44162</c:v>
                </c:pt>
                <c:pt idx="267">
                  <c:v>44161</c:v>
                </c:pt>
                <c:pt idx="268">
                  <c:v>44160</c:v>
                </c:pt>
                <c:pt idx="269">
                  <c:v>44159</c:v>
                </c:pt>
                <c:pt idx="270">
                  <c:v>44158</c:v>
                </c:pt>
                <c:pt idx="271">
                  <c:v>44155</c:v>
                </c:pt>
                <c:pt idx="272">
                  <c:v>44154</c:v>
                </c:pt>
                <c:pt idx="273">
                  <c:v>44153</c:v>
                </c:pt>
                <c:pt idx="274">
                  <c:v>44152</c:v>
                </c:pt>
                <c:pt idx="275">
                  <c:v>44151</c:v>
                </c:pt>
                <c:pt idx="276">
                  <c:v>44148</c:v>
                </c:pt>
                <c:pt idx="277">
                  <c:v>44147</c:v>
                </c:pt>
                <c:pt idx="278">
                  <c:v>44146</c:v>
                </c:pt>
                <c:pt idx="279">
                  <c:v>44145</c:v>
                </c:pt>
                <c:pt idx="280">
                  <c:v>44144</c:v>
                </c:pt>
                <c:pt idx="281">
                  <c:v>44141</c:v>
                </c:pt>
                <c:pt idx="282">
                  <c:v>44140</c:v>
                </c:pt>
                <c:pt idx="283">
                  <c:v>44139</c:v>
                </c:pt>
                <c:pt idx="284">
                  <c:v>44138</c:v>
                </c:pt>
                <c:pt idx="285">
                  <c:v>44137</c:v>
                </c:pt>
                <c:pt idx="286">
                  <c:v>44134</c:v>
                </c:pt>
                <c:pt idx="287">
                  <c:v>44133</c:v>
                </c:pt>
                <c:pt idx="288">
                  <c:v>44132</c:v>
                </c:pt>
                <c:pt idx="289">
                  <c:v>44131</c:v>
                </c:pt>
                <c:pt idx="290">
                  <c:v>44130</c:v>
                </c:pt>
                <c:pt idx="291">
                  <c:v>44127</c:v>
                </c:pt>
                <c:pt idx="292">
                  <c:v>44126</c:v>
                </c:pt>
                <c:pt idx="293">
                  <c:v>44125</c:v>
                </c:pt>
                <c:pt idx="294">
                  <c:v>44124</c:v>
                </c:pt>
                <c:pt idx="295">
                  <c:v>44123</c:v>
                </c:pt>
                <c:pt idx="296">
                  <c:v>44120</c:v>
                </c:pt>
                <c:pt idx="297">
                  <c:v>44119</c:v>
                </c:pt>
                <c:pt idx="298">
                  <c:v>44118</c:v>
                </c:pt>
                <c:pt idx="299">
                  <c:v>44117</c:v>
                </c:pt>
                <c:pt idx="300">
                  <c:v>44116</c:v>
                </c:pt>
                <c:pt idx="301">
                  <c:v>44113</c:v>
                </c:pt>
                <c:pt idx="302">
                  <c:v>44112</c:v>
                </c:pt>
                <c:pt idx="303">
                  <c:v>44111</c:v>
                </c:pt>
                <c:pt idx="304">
                  <c:v>44110</c:v>
                </c:pt>
                <c:pt idx="305">
                  <c:v>44109</c:v>
                </c:pt>
                <c:pt idx="306">
                  <c:v>44106</c:v>
                </c:pt>
                <c:pt idx="307">
                  <c:v>44105</c:v>
                </c:pt>
                <c:pt idx="308">
                  <c:v>44104</c:v>
                </c:pt>
                <c:pt idx="309">
                  <c:v>44103</c:v>
                </c:pt>
                <c:pt idx="310">
                  <c:v>44102</c:v>
                </c:pt>
                <c:pt idx="311">
                  <c:v>44099</c:v>
                </c:pt>
                <c:pt idx="312">
                  <c:v>44098</c:v>
                </c:pt>
                <c:pt idx="313">
                  <c:v>44097</c:v>
                </c:pt>
                <c:pt idx="314">
                  <c:v>44096</c:v>
                </c:pt>
                <c:pt idx="315">
                  <c:v>44095</c:v>
                </c:pt>
                <c:pt idx="316">
                  <c:v>44092</c:v>
                </c:pt>
                <c:pt idx="317">
                  <c:v>44091</c:v>
                </c:pt>
                <c:pt idx="318">
                  <c:v>44090</c:v>
                </c:pt>
                <c:pt idx="319">
                  <c:v>44089</c:v>
                </c:pt>
                <c:pt idx="320">
                  <c:v>44088</c:v>
                </c:pt>
                <c:pt idx="321">
                  <c:v>44085</c:v>
                </c:pt>
                <c:pt idx="322">
                  <c:v>44084</c:v>
                </c:pt>
                <c:pt idx="323">
                  <c:v>44083</c:v>
                </c:pt>
                <c:pt idx="324">
                  <c:v>44082</c:v>
                </c:pt>
                <c:pt idx="325">
                  <c:v>44081</c:v>
                </c:pt>
                <c:pt idx="326">
                  <c:v>44078</c:v>
                </c:pt>
                <c:pt idx="327">
                  <c:v>44077</c:v>
                </c:pt>
                <c:pt idx="328">
                  <c:v>44076</c:v>
                </c:pt>
                <c:pt idx="329">
                  <c:v>44075</c:v>
                </c:pt>
                <c:pt idx="330">
                  <c:v>44074</c:v>
                </c:pt>
                <c:pt idx="331">
                  <c:v>44071</c:v>
                </c:pt>
                <c:pt idx="332">
                  <c:v>44070</c:v>
                </c:pt>
                <c:pt idx="333">
                  <c:v>44069</c:v>
                </c:pt>
                <c:pt idx="334">
                  <c:v>44068</c:v>
                </c:pt>
                <c:pt idx="335">
                  <c:v>44067</c:v>
                </c:pt>
                <c:pt idx="336">
                  <c:v>44064</c:v>
                </c:pt>
                <c:pt idx="337">
                  <c:v>44063</c:v>
                </c:pt>
                <c:pt idx="338">
                  <c:v>44062</c:v>
                </c:pt>
                <c:pt idx="339">
                  <c:v>44061</c:v>
                </c:pt>
                <c:pt idx="340">
                  <c:v>44060</c:v>
                </c:pt>
                <c:pt idx="341">
                  <c:v>44057</c:v>
                </c:pt>
                <c:pt idx="342">
                  <c:v>44056</c:v>
                </c:pt>
                <c:pt idx="343">
                  <c:v>44055</c:v>
                </c:pt>
                <c:pt idx="344">
                  <c:v>44054</c:v>
                </c:pt>
                <c:pt idx="345">
                  <c:v>44053</c:v>
                </c:pt>
                <c:pt idx="346">
                  <c:v>44050</c:v>
                </c:pt>
                <c:pt idx="347">
                  <c:v>44049</c:v>
                </c:pt>
                <c:pt idx="348">
                  <c:v>44048</c:v>
                </c:pt>
                <c:pt idx="349">
                  <c:v>44047</c:v>
                </c:pt>
                <c:pt idx="350">
                  <c:v>44046</c:v>
                </c:pt>
                <c:pt idx="351">
                  <c:v>44043</c:v>
                </c:pt>
                <c:pt idx="352">
                  <c:v>44042</c:v>
                </c:pt>
                <c:pt idx="353">
                  <c:v>44041</c:v>
                </c:pt>
                <c:pt idx="354">
                  <c:v>44040</c:v>
                </c:pt>
                <c:pt idx="355">
                  <c:v>44039</c:v>
                </c:pt>
                <c:pt idx="356">
                  <c:v>44036</c:v>
                </c:pt>
                <c:pt idx="357">
                  <c:v>44035</c:v>
                </c:pt>
                <c:pt idx="358">
                  <c:v>44034</c:v>
                </c:pt>
                <c:pt idx="359">
                  <c:v>44033</c:v>
                </c:pt>
                <c:pt idx="360">
                  <c:v>44032</c:v>
                </c:pt>
                <c:pt idx="361">
                  <c:v>44029</c:v>
                </c:pt>
                <c:pt idx="362">
                  <c:v>44028</c:v>
                </c:pt>
                <c:pt idx="363">
                  <c:v>44027</c:v>
                </c:pt>
                <c:pt idx="364">
                  <c:v>44026</c:v>
                </c:pt>
                <c:pt idx="365">
                  <c:v>44025</c:v>
                </c:pt>
                <c:pt idx="366">
                  <c:v>44022</c:v>
                </c:pt>
                <c:pt idx="367">
                  <c:v>44021</c:v>
                </c:pt>
                <c:pt idx="368">
                  <c:v>44020</c:v>
                </c:pt>
                <c:pt idx="369">
                  <c:v>44019</c:v>
                </c:pt>
                <c:pt idx="370">
                  <c:v>44018</c:v>
                </c:pt>
                <c:pt idx="371">
                  <c:v>44015</c:v>
                </c:pt>
                <c:pt idx="372">
                  <c:v>44014</c:v>
                </c:pt>
                <c:pt idx="373">
                  <c:v>44013</c:v>
                </c:pt>
                <c:pt idx="374">
                  <c:v>44012</c:v>
                </c:pt>
                <c:pt idx="375">
                  <c:v>44011</c:v>
                </c:pt>
                <c:pt idx="376">
                  <c:v>44008</c:v>
                </c:pt>
                <c:pt idx="377">
                  <c:v>44007</c:v>
                </c:pt>
                <c:pt idx="378">
                  <c:v>44006</c:v>
                </c:pt>
                <c:pt idx="379">
                  <c:v>44005</c:v>
                </c:pt>
                <c:pt idx="380">
                  <c:v>44004</c:v>
                </c:pt>
                <c:pt idx="381">
                  <c:v>44001</c:v>
                </c:pt>
                <c:pt idx="382">
                  <c:v>44000</c:v>
                </c:pt>
                <c:pt idx="383">
                  <c:v>43999</c:v>
                </c:pt>
                <c:pt idx="384">
                  <c:v>43998</c:v>
                </c:pt>
                <c:pt idx="385">
                  <c:v>43997</c:v>
                </c:pt>
                <c:pt idx="386">
                  <c:v>43994</c:v>
                </c:pt>
                <c:pt idx="387">
                  <c:v>43993</c:v>
                </c:pt>
                <c:pt idx="388">
                  <c:v>43992</c:v>
                </c:pt>
                <c:pt idx="389">
                  <c:v>43991</c:v>
                </c:pt>
                <c:pt idx="390">
                  <c:v>43990</c:v>
                </c:pt>
                <c:pt idx="391">
                  <c:v>43987</c:v>
                </c:pt>
                <c:pt idx="392">
                  <c:v>43986</c:v>
                </c:pt>
                <c:pt idx="393">
                  <c:v>43985</c:v>
                </c:pt>
                <c:pt idx="394">
                  <c:v>43984</c:v>
                </c:pt>
                <c:pt idx="395">
                  <c:v>43983</c:v>
                </c:pt>
                <c:pt idx="396">
                  <c:v>43980</c:v>
                </c:pt>
                <c:pt idx="397">
                  <c:v>43979</c:v>
                </c:pt>
                <c:pt idx="398">
                  <c:v>43978</c:v>
                </c:pt>
                <c:pt idx="399">
                  <c:v>43977</c:v>
                </c:pt>
                <c:pt idx="400">
                  <c:v>43973</c:v>
                </c:pt>
                <c:pt idx="401">
                  <c:v>43972</c:v>
                </c:pt>
                <c:pt idx="402">
                  <c:v>43971</c:v>
                </c:pt>
                <c:pt idx="403">
                  <c:v>43970</c:v>
                </c:pt>
                <c:pt idx="404">
                  <c:v>43969</c:v>
                </c:pt>
                <c:pt idx="405">
                  <c:v>43966</c:v>
                </c:pt>
                <c:pt idx="406">
                  <c:v>43965</c:v>
                </c:pt>
                <c:pt idx="407">
                  <c:v>43964</c:v>
                </c:pt>
                <c:pt idx="408">
                  <c:v>43963</c:v>
                </c:pt>
                <c:pt idx="409">
                  <c:v>43962</c:v>
                </c:pt>
                <c:pt idx="410">
                  <c:v>43959</c:v>
                </c:pt>
                <c:pt idx="411">
                  <c:v>43958</c:v>
                </c:pt>
                <c:pt idx="412">
                  <c:v>43957</c:v>
                </c:pt>
                <c:pt idx="413">
                  <c:v>43956</c:v>
                </c:pt>
                <c:pt idx="414">
                  <c:v>43955</c:v>
                </c:pt>
                <c:pt idx="415">
                  <c:v>43952</c:v>
                </c:pt>
                <c:pt idx="416">
                  <c:v>43951</c:v>
                </c:pt>
                <c:pt idx="417">
                  <c:v>43950</c:v>
                </c:pt>
                <c:pt idx="418">
                  <c:v>43949</c:v>
                </c:pt>
                <c:pt idx="419">
                  <c:v>43948</c:v>
                </c:pt>
                <c:pt idx="420">
                  <c:v>43945</c:v>
                </c:pt>
                <c:pt idx="421">
                  <c:v>43944</c:v>
                </c:pt>
                <c:pt idx="422">
                  <c:v>43943</c:v>
                </c:pt>
                <c:pt idx="423">
                  <c:v>43942</c:v>
                </c:pt>
                <c:pt idx="424">
                  <c:v>43941</c:v>
                </c:pt>
                <c:pt idx="425">
                  <c:v>43938</c:v>
                </c:pt>
                <c:pt idx="426">
                  <c:v>43937</c:v>
                </c:pt>
                <c:pt idx="427">
                  <c:v>43936</c:v>
                </c:pt>
                <c:pt idx="428">
                  <c:v>43935</c:v>
                </c:pt>
                <c:pt idx="429">
                  <c:v>43934</c:v>
                </c:pt>
                <c:pt idx="430">
                  <c:v>43930</c:v>
                </c:pt>
                <c:pt idx="431">
                  <c:v>43929</c:v>
                </c:pt>
                <c:pt idx="432">
                  <c:v>43928</c:v>
                </c:pt>
                <c:pt idx="433">
                  <c:v>43927</c:v>
                </c:pt>
                <c:pt idx="434">
                  <c:v>43924</c:v>
                </c:pt>
                <c:pt idx="435">
                  <c:v>43923</c:v>
                </c:pt>
                <c:pt idx="436">
                  <c:v>43922</c:v>
                </c:pt>
                <c:pt idx="437">
                  <c:v>43921</c:v>
                </c:pt>
                <c:pt idx="438">
                  <c:v>43920</c:v>
                </c:pt>
                <c:pt idx="439">
                  <c:v>43917</c:v>
                </c:pt>
                <c:pt idx="440">
                  <c:v>43916</c:v>
                </c:pt>
                <c:pt idx="441">
                  <c:v>43915</c:v>
                </c:pt>
                <c:pt idx="442">
                  <c:v>43914</c:v>
                </c:pt>
                <c:pt idx="443">
                  <c:v>43913</c:v>
                </c:pt>
                <c:pt idx="444">
                  <c:v>43910</c:v>
                </c:pt>
                <c:pt idx="445">
                  <c:v>43909</c:v>
                </c:pt>
                <c:pt idx="446">
                  <c:v>43908</c:v>
                </c:pt>
                <c:pt idx="447">
                  <c:v>43907</c:v>
                </c:pt>
                <c:pt idx="448">
                  <c:v>43906</c:v>
                </c:pt>
                <c:pt idx="449">
                  <c:v>43903</c:v>
                </c:pt>
                <c:pt idx="450">
                  <c:v>43902</c:v>
                </c:pt>
                <c:pt idx="451">
                  <c:v>43901</c:v>
                </c:pt>
                <c:pt idx="452">
                  <c:v>43900</c:v>
                </c:pt>
                <c:pt idx="453">
                  <c:v>43899</c:v>
                </c:pt>
                <c:pt idx="454">
                  <c:v>43896</c:v>
                </c:pt>
                <c:pt idx="455">
                  <c:v>43895</c:v>
                </c:pt>
                <c:pt idx="456">
                  <c:v>43894</c:v>
                </c:pt>
                <c:pt idx="457">
                  <c:v>43893</c:v>
                </c:pt>
                <c:pt idx="458">
                  <c:v>43892</c:v>
                </c:pt>
                <c:pt idx="459">
                  <c:v>43889</c:v>
                </c:pt>
                <c:pt idx="460">
                  <c:v>43888</c:v>
                </c:pt>
                <c:pt idx="461">
                  <c:v>43887</c:v>
                </c:pt>
                <c:pt idx="462">
                  <c:v>43886</c:v>
                </c:pt>
                <c:pt idx="463">
                  <c:v>43885</c:v>
                </c:pt>
                <c:pt idx="464">
                  <c:v>43882</c:v>
                </c:pt>
                <c:pt idx="465">
                  <c:v>43881</c:v>
                </c:pt>
                <c:pt idx="466">
                  <c:v>43880</c:v>
                </c:pt>
                <c:pt idx="467">
                  <c:v>43879</c:v>
                </c:pt>
                <c:pt idx="468">
                  <c:v>43875</c:v>
                </c:pt>
                <c:pt idx="469">
                  <c:v>43874</c:v>
                </c:pt>
                <c:pt idx="470">
                  <c:v>43873</c:v>
                </c:pt>
                <c:pt idx="471">
                  <c:v>43872</c:v>
                </c:pt>
                <c:pt idx="472">
                  <c:v>43871</c:v>
                </c:pt>
                <c:pt idx="473">
                  <c:v>43868</c:v>
                </c:pt>
                <c:pt idx="474">
                  <c:v>43867</c:v>
                </c:pt>
                <c:pt idx="475">
                  <c:v>43866</c:v>
                </c:pt>
                <c:pt idx="476">
                  <c:v>43865</c:v>
                </c:pt>
                <c:pt idx="477">
                  <c:v>43864</c:v>
                </c:pt>
                <c:pt idx="478">
                  <c:v>43861</c:v>
                </c:pt>
                <c:pt idx="479">
                  <c:v>43860</c:v>
                </c:pt>
                <c:pt idx="480">
                  <c:v>43859</c:v>
                </c:pt>
                <c:pt idx="481">
                  <c:v>43858</c:v>
                </c:pt>
                <c:pt idx="482">
                  <c:v>43857</c:v>
                </c:pt>
                <c:pt idx="483">
                  <c:v>43854</c:v>
                </c:pt>
                <c:pt idx="484">
                  <c:v>43853</c:v>
                </c:pt>
                <c:pt idx="485">
                  <c:v>43852</c:v>
                </c:pt>
                <c:pt idx="486">
                  <c:v>43851</c:v>
                </c:pt>
                <c:pt idx="487">
                  <c:v>43847</c:v>
                </c:pt>
                <c:pt idx="488">
                  <c:v>43846</c:v>
                </c:pt>
                <c:pt idx="489">
                  <c:v>43845</c:v>
                </c:pt>
                <c:pt idx="490">
                  <c:v>43844</c:v>
                </c:pt>
                <c:pt idx="491">
                  <c:v>43843</c:v>
                </c:pt>
                <c:pt idx="492">
                  <c:v>43840</c:v>
                </c:pt>
                <c:pt idx="493">
                  <c:v>43839</c:v>
                </c:pt>
                <c:pt idx="494">
                  <c:v>43838</c:v>
                </c:pt>
                <c:pt idx="495">
                  <c:v>43837</c:v>
                </c:pt>
                <c:pt idx="496">
                  <c:v>43836</c:v>
                </c:pt>
                <c:pt idx="497">
                  <c:v>43833</c:v>
                </c:pt>
                <c:pt idx="498">
                  <c:v>43832</c:v>
                </c:pt>
                <c:pt idx="499">
                  <c:v>43830</c:v>
                </c:pt>
                <c:pt idx="500">
                  <c:v>43829</c:v>
                </c:pt>
                <c:pt idx="501">
                  <c:v>43826</c:v>
                </c:pt>
                <c:pt idx="502">
                  <c:v>43825</c:v>
                </c:pt>
                <c:pt idx="503">
                  <c:v>43823</c:v>
                </c:pt>
                <c:pt idx="504">
                  <c:v>43822</c:v>
                </c:pt>
                <c:pt idx="505">
                  <c:v>43819</c:v>
                </c:pt>
                <c:pt idx="506">
                  <c:v>43818</c:v>
                </c:pt>
                <c:pt idx="507">
                  <c:v>43817</c:v>
                </c:pt>
                <c:pt idx="508">
                  <c:v>43816</c:v>
                </c:pt>
                <c:pt idx="509">
                  <c:v>43815</c:v>
                </c:pt>
                <c:pt idx="510">
                  <c:v>43812</c:v>
                </c:pt>
                <c:pt idx="511">
                  <c:v>43811</c:v>
                </c:pt>
                <c:pt idx="512">
                  <c:v>43810</c:v>
                </c:pt>
                <c:pt idx="513">
                  <c:v>43809</c:v>
                </c:pt>
                <c:pt idx="514">
                  <c:v>43808</c:v>
                </c:pt>
                <c:pt idx="515">
                  <c:v>43805</c:v>
                </c:pt>
                <c:pt idx="516">
                  <c:v>43804</c:v>
                </c:pt>
                <c:pt idx="517">
                  <c:v>43803</c:v>
                </c:pt>
                <c:pt idx="518">
                  <c:v>43802</c:v>
                </c:pt>
                <c:pt idx="519">
                  <c:v>43801</c:v>
                </c:pt>
                <c:pt idx="520">
                  <c:v>43796</c:v>
                </c:pt>
                <c:pt idx="521">
                  <c:v>43795</c:v>
                </c:pt>
                <c:pt idx="522">
                  <c:v>43794</c:v>
                </c:pt>
                <c:pt idx="523">
                  <c:v>43791</c:v>
                </c:pt>
                <c:pt idx="524">
                  <c:v>43790</c:v>
                </c:pt>
                <c:pt idx="525">
                  <c:v>43789</c:v>
                </c:pt>
                <c:pt idx="526">
                  <c:v>43788</c:v>
                </c:pt>
                <c:pt idx="527">
                  <c:v>43787</c:v>
                </c:pt>
                <c:pt idx="528">
                  <c:v>43784</c:v>
                </c:pt>
                <c:pt idx="529">
                  <c:v>43783</c:v>
                </c:pt>
                <c:pt idx="530">
                  <c:v>43782</c:v>
                </c:pt>
                <c:pt idx="531">
                  <c:v>43781</c:v>
                </c:pt>
                <c:pt idx="532">
                  <c:v>43780</c:v>
                </c:pt>
                <c:pt idx="533">
                  <c:v>43777</c:v>
                </c:pt>
                <c:pt idx="534">
                  <c:v>43776</c:v>
                </c:pt>
                <c:pt idx="535">
                  <c:v>43775</c:v>
                </c:pt>
                <c:pt idx="536">
                  <c:v>43774</c:v>
                </c:pt>
                <c:pt idx="537">
                  <c:v>43773</c:v>
                </c:pt>
                <c:pt idx="538">
                  <c:v>43770</c:v>
                </c:pt>
                <c:pt idx="539">
                  <c:v>43769</c:v>
                </c:pt>
                <c:pt idx="540">
                  <c:v>43768</c:v>
                </c:pt>
                <c:pt idx="541">
                  <c:v>43767</c:v>
                </c:pt>
                <c:pt idx="542">
                  <c:v>43766</c:v>
                </c:pt>
                <c:pt idx="543">
                  <c:v>43763</c:v>
                </c:pt>
                <c:pt idx="544">
                  <c:v>43762</c:v>
                </c:pt>
                <c:pt idx="545">
                  <c:v>43761</c:v>
                </c:pt>
                <c:pt idx="546">
                  <c:v>43760</c:v>
                </c:pt>
                <c:pt idx="547">
                  <c:v>43759</c:v>
                </c:pt>
                <c:pt idx="548">
                  <c:v>43756</c:v>
                </c:pt>
                <c:pt idx="549">
                  <c:v>43755</c:v>
                </c:pt>
                <c:pt idx="550">
                  <c:v>43754</c:v>
                </c:pt>
                <c:pt idx="551">
                  <c:v>43753</c:v>
                </c:pt>
                <c:pt idx="552">
                  <c:v>43752</c:v>
                </c:pt>
                <c:pt idx="553">
                  <c:v>43749</c:v>
                </c:pt>
                <c:pt idx="554">
                  <c:v>43748</c:v>
                </c:pt>
                <c:pt idx="555">
                  <c:v>43747</c:v>
                </c:pt>
                <c:pt idx="556">
                  <c:v>43746</c:v>
                </c:pt>
                <c:pt idx="557">
                  <c:v>43745</c:v>
                </c:pt>
                <c:pt idx="558">
                  <c:v>43742</c:v>
                </c:pt>
                <c:pt idx="559">
                  <c:v>43741</c:v>
                </c:pt>
                <c:pt idx="560">
                  <c:v>43740</c:v>
                </c:pt>
                <c:pt idx="561">
                  <c:v>43739</c:v>
                </c:pt>
                <c:pt idx="562">
                  <c:v>43738</c:v>
                </c:pt>
                <c:pt idx="563">
                  <c:v>43735</c:v>
                </c:pt>
                <c:pt idx="564">
                  <c:v>43734</c:v>
                </c:pt>
                <c:pt idx="565">
                  <c:v>43733</c:v>
                </c:pt>
                <c:pt idx="566">
                  <c:v>43732</c:v>
                </c:pt>
                <c:pt idx="567">
                  <c:v>43731</c:v>
                </c:pt>
                <c:pt idx="568">
                  <c:v>43728</c:v>
                </c:pt>
                <c:pt idx="569">
                  <c:v>43727</c:v>
                </c:pt>
                <c:pt idx="570">
                  <c:v>43726</c:v>
                </c:pt>
                <c:pt idx="571">
                  <c:v>43725</c:v>
                </c:pt>
                <c:pt idx="572">
                  <c:v>43724</c:v>
                </c:pt>
                <c:pt idx="573">
                  <c:v>43721</c:v>
                </c:pt>
                <c:pt idx="574">
                  <c:v>43720</c:v>
                </c:pt>
                <c:pt idx="575">
                  <c:v>43719</c:v>
                </c:pt>
                <c:pt idx="576">
                  <c:v>43718</c:v>
                </c:pt>
                <c:pt idx="577">
                  <c:v>43717</c:v>
                </c:pt>
                <c:pt idx="578">
                  <c:v>43714</c:v>
                </c:pt>
                <c:pt idx="579">
                  <c:v>43713</c:v>
                </c:pt>
                <c:pt idx="580">
                  <c:v>43712</c:v>
                </c:pt>
                <c:pt idx="581">
                  <c:v>43711</c:v>
                </c:pt>
                <c:pt idx="582">
                  <c:v>43710</c:v>
                </c:pt>
                <c:pt idx="583">
                  <c:v>43707</c:v>
                </c:pt>
                <c:pt idx="584">
                  <c:v>43706</c:v>
                </c:pt>
                <c:pt idx="585">
                  <c:v>43705</c:v>
                </c:pt>
                <c:pt idx="586">
                  <c:v>43704</c:v>
                </c:pt>
                <c:pt idx="587">
                  <c:v>43703</c:v>
                </c:pt>
                <c:pt idx="588">
                  <c:v>43700</c:v>
                </c:pt>
                <c:pt idx="589">
                  <c:v>43699</c:v>
                </c:pt>
                <c:pt idx="590">
                  <c:v>43698</c:v>
                </c:pt>
                <c:pt idx="591">
                  <c:v>43697</c:v>
                </c:pt>
                <c:pt idx="592">
                  <c:v>43696</c:v>
                </c:pt>
                <c:pt idx="593">
                  <c:v>43693</c:v>
                </c:pt>
                <c:pt idx="594">
                  <c:v>43692</c:v>
                </c:pt>
                <c:pt idx="595">
                  <c:v>43691</c:v>
                </c:pt>
                <c:pt idx="596">
                  <c:v>43690</c:v>
                </c:pt>
                <c:pt idx="597">
                  <c:v>43689</c:v>
                </c:pt>
                <c:pt idx="598">
                  <c:v>43686</c:v>
                </c:pt>
                <c:pt idx="599">
                  <c:v>43685</c:v>
                </c:pt>
                <c:pt idx="600">
                  <c:v>43684</c:v>
                </c:pt>
                <c:pt idx="601">
                  <c:v>43683</c:v>
                </c:pt>
                <c:pt idx="602">
                  <c:v>43682</c:v>
                </c:pt>
                <c:pt idx="603">
                  <c:v>43679</c:v>
                </c:pt>
                <c:pt idx="604">
                  <c:v>43678</c:v>
                </c:pt>
                <c:pt idx="605">
                  <c:v>43677</c:v>
                </c:pt>
                <c:pt idx="606">
                  <c:v>43676</c:v>
                </c:pt>
                <c:pt idx="607">
                  <c:v>43675</c:v>
                </c:pt>
                <c:pt idx="608">
                  <c:v>43672</c:v>
                </c:pt>
                <c:pt idx="609">
                  <c:v>43671</c:v>
                </c:pt>
                <c:pt idx="610">
                  <c:v>43670</c:v>
                </c:pt>
                <c:pt idx="611">
                  <c:v>43669</c:v>
                </c:pt>
                <c:pt idx="612">
                  <c:v>43668</c:v>
                </c:pt>
              </c:numCache>
            </c:numRef>
          </c:cat>
          <c:val>
            <c:numRef>
              <c:f>Fuel!$Y$184:$Y$796</c:f>
              <c:numCache>
                <c:formatCode>0.00</c:formatCode>
                <c:ptCount val="613"/>
                <c:pt idx="0">
                  <c:v>346.11945600000001</c:v>
                </c:pt>
                <c:pt idx="1">
                  <c:v>346.11945600000001</c:v>
                </c:pt>
                <c:pt idx="2">
                  <c:v>346.11945600000001</c:v>
                </c:pt>
                <c:pt idx="3">
                  <c:v>346.11945600000001</c:v>
                </c:pt>
                <c:pt idx="4">
                  <c:v>346.11945600000001</c:v>
                </c:pt>
                <c:pt idx="5">
                  <c:v>346.11945600000001</c:v>
                </c:pt>
                <c:pt idx="6">
                  <c:v>346.11945600000001</c:v>
                </c:pt>
                <c:pt idx="7">
                  <c:v>346.11945600000001</c:v>
                </c:pt>
                <c:pt idx="8">
                  <c:v>346.11945600000001</c:v>
                </c:pt>
                <c:pt idx="9">
                  <c:v>346.11945600000001</c:v>
                </c:pt>
                <c:pt idx="10">
                  <c:v>346.11945600000001</c:v>
                </c:pt>
                <c:pt idx="11">
                  <c:v>346.11945600000001</c:v>
                </c:pt>
                <c:pt idx="12">
                  <c:v>346.11945600000001</c:v>
                </c:pt>
                <c:pt idx="13">
                  <c:v>346.11945600000001</c:v>
                </c:pt>
                <c:pt idx="14">
                  <c:v>346.11945600000001</c:v>
                </c:pt>
                <c:pt idx="15">
                  <c:v>346.11945600000001</c:v>
                </c:pt>
                <c:pt idx="16">
                  <c:v>346.11945600000001</c:v>
                </c:pt>
                <c:pt idx="17">
                  <c:v>346.11945600000001</c:v>
                </c:pt>
                <c:pt idx="18">
                  <c:v>346.11945600000001</c:v>
                </c:pt>
                <c:pt idx="19">
                  <c:v>346.11945600000001</c:v>
                </c:pt>
                <c:pt idx="20">
                  <c:v>346.11945600000001</c:v>
                </c:pt>
                <c:pt idx="21">
                  <c:v>346.11945600000001</c:v>
                </c:pt>
                <c:pt idx="22">
                  <c:v>346.11945600000001</c:v>
                </c:pt>
                <c:pt idx="23">
                  <c:v>377.15262000000001</c:v>
                </c:pt>
                <c:pt idx="24">
                  <c:v>377.15262000000001</c:v>
                </c:pt>
                <c:pt idx="25">
                  <c:v>377.15262000000001</c:v>
                </c:pt>
                <c:pt idx="26">
                  <c:v>377.15262000000001</c:v>
                </c:pt>
                <c:pt idx="27">
                  <c:v>377.15262000000001</c:v>
                </c:pt>
                <c:pt idx="28">
                  <c:v>377.15262000000001</c:v>
                </c:pt>
                <c:pt idx="29">
                  <c:v>377.15262000000001</c:v>
                </c:pt>
                <c:pt idx="30">
                  <c:v>377.15262000000001</c:v>
                </c:pt>
                <c:pt idx="31">
                  <c:v>377.15262000000001</c:v>
                </c:pt>
                <c:pt idx="32">
                  <c:v>377.15262000000001</c:v>
                </c:pt>
                <c:pt idx="33">
                  <c:v>377.15262000000001</c:v>
                </c:pt>
                <c:pt idx="34">
                  <c:v>377.15262000000001</c:v>
                </c:pt>
                <c:pt idx="35">
                  <c:v>377.15262000000001</c:v>
                </c:pt>
                <c:pt idx="36">
                  <c:v>377.15262000000001</c:v>
                </c:pt>
                <c:pt idx="37">
                  <c:v>377.15262000000001</c:v>
                </c:pt>
                <c:pt idx="38">
                  <c:v>377.15262000000001</c:v>
                </c:pt>
                <c:pt idx="39">
                  <c:v>377.15262000000001</c:v>
                </c:pt>
                <c:pt idx="40">
                  <c:v>377.15262000000001</c:v>
                </c:pt>
                <c:pt idx="41">
                  <c:v>377.15262000000001</c:v>
                </c:pt>
                <c:pt idx="42">
                  <c:v>377.15262000000001</c:v>
                </c:pt>
                <c:pt idx="43">
                  <c:v>377.15262000000001</c:v>
                </c:pt>
                <c:pt idx="44">
                  <c:v>377.15262000000001</c:v>
                </c:pt>
                <c:pt idx="45">
                  <c:v>377.15262000000001</c:v>
                </c:pt>
                <c:pt idx="46">
                  <c:v>355.050816</c:v>
                </c:pt>
                <c:pt idx="47">
                  <c:v>355.050816</c:v>
                </c:pt>
                <c:pt idx="48">
                  <c:v>355.050816</c:v>
                </c:pt>
                <c:pt idx="49">
                  <c:v>355.050816</c:v>
                </c:pt>
                <c:pt idx="50">
                  <c:v>355.050816</c:v>
                </c:pt>
                <c:pt idx="51">
                  <c:v>355.050816</c:v>
                </c:pt>
                <c:pt idx="52">
                  <c:v>355.050816</c:v>
                </c:pt>
                <c:pt idx="53">
                  <c:v>355.050816</c:v>
                </c:pt>
                <c:pt idx="54">
                  <c:v>355.050816</c:v>
                </c:pt>
                <c:pt idx="55">
                  <c:v>355.050816</c:v>
                </c:pt>
                <c:pt idx="56">
                  <c:v>355.050816</c:v>
                </c:pt>
                <c:pt idx="57">
                  <c:v>355.050816</c:v>
                </c:pt>
                <c:pt idx="58">
                  <c:v>355.050816</c:v>
                </c:pt>
                <c:pt idx="59">
                  <c:v>355.050816</c:v>
                </c:pt>
                <c:pt idx="60">
                  <c:v>355.050816</c:v>
                </c:pt>
                <c:pt idx="61">
                  <c:v>355.050816</c:v>
                </c:pt>
                <c:pt idx="62">
                  <c:v>355.050816</c:v>
                </c:pt>
                <c:pt idx="63">
                  <c:v>355.050816</c:v>
                </c:pt>
                <c:pt idx="64">
                  <c:v>355.050816</c:v>
                </c:pt>
                <c:pt idx="65">
                  <c:v>355.050816</c:v>
                </c:pt>
                <c:pt idx="66">
                  <c:v>355.050816</c:v>
                </c:pt>
                <c:pt idx="67">
                  <c:v>355.050816</c:v>
                </c:pt>
                <c:pt idx="68">
                  <c:v>359.32522799999998</c:v>
                </c:pt>
                <c:pt idx="69">
                  <c:v>359.32522799999998</c:v>
                </c:pt>
                <c:pt idx="70">
                  <c:v>359.32522799999998</c:v>
                </c:pt>
                <c:pt idx="71">
                  <c:v>359.32522799999998</c:v>
                </c:pt>
                <c:pt idx="72">
                  <c:v>359.32522799999998</c:v>
                </c:pt>
                <c:pt idx="73">
                  <c:v>359.32522799999998</c:v>
                </c:pt>
                <c:pt idx="74">
                  <c:v>359.32522799999998</c:v>
                </c:pt>
                <c:pt idx="75">
                  <c:v>359.32522799999998</c:v>
                </c:pt>
                <c:pt idx="76">
                  <c:v>359.32522799999998</c:v>
                </c:pt>
                <c:pt idx="77">
                  <c:v>359.32522799999998</c:v>
                </c:pt>
                <c:pt idx="78">
                  <c:v>359.32522799999998</c:v>
                </c:pt>
                <c:pt idx="79">
                  <c:v>359.32522799999998</c:v>
                </c:pt>
                <c:pt idx="80">
                  <c:v>359.32522799999998</c:v>
                </c:pt>
                <c:pt idx="81">
                  <c:v>359.32522799999998</c:v>
                </c:pt>
                <c:pt idx="82">
                  <c:v>359.32522799999998</c:v>
                </c:pt>
                <c:pt idx="83">
                  <c:v>359.32522799999998</c:v>
                </c:pt>
                <c:pt idx="84">
                  <c:v>359.32522799999998</c:v>
                </c:pt>
                <c:pt idx="85">
                  <c:v>359.32522799999998</c:v>
                </c:pt>
                <c:pt idx="86">
                  <c:v>359.32522799999998</c:v>
                </c:pt>
                <c:pt idx="87">
                  <c:v>359.32522799999998</c:v>
                </c:pt>
                <c:pt idx="88">
                  <c:v>359.32522799999998</c:v>
                </c:pt>
                <c:pt idx="89">
                  <c:v>359.32522799999998</c:v>
                </c:pt>
                <c:pt idx="90">
                  <c:v>360.37154399999997</c:v>
                </c:pt>
                <c:pt idx="91">
                  <c:v>360.37154399999997</c:v>
                </c:pt>
                <c:pt idx="92">
                  <c:v>360.37154399999997</c:v>
                </c:pt>
                <c:pt idx="93">
                  <c:v>360.37154399999997</c:v>
                </c:pt>
                <c:pt idx="94">
                  <c:v>360.37154399999997</c:v>
                </c:pt>
                <c:pt idx="95">
                  <c:v>360.37154399999997</c:v>
                </c:pt>
                <c:pt idx="96">
                  <c:v>360.37154399999997</c:v>
                </c:pt>
                <c:pt idx="97">
                  <c:v>360.37154399999997</c:v>
                </c:pt>
                <c:pt idx="98">
                  <c:v>360.37154399999997</c:v>
                </c:pt>
                <c:pt idx="99">
                  <c:v>360.37154399999997</c:v>
                </c:pt>
                <c:pt idx="100">
                  <c:v>360.37154399999997</c:v>
                </c:pt>
                <c:pt idx="101">
                  <c:v>360.37154399999997</c:v>
                </c:pt>
                <c:pt idx="102">
                  <c:v>360.37154399999997</c:v>
                </c:pt>
                <c:pt idx="103">
                  <c:v>360.37154399999997</c:v>
                </c:pt>
                <c:pt idx="104">
                  <c:v>360.37154399999997</c:v>
                </c:pt>
                <c:pt idx="105">
                  <c:v>360.37154399999997</c:v>
                </c:pt>
                <c:pt idx="106">
                  <c:v>360.37154399999997</c:v>
                </c:pt>
                <c:pt idx="107">
                  <c:v>360.37154399999997</c:v>
                </c:pt>
                <c:pt idx="108">
                  <c:v>360.37154399999997</c:v>
                </c:pt>
                <c:pt idx="109">
                  <c:v>360.37154399999997</c:v>
                </c:pt>
                <c:pt idx="110">
                  <c:v>360.37154399999997</c:v>
                </c:pt>
                <c:pt idx="111">
                  <c:v>360.37154399999997</c:v>
                </c:pt>
                <c:pt idx="112">
                  <c:v>360.37154399999997</c:v>
                </c:pt>
                <c:pt idx="113">
                  <c:v>304.61512799999997</c:v>
                </c:pt>
                <c:pt idx="114">
                  <c:v>304.61512799999997</c:v>
                </c:pt>
                <c:pt idx="115">
                  <c:v>304.61512799999997</c:v>
                </c:pt>
                <c:pt idx="116">
                  <c:v>304.61512799999997</c:v>
                </c:pt>
                <c:pt idx="117">
                  <c:v>304.61512799999997</c:v>
                </c:pt>
                <c:pt idx="118">
                  <c:v>304.61512799999997</c:v>
                </c:pt>
                <c:pt idx="119">
                  <c:v>304.61512799999997</c:v>
                </c:pt>
                <c:pt idx="120">
                  <c:v>304.61512799999997</c:v>
                </c:pt>
                <c:pt idx="121">
                  <c:v>304.61512799999997</c:v>
                </c:pt>
                <c:pt idx="122">
                  <c:v>304.61512799999997</c:v>
                </c:pt>
                <c:pt idx="123">
                  <c:v>304.61512799999997</c:v>
                </c:pt>
                <c:pt idx="124">
                  <c:v>304.61512799999997</c:v>
                </c:pt>
                <c:pt idx="125">
                  <c:v>304.61512799999997</c:v>
                </c:pt>
                <c:pt idx="126">
                  <c:v>304.61512799999997</c:v>
                </c:pt>
                <c:pt idx="127">
                  <c:v>304.61512799999997</c:v>
                </c:pt>
                <c:pt idx="128">
                  <c:v>304.61512799999997</c:v>
                </c:pt>
                <c:pt idx="129">
                  <c:v>304.61512799999997</c:v>
                </c:pt>
                <c:pt idx="130">
                  <c:v>304.61512799999997</c:v>
                </c:pt>
                <c:pt idx="131">
                  <c:v>304.61512799999997</c:v>
                </c:pt>
                <c:pt idx="132">
                  <c:v>304.61512799999997</c:v>
                </c:pt>
                <c:pt idx="133">
                  <c:v>294.59908799999999</c:v>
                </c:pt>
                <c:pt idx="134">
                  <c:v>294.59908799999999</c:v>
                </c:pt>
                <c:pt idx="135">
                  <c:v>294.59908799999999</c:v>
                </c:pt>
                <c:pt idx="136">
                  <c:v>294.59908799999999</c:v>
                </c:pt>
                <c:pt idx="137">
                  <c:v>294.59908799999999</c:v>
                </c:pt>
                <c:pt idx="138">
                  <c:v>294.59908799999999</c:v>
                </c:pt>
                <c:pt idx="139">
                  <c:v>294.59908799999999</c:v>
                </c:pt>
                <c:pt idx="140">
                  <c:v>294.59908799999999</c:v>
                </c:pt>
                <c:pt idx="141">
                  <c:v>294.59908799999999</c:v>
                </c:pt>
                <c:pt idx="142">
                  <c:v>294.59908799999999</c:v>
                </c:pt>
                <c:pt idx="143">
                  <c:v>294.59908799999999</c:v>
                </c:pt>
                <c:pt idx="144">
                  <c:v>294.59908799999999</c:v>
                </c:pt>
                <c:pt idx="145">
                  <c:v>294.59908799999999</c:v>
                </c:pt>
                <c:pt idx="146">
                  <c:v>294.59908799999999</c:v>
                </c:pt>
                <c:pt idx="147">
                  <c:v>294.59908799999999</c:v>
                </c:pt>
                <c:pt idx="148">
                  <c:v>294.59908799999999</c:v>
                </c:pt>
                <c:pt idx="149">
                  <c:v>294.59908799999999</c:v>
                </c:pt>
                <c:pt idx="150">
                  <c:v>294.59908799999999</c:v>
                </c:pt>
                <c:pt idx="151">
                  <c:v>300.100596</c:v>
                </c:pt>
                <c:pt idx="152">
                  <c:v>300.100596</c:v>
                </c:pt>
                <c:pt idx="153">
                  <c:v>300.100596</c:v>
                </c:pt>
                <c:pt idx="154">
                  <c:v>300.100596</c:v>
                </c:pt>
                <c:pt idx="155">
                  <c:v>300.100596</c:v>
                </c:pt>
                <c:pt idx="156">
                  <c:v>300.100596</c:v>
                </c:pt>
                <c:pt idx="157">
                  <c:v>300.100596</c:v>
                </c:pt>
                <c:pt idx="158">
                  <c:v>300.100596</c:v>
                </c:pt>
                <c:pt idx="159">
                  <c:v>300.100596</c:v>
                </c:pt>
                <c:pt idx="160">
                  <c:v>300.100596</c:v>
                </c:pt>
                <c:pt idx="161">
                  <c:v>300.100596</c:v>
                </c:pt>
                <c:pt idx="162">
                  <c:v>300.100596</c:v>
                </c:pt>
                <c:pt idx="163">
                  <c:v>300.100596</c:v>
                </c:pt>
                <c:pt idx="164">
                  <c:v>300.100596</c:v>
                </c:pt>
                <c:pt idx="165">
                  <c:v>300.100596</c:v>
                </c:pt>
                <c:pt idx="166">
                  <c:v>300.100596</c:v>
                </c:pt>
                <c:pt idx="167">
                  <c:v>300.100596</c:v>
                </c:pt>
                <c:pt idx="168">
                  <c:v>300.100596</c:v>
                </c:pt>
                <c:pt idx="169">
                  <c:v>300.100596</c:v>
                </c:pt>
                <c:pt idx="170">
                  <c:v>300.100596</c:v>
                </c:pt>
                <c:pt idx="171">
                  <c:v>300.100596</c:v>
                </c:pt>
                <c:pt idx="172">
                  <c:v>300.100596</c:v>
                </c:pt>
                <c:pt idx="173">
                  <c:v>300.100596</c:v>
                </c:pt>
                <c:pt idx="174">
                  <c:v>292.15096800000003</c:v>
                </c:pt>
                <c:pt idx="175">
                  <c:v>292.15096800000003</c:v>
                </c:pt>
                <c:pt idx="176">
                  <c:v>292.15096800000003</c:v>
                </c:pt>
                <c:pt idx="177">
                  <c:v>292.15096800000003</c:v>
                </c:pt>
                <c:pt idx="178">
                  <c:v>292.15096800000003</c:v>
                </c:pt>
                <c:pt idx="179">
                  <c:v>292.15096800000003</c:v>
                </c:pt>
                <c:pt idx="180">
                  <c:v>292.15096800000003</c:v>
                </c:pt>
                <c:pt idx="181">
                  <c:v>292.15096800000003</c:v>
                </c:pt>
                <c:pt idx="182">
                  <c:v>292.15096800000003</c:v>
                </c:pt>
                <c:pt idx="183">
                  <c:v>292.15096800000003</c:v>
                </c:pt>
                <c:pt idx="184">
                  <c:v>292.15096800000003</c:v>
                </c:pt>
                <c:pt idx="185">
                  <c:v>292.15096800000003</c:v>
                </c:pt>
                <c:pt idx="186">
                  <c:v>292.15096800000003</c:v>
                </c:pt>
                <c:pt idx="187">
                  <c:v>292.15096800000003</c:v>
                </c:pt>
                <c:pt idx="188">
                  <c:v>292.15096800000003</c:v>
                </c:pt>
                <c:pt idx="189">
                  <c:v>292.15096800000003</c:v>
                </c:pt>
                <c:pt idx="190">
                  <c:v>292.15096800000003</c:v>
                </c:pt>
                <c:pt idx="191">
                  <c:v>292.15096800000003</c:v>
                </c:pt>
                <c:pt idx="192">
                  <c:v>292.15096800000003</c:v>
                </c:pt>
                <c:pt idx="193">
                  <c:v>292.15096800000003</c:v>
                </c:pt>
                <c:pt idx="194">
                  <c:v>292.15096800000003</c:v>
                </c:pt>
                <c:pt idx="195">
                  <c:v>292.15096800000003</c:v>
                </c:pt>
                <c:pt idx="196">
                  <c:v>272.73905999999999</c:v>
                </c:pt>
                <c:pt idx="197">
                  <c:v>272.73905999999999</c:v>
                </c:pt>
                <c:pt idx="198">
                  <c:v>272.73905999999999</c:v>
                </c:pt>
                <c:pt idx="199">
                  <c:v>272.73905999999999</c:v>
                </c:pt>
                <c:pt idx="200">
                  <c:v>272.73905999999999</c:v>
                </c:pt>
                <c:pt idx="201">
                  <c:v>272.73905999999999</c:v>
                </c:pt>
                <c:pt idx="202">
                  <c:v>272.73905999999999</c:v>
                </c:pt>
                <c:pt idx="203">
                  <c:v>272.73905999999999</c:v>
                </c:pt>
                <c:pt idx="204">
                  <c:v>272.73905999999999</c:v>
                </c:pt>
                <c:pt idx="205">
                  <c:v>272.73905999999999</c:v>
                </c:pt>
                <c:pt idx="206">
                  <c:v>272.73905999999999</c:v>
                </c:pt>
                <c:pt idx="207">
                  <c:v>272.73905999999999</c:v>
                </c:pt>
                <c:pt idx="208">
                  <c:v>272.73905999999999</c:v>
                </c:pt>
                <c:pt idx="209">
                  <c:v>272.73905999999999</c:v>
                </c:pt>
                <c:pt idx="210">
                  <c:v>272.73905999999999</c:v>
                </c:pt>
                <c:pt idx="211">
                  <c:v>272.73905999999999</c:v>
                </c:pt>
                <c:pt idx="212">
                  <c:v>272.73905999999999</c:v>
                </c:pt>
                <c:pt idx="213">
                  <c:v>272.73905999999999</c:v>
                </c:pt>
                <c:pt idx="214">
                  <c:v>272.73905999999999</c:v>
                </c:pt>
                <c:pt idx="215">
                  <c:v>250.77691199999998</c:v>
                </c:pt>
                <c:pt idx="216">
                  <c:v>250.77691199999998</c:v>
                </c:pt>
                <c:pt idx="217">
                  <c:v>250.77691199999998</c:v>
                </c:pt>
                <c:pt idx="218">
                  <c:v>250.77691199999998</c:v>
                </c:pt>
                <c:pt idx="219">
                  <c:v>250.77691199999998</c:v>
                </c:pt>
                <c:pt idx="220">
                  <c:v>250.77691199999998</c:v>
                </c:pt>
                <c:pt idx="221">
                  <c:v>250.77691199999998</c:v>
                </c:pt>
                <c:pt idx="222">
                  <c:v>250.77691199999998</c:v>
                </c:pt>
                <c:pt idx="223">
                  <c:v>250.77691199999998</c:v>
                </c:pt>
                <c:pt idx="224">
                  <c:v>250.77691199999998</c:v>
                </c:pt>
                <c:pt idx="225">
                  <c:v>250.77691199999998</c:v>
                </c:pt>
                <c:pt idx="226">
                  <c:v>250.77691199999998</c:v>
                </c:pt>
                <c:pt idx="227">
                  <c:v>250.77691199999998</c:v>
                </c:pt>
                <c:pt idx="228">
                  <c:v>250.77691199999998</c:v>
                </c:pt>
                <c:pt idx="229">
                  <c:v>250.77691199999998</c:v>
                </c:pt>
                <c:pt idx="230">
                  <c:v>250.77691199999998</c:v>
                </c:pt>
                <c:pt idx="231">
                  <c:v>250.77691199999998</c:v>
                </c:pt>
                <c:pt idx="232">
                  <c:v>250.77691199999998</c:v>
                </c:pt>
                <c:pt idx="233">
                  <c:v>250.77691199999998</c:v>
                </c:pt>
                <c:pt idx="234">
                  <c:v>250.77691199999998</c:v>
                </c:pt>
                <c:pt idx="235">
                  <c:v>250.77691199999998</c:v>
                </c:pt>
                <c:pt idx="236">
                  <c:v>250.77691199999998</c:v>
                </c:pt>
                <c:pt idx="237">
                  <c:v>227.577732</c:v>
                </c:pt>
                <c:pt idx="238">
                  <c:v>227.577732</c:v>
                </c:pt>
                <c:pt idx="239">
                  <c:v>227.577732</c:v>
                </c:pt>
                <c:pt idx="240">
                  <c:v>227.577732</c:v>
                </c:pt>
                <c:pt idx="241">
                  <c:v>227.577732</c:v>
                </c:pt>
                <c:pt idx="242">
                  <c:v>227.577732</c:v>
                </c:pt>
                <c:pt idx="243">
                  <c:v>227.577732</c:v>
                </c:pt>
                <c:pt idx="244">
                  <c:v>227.577732</c:v>
                </c:pt>
                <c:pt idx="245">
                  <c:v>227.577732</c:v>
                </c:pt>
                <c:pt idx="246">
                  <c:v>227.577732</c:v>
                </c:pt>
                <c:pt idx="247">
                  <c:v>227.577732</c:v>
                </c:pt>
                <c:pt idx="248">
                  <c:v>227.577732</c:v>
                </c:pt>
                <c:pt idx="249">
                  <c:v>227.577732</c:v>
                </c:pt>
                <c:pt idx="250">
                  <c:v>227.577732</c:v>
                </c:pt>
                <c:pt idx="251">
                  <c:v>227.577732</c:v>
                </c:pt>
                <c:pt idx="252">
                  <c:v>227.577732</c:v>
                </c:pt>
                <c:pt idx="253">
                  <c:v>227.577732</c:v>
                </c:pt>
                <c:pt idx="254">
                  <c:v>227.577732</c:v>
                </c:pt>
                <c:pt idx="255">
                  <c:v>227.577732</c:v>
                </c:pt>
                <c:pt idx="256">
                  <c:v>227.577732</c:v>
                </c:pt>
                <c:pt idx="257">
                  <c:v>221.29900799999999</c:v>
                </c:pt>
                <c:pt idx="258">
                  <c:v>221.29900799999999</c:v>
                </c:pt>
                <c:pt idx="259">
                  <c:v>221.29900799999999</c:v>
                </c:pt>
                <c:pt idx="260">
                  <c:v>221.29900799999999</c:v>
                </c:pt>
                <c:pt idx="261">
                  <c:v>221.29900799999999</c:v>
                </c:pt>
                <c:pt idx="262">
                  <c:v>221.29900799999999</c:v>
                </c:pt>
                <c:pt idx="263">
                  <c:v>221.29900799999999</c:v>
                </c:pt>
                <c:pt idx="264">
                  <c:v>221.29900799999999</c:v>
                </c:pt>
                <c:pt idx="265">
                  <c:v>221.29900799999999</c:v>
                </c:pt>
                <c:pt idx="266">
                  <c:v>221.29900799999999</c:v>
                </c:pt>
                <c:pt idx="267">
                  <c:v>221.29900799999999</c:v>
                </c:pt>
                <c:pt idx="268">
                  <c:v>221.29900799999999</c:v>
                </c:pt>
                <c:pt idx="269">
                  <c:v>221.29900799999999</c:v>
                </c:pt>
                <c:pt idx="270">
                  <c:v>221.29900799999999</c:v>
                </c:pt>
                <c:pt idx="271">
                  <c:v>221.29900799999999</c:v>
                </c:pt>
                <c:pt idx="272">
                  <c:v>221.29900799999999</c:v>
                </c:pt>
                <c:pt idx="273">
                  <c:v>221.29900799999999</c:v>
                </c:pt>
                <c:pt idx="274">
                  <c:v>221.29900799999999</c:v>
                </c:pt>
                <c:pt idx="275">
                  <c:v>221.29900799999999</c:v>
                </c:pt>
                <c:pt idx="276">
                  <c:v>221.29900799999999</c:v>
                </c:pt>
                <c:pt idx="277">
                  <c:v>221.29900799999999</c:v>
                </c:pt>
                <c:pt idx="278">
                  <c:v>221.29900799999999</c:v>
                </c:pt>
                <c:pt idx="279">
                  <c:v>234.03447600000001</c:v>
                </c:pt>
                <c:pt idx="280">
                  <c:v>234.03447600000001</c:v>
                </c:pt>
                <c:pt idx="281">
                  <c:v>234.03447600000001</c:v>
                </c:pt>
                <c:pt idx="282">
                  <c:v>234.03447600000001</c:v>
                </c:pt>
                <c:pt idx="283">
                  <c:v>234.03447600000001</c:v>
                </c:pt>
                <c:pt idx="284">
                  <c:v>234.03447600000001</c:v>
                </c:pt>
                <c:pt idx="285">
                  <c:v>234.03447600000001</c:v>
                </c:pt>
                <c:pt idx="286">
                  <c:v>234.03447600000001</c:v>
                </c:pt>
                <c:pt idx="287">
                  <c:v>234.03447600000001</c:v>
                </c:pt>
                <c:pt idx="288">
                  <c:v>234.03447600000001</c:v>
                </c:pt>
                <c:pt idx="289">
                  <c:v>234.03447600000001</c:v>
                </c:pt>
                <c:pt idx="290">
                  <c:v>234.03447600000001</c:v>
                </c:pt>
                <c:pt idx="291">
                  <c:v>234.03447600000001</c:v>
                </c:pt>
                <c:pt idx="292">
                  <c:v>234.03447600000001</c:v>
                </c:pt>
                <c:pt idx="293">
                  <c:v>234.03447600000001</c:v>
                </c:pt>
                <c:pt idx="294">
                  <c:v>234.011844</c:v>
                </c:pt>
                <c:pt idx="295">
                  <c:v>234.011844</c:v>
                </c:pt>
                <c:pt idx="296">
                  <c:v>234.011844</c:v>
                </c:pt>
                <c:pt idx="297">
                  <c:v>234.011844</c:v>
                </c:pt>
                <c:pt idx="298">
                  <c:v>234.011844</c:v>
                </c:pt>
                <c:pt idx="299">
                  <c:v>234.011844</c:v>
                </c:pt>
                <c:pt idx="300">
                  <c:v>234.011844</c:v>
                </c:pt>
                <c:pt idx="301">
                  <c:v>234.011844</c:v>
                </c:pt>
                <c:pt idx="302">
                  <c:v>234.011844</c:v>
                </c:pt>
                <c:pt idx="303">
                  <c:v>234.011844</c:v>
                </c:pt>
                <c:pt idx="304">
                  <c:v>234.011844</c:v>
                </c:pt>
                <c:pt idx="305">
                  <c:v>234.011844</c:v>
                </c:pt>
                <c:pt idx="306">
                  <c:v>234.011844</c:v>
                </c:pt>
                <c:pt idx="307">
                  <c:v>234.011844</c:v>
                </c:pt>
                <c:pt idx="308">
                  <c:v>234.011844</c:v>
                </c:pt>
                <c:pt idx="309">
                  <c:v>234.011844</c:v>
                </c:pt>
                <c:pt idx="310">
                  <c:v>234.011844</c:v>
                </c:pt>
                <c:pt idx="311">
                  <c:v>234.011844</c:v>
                </c:pt>
                <c:pt idx="312">
                  <c:v>234.011844</c:v>
                </c:pt>
                <c:pt idx="313">
                  <c:v>234.011844</c:v>
                </c:pt>
                <c:pt idx="314">
                  <c:v>234.011844</c:v>
                </c:pt>
                <c:pt idx="315">
                  <c:v>234.011844</c:v>
                </c:pt>
                <c:pt idx="316">
                  <c:v>234.011844</c:v>
                </c:pt>
                <c:pt idx="317">
                  <c:v>234.011844</c:v>
                </c:pt>
                <c:pt idx="318">
                  <c:v>234.011844</c:v>
                </c:pt>
                <c:pt idx="319">
                  <c:v>234.011844</c:v>
                </c:pt>
                <c:pt idx="320">
                  <c:v>234.011844</c:v>
                </c:pt>
                <c:pt idx="321">
                  <c:v>234.011844</c:v>
                </c:pt>
                <c:pt idx="322">
                  <c:v>234.011844</c:v>
                </c:pt>
                <c:pt idx="323">
                  <c:v>231.31698</c:v>
                </c:pt>
                <c:pt idx="324">
                  <c:v>231.31698</c:v>
                </c:pt>
                <c:pt idx="325">
                  <c:v>231.31698</c:v>
                </c:pt>
                <c:pt idx="326">
                  <c:v>231.31698</c:v>
                </c:pt>
                <c:pt idx="327">
                  <c:v>231.31698</c:v>
                </c:pt>
                <c:pt idx="328">
                  <c:v>231.31698</c:v>
                </c:pt>
                <c:pt idx="329">
                  <c:v>231.31698</c:v>
                </c:pt>
                <c:pt idx="330">
                  <c:v>231.31698</c:v>
                </c:pt>
                <c:pt idx="331">
                  <c:v>231.31698</c:v>
                </c:pt>
                <c:pt idx="332">
                  <c:v>231.31698</c:v>
                </c:pt>
                <c:pt idx="333">
                  <c:v>231.31698</c:v>
                </c:pt>
                <c:pt idx="334">
                  <c:v>231.31698</c:v>
                </c:pt>
                <c:pt idx="335">
                  <c:v>231.31698</c:v>
                </c:pt>
                <c:pt idx="336">
                  <c:v>231.31698</c:v>
                </c:pt>
                <c:pt idx="337">
                  <c:v>231.31698</c:v>
                </c:pt>
                <c:pt idx="338">
                  <c:v>231.31698</c:v>
                </c:pt>
                <c:pt idx="339">
                  <c:v>231.31698</c:v>
                </c:pt>
                <c:pt idx="340">
                  <c:v>231.31698</c:v>
                </c:pt>
                <c:pt idx="341">
                  <c:v>231.31698</c:v>
                </c:pt>
                <c:pt idx="342">
                  <c:v>233.94367199999999</c:v>
                </c:pt>
                <c:pt idx="343">
                  <c:v>233.94367199999999</c:v>
                </c:pt>
                <c:pt idx="344">
                  <c:v>233.94367199999999</c:v>
                </c:pt>
                <c:pt idx="345">
                  <c:v>233.94367199999999</c:v>
                </c:pt>
                <c:pt idx="346">
                  <c:v>233.94367199999999</c:v>
                </c:pt>
                <c:pt idx="347">
                  <c:v>233.94367199999999</c:v>
                </c:pt>
                <c:pt idx="348">
                  <c:v>233.94367199999999</c:v>
                </c:pt>
                <c:pt idx="349">
                  <c:v>233.94367199999999</c:v>
                </c:pt>
                <c:pt idx="350">
                  <c:v>233.94367199999999</c:v>
                </c:pt>
                <c:pt idx="351">
                  <c:v>233.94367199999999</c:v>
                </c:pt>
                <c:pt idx="352">
                  <c:v>233.94367199999999</c:v>
                </c:pt>
                <c:pt idx="353">
                  <c:v>233.94367199999999</c:v>
                </c:pt>
                <c:pt idx="354">
                  <c:v>233.94367199999999</c:v>
                </c:pt>
                <c:pt idx="355">
                  <c:v>233.94367199999999</c:v>
                </c:pt>
                <c:pt idx="356">
                  <c:v>233.94367199999999</c:v>
                </c:pt>
                <c:pt idx="357">
                  <c:v>233.94367199999999</c:v>
                </c:pt>
                <c:pt idx="358">
                  <c:v>233.94367199999999</c:v>
                </c:pt>
                <c:pt idx="359">
                  <c:v>233.94367199999999</c:v>
                </c:pt>
                <c:pt idx="360">
                  <c:v>233.94367199999999</c:v>
                </c:pt>
                <c:pt idx="361">
                  <c:v>233.94367199999999</c:v>
                </c:pt>
                <c:pt idx="362">
                  <c:v>233.94367199999999</c:v>
                </c:pt>
                <c:pt idx="363">
                  <c:v>233.94367199999999</c:v>
                </c:pt>
                <c:pt idx="364">
                  <c:v>233.94367199999999</c:v>
                </c:pt>
                <c:pt idx="365">
                  <c:v>233.94367199999999</c:v>
                </c:pt>
                <c:pt idx="366">
                  <c:v>233.94367199999999</c:v>
                </c:pt>
                <c:pt idx="367">
                  <c:v>233.94367199999999</c:v>
                </c:pt>
                <c:pt idx="368">
                  <c:v>233.94367199999999</c:v>
                </c:pt>
                <c:pt idx="369">
                  <c:v>233.94367199999999</c:v>
                </c:pt>
                <c:pt idx="370">
                  <c:v>233.94367199999999</c:v>
                </c:pt>
                <c:pt idx="371">
                  <c:v>233.94367199999999</c:v>
                </c:pt>
                <c:pt idx="372">
                  <c:v>233.94367199999999</c:v>
                </c:pt>
                <c:pt idx="373">
                  <c:v>233.94367199999999</c:v>
                </c:pt>
                <c:pt idx="374">
                  <c:v>233.94367199999999</c:v>
                </c:pt>
                <c:pt idx="375">
                  <c:v>233.94367199999999</c:v>
                </c:pt>
                <c:pt idx="376">
                  <c:v>233.94367199999999</c:v>
                </c:pt>
                <c:pt idx="377">
                  <c:v>233.94367199999999</c:v>
                </c:pt>
                <c:pt idx="378">
                  <c:v>233.94367199999999</c:v>
                </c:pt>
                <c:pt idx="379">
                  <c:v>233.94367199999999</c:v>
                </c:pt>
                <c:pt idx="380">
                  <c:v>233.94367199999999</c:v>
                </c:pt>
                <c:pt idx="381">
                  <c:v>233.94367199999999</c:v>
                </c:pt>
                <c:pt idx="382">
                  <c:v>233.94367199999999</c:v>
                </c:pt>
                <c:pt idx="383">
                  <c:v>233.94367199999999</c:v>
                </c:pt>
                <c:pt idx="384">
                  <c:v>233.94367199999999</c:v>
                </c:pt>
                <c:pt idx="385">
                  <c:v>233.94367199999999</c:v>
                </c:pt>
                <c:pt idx="386">
                  <c:v>233.94367199999999</c:v>
                </c:pt>
                <c:pt idx="387">
                  <c:v>233.94367199999999</c:v>
                </c:pt>
                <c:pt idx="388">
                  <c:v>233.94367199999999</c:v>
                </c:pt>
                <c:pt idx="389">
                  <c:v>223.232664</c:v>
                </c:pt>
                <c:pt idx="390">
                  <c:v>223.232664</c:v>
                </c:pt>
                <c:pt idx="391">
                  <c:v>223.232664</c:v>
                </c:pt>
                <c:pt idx="392">
                  <c:v>223.232664</c:v>
                </c:pt>
                <c:pt idx="393">
                  <c:v>223.232664</c:v>
                </c:pt>
                <c:pt idx="394">
                  <c:v>223.232664</c:v>
                </c:pt>
                <c:pt idx="395">
                  <c:v>223.232664</c:v>
                </c:pt>
                <c:pt idx="396">
                  <c:v>215.953338</c:v>
                </c:pt>
                <c:pt idx="397">
                  <c:v>215.953338</c:v>
                </c:pt>
                <c:pt idx="398">
                  <c:v>215.953338</c:v>
                </c:pt>
                <c:pt idx="399">
                  <c:v>215.953338</c:v>
                </c:pt>
                <c:pt idx="400">
                  <c:v>215.953338</c:v>
                </c:pt>
                <c:pt idx="401">
                  <c:v>215.953338</c:v>
                </c:pt>
                <c:pt idx="402">
                  <c:v>215.953338</c:v>
                </c:pt>
                <c:pt idx="403">
                  <c:v>215.953338</c:v>
                </c:pt>
                <c:pt idx="404">
                  <c:v>215.953338</c:v>
                </c:pt>
                <c:pt idx="405">
                  <c:v>215.953338</c:v>
                </c:pt>
                <c:pt idx="406">
                  <c:v>215.953338</c:v>
                </c:pt>
                <c:pt idx="407">
                  <c:v>215.953338</c:v>
                </c:pt>
                <c:pt idx="408">
                  <c:v>215.953338</c:v>
                </c:pt>
                <c:pt idx="409">
                  <c:v>215.953338</c:v>
                </c:pt>
                <c:pt idx="410">
                  <c:v>215.953338</c:v>
                </c:pt>
                <c:pt idx="411">
                  <c:v>215.953338</c:v>
                </c:pt>
                <c:pt idx="412">
                  <c:v>215.953338</c:v>
                </c:pt>
                <c:pt idx="413">
                  <c:v>215.953338</c:v>
                </c:pt>
                <c:pt idx="414">
                  <c:v>215.953338</c:v>
                </c:pt>
                <c:pt idx="415">
                  <c:v>215.953338</c:v>
                </c:pt>
                <c:pt idx="416">
                  <c:v>215.953338</c:v>
                </c:pt>
                <c:pt idx="417">
                  <c:v>244.89373500000002</c:v>
                </c:pt>
                <c:pt idx="418">
                  <c:v>244.89373500000002</c:v>
                </c:pt>
                <c:pt idx="419">
                  <c:v>244.89373500000002</c:v>
                </c:pt>
                <c:pt idx="420">
                  <c:v>244.89373500000002</c:v>
                </c:pt>
                <c:pt idx="421">
                  <c:v>244.89373500000002</c:v>
                </c:pt>
                <c:pt idx="422">
                  <c:v>244.89373500000002</c:v>
                </c:pt>
                <c:pt idx="423">
                  <c:v>244.89373500000002</c:v>
                </c:pt>
                <c:pt idx="424">
                  <c:v>244.89373500000002</c:v>
                </c:pt>
                <c:pt idx="425">
                  <c:v>244.89373500000002</c:v>
                </c:pt>
                <c:pt idx="426">
                  <c:v>244.89373500000002</c:v>
                </c:pt>
                <c:pt idx="427">
                  <c:v>244.89373500000002</c:v>
                </c:pt>
                <c:pt idx="428">
                  <c:v>244.89373500000002</c:v>
                </c:pt>
                <c:pt idx="429">
                  <c:v>244.89373500000002</c:v>
                </c:pt>
                <c:pt idx="430">
                  <c:v>244.89373500000002</c:v>
                </c:pt>
                <c:pt idx="431">
                  <c:v>244.89373500000002</c:v>
                </c:pt>
                <c:pt idx="432">
                  <c:v>244.89373500000002</c:v>
                </c:pt>
                <c:pt idx="433">
                  <c:v>244.89373500000002</c:v>
                </c:pt>
                <c:pt idx="434">
                  <c:v>244.89373500000002</c:v>
                </c:pt>
                <c:pt idx="435">
                  <c:v>244.89373500000002</c:v>
                </c:pt>
                <c:pt idx="436">
                  <c:v>244.89373500000002</c:v>
                </c:pt>
                <c:pt idx="437">
                  <c:v>244.89373500000002</c:v>
                </c:pt>
                <c:pt idx="438">
                  <c:v>244.89373500000002</c:v>
                </c:pt>
                <c:pt idx="439">
                  <c:v>244.89373500000002</c:v>
                </c:pt>
                <c:pt idx="440">
                  <c:v>268.59559200000001</c:v>
                </c:pt>
                <c:pt idx="441">
                  <c:v>268.59559200000001</c:v>
                </c:pt>
                <c:pt idx="442">
                  <c:v>268.59559200000001</c:v>
                </c:pt>
                <c:pt idx="443">
                  <c:v>268.59559200000001</c:v>
                </c:pt>
                <c:pt idx="444">
                  <c:v>268.59559200000001</c:v>
                </c:pt>
                <c:pt idx="445">
                  <c:v>268.59559200000001</c:v>
                </c:pt>
                <c:pt idx="446">
                  <c:v>268.59559200000001</c:v>
                </c:pt>
                <c:pt idx="447">
                  <c:v>268.59559200000001</c:v>
                </c:pt>
                <c:pt idx="448">
                  <c:v>268.59559200000001</c:v>
                </c:pt>
                <c:pt idx="449">
                  <c:v>268.59559200000001</c:v>
                </c:pt>
                <c:pt idx="450">
                  <c:v>268.59559200000001</c:v>
                </c:pt>
                <c:pt idx="451">
                  <c:v>268.59559200000001</c:v>
                </c:pt>
                <c:pt idx="452">
                  <c:v>268.59559200000001</c:v>
                </c:pt>
                <c:pt idx="453">
                  <c:v>268.59559200000001</c:v>
                </c:pt>
                <c:pt idx="454">
                  <c:v>268.59559200000001</c:v>
                </c:pt>
                <c:pt idx="455">
                  <c:v>268.59559200000001</c:v>
                </c:pt>
                <c:pt idx="456">
                  <c:v>268.59559200000001</c:v>
                </c:pt>
                <c:pt idx="457">
                  <c:v>268.59559200000001</c:v>
                </c:pt>
                <c:pt idx="458">
                  <c:v>268.59559200000001</c:v>
                </c:pt>
                <c:pt idx="459">
                  <c:v>269.11730999999997</c:v>
                </c:pt>
                <c:pt idx="460">
                  <c:v>269.11730999999997</c:v>
                </c:pt>
                <c:pt idx="461">
                  <c:v>269.11730999999997</c:v>
                </c:pt>
                <c:pt idx="462">
                  <c:v>269.11730999999997</c:v>
                </c:pt>
                <c:pt idx="463">
                  <c:v>269.11730999999997</c:v>
                </c:pt>
                <c:pt idx="464">
                  <c:v>269.11730999999997</c:v>
                </c:pt>
                <c:pt idx="465">
                  <c:v>269.11730999999997</c:v>
                </c:pt>
                <c:pt idx="466">
                  <c:v>269.11730999999997</c:v>
                </c:pt>
                <c:pt idx="467">
                  <c:v>269.11730999999997</c:v>
                </c:pt>
                <c:pt idx="468">
                  <c:v>269.11730999999997</c:v>
                </c:pt>
                <c:pt idx="469">
                  <c:v>269.11730999999997</c:v>
                </c:pt>
                <c:pt idx="470">
                  <c:v>269.11730999999997</c:v>
                </c:pt>
                <c:pt idx="471">
                  <c:v>269.11730999999997</c:v>
                </c:pt>
                <c:pt idx="472">
                  <c:v>269.11730999999997</c:v>
                </c:pt>
                <c:pt idx="473">
                  <c:v>269.11730999999997</c:v>
                </c:pt>
                <c:pt idx="474">
                  <c:v>269.11730999999997</c:v>
                </c:pt>
                <c:pt idx="475">
                  <c:v>269.11730999999997</c:v>
                </c:pt>
                <c:pt idx="476">
                  <c:v>269.11730999999997</c:v>
                </c:pt>
                <c:pt idx="477">
                  <c:v>269.11730999999997</c:v>
                </c:pt>
                <c:pt idx="478">
                  <c:v>279.05424900000003</c:v>
                </c:pt>
                <c:pt idx="479">
                  <c:v>279.05424900000003</c:v>
                </c:pt>
                <c:pt idx="480">
                  <c:v>279.05424900000003</c:v>
                </c:pt>
                <c:pt idx="481">
                  <c:v>279.05424900000003</c:v>
                </c:pt>
                <c:pt idx="482">
                  <c:v>279.05424900000003</c:v>
                </c:pt>
                <c:pt idx="483">
                  <c:v>279.05424900000003</c:v>
                </c:pt>
                <c:pt idx="484">
                  <c:v>279.05424900000003</c:v>
                </c:pt>
                <c:pt idx="485">
                  <c:v>279.05424900000003</c:v>
                </c:pt>
                <c:pt idx="486">
                  <c:v>279.05424900000003</c:v>
                </c:pt>
                <c:pt idx="487">
                  <c:v>279.05424900000003</c:v>
                </c:pt>
                <c:pt idx="488">
                  <c:v>279.05424900000003</c:v>
                </c:pt>
                <c:pt idx="489">
                  <c:v>279.05424900000003</c:v>
                </c:pt>
                <c:pt idx="490">
                  <c:v>279.05424900000003</c:v>
                </c:pt>
                <c:pt idx="491">
                  <c:v>279.05424900000003</c:v>
                </c:pt>
                <c:pt idx="492">
                  <c:v>279.05424900000003</c:v>
                </c:pt>
                <c:pt idx="493">
                  <c:v>279.05424900000003</c:v>
                </c:pt>
                <c:pt idx="494">
                  <c:v>279.05424900000003</c:v>
                </c:pt>
                <c:pt idx="495">
                  <c:v>279.05424900000003</c:v>
                </c:pt>
                <c:pt idx="496">
                  <c:v>279.05424900000003</c:v>
                </c:pt>
                <c:pt idx="497">
                  <c:v>279.05424900000003</c:v>
                </c:pt>
                <c:pt idx="498">
                  <c:v>279.05424900000003</c:v>
                </c:pt>
                <c:pt idx="499">
                  <c:v>266.82110810879999</c:v>
                </c:pt>
                <c:pt idx="500">
                  <c:v>266.82110810879999</c:v>
                </c:pt>
                <c:pt idx="501">
                  <c:v>266.82110810879999</c:v>
                </c:pt>
                <c:pt idx="502">
                  <c:v>266.82110810879999</c:v>
                </c:pt>
                <c:pt idx="503">
                  <c:v>266.82110810879999</c:v>
                </c:pt>
                <c:pt idx="504">
                  <c:v>266.82110810879999</c:v>
                </c:pt>
                <c:pt idx="505">
                  <c:v>266.82110810879999</c:v>
                </c:pt>
                <c:pt idx="506">
                  <c:v>266.82110810879999</c:v>
                </c:pt>
                <c:pt idx="507">
                  <c:v>266.82110810879999</c:v>
                </c:pt>
                <c:pt idx="508">
                  <c:v>266.82110810879999</c:v>
                </c:pt>
                <c:pt idx="509">
                  <c:v>266.82110810879999</c:v>
                </c:pt>
                <c:pt idx="510">
                  <c:v>266.82110810879999</c:v>
                </c:pt>
                <c:pt idx="511">
                  <c:v>266.82110810879999</c:v>
                </c:pt>
                <c:pt idx="512">
                  <c:v>266.82110810879999</c:v>
                </c:pt>
                <c:pt idx="513">
                  <c:v>266.82110810879999</c:v>
                </c:pt>
                <c:pt idx="514">
                  <c:v>266.82110810879999</c:v>
                </c:pt>
                <c:pt idx="515">
                  <c:v>266.82110810879999</c:v>
                </c:pt>
                <c:pt idx="516">
                  <c:v>266.82110810879999</c:v>
                </c:pt>
                <c:pt idx="517">
                  <c:v>266.82110810879999</c:v>
                </c:pt>
                <c:pt idx="518">
                  <c:v>266.82110810879999</c:v>
                </c:pt>
                <c:pt idx="519">
                  <c:v>277.54659658344286</c:v>
                </c:pt>
                <c:pt idx="520">
                  <c:v>268.94739784080002</c:v>
                </c:pt>
                <c:pt idx="521">
                  <c:v>268.94739784080002</c:v>
                </c:pt>
                <c:pt idx="522">
                  <c:v>268.94739784080002</c:v>
                </c:pt>
                <c:pt idx="523">
                  <c:v>268.94739784080002</c:v>
                </c:pt>
                <c:pt idx="524">
                  <c:v>268.94739784080002</c:v>
                </c:pt>
                <c:pt idx="525">
                  <c:v>268.94739784080002</c:v>
                </c:pt>
                <c:pt idx="526">
                  <c:v>268.94739784080002</c:v>
                </c:pt>
                <c:pt idx="527">
                  <c:v>268.94739784080002</c:v>
                </c:pt>
                <c:pt idx="528">
                  <c:v>268.94739784080002</c:v>
                </c:pt>
                <c:pt idx="529">
                  <c:v>268.94739784080002</c:v>
                </c:pt>
                <c:pt idx="530">
                  <c:v>268.94739784080002</c:v>
                </c:pt>
                <c:pt idx="531">
                  <c:v>268.94739784080002</c:v>
                </c:pt>
                <c:pt idx="532">
                  <c:v>268.94739784080002</c:v>
                </c:pt>
                <c:pt idx="533">
                  <c:v>268.94739784080002</c:v>
                </c:pt>
                <c:pt idx="534">
                  <c:v>268.94739784080002</c:v>
                </c:pt>
                <c:pt idx="535">
                  <c:v>268.94739784080002</c:v>
                </c:pt>
                <c:pt idx="536">
                  <c:v>268.94739784080002</c:v>
                </c:pt>
                <c:pt idx="537">
                  <c:v>268.94739784080002</c:v>
                </c:pt>
                <c:pt idx="538">
                  <c:v>279.7583574244415</c:v>
                </c:pt>
                <c:pt idx="539">
                  <c:v>274.096428</c:v>
                </c:pt>
                <c:pt idx="540">
                  <c:v>274.096428</c:v>
                </c:pt>
                <c:pt idx="541">
                  <c:v>274.096428</c:v>
                </c:pt>
                <c:pt idx="542">
                  <c:v>274.096428</c:v>
                </c:pt>
                <c:pt idx="543">
                  <c:v>274.096428</c:v>
                </c:pt>
                <c:pt idx="544">
                  <c:v>274.096428</c:v>
                </c:pt>
                <c:pt idx="545">
                  <c:v>274.096428</c:v>
                </c:pt>
                <c:pt idx="546">
                  <c:v>274.096428</c:v>
                </c:pt>
                <c:pt idx="547">
                  <c:v>274.096428</c:v>
                </c:pt>
                <c:pt idx="548">
                  <c:v>274.096428</c:v>
                </c:pt>
                <c:pt idx="549">
                  <c:v>274.096428</c:v>
                </c:pt>
                <c:pt idx="550">
                  <c:v>274.096428</c:v>
                </c:pt>
                <c:pt idx="551">
                  <c:v>274.096428</c:v>
                </c:pt>
                <c:pt idx="552">
                  <c:v>274.096428</c:v>
                </c:pt>
                <c:pt idx="553">
                  <c:v>274.096428</c:v>
                </c:pt>
                <c:pt idx="554">
                  <c:v>274.096428</c:v>
                </c:pt>
                <c:pt idx="555">
                  <c:v>274.096428</c:v>
                </c:pt>
                <c:pt idx="556">
                  <c:v>274.096428</c:v>
                </c:pt>
                <c:pt idx="557">
                  <c:v>274.096428</c:v>
                </c:pt>
                <c:pt idx="558">
                  <c:v>274.096428</c:v>
                </c:pt>
                <c:pt idx="559">
                  <c:v>274.096428</c:v>
                </c:pt>
                <c:pt idx="560">
                  <c:v>274.096428</c:v>
                </c:pt>
                <c:pt idx="561">
                  <c:v>274.096428</c:v>
                </c:pt>
                <c:pt idx="562">
                  <c:v>269.78587800000003</c:v>
                </c:pt>
                <c:pt idx="563">
                  <c:v>269.78587800000003</c:v>
                </c:pt>
                <c:pt idx="564">
                  <c:v>269.78587800000003</c:v>
                </c:pt>
                <c:pt idx="565">
                  <c:v>269.78587800000003</c:v>
                </c:pt>
                <c:pt idx="566">
                  <c:v>269.78587800000003</c:v>
                </c:pt>
                <c:pt idx="567">
                  <c:v>269.78587800000003</c:v>
                </c:pt>
                <c:pt idx="568">
                  <c:v>269.78587800000003</c:v>
                </c:pt>
                <c:pt idx="569">
                  <c:v>269.78587800000003</c:v>
                </c:pt>
                <c:pt idx="570">
                  <c:v>269.78587800000003</c:v>
                </c:pt>
                <c:pt idx="571">
                  <c:v>269.78587800000003</c:v>
                </c:pt>
                <c:pt idx="572">
                  <c:v>269.78587800000003</c:v>
                </c:pt>
                <c:pt idx="573">
                  <c:v>269.78587800000003</c:v>
                </c:pt>
                <c:pt idx="574">
                  <c:v>269.78587800000003</c:v>
                </c:pt>
                <c:pt idx="575">
                  <c:v>269.78587800000003</c:v>
                </c:pt>
                <c:pt idx="576">
                  <c:v>269.78587800000003</c:v>
                </c:pt>
                <c:pt idx="577">
                  <c:v>269.78587800000003</c:v>
                </c:pt>
                <c:pt idx="578">
                  <c:v>269.78587800000003</c:v>
                </c:pt>
                <c:pt idx="579">
                  <c:v>269.78587800000003</c:v>
                </c:pt>
                <c:pt idx="580">
                  <c:v>269.78587800000003</c:v>
                </c:pt>
                <c:pt idx="581">
                  <c:v>269.78587800000003</c:v>
                </c:pt>
                <c:pt idx="582">
                  <c:v>269.78587800000003</c:v>
                </c:pt>
                <c:pt idx="583">
                  <c:v>263.16130006565987</c:v>
                </c:pt>
                <c:pt idx="584">
                  <c:v>263.16130006565987</c:v>
                </c:pt>
                <c:pt idx="585">
                  <c:v>263.16130006565987</c:v>
                </c:pt>
                <c:pt idx="586">
                  <c:v>263.16130006565987</c:v>
                </c:pt>
                <c:pt idx="587">
                  <c:v>263.16130006565987</c:v>
                </c:pt>
                <c:pt idx="588">
                  <c:v>263.16130006565987</c:v>
                </c:pt>
                <c:pt idx="589">
                  <c:v>263.16130006565987</c:v>
                </c:pt>
                <c:pt idx="590">
                  <c:v>263.16130006565987</c:v>
                </c:pt>
                <c:pt idx="591">
                  <c:v>263.16130006565987</c:v>
                </c:pt>
                <c:pt idx="592">
                  <c:v>263.16130006565987</c:v>
                </c:pt>
                <c:pt idx="593">
                  <c:v>263.16130006565987</c:v>
                </c:pt>
                <c:pt idx="594">
                  <c:v>263.16130006565987</c:v>
                </c:pt>
                <c:pt idx="595">
                  <c:v>263.16130006565987</c:v>
                </c:pt>
                <c:pt idx="596">
                  <c:v>263.16130006565987</c:v>
                </c:pt>
                <c:pt idx="597">
                  <c:v>263.16130006565987</c:v>
                </c:pt>
                <c:pt idx="598">
                  <c:v>263.16130006565987</c:v>
                </c:pt>
                <c:pt idx="599">
                  <c:v>263.16130006565987</c:v>
                </c:pt>
                <c:pt idx="600">
                  <c:v>263.16130006565987</c:v>
                </c:pt>
                <c:pt idx="601">
                  <c:v>263.16130006565987</c:v>
                </c:pt>
                <c:pt idx="602">
                  <c:v>263.16130006565987</c:v>
                </c:pt>
                <c:pt idx="603">
                  <c:v>263.16130006565987</c:v>
                </c:pt>
                <c:pt idx="604">
                  <c:v>263.16130006565987</c:v>
                </c:pt>
                <c:pt idx="605">
                  <c:v>279.79859487852917</c:v>
                </c:pt>
                <c:pt idx="606">
                  <c:v>279.79859487852917</c:v>
                </c:pt>
                <c:pt idx="607">
                  <c:v>279.79859487852917</c:v>
                </c:pt>
                <c:pt idx="608">
                  <c:v>279.79859487852917</c:v>
                </c:pt>
                <c:pt idx="609">
                  <c:v>279.79859487852917</c:v>
                </c:pt>
                <c:pt idx="610">
                  <c:v>279.79859487852917</c:v>
                </c:pt>
                <c:pt idx="611">
                  <c:v>279.79859487852917</c:v>
                </c:pt>
                <c:pt idx="612">
                  <c:v>279.79859487852917</c:v>
                </c:pt>
              </c:numCache>
            </c:numRef>
          </c:val>
          <c:smooth val="0"/>
          <c:extLst>
            <c:ext xmlns:c16="http://schemas.microsoft.com/office/drawing/2014/chart" uri="{C3380CC4-5D6E-409C-BE32-E72D297353CC}">
              <c16:uniqueId val="{00000002-8DC0-46D8-B6C4-74FEDDBCA86C}"/>
            </c:ext>
          </c:extLst>
        </c:ser>
        <c:ser>
          <c:idx val="1"/>
          <c:order val="3"/>
          <c:tx>
            <c:strRef>
              <c:f>'Graf per ARCH'!$B$34</c:f>
              <c:strCache>
                <c:ptCount val="1"/>
                <c:pt idx="0">
                  <c:v>Precio Platts USGC HSFO </c:v>
                </c:pt>
              </c:strCache>
            </c:strRef>
          </c:tx>
          <c:spPr>
            <a:ln w="25400">
              <a:solidFill>
                <a:srgbClr val="865357"/>
              </a:solidFill>
              <a:prstDash val="solid"/>
            </a:ln>
          </c:spPr>
          <c:marker>
            <c:symbol val="none"/>
          </c:marker>
          <c:val>
            <c:numRef>
              <c:f>Fuel!$Z$184:$Z$796</c:f>
              <c:numCache>
                <c:formatCode>0.00</c:formatCode>
                <c:ptCount val="613"/>
                <c:pt idx="0">
                  <c:v>424.37582128777922</c:v>
                </c:pt>
                <c:pt idx="1">
                  <c:v>417.21419185282519</c:v>
                </c:pt>
                <c:pt idx="2">
                  <c:v>411.62943495400788</c:v>
                </c:pt>
                <c:pt idx="3">
                  <c:v>410.05256241787117</c:v>
                </c:pt>
                <c:pt idx="4">
                  <c:v>413.00919842312743</c:v>
                </c:pt>
                <c:pt idx="5">
                  <c:v>406.43889618922469</c:v>
                </c:pt>
                <c:pt idx="6">
                  <c:v>413.92904073587385</c:v>
                </c:pt>
                <c:pt idx="7">
                  <c:v>406.70170827858078</c:v>
                </c:pt>
                <c:pt idx="8">
                  <c:v>394.54664914586067</c:v>
                </c:pt>
                <c:pt idx="9">
                  <c:v>373.5216819973719</c:v>
                </c:pt>
                <c:pt idx="10">
                  <c:v>373.58738501971089</c:v>
                </c:pt>
                <c:pt idx="11">
                  <c:v>369.90801576872531</c:v>
                </c:pt>
                <c:pt idx="12">
                  <c:v>371.8791064388962</c:v>
                </c:pt>
                <c:pt idx="13">
                  <c:v>395.59789750328514</c:v>
                </c:pt>
                <c:pt idx="14">
                  <c:v>440.73587385019709</c:v>
                </c:pt>
                <c:pt idx="15">
                  <c:v>438.76478318002626</c:v>
                </c:pt>
                <c:pt idx="16">
                  <c:v>426.6097240473062</c:v>
                </c:pt>
                <c:pt idx="17">
                  <c:v>422.20762155059134</c:v>
                </c:pt>
                <c:pt idx="18">
                  <c:v>436.33377135348223</c:v>
                </c:pt>
                <c:pt idx="19">
                  <c:v>429.36925098554531</c:v>
                </c:pt>
                <c:pt idx="20">
                  <c:v>441.72141918528251</c:v>
                </c:pt>
                <c:pt idx="21">
                  <c:v>438.96189224704335</c:v>
                </c:pt>
                <c:pt idx="22">
                  <c:v>438.8961892247043</c:v>
                </c:pt>
                <c:pt idx="23">
                  <c:v>440.60446780551905</c:v>
                </c:pt>
                <c:pt idx="24">
                  <c:v>441.52431011826542</c:v>
                </c:pt>
                <c:pt idx="25">
                  <c:v>455.05913272010514</c:v>
                </c:pt>
                <c:pt idx="26">
                  <c:v>450.85413929040737</c:v>
                </c:pt>
                <c:pt idx="27">
                  <c:v>448.35742444152424</c:v>
                </c:pt>
                <c:pt idx="28">
                  <c:v>431.3403416557162</c:v>
                </c:pt>
                <c:pt idx="29">
                  <c:v>441.19579500657034</c:v>
                </c:pt>
                <c:pt idx="30">
                  <c:v>460.9067017082786</c:v>
                </c:pt>
                <c:pt idx="31">
                  <c:v>467.73981603153743</c:v>
                </c:pt>
                <c:pt idx="32">
                  <c:v>464.32325886990799</c:v>
                </c:pt>
                <c:pt idx="33">
                  <c:v>463.46911957950067</c:v>
                </c:pt>
                <c:pt idx="34">
                  <c:v>459.19842312746385</c:v>
                </c:pt>
                <c:pt idx="35">
                  <c:v>477.98948751642575</c:v>
                </c:pt>
                <c:pt idx="36">
                  <c:v>480.09198423127458</c:v>
                </c:pt>
                <c:pt idx="37">
                  <c:v>477.66097240473061</c:v>
                </c:pt>
                <c:pt idx="38">
                  <c:v>473.78449408672799</c:v>
                </c:pt>
                <c:pt idx="39">
                  <c:v>485.15111695137978</c:v>
                </c:pt>
                <c:pt idx="40">
                  <c:v>487.51642575558475</c:v>
                </c:pt>
                <c:pt idx="41">
                  <c:v>473.98160315374508</c:v>
                </c:pt>
                <c:pt idx="42">
                  <c:v>487.12220762155056</c:v>
                </c:pt>
                <c:pt idx="43">
                  <c:v>484.69119579500654</c:v>
                </c:pt>
                <c:pt idx="44">
                  <c:v>481.27463863337709</c:v>
                </c:pt>
                <c:pt idx="45">
                  <c:v>487.84494086727989</c:v>
                </c:pt>
                <c:pt idx="46">
                  <c:v>492.77266754270693</c:v>
                </c:pt>
                <c:pt idx="47">
                  <c:v>482.65440210249665</c:v>
                </c:pt>
                <c:pt idx="48">
                  <c:v>478.97503285151117</c:v>
                </c:pt>
                <c:pt idx="49">
                  <c:v>481.40604467805514</c:v>
                </c:pt>
                <c:pt idx="50">
                  <c:v>493.10118265440207</c:v>
                </c:pt>
                <c:pt idx="51">
                  <c:v>484.23127463863335</c:v>
                </c:pt>
                <c:pt idx="52">
                  <c:v>471.41918528252296</c:v>
                </c:pt>
                <c:pt idx="53">
                  <c:v>457.62155059132721</c:v>
                </c:pt>
                <c:pt idx="54">
                  <c:v>452.56241787122201</c:v>
                </c:pt>
                <c:pt idx="55">
                  <c:v>452.10249671484888</c:v>
                </c:pt>
                <c:pt idx="56">
                  <c:v>451.97109067017084</c:v>
                </c:pt>
                <c:pt idx="57">
                  <c:v>445.86070959264123</c:v>
                </c:pt>
                <c:pt idx="58">
                  <c:v>444.80946123521682</c:v>
                </c:pt>
                <c:pt idx="59">
                  <c:v>437.84494086727989</c:v>
                </c:pt>
                <c:pt idx="60">
                  <c:v>422.33902759526939</c:v>
                </c:pt>
                <c:pt idx="61">
                  <c:v>415.24310118265441</c:v>
                </c:pt>
                <c:pt idx="62">
                  <c:v>422.14191852825229</c:v>
                </c:pt>
                <c:pt idx="63">
                  <c:v>425.42706964520369</c:v>
                </c:pt>
                <c:pt idx="64">
                  <c:v>423.91590013140598</c:v>
                </c:pt>
                <c:pt idx="65">
                  <c:v>412.87779237844944</c:v>
                </c:pt>
                <c:pt idx="66">
                  <c:v>410.38107752956637</c:v>
                </c:pt>
                <c:pt idx="67">
                  <c:v>406.96452036793687</c:v>
                </c:pt>
                <c:pt idx="68">
                  <c:v>401.5111695137976</c:v>
                </c:pt>
                <c:pt idx="69">
                  <c:v>425.55847568988167</c:v>
                </c:pt>
                <c:pt idx="70">
                  <c:v>423.45597897503285</c:v>
                </c:pt>
                <c:pt idx="71">
                  <c:v>421.7477003942181</c:v>
                </c:pt>
                <c:pt idx="72">
                  <c:v>421.7477003942181</c:v>
                </c:pt>
                <c:pt idx="73">
                  <c:v>423.1931668856767</c:v>
                </c:pt>
                <c:pt idx="74">
                  <c:v>418.92247043363994</c:v>
                </c:pt>
                <c:pt idx="75">
                  <c:v>419.77660972404732</c:v>
                </c:pt>
                <c:pt idx="76">
                  <c:v>429.23784494086726</c:v>
                </c:pt>
                <c:pt idx="77">
                  <c:v>426.74113009198425</c:v>
                </c:pt>
                <c:pt idx="78">
                  <c:v>410.18396846254927</c:v>
                </c:pt>
                <c:pt idx="79">
                  <c:v>415.17739816031536</c:v>
                </c:pt>
                <c:pt idx="80">
                  <c:v>404.73061760841</c:v>
                </c:pt>
                <c:pt idx="81">
                  <c:v>393.23258869908017</c:v>
                </c:pt>
                <c:pt idx="82">
                  <c:v>368.98817345597894</c:v>
                </c:pt>
                <c:pt idx="83">
                  <c:v>375.55847568988167</c:v>
                </c:pt>
                <c:pt idx="84">
                  <c:v>389.68462549277268</c:v>
                </c:pt>
                <c:pt idx="85">
                  <c:v>395.00657030223385</c:v>
                </c:pt>
                <c:pt idx="86">
                  <c:v>393.16688567674112</c:v>
                </c:pt>
                <c:pt idx="87">
                  <c:v>398.81734559789749</c:v>
                </c:pt>
                <c:pt idx="88">
                  <c:v>400.19710906701704</c:v>
                </c:pt>
                <c:pt idx="89">
                  <c:v>400</c:v>
                </c:pt>
                <c:pt idx="90">
                  <c:v>394.80946123521682</c:v>
                </c:pt>
                <c:pt idx="91">
                  <c:v>393.42969776609726</c:v>
                </c:pt>
                <c:pt idx="92">
                  <c:v>391.45860709592637</c:v>
                </c:pt>
                <c:pt idx="93">
                  <c:v>383.96846254927726</c:v>
                </c:pt>
                <c:pt idx="94">
                  <c:v>382.8515111695138</c:v>
                </c:pt>
                <c:pt idx="95">
                  <c:v>394.08672798948749</c:v>
                </c:pt>
                <c:pt idx="96">
                  <c:v>404.20499342969777</c:v>
                </c:pt>
                <c:pt idx="97">
                  <c:v>419.57950065703022</c:v>
                </c:pt>
                <c:pt idx="98">
                  <c:v>418.00262812089352</c:v>
                </c:pt>
                <c:pt idx="99">
                  <c:v>404.46780551905385</c:v>
                </c:pt>
                <c:pt idx="100">
                  <c:v>406.30749014454665</c:v>
                </c:pt>
                <c:pt idx="101">
                  <c:v>406.70170827858078</c:v>
                </c:pt>
                <c:pt idx="102">
                  <c:v>406.0446780551905</c:v>
                </c:pt>
                <c:pt idx="103">
                  <c:v>410.90670170827855</c:v>
                </c:pt>
                <c:pt idx="104">
                  <c:v>397.56898817345592</c:v>
                </c:pt>
                <c:pt idx="105">
                  <c:v>380.09198423127464</c:v>
                </c:pt>
                <c:pt idx="106">
                  <c:v>371.9448094612352</c:v>
                </c:pt>
                <c:pt idx="107">
                  <c:v>403.0880420499343</c:v>
                </c:pt>
                <c:pt idx="108">
                  <c:v>402.89093298291721</c:v>
                </c:pt>
                <c:pt idx="109">
                  <c:v>410.51248357424436</c:v>
                </c:pt>
                <c:pt idx="110">
                  <c:v>418.13403416557162</c:v>
                </c:pt>
                <c:pt idx="111">
                  <c:v>408.67279894875162</c:v>
                </c:pt>
                <c:pt idx="112">
                  <c:v>409.00131406044676</c:v>
                </c:pt>
                <c:pt idx="113">
                  <c:v>400.13140604467804</c:v>
                </c:pt>
                <c:pt idx="114">
                  <c:v>389.75032851511168</c:v>
                </c:pt>
                <c:pt idx="115">
                  <c:v>403.54796320630749</c:v>
                </c:pt>
                <c:pt idx="116">
                  <c:v>420.49934296977659</c:v>
                </c:pt>
                <c:pt idx="117">
                  <c:v>420.49934296977659</c:v>
                </c:pt>
                <c:pt idx="118">
                  <c:v>421.15637319316681</c:v>
                </c:pt>
                <c:pt idx="119">
                  <c:v>420.49934296977659</c:v>
                </c:pt>
                <c:pt idx="120">
                  <c:v>417.54270696452033</c:v>
                </c:pt>
                <c:pt idx="121">
                  <c:v>416.22864651773983</c:v>
                </c:pt>
                <c:pt idx="122">
                  <c:v>425.75558475689877</c:v>
                </c:pt>
                <c:pt idx="123">
                  <c:v>418.52825229960581</c:v>
                </c:pt>
                <c:pt idx="124">
                  <c:v>416.55716162943492</c:v>
                </c:pt>
                <c:pt idx="125">
                  <c:v>411.30091984231274</c:v>
                </c:pt>
                <c:pt idx="126">
                  <c:v>410.31537450722732</c:v>
                </c:pt>
                <c:pt idx="127">
                  <c:v>403.74507227332458</c:v>
                </c:pt>
                <c:pt idx="128">
                  <c:v>401.77398160315374</c:v>
                </c:pt>
                <c:pt idx="129">
                  <c:v>411.62943495400788</c:v>
                </c:pt>
                <c:pt idx="130">
                  <c:v>406.37319316688564</c:v>
                </c:pt>
                <c:pt idx="131">
                  <c:v>399.48094612352168</c:v>
                </c:pt>
                <c:pt idx="132">
                  <c:v>398.16031537450721</c:v>
                </c:pt>
                <c:pt idx="133">
                  <c:v>396.51773981603151</c:v>
                </c:pt>
                <c:pt idx="134">
                  <c:v>391.91852825229955</c:v>
                </c:pt>
                <c:pt idx="135">
                  <c:v>395.20367936925095</c:v>
                </c:pt>
                <c:pt idx="136">
                  <c:v>393.23258869908017</c:v>
                </c:pt>
                <c:pt idx="137">
                  <c:v>386.66228646517737</c:v>
                </c:pt>
                <c:pt idx="138">
                  <c:v>386.66228646517737</c:v>
                </c:pt>
                <c:pt idx="139">
                  <c:v>387.64783180026279</c:v>
                </c:pt>
                <c:pt idx="140">
                  <c:v>382.72010512483575</c:v>
                </c:pt>
                <c:pt idx="141">
                  <c:v>378.1208935611038</c:v>
                </c:pt>
                <c:pt idx="142">
                  <c:v>375.16425755584754</c:v>
                </c:pt>
                <c:pt idx="143">
                  <c:v>363.33771353482257</c:v>
                </c:pt>
                <c:pt idx="144">
                  <c:v>357.75295663600525</c:v>
                </c:pt>
                <c:pt idx="145">
                  <c:v>365.96583442838369</c:v>
                </c:pt>
                <c:pt idx="146">
                  <c:v>374.17871222076218</c:v>
                </c:pt>
                <c:pt idx="147">
                  <c:v>378.77792378449408</c:v>
                </c:pt>
                <c:pt idx="148">
                  <c:v>380.09198423127464</c:v>
                </c:pt>
                <c:pt idx="149">
                  <c:v>370.2365308804205</c:v>
                </c:pt>
                <c:pt idx="150">
                  <c:v>389.94743758212877</c:v>
                </c:pt>
                <c:pt idx="151">
                  <c:v>384.03416557161631</c:v>
                </c:pt>
                <c:pt idx="152">
                  <c:v>393.56110381077525</c:v>
                </c:pt>
                <c:pt idx="153">
                  <c:v>386.33377135348223</c:v>
                </c:pt>
                <c:pt idx="154">
                  <c:v>384.3626806833114</c:v>
                </c:pt>
                <c:pt idx="155">
                  <c:v>378.1208935611038</c:v>
                </c:pt>
                <c:pt idx="156">
                  <c:v>383.70565045992112</c:v>
                </c:pt>
                <c:pt idx="157">
                  <c:v>379.43495400788436</c:v>
                </c:pt>
                <c:pt idx="158">
                  <c:v>379.10643889618922</c:v>
                </c:pt>
                <c:pt idx="159">
                  <c:v>384.69119579500654</c:v>
                </c:pt>
                <c:pt idx="160">
                  <c:v>378.1208935611038</c:v>
                </c:pt>
                <c:pt idx="161">
                  <c:v>379.76346911957944</c:v>
                </c:pt>
                <c:pt idx="162">
                  <c:v>379.43495400788436</c:v>
                </c:pt>
                <c:pt idx="163">
                  <c:v>375.16425755584754</c:v>
                </c:pt>
                <c:pt idx="164">
                  <c:v>377.13534822601838</c:v>
                </c:pt>
                <c:pt idx="165">
                  <c:v>374.50722733245726</c:v>
                </c:pt>
                <c:pt idx="166">
                  <c:v>380.42049934296978</c:v>
                </c:pt>
                <c:pt idx="167">
                  <c:v>392.24704336399475</c:v>
                </c:pt>
                <c:pt idx="168">
                  <c:v>390.60446780551905</c:v>
                </c:pt>
                <c:pt idx="169">
                  <c:v>390.60446780551905</c:v>
                </c:pt>
                <c:pt idx="170">
                  <c:v>384.69119579500654</c:v>
                </c:pt>
                <c:pt idx="171">
                  <c:v>360.38107752956637</c:v>
                </c:pt>
                <c:pt idx="172">
                  <c:v>352.16819973718793</c:v>
                </c:pt>
                <c:pt idx="173">
                  <c:v>355.12483574244413</c:v>
                </c:pt>
                <c:pt idx="174">
                  <c:v>353.48226018396844</c:v>
                </c:pt>
                <c:pt idx="175">
                  <c:v>348.22601839684626</c:v>
                </c:pt>
                <c:pt idx="176">
                  <c:v>340.3416557161629</c:v>
                </c:pt>
                <c:pt idx="177">
                  <c:v>335.08541392904073</c:v>
                </c:pt>
                <c:pt idx="178">
                  <c:v>343.29829172141916</c:v>
                </c:pt>
                <c:pt idx="179">
                  <c:v>343.29829172141916</c:v>
                </c:pt>
                <c:pt idx="180">
                  <c:v>342.96977660972408</c:v>
                </c:pt>
                <c:pt idx="181">
                  <c:v>352.49671484888302</c:v>
                </c:pt>
                <c:pt idx="182">
                  <c:v>355.45335085413927</c:v>
                </c:pt>
                <c:pt idx="183">
                  <c:v>358.08147174770039</c:v>
                </c:pt>
                <c:pt idx="184">
                  <c:v>345.92641261498028</c:v>
                </c:pt>
                <c:pt idx="185">
                  <c:v>357.75295663600525</c:v>
                </c:pt>
                <c:pt idx="186">
                  <c:v>338.37056504599212</c:v>
                </c:pt>
                <c:pt idx="187">
                  <c:v>359.39553219448095</c:v>
                </c:pt>
                <c:pt idx="188">
                  <c:v>357.75295663600525</c:v>
                </c:pt>
                <c:pt idx="189">
                  <c:v>357.75295663600525</c:v>
                </c:pt>
                <c:pt idx="190">
                  <c:v>378.77792378449408</c:v>
                </c:pt>
                <c:pt idx="191">
                  <c:v>382.06307490144542</c:v>
                </c:pt>
                <c:pt idx="192">
                  <c:v>385.34822601839682</c:v>
                </c:pt>
                <c:pt idx="193">
                  <c:v>386.33377135348223</c:v>
                </c:pt>
                <c:pt idx="194">
                  <c:v>385.67674113009201</c:v>
                </c:pt>
                <c:pt idx="195">
                  <c:v>376.80683311432324</c:v>
                </c:pt>
                <c:pt idx="196">
                  <c:v>378.44940867279894</c:v>
                </c:pt>
                <c:pt idx="197">
                  <c:v>384.03416557161631</c:v>
                </c:pt>
                <c:pt idx="198">
                  <c:v>394.87516425755587</c:v>
                </c:pt>
                <c:pt idx="199">
                  <c:v>379.43495400788436</c:v>
                </c:pt>
                <c:pt idx="200">
                  <c:v>366.29434954007883</c:v>
                </c:pt>
                <c:pt idx="201">
                  <c:v>363.66622864651771</c:v>
                </c:pt>
                <c:pt idx="202">
                  <c:v>357.09592641261497</c:v>
                </c:pt>
                <c:pt idx="203">
                  <c:v>365.30880420499341</c:v>
                </c:pt>
                <c:pt idx="204">
                  <c:v>372.86465177398156</c:v>
                </c:pt>
                <c:pt idx="205">
                  <c:v>375.16425755584754</c:v>
                </c:pt>
                <c:pt idx="206">
                  <c:v>360.31537450722732</c:v>
                </c:pt>
                <c:pt idx="207">
                  <c:v>359.65834428383704</c:v>
                </c:pt>
                <c:pt idx="208">
                  <c:v>348.3574244415243</c:v>
                </c:pt>
                <c:pt idx="209">
                  <c:v>358.21287779237844</c:v>
                </c:pt>
                <c:pt idx="210">
                  <c:v>362.15505913272006</c:v>
                </c:pt>
                <c:pt idx="211">
                  <c:v>357.8843626806833</c:v>
                </c:pt>
                <c:pt idx="212">
                  <c:v>354.9277266754271</c:v>
                </c:pt>
                <c:pt idx="213">
                  <c:v>354.9277266754271</c:v>
                </c:pt>
                <c:pt idx="214">
                  <c:v>346.97766097240475</c:v>
                </c:pt>
                <c:pt idx="215">
                  <c:v>346.64914586070955</c:v>
                </c:pt>
                <c:pt idx="216">
                  <c:v>345.40078843626804</c:v>
                </c:pt>
                <c:pt idx="217">
                  <c:v>346.05781865965832</c:v>
                </c:pt>
                <c:pt idx="218">
                  <c:v>341.52431011826542</c:v>
                </c:pt>
                <c:pt idx="219">
                  <c:v>338.23915900131402</c:v>
                </c:pt>
                <c:pt idx="220">
                  <c:v>335.34822601839682</c:v>
                </c:pt>
                <c:pt idx="221">
                  <c:v>332.06307490144548</c:v>
                </c:pt>
                <c:pt idx="222">
                  <c:v>326.80683311432324</c:v>
                </c:pt>
                <c:pt idx="223">
                  <c:v>317.73981603153743</c:v>
                </c:pt>
                <c:pt idx="224">
                  <c:v>317.54270696452033</c:v>
                </c:pt>
                <c:pt idx="225">
                  <c:v>319.11957950065704</c:v>
                </c:pt>
                <c:pt idx="226">
                  <c:v>317.93692509855452</c:v>
                </c:pt>
                <c:pt idx="227">
                  <c:v>319.18528252299603</c:v>
                </c:pt>
                <c:pt idx="228">
                  <c:v>316.55716162943492</c:v>
                </c:pt>
                <c:pt idx="229">
                  <c:v>321.35348226018391</c:v>
                </c:pt>
                <c:pt idx="230">
                  <c:v>323.91590013140603</c:v>
                </c:pt>
                <c:pt idx="231">
                  <c:v>321.61629434954006</c:v>
                </c:pt>
                <c:pt idx="232">
                  <c:v>312.74638633377134</c:v>
                </c:pt>
                <c:pt idx="233">
                  <c:v>312.74638633377134</c:v>
                </c:pt>
                <c:pt idx="234">
                  <c:v>327.20105124835737</c:v>
                </c:pt>
                <c:pt idx="235">
                  <c:v>323.91590013140603</c:v>
                </c:pt>
                <c:pt idx="236">
                  <c:v>322.27332457293033</c:v>
                </c:pt>
                <c:pt idx="237">
                  <c:v>318.6596583442838</c:v>
                </c:pt>
                <c:pt idx="238">
                  <c:v>324.90144546649145</c:v>
                </c:pt>
                <c:pt idx="239">
                  <c:v>317.67411300919844</c:v>
                </c:pt>
                <c:pt idx="240">
                  <c:v>318.6596583442838</c:v>
                </c:pt>
                <c:pt idx="241">
                  <c:v>309.46123521681994</c:v>
                </c:pt>
                <c:pt idx="242">
                  <c:v>296.97766097240475</c:v>
                </c:pt>
                <c:pt idx="243">
                  <c:v>297.96320630749017</c:v>
                </c:pt>
                <c:pt idx="244">
                  <c:v>335.86727989487514</c:v>
                </c:pt>
                <c:pt idx="245">
                  <c:v>300.26281208935609</c:v>
                </c:pt>
                <c:pt idx="246">
                  <c:v>297.30617608409983</c:v>
                </c:pt>
                <c:pt idx="247">
                  <c:v>294.34954007884357</c:v>
                </c:pt>
                <c:pt idx="248">
                  <c:v>294.02102496714849</c:v>
                </c:pt>
                <c:pt idx="249">
                  <c:v>288.76478318002631</c:v>
                </c:pt>
                <c:pt idx="250">
                  <c:v>295.00657030223385</c:v>
                </c:pt>
                <c:pt idx="251">
                  <c:v>304.20499342969771</c:v>
                </c:pt>
                <c:pt idx="252">
                  <c:v>297.96320630749017</c:v>
                </c:pt>
                <c:pt idx="253">
                  <c:v>295.00657030223385</c:v>
                </c:pt>
                <c:pt idx="254">
                  <c:v>289.42181340341654</c:v>
                </c:pt>
                <c:pt idx="255">
                  <c:v>283.83705650459922</c:v>
                </c:pt>
                <c:pt idx="256">
                  <c:v>280.88042049934296</c:v>
                </c:pt>
                <c:pt idx="257">
                  <c:v>286.13666228646514</c:v>
                </c:pt>
                <c:pt idx="258">
                  <c:v>282.85151116951374</c:v>
                </c:pt>
                <c:pt idx="259">
                  <c:v>277.59526938239156</c:v>
                </c:pt>
                <c:pt idx="260">
                  <c:v>280.88042049934296</c:v>
                </c:pt>
                <c:pt idx="261">
                  <c:v>287.4507227332457</c:v>
                </c:pt>
                <c:pt idx="262">
                  <c:v>285.47963206307492</c:v>
                </c:pt>
                <c:pt idx="263">
                  <c:v>284.16557161629436</c:v>
                </c:pt>
                <c:pt idx="264">
                  <c:v>274.31011826544022</c:v>
                </c:pt>
                <c:pt idx="265">
                  <c:v>274.31011826544022</c:v>
                </c:pt>
                <c:pt idx="266">
                  <c:v>278.25229960578184</c:v>
                </c:pt>
                <c:pt idx="267">
                  <c:v>294.02102496714849</c:v>
                </c:pt>
                <c:pt idx="268">
                  <c:v>294.02102496714849</c:v>
                </c:pt>
                <c:pt idx="269">
                  <c:v>286.13666228646514</c:v>
                </c:pt>
                <c:pt idx="270">
                  <c:v>275.95269382391587</c:v>
                </c:pt>
                <c:pt idx="271">
                  <c:v>268.39684625492771</c:v>
                </c:pt>
                <c:pt idx="272">
                  <c:v>263.14060446780547</c:v>
                </c:pt>
                <c:pt idx="273">
                  <c:v>256.2417871222076</c:v>
                </c:pt>
                <c:pt idx="274">
                  <c:v>256.2417871222076</c:v>
                </c:pt>
                <c:pt idx="275">
                  <c:v>256.2417871222076</c:v>
                </c:pt>
                <c:pt idx="276">
                  <c:v>256.2417871222076</c:v>
                </c:pt>
                <c:pt idx="277">
                  <c:v>264.12614980289095</c:v>
                </c:pt>
                <c:pt idx="278">
                  <c:v>266.09724047306173</c:v>
                </c:pt>
                <c:pt idx="279">
                  <c:v>258.86990801576871</c:v>
                </c:pt>
                <c:pt idx="280">
                  <c:v>254.92772667542704</c:v>
                </c:pt>
                <c:pt idx="281">
                  <c:v>238.50197109067014</c:v>
                </c:pt>
                <c:pt idx="282">
                  <c:v>244.41524310118265</c:v>
                </c:pt>
                <c:pt idx="283">
                  <c:v>249.34296977660972</c:v>
                </c:pt>
                <c:pt idx="284">
                  <c:v>238.17345597897503</c:v>
                </c:pt>
                <c:pt idx="285">
                  <c:v>235.21681997371877</c:v>
                </c:pt>
                <c:pt idx="286">
                  <c:v>227.33245729303547</c:v>
                </c:pt>
                <c:pt idx="287">
                  <c:v>231.93166885676737</c:v>
                </c:pt>
                <c:pt idx="288">
                  <c:v>238.83048620236531</c:v>
                </c:pt>
                <c:pt idx="289">
                  <c:v>252.95663600525623</c:v>
                </c:pt>
                <c:pt idx="290">
                  <c:v>249.01445466491455</c:v>
                </c:pt>
                <c:pt idx="291">
                  <c:v>255.25624178712221</c:v>
                </c:pt>
                <c:pt idx="292">
                  <c:v>262.15505913272011</c:v>
                </c:pt>
                <c:pt idx="293">
                  <c:v>252.95663600525623</c:v>
                </c:pt>
                <c:pt idx="294">
                  <c:v>258.86990801576871</c:v>
                </c:pt>
                <c:pt idx="295">
                  <c:v>320.76215505913268</c:v>
                </c:pt>
                <c:pt idx="296">
                  <c:v>259.85545335085413</c:v>
                </c:pt>
                <c:pt idx="297">
                  <c:v>259.52693823915899</c:v>
                </c:pt>
                <c:pt idx="298">
                  <c:v>260.18396846254927</c:v>
                </c:pt>
                <c:pt idx="299">
                  <c:v>251.97109067017084</c:v>
                </c:pt>
                <c:pt idx="300">
                  <c:v>245.72930354796318</c:v>
                </c:pt>
                <c:pt idx="301">
                  <c:v>250.65703022339025</c:v>
                </c:pt>
                <c:pt idx="302">
                  <c:v>246.05781865965835</c:v>
                </c:pt>
                <c:pt idx="303">
                  <c:v>236.53088042049933</c:v>
                </c:pt>
                <c:pt idx="304">
                  <c:v>245.72930354796318</c:v>
                </c:pt>
                <c:pt idx="305">
                  <c:v>240.14454664914584</c:v>
                </c:pt>
                <c:pt idx="306">
                  <c:v>223.39027595269383</c:v>
                </c:pt>
                <c:pt idx="307">
                  <c:v>231.60315374507226</c:v>
                </c:pt>
                <c:pt idx="308">
                  <c:v>226.01839684625492</c:v>
                </c:pt>
                <c:pt idx="309">
                  <c:v>231.60315374507226</c:v>
                </c:pt>
                <c:pt idx="310">
                  <c:v>238.83048620236531</c:v>
                </c:pt>
                <c:pt idx="311">
                  <c:v>236.85939553219444</c:v>
                </c:pt>
                <c:pt idx="312">
                  <c:v>235.21681997371877</c:v>
                </c:pt>
                <c:pt idx="313">
                  <c:v>233.57424441524307</c:v>
                </c:pt>
                <c:pt idx="314">
                  <c:v>226.34691195795008</c:v>
                </c:pt>
                <c:pt idx="315">
                  <c:v>220.43363994743754</c:v>
                </c:pt>
                <c:pt idx="316">
                  <c:v>244.08672798948749</c:v>
                </c:pt>
                <c:pt idx="317">
                  <c:v>246.58344283837056</c:v>
                </c:pt>
                <c:pt idx="318">
                  <c:v>243.29829172141919</c:v>
                </c:pt>
                <c:pt idx="319">
                  <c:v>237.18791064388961</c:v>
                </c:pt>
                <c:pt idx="320">
                  <c:v>228.97503285151117</c:v>
                </c:pt>
                <c:pt idx="321">
                  <c:v>226.6754270696452</c:v>
                </c:pt>
                <c:pt idx="322">
                  <c:v>227.98948751642575</c:v>
                </c:pt>
                <c:pt idx="323">
                  <c:v>226.34691195795008</c:v>
                </c:pt>
                <c:pt idx="324">
                  <c:v>219.18528252299603</c:v>
                </c:pt>
                <c:pt idx="325">
                  <c:v>235.21681997371877</c:v>
                </c:pt>
                <c:pt idx="326">
                  <c:v>235.21681997371877</c:v>
                </c:pt>
                <c:pt idx="327">
                  <c:v>244.08672798948749</c:v>
                </c:pt>
                <c:pt idx="328">
                  <c:v>255.91327201051249</c:v>
                </c:pt>
                <c:pt idx="329">
                  <c:v>256.57030223390274</c:v>
                </c:pt>
                <c:pt idx="330">
                  <c:v>263.79763469119575</c:v>
                </c:pt>
                <c:pt idx="331">
                  <c:v>265.76872536136665</c:v>
                </c:pt>
                <c:pt idx="332">
                  <c:v>268.06833114323257</c:v>
                </c:pt>
                <c:pt idx="333">
                  <c:v>273.98160315374508</c:v>
                </c:pt>
                <c:pt idx="334">
                  <c:v>278.25229960578184</c:v>
                </c:pt>
                <c:pt idx="335">
                  <c:v>273.3245729303548</c:v>
                </c:pt>
                <c:pt idx="336">
                  <c:v>265.76872536136665</c:v>
                </c:pt>
                <c:pt idx="337">
                  <c:v>272.01051248357425</c:v>
                </c:pt>
                <c:pt idx="338">
                  <c:v>275.62417871222078</c:v>
                </c:pt>
                <c:pt idx="339">
                  <c:v>274.31011826544022</c:v>
                </c:pt>
                <c:pt idx="340">
                  <c:v>266.75427069645201</c:v>
                </c:pt>
                <c:pt idx="341">
                  <c:v>262.81208935611039</c:v>
                </c:pt>
                <c:pt idx="342">
                  <c:v>266.09724047306173</c:v>
                </c:pt>
                <c:pt idx="343">
                  <c:v>269.38239159001313</c:v>
                </c:pt>
                <c:pt idx="344">
                  <c:v>265.11169513797637</c:v>
                </c:pt>
                <c:pt idx="345">
                  <c:v>260.51248357424441</c:v>
                </c:pt>
                <c:pt idx="346">
                  <c:v>253.61366622864651</c:v>
                </c:pt>
                <c:pt idx="347">
                  <c:v>253.94218134034165</c:v>
                </c:pt>
                <c:pt idx="348">
                  <c:v>251.64257555847567</c:v>
                </c:pt>
                <c:pt idx="349">
                  <c:v>248.02890932982916</c:v>
                </c:pt>
                <c:pt idx="350">
                  <c:v>252.29960578186595</c:v>
                </c:pt>
                <c:pt idx="351">
                  <c:v>244.74375821287779</c:v>
                </c:pt>
                <c:pt idx="352">
                  <c:v>243.75821287779237</c:v>
                </c:pt>
                <c:pt idx="353">
                  <c:v>243.75821287779237</c:v>
                </c:pt>
                <c:pt idx="354">
                  <c:v>240.80157687253612</c:v>
                </c:pt>
                <c:pt idx="355">
                  <c:v>245.0722733245729</c:v>
                </c:pt>
                <c:pt idx="356">
                  <c:v>241.13009198423129</c:v>
                </c:pt>
                <c:pt idx="357">
                  <c:v>245.40078843626807</c:v>
                </c:pt>
                <c:pt idx="358">
                  <c:v>246.7148488830486</c:v>
                </c:pt>
                <c:pt idx="359">
                  <c:v>244.08672798948749</c:v>
                </c:pt>
                <c:pt idx="360">
                  <c:v>240.47306176084101</c:v>
                </c:pt>
                <c:pt idx="361">
                  <c:v>243.75821287779237</c:v>
                </c:pt>
                <c:pt idx="362">
                  <c:v>242.77266754270698</c:v>
                </c:pt>
                <c:pt idx="363">
                  <c:v>247.70039421813405</c:v>
                </c:pt>
                <c:pt idx="364">
                  <c:v>337.51642575558475</c:v>
                </c:pt>
                <c:pt idx="365">
                  <c:v>259.19842312746385</c:v>
                </c:pt>
                <c:pt idx="366">
                  <c:v>260.18396846254927</c:v>
                </c:pt>
                <c:pt idx="367">
                  <c:v>258.21287779237844</c:v>
                </c:pt>
                <c:pt idx="368">
                  <c:v>258.54139290407358</c:v>
                </c:pt>
                <c:pt idx="369">
                  <c:v>259.19842312746385</c:v>
                </c:pt>
                <c:pt idx="370">
                  <c:v>246.05781865965835</c:v>
                </c:pt>
                <c:pt idx="371">
                  <c:v>233.90275952693824</c:v>
                </c:pt>
                <c:pt idx="372">
                  <c:v>233.90275952693824</c:v>
                </c:pt>
                <c:pt idx="373">
                  <c:v>223.06176084099869</c:v>
                </c:pt>
                <c:pt idx="374">
                  <c:v>219.44809461235215</c:v>
                </c:pt>
                <c:pt idx="375">
                  <c:v>218.79106438896187</c:v>
                </c:pt>
                <c:pt idx="376">
                  <c:v>214.84888304862025</c:v>
                </c:pt>
                <c:pt idx="377">
                  <c:v>218.46254927726673</c:v>
                </c:pt>
                <c:pt idx="378">
                  <c:v>218.46254927726673</c:v>
                </c:pt>
                <c:pt idx="379">
                  <c:v>239.81603153745073</c:v>
                </c:pt>
                <c:pt idx="380">
                  <c:v>227.00394218134031</c:v>
                </c:pt>
                <c:pt idx="381">
                  <c:v>224.37582128777922</c:v>
                </c:pt>
                <c:pt idx="382">
                  <c:v>217.47700394218134</c:v>
                </c:pt>
                <c:pt idx="383">
                  <c:v>209.59264126149802</c:v>
                </c:pt>
                <c:pt idx="384">
                  <c:v>213.20630749014455</c:v>
                </c:pt>
                <c:pt idx="385">
                  <c:v>208.93561103810774</c:v>
                </c:pt>
                <c:pt idx="386">
                  <c:v>207.22733245729302</c:v>
                </c:pt>
                <c:pt idx="387">
                  <c:v>207.29303547963207</c:v>
                </c:pt>
                <c:pt idx="388">
                  <c:v>220.76215505913271</c:v>
                </c:pt>
                <c:pt idx="389">
                  <c:v>213.8633377135348</c:v>
                </c:pt>
                <c:pt idx="390">
                  <c:v>218.46254927726673</c:v>
                </c:pt>
                <c:pt idx="391">
                  <c:v>226.6754270696452</c:v>
                </c:pt>
                <c:pt idx="392">
                  <c:v>209.26412614980291</c:v>
                </c:pt>
                <c:pt idx="393">
                  <c:v>208.27858081471746</c:v>
                </c:pt>
                <c:pt idx="394">
                  <c:v>201.70827858081469</c:v>
                </c:pt>
                <c:pt idx="395">
                  <c:v>192.83837056504601</c:v>
                </c:pt>
                <c:pt idx="396">
                  <c:v>183.96846254927726</c:v>
                </c:pt>
                <c:pt idx="397">
                  <c:v>181.66885676741128</c:v>
                </c:pt>
                <c:pt idx="398">
                  <c:v>173.12746386333771</c:v>
                </c:pt>
                <c:pt idx="399">
                  <c:v>182.32588699080156</c:v>
                </c:pt>
                <c:pt idx="400">
                  <c:v>181.66885676741128</c:v>
                </c:pt>
                <c:pt idx="401">
                  <c:v>187.58212877792377</c:v>
                </c:pt>
                <c:pt idx="402">
                  <c:v>187.91064388961891</c:v>
                </c:pt>
                <c:pt idx="403">
                  <c:v>180.68331143232587</c:v>
                </c:pt>
                <c:pt idx="404">
                  <c:v>171.81340341655715</c:v>
                </c:pt>
                <c:pt idx="405">
                  <c:v>152.43101182654402</c:v>
                </c:pt>
                <c:pt idx="406">
                  <c:v>146.84625492772668</c:v>
                </c:pt>
                <c:pt idx="407">
                  <c:v>134.69119579500656</c:v>
                </c:pt>
                <c:pt idx="408">
                  <c:v>134.69119579500656</c:v>
                </c:pt>
                <c:pt idx="409">
                  <c:v>139.29040735873849</c:v>
                </c:pt>
                <c:pt idx="410">
                  <c:v>139.29040735873849</c:v>
                </c:pt>
                <c:pt idx="411">
                  <c:v>136.6622864651774</c:v>
                </c:pt>
                <c:pt idx="412">
                  <c:v>127.46386333771352</c:v>
                </c:pt>
                <c:pt idx="413">
                  <c:v>137.31931668856765</c:v>
                </c:pt>
                <c:pt idx="414">
                  <c:v>117.60840998685939</c:v>
                </c:pt>
                <c:pt idx="415">
                  <c:v>107.09592641261499</c:v>
                </c:pt>
                <c:pt idx="416">
                  <c:v>107.42444152431013</c:v>
                </c:pt>
                <c:pt idx="417">
                  <c:v>97.240473061760838</c:v>
                </c:pt>
                <c:pt idx="418">
                  <c:v>89.356110381077528</c:v>
                </c:pt>
                <c:pt idx="419">
                  <c:v>84.099868593955321</c:v>
                </c:pt>
                <c:pt idx="420">
                  <c:v>86.070959264126145</c:v>
                </c:pt>
                <c:pt idx="421">
                  <c:v>83.771353482260182</c:v>
                </c:pt>
                <c:pt idx="422">
                  <c:v>81.143232588699078</c:v>
                </c:pt>
                <c:pt idx="423">
                  <c:v>79.829172141918534</c:v>
                </c:pt>
                <c:pt idx="424">
                  <c:v>107.42444152431013</c:v>
                </c:pt>
                <c:pt idx="425">
                  <c:v>116.62286465177398</c:v>
                </c:pt>
                <c:pt idx="426">
                  <c:v>117.60840998685939</c:v>
                </c:pt>
                <c:pt idx="427">
                  <c:v>125.82128777923784</c:v>
                </c:pt>
                <c:pt idx="428">
                  <c:v>135.67674113009198</c:v>
                </c:pt>
                <c:pt idx="429">
                  <c:v>135.0197109067017</c:v>
                </c:pt>
                <c:pt idx="430">
                  <c:v>129.7634691195795</c:v>
                </c:pt>
                <c:pt idx="431">
                  <c:v>143.88961892247042</c:v>
                </c:pt>
                <c:pt idx="432">
                  <c:v>146.1892247043364</c:v>
                </c:pt>
                <c:pt idx="433">
                  <c:v>141.91852825229961</c:v>
                </c:pt>
                <c:pt idx="434">
                  <c:v>146.1892247043364</c:v>
                </c:pt>
                <c:pt idx="435">
                  <c:v>130.09198423127464</c:v>
                </c:pt>
                <c:pt idx="436">
                  <c:v>93.823915900131396</c:v>
                </c:pt>
                <c:pt idx="437">
                  <c:v>106.76741130091983</c:v>
                </c:pt>
                <c:pt idx="438">
                  <c:v>101.1826544021025</c:v>
                </c:pt>
                <c:pt idx="439">
                  <c:v>116.95137976346912</c:v>
                </c:pt>
                <c:pt idx="440">
                  <c:v>125.16425755584757</c:v>
                </c:pt>
                <c:pt idx="441">
                  <c:v>131.4060446780552</c:v>
                </c:pt>
                <c:pt idx="442">
                  <c:v>133.70565045992117</c:v>
                </c:pt>
                <c:pt idx="443">
                  <c:v>136.6622864651774</c:v>
                </c:pt>
                <c:pt idx="444">
                  <c:v>135.34822601839684</c:v>
                </c:pt>
                <c:pt idx="445">
                  <c:v>140.27595269382391</c:v>
                </c:pt>
                <c:pt idx="446">
                  <c:v>118.5939553219448</c:v>
                </c:pt>
                <c:pt idx="447">
                  <c:v>142.904073587385</c:v>
                </c:pt>
                <c:pt idx="448">
                  <c:v>135.0197109067017</c:v>
                </c:pt>
                <c:pt idx="449">
                  <c:v>160.64388961892246</c:v>
                </c:pt>
                <c:pt idx="450">
                  <c:v>150.13140604467804</c:v>
                </c:pt>
                <c:pt idx="451">
                  <c:v>152.10249671484885</c:v>
                </c:pt>
                <c:pt idx="452">
                  <c:v>168.85676741130092</c:v>
                </c:pt>
                <c:pt idx="453">
                  <c:v>182.6544021024967</c:v>
                </c:pt>
                <c:pt idx="454">
                  <c:v>238.83048620236531</c:v>
                </c:pt>
                <c:pt idx="455">
                  <c:v>271.35348226018397</c:v>
                </c:pt>
                <c:pt idx="456">
                  <c:v>275.29566360052559</c:v>
                </c:pt>
                <c:pt idx="457">
                  <c:v>270.03942181340341</c:v>
                </c:pt>
                <c:pt idx="458">
                  <c:v>282.19448094612352</c:v>
                </c:pt>
                <c:pt idx="459">
                  <c:v>273.65308804204989</c:v>
                </c:pt>
                <c:pt idx="460">
                  <c:v>283.50854139290408</c:v>
                </c:pt>
                <c:pt idx="461">
                  <c:v>284.49408672798944</c:v>
                </c:pt>
                <c:pt idx="462">
                  <c:v>289.42181340341654</c:v>
                </c:pt>
                <c:pt idx="463">
                  <c:v>290.73587385019709</c:v>
                </c:pt>
                <c:pt idx="464">
                  <c:v>300.59132720105123</c:v>
                </c:pt>
                <c:pt idx="465">
                  <c:v>302.23390275952693</c:v>
                </c:pt>
                <c:pt idx="466">
                  <c:v>292.83837056504598</c:v>
                </c:pt>
                <c:pt idx="467">
                  <c:v>291.72141918528251</c:v>
                </c:pt>
                <c:pt idx="468">
                  <c:v>300.91984231274637</c:v>
                </c:pt>
                <c:pt idx="469">
                  <c:v>297.63469119579497</c:v>
                </c:pt>
                <c:pt idx="470">
                  <c:v>299.86859395532196</c:v>
                </c:pt>
                <c:pt idx="471">
                  <c:v>291.59001314060447</c:v>
                </c:pt>
                <c:pt idx="472">
                  <c:v>288.10775295663598</c:v>
                </c:pt>
                <c:pt idx="473">
                  <c:v>291.52431011826542</c:v>
                </c:pt>
                <c:pt idx="474">
                  <c:v>295.99211563731927</c:v>
                </c:pt>
                <c:pt idx="475">
                  <c:v>297.63469119579497</c:v>
                </c:pt>
                <c:pt idx="476">
                  <c:v>299.99999999999994</c:v>
                </c:pt>
                <c:pt idx="477">
                  <c:v>284.95400788436262</c:v>
                </c:pt>
                <c:pt idx="478">
                  <c:v>287.71353482260184</c:v>
                </c:pt>
                <c:pt idx="479">
                  <c:v>296.97766097240475</c:v>
                </c:pt>
                <c:pt idx="480">
                  <c:v>311.10381077529564</c:v>
                </c:pt>
                <c:pt idx="481">
                  <c:v>300.13140604467804</c:v>
                </c:pt>
                <c:pt idx="482">
                  <c:v>298.42312746386335</c:v>
                </c:pt>
                <c:pt idx="483">
                  <c:v>309.19842312746385</c:v>
                </c:pt>
                <c:pt idx="484">
                  <c:v>303.87647831800263</c:v>
                </c:pt>
                <c:pt idx="485">
                  <c:v>290.80157687253609</c:v>
                </c:pt>
                <c:pt idx="486">
                  <c:v>279.69776609724045</c:v>
                </c:pt>
                <c:pt idx="487">
                  <c:v>283.24572930354793</c:v>
                </c:pt>
                <c:pt idx="488">
                  <c:v>279.43495400788436</c:v>
                </c:pt>
                <c:pt idx="489">
                  <c:v>259.85545335085413</c:v>
                </c:pt>
                <c:pt idx="490">
                  <c:v>265.11169513797637</c:v>
                </c:pt>
                <c:pt idx="491">
                  <c:v>271.61629434954011</c:v>
                </c:pt>
                <c:pt idx="492">
                  <c:v>280.22339027595268</c:v>
                </c:pt>
                <c:pt idx="493">
                  <c:v>277.26675427069648</c:v>
                </c:pt>
                <c:pt idx="494">
                  <c:v>273.3245729303548</c:v>
                </c:pt>
                <c:pt idx="495">
                  <c:v>278.31800262812089</c:v>
                </c:pt>
                <c:pt idx="496">
                  <c:v>278.1208935611038</c:v>
                </c:pt>
                <c:pt idx="497">
                  <c:v>272.01051248357425</c:v>
                </c:pt>
                <c:pt idx="498">
                  <c:v>290.80157687253609</c:v>
                </c:pt>
                <c:pt idx="499">
                  <c:v>300.91984231274637</c:v>
                </c:pt>
                <c:pt idx="500">
                  <c:v>310.11826544021028</c:v>
                </c:pt>
                <c:pt idx="501">
                  <c:v>297.17477003942179</c:v>
                </c:pt>
                <c:pt idx="502">
                  <c:v>274.70433639947436</c:v>
                </c:pt>
                <c:pt idx="503">
                  <c:v>275.62417871222078</c:v>
                </c:pt>
                <c:pt idx="504">
                  <c:v>282.19448094612352</c:v>
                </c:pt>
                <c:pt idx="505">
                  <c:v>281.07748486096614</c:v>
                </c:pt>
                <c:pt idx="506">
                  <c:v>279.96491012468954</c:v>
                </c:pt>
                <c:pt idx="507">
                  <c:v>278.85673923649921</c:v>
                </c:pt>
                <c:pt idx="508">
                  <c:v>277.75295476486684</c:v>
                </c:pt>
                <c:pt idx="509">
                  <c:v>276.65353934726261</c:v>
                </c:pt>
                <c:pt idx="510">
                  <c:v>275.55847568988173</c:v>
                </c:pt>
                <c:pt idx="511">
                  <c:v>268.33114323258872</c:v>
                </c:pt>
                <c:pt idx="512">
                  <c:v>265.37450722733246</c:v>
                </c:pt>
                <c:pt idx="513">
                  <c:v>273.98160315374508</c:v>
                </c:pt>
                <c:pt idx="514">
                  <c:v>257.22733245729302</c:v>
                </c:pt>
                <c:pt idx="515">
                  <c:v>250.32851511169514</c:v>
                </c:pt>
                <c:pt idx="516">
                  <c:v>234.88830486202363</c:v>
                </c:pt>
                <c:pt idx="517">
                  <c:v>235.87385019710905</c:v>
                </c:pt>
                <c:pt idx="518">
                  <c:v>229.96057818659656</c:v>
                </c:pt>
                <c:pt idx="519">
                  <c:v>230.94612352168198</c:v>
                </c:pt>
                <c:pt idx="520">
                  <c:v>254.59921156373193</c:v>
                </c:pt>
                <c:pt idx="521">
                  <c:v>264.71747700394218</c:v>
                </c:pt>
                <c:pt idx="522">
                  <c:v>257.22733245729302</c:v>
                </c:pt>
                <c:pt idx="523">
                  <c:v>245.66360052562416</c:v>
                </c:pt>
                <c:pt idx="524">
                  <c:v>248.09461235216818</c:v>
                </c:pt>
                <c:pt idx="525">
                  <c:v>224.57293035479631</c:v>
                </c:pt>
                <c:pt idx="526">
                  <c:v>210.64388961892249</c:v>
                </c:pt>
                <c:pt idx="527">
                  <c:v>220.17082785808145</c:v>
                </c:pt>
                <c:pt idx="528">
                  <c:v>230.48620236530877</c:v>
                </c:pt>
                <c:pt idx="529">
                  <c:v>217.80551905387645</c:v>
                </c:pt>
                <c:pt idx="530">
                  <c:v>217.80551905387645</c:v>
                </c:pt>
                <c:pt idx="531">
                  <c:v>218.13403416557162</c:v>
                </c:pt>
                <c:pt idx="532">
                  <c:v>224.70433639947439</c:v>
                </c:pt>
                <c:pt idx="533">
                  <c:v>245.20367936925098</c:v>
                </c:pt>
                <c:pt idx="534">
                  <c:v>253.28515111695134</c:v>
                </c:pt>
                <c:pt idx="535">
                  <c:v>273.06176084099872</c:v>
                </c:pt>
                <c:pt idx="536">
                  <c:v>283.18002628120894</c:v>
                </c:pt>
                <c:pt idx="537">
                  <c:v>280.28909329829168</c:v>
                </c:pt>
                <c:pt idx="538">
                  <c:v>287.2536136662286</c:v>
                </c:pt>
                <c:pt idx="539">
                  <c:v>259.19842312746385</c:v>
                </c:pt>
                <c:pt idx="540">
                  <c:v>249.99999999999997</c:v>
                </c:pt>
                <c:pt idx="541">
                  <c:v>242.96977660972402</c:v>
                </c:pt>
                <c:pt idx="542">
                  <c:v>248.02890932982916</c:v>
                </c:pt>
                <c:pt idx="543">
                  <c:v>253.28515111695134</c:v>
                </c:pt>
                <c:pt idx="544">
                  <c:v>255.65045992115634</c:v>
                </c:pt>
                <c:pt idx="545">
                  <c:v>245.92641261498028</c:v>
                </c:pt>
                <c:pt idx="546">
                  <c:v>242.44415243101182</c:v>
                </c:pt>
                <c:pt idx="547">
                  <c:v>240.07884362680682</c:v>
                </c:pt>
                <c:pt idx="548">
                  <c:v>250.19710906701707</c:v>
                </c:pt>
                <c:pt idx="549">
                  <c:v>261.82654402102497</c:v>
                </c:pt>
                <c:pt idx="550">
                  <c:v>260.18396846254927</c:v>
                </c:pt>
                <c:pt idx="551">
                  <c:v>254.27069645203679</c:v>
                </c:pt>
                <c:pt idx="552">
                  <c:v>273.71879106438894</c:v>
                </c:pt>
                <c:pt idx="553">
                  <c:v>302.29960578186592</c:v>
                </c:pt>
                <c:pt idx="554">
                  <c:v>324.90144546649145</c:v>
                </c:pt>
                <c:pt idx="555">
                  <c:v>331.27463863337715</c:v>
                </c:pt>
                <c:pt idx="556">
                  <c:v>335.74244415243101</c:v>
                </c:pt>
                <c:pt idx="557">
                  <c:v>352.75952693823911</c:v>
                </c:pt>
                <c:pt idx="558">
                  <c:v>349.34296977660972</c:v>
                </c:pt>
                <c:pt idx="559">
                  <c:v>336.99080157687251</c:v>
                </c:pt>
                <c:pt idx="560">
                  <c:v>319.71090670170827</c:v>
                </c:pt>
                <c:pt idx="561">
                  <c:v>310.64388961892246</c:v>
                </c:pt>
                <c:pt idx="562">
                  <c:v>310.7752956636005</c:v>
                </c:pt>
                <c:pt idx="563">
                  <c:v>319.64520367936922</c:v>
                </c:pt>
                <c:pt idx="564">
                  <c:v>353.87647831800263</c:v>
                </c:pt>
                <c:pt idx="565">
                  <c:v>340.99868593955318</c:v>
                </c:pt>
                <c:pt idx="566">
                  <c:v>326.34691195795006</c:v>
                </c:pt>
                <c:pt idx="567">
                  <c:v>332.6544021024967</c:v>
                </c:pt>
                <c:pt idx="568">
                  <c:v>353.48226018396844</c:v>
                </c:pt>
                <c:pt idx="569">
                  <c:v>362.94349540078844</c:v>
                </c:pt>
                <c:pt idx="570">
                  <c:v>347.89750328515112</c:v>
                </c:pt>
                <c:pt idx="571">
                  <c:v>391.91852825229955</c:v>
                </c:pt>
                <c:pt idx="572">
                  <c:v>404.4021024967148</c:v>
                </c:pt>
                <c:pt idx="573">
                  <c:v>336.39947437582128</c:v>
                </c:pt>
                <c:pt idx="574">
                  <c:v>313.46911957950067</c:v>
                </c:pt>
                <c:pt idx="575">
                  <c:v>273.45597897503285</c:v>
                </c:pt>
                <c:pt idx="576">
                  <c:v>285.41392904073587</c:v>
                </c:pt>
                <c:pt idx="577">
                  <c:v>316.62286465177397</c:v>
                </c:pt>
                <c:pt idx="578">
                  <c:v>335.54533508541391</c:v>
                </c:pt>
                <c:pt idx="579">
                  <c:v>331.47174770039425</c:v>
                </c:pt>
                <c:pt idx="580">
                  <c:v>313.07490144546648</c:v>
                </c:pt>
                <c:pt idx="581">
                  <c:v>281.07752956636006</c:v>
                </c:pt>
                <c:pt idx="582">
                  <c:v>284.13272010512486</c:v>
                </c:pt>
                <c:pt idx="583">
                  <c:v>287.18791064388961</c:v>
                </c:pt>
                <c:pt idx="584">
                  <c:v>302.03679369250983</c:v>
                </c:pt>
                <c:pt idx="585">
                  <c:v>302.62812089356112</c:v>
                </c:pt>
                <c:pt idx="586">
                  <c:v>304.79632063074899</c:v>
                </c:pt>
                <c:pt idx="587">
                  <c:v>294.48094612352168</c:v>
                </c:pt>
                <c:pt idx="588">
                  <c:v>290.07884362680682</c:v>
                </c:pt>
                <c:pt idx="589">
                  <c:v>291.9842312746386</c:v>
                </c:pt>
                <c:pt idx="590">
                  <c:v>290.60446780551899</c:v>
                </c:pt>
                <c:pt idx="591">
                  <c:v>282.06307490144548</c:v>
                </c:pt>
                <c:pt idx="592">
                  <c:v>290.07884362680682</c:v>
                </c:pt>
                <c:pt idx="593">
                  <c:v>291.85282522996056</c:v>
                </c:pt>
                <c:pt idx="594">
                  <c:v>273.98160315374508</c:v>
                </c:pt>
                <c:pt idx="595">
                  <c:v>270.69645203679369</c:v>
                </c:pt>
                <c:pt idx="596">
                  <c:v>294.54664914586067</c:v>
                </c:pt>
                <c:pt idx="597">
                  <c:v>279.17214191852827</c:v>
                </c:pt>
                <c:pt idx="598">
                  <c:v>287.5821287779238</c:v>
                </c:pt>
                <c:pt idx="599">
                  <c:v>285.15111695137972</c:v>
                </c:pt>
                <c:pt idx="600">
                  <c:v>282.06307490144548</c:v>
                </c:pt>
                <c:pt idx="601">
                  <c:v>306.83311432325888</c:v>
                </c:pt>
                <c:pt idx="602">
                  <c:v>333.11432325886989</c:v>
                </c:pt>
                <c:pt idx="603">
                  <c:v>363.20630749014452</c:v>
                </c:pt>
                <c:pt idx="604">
                  <c:v>349.47437582128777</c:v>
                </c:pt>
                <c:pt idx="605">
                  <c:v>394.48094612352168</c:v>
                </c:pt>
                <c:pt idx="606">
                  <c:v>387.31931668856765</c:v>
                </c:pt>
                <c:pt idx="607">
                  <c:v>376.4783180026281</c:v>
                </c:pt>
                <c:pt idx="608">
                  <c:v>381.66885676741128</c:v>
                </c:pt>
                <c:pt idx="609">
                  <c:v>379.10643889618922</c:v>
                </c:pt>
                <c:pt idx="610">
                  <c:v>366.22864651773983</c:v>
                </c:pt>
                <c:pt idx="611">
                  <c:v>366.29434954007883</c:v>
                </c:pt>
                <c:pt idx="612">
                  <c:v>368.98817345597894</c:v>
                </c:pt>
              </c:numCache>
            </c:numRef>
          </c:val>
          <c:smooth val="0"/>
          <c:extLst>
            <c:ext xmlns:c16="http://schemas.microsoft.com/office/drawing/2014/chart" uri="{C3380CC4-5D6E-409C-BE32-E72D297353CC}">
              <c16:uniqueId val="{00000003-8DC0-46D8-B6C4-74FEDDBCA86C}"/>
            </c:ext>
          </c:extLst>
        </c:ser>
        <c:dLbls>
          <c:showLegendKey val="0"/>
          <c:showVal val="0"/>
          <c:showCatName val="0"/>
          <c:showSerName val="0"/>
          <c:showPercent val="0"/>
          <c:showBubbleSize val="0"/>
        </c:dLbls>
        <c:smooth val="0"/>
        <c:axId val="100588544"/>
        <c:axId val="100848384"/>
      </c:lineChart>
      <c:dateAx>
        <c:axId val="100588544"/>
        <c:scaling>
          <c:orientation val="minMax"/>
        </c:scaling>
        <c:delete val="0"/>
        <c:axPos val="b"/>
        <c:numFmt formatCode="d/m/yyyy" sourceLinked="0"/>
        <c:majorTickMark val="out"/>
        <c:minorTickMark val="none"/>
        <c:tickLblPos val="nextTo"/>
        <c:txPr>
          <a:bodyPr/>
          <a:lstStyle/>
          <a:p>
            <a:pPr>
              <a:defRPr lang="es-ES"/>
            </a:pPr>
            <a:endParaRPr lang="es-EC"/>
          </a:p>
        </c:txPr>
        <c:crossAx val="100848384"/>
        <c:crosses val="autoZero"/>
        <c:auto val="0"/>
        <c:lblOffset val="100"/>
        <c:baseTimeUnit val="days"/>
      </c:dateAx>
      <c:valAx>
        <c:axId val="100848384"/>
        <c:scaling>
          <c:orientation val="minMax"/>
        </c:scaling>
        <c:delete val="0"/>
        <c:axPos val="l"/>
        <c:majorGridlines/>
        <c:title>
          <c:tx>
            <c:rich>
              <a:bodyPr rot="-5400000" vert="horz"/>
              <a:lstStyle/>
              <a:p>
                <a:pPr>
                  <a:defRPr lang="es-ES"/>
                </a:pPr>
                <a:r>
                  <a:rPr lang="en-US"/>
                  <a:t>US$/TM</a:t>
                </a:r>
              </a:p>
            </c:rich>
          </c:tx>
          <c:overlay val="0"/>
        </c:title>
        <c:numFmt formatCode="0.00" sourceLinked="1"/>
        <c:majorTickMark val="out"/>
        <c:minorTickMark val="none"/>
        <c:tickLblPos val="nextTo"/>
        <c:txPr>
          <a:bodyPr/>
          <a:lstStyle/>
          <a:p>
            <a:pPr>
              <a:defRPr lang="es-ES"/>
            </a:pPr>
            <a:endParaRPr lang="es-EC"/>
          </a:p>
        </c:txPr>
        <c:crossAx val="100588544"/>
        <c:crosses val="autoZero"/>
        <c:crossBetween val="between"/>
      </c:valAx>
    </c:plotArea>
    <c:legend>
      <c:legendPos val="b"/>
      <c:overlay val="0"/>
      <c:txPr>
        <a:bodyPr/>
        <a:lstStyle/>
        <a:p>
          <a:pPr>
            <a:defRPr lang="es-ES"/>
          </a:pPr>
          <a:endParaRPr lang="es-EC"/>
        </a:p>
      </c:txPr>
    </c:legend>
    <c:plotVisOnly val="1"/>
    <c:dispBlanksAs val="gap"/>
    <c:showDLblsOverMax val="0"/>
  </c:chart>
  <c:printSettings>
    <c:headerFooter/>
    <c:pageMargins b="0.75000000000001243" l="0.70000000000000062" r="0.70000000000000062" t="0.75000000000001243"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sz="1100"/>
            </a:pPr>
            <a:r>
              <a:rPr lang="en-US" sz="1600" b="1" i="0" baseline="0">
                <a:effectLst/>
              </a:rPr>
              <a:t>Comparación de Precios</a:t>
            </a:r>
            <a:endParaRPr lang="es-EC" sz="1200">
              <a:effectLst/>
            </a:endParaRPr>
          </a:p>
          <a:p>
            <a:pPr algn="ctr">
              <a:defRPr sz="1100"/>
            </a:pPr>
            <a:r>
              <a:rPr lang="en-US" sz="1600" b="1" i="0" baseline="0">
                <a:effectLst/>
              </a:rPr>
              <a:t>Precio FO4 al SNI - Precio FO4 al S. Ind. EPP - USGC HSFO Platts </a:t>
            </a:r>
            <a:endParaRPr lang="es-EC" sz="1200">
              <a:effectLst/>
            </a:endParaRPr>
          </a:p>
          <a:p>
            <a:pPr algn="ctr">
              <a:defRPr sz="1100"/>
            </a:pPr>
            <a:r>
              <a:rPr lang="en-US" sz="1600" b="1" i="0" baseline="0">
                <a:effectLst/>
              </a:rPr>
              <a:t>Enero 2016 - Abril 2022</a:t>
            </a:r>
            <a:endParaRPr lang="es-EC" sz="1200">
              <a:effectLst/>
            </a:endParaRPr>
          </a:p>
        </c:rich>
      </c:tx>
      <c:layout>
        <c:manualLayout>
          <c:xMode val="edge"/>
          <c:yMode val="edge"/>
          <c:x val="0.27574582788307528"/>
          <c:y val="4.0243623725061878E-2"/>
        </c:manualLayout>
      </c:layout>
      <c:overlay val="0"/>
    </c:title>
    <c:autoTitleDeleted val="0"/>
    <c:plotArea>
      <c:layout>
        <c:manualLayout>
          <c:layoutTarget val="inner"/>
          <c:xMode val="edge"/>
          <c:yMode val="edge"/>
          <c:x val="7.6662908680947009E-2"/>
          <c:y val="0.22328244274809328"/>
          <c:w val="0.90078917700112771"/>
          <c:h val="0.51335877862595358"/>
        </c:manualLayout>
      </c:layout>
      <c:lineChart>
        <c:grouping val="standard"/>
        <c:varyColors val="0"/>
        <c:ser>
          <c:idx val="0"/>
          <c:order val="0"/>
          <c:tx>
            <c:strRef>
              <c:f>Fuel!$D$4</c:f>
              <c:strCache>
                <c:ptCount val="1"/>
                <c:pt idx="0">
                  <c:v>Precio FO4 SNI 4700 SRW
Inc. IVA</c:v>
                </c:pt>
              </c:strCache>
            </c:strRef>
          </c:tx>
          <c:spPr>
            <a:ln w="38100"/>
          </c:spPr>
          <c:marker>
            <c:symbol val="none"/>
          </c:marker>
          <c:cat>
            <c:numRef>
              <c:f>Fuel!$C$94:$C$1697</c:f>
              <c:numCache>
                <c:formatCode>m/d/yyyy</c:formatCode>
                <c:ptCount val="1604"/>
                <c:pt idx="1">
                  <c:v>44677</c:v>
                </c:pt>
                <c:pt idx="2">
                  <c:v>44676</c:v>
                </c:pt>
                <c:pt idx="3">
                  <c:v>44673</c:v>
                </c:pt>
                <c:pt idx="4">
                  <c:v>44672</c:v>
                </c:pt>
                <c:pt idx="5">
                  <c:v>44671</c:v>
                </c:pt>
                <c:pt idx="6">
                  <c:v>44670</c:v>
                </c:pt>
                <c:pt idx="7">
                  <c:v>44669</c:v>
                </c:pt>
                <c:pt idx="8">
                  <c:v>44665</c:v>
                </c:pt>
                <c:pt idx="9">
                  <c:v>44664</c:v>
                </c:pt>
                <c:pt idx="10">
                  <c:v>44663</c:v>
                </c:pt>
                <c:pt idx="11">
                  <c:v>44662</c:v>
                </c:pt>
                <c:pt idx="12">
                  <c:v>44659</c:v>
                </c:pt>
                <c:pt idx="13">
                  <c:v>44658</c:v>
                </c:pt>
                <c:pt idx="14">
                  <c:v>44657</c:v>
                </c:pt>
                <c:pt idx="15">
                  <c:v>44656</c:v>
                </c:pt>
                <c:pt idx="16">
                  <c:v>44655</c:v>
                </c:pt>
                <c:pt idx="17">
                  <c:v>44652</c:v>
                </c:pt>
                <c:pt idx="18">
                  <c:v>44651</c:v>
                </c:pt>
                <c:pt idx="19">
                  <c:v>44650</c:v>
                </c:pt>
                <c:pt idx="20">
                  <c:v>44649</c:v>
                </c:pt>
                <c:pt idx="21">
                  <c:v>44648</c:v>
                </c:pt>
                <c:pt idx="22">
                  <c:v>44645</c:v>
                </c:pt>
                <c:pt idx="23">
                  <c:v>44644</c:v>
                </c:pt>
                <c:pt idx="24">
                  <c:v>44643</c:v>
                </c:pt>
                <c:pt idx="25">
                  <c:v>44642</c:v>
                </c:pt>
                <c:pt idx="26">
                  <c:v>44641</c:v>
                </c:pt>
                <c:pt idx="27">
                  <c:v>44638</c:v>
                </c:pt>
                <c:pt idx="28">
                  <c:v>44637</c:v>
                </c:pt>
                <c:pt idx="29">
                  <c:v>44636</c:v>
                </c:pt>
                <c:pt idx="30">
                  <c:v>44635</c:v>
                </c:pt>
                <c:pt idx="31">
                  <c:v>44634</c:v>
                </c:pt>
                <c:pt idx="32">
                  <c:v>44631</c:v>
                </c:pt>
                <c:pt idx="33">
                  <c:v>44630</c:v>
                </c:pt>
                <c:pt idx="34">
                  <c:v>44629</c:v>
                </c:pt>
                <c:pt idx="35">
                  <c:v>44628</c:v>
                </c:pt>
                <c:pt idx="36">
                  <c:v>44627</c:v>
                </c:pt>
                <c:pt idx="37">
                  <c:v>44624</c:v>
                </c:pt>
                <c:pt idx="38">
                  <c:v>44623</c:v>
                </c:pt>
                <c:pt idx="39">
                  <c:v>44622</c:v>
                </c:pt>
                <c:pt idx="40">
                  <c:v>44621</c:v>
                </c:pt>
                <c:pt idx="41">
                  <c:v>44620</c:v>
                </c:pt>
                <c:pt idx="42">
                  <c:v>44617</c:v>
                </c:pt>
                <c:pt idx="43">
                  <c:v>44616</c:v>
                </c:pt>
                <c:pt idx="44">
                  <c:v>44615</c:v>
                </c:pt>
                <c:pt idx="45">
                  <c:v>44614</c:v>
                </c:pt>
                <c:pt idx="46">
                  <c:v>44610</c:v>
                </c:pt>
                <c:pt idx="47">
                  <c:v>44609</c:v>
                </c:pt>
                <c:pt idx="48">
                  <c:v>44608</c:v>
                </c:pt>
                <c:pt idx="49">
                  <c:v>44607</c:v>
                </c:pt>
                <c:pt idx="50">
                  <c:v>44606</c:v>
                </c:pt>
                <c:pt idx="51">
                  <c:v>44603</c:v>
                </c:pt>
                <c:pt idx="52">
                  <c:v>44602</c:v>
                </c:pt>
                <c:pt idx="53">
                  <c:v>44601</c:v>
                </c:pt>
                <c:pt idx="54">
                  <c:v>44600</c:v>
                </c:pt>
                <c:pt idx="55">
                  <c:v>44599</c:v>
                </c:pt>
                <c:pt idx="56">
                  <c:v>44596</c:v>
                </c:pt>
                <c:pt idx="57">
                  <c:v>44595</c:v>
                </c:pt>
                <c:pt idx="58">
                  <c:v>44594</c:v>
                </c:pt>
                <c:pt idx="59">
                  <c:v>44593</c:v>
                </c:pt>
                <c:pt idx="60">
                  <c:v>44592</c:v>
                </c:pt>
                <c:pt idx="61">
                  <c:v>44589</c:v>
                </c:pt>
                <c:pt idx="62">
                  <c:v>44588</c:v>
                </c:pt>
                <c:pt idx="63">
                  <c:v>44587</c:v>
                </c:pt>
                <c:pt idx="64">
                  <c:v>44586</c:v>
                </c:pt>
                <c:pt idx="65">
                  <c:v>44585</c:v>
                </c:pt>
                <c:pt idx="66">
                  <c:v>44582</c:v>
                </c:pt>
                <c:pt idx="67">
                  <c:v>44581</c:v>
                </c:pt>
                <c:pt idx="68">
                  <c:v>44580</c:v>
                </c:pt>
                <c:pt idx="69">
                  <c:v>44579</c:v>
                </c:pt>
                <c:pt idx="70">
                  <c:v>44578</c:v>
                </c:pt>
                <c:pt idx="71">
                  <c:v>44575</c:v>
                </c:pt>
                <c:pt idx="72">
                  <c:v>44574</c:v>
                </c:pt>
                <c:pt idx="73">
                  <c:v>44573</c:v>
                </c:pt>
                <c:pt idx="74">
                  <c:v>44572</c:v>
                </c:pt>
                <c:pt idx="75">
                  <c:v>44571</c:v>
                </c:pt>
                <c:pt idx="76">
                  <c:v>44568</c:v>
                </c:pt>
                <c:pt idx="77">
                  <c:v>44567</c:v>
                </c:pt>
                <c:pt idx="78">
                  <c:v>44566</c:v>
                </c:pt>
                <c:pt idx="79">
                  <c:v>44565</c:v>
                </c:pt>
                <c:pt idx="80">
                  <c:v>44564</c:v>
                </c:pt>
                <c:pt idx="81">
                  <c:v>44560</c:v>
                </c:pt>
                <c:pt idx="82">
                  <c:v>44559</c:v>
                </c:pt>
                <c:pt idx="83">
                  <c:v>44558</c:v>
                </c:pt>
                <c:pt idx="84">
                  <c:v>44557</c:v>
                </c:pt>
                <c:pt idx="85">
                  <c:v>44553</c:v>
                </c:pt>
                <c:pt idx="86">
                  <c:v>44552</c:v>
                </c:pt>
                <c:pt idx="87">
                  <c:v>44551</c:v>
                </c:pt>
                <c:pt idx="88">
                  <c:v>44550</c:v>
                </c:pt>
                <c:pt idx="89">
                  <c:v>44547</c:v>
                </c:pt>
                <c:pt idx="90">
                  <c:v>44546</c:v>
                </c:pt>
                <c:pt idx="91">
                  <c:v>44545</c:v>
                </c:pt>
                <c:pt idx="92">
                  <c:v>44544</c:v>
                </c:pt>
                <c:pt idx="93">
                  <c:v>44543</c:v>
                </c:pt>
                <c:pt idx="94">
                  <c:v>44540</c:v>
                </c:pt>
                <c:pt idx="95">
                  <c:v>44539</c:v>
                </c:pt>
                <c:pt idx="96">
                  <c:v>44538</c:v>
                </c:pt>
                <c:pt idx="97">
                  <c:v>44537</c:v>
                </c:pt>
                <c:pt idx="98">
                  <c:v>44536</c:v>
                </c:pt>
                <c:pt idx="99">
                  <c:v>44533</c:v>
                </c:pt>
                <c:pt idx="100">
                  <c:v>44532</c:v>
                </c:pt>
                <c:pt idx="101">
                  <c:v>44531</c:v>
                </c:pt>
                <c:pt idx="102">
                  <c:v>44530</c:v>
                </c:pt>
                <c:pt idx="103">
                  <c:v>44529</c:v>
                </c:pt>
                <c:pt idx="104">
                  <c:v>44524</c:v>
                </c:pt>
                <c:pt idx="105">
                  <c:v>44523</c:v>
                </c:pt>
                <c:pt idx="106">
                  <c:v>44522</c:v>
                </c:pt>
                <c:pt idx="107">
                  <c:v>44519</c:v>
                </c:pt>
                <c:pt idx="108">
                  <c:v>44518</c:v>
                </c:pt>
                <c:pt idx="109">
                  <c:v>44517</c:v>
                </c:pt>
                <c:pt idx="110">
                  <c:v>44516</c:v>
                </c:pt>
                <c:pt idx="111">
                  <c:v>44515</c:v>
                </c:pt>
                <c:pt idx="112">
                  <c:v>44512</c:v>
                </c:pt>
                <c:pt idx="113">
                  <c:v>44511</c:v>
                </c:pt>
                <c:pt idx="114">
                  <c:v>44510</c:v>
                </c:pt>
                <c:pt idx="115">
                  <c:v>44509</c:v>
                </c:pt>
                <c:pt idx="116">
                  <c:v>44508</c:v>
                </c:pt>
                <c:pt idx="117">
                  <c:v>44505</c:v>
                </c:pt>
                <c:pt idx="118">
                  <c:v>44504</c:v>
                </c:pt>
                <c:pt idx="119">
                  <c:v>44503</c:v>
                </c:pt>
                <c:pt idx="120">
                  <c:v>44502</c:v>
                </c:pt>
                <c:pt idx="121">
                  <c:v>44501</c:v>
                </c:pt>
                <c:pt idx="122">
                  <c:v>44498</c:v>
                </c:pt>
                <c:pt idx="123">
                  <c:v>44497</c:v>
                </c:pt>
                <c:pt idx="124">
                  <c:v>44496</c:v>
                </c:pt>
                <c:pt idx="125">
                  <c:v>44495</c:v>
                </c:pt>
                <c:pt idx="126">
                  <c:v>44494</c:v>
                </c:pt>
                <c:pt idx="127">
                  <c:v>44491</c:v>
                </c:pt>
                <c:pt idx="128">
                  <c:v>44490</c:v>
                </c:pt>
                <c:pt idx="129">
                  <c:v>44489</c:v>
                </c:pt>
                <c:pt idx="130">
                  <c:v>44488</c:v>
                </c:pt>
                <c:pt idx="131">
                  <c:v>44487</c:v>
                </c:pt>
                <c:pt idx="132">
                  <c:v>44484</c:v>
                </c:pt>
                <c:pt idx="133">
                  <c:v>44483</c:v>
                </c:pt>
                <c:pt idx="134">
                  <c:v>44482</c:v>
                </c:pt>
                <c:pt idx="135">
                  <c:v>44481</c:v>
                </c:pt>
                <c:pt idx="136">
                  <c:v>44480</c:v>
                </c:pt>
                <c:pt idx="137">
                  <c:v>44477</c:v>
                </c:pt>
                <c:pt idx="138">
                  <c:v>44476</c:v>
                </c:pt>
                <c:pt idx="139">
                  <c:v>44475</c:v>
                </c:pt>
                <c:pt idx="140">
                  <c:v>44474</c:v>
                </c:pt>
                <c:pt idx="141">
                  <c:v>44473</c:v>
                </c:pt>
                <c:pt idx="142">
                  <c:v>44470</c:v>
                </c:pt>
                <c:pt idx="143">
                  <c:v>44469</c:v>
                </c:pt>
                <c:pt idx="144">
                  <c:v>44468</c:v>
                </c:pt>
                <c:pt idx="145">
                  <c:v>44467</c:v>
                </c:pt>
                <c:pt idx="146">
                  <c:v>44464</c:v>
                </c:pt>
                <c:pt idx="147">
                  <c:v>44463</c:v>
                </c:pt>
                <c:pt idx="148">
                  <c:v>44462</c:v>
                </c:pt>
                <c:pt idx="149">
                  <c:v>44461</c:v>
                </c:pt>
                <c:pt idx="150">
                  <c:v>44460</c:v>
                </c:pt>
                <c:pt idx="151">
                  <c:v>44459</c:v>
                </c:pt>
                <c:pt idx="152">
                  <c:v>44456</c:v>
                </c:pt>
                <c:pt idx="153">
                  <c:v>44455</c:v>
                </c:pt>
                <c:pt idx="154">
                  <c:v>44454</c:v>
                </c:pt>
                <c:pt idx="155">
                  <c:v>44453</c:v>
                </c:pt>
                <c:pt idx="156">
                  <c:v>44452</c:v>
                </c:pt>
                <c:pt idx="157">
                  <c:v>44449</c:v>
                </c:pt>
                <c:pt idx="158">
                  <c:v>44448</c:v>
                </c:pt>
                <c:pt idx="159">
                  <c:v>44447</c:v>
                </c:pt>
                <c:pt idx="160">
                  <c:v>44446</c:v>
                </c:pt>
                <c:pt idx="161">
                  <c:v>44445</c:v>
                </c:pt>
                <c:pt idx="162">
                  <c:v>44442</c:v>
                </c:pt>
                <c:pt idx="163">
                  <c:v>44441</c:v>
                </c:pt>
                <c:pt idx="164">
                  <c:v>44440</c:v>
                </c:pt>
                <c:pt idx="165">
                  <c:v>44439</c:v>
                </c:pt>
                <c:pt idx="166">
                  <c:v>44438</c:v>
                </c:pt>
                <c:pt idx="167">
                  <c:v>44435</c:v>
                </c:pt>
                <c:pt idx="168">
                  <c:v>44434</c:v>
                </c:pt>
                <c:pt idx="169">
                  <c:v>44433</c:v>
                </c:pt>
                <c:pt idx="170">
                  <c:v>44432</c:v>
                </c:pt>
                <c:pt idx="171">
                  <c:v>44431</c:v>
                </c:pt>
                <c:pt idx="172">
                  <c:v>44428</c:v>
                </c:pt>
                <c:pt idx="173">
                  <c:v>44427</c:v>
                </c:pt>
                <c:pt idx="174">
                  <c:v>44426</c:v>
                </c:pt>
                <c:pt idx="175">
                  <c:v>44425</c:v>
                </c:pt>
                <c:pt idx="176">
                  <c:v>44424</c:v>
                </c:pt>
                <c:pt idx="177">
                  <c:v>44421</c:v>
                </c:pt>
                <c:pt idx="178">
                  <c:v>44420</c:v>
                </c:pt>
                <c:pt idx="179">
                  <c:v>44419</c:v>
                </c:pt>
                <c:pt idx="180">
                  <c:v>44418</c:v>
                </c:pt>
                <c:pt idx="181">
                  <c:v>44417</c:v>
                </c:pt>
                <c:pt idx="182">
                  <c:v>44414</c:v>
                </c:pt>
                <c:pt idx="183">
                  <c:v>44413</c:v>
                </c:pt>
                <c:pt idx="184">
                  <c:v>44412</c:v>
                </c:pt>
                <c:pt idx="185">
                  <c:v>44411</c:v>
                </c:pt>
                <c:pt idx="186">
                  <c:v>44410</c:v>
                </c:pt>
                <c:pt idx="187">
                  <c:v>44407</c:v>
                </c:pt>
                <c:pt idx="188">
                  <c:v>44406</c:v>
                </c:pt>
                <c:pt idx="189">
                  <c:v>44405</c:v>
                </c:pt>
                <c:pt idx="190">
                  <c:v>44404</c:v>
                </c:pt>
                <c:pt idx="191">
                  <c:v>44403</c:v>
                </c:pt>
                <c:pt idx="192">
                  <c:v>44400</c:v>
                </c:pt>
                <c:pt idx="193">
                  <c:v>44399</c:v>
                </c:pt>
                <c:pt idx="194">
                  <c:v>44398</c:v>
                </c:pt>
                <c:pt idx="195">
                  <c:v>44397</c:v>
                </c:pt>
                <c:pt idx="196">
                  <c:v>44396</c:v>
                </c:pt>
                <c:pt idx="197">
                  <c:v>44393</c:v>
                </c:pt>
                <c:pt idx="198">
                  <c:v>44392</c:v>
                </c:pt>
                <c:pt idx="199">
                  <c:v>44391</c:v>
                </c:pt>
                <c:pt idx="200">
                  <c:v>44390</c:v>
                </c:pt>
                <c:pt idx="201">
                  <c:v>44389</c:v>
                </c:pt>
                <c:pt idx="202">
                  <c:v>44386</c:v>
                </c:pt>
                <c:pt idx="203">
                  <c:v>44385</c:v>
                </c:pt>
                <c:pt idx="204">
                  <c:v>44384</c:v>
                </c:pt>
                <c:pt idx="205">
                  <c:v>44383</c:v>
                </c:pt>
                <c:pt idx="206">
                  <c:v>44382</c:v>
                </c:pt>
                <c:pt idx="207">
                  <c:v>44379</c:v>
                </c:pt>
                <c:pt idx="208">
                  <c:v>44378</c:v>
                </c:pt>
                <c:pt idx="209">
                  <c:v>44377</c:v>
                </c:pt>
                <c:pt idx="210">
                  <c:v>44376</c:v>
                </c:pt>
                <c:pt idx="211">
                  <c:v>44375</c:v>
                </c:pt>
                <c:pt idx="212">
                  <c:v>44372</c:v>
                </c:pt>
                <c:pt idx="213">
                  <c:v>44371</c:v>
                </c:pt>
                <c:pt idx="214">
                  <c:v>44370</c:v>
                </c:pt>
                <c:pt idx="215">
                  <c:v>44369</c:v>
                </c:pt>
                <c:pt idx="216">
                  <c:v>44368</c:v>
                </c:pt>
                <c:pt idx="217">
                  <c:v>44365</c:v>
                </c:pt>
                <c:pt idx="218">
                  <c:v>44364</c:v>
                </c:pt>
                <c:pt idx="219">
                  <c:v>44363</c:v>
                </c:pt>
                <c:pt idx="220">
                  <c:v>44362</c:v>
                </c:pt>
                <c:pt idx="221">
                  <c:v>44361</c:v>
                </c:pt>
                <c:pt idx="222">
                  <c:v>44358</c:v>
                </c:pt>
                <c:pt idx="223">
                  <c:v>44357</c:v>
                </c:pt>
                <c:pt idx="224">
                  <c:v>44350</c:v>
                </c:pt>
                <c:pt idx="225">
                  <c:v>44349</c:v>
                </c:pt>
                <c:pt idx="226">
                  <c:v>44348</c:v>
                </c:pt>
                <c:pt idx="227">
                  <c:v>44347</c:v>
                </c:pt>
                <c:pt idx="228">
                  <c:v>44344</c:v>
                </c:pt>
                <c:pt idx="229">
                  <c:v>44343</c:v>
                </c:pt>
                <c:pt idx="230">
                  <c:v>44342</c:v>
                </c:pt>
                <c:pt idx="231">
                  <c:v>44341</c:v>
                </c:pt>
                <c:pt idx="232">
                  <c:v>44340</c:v>
                </c:pt>
                <c:pt idx="233">
                  <c:v>44337</c:v>
                </c:pt>
                <c:pt idx="234">
                  <c:v>44336</c:v>
                </c:pt>
                <c:pt idx="235">
                  <c:v>44335</c:v>
                </c:pt>
                <c:pt idx="236">
                  <c:v>44334</c:v>
                </c:pt>
                <c:pt idx="237">
                  <c:v>44333</c:v>
                </c:pt>
                <c:pt idx="238">
                  <c:v>44330</c:v>
                </c:pt>
                <c:pt idx="239">
                  <c:v>44329</c:v>
                </c:pt>
                <c:pt idx="240">
                  <c:v>44328</c:v>
                </c:pt>
                <c:pt idx="241">
                  <c:v>44327</c:v>
                </c:pt>
                <c:pt idx="242">
                  <c:v>44326</c:v>
                </c:pt>
                <c:pt idx="243">
                  <c:v>44323</c:v>
                </c:pt>
                <c:pt idx="244">
                  <c:v>44322</c:v>
                </c:pt>
                <c:pt idx="245">
                  <c:v>44321</c:v>
                </c:pt>
                <c:pt idx="246">
                  <c:v>44320</c:v>
                </c:pt>
                <c:pt idx="247">
                  <c:v>44319</c:v>
                </c:pt>
                <c:pt idx="248">
                  <c:v>44316</c:v>
                </c:pt>
                <c:pt idx="249">
                  <c:v>44315</c:v>
                </c:pt>
                <c:pt idx="250">
                  <c:v>44314</c:v>
                </c:pt>
                <c:pt idx="251">
                  <c:v>44313</c:v>
                </c:pt>
                <c:pt idx="252">
                  <c:v>44312</c:v>
                </c:pt>
                <c:pt idx="253">
                  <c:v>44309</c:v>
                </c:pt>
                <c:pt idx="254">
                  <c:v>44308</c:v>
                </c:pt>
                <c:pt idx="255">
                  <c:v>44307</c:v>
                </c:pt>
                <c:pt idx="256">
                  <c:v>44306</c:v>
                </c:pt>
                <c:pt idx="257">
                  <c:v>44305</c:v>
                </c:pt>
                <c:pt idx="258">
                  <c:v>44302</c:v>
                </c:pt>
                <c:pt idx="259">
                  <c:v>44301</c:v>
                </c:pt>
                <c:pt idx="260">
                  <c:v>44300</c:v>
                </c:pt>
                <c:pt idx="261">
                  <c:v>44299</c:v>
                </c:pt>
                <c:pt idx="262">
                  <c:v>44298</c:v>
                </c:pt>
                <c:pt idx="263">
                  <c:v>44295</c:v>
                </c:pt>
                <c:pt idx="264">
                  <c:v>44294</c:v>
                </c:pt>
                <c:pt idx="265">
                  <c:v>44293</c:v>
                </c:pt>
                <c:pt idx="266">
                  <c:v>44292</c:v>
                </c:pt>
                <c:pt idx="267">
                  <c:v>44291</c:v>
                </c:pt>
                <c:pt idx="268">
                  <c:v>44288</c:v>
                </c:pt>
                <c:pt idx="269">
                  <c:v>44287</c:v>
                </c:pt>
                <c:pt idx="270">
                  <c:v>44286</c:v>
                </c:pt>
                <c:pt idx="271">
                  <c:v>44285</c:v>
                </c:pt>
                <c:pt idx="272">
                  <c:v>44284</c:v>
                </c:pt>
                <c:pt idx="273">
                  <c:v>44281</c:v>
                </c:pt>
                <c:pt idx="274">
                  <c:v>44280</c:v>
                </c:pt>
                <c:pt idx="275">
                  <c:v>44279</c:v>
                </c:pt>
                <c:pt idx="276">
                  <c:v>44278</c:v>
                </c:pt>
                <c:pt idx="277">
                  <c:v>44277</c:v>
                </c:pt>
                <c:pt idx="278">
                  <c:v>44274</c:v>
                </c:pt>
                <c:pt idx="279">
                  <c:v>44273</c:v>
                </c:pt>
                <c:pt idx="280">
                  <c:v>44272</c:v>
                </c:pt>
                <c:pt idx="281">
                  <c:v>44271</c:v>
                </c:pt>
                <c:pt idx="282">
                  <c:v>44270</c:v>
                </c:pt>
                <c:pt idx="283">
                  <c:v>44267</c:v>
                </c:pt>
                <c:pt idx="284">
                  <c:v>44266</c:v>
                </c:pt>
                <c:pt idx="285">
                  <c:v>44265</c:v>
                </c:pt>
                <c:pt idx="286">
                  <c:v>44264</c:v>
                </c:pt>
                <c:pt idx="287">
                  <c:v>44263</c:v>
                </c:pt>
                <c:pt idx="288">
                  <c:v>44260</c:v>
                </c:pt>
                <c:pt idx="289">
                  <c:v>44259</c:v>
                </c:pt>
                <c:pt idx="290">
                  <c:v>44258</c:v>
                </c:pt>
                <c:pt idx="291">
                  <c:v>44257</c:v>
                </c:pt>
                <c:pt idx="292">
                  <c:v>44256</c:v>
                </c:pt>
                <c:pt idx="293">
                  <c:v>44253</c:v>
                </c:pt>
                <c:pt idx="294">
                  <c:v>44252</c:v>
                </c:pt>
                <c:pt idx="295">
                  <c:v>44251</c:v>
                </c:pt>
                <c:pt idx="296">
                  <c:v>44250</c:v>
                </c:pt>
                <c:pt idx="297">
                  <c:v>44249</c:v>
                </c:pt>
                <c:pt idx="298">
                  <c:v>44246</c:v>
                </c:pt>
                <c:pt idx="299">
                  <c:v>44245</c:v>
                </c:pt>
                <c:pt idx="300">
                  <c:v>44244</c:v>
                </c:pt>
                <c:pt idx="301">
                  <c:v>44243</c:v>
                </c:pt>
                <c:pt idx="302">
                  <c:v>44242</c:v>
                </c:pt>
                <c:pt idx="303">
                  <c:v>44239</c:v>
                </c:pt>
                <c:pt idx="304">
                  <c:v>44238</c:v>
                </c:pt>
                <c:pt idx="305">
                  <c:v>44237</c:v>
                </c:pt>
                <c:pt idx="306">
                  <c:v>44236</c:v>
                </c:pt>
                <c:pt idx="307">
                  <c:v>44235</c:v>
                </c:pt>
                <c:pt idx="308">
                  <c:v>44232</c:v>
                </c:pt>
                <c:pt idx="309">
                  <c:v>44231</c:v>
                </c:pt>
                <c:pt idx="310">
                  <c:v>44230</c:v>
                </c:pt>
                <c:pt idx="311">
                  <c:v>44229</c:v>
                </c:pt>
                <c:pt idx="312">
                  <c:v>44228</c:v>
                </c:pt>
                <c:pt idx="313">
                  <c:v>44225</c:v>
                </c:pt>
                <c:pt idx="314">
                  <c:v>44224</c:v>
                </c:pt>
                <c:pt idx="315">
                  <c:v>44223</c:v>
                </c:pt>
                <c:pt idx="316">
                  <c:v>44222</c:v>
                </c:pt>
                <c:pt idx="317">
                  <c:v>44221</c:v>
                </c:pt>
                <c:pt idx="318">
                  <c:v>44218</c:v>
                </c:pt>
                <c:pt idx="319">
                  <c:v>44217</c:v>
                </c:pt>
                <c:pt idx="320">
                  <c:v>44216</c:v>
                </c:pt>
                <c:pt idx="321">
                  <c:v>44215</c:v>
                </c:pt>
                <c:pt idx="322">
                  <c:v>44214</c:v>
                </c:pt>
                <c:pt idx="323">
                  <c:v>44211</c:v>
                </c:pt>
                <c:pt idx="324">
                  <c:v>44210</c:v>
                </c:pt>
                <c:pt idx="325">
                  <c:v>44209</c:v>
                </c:pt>
                <c:pt idx="326">
                  <c:v>44208</c:v>
                </c:pt>
                <c:pt idx="327">
                  <c:v>44207</c:v>
                </c:pt>
                <c:pt idx="328">
                  <c:v>44204</c:v>
                </c:pt>
                <c:pt idx="329">
                  <c:v>44203</c:v>
                </c:pt>
                <c:pt idx="330">
                  <c:v>44202</c:v>
                </c:pt>
                <c:pt idx="331">
                  <c:v>44201</c:v>
                </c:pt>
                <c:pt idx="332">
                  <c:v>44200</c:v>
                </c:pt>
                <c:pt idx="333">
                  <c:v>44196</c:v>
                </c:pt>
                <c:pt idx="334">
                  <c:v>44195</c:v>
                </c:pt>
                <c:pt idx="335">
                  <c:v>44194</c:v>
                </c:pt>
                <c:pt idx="336">
                  <c:v>44193</c:v>
                </c:pt>
                <c:pt idx="337">
                  <c:v>44189</c:v>
                </c:pt>
                <c:pt idx="338">
                  <c:v>44188</c:v>
                </c:pt>
                <c:pt idx="339">
                  <c:v>44187</c:v>
                </c:pt>
                <c:pt idx="340">
                  <c:v>44186</c:v>
                </c:pt>
                <c:pt idx="341">
                  <c:v>44183</c:v>
                </c:pt>
                <c:pt idx="342">
                  <c:v>44182</c:v>
                </c:pt>
                <c:pt idx="343">
                  <c:v>44181</c:v>
                </c:pt>
                <c:pt idx="344">
                  <c:v>44180</c:v>
                </c:pt>
                <c:pt idx="345">
                  <c:v>44179</c:v>
                </c:pt>
                <c:pt idx="346">
                  <c:v>44176</c:v>
                </c:pt>
                <c:pt idx="347">
                  <c:v>44175</c:v>
                </c:pt>
                <c:pt idx="348">
                  <c:v>44174</c:v>
                </c:pt>
                <c:pt idx="349">
                  <c:v>44173</c:v>
                </c:pt>
                <c:pt idx="350">
                  <c:v>44172</c:v>
                </c:pt>
                <c:pt idx="351">
                  <c:v>44169</c:v>
                </c:pt>
                <c:pt idx="352">
                  <c:v>44168</c:v>
                </c:pt>
                <c:pt idx="353">
                  <c:v>44167</c:v>
                </c:pt>
                <c:pt idx="354">
                  <c:v>44166</c:v>
                </c:pt>
                <c:pt idx="355">
                  <c:v>44165</c:v>
                </c:pt>
                <c:pt idx="356">
                  <c:v>44162</c:v>
                </c:pt>
                <c:pt idx="357">
                  <c:v>44161</c:v>
                </c:pt>
                <c:pt idx="358">
                  <c:v>44160</c:v>
                </c:pt>
                <c:pt idx="359">
                  <c:v>44159</c:v>
                </c:pt>
                <c:pt idx="360">
                  <c:v>44158</c:v>
                </c:pt>
                <c:pt idx="361">
                  <c:v>44155</c:v>
                </c:pt>
                <c:pt idx="362">
                  <c:v>44154</c:v>
                </c:pt>
                <c:pt idx="363">
                  <c:v>44153</c:v>
                </c:pt>
                <c:pt idx="364">
                  <c:v>44152</c:v>
                </c:pt>
                <c:pt idx="365">
                  <c:v>44151</c:v>
                </c:pt>
                <c:pt idx="366">
                  <c:v>44148</c:v>
                </c:pt>
                <c:pt idx="367">
                  <c:v>44147</c:v>
                </c:pt>
                <c:pt idx="368">
                  <c:v>44146</c:v>
                </c:pt>
                <c:pt idx="369">
                  <c:v>44145</c:v>
                </c:pt>
                <c:pt idx="370">
                  <c:v>44144</c:v>
                </c:pt>
                <c:pt idx="371">
                  <c:v>44141</c:v>
                </c:pt>
                <c:pt idx="372">
                  <c:v>44140</c:v>
                </c:pt>
                <c:pt idx="373">
                  <c:v>44139</c:v>
                </c:pt>
                <c:pt idx="374">
                  <c:v>44138</c:v>
                </c:pt>
                <c:pt idx="375">
                  <c:v>44137</c:v>
                </c:pt>
                <c:pt idx="376">
                  <c:v>44134</c:v>
                </c:pt>
                <c:pt idx="377">
                  <c:v>44133</c:v>
                </c:pt>
                <c:pt idx="378">
                  <c:v>44132</c:v>
                </c:pt>
                <c:pt idx="379">
                  <c:v>44131</c:v>
                </c:pt>
                <c:pt idx="380">
                  <c:v>44130</c:v>
                </c:pt>
                <c:pt idx="381">
                  <c:v>44127</c:v>
                </c:pt>
                <c:pt idx="382">
                  <c:v>44126</c:v>
                </c:pt>
                <c:pt idx="383">
                  <c:v>44125</c:v>
                </c:pt>
                <c:pt idx="384">
                  <c:v>44124</c:v>
                </c:pt>
                <c:pt idx="385">
                  <c:v>44123</c:v>
                </c:pt>
                <c:pt idx="386">
                  <c:v>44120</c:v>
                </c:pt>
                <c:pt idx="387">
                  <c:v>44119</c:v>
                </c:pt>
                <c:pt idx="388">
                  <c:v>44118</c:v>
                </c:pt>
                <c:pt idx="389">
                  <c:v>44117</c:v>
                </c:pt>
                <c:pt idx="390">
                  <c:v>44116</c:v>
                </c:pt>
                <c:pt idx="391">
                  <c:v>44113</c:v>
                </c:pt>
                <c:pt idx="392">
                  <c:v>44112</c:v>
                </c:pt>
                <c:pt idx="393">
                  <c:v>44111</c:v>
                </c:pt>
                <c:pt idx="394">
                  <c:v>44110</c:v>
                </c:pt>
                <c:pt idx="395">
                  <c:v>44109</c:v>
                </c:pt>
                <c:pt idx="396">
                  <c:v>44106</c:v>
                </c:pt>
                <c:pt idx="397">
                  <c:v>44105</c:v>
                </c:pt>
                <c:pt idx="398">
                  <c:v>44104</c:v>
                </c:pt>
                <c:pt idx="399">
                  <c:v>44103</c:v>
                </c:pt>
                <c:pt idx="400">
                  <c:v>44102</c:v>
                </c:pt>
                <c:pt idx="401">
                  <c:v>44099</c:v>
                </c:pt>
                <c:pt idx="402">
                  <c:v>44098</c:v>
                </c:pt>
                <c:pt idx="403">
                  <c:v>44097</c:v>
                </c:pt>
                <c:pt idx="404">
                  <c:v>44096</c:v>
                </c:pt>
                <c:pt idx="405">
                  <c:v>44095</c:v>
                </c:pt>
                <c:pt idx="406">
                  <c:v>44092</c:v>
                </c:pt>
                <c:pt idx="407">
                  <c:v>44091</c:v>
                </c:pt>
                <c:pt idx="408">
                  <c:v>44090</c:v>
                </c:pt>
                <c:pt idx="409">
                  <c:v>44089</c:v>
                </c:pt>
                <c:pt idx="410">
                  <c:v>44088</c:v>
                </c:pt>
                <c:pt idx="411">
                  <c:v>44085</c:v>
                </c:pt>
                <c:pt idx="412">
                  <c:v>44084</c:v>
                </c:pt>
                <c:pt idx="413">
                  <c:v>44083</c:v>
                </c:pt>
                <c:pt idx="414">
                  <c:v>44082</c:v>
                </c:pt>
                <c:pt idx="415">
                  <c:v>44081</c:v>
                </c:pt>
                <c:pt idx="416">
                  <c:v>44078</c:v>
                </c:pt>
                <c:pt idx="417">
                  <c:v>44077</c:v>
                </c:pt>
                <c:pt idx="418">
                  <c:v>44076</c:v>
                </c:pt>
                <c:pt idx="419">
                  <c:v>44075</c:v>
                </c:pt>
                <c:pt idx="420">
                  <c:v>44074</c:v>
                </c:pt>
                <c:pt idx="421">
                  <c:v>44071</c:v>
                </c:pt>
                <c:pt idx="422">
                  <c:v>44070</c:v>
                </c:pt>
                <c:pt idx="423">
                  <c:v>44069</c:v>
                </c:pt>
                <c:pt idx="424">
                  <c:v>44068</c:v>
                </c:pt>
                <c:pt idx="425">
                  <c:v>44067</c:v>
                </c:pt>
                <c:pt idx="426">
                  <c:v>44064</c:v>
                </c:pt>
                <c:pt idx="427">
                  <c:v>44063</c:v>
                </c:pt>
                <c:pt idx="428">
                  <c:v>44062</c:v>
                </c:pt>
                <c:pt idx="429">
                  <c:v>44061</c:v>
                </c:pt>
                <c:pt idx="430">
                  <c:v>44060</c:v>
                </c:pt>
                <c:pt idx="431">
                  <c:v>44057</c:v>
                </c:pt>
                <c:pt idx="432">
                  <c:v>44056</c:v>
                </c:pt>
                <c:pt idx="433">
                  <c:v>44055</c:v>
                </c:pt>
                <c:pt idx="434">
                  <c:v>44054</c:v>
                </c:pt>
                <c:pt idx="435">
                  <c:v>44053</c:v>
                </c:pt>
                <c:pt idx="436">
                  <c:v>44050</c:v>
                </c:pt>
                <c:pt idx="437">
                  <c:v>44049</c:v>
                </c:pt>
                <c:pt idx="438">
                  <c:v>44048</c:v>
                </c:pt>
                <c:pt idx="439">
                  <c:v>44047</c:v>
                </c:pt>
                <c:pt idx="440">
                  <c:v>44046</c:v>
                </c:pt>
                <c:pt idx="441">
                  <c:v>44043</c:v>
                </c:pt>
                <c:pt idx="442">
                  <c:v>44042</c:v>
                </c:pt>
                <c:pt idx="443">
                  <c:v>44041</c:v>
                </c:pt>
                <c:pt idx="444">
                  <c:v>44040</c:v>
                </c:pt>
                <c:pt idx="445">
                  <c:v>44039</c:v>
                </c:pt>
                <c:pt idx="446">
                  <c:v>44036</c:v>
                </c:pt>
                <c:pt idx="447">
                  <c:v>44035</c:v>
                </c:pt>
                <c:pt idx="448">
                  <c:v>44034</c:v>
                </c:pt>
                <c:pt idx="449">
                  <c:v>44033</c:v>
                </c:pt>
                <c:pt idx="450">
                  <c:v>44032</c:v>
                </c:pt>
                <c:pt idx="451">
                  <c:v>44029</c:v>
                </c:pt>
                <c:pt idx="452">
                  <c:v>44028</c:v>
                </c:pt>
                <c:pt idx="453">
                  <c:v>44027</c:v>
                </c:pt>
                <c:pt idx="454">
                  <c:v>44026</c:v>
                </c:pt>
                <c:pt idx="455">
                  <c:v>44025</c:v>
                </c:pt>
                <c:pt idx="456">
                  <c:v>44022</c:v>
                </c:pt>
                <c:pt idx="457">
                  <c:v>44021</c:v>
                </c:pt>
                <c:pt idx="458">
                  <c:v>44020</c:v>
                </c:pt>
                <c:pt idx="459">
                  <c:v>44019</c:v>
                </c:pt>
                <c:pt idx="460">
                  <c:v>44018</c:v>
                </c:pt>
                <c:pt idx="461">
                  <c:v>44015</c:v>
                </c:pt>
                <c:pt idx="462">
                  <c:v>44014</c:v>
                </c:pt>
                <c:pt idx="463">
                  <c:v>44013</c:v>
                </c:pt>
                <c:pt idx="464">
                  <c:v>44012</c:v>
                </c:pt>
                <c:pt idx="465">
                  <c:v>44011</c:v>
                </c:pt>
                <c:pt idx="466">
                  <c:v>44008</c:v>
                </c:pt>
                <c:pt idx="467">
                  <c:v>44007</c:v>
                </c:pt>
                <c:pt idx="468">
                  <c:v>44006</c:v>
                </c:pt>
                <c:pt idx="469">
                  <c:v>44005</c:v>
                </c:pt>
                <c:pt idx="470">
                  <c:v>44004</c:v>
                </c:pt>
                <c:pt idx="471">
                  <c:v>44001</c:v>
                </c:pt>
                <c:pt idx="472">
                  <c:v>44000</c:v>
                </c:pt>
                <c:pt idx="473">
                  <c:v>43999</c:v>
                </c:pt>
                <c:pt idx="474">
                  <c:v>43998</c:v>
                </c:pt>
                <c:pt idx="475">
                  <c:v>43997</c:v>
                </c:pt>
                <c:pt idx="476">
                  <c:v>43994</c:v>
                </c:pt>
                <c:pt idx="477">
                  <c:v>43993</c:v>
                </c:pt>
                <c:pt idx="478">
                  <c:v>43992</c:v>
                </c:pt>
                <c:pt idx="479">
                  <c:v>43991</c:v>
                </c:pt>
                <c:pt idx="480">
                  <c:v>43990</c:v>
                </c:pt>
                <c:pt idx="481">
                  <c:v>43987</c:v>
                </c:pt>
                <c:pt idx="482">
                  <c:v>43986</c:v>
                </c:pt>
                <c:pt idx="483">
                  <c:v>43985</c:v>
                </c:pt>
                <c:pt idx="484">
                  <c:v>43984</c:v>
                </c:pt>
                <c:pt idx="485">
                  <c:v>43983</c:v>
                </c:pt>
                <c:pt idx="486">
                  <c:v>43980</c:v>
                </c:pt>
                <c:pt idx="487">
                  <c:v>43979</c:v>
                </c:pt>
                <c:pt idx="488">
                  <c:v>43978</c:v>
                </c:pt>
                <c:pt idx="489">
                  <c:v>43977</c:v>
                </c:pt>
                <c:pt idx="490">
                  <c:v>43973</c:v>
                </c:pt>
                <c:pt idx="491">
                  <c:v>43972</c:v>
                </c:pt>
                <c:pt idx="492">
                  <c:v>43971</c:v>
                </c:pt>
                <c:pt idx="493">
                  <c:v>43970</c:v>
                </c:pt>
                <c:pt idx="494">
                  <c:v>43969</c:v>
                </c:pt>
                <c:pt idx="495">
                  <c:v>43966</c:v>
                </c:pt>
                <c:pt idx="496">
                  <c:v>43965</c:v>
                </c:pt>
                <c:pt idx="497">
                  <c:v>43964</c:v>
                </c:pt>
                <c:pt idx="498">
                  <c:v>43963</c:v>
                </c:pt>
                <c:pt idx="499">
                  <c:v>43962</c:v>
                </c:pt>
                <c:pt idx="500">
                  <c:v>43959</c:v>
                </c:pt>
                <c:pt idx="501">
                  <c:v>43958</c:v>
                </c:pt>
                <c:pt idx="502">
                  <c:v>43957</c:v>
                </c:pt>
                <c:pt idx="503">
                  <c:v>43956</c:v>
                </c:pt>
                <c:pt idx="504">
                  <c:v>43955</c:v>
                </c:pt>
                <c:pt idx="505">
                  <c:v>43952</c:v>
                </c:pt>
                <c:pt idx="506">
                  <c:v>43951</c:v>
                </c:pt>
                <c:pt idx="507">
                  <c:v>43950</c:v>
                </c:pt>
                <c:pt idx="508">
                  <c:v>43949</c:v>
                </c:pt>
                <c:pt idx="509">
                  <c:v>43948</c:v>
                </c:pt>
                <c:pt idx="510">
                  <c:v>43945</c:v>
                </c:pt>
                <c:pt idx="511">
                  <c:v>43944</c:v>
                </c:pt>
                <c:pt idx="512">
                  <c:v>43943</c:v>
                </c:pt>
                <c:pt idx="513">
                  <c:v>43942</c:v>
                </c:pt>
                <c:pt idx="514">
                  <c:v>43941</c:v>
                </c:pt>
                <c:pt idx="515">
                  <c:v>43938</c:v>
                </c:pt>
                <c:pt idx="516">
                  <c:v>43937</c:v>
                </c:pt>
                <c:pt idx="517">
                  <c:v>43936</c:v>
                </c:pt>
                <c:pt idx="518">
                  <c:v>43935</c:v>
                </c:pt>
                <c:pt idx="519">
                  <c:v>43934</c:v>
                </c:pt>
                <c:pt idx="520">
                  <c:v>43930</c:v>
                </c:pt>
                <c:pt idx="521">
                  <c:v>43929</c:v>
                </c:pt>
                <c:pt idx="522">
                  <c:v>43928</c:v>
                </c:pt>
                <c:pt idx="523">
                  <c:v>43927</c:v>
                </c:pt>
                <c:pt idx="524">
                  <c:v>43924</c:v>
                </c:pt>
                <c:pt idx="525">
                  <c:v>43923</c:v>
                </c:pt>
                <c:pt idx="526">
                  <c:v>43922</c:v>
                </c:pt>
                <c:pt idx="527">
                  <c:v>43921</c:v>
                </c:pt>
                <c:pt idx="528">
                  <c:v>43920</c:v>
                </c:pt>
                <c:pt idx="529">
                  <c:v>43917</c:v>
                </c:pt>
                <c:pt idx="530">
                  <c:v>43916</c:v>
                </c:pt>
                <c:pt idx="531">
                  <c:v>43915</c:v>
                </c:pt>
                <c:pt idx="532">
                  <c:v>43914</c:v>
                </c:pt>
                <c:pt idx="533">
                  <c:v>43913</c:v>
                </c:pt>
                <c:pt idx="534">
                  <c:v>43910</c:v>
                </c:pt>
                <c:pt idx="535">
                  <c:v>43909</c:v>
                </c:pt>
                <c:pt idx="536">
                  <c:v>43908</c:v>
                </c:pt>
                <c:pt idx="537">
                  <c:v>43907</c:v>
                </c:pt>
                <c:pt idx="538">
                  <c:v>43906</c:v>
                </c:pt>
                <c:pt idx="539">
                  <c:v>43903</c:v>
                </c:pt>
                <c:pt idx="540">
                  <c:v>43902</c:v>
                </c:pt>
                <c:pt idx="541">
                  <c:v>43901</c:v>
                </c:pt>
                <c:pt idx="542">
                  <c:v>43900</c:v>
                </c:pt>
                <c:pt idx="543">
                  <c:v>43899</c:v>
                </c:pt>
                <c:pt idx="544">
                  <c:v>43896</c:v>
                </c:pt>
                <c:pt idx="545">
                  <c:v>43895</c:v>
                </c:pt>
                <c:pt idx="546">
                  <c:v>43894</c:v>
                </c:pt>
                <c:pt idx="547">
                  <c:v>43893</c:v>
                </c:pt>
                <c:pt idx="548">
                  <c:v>43892</c:v>
                </c:pt>
                <c:pt idx="549">
                  <c:v>43889</c:v>
                </c:pt>
                <c:pt idx="550">
                  <c:v>43888</c:v>
                </c:pt>
                <c:pt idx="551">
                  <c:v>43887</c:v>
                </c:pt>
                <c:pt idx="552">
                  <c:v>43886</c:v>
                </c:pt>
                <c:pt idx="553">
                  <c:v>43885</c:v>
                </c:pt>
                <c:pt idx="554">
                  <c:v>43882</c:v>
                </c:pt>
                <c:pt idx="555">
                  <c:v>43881</c:v>
                </c:pt>
                <c:pt idx="556">
                  <c:v>43880</c:v>
                </c:pt>
                <c:pt idx="557">
                  <c:v>43879</c:v>
                </c:pt>
                <c:pt idx="558">
                  <c:v>43875</c:v>
                </c:pt>
                <c:pt idx="559">
                  <c:v>43874</c:v>
                </c:pt>
                <c:pt idx="560">
                  <c:v>43873</c:v>
                </c:pt>
                <c:pt idx="561">
                  <c:v>43872</c:v>
                </c:pt>
                <c:pt idx="562">
                  <c:v>43871</c:v>
                </c:pt>
                <c:pt idx="563">
                  <c:v>43868</c:v>
                </c:pt>
                <c:pt idx="564">
                  <c:v>43867</c:v>
                </c:pt>
                <c:pt idx="565">
                  <c:v>43866</c:v>
                </c:pt>
                <c:pt idx="566">
                  <c:v>43865</c:v>
                </c:pt>
                <c:pt idx="567">
                  <c:v>43864</c:v>
                </c:pt>
                <c:pt idx="568">
                  <c:v>43861</c:v>
                </c:pt>
                <c:pt idx="569">
                  <c:v>43860</c:v>
                </c:pt>
                <c:pt idx="570">
                  <c:v>43859</c:v>
                </c:pt>
                <c:pt idx="571">
                  <c:v>43858</c:v>
                </c:pt>
                <c:pt idx="572">
                  <c:v>43857</c:v>
                </c:pt>
                <c:pt idx="573">
                  <c:v>43854</c:v>
                </c:pt>
                <c:pt idx="574">
                  <c:v>43853</c:v>
                </c:pt>
                <c:pt idx="575">
                  <c:v>43852</c:v>
                </c:pt>
                <c:pt idx="576">
                  <c:v>43851</c:v>
                </c:pt>
                <c:pt idx="577">
                  <c:v>43847</c:v>
                </c:pt>
                <c:pt idx="578">
                  <c:v>43846</c:v>
                </c:pt>
                <c:pt idx="579">
                  <c:v>43845</c:v>
                </c:pt>
                <c:pt idx="580">
                  <c:v>43844</c:v>
                </c:pt>
                <c:pt idx="581">
                  <c:v>43843</c:v>
                </c:pt>
                <c:pt idx="582">
                  <c:v>43840</c:v>
                </c:pt>
                <c:pt idx="583">
                  <c:v>43839</c:v>
                </c:pt>
                <c:pt idx="584">
                  <c:v>43838</c:v>
                </c:pt>
                <c:pt idx="585">
                  <c:v>43837</c:v>
                </c:pt>
                <c:pt idx="586">
                  <c:v>43836</c:v>
                </c:pt>
                <c:pt idx="587">
                  <c:v>43833</c:v>
                </c:pt>
                <c:pt idx="588">
                  <c:v>43832</c:v>
                </c:pt>
                <c:pt idx="589">
                  <c:v>43830</c:v>
                </c:pt>
                <c:pt idx="590">
                  <c:v>43829</c:v>
                </c:pt>
                <c:pt idx="591">
                  <c:v>43826</c:v>
                </c:pt>
                <c:pt idx="592">
                  <c:v>43825</c:v>
                </c:pt>
                <c:pt idx="593">
                  <c:v>43823</c:v>
                </c:pt>
                <c:pt idx="594">
                  <c:v>43822</c:v>
                </c:pt>
                <c:pt idx="595">
                  <c:v>43819</c:v>
                </c:pt>
                <c:pt idx="596">
                  <c:v>43818</c:v>
                </c:pt>
                <c:pt idx="597">
                  <c:v>43817</c:v>
                </c:pt>
                <c:pt idx="598">
                  <c:v>43816</c:v>
                </c:pt>
                <c:pt idx="599">
                  <c:v>43815</c:v>
                </c:pt>
                <c:pt idx="600">
                  <c:v>43812</c:v>
                </c:pt>
                <c:pt idx="601">
                  <c:v>43811</c:v>
                </c:pt>
                <c:pt idx="602">
                  <c:v>43810</c:v>
                </c:pt>
                <c:pt idx="603">
                  <c:v>43809</c:v>
                </c:pt>
                <c:pt idx="604">
                  <c:v>43808</c:v>
                </c:pt>
                <c:pt idx="605">
                  <c:v>43805</c:v>
                </c:pt>
                <c:pt idx="606">
                  <c:v>43804</c:v>
                </c:pt>
                <c:pt idx="607">
                  <c:v>43803</c:v>
                </c:pt>
                <c:pt idx="608">
                  <c:v>43802</c:v>
                </c:pt>
                <c:pt idx="609">
                  <c:v>43801</c:v>
                </c:pt>
                <c:pt idx="610">
                  <c:v>43796</c:v>
                </c:pt>
                <c:pt idx="611">
                  <c:v>43795</c:v>
                </c:pt>
                <c:pt idx="612">
                  <c:v>43794</c:v>
                </c:pt>
                <c:pt idx="613">
                  <c:v>43791</c:v>
                </c:pt>
                <c:pt idx="614">
                  <c:v>43790</c:v>
                </c:pt>
                <c:pt idx="615">
                  <c:v>43789</c:v>
                </c:pt>
                <c:pt idx="616">
                  <c:v>43788</c:v>
                </c:pt>
                <c:pt idx="617">
                  <c:v>43787</c:v>
                </c:pt>
                <c:pt idx="618">
                  <c:v>43784</c:v>
                </c:pt>
                <c:pt idx="619">
                  <c:v>43783</c:v>
                </c:pt>
                <c:pt idx="620">
                  <c:v>43782</c:v>
                </c:pt>
                <c:pt idx="621">
                  <c:v>43781</c:v>
                </c:pt>
                <c:pt idx="622">
                  <c:v>43780</c:v>
                </c:pt>
                <c:pt idx="623">
                  <c:v>43777</c:v>
                </c:pt>
                <c:pt idx="624">
                  <c:v>43776</c:v>
                </c:pt>
                <c:pt idx="625">
                  <c:v>43775</c:v>
                </c:pt>
                <c:pt idx="626">
                  <c:v>43774</c:v>
                </c:pt>
                <c:pt idx="627">
                  <c:v>43773</c:v>
                </c:pt>
                <c:pt idx="628">
                  <c:v>43770</c:v>
                </c:pt>
                <c:pt idx="629">
                  <c:v>43769</c:v>
                </c:pt>
                <c:pt idx="630">
                  <c:v>43768</c:v>
                </c:pt>
                <c:pt idx="631">
                  <c:v>43767</c:v>
                </c:pt>
                <c:pt idx="632">
                  <c:v>43766</c:v>
                </c:pt>
                <c:pt idx="633">
                  <c:v>43763</c:v>
                </c:pt>
                <c:pt idx="634">
                  <c:v>43762</c:v>
                </c:pt>
                <c:pt idx="635">
                  <c:v>43761</c:v>
                </c:pt>
                <c:pt idx="636">
                  <c:v>43760</c:v>
                </c:pt>
                <c:pt idx="637">
                  <c:v>43759</c:v>
                </c:pt>
                <c:pt idx="638">
                  <c:v>43756</c:v>
                </c:pt>
                <c:pt idx="639">
                  <c:v>43755</c:v>
                </c:pt>
                <c:pt idx="640">
                  <c:v>43754</c:v>
                </c:pt>
                <c:pt idx="641">
                  <c:v>43753</c:v>
                </c:pt>
                <c:pt idx="642">
                  <c:v>43752</c:v>
                </c:pt>
                <c:pt idx="643">
                  <c:v>43749</c:v>
                </c:pt>
                <c:pt idx="644">
                  <c:v>43748</c:v>
                </c:pt>
                <c:pt idx="645">
                  <c:v>43747</c:v>
                </c:pt>
                <c:pt idx="646">
                  <c:v>43746</c:v>
                </c:pt>
                <c:pt idx="647">
                  <c:v>43745</c:v>
                </c:pt>
                <c:pt idx="648">
                  <c:v>43742</c:v>
                </c:pt>
                <c:pt idx="649">
                  <c:v>43741</c:v>
                </c:pt>
                <c:pt idx="650">
                  <c:v>43740</c:v>
                </c:pt>
                <c:pt idx="651">
                  <c:v>43739</c:v>
                </c:pt>
                <c:pt idx="652">
                  <c:v>43738</c:v>
                </c:pt>
                <c:pt idx="653">
                  <c:v>43735</c:v>
                </c:pt>
                <c:pt idx="654">
                  <c:v>43734</c:v>
                </c:pt>
                <c:pt idx="655">
                  <c:v>43733</c:v>
                </c:pt>
                <c:pt idx="656">
                  <c:v>43732</c:v>
                </c:pt>
                <c:pt idx="657">
                  <c:v>43731</c:v>
                </c:pt>
                <c:pt idx="658">
                  <c:v>43728</c:v>
                </c:pt>
                <c:pt idx="659">
                  <c:v>43727</c:v>
                </c:pt>
                <c:pt idx="660">
                  <c:v>43726</c:v>
                </c:pt>
                <c:pt idx="661">
                  <c:v>43725</c:v>
                </c:pt>
                <c:pt idx="662">
                  <c:v>43724</c:v>
                </c:pt>
                <c:pt idx="663">
                  <c:v>43721</c:v>
                </c:pt>
                <c:pt idx="664">
                  <c:v>43720</c:v>
                </c:pt>
                <c:pt idx="665">
                  <c:v>43719</c:v>
                </c:pt>
                <c:pt idx="666">
                  <c:v>43718</c:v>
                </c:pt>
                <c:pt idx="667">
                  <c:v>43717</c:v>
                </c:pt>
                <c:pt idx="668">
                  <c:v>43714</c:v>
                </c:pt>
                <c:pt idx="669">
                  <c:v>43713</c:v>
                </c:pt>
                <c:pt idx="670">
                  <c:v>43712</c:v>
                </c:pt>
                <c:pt idx="671">
                  <c:v>43711</c:v>
                </c:pt>
                <c:pt idx="672">
                  <c:v>43710</c:v>
                </c:pt>
                <c:pt idx="673">
                  <c:v>43707</c:v>
                </c:pt>
                <c:pt idx="674">
                  <c:v>43706</c:v>
                </c:pt>
                <c:pt idx="675">
                  <c:v>43705</c:v>
                </c:pt>
                <c:pt idx="676">
                  <c:v>43704</c:v>
                </c:pt>
                <c:pt idx="677">
                  <c:v>43703</c:v>
                </c:pt>
                <c:pt idx="678">
                  <c:v>43700</c:v>
                </c:pt>
                <c:pt idx="679">
                  <c:v>43699</c:v>
                </c:pt>
                <c:pt idx="680">
                  <c:v>43698</c:v>
                </c:pt>
                <c:pt idx="681">
                  <c:v>43697</c:v>
                </c:pt>
                <c:pt idx="682">
                  <c:v>43696</c:v>
                </c:pt>
                <c:pt idx="683">
                  <c:v>43693</c:v>
                </c:pt>
                <c:pt idx="684">
                  <c:v>43692</c:v>
                </c:pt>
                <c:pt idx="685">
                  <c:v>43691</c:v>
                </c:pt>
                <c:pt idx="686">
                  <c:v>43690</c:v>
                </c:pt>
                <c:pt idx="687">
                  <c:v>43689</c:v>
                </c:pt>
                <c:pt idx="688">
                  <c:v>43686</c:v>
                </c:pt>
                <c:pt idx="689">
                  <c:v>43685</c:v>
                </c:pt>
                <c:pt idx="690">
                  <c:v>43684</c:v>
                </c:pt>
                <c:pt idx="691">
                  <c:v>43683</c:v>
                </c:pt>
                <c:pt idx="692">
                  <c:v>43682</c:v>
                </c:pt>
                <c:pt idx="693">
                  <c:v>43679</c:v>
                </c:pt>
                <c:pt idx="694">
                  <c:v>43678</c:v>
                </c:pt>
                <c:pt idx="695">
                  <c:v>43677</c:v>
                </c:pt>
                <c:pt idx="696">
                  <c:v>43676</c:v>
                </c:pt>
                <c:pt idx="697">
                  <c:v>43675</c:v>
                </c:pt>
                <c:pt idx="698">
                  <c:v>43672</c:v>
                </c:pt>
                <c:pt idx="699">
                  <c:v>43671</c:v>
                </c:pt>
                <c:pt idx="700">
                  <c:v>43670</c:v>
                </c:pt>
                <c:pt idx="701">
                  <c:v>43669</c:v>
                </c:pt>
                <c:pt idx="702">
                  <c:v>43668</c:v>
                </c:pt>
                <c:pt idx="703">
                  <c:v>43665</c:v>
                </c:pt>
                <c:pt idx="704">
                  <c:v>43664</c:v>
                </c:pt>
                <c:pt idx="705">
                  <c:v>43663</c:v>
                </c:pt>
                <c:pt idx="706">
                  <c:v>43662</c:v>
                </c:pt>
                <c:pt idx="707">
                  <c:v>43661</c:v>
                </c:pt>
                <c:pt idx="708">
                  <c:v>43658</c:v>
                </c:pt>
                <c:pt idx="709">
                  <c:v>43657</c:v>
                </c:pt>
                <c:pt idx="710">
                  <c:v>43656</c:v>
                </c:pt>
                <c:pt idx="711">
                  <c:v>43655</c:v>
                </c:pt>
                <c:pt idx="712">
                  <c:v>43654</c:v>
                </c:pt>
                <c:pt idx="713">
                  <c:v>43651</c:v>
                </c:pt>
                <c:pt idx="714">
                  <c:v>43650</c:v>
                </c:pt>
                <c:pt idx="715">
                  <c:v>43649</c:v>
                </c:pt>
                <c:pt idx="716">
                  <c:v>43648</c:v>
                </c:pt>
                <c:pt idx="717">
                  <c:v>43647</c:v>
                </c:pt>
                <c:pt idx="718">
                  <c:v>43644</c:v>
                </c:pt>
                <c:pt idx="719">
                  <c:v>43643</c:v>
                </c:pt>
                <c:pt idx="720">
                  <c:v>43642</c:v>
                </c:pt>
                <c:pt idx="721">
                  <c:v>43641</c:v>
                </c:pt>
                <c:pt idx="722">
                  <c:v>43640</c:v>
                </c:pt>
                <c:pt idx="723">
                  <c:v>43637</c:v>
                </c:pt>
                <c:pt idx="724">
                  <c:v>43636</c:v>
                </c:pt>
                <c:pt idx="725">
                  <c:v>43635</c:v>
                </c:pt>
                <c:pt idx="726">
                  <c:v>43634</c:v>
                </c:pt>
                <c:pt idx="727">
                  <c:v>43633</c:v>
                </c:pt>
                <c:pt idx="728">
                  <c:v>43630</c:v>
                </c:pt>
                <c:pt idx="729">
                  <c:v>43629</c:v>
                </c:pt>
                <c:pt idx="730">
                  <c:v>43628</c:v>
                </c:pt>
                <c:pt idx="731">
                  <c:v>43627</c:v>
                </c:pt>
                <c:pt idx="732">
                  <c:v>43626</c:v>
                </c:pt>
                <c:pt idx="733">
                  <c:v>43623</c:v>
                </c:pt>
                <c:pt idx="734">
                  <c:v>43622</c:v>
                </c:pt>
                <c:pt idx="735">
                  <c:v>43621</c:v>
                </c:pt>
                <c:pt idx="736">
                  <c:v>43620</c:v>
                </c:pt>
                <c:pt idx="737">
                  <c:v>43619</c:v>
                </c:pt>
                <c:pt idx="738">
                  <c:v>43616</c:v>
                </c:pt>
                <c:pt idx="739">
                  <c:v>43615</c:v>
                </c:pt>
                <c:pt idx="740">
                  <c:v>43614</c:v>
                </c:pt>
                <c:pt idx="741">
                  <c:v>43613</c:v>
                </c:pt>
                <c:pt idx="742">
                  <c:v>43612</c:v>
                </c:pt>
                <c:pt idx="743">
                  <c:v>43609</c:v>
                </c:pt>
                <c:pt idx="744">
                  <c:v>43608</c:v>
                </c:pt>
                <c:pt idx="745">
                  <c:v>43607</c:v>
                </c:pt>
                <c:pt idx="746">
                  <c:v>43606</c:v>
                </c:pt>
                <c:pt idx="747">
                  <c:v>43605</c:v>
                </c:pt>
                <c:pt idx="748">
                  <c:v>43602</c:v>
                </c:pt>
                <c:pt idx="749">
                  <c:v>43601</c:v>
                </c:pt>
                <c:pt idx="750">
                  <c:v>43600</c:v>
                </c:pt>
                <c:pt idx="751">
                  <c:v>43599</c:v>
                </c:pt>
                <c:pt idx="752">
                  <c:v>43598</c:v>
                </c:pt>
                <c:pt idx="753">
                  <c:v>43595</c:v>
                </c:pt>
                <c:pt idx="754">
                  <c:v>43594</c:v>
                </c:pt>
                <c:pt idx="755">
                  <c:v>43593</c:v>
                </c:pt>
                <c:pt idx="756">
                  <c:v>43592</c:v>
                </c:pt>
                <c:pt idx="757">
                  <c:v>43591</c:v>
                </c:pt>
                <c:pt idx="758">
                  <c:v>43588</c:v>
                </c:pt>
                <c:pt idx="759">
                  <c:v>43587</c:v>
                </c:pt>
                <c:pt idx="760">
                  <c:v>43586</c:v>
                </c:pt>
                <c:pt idx="761">
                  <c:v>43585</c:v>
                </c:pt>
                <c:pt idx="762">
                  <c:v>43584</c:v>
                </c:pt>
                <c:pt idx="763">
                  <c:v>43581</c:v>
                </c:pt>
                <c:pt idx="764">
                  <c:v>43580</c:v>
                </c:pt>
                <c:pt idx="765">
                  <c:v>43579</c:v>
                </c:pt>
                <c:pt idx="766">
                  <c:v>43578</c:v>
                </c:pt>
                <c:pt idx="767">
                  <c:v>43577</c:v>
                </c:pt>
                <c:pt idx="768">
                  <c:v>43574</c:v>
                </c:pt>
                <c:pt idx="769">
                  <c:v>43573</c:v>
                </c:pt>
                <c:pt idx="770">
                  <c:v>43572</c:v>
                </c:pt>
                <c:pt idx="771">
                  <c:v>43571</c:v>
                </c:pt>
                <c:pt idx="772">
                  <c:v>43570</c:v>
                </c:pt>
                <c:pt idx="773">
                  <c:v>43567</c:v>
                </c:pt>
                <c:pt idx="774">
                  <c:v>43566</c:v>
                </c:pt>
                <c:pt idx="775">
                  <c:v>43565</c:v>
                </c:pt>
                <c:pt idx="776">
                  <c:v>43564</c:v>
                </c:pt>
                <c:pt idx="777">
                  <c:v>43563</c:v>
                </c:pt>
                <c:pt idx="778">
                  <c:v>43560</c:v>
                </c:pt>
                <c:pt idx="779">
                  <c:v>43559</c:v>
                </c:pt>
                <c:pt idx="780">
                  <c:v>43558</c:v>
                </c:pt>
                <c:pt idx="781">
                  <c:v>43557</c:v>
                </c:pt>
                <c:pt idx="782">
                  <c:v>43556</c:v>
                </c:pt>
                <c:pt idx="783">
                  <c:v>43553</c:v>
                </c:pt>
                <c:pt idx="784">
                  <c:v>43552</c:v>
                </c:pt>
                <c:pt idx="785">
                  <c:v>43551</c:v>
                </c:pt>
                <c:pt idx="786">
                  <c:v>43550</c:v>
                </c:pt>
                <c:pt idx="787">
                  <c:v>43549</c:v>
                </c:pt>
                <c:pt idx="788">
                  <c:v>43546</c:v>
                </c:pt>
                <c:pt idx="789">
                  <c:v>43545</c:v>
                </c:pt>
                <c:pt idx="790">
                  <c:v>43544</c:v>
                </c:pt>
                <c:pt idx="791">
                  <c:v>43543</c:v>
                </c:pt>
                <c:pt idx="792">
                  <c:v>43542</c:v>
                </c:pt>
                <c:pt idx="793">
                  <c:v>43539</c:v>
                </c:pt>
                <c:pt idx="794">
                  <c:v>43538</c:v>
                </c:pt>
                <c:pt idx="795">
                  <c:v>43537</c:v>
                </c:pt>
                <c:pt idx="796">
                  <c:v>43536</c:v>
                </c:pt>
                <c:pt idx="797">
                  <c:v>43535</c:v>
                </c:pt>
                <c:pt idx="798">
                  <c:v>43532</c:v>
                </c:pt>
                <c:pt idx="799">
                  <c:v>43531</c:v>
                </c:pt>
                <c:pt idx="800">
                  <c:v>43530</c:v>
                </c:pt>
                <c:pt idx="801">
                  <c:v>43529</c:v>
                </c:pt>
                <c:pt idx="802">
                  <c:v>43528</c:v>
                </c:pt>
                <c:pt idx="803">
                  <c:v>43525</c:v>
                </c:pt>
                <c:pt idx="804">
                  <c:v>43524</c:v>
                </c:pt>
                <c:pt idx="805">
                  <c:v>43523</c:v>
                </c:pt>
                <c:pt idx="806">
                  <c:v>43522</c:v>
                </c:pt>
                <c:pt idx="807">
                  <c:v>43521</c:v>
                </c:pt>
                <c:pt idx="808">
                  <c:v>43518</c:v>
                </c:pt>
                <c:pt idx="809">
                  <c:v>43517</c:v>
                </c:pt>
                <c:pt idx="810">
                  <c:v>43516</c:v>
                </c:pt>
                <c:pt idx="811">
                  <c:v>43515</c:v>
                </c:pt>
                <c:pt idx="812">
                  <c:v>43514</c:v>
                </c:pt>
                <c:pt idx="813">
                  <c:v>43511</c:v>
                </c:pt>
                <c:pt idx="814">
                  <c:v>43510</c:v>
                </c:pt>
                <c:pt idx="815">
                  <c:v>43509</c:v>
                </c:pt>
                <c:pt idx="816">
                  <c:v>43508</c:v>
                </c:pt>
                <c:pt idx="817">
                  <c:v>43507</c:v>
                </c:pt>
                <c:pt idx="818">
                  <c:v>43504</c:v>
                </c:pt>
                <c:pt idx="819">
                  <c:v>43503</c:v>
                </c:pt>
                <c:pt idx="820">
                  <c:v>43502</c:v>
                </c:pt>
                <c:pt idx="821">
                  <c:v>43501</c:v>
                </c:pt>
                <c:pt idx="822">
                  <c:v>43500</c:v>
                </c:pt>
                <c:pt idx="823">
                  <c:v>43497</c:v>
                </c:pt>
                <c:pt idx="824">
                  <c:v>43496</c:v>
                </c:pt>
                <c:pt idx="825">
                  <c:v>43495</c:v>
                </c:pt>
                <c:pt idx="826">
                  <c:v>43494</c:v>
                </c:pt>
                <c:pt idx="827">
                  <c:v>43493</c:v>
                </c:pt>
                <c:pt idx="828">
                  <c:v>43490</c:v>
                </c:pt>
                <c:pt idx="829">
                  <c:v>43489</c:v>
                </c:pt>
                <c:pt idx="830">
                  <c:v>43488</c:v>
                </c:pt>
                <c:pt idx="831">
                  <c:v>43487</c:v>
                </c:pt>
                <c:pt idx="832">
                  <c:v>43486</c:v>
                </c:pt>
                <c:pt idx="833">
                  <c:v>43483</c:v>
                </c:pt>
                <c:pt idx="834">
                  <c:v>43482</c:v>
                </c:pt>
                <c:pt idx="835">
                  <c:v>43481</c:v>
                </c:pt>
                <c:pt idx="836">
                  <c:v>43480</c:v>
                </c:pt>
                <c:pt idx="837">
                  <c:v>43479</c:v>
                </c:pt>
                <c:pt idx="838">
                  <c:v>43476</c:v>
                </c:pt>
                <c:pt idx="839">
                  <c:v>43475</c:v>
                </c:pt>
                <c:pt idx="840">
                  <c:v>43474</c:v>
                </c:pt>
                <c:pt idx="841">
                  <c:v>43473</c:v>
                </c:pt>
                <c:pt idx="842">
                  <c:v>43472</c:v>
                </c:pt>
                <c:pt idx="843">
                  <c:v>43469</c:v>
                </c:pt>
                <c:pt idx="844">
                  <c:v>43468</c:v>
                </c:pt>
                <c:pt idx="845">
                  <c:v>43467</c:v>
                </c:pt>
                <c:pt idx="846">
                  <c:v>43462</c:v>
                </c:pt>
                <c:pt idx="847">
                  <c:v>43461</c:v>
                </c:pt>
                <c:pt idx="848">
                  <c:v>43460</c:v>
                </c:pt>
                <c:pt idx="849">
                  <c:v>43455</c:v>
                </c:pt>
                <c:pt idx="850">
                  <c:v>43454</c:v>
                </c:pt>
                <c:pt idx="851">
                  <c:v>43453</c:v>
                </c:pt>
                <c:pt idx="852">
                  <c:v>43452</c:v>
                </c:pt>
                <c:pt idx="853">
                  <c:v>43451</c:v>
                </c:pt>
                <c:pt idx="854">
                  <c:v>43448</c:v>
                </c:pt>
                <c:pt idx="855">
                  <c:v>43447</c:v>
                </c:pt>
                <c:pt idx="856">
                  <c:v>43446</c:v>
                </c:pt>
                <c:pt idx="857">
                  <c:v>43445</c:v>
                </c:pt>
                <c:pt idx="858">
                  <c:v>43444</c:v>
                </c:pt>
                <c:pt idx="859">
                  <c:v>43441</c:v>
                </c:pt>
                <c:pt idx="860">
                  <c:v>43440</c:v>
                </c:pt>
                <c:pt idx="861">
                  <c:v>43439</c:v>
                </c:pt>
                <c:pt idx="862">
                  <c:v>43438</c:v>
                </c:pt>
                <c:pt idx="863">
                  <c:v>43437</c:v>
                </c:pt>
                <c:pt idx="864">
                  <c:v>43434</c:v>
                </c:pt>
                <c:pt idx="865">
                  <c:v>43433</c:v>
                </c:pt>
                <c:pt idx="866">
                  <c:v>43432</c:v>
                </c:pt>
                <c:pt idx="867">
                  <c:v>43431</c:v>
                </c:pt>
                <c:pt idx="868">
                  <c:v>43430</c:v>
                </c:pt>
                <c:pt idx="869">
                  <c:v>43425</c:v>
                </c:pt>
                <c:pt idx="870">
                  <c:v>43424</c:v>
                </c:pt>
                <c:pt idx="871">
                  <c:v>43423</c:v>
                </c:pt>
                <c:pt idx="872">
                  <c:v>43420</c:v>
                </c:pt>
                <c:pt idx="873">
                  <c:v>43419</c:v>
                </c:pt>
                <c:pt idx="874">
                  <c:v>43418</c:v>
                </c:pt>
                <c:pt idx="875">
                  <c:v>43417</c:v>
                </c:pt>
                <c:pt idx="876">
                  <c:v>43416</c:v>
                </c:pt>
                <c:pt idx="877">
                  <c:v>43413</c:v>
                </c:pt>
                <c:pt idx="878">
                  <c:v>43412</c:v>
                </c:pt>
                <c:pt idx="879">
                  <c:v>43411</c:v>
                </c:pt>
                <c:pt idx="880">
                  <c:v>43410</c:v>
                </c:pt>
                <c:pt idx="881">
                  <c:v>43409</c:v>
                </c:pt>
                <c:pt idx="882">
                  <c:v>43406</c:v>
                </c:pt>
                <c:pt idx="883">
                  <c:v>43405</c:v>
                </c:pt>
                <c:pt idx="884">
                  <c:v>43404</c:v>
                </c:pt>
                <c:pt idx="885">
                  <c:v>43403</c:v>
                </c:pt>
                <c:pt idx="886">
                  <c:v>43402</c:v>
                </c:pt>
                <c:pt idx="887">
                  <c:v>43399</c:v>
                </c:pt>
                <c:pt idx="888">
                  <c:v>43398</c:v>
                </c:pt>
                <c:pt idx="889">
                  <c:v>43397</c:v>
                </c:pt>
                <c:pt idx="890">
                  <c:v>43396</c:v>
                </c:pt>
                <c:pt idx="891">
                  <c:v>43395</c:v>
                </c:pt>
                <c:pt idx="892">
                  <c:v>43392</c:v>
                </c:pt>
                <c:pt idx="893">
                  <c:v>43391</c:v>
                </c:pt>
                <c:pt idx="894">
                  <c:v>43390</c:v>
                </c:pt>
                <c:pt idx="895">
                  <c:v>43389</c:v>
                </c:pt>
                <c:pt idx="896">
                  <c:v>43388</c:v>
                </c:pt>
                <c:pt idx="897">
                  <c:v>43385</c:v>
                </c:pt>
                <c:pt idx="898">
                  <c:v>43384</c:v>
                </c:pt>
                <c:pt idx="899">
                  <c:v>43383</c:v>
                </c:pt>
                <c:pt idx="900">
                  <c:v>43382</c:v>
                </c:pt>
                <c:pt idx="901">
                  <c:v>43381</c:v>
                </c:pt>
                <c:pt idx="902">
                  <c:v>43378</c:v>
                </c:pt>
                <c:pt idx="903">
                  <c:v>43377</c:v>
                </c:pt>
                <c:pt idx="904">
                  <c:v>43376</c:v>
                </c:pt>
                <c:pt idx="905">
                  <c:v>43375</c:v>
                </c:pt>
                <c:pt idx="906">
                  <c:v>43374</c:v>
                </c:pt>
                <c:pt idx="907">
                  <c:v>43371</c:v>
                </c:pt>
                <c:pt idx="908">
                  <c:v>43370</c:v>
                </c:pt>
                <c:pt idx="909">
                  <c:v>43369</c:v>
                </c:pt>
                <c:pt idx="910">
                  <c:v>43368</c:v>
                </c:pt>
                <c:pt idx="911">
                  <c:v>43367</c:v>
                </c:pt>
                <c:pt idx="912">
                  <c:v>43364</c:v>
                </c:pt>
                <c:pt idx="913">
                  <c:v>43363</c:v>
                </c:pt>
                <c:pt idx="914">
                  <c:v>43362</c:v>
                </c:pt>
                <c:pt idx="915">
                  <c:v>43361</c:v>
                </c:pt>
                <c:pt idx="916">
                  <c:v>43360</c:v>
                </c:pt>
                <c:pt idx="917">
                  <c:v>43357</c:v>
                </c:pt>
                <c:pt idx="918">
                  <c:v>43356</c:v>
                </c:pt>
                <c:pt idx="919">
                  <c:v>43355</c:v>
                </c:pt>
                <c:pt idx="920">
                  <c:v>43354</c:v>
                </c:pt>
                <c:pt idx="921">
                  <c:v>43353</c:v>
                </c:pt>
                <c:pt idx="922">
                  <c:v>43350</c:v>
                </c:pt>
                <c:pt idx="923">
                  <c:v>43349</c:v>
                </c:pt>
                <c:pt idx="924">
                  <c:v>43348</c:v>
                </c:pt>
                <c:pt idx="925">
                  <c:v>43347</c:v>
                </c:pt>
                <c:pt idx="926">
                  <c:v>43343</c:v>
                </c:pt>
                <c:pt idx="927">
                  <c:v>43342</c:v>
                </c:pt>
                <c:pt idx="928">
                  <c:v>43341</c:v>
                </c:pt>
                <c:pt idx="929">
                  <c:v>43340</c:v>
                </c:pt>
                <c:pt idx="930">
                  <c:v>43339</c:v>
                </c:pt>
                <c:pt idx="931">
                  <c:v>43336</c:v>
                </c:pt>
                <c:pt idx="932">
                  <c:v>43335</c:v>
                </c:pt>
                <c:pt idx="933">
                  <c:v>43334</c:v>
                </c:pt>
                <c:pt idx="934">
                  <c:v>43333</c:v>
                </c:pt>
                <c:pt idx="935">
                  <c:v>43332</c:v>
                </c:pt>
                <c:pt idx="936">
                  <c:v>43329</c:v>
                </c:pt>
                <c:pt idx="937">
                  <c:v>43328</c:v>
                </c:pt>
                <c:pt idx="938">
                  <c:v>43327</c:v>
                </c:pt>
                <c:pt idx="939">
                  <c:v>43326</c:v>
                </c:pt>
                <c:pt idx="940">
                  <c:v>43325</c:v>
                </c:pt>
                <c:pt idx="941">
                  <c:v>43322</c:v>
                </c:pt>
                <c:pt idx="942">
                  <c:v>43321</c:v>
                </c:pt>
                <c:pt idx="943">
                  <c:v>43320</c:v>
                </c:pt>
                <c:pt idx="944">
                  <c:v>43319</c:v>
                </c:pt>
                <c:pt idx="945">
                  <c:v>43318</c:v>
                </c:pt>
                <c:pt idx="946">
                  <c:v>43315</c:v>
                </c:pt>
                <c:pt idx="947">
                  <c:v>43314</c:v>
                </c:pt>
                <c:pt idx="948">
                  <c:v>43313</c:v>
                </c:pt>
                <c:pt idx="949">
                  <c:v>43312</c:v>
                </c:pt>
                <c:pt idx="950">
                  <c:v>43311</c:v>
                </c:pt>
                <c:pt idx="951">
                  <c:v>43308</c:v>
                </c:pt>
                <c:pt idx="952">
                  <c:v>43307</c:v>
                </c:pt>
                <c:pt idx="953">
                  <c:v>43306</c:v>
                </c:pt>
                <c:pt idx="954">
                  <c:v>43305</c:v>
                </c:pt>
                <c:pt idx="955">
                  <c:v>43304</c:v>
                </c:pt>
                <c:pt idx="956">
                  <c:v>43301</c:v>
                </c:pt>
                <c:pt idx="957">
                  <c:v>43300</c:v>
                </c:pt>
                <c:pt idx="958">
                  <c:v>43299</c:v>
                </c:pt>
                <c:pt idx="959">
                  <c:v>43298</c:v>
                </c:pt>
                <c:pt idx="960">
                  <c:v>43297</c:v>
                </c:pt>
                <c:pt idx="961">
                  <c:v>43294</c:v>
                </c:pt>
                <c:pt idx="962">
                  <c:v>43293</c:v>
                </c:pt>
                <c:pt idx="963">
                  <c:v>43292</c:v>
                </c:pt>
                <c:pt idx="964">
                  <c:v>43291</c:v>
                </c:pt>
                <c:pt idx="965">
                  <c:v>43290</c:v>
                </c:pt>
                <c:pt idx="966">
                  <c:v>43287</c:v>
                </c:pt>
                <c:pt idx="967">
                  <c:v>43286</c:v>
                </c:pt>
                <c:pt idx="968">
                  <c:v>43284</c:v>
                </c:pt>
                <c:pt idx="969">
                  <c:v>43283</c:v>
                </c:pt>
                <c:pt idx="970">
                  <c:v>43280</c:v>
                </c:pt>
                <c:pt idx="971">
                  <c:v>43279</c:v>
                </c:pt>
                <c:pt idx="972">
                  <c:v>43278</c:v>
                </c:pt>
                <c:pt idx="973">
                  <c:v>43277</c:v>
                </c:pt>
                <c:pt idx="974">
                  <c:v>43276</c:v>
                </c:pt>
                <c:pt idx="975">
                  <c:v>43273</c:v>
                </c:pt>
                <c:pt idx="976">
                  <c:v>43272</c:v>
                </c:pt>
                <c:pt idx="977">
                  <c:v>43271</c:v>
                </c:pt>
                <c:pt idx="978">
                  <c:v>43270</c:v>
                </c:pt>
                <c:pt idx="979">
                  <c:v>43269</c:v>
                </c:pt>
                <c:pt idx="980">
                  <c:v>43266</c:v>
                </c:pt>
                <c:pt idx="981">
                  <c:v>43265</c:v>
                </c:pt>
                <c:pt idx="982">
                  <c:v>43264</c:v>
                </c:pt>
                <c:pt idx="983">
                  <c:v>43263</c:v>
                </c:pt>
                <c:pt idx="984">
                  <c:v>43262</c:v>
                </c:pt>
                <c:pt idx="985">
                  <c:v>43259</c:v>
                </c:pt>
                <c:pt idx="986">
                  <c:v>43258</c:v>
                </c:pt>
                <c:pt idx="987">
                  <c:v>43257</c:v>
                </c:pt>
                <c:pt idx="988">
                  <c:v>43256</c:v>
                </c:pt>
                <c:pt idx="989">
                  <c:v>43255</c:v>
                </c:pt>
                <c:pt idx="990">
                  <c:v>43252</c:v>
                </c:pt>
                <c:pt idx="991">
                  <c:v>43251</c:v>
                </c:pt>
                <c:pt idx="992">
                  <c:v>43250</c:v>
                </c:pt>
                <c:pt idx="993">
                  <c:v>43249</c:v>
                </c:pt>
                <c:pt idx="994">
                  <c:v>43245</c:v>
                </c:pt>
                <c:pt idx="995">
                  <c:v>43244</c:v>
                </c:pt>
                <c:pt idx="996">
                  <c:v>43243</c:v>
                </c:pt>
                <c:pt idx="997">
                  <c:v>43242</c:v>
                </c:pt>
                <c:pt idx="998">
                  <c:v>43241</c:v>
                </c:pt>
                <c:pt idx="999">
                  <c:v>43238</c:v>
                </c:pt>
                <c:pt idx="1000">
                  <c:v>43237</c:v>
                </c:pt>
                <c:pt idx="1001">
                  <c:v>43236</c:v>
                </c:pt>
                <c:pt idx="1002">
                  <c:v>43235</c:v>
                </c:pt>
                <c:pt idx="1003">
                  <c:v>43234</c:v>
                </c:pt>
                <c:pt idx="1004">
                  <c:v>43231</c:v>
                </c:pt>
                <c:pt idx="1005">
                  <c:v>43230</c:v>
                </c:pt>
                <c:pt idx="1006">
                  <c:v>43229</c:v>
                </c:pt>
                <c:pt idx="1007">
                  <c:v>43228</c:v>
                </c:pt>
                <c:pt idx="1008">
                  <c:v>43227</c:v>
                </c:pt>
                <c:pt idx="1009">
                  <c:v>43224</c:v>
                </c:pt>
                <c:pt idx="1010">
                  <c:v>43223</c:v>
                </c:pt>
                <c:pt idx="1011">
                  <c:v>43222</c:v>
                </c:pt>
                <c:pt idx="1012">
                  <c:v>43221</c:v>
                </c:pt>
                <c:pt idx="1013">
                  <c:v>43220</c:v>
                </c:pt>
                <c:pt idx="1014">
                  <c:v>43217</c:v>
                </c:pt>
                <c:pt idx="1015">
                  <c:v>43216</c:v>
                </c:pt>
                <c:pt idx="1016">
                  <c:v>43215</c:v>
                </c:pt>
                <c:pt idx="1017">
                  <c:v>43214</c:v>
                </c:pt>
                <c:pt idx="1018">
                  <c:v>43213</c:v>
                </c:pt>
                <c:pt idx="1019">
                  <c:v>43210</c:v>
                </c:pt>
                <c:pt idx="1020">
                  <c:v>43209</c:v>
                </c:pt>
                <c:pt idx="1021">
                  <c:v>43208</c:v>
                </c:pt>
                <c:pt idx="1022">
                  <c:v>43207</c:v>
                </c:pt>
                <c:pt idx="1023">
                  <c:v>43206</c:v>
                </c:pt>
                <c:pt idx="1024">
                  <c:v>43203</c:v>
                </c:pt>
                <c:pt idx="1025">
                  <c:v>43202</c:v>
                </c:pt>
                <c:pt idx="1026">
                  <c:v>43201</c:v>
                </c:pt>
                <c:pt idx="1027">
                  <c:v>43200</c:v>
                </c:pt>
                <c:pt idx="1028">
                  <c:v>43199</c:v>
                </c:pt>
                <c:pt idx="1029">
                  <c:v>43196</c:v>
                </c:pt>
                <c:pt idx="1030">
                  <c:v>43195</c:v>
                </c:pt>
                <c:pt idx="1031">
                  <c:v>43194</c:v>
                </c:pt>
                <c:pt idx="1032">
                  <c:v>43193</c:v>
                </c:pt>
                <c:pt idx="1033">
                  <c:v>43192</c:v>
                </c:pt>
                <c:pt idx="1034">
                  <c:v>43188</c:v>
                </c:pt>
                <c:pt idx="1035">
                  <c:v>43187</c:v>
                </c:pt>
                <c:pt idx="1036">
                  <c:v>43186</c:v>
                </c:pt>
                <c:pt idx="1037">
                  <c:v>43185</c:v>
                </c:pt>
                <c:pt idx="1038">
                  <c:v>43182</c:v>
                </c:pt>
                <c:pt idx="1039">
                  <c:v>43181</c:v>
                </c:pt>
                <c:pt idx="1040">
                  <c:v>43180</c:v>
                </c:pt>
                <c:pt idx="1041">
                  <c:v>43179</c:v>
                </c:pt>
                <c:pt idx="1042">
                  <c:v>43178</c:v>
                </c:pt>
                <c:pt idx="1043">
                  <c:v>43175</c:v>
                </c:pt>
                <c:pt idx="1044">
                  <c:v>43174</c:v>
                </c:pt>
                <c:pt idx="1045">
                  <c:v>43173</c:v>
                </c:pt>
                <c:pt idx="1046">
                  <c:v>43172</c:v>
                </c:pt>
                <c:pt idx="1047">
                  <c:v>43171</c:v>
                </c:pt>
                <c:pt idx="1048">
                  <c:v>43168</c:v>
                </c:pt>
                <c:pt idx="1049">
                  <c:v>43167</c:v>
                </c:pt>
                <c:pt idx="1050">
                  <c:v>43166</c:v>
                </c:pt>
                <c:pt idx="1051">
                  <c:v>43165</c:v>
                </c:pt>
                <c:pt idx="1052">
                  <c:v>43164</c:v>
                </c:pt>
                <c:pt idx="1053">
                  <c:v>43161</c:v>
                </c:pt>
                <c:pt idx="1054">
                  <c:v>43160</c:v>
                </c:pt>
                <c:pt idx="1055">
                  <c:v>43159</c:v>
                </c:pt>
                <c:pt idx="1056">
                  <c:v>43158</c:v>
                </c:pt>
                <c:pt idx="1057">
                  <c:v>43157</c:v>
                </c:pt>
                <c:pt idx="1058">
                  <c:v>43154</c:v>
                </c:pt>
                <c:pt idx="1059">
                  <c:v>43153</c:v>
                </c:pt>
                <c:pt idx="1060">
                  <c:v>43152</c:v>
                </c:pt>
                <c:pt idx="1061">
                  <c:v>43151</c:v>
                </c:pt>
                <c:pt idx="1062">
                  <c:v>43147</c:v>
                </c:pt>
                <c:pt idx="1063">
                  <c:v>43146</c:v>
                </c:pt>
                <c:pt idx="1064">
                  <c:v>43145</c:v>
                </c:pt>
                <c:pt idx="1065">
                  <c:v>43144</c:v>
                </c:pt>
                <c:pt idx="1066">
                  <c:v>43143</c:v>
                </c:pt>
                <c:pt idx="1067">
                  <c:v>43140</c:v>
                </c:pt>
                <c:pt idx="1068">
                  <c:v>43139</c:v>
                </c:pt>
                <c:pt idx="1069">
                  <c:v>43138</c:v>
                </c:pt>
                <c:pt idx="1070">
                  <c:v>43137</c:v>
                </c:pt>
                <c:pt idx="1071">
                  <c:v>43136</c:v>
                </c:pt>
                <c:pt idx="1072">
                  <c:v>43133</c:v>
                </c:pt>
                <c:pt idx="1073">
                  <c:v>43132</c:v>
                </c:pt>
                <c:pt idx="1074">
                  <c:v>43131</c:v>
                </c:pt>
                <c:pt idx="1075">
                  <c:v>43130</c:v>
                </c:pt>
                <c:pt idx="1076">
                  <c:v>43129</c:v>
                </c:pt>
                <c:pt idx="1077">
                  <c:v>43126</c:v>
                </c:pt>
                <c:pt idx="1078">
                  <c:v>43125</c:v>
                </c:pt>
                <c:pt idx="1079">
                  <c:v>43124</c:v>
                </c:pt>
                <c:pt idx="1080">
                  <c:v>43123</c:v>
                </c:pt>
                <c:pt idx="1081">
                  <c:v>43122</c:v>
                </c:pt>
                <c:pt idx="1082">
                  <c:v>43119</c:v>
                </c:pt>
                <c:pt idx="1083">
                  <c:v>43118</c:v>
                </c:pt>
                <c:pt idx="1084">
                  <c:v>43117</c:v>
                </c:pt>
                <c:pt idx="1085">
                  <c:v>43116</c:v>
                </c:pt>
                <c:pt idx="1086">
                  <c:v>43112</c:v>
                </c:pt>
                <c:pt idx="1087">
                  <c:v>43111</c:v>
                </c:pt>
                <c:pt idx="1088">
                  <c:v>43110</c:v>
                </c:pt>
                <c:pt idx="1089">
                  <c:v>43109</c:v>
                </c:pt>
                <c:pt idx="1090">
                  <c:v>43108</c:v>
                </c:pt>
                <c:pt idx="1091">
                  <c:v>43105</c:v>
                </c:pt>
                <c:pt idx="1092">
                  <c:v>43104</c:v>
                </c:pt>
                <c:pt idx="1093">
                  <c:v>43103</c:v>
                </c:pt>
                <c:pt idx="1094">
                  <c:v>43102</c:v>
                </c:pt>
                <c:pt idx="1095">
                  <c:v>43098</c:v>
                </c:pt>
                <c:pt idx="1096">
                  <c:v>43097</c:v>
                </c:pt>
                <c:pt idx="1097">
                  <c:v>43096</c:v>
                </c:pt>
                <c:pt idx="1098">
                  <c:v>43095</c:v>
                </c:pt>
                <c:pt idx="1099">
                  <c:v>43091</c:v>
                </c:pt>
                <c:pt idx="1100">
                  <c:v>43090</c:v>
                </c:pt>
                <c:pt idx="1101">
                  <c:v>43089</c:v>
                </c:pt>
                <c:pt idx="1102">
                  <c:v>43088</c:v>
                </c:pt>
                <c:pt idx="1103">
                  <c:v>43087</c:v>
                </c:pt>
                <c:pt idx="1104">
                  <c:v>43084</c:v>
                </c:pt>
                <c:pt idx="1105">
                  <c:v>43083</c:v>
                </c:pt>
                <c:pt idx="1106">
                  <c:v>43082</c:v>
                </c:pt>
                <c:pt idx="1107">
                  <c:v>43081</c:v>
                </c:pt>
                <c:pt idx="1108">
                  <c:v>43080</c:v>
                </c:pt>
                <c:pt idx="1109">
                  <c:v>43077</c:v>
                </c:pt>
                <c:pt idx="1110">
                  <c:v>43076</c:v>
                </c:pt>
                <c:pt idx="1111">
                  <c:v>43075</c:v>
                </c:pt>
                <c:pt idx="1112">
                  <c:v>43074</c:v>
                </c:pt>
                <c:pt idx="1113">
                  <c:v>43073</c:v>
                </c:pt>
                <c:pt idx="1114">
                  <c:v>43070</c:v>
                </c:pt>
                <c:pt idx="1115">
                  <c:v>43069</c:v>
                </c:pt>
                <c:pt idx="1116">
                  <c:v>43068</c:v>
                </c:pt>
                <c:pt idx="1117">
                  <c:v>43067</c:v>
                </c:pt>
                <c:pt idx="1118">
                  <c:v>43066</c:v>
                </c:pt>
                <c:pt idx="1119">
                  <c:v>43063</c:v>
                </c:pt>
                <c:pt idx="1120">
                  <c:v>43061</c:v>
                </c:pt>
                <c:pt idx="1121">
                  <c:v>43060</c:v>
                </c:pt>
                <c:pt idx="1122">
                  <c:v>43059</c:v>
                </c:pt>
                <c:pt idx="1123">
                  <c:v>43056</c:v>
                </c:pt>
                <c:pt idx="1124">
                  <c:v>43055</c:v>
                </c:pt>
                <c:pt idx="1125">
                  <c:v>43054</c:v>
                </c:pt>
                <c:pt idx="1126">
                  <c:v>43053</c:v>
                </c:pt>
                <c:pt idx="1127">
                  <c:v>43052</c:v>
                </c:pt>
                <c:pt idx="1128">
                  <c:v>43049</c:v>
                </c:pt>
                <c:pt idx="1129">
                  <c:v>43048</c:v>
                </c:pt>
                <c:pt idx="1130">
                  <c:v>43047</c:v>
                </c:pt>
                <c:pt idx="1131">
                  <c:v>43046</c:v>
                </c:pt>
                <c:pt idx="1132">
                  <c:v>43045</c:v>
                </c:pt>
                <c:pt idx="1133">
                  <c:v>43042</c:v>
                </c:pt>
                <c:pt idx="1134">
                  <c:v>43041</c:v>
                </c:pt>
                <c:pt idx="1135">
                  <c:v>43040</c:v>
                </c:pt>
                <c:pt idx="1136">
                  <c:v>43039</c:v>
                </c:pt>
                <c:pt idx="1137">
                  <c:v>43038</c:v>
                </c:pt>
                <c:pt idx="1138">
                  <c:v>43035</c:v>
                </c:pt>
                <c:pt idx="1139">
                  <c:v>43034</c:v>
                </c:pt>
                <c:pt idx="1140">
                  <c:v>43033</c:v>
                </c:pt>
                <c:pt idx="1141">
                  <c:v>43032</c:v>
                </c:pt>
                <c:pt idx="1142">
                  <c:v>43031</c:v>
                </c:pt>
                <c:pt idx="1143">
                  <c:v>43028</c:v>
                </c:pt>
                <c:pt idx="1144">
                  <c:v>43027</c:v>
                </c:pt>
                <c:pt idx="1145">
                  <c:v>43026</c:v>
                </c:pt>
                <c:pt idx="1146">
                  <c:v>43025</c:v>
                </c:pt>
                <c:pt idx="1147">
                  <c:v>43024</c:v>
                </c:pt>
                <c:pt idx="1148">
                  <c:v>43021</c:v>
                </c:pt>
                <c:pt idx="1149">
                  <c:v>43020</c:v>
                </c:pt>
                <c:pt idx="1150">
                  <c:v>43019</c:v>
                </c:pt>
                <c:pt idx="1151">
                  <c:v>43018</c:v>
                </c:pt>
                <c:pt idx="1152">
                  <c:v>43014</c:v>
                </c:pt>
                <c:pt idx="1153">
                  <c:v>43013</c:v>
                </c:pt>
                <c:pt idx="1154">
                  <c:v>43012</c:v>
                </c:pt>
                <c:pt idx="1155">
                  <c:v>43011</c:v>
                </c:pt>
                <c:pt idx="1156">
                  <c:v>43010</c:v>
                </c:pt>
                <c:pt idx="1157">
                  <c:v>43007</c:v>
                </c:pt>
                <c:pt idx="1158">
                  <c:v>43006</c:v>
                </c:pt>
                <c:pt idx="1159">
                  <c:v>43005</c:v>
                </c:pt>
                <c:pt idx="1160">
                  <c:v>43004</c:v>
                </c:pt>
                <c:pt idx="1161">
                  <c:v>43003</c:v>
                </c:pt>
                <c:pt idx="1162">
                  <c:v>43000</c:v>
                </c:pt>
                <c:pt idx="1163">
                  <c:v>42999</c:v>
                </c:pt>
                <c:pt idx="1164">
                  <c:v>42998</c:v>
                </c:pt>
                <c:pt idx="1165">
                  <c:v>42997</c:v>
                </c:pt>
                <c:pt idx="1166">
                  <c:v>42996</c:v>
                </c:pt>
                <c:pt idx="1167">
                  <c:v>42993</c:v>
                </c:pt>
                <c:pt idx="1168">
                  <c:v>42992</c:v>
                </c:pt>
                <c:pt idx="1169">
                  <c:v>42991</c:v>
                </c:pt>
                <c:pt idx="1170">
                  <c:v>42990</c:v>
                </c:pt>
                <c:pt idx="1171">
                  <c:v>42989</c:v>
                </c:pt>
                <c:pt idx="1172">
                  <c:v>42986</c:v>
                </c:pt>
                <c:pt idx="1173">
                  <c:v>42985</c:v>
                </c:pt>
                <c:pt idx="1174">
                  <c:v>42984</c:v>
                </c:pt>
                <c:pt idx="1175">
                  <c:v>42983</c:v>
                </c:pt>
                <c:pt idx="1176">
                  <c:v>42979</c:v>
                </c:pt>
                <c:pt idx="1177">
                  <c:v>42978</c:v>
                </c:pt>
                <c:pt idx="1178">
                  <c:v>42977</c:v>
                </c:pt>
                <c:pt idx="1179">
                  <c:v>42976</c:v>
                </c:pt>
                <c:pt idx="1180">
                  <c:v>42975</c:v>
                </c:pt>
                <c:pt idx="1181">
                  <c:v>42972</c:v>
                </c:pt>
                <c:pt idx="1182">
                  <c:v>42971</c:v>
                </c:pt>
                <c:pt idx="1183">
                  <c:v>42970</c:v>
                </c:pt>
                <c:pt idx="1184">
                  <c:v>42969</c:v>
                </c:pt>
                <c:pt idx="1185">
                  <c:v>42968</c:v>
                </c:pt>
                <c:pt idx="1186">
                  <c:v>42965</c:v>
                </c:pt>
                <c:pt idx="1187">
                  <c:v>42964</c:v>
                </c:pt>
                <c:pt idx="1188">
                  <c:v>42963</c:v>
                </c:pt>
                <c:pt idx="1189">
                  <c:v>42962</c:v>
                </c:pt>
                <c:pt idx="1190">
                  <c:v>42961</c:v>
                </c:pt>
                <c:pt idx="1191">
                  <c:v>42957</c:v>
                </c:pt>
                <c:pt idx="1192">
                  <c:v>42956</c:v>
                </c:pt>
                <c:pt idx="1193">
                  <c:v>42955</c:v>
                </c:pt>
                <c:pt idx="1194">
                  <c:v>42954</c:v>
                </c:pt>
                <c:pt idx="1195">
                  <c:v>42951</c:v>
                </c:pt>
                <c:pt idx="1196">
                  <c:v>42950</c:v>
                </c:pt>
                <c:pt idx="1197">
                  <c:v>42949</c:v>
                </c:pt>
                <c:pt idx="1198">
                  <c:v>42948</c:v>
                </c:pt>
                <c:pt idx="1199">
                  <c:v>42947</c:v>
                </c:pt>
                <c:pt idx="1200">
                  <c:v>42944</c:v>
                </c:pt>
                <c:pt idx="1201">
                  <c:v>42943</c:v>
                </c:pt>
                <c:pt idx="1202">
                  <c:v>42942</c:v>
                </c:pt>
                <c:pt idx="1203">
                  <c:v>42941</c:v>
                </c:pt>
                <c:pt idx="1204">
                  <c:v>42940</c:v>
                </c:pt>
                <c:pt idx="1205">
                  <c:v>42937</c:v>
                </c:pt>
                <c:pt idx="1206">
                  <c:v>42936</c:v>
                </c:pt>
                <c:pt idx="1207">
                  <c:v>42935</c:v>
                </c:pt>
                <c:pt idx="1208">
                  <c:v>42934</c:v>
                </c:pt>
                <c:pt idx="1209">
                  <c:v>42933</c:v>
                </c:pt>
                <c:pt idx="1210">
                  <c:v>42930</c:v>
                </c:pt>
                <c:pt idx="1211">
                  <c:v>42929</c:v>
                </c:pt>
                <c:pt idx="1212">
                  <c:v>42928</c:v>
                </c:pt>
                <c:pt idx="1213">
                  <c:v>42927</c:v>
                </c:pt>
                <c:pt idx="1214">
                  <c:v>42926</c:v>
                </c:pt>
                <c:pt idx="1215">
                  <c:v>42923</c:v>
                </c:pt>
                <c:pt idx="1216">
                  <c:v>42922</c:v>
                </c:pt>
                <c:pt idx="1217">
                  <c:v>42921</c:v>
                </c:pt>
                <c:pt idx="1218">
                  <c:v>42916</c:v>
                </c:pt>
                <c:pt idx="1219">
                  <c:v>42915</c:v>
                </c:pt>
                <c:pt idx="1220">
                  <c:v>42914</c:v>
                </c:pt>
                <c:pt idx="1221">
                  <c:v>42913</c:v>
                </c:pt>
                <c:pt idx="1222">
                  <c:v>42912</c:v>
                </c:pt>
                <c:pt idx="1223">
                  <c:v>42909</c:v>
                </c:pt>
                <c:pt idx="1224">
                  <c:v>42908</c:v>
                </c:pt>
                <c:pt idx="1225">
                  <c:v>42907</c:v>
                </c:pt>
                <c:pt idx="1226">
                  <c:v>42906</c:v>
                </c:pt>
                <c:pt idx="1227">
                  <c:v>42905</c:v>
                </c:pt>
                <c:pt idx="1228">
                  <c:v>42902</c:v>
                </c:pt>
                <c:pt idx="1229">
                  <c:v>42901</c:v>
                </c:pt>
                <c:pt idx="1230">
                  <c:v>42900</c:v>
                </c:pt>
                <c:pt idx="1231">
                  <c:v>42899</c:v>
                </c:pt>
                <c:pt idx="1232">
                  <c:v>42898</c:v>
                </c:pt>
                <c:pt idx="1233">
                  <c:v>42895</c:v>
                </c:pt>
                <c:pt idx="1234">
                  <c:v>42894</c:v>
                </c:pt>
                <c:pt idx="1235">
                  <c:v>42893</c:v>
                </c:pt>
                <c:pt idx="1236">
                  <c:v>42892</c:v>
                </c:pt>
                <c:pt idx="1237">
                  <c:v>42891</c:v>
                </c:pt>
                <c:pt idx="1238">
                  <c:v>42888</c:v>
                </c:pt>
                <c:pt idx="1239">
                  <c:v>42887</c:v>
                </c:pt>
                <c:pt idx="1240">
                  <c:v>42886</c:v>
                </c:pt>
                <c:pt idx="1241">
                  <c:v>42885</c:v>
                </c:pt>
                <c:pt idx="1242">
                  <c:v>42881</c:v>
                </c:pt>
                <c:pt idx="1243">
                  <c:v>42880</c:v>
                </c:pt>
                <c:pt idx="1244">
                  <c:v>42879</c:v>
                </c:pt>
                <c:pt idx="1245">
                  <c:v>42878</c:v>
                </c:pt>
                <c:pt idx="1246">
                  <c:v>42877</c:v>
                </c:pt>
                <c:pt idx="1247">
                  <c:v>42874</c:v>
                </c:pt>
                <c:pt idx="1248">
                  <c:v>42873</c:v>
                </c:pt>
                <c:pt idx="1249">
                  <c:v>42872</c:v>
                </c:pt>
                <c:pt idx="1250">
                  <c:v>42871</c:v>
                </c:pt>
                <c:pt idx="1251">
                  <c:v>42870</c:v>
                </c:pt>
                <c:pt idx="1252">
                  <c:v>42867</c:v>
                </c:pt>
                <c:pt idx="1253">
                  <c:v>42866</c:v>
                </c:pt>
                <c:pt idx="1254">
                  <c:v>42865</c:v>
                </c:pt>
                <c:pt idx="1255">
                  <c:v>42864</c:v>
                </c:pt>
                <c:pt idx="1256">
                  <c:v>42863</c:v>
                </c:pt>
                <c:pt idx="1257">
                  <c:v>42860</c:v>
                </c:pt>
                <c:pt idx="1258">
                  <c:v>42859</c:v>
                </c:pt>
                <c:pt idx="1259">
                  <c:v>42858</c:v>
                </c:pt>
                <c:pt idx="1260">
                  <c:v>42857</c:v>
                </c:pt>
                <c:pt idx="1261">
                  <c:v>42856</c:v>
                </c:pt>
                <c:pt idx="1262">
                  <c:v>42853</c:v>
                </c:pt>
                <c:pt idx="1263">
                  <c:v>42852</c:v>
                </c:pt>
                <c:pt idx="1264">
                  <c:v>42851</c:v>
                </c:pt>
                <c:pt idx="1265">
                  <c:v>42850</c:v>
                </c:pt>
                <c:pt idx="1266">
                  <c:v>42849</c:v>
                </c:pt>
                <c:pt idx="1267">
                  <c:v>42846</c:v>
                </c:pt>
                <c:pt idx="1268">
                  <c:v>42845</c:v>
                </c:pt>
                <c:pt idx="1269">
                  <c:v>42844</c:v>
                </c:pt>
                <c:pt idx="1270">
                  <c:v>42843</c:v>
                </c:pt>
                <c:pt idx="1271">
                  <c:v>42842</c:v>
                </c:pt>
                <c:pt idx="1272">
                  <c:v>42838</c:v>
                </c:pt>
                <c:pt idx="1273">
                  <c:v>42837</c:v>
                </c:pt>
                <c:pt idx="1274">
                  <c:v>42836</c:v>
                </c:pt>
                <c:pt idx="1275">
                  <c:v>42835</c:v>
                </c:pt>
                <c:pt idx="1276">
                  <c:v>42832</c:v>
                </c:pt>
                <c:pt idx="1277">
                  <c:v>42831</c:v>
                </c:pt>
                <c:pt idx="1278">
                  <c:v>42830</c:v>
                </c:pt>
                <c:pt idx="1279">
                  <c:v>42829</c:v>
                </c:pt>
                <c:pt idx="1280">
                  <c:v>42828</c:v>
                </c:pt>
                <c:pt idx="1281">
                  <c:v>42825</c:v>
                </c:pt>
                <c:pt idx="1282">
                  <c:v>42824</c:v>
                </c:pt>
                <c:pt idx="1283">
                  <c:v>42823</c:v>
                </c:pt>
                <c:pt idx="1284">
                  <c:v>42822</c:v>
                </c:pt>
                <c:pt idx="1285">
                  <c:v>42821</c:v>
                </c:pt>
                <c:pt idx="1286">
                  <c:v>42818</c:v>
                </c:pt>
                <c:pt idx="1287">
                  <c:v>42817</c:v>
                </c:pt>
                <c:pt idx="1288">
                  <c:v>42816</c:v>
                </c:pt>
                <c:pt idx="1289">
                  <c:v>42815</c:v>
                </c:pt>
                <c:pt idx="1290">
                  <c:v>42814</c:v>
                </c:pt>
                <c:pt idx="1291">
                  <c:v>42811</c:v>
                </c:pt>
                <c:pt idx="1292">
                  <c:v>42810</c:v>
                </c:pt>
                <c:pt idx="1293">
                  <c:v>42809</c:v>
                </c:pt>
                <c:pt idx="1294">
                  <c:v>42808</c:v>
                </c:pt>
                <c:pt idx="1295">
                  <c:v>42807</c:v>
                </c:pt>
                <c:pt idx="1296">
                  <c:v>42804</c:v>
                </c:pt>
                <c:pt idx="1297">
                  <c:v>42803</c:v>
                </c:pt>
                <c:pt idx="1298">
                  <c:v>42802</c:v>
                </c:pt>
                <c:pt idx="1299">
                  <c:v>42801</c:v>
                </c:pt>
                <c:pt idx="1300">
                  <c:v>42800</c:v>
                </c:pt>
                <c:pt idx="1301">
                  <c:v>42797</c:v>
                </c:pt>
                <c:pt idx="1302">
                  <c:v>42796</c:v>
                </c:pt>
                <c:pt idx="1303">
                  <c:v>42795</c:v>
                </c:pt>
                <c:pt idx="1304">
                  <c:v>42794</c:v>
                </c:pt>
                <c:pt idx="1305">
                  <c:v>42793</c:v>
                </c:pt>
                <c:pt idx="1306">
                  <c:v>42790</c:v>
                </c:pt>
                <c:pt idx="1307">
                  <c:v>42789</c:v>
                </c:pt>
                <c:pt idx="1308">
                  <c:v>42788</c:v>
                </c:pt>
                <c:pt idx="1309">
                  <c:v>42787</c:v>
                </c:pt>
                <c:pt idx="1310">
                  <c:v>42783</c:v>
                </c:pt>
                <c:pt idx="1311">
                  <c:v>42782</c:v>
                </c:pt>
                <c:pt idx="1312">
                  <c:v>42781</c:v>
                </c:pt>
                <c:pt idx="1313">
                  <c:v>42780</c:v>
                </c:pt>
                <c:pt idx="1314">
                  <c:v>42779</c:v>
                </c:pt>
                <c:pt idx="1315">
                  <c:v>42776</c:v>
                </c:pt>
                <c:pt idx="1316">
                  <c:v>42775</c:v>
                </c:pt>
                <c:pt idx="1317">
                  <c:v>42774</c:v>
                </c:pt>
                <c:pt idx="1318">
                  <c:v>42773</c:v>
                </c:pt>
                <c:pt idx="1319">
                  <c:v>42772</c:v>
                </c:pt>
                <c:pt idx="1320">
                  <c:v>42769</c:v>
                </c:pt>
                <c:pt idx="1321">
                  <c:v>42768</c:v>
                </c:pt>
                <c:pt idx="1322">
                  <c:v>42767</c:v>
                </c:pt>
                <c:pt idx="1323">
                  <c:v>42766</c:v>
                </c:pt>
                <c:pt idx="1324">
                  <c:v>42765</c:v>
                </c:pt>
                <c:pt idx="1325">
                  <c:v>42762</c:v>
                </c:pt>
                <c:pt idx="1326">
                  <c:v>42761</c:v>
                </c:pt>
                <c:pt idx="1327">
                  <c:v>42760</c:v>
                </c:pt>
                <c:pt idx="1328">
                  <c:v>42759</c:v>
                </c:pt>
                <c:pt idx="1329">
                  <c:v>42758</c:v>
                </c:pt>
                <c:pt idx="1330">
                  <c:v>42755</c:v>
                </c:pt>
                <c:pt idx="1331">
                  <c:v>42754</c:v>
                </c:pt>
                <c:pt idx="1332">
                  <c:v>42753</c:v>
                </c:pt>
                <c:pt idx="1333">
                  <c:v>42752</c:v>
                </c:pt>
                <c:pt idx="1334">
                  <c:v>42748</c:v>
                </c:pt>
                <c:pt idx="1335">
                  <c:v>42747</c:v>
                </c:pt>
                <c:pt idx="1336">
                  <c:v>42746</c:v>
                </c:pt>
                <c:pt idx="1337">
                  <c:v>42745</c:v>
                </c:pt>
                <c:pt idx="1338">
                  <c:v>42744</c:v>
                </c:pt>
                <c:pt idx="1339">
                  <c:v>42741</c:v>
                </c:pt>
                <c:pt idx="1340">
                  <c:v>42740</c:v>
                </c:pt>
                <c:pt idx="1341">
                  <c:v>42739</c:v>
                </c:pt>
                <c:pt idx="1342">
                  <c:v>42738</c:v>
                </c:pt>
                <c:pt idx="1343">
                  <c:v>42734</c:v>
                </c:pt>
                <c:pt idx="1344">
                  <c:v>42733</c:v>
                </c:pt>
                <c:pt idx="1345">
                  <c:v>42732</c:v>
                </c:pt>
                <c:pt idx="1346">
                  <c:v>42731</c:v>
                </c:pt>
                <c:pt idx="1347">
                  <c:v>42730</c:v>
                </c:pt>
                <c:pt idx="1348">
                  <c:v>42727</c:v>
                </c:pt>
                <c:pt idx="1349">
                  <c:v>42726</c:v>
                </c:pt>
                <c:pt idx="1350">
                  <c:v>42725</c:v>
                </c:pt>
                <c:pt idx="1351">
                  <c:v>42724</c:v>
                </c:pt>
                <c:pt idx="1352">
                  <c:v>42723</c:v>
                </c:pt>
                <c:pt idx="1353">
                  <c:v>42720</c:v>
                </c:pt>
                <c:pt idx="1354">
                  <c:v>42719</c:v>
                </c:pt>
                <c:pt idx="1355">
                  <c:v>42718</c:v>
                </c:pt>
                <c:pt idx="1356">
                  <c:v>42717</c:v>
                </c:pt>
                <c:pt idx="1357">
                  <c:v>42716</c:v>
                </c:pt>
                <c:pt idx="1358">
                  <c:v>42713</c:v>
                </c:pt>
                <c:pt idx="1359">
                  <c:v>42712</c:v>
                </c:pt>
                <c:pt idx="1360">
                  <c:v>42711</c:v>
                </c:pt>
                <c:pt idx="1361">
                  <c:v>42710</c:v>
                </c:pt>
                <c:pt idx="1362">
                  <c:v>42709</c:v>
                </c:pt>
                <c:pt idx="1363">
                  <c:v>42706</c:v>
                </c:pt>
                <c:pt idx="1364">
                  <c:v>42705</c:v>
                </c:pt>
                <c:pt idx="1365">
                  <c:v>42704</c:v>
                </c:pt>
                <c:pt idx="1366">
                  <c:v>42703</c:v>
                </c:pt>
                <c:pt idx="1367">
                  <c:v>42702</c:v>
                </c:pt>
                <c:pt idx="1368">
                  <c:v>42699</c:v>
                </c:pt>
                <c:pt idx="1369">
                  <c:v>42698</c:v>
                </c:pt>
                <c:pt idx="1370">
                  <c:v>42697</c:v>
                </c:pt>
                <c:pt idx="1371">
                  <c:v>42696</c:v>
                </c:pt>
                <c:pt idx="1372">
                  <c:v>42695</c:v>
                </c:pt>
                <c:pt idx="1373">
                  <c:v>42692</c:v>
                </c:pt>
                <c:pt idx="1374">
                  <c:v>42691</c:v>
                </c:pt>
                <c:pt idx="1375">
                  <c:v>42690</c:v>
                </c:pt>
                <c:pt idx="1376">
                  <c:v>42689</c:v>
                </c:pt>
                <c:pt idx="1377">
                  <c:v>42688</c:v>
                </c:pt>
                <c:pt idx="1378">
                  <c:v>42685</c:v>
                </c:pt>
                <c:pt idx="1379">
                  <c:v>42684</c:v>
                </c:pt>
                <c:pt idx="1380">
                  <c:v>42683</c:v>
                </c:pt>
                <c:pt idx="1381">
                  <c:v>42682</c:v>
                </c:pt>
                <c:pt idx="1382">
                  <c:v>42681</c:v>
                </c:pt>
                <c:pt idx="1383">
                  <c:v>42678</c:v>
                </c:pt>
                <c:pt idx="1384">
                  <c:v>42677</c:v>
                </c:pt>
                <c:pt idx="1385">
                  <c:v>42676</c:v>
                </c:pt>
                <c:pt idx="1386">
                  <c:v>42675</c:v>
                </c:pt>
                <c:pt idx="1387">
                  <c:v>42674</c:v>
                </c:pt>
                <c:pt idx="1388">
                  <c:v>42671</c:v>
                </c:pt>
                <c:pt idx="1389">
                  <c:v>42670</c:v>
                </c:pt>
                <c:pt idx="1390">
                  <c:v>42669</c:v>
                </c:pt>
                <c:pt idx="1391">
                  <c:v>42668</c:v>
                </c:pt>
                <c:pt idx="1392">
                  <c:v>42667</c:v>
                </c:pt>
                <c:pt idx="1393">
                  <c:v>42664</c:v>
                </c:pt>
                <c:pt idx="1394">
                  <c:v>42663</c:v>
                </c:pt>
                <c:pt idx="1395">
                  <c:v>42662</c:v>
                </c:pt>
                <c:pt idx="1396">
                  <c:v>42661</c:v>
                </c:pt>
                <c:pt idx="1397">
                  <c:v>42660</c:v>
                </c:pt>
                <c:pt idx="1398">
                  <c:v>42657</c:v>
                </c:pt>
                <c:pt idx="1399">
                  <c:v>42656</c:v>
                </c:pt>
                <c:pt idx="1400">
                  <c:v>42655</c:v>
                </c:pt>
                <c:pt idx="1401">
                  <c:v>42654</c:v>
                </c:pt>
                <c:pt idx="1402">
                  <c:v>42653</c:v>
                </c:pt>
                <c:pt idx="1403">
                  <c:v>42650</c:v>
                </c:pt>
                <c:pt idx="1404">
                  <c:v>42649</c:v>
                </c:pt>
                <c:pt idx="1405">
                  <c:v>42648</c:v>
                </c:pt>
                <c:pt idx="1406">
                  <c:v>42647</c:v>
                </c:pt>
                <c:pt idx="1407">
                  <c:v>42646</c:v>
                </c:pt>
                <c:pt idx="1408">
                  <c:v>42643</c:v>
                </c:pt>
                <c:pt idx="1409">
                  <c:v>42642</c:v>
                </c:pt>
                <c:pt idx="1410">
                  <c:v>42641</c:v>
                </c:pt>
                <c:pt idx="1411">
                  <c:v>42640</c:v>
                </c:pt>
                <c:pt idx="1412">
                  <c:v>42639</c:v>
                </c:pt>
                <c:pt idx="1413">
                  <c:v>42636</c:v>
                </c:pt>
                <c:pt idx="1414">
                  <c:v>42635</c:v>
                </c:pt>
                <c:pt idx="1415">
                  <c:v>42634</c:v>
                </c:pt>
                <c:pt idx="1416">
                  <c:v>42633</c:v>
                </c:pt>
                <c:pt idx="1417">
                  <c:v>42632</c:v>
                </c:pt>
                <c:pt idx="1418">
                  <c:v>42629</c:v>
                </c:pt>
                <c:pt idx="1419">
                  <c:v>42628</c:v>
                </c:pt>
                <c:pt idx="1420">
                  <c:v>42627</c:v>
                </c:pt>
                <c:pt idx="1421">
                  <c:v>42626</c:v>
                </c:pt>
                <c:pt idx="1422">
                  <c:v>42625</c:v>
                </c:pt>
                <c:pt idx="1423">
                  <c:v>42622</c:v>
                </c:pt>
                <c:pt idx="1424">
                  <c:v>42621</c:v>
                </c:pt>
                <c:pt idx="1425">
                  <c:v>42620</c:v>
                </c:pt>
                <c:pt idx="1426">
                  <c:v>42619</c:v>
                </c:pt>
                <c:pt idx="1427">
                  <c:v>42618</c:v>
                </c:pt>
                <c:pt idx="1428">
                  <c:v>42615</c:v>
                </c:pt>
                <c:pt idx="1429">
                  <c:v>42614</c:v>
                </c:pt>
                <c:pt idx="1430">
                  <c:v>42613</c:v>
                </c:pt>
                <c:pt idx="1431">
                  <c:v>42612</c:v>
                </c:pt>
                <c:pt idx="1432">
                  <c:v>42611</c:v>
                </c:pt>
                <c:pt idx="1433">
                  <c:v>42608</c:v>
                </c:pt>
                <c:pt idx="1434">
                  <c:v>42607</c:v>
                </c:pt>
                <c:pt idx="1435">
                  <c:v>42606</c:v>
                </c:pt>
                <c:pt idx="1436">
                  <c:v>42605</c:v>
                </c:pt>
                <c:pt idx="1437">
                  <c:v>42604</c:v>
                </c:pt>
                <c:pt idx="1438">
                  <c:v>42601</c:v>
                </c:pt>
                <c:pt idx="1439">
                  <c:v>42600</c:v>
                </c:pt>
                <c:pt idx="1440">
                  <c:v>42599</c:v>
                </c:pt>
                <c:pt idx="1441">
                  <c:v>42598</c:v>
                </c:pt>
                <c:pt idx="1442">
                  <c:v>42597</c:v>
                </c:pt>
                <c:pt idx="1443">
                  <c:v>42594</c:v>
                </c:pt>
                <c:pt idx="1444">
                  <c:v>42593</c:v>
                </c:pt>
                <c:pt idx="1445">
                  <c:v>42592</c:v>
                </c:pt>
                <c:pt idx="1446">
                  <c:v>42591</c:v>
                </c:pt>
                <c:pt idx="1447">
                  <c:v>42590</c:v>
                </c:pt>
                <c:pt idx="1448">
                  <c:v>42587</c:v>
                </c:pt>
                <c:pt idx="1449">
                  <c:v>42586</c:v>
                </c:pt>
                <c:pt idx="1450">
                  <c:v>42585</c:v>
                </c:pt>
                <c:pt idx="1451">
                  <c:v>42584</c:v>
                </c:pt>
                <c:pt idx="1452">
                  <c:v>42583</c:v>
                </c:pt>
                <c:pt idx="1453">
                  <c:v>42580</c:v>
                </c:pt>
                <c:pt idx="1454">
                  <c:v>42579</c:v>
                </c:pt>
                <c:pt idx="1455">
                  <c:v>42578</c:v>
                </c:pt>
                <c:pt idx="1456">
                  <c:v>42577</c:v>
                </c:pt>
                <c:pt idx="1457">
                  <c:v>42576</c:v>
                </c:pt>
                <c:pt idx="1458">
                  <c:v>42573</c:v>
                </c:pt>
                <c:pt idx="1459">
                  <c:v>42572</c:v>
                </c:pt>
                <c:pt idx="1460">
                  <c:v>42571</c:v>
                </c:pt>
                <c:pt idx="1461">
                  <c:v>42570</c:v>
                </c:pt>
                <c:pt idx="1462">
                  <c:v>42569</c:v>
                </c:pt>
                <c:pt idx="1463">
                  <c:v>42566</c:v>
                </c:pt>
                <c:pt idx="1464">
                  <c:v>42565</c:v>
                </c:pt>
                <c:pt idx="1465">
                  <c:v>42564</c:v>
                </c:pt>
                <c:pt idx="1466">
                  <c:v>42563</c:v>
                </c:pt>
                <c:pt idx="1467">
                  <c:v>42562</c:v>
                </c:pt>
                <c:pt idx="1468">
                  <c:v>42559</c:v>
                </c:pt>
                <c:pt idx="1469">
                  <c:v>42558</c:v>
                </c:pt>
                <c:pt idx="1470">
                  <c:v>42557</c:v>
                </c:pt>
                <c:pt idx="1471">
                  <c:v>42556</c:v>
                </c:pt>
                <c:pt idx="1472">
                  <c:v>42555</c:v>
                </c:pt>
                <c:pt idx="1473">
                  <c:v>42552</c:v>
                </c:pt>
                <c:pt idx="1474">
                  <c:v>42551</c:v>
                </c:pt>
                <c:pt idx="1475">
                  <c:v>42550</c:v>
                </c:pt>
                <c:pt idx="1476">
                  <c:v>42549</c:v>
                </c:pt>
                <c:pt idx="1477">
                  <c:v>42548</c:v>
                </c:pt>
                <c:pt idx="1478">
                  <c:v>42545</c:v>
                </c:pt>
                <c:pt idx="1479">
                  <c:v>42544</c:v>
                </c:pt>
                <c:pt idx="1480">
                  <c:v>42543</c:v>
                </c:pt>
                <c:pt idx="1481">
                  <c:v>42542</c:v>
                </c:pt>
                <c:pt idx="1482">
                  <c:v>42541</c:v>
                </c:pt>
                <c:pt idx="1483">
                  <c:v>42538</c:v>
                </c:pt>
                <c:pt idx="1484">
                  <c:v>42537</c:v>
                </c:pt>
                <c:pt idx="1485">
                  <c:v>42536</c:v>
                </c:pt>
                <c:pt idx="1486">
                  <c:v>42535</c:v>
                </c:pt>
                <c:pt idx="1487">
                  <c:v>42534</c:v>
                </c:pt>
                <c:pt idx="1488">
                  <c:v>42531</c:v>
                </c:pt>
                <c:pt idx="1489">
                  <c:v>42530</c:v>
                </c:pt>
                <c:pt idx="1490">
                  <c:v>42529</c:v>
                </c:pt>
                <c:pt idx="1491">
                  <c:v>42528</c:v>
                </c:pt>
                <c:pt idx="1492">
                  <c:v>42527</c:v>
                </c:pt>
                <c:pt idx="1493">
                  <c:v>42524</c:v>
                </c:pt>
                <c:pt idx="1494">
                  <c:v>42523</c:v>
                </c:pt>
                <c:pt idx="1495">
                  <c:v>42522</c:v>
                </c:pt>
                <c:pt idx="1496">
                  <c:v>42521</c:v>
                </c:pt>
                <c:pt idx="1497">
                  <c:v>42520</c:v>
                </c:pt>
                <c:pt idx="1498">
                  <c:v>42517</c:v>
                </c:pt>
                <c:pt idx="1499">
                  <c:v>42516</c:v>
                </c:pt>
                <c:pt idx="1500">
                  <c:v>42515</c:v>
                </c:pt>
                <c:pt idx="1501">
                  <c:v>42514</c:v>
                </c:pt>
                <c:pt idx="1502">
                  <c:v>42513</c:v>
                </c:pt>
                <c:pt idx="1503">
                  <c:v>42510</c:v>
                </c:pt>
                <c:pt idx="1504">
                  <c:v>42509</c:v>
                </c:pt>
                <c:pt idx="1505">
                  <c:v>42508</c:v>
                </c:pt>
                <c:pt idx="1506">
                  <c:v>42507</c:v>
                </c:pt>
                <c:pt idx="1507">
                  <c:v>42506</c:v>
                </c:pt>
                <c:pt idx="1508">
                  <c:v>42503</c:v>
                </c:pt>
                <c:pt idx="1509">
                  <c:v>42502</c:v>
                </c:pt>
                <c:pt idx="1510">
                  <c:v>42501</c:v>
                </c:pt>
                <c:pt idx="1511">
                  <c:v>42500</c:v>
                </c:pt>
                <c:pt idx="1512">
                  <c:v>42499</c:v>
                </c:pt>
                <c:pt idx="1513">
                  <c:v>42496</c:v>
                </c:pt>
                <c:pt idx="1514">
                  <c:v>42495</c:v>
                </c:pt>
                <c:pt idx="1515">
                  <c:v>42494</c:v>
                </c:pt>
                <c:pt idx="1516">
                  <c:v>42493</c:v>
                </c:pt>
                <c:pt idx="1517">
                  <c:v>42492</c:v>
                </c:pt>
                <c:pt idx="1518">
                  <c:v>42489</c:v>
                </c:pt>
                <c:pt idx="1519">
                  <c:v>42488</c:v>
                </c:pt>
                <c:pt idx="1520">
                  <c:v>42487</c:v>
                </c:pt>
                <c:pt idx="1521">
                  <c:v>42486</c:v>
                </c:pt>
                <c:pt idx="1522">
                  <c:v>42485</c:v>
                </c:pt>
                <c:pt idx="1523">
                  <c:v>42482</c:v>
                </c:pt>
                <c:pt idx="1524">
                  <c:v>42481</c:v>
                </c:pt>
                <c:pt idx="1525">
                  <c:v>42480</c:v>
                </c:pt>
                <c:pt idx="1526">
                  <c:v>42479</c:v>
                </c:pt>
                <c:pt idx="1527">
                  <c:v>42478</c:v>
                </c:pt>
                <c:pt idx="1528">
                  <c:v>42475</c:v>
                </c:pt>
                <c:pt idx="1529">
                  <c:v>42474</c:v>
                </c:pt>
                <c:pt idx="1530">
                  <c:v>42473</c:v>
                </c:pt>
                <c:pt idx="1531">
                  <c:v>42472</c:v>
                </c:pt>
                <c:pt idx="1532">
                  <c:v>42471</c:v>
                </c:pt>
                <c:pt idx="1533">
                  <c:v>42468</c:v>
                </c:pt>
                <c:pt idx="1534">
                  <c:v>42467</c:v>
                </c:pt>
                <c:pt idx="1535">
                  <c:v>42466</c:v>
                </c:pt>
                <c:pt idx="1536">
                  <c:v>42465</c:v>
                </c:pt>
                <c:pt idx="1537">
                  <c:v>42464</c:v>
                </c:pt>
                <c:pt idx="1538">
                  <c:v>42461</c:v>
                </c:pt>
                <c:pt idx="1539">
                  <c:v>42460</c:v>
                </c:pt>
                <c:pt idx="1540">
                  <c:v>42459</c:v>
                </c:pt>
                <c:pt idx="1541">
                  <c:v>42458</c:v>
                </c:pt>
                <c:pt idx="1542">
                  <c:v>42457</c:v>
                </c:pt>
                <c:pt idx="1543">
                  <c:v>42454</c:v>
                </c:pt>
                <c:pt idx="1544">
                  <c:v>42453</c:v>
                </c:pt>
                <c:pt idx="1545">
                  <c:v>42452</c:v>
                </c:pt>
                <c:pt idx="1546">
                  <c:v>42451</c:v>
                </c:pt>
                <c:pt idx="1547">
                  <c:v>42450</c:v>
                </c:pt>
                <c:pt idx="1548">
                  <c:v>42447</c:v>
                </c:pt>
                <c:pt idx="1549">
                  <c:v>42446</c:v>
                </c:pt>
                <c:pt idx="1550">
                  <c:v>42445</c:v>
                </c:pt>
                <c:pt idx="1551">
                  <c:v>42444</c:v>
                </c:pt>
                <c:pt idx="1552">
                  <c:v>42443</c:v>
                </c:pt>
                <c:pt idx="1553">
                  <c:v>42440</c:v>
                </c:pt>
                <c:pt idx="1554">
                  <c:v>42439</c:v>
                </c:pt>
                <c:pt idx="1555">
                  <c:v>42438</c:v>
                </c:pt>
                <c:pt idx="1556">
                  <c:v>42437</c:v>
                </c:pt>
                <c:pt idx="1557">
                  <c:v>42436</c:v>
                </c:pt>
                <c:pt idx="1558">
                  <c:v>42433</c:v>
                </c:pt>
                <c:pt idx="1559">
                  <c:v>42432</c:v>
                </c:pt>
                <c:pt idx="1560">
                  <c:v>42431</c:v>
                </c:pt>
                <c:pt idx="1561">
                  <c:v>42430</c:v>
                </c:pt>
                <c:pt idx="1562">
                  <c:v>42429</c:v>
                </c:pt>
                <c:pt idx="1563">
                  <c:v>42426</c:v>
                </c:pt>
                <c:pt idx="1564">
                  <c:v>42425</c:v>
                </c:pt>
                <c:pt idx="1565">
                  <c:v>42424</c:v>
                </c:pt>
                <c:pt idx="1566">
                  <c:v>42423</c:v>
                </c:pt>
                <c:pt idx="1567">
                  <c:v>42422</c:v>
                </c:pt>
                <c:pt idx="1568">
                  <c:v>42419</c:v>
                </c:pt>
                <c:pt idx="1569">
                  <c:v>42418</c:v>
                </c:pt>
                <c:pt idx="1570">
                  <c:v>42417</c:v>
                </c:pt>
                <c:pt idx="1571">
                  <c:v>42416</c:v>
                </c:pt>
                <c:pt idx="1572">
                  <c:v>42415</c:v>
                </c:pt>
                <c:pt idx="1573">
                  <c:v>42412</c:v>
                </c:pt>
                <c:pt idx="1574">
                  <c:v>42411</c:v>
                </c:pt>
                <c:pt idx="1575">
                  <c:v>42410</c:v>
                </c:pt>
                <c:pt idx="1576">
                  <c:v>42409</c:v>
                </c:pt>
                <c:pt idx="1577">
                  <c:v>42408</c:v>
                </c:pt>
                <c:pt idx="1578">
                  <c:v>42405</c:v>
                </c:pt>
                <c:pt idx="1579">
                  <c:v>42404</c:v>
                </c:pt>
                <c:pt idx="1580">
                  <c:v>42403</c:v>
                </c:pt>
                <c:pt idx="1581">
                  <c:v>42402</c:v>
                </c:pt>
                <c:pt idx="1582">
                  <c:v>42401</c:v>
                </c:pt>
                <c:pt idx="1583">
                  <c:v>42398</c:v>
                </c:pt>
                <c:pt idx="1584">
                  <c:v>42397</c:v>
                </c:pt>
                <c:pt idx="1585">
                  <c:v>42396</c:v>
                </c:pt>
                <c:pt idx="1586">
                  <c:v>42395</c:v>
                </c:pt>
                <c:pt idx="1587">
                  <c:v>42394</c:v>
                </c:pt>
                <c:pt idx="1588">
                  <c:v>42391</c:v>
                </c:pt>
                <c:pt idx="1589">
                  <c:v>42390</c:v>
                </c:pt>
                <c:pt idx="1590">
                  <c:v>42389</c:v>
                </c:pt>
                <c:pt idx="1591">
                  <c:v>42388</c:v>
                </c:pt>
                <c:pt idx="1592">
                  <c:v>42387</c:v>
                </c:pt>
                <c:pt idx="1593">
                  <c:v>42384</c:v>
                </c:pt>
                <c:pt idx="1594">
                  <c:v>42383</c:v>
                </c:pt>
                <c:pt idx="1595">
                  <c:v>42382</c:v>
                </c:pt>
                <c:pt idx="1596">
                  <c:v>42381</c:v>
                </c:pt>
                <c:pt idx="1597">
                  <c:v>42380</c:v>
                </c:pt>
                <c:pt idx="1598">
                  <c:v>42377</c:v>
                </c:pt>
                <c:pt idx="1599">
                  <c:v>42376</c:v>
                </c:pt>
                <c:pt idx="1600">
                  <c:v>42375</c:v>
                </c:pt>
                <c:pt idx="1601">
                  <c:v>42374</c:v>
                </c:pt>
                <c:pt idx="1602">
                  <c:v>42373</c:v>
                </c:pt>
                <c:pt idx="1603">
                  <c:v>42370</c:v>
                </c:pt>
              </c:numCache>
            </c:numRef>
          </c:cat>
          <c:val>
            <c:numRef>
              <c:f>Fuel!$D$94:$D$1697</c:f>
              <c:numCache>
                <c:formatCode>0.00</c:formatCode>
                <c:ptCount val="1604"/>
                <c:pt idx="1">
                  <c:v>561.415978</c:v>
                </c:pt>
                <c:pt idx="2">
                  <c:v>561.415978</c:v>
                </c:pt>
                <c:pt idx="3">
                  <c:v>561.415978</c:v>
                </c:pt>
                <c:pt idx="4">
                  <c:v>561.415978</c:v>
                </c:pt>
                <c:pt idx="5">
                  <c:v>538.20808899999997</c:v>
                </c:pt>
                <c:pt idx="6">
                  <c:v>538.20808899999997</c:v>
                </c:pt>
                <c:pt idx="7">
                  <c:v>538.20808899999997</c:v>
                </c:pt>
                <c:pt idx="8">
                  <c:v>538.20808899999997</c:v>
                </c:pt>
                <c:pt idx="9">
                  <c:v>538.20808899999997</c:v>
                </c:pt>
                <c:pt idx="10">
                  <c:v>554.42595100000005</c:v>
                </c:pt>
                <c:pt idx="11">
                  <c:v>554.42595100000005</c:v>
                </c:pt>
                <c:pt idx="12">
                  <c:v>554.42595100000005</c:v>
                </c:pt>
                <c:pt idx="13">
                  <c:v>554.42595100000005</c:v>
                </c:pt>
                <c:pt idx="14">
                  <c:v>554.42595100000005</c:v>
                </c:pt>
                <c:pt idx="15">
                  <c:v>554.42595100000005</c:v>
                </c:pt>
                <c:pt idx="16">
                  <c:v>554.42595100000005</c:v>
                </c:pt>
                <c:pt idx="17">
                  <c:v>554.42595100000005</c:v>
                </c:pt>
                <c:pt idx="18">
                  <c:v>554.42595100000005</c:v>
                </c:pt>
                <c:pt idx="19">
                  <c:v>554.42595100000005</c:v>
                </c:pt>
                <c:pt idx="20">
                  <c:v>554.42595100000005</c:v>
                </c:pt>
                <c:pt idx="21">
                  <c:v>554.42595100000005</c:v>
                </c:pt>
                <c:pt idx="22">
                  <c:v>547.70599100000004</c:v>
                </c:pt>
                <c:pt idx="23">
                  <c:v>547.70599100000004</c:v>
                </c:pt>
                <c:pt idx="24">
                  <c:v>547.70599100000004</c:v>
                </c:pt>
                <c:pt idx="25">
                  <c:v>561.61039900000003</c:v>
                </c:pt>
                <c:pt idx="26">
                  <c:v>561.61039900000003</c:v>
                </c:pt>
                <c:pt idx="27">
                  <c:v>561.61039900000003</c:v>
                </c:pt>
                <c:pt idx="28">
                  <c:v>561.61039900000003</c:v>
                </c:pt>
                <c:pt idx="29">
                  <c:v>561.61039900000003</c:v>
                </c:pt>
                <c:pt idx="30">
                  <c:v>561.61039900000003</c:v>
                </c:pt>
                <c:pt idx="31">
                  <c:v>561.61039900000003</c:v>
                </c:pt>
                <c:pt idx="32">
                  <c:v>561.61039900000003</c:v>
                </c:pt>
                <c:pt idx="33">
                  <c:v>561.61039900000003</c:v>
                </c:pt>
                <c:pt idx="34">
                  <c:v>518.38878499999998</c:v>
                </c:pt>
                <c:pt idx="35">
                  <c:v>518.38878499999998</c:v>
                </c:pt>
                <c:pt idx="36">
                  <c:v>518.38878499999998</c:v>
                </c:pt>
                <c:pt idx="37">
                  <c:v>518.38878499999998</c:v>
                </c:pt>
                <c:pt idx="38">
                  <c:v>518.38878499999998</c:v>
                </c:pt>
                <c:pt idx="39">
                  <c:v>518.38878499999998</c:v>
                </c:pt>
                <c:pt idx="40">
                  <c:v>490.17657500000001</c:v>
                </c:pt>
                <c:pt idx="41">
                  <c:v>490.17657500000001</c:v>
                </c:pt>
                <c:pt idx="42">
                  <c:v>490.17657500000001</c:v>
                </c:pt>
                <c:pt idx="43">
                  <c:v>490.17657500000001</c:v>
                </c:pt>
                <c:pt idx="44">
                  <c:v>490.17657500000001</c:v>
                </c:pt>
                <c:pt idx="45">
                  <c:v>512.40437699999995</c:v>
                </c:pt>
                <c:pt idx="46">
                  <c:v>512.40437699999995</c:v>
                </c:pt>
                <c:pt idx="47">
                  <c:v>512.40437699999995</c:v>
                </c:pt>
                <c:pt idx="48">
                  <c:v>512.40437699999995</c:v>
                </c:pt>
                <c:pt idx="49">
                  <c:v>502.97756800000002</c:v>
                </c:pt>
                <c:pt idx="50">
                  <c:v>502.97756800000002</c:v>
                </c:pt>
                <c:pt idx="51">
                  <c:v>502.97756800000002</c:v>
                </c:pt>
                <c:pt idx="52">
                  <c:v>502.97756800000002</c:v>
                </c:pt>
                <c:pt idx="53">
                  <c:v>502.97756800000002</c:v>
                </c:pt>
                <c:pt idx="54">
                  <c:v>487.13129099999998</c:v>
                </c:pt>
                <c:pt idx="55">
                  <c:v>487.13129099999998</c:v>
                </c:pt>
                <c:pt idx="56">
                  <c:v>487.13129099999998</c:v>
                </c:pt>
                <c:pt idx="57">
                  <c:v>487.13129099999998</c:v>
                </c:pt>
                <c:pt idx="58">
                  <c:v>487.13129099999998</c:v>
                </c:pt>
                <c:pt idx="59">
                  <c:v>463.16329100000002</c:v>
                </c:pt>
                <c:pt idx="60">
                  <c:v>463.16329100000002</c:v>
                </c:pt>
                <c:pt idx="61">
                  <c:v>463.16329100000002</c:v>
                </c:pt>
                <c:pt idx="62">
                  <c:v>463.16329100000002</c:v>
                </c:pt>
                <c:pt idx="63">
                  <c:v>463.16329100000002</c:v>
                </c:pt>
                <c:pt idx="64">
                  <c:v>441.32329099999998</c:v>
                </c:pt>
                <c:pt idx="65">
                  <c:v>441.32329099999998</c:v>
                </c:pt>
                <c:pt idx="66">
                  <c:v>441.32329099999998</c:v>
                </c:pt>
                <c:pt idx="67">
                  <c:v>441.32329099999998</c:v>
                </c:pt>
                <c:pt idx="68">
                  <c:v>441.32329099999998</c:v>
                </c:pt>
                <c:pt idx="69">
                  <c:v>405.63110999999998</c:v>
                </c:pt>
                <c:pt idx="70">
                  <c:v>405.63110999999998</c:v>
                </c:pt>
                <c:pt idx="71">
                  <c:v>405.63110999999998</c:v>
                </c:pt>
                <c:pt idx="72">
                  <c:v>405.63110999999998</c:v>
                </c:pt>
                <c:pt idx="73">
                  <c:v>405.63110999999998</c:v>
                </c:pt>
                <c:pt idx="74">
                  <c:v>372.94372199999998</c:v>
                </c:pt>
                <c:pt idx="75">
                  <c:v>372.94372199999998</c:v>
                </c:pt>
                <c:pt idx="76">
                  <c:v>372.94372199999998</c:v>
                </c:pt>
                <c:pt idx="77">
                  <c:v>372.94372199999998</c:v>
                </c:pt>
                <c:pt idx="78">
                  <c:v>372.94372199999998</c:v>
                </c:pt>
                <c:pt idx="79">
                  <c:v>372.94372199999998</c:v>
                </c:pt>
                <c:pt idx="80">
                  <c:v>372.94372199999998</c:v>
                </c:pt>
                <c:pt idx="81">
                  <c:v>372.94372199999998</c:v>
                </c:pt>
                <c:pt idx="82">
                  <c:v>372.94372199999998</c:v>
                </c:pt>
                <c:pt idx="83">
                  <c:v>372.94372199999998</c:v>
                </c:pt>
                <c:pt idx="84">
                  <c:v>372.94372199999998</c:v>
                </c:pt>
                <c:pt idx="85">
                  <c:v>372.94372199999998</c:v>
                </c:pt>
                <c:pt idx="86">
                  <c:v>372.94372199999998</c:v>
                </c:pt>
                <c:pt idx="87">
                  <c:v>372.94372199999998</c:v>
                </c:pt>
                <c:pt idx="88">
                  <c:v>372.94372199999998</c:v>
                </c:pt>
                <c:pt idx="89">
                  <c:v>372.94372199999998</c:v>
                </c:pt>
                <c:pt idx="90">
                  <c:v>372.94372199999998</c:v>
                </c:pt>
                <c:pt idx="91">
                  <c:v>372.94372199999998</c:v>
                </c:pt>
                <c:pt idx="92">
                  <c:v>368.81525599999998</c:v>
                </c:pt>
                <c:pt idx="93">
                  <c:v>368.81525599999998</c:v>
                </c:pt>
                <c:pt idx="94">
                  <c:v>368.81525599999998</c:v>
                </c:pt>
                <c:pt idx="95">
                  <c:v>368.81525599999998</c:v>
                </c:pt>
                <c:pt idx="96">
                  <c:v>368.81525599999998</c:v>
                </c:pt>
                <c:pt idx="97">
                  <c:v>403.48597599999999</c:v>
                </c:pt>
                <c:pt idx="98">
                  <c:v>403.48597599999999</c:v>
                </c:pt>
                <c:pt idx="99">
                  <c:v>403.48597599999999</c:v>
                </c:pt>
                <c:pt idx="100">
                  <c:v>403.48597599999999</c:v>
                </c:pt>
                <c:pt idx="101">
                  <c:v>403.48597599999999</c:v>
                </c:pt>
                <c:pt idx="102">
                  <c:v>397.88597600000003</c:v>
                </c:pt>
                <c:pt idx="103">
                  <c:v>397.88597600000003</c:v>
                </c:pt>
                <c:pt idx="104">
                  <c:v>397.88597600000003</c:v>
                </c:pt>
                <c:pt idx="105">
                  <c:v>397.88597600000003</c:v>
                </c:pt>
                <c:pt idx="106">
                  <c:v>397.88597600000003</c:v>
                </c:pt>
                <c:pt idx="107">
                  <c:v>397.88597600000003</c:v>
                </c:pt>
                <c:pt idx="108">
                  <c:v>397.88597600000003</c:v>
                </c:pt>
                <c:pt idx="109">
                  <c:v>397.88597600000003</c:v>
                </c:pt>
                <c:pt idx="110">
                  <c:v>397.88597600000003</c:v>
                </c:pt>
                <c:pt idx="111">
                  <c:v>397.88597600000003</c:v>
                </c:pt>
                <c:pt idx="112">
                  <c:v>397.88597600000003</c:v>
                </c:pt>
                <c:pt idx="113">
                  <c:v>397.88597600000003</c:v>
                </c:pt>
                <c:pt idx="114">
                  <c:v>397.88597600000003</c:v>
                </c:pt>
                <c:pt idx="115">
                  <c:v>427.08306099999999</c:v>
                </c:pt>
                <c:pt idx="116">
                  <c:v>427.08306099999999</c:v>
                </c:pt>
                <c:pt idx="117">
                  <c:v>427.08306099999999</c:v>
                </c:pt>
                <c:pt idx="118">
                  <c:v>427.08306099999999</c:v>
                </c:pt>
                <c:pt idx="119">
                  <c:v>427.08306099999999</c:v>
                </c:pt>
                <c:pt idx="120">
                  <c:v>427.08306099999999</c:v>
                </c:pt>
                <c:pt idx="121">
                  <c:v>427.08306099999999</c:v>
                </c:pt>
                <c:pt idx="122">
                  <c:v>427.08306099999999</c:v>
                </c:pt>
                <c:pt idx="123">
                  <c:v>427.08306099999999</c:v>
                </c:pt>
                <c:pt idx="124">
                  <c:v>427.08306099999999</c:v>
                </c:pt>
                <c:pt idx="125">
                  <c:v>427.08306099999999</c:v>
                </c:pt>
                <c:pt idx="126">
                  <c:v>427.08306099999999</c:v>
                </c:pt>
                <c:pt idx="127">
                  <c:v>427.08306099999999</c:v>
                </c:pt>
                <c:pt idx="128">
                  <c:v>427.08306099999999</c:v>
                </c:pt>
                <c:pt idx="129">
                  <c:v>427.08306099999999</c:v>
                </c:pt>
                <c:pt idx="130">
                  <c:v>414.76306099999999</c:v>
                </c:pt>
                <c:pt idx="131">
                  <c:v>414.76306099999999</c:v>
                </c:pt>
                <c:pt idx="132">
                  <c:v>414.76306099999999</c:v>
                </c:pt>
                <c:pt idx="133">
                  <c:v>414.76306099999999</c:v>
                </c:pt>
                <c:pt idx="134">
                  <c:v>414.76306099999999</c:v>
                </c:pt>
                <c:pt idx="135">
                  <c:v>382.14632599999999</c:v>
                </c:pt>
                <c:pt idx="136">
                  <c:v>382.14632599999999</c:v>
                </c:pt>
                <c:pt idx="137">
                  <c:v>382.14632599999999</c:v>
                </c:pt>
                <c:pt idx="138">
                  <c:v>382.14632599999999</c:v>
                </c:pt>
                <c:pt idx="139">
                  <c:v>382.14632599999999</c:v>
                </c:pt>
                <c:pt idx="140">
                  <c:v>342.96895899999998</c:v>
                </c:pt>
                <c:pt idx="141">
                  <c:v>342.96895899999998</c:v>
                </c:pt>
                <c:pt idx="142">
                  <c:v>342.96895899999998</c:v>
                </c:pt>
                <c:pt idx="143">
                  <c:v>342.96895899999998</c:v>
                </c:pt>
                <c:pt idx="144">
                  <c:v>342.96895899999998</c:v>
                </c:pt>
                <c:pt idx="145">
                  <c:v>345.15862700000002</c:v>
                </c:pt>
                <c:pt idx="146">
                  <c:v>345.15862700000002</c:v>
                </c:pt>
                <c:pt idx="147">
                  <c:v>345.15862700000002</c:v>
                </c:pt>
                <c:pt idx="148">
                  <c:v>345.15862700000002</c:v>
                </c:pt>
                <c:pt idx="149">
                  <c:v>345.15862700000002</c:v>
                </c:pt>
                <c:pt idx="150">
                  <c:v>346.73719899999998</c:v>
                </c:pt>
                <c:pt idx="151">
                  <c:v>346.73719899999998</c:v>
                </c:pt>
                <c:pt idx="152">
                  <c:v>346.73719899999998</c:v>
                </c:pt>
                <c:pt idx="153">
                  <c:v>346.73719899999998</c:v>
                </c:pt>
                <c:pt idx="154">
                  <c:v>346.73719899999998</c:v>
                </c:pt>
                <c:pt idx="155">
                  <c:v>351.43936400000001</c:v>
                </c:pt>
                <c:pt idx="156">
                  <c:v>351.43936400000001</c:v>
                </c:pt>
                <c:pt idx="157">
                  <c:v>351.43936400000001</c:v>
                </c:pt>
                <c:pt idx="158">
                  <c:v>351.43936400000001</c:v>
                </c:pt>
                <c:pt idx="159">
                  <c:v>351.43936400000001</c:v>
                </c:pt>
                <c:pt idx="160">
                  <c:v>352.03006199999999</c:v>
                </c:pt>
                <c:pt idx="161">
                  <c:v>352.03006199999999</c:v>
                </c:pt>
                <c:pt idx="162">
                  <c:v>352.03006199999999</c:v>
                </c:pt>
                <c:pt idx="163">
                  <c:v>352.03006199999999</c:v>
                </c:pt>
                <c:pt idx="164">
                  <c:v>352.03006199999999</c:v>
                </c:pt>
                <c:pt idx="165">
                  <c:v>352.22716000000003</c:v>
                </c:pt>
                <c:pt idx="166">
                  <c:v>352.22716000000003</c:v>
                </c:pt>
                <c:pt idx="167">
                  <c:v>352.22716000000003</c:v>
                </c:pt>
                <c:pt idx="168">
                  <c:v>352.22716000000003</c:v>
                </c:pt>
                <c:pt idx="169">
                  <c:v>352.22716000000003</c:v>
                </c:pt>
                <c:pt idx="170">
                  <c:v>352.08772299999998</c:v>
                </c:pt>
                <c:pt idx="171">
                  <c:v>352.08772299999998</c:v>
                </c:pt>
                <c:pt idx="172">
                  <c:v>352.08772299999998</c:v>
                </c:pt>
                <c:pt idx="173">
                  <c:v>352.08772299999998</c:v>
                </c:pt>
                <c:pt idx="174">
                  <c:v>352.08772299999998</c:v>
                </c:pt>
                <c:pt idx="175">
                  <c:v>351.66236800000001</c:v>
                </c:pt>
                <c:pt idx="176">
                  <c:v>351.66236800000001</c:v>
                </c:pt>
                <c:pt idx="177">
                  <c:v>351.66236800000001</c:v>
                </c:pt>
                <c:pt idx="178">
                  <c:v>351.66236800000001</c:v>
                </c:pt>
                <c:pt idx="179">
                  <c:v>351.66236800000001</c:v>
                </c:pt>
                <c:pt idx="180">
                  <c:v>339.658591</c:v>
                </c:pt>
                <c:pt idx="181">
                  <c:v>339.658591</c:v>
                </c:pt>
                <c:pt idx="182">
                  <c:v>339.658591</c:v>
                </c:pt>
                <c:pt idx="183">
                  <c:v>339.658591</c:v>
                </c:pt>
                <c:pt idx="184">
                  <c:v>339.658591</c:v>
                </c:pt>
                <c:pt idx="185">
                  <c:v>339.658591</c:v>
                </c:pt>
                <c:pt idx="186">
                  <c:v>339.658591</c:v>
                </c:pt>
                <c:pt idx="187">
                  <c:v>339.658591</c:v>
                </c:pt>
                <c:pt idx="188">
                  <c:v>339.658591</c:v>
                </c:pt>
                <c:pt idx="189">
                  <c:v>339.658591</c:v>
                </c:pt>
                <c:pt idx="190">
                  <c:v>339.658591</c:v>
                </c:pt>
                <c:pt idx="191">
                  <c:v>339.658591</c:v>
                </c:pt>
                <c:pt idx="192">
                  <c:v>339.658591</c:v>
                </c:pt>
                <c:pt idx="193">
                  <c:v>339.658591</c:v>
                </c:pt>
                <c:pt idx="194">
                  <c:v>339.658591</c:v>
                </c:pt>
                <c:pt idx="195">
                  <c:v>339.658591</c:v>
                </c:pt>
                <c:pt idx="196">
                  <c:v>339.658591</c:v>
                </c:pt>
                <c:pt idx="197">
                  <c:v>339.658591</c:v>
                </c:pt>
                <c:pt idx="198">
                  <c:v>339.658591</c:v>
                </c:pt>
                <c:pt idx="199">
                  <c:v>339.658591</c:v>
                </c:pt>
                <c:pt idx="200">
                  <c:v>318.53128600000002</c:v>
                </c:pt>
                <c:pt idx="201">
                  <c:v>318.53128600000002</c:v>
                </c:pt>
                <c:pt idx="202">
                  <c:v>318.53128600000002</c:v>
                </c:pt>
                <c:pt idx="203">
                  <c:v>318.53128600000002</c:v>
                </c:pt>
                <c:pt idx="204">
                  <c:v>318.53128600000002</c:v>
                </c:pt>
                <c:pt idx="205">
                  <c:v>312.77671800000002</c:v>
                </c:pt>
                <c:pt idx="206">
                  <c:v>312.77671800000002</c:v>
                </c:pt>
                <c:pt idx="207">
                  <c:v>312.77671800000002</c:v>
                </c:pt>
                <c:pt idx="208">
                  <c:v>312.77671800000002</c:v>
                </c:pt>
                <c:pt idx="209">
                  <c:v>312.77671800000002</c:v>
                </c:pt>
                <c:pt idx="210">
                  <c:v>307.46477700000003</c:v>
                </c:pt>
                <c:pt idx="211">
                  <c:v>307.46477700000003</c:v>
                </c:pt>
                <c:pt idx="212">
                  <c:v>307.46477700000003</c:v>
                </c:pt>
                <c:pt idx="213">
                  <c:v>307.46477700000003</c:v>
                </c:pt>
                <c:pt idx="214">
                  <c:v>307.46477700000003</c:v>
                </c:pt>
                <c:pt idx="215">
                  <c:v>302.56145700000002</c:v>
                </c:pt>
                <c:pt idx="216">
                  <c:v>302.56145700000002</c:v>
                </c:pt>
                <c:pt idx="217">
                  <c:v>302.56145700000002</c:v>
                </c:pt>
                <c:pt idx="218">
                  <c:v>302.56145700000002</c:v>
                </c:pt>
                <c:pt idx="219">
                  <c:v>302.56145700000002</c:v>
                </c:pt>
                <c:pt idx="220">
                  <c:v>287.99265500000001</c:v>
                </c:pt>
                <c:pt idx="221">
                  <c:v>287.99265500000001</c:v>
                </c:pt>
                <c:pt idx="222">
                  <c:v>287.99265500000001</c:v>
                </c:pt>
                <c:pt idx="223">
                  <c:v>287.99265500000001</c:v>
                </c:pt>
                <c:pt idx="224">
                  <c:v>283.81479899999999</c:v>
                </c:pt>
                <c:pt idx="225">
                  <c:v>279.95841899999999</c:v>
                </c:pt>
                <c:pt idx="226">
                  <c:v>279.95841899999999</c:v>
                </c:pt>
                <c:pt idx="227">
                  <c:v>279.95841899999999</c:v>
                </c:pt>
                <c:pt idx="228">
                  <c:v>279.95841899999999</c:v>
                </c:pt>
                <c:pt idx="229">
                  <c:v>279.95841899999999</c:v>
                </c:pt>
                <c:pt idx="230">
                  <c:v>276.97224599999998</c:v>
                </c:pt>
                <c:pt idx="231">
                  <c:v>276.97224599999998</c:v>
                </c:pt>
                <c:pt idx="232">
                  <c:v>276.97224599999998</c:v>
                </c:pt>
                <c:pt idx="233">
                  <c:v>276.97224599999998</c:v>
                </c:pt>
                <c:pt idx="234">
                  <c:v>276.97224599999998</c:v>
                </c:pt>
                <c:pt idx="235">
                  <c:v>273.11249299999997</c:v>
                </c:pt>
                <c:pt idx="236">
                  <c:v>273.11249299999997</c:v>
                </c:pt>
                <c:pt idx="237">
                  <c:v>273.11249299999997</c:v>
                </c:pt>
                <c:pt idx="238">
                  <c:v>273.11249299999997</c:v>
                </c:pt>
                <c:pt idx="239">
                  <c:v>273.11249299999997</c:v>
                </c:pt>
                <c:pt idx="240">
                  <c:v>273.11249299999997</c:v>
                </c:pt>
                <c:pt idx="241">
                  <c:v>278.336097</c:v>
                </c:pt>
                <c:pt idx="242">
                  <c:v>278.336097</c:v>
                </c:pt>
                <c:pt idx="243">
                  <c:v>278.336097</c:v>
                </c:pt>
                <c:pt idx="244">
                  <c:v>278.336097</c:v>
                </c:pt>
                <c:pt idx="245">
                  <c:v>278.336097</c:v>
                </c:pt>
                <c:pt idx="246">
                  <c:v>276.83326099999999</c:v>
                </c:pt>
                <c:pt idx="247">
                  <c:v>276.83326099999999</c:v>
                </c:pt>
                <c:pt idx="248">
                  <c:v>276.83326099999999</c:v>
                </c:pt>
                <c:pt idx="249">
                  <c:v>276.83326099999999</c:v>
                </c:pt>
                <c:pt idx="250">
                  <c:v>276.83326099999999</c:v>
                </c:pt>
                <c:pt idx="251">
                  <c:v>276.83326099999999</c:v>
                </c:pt>
                <c:pt idx="252">
                  <c:v>276.83326099999999</c:v>
                </c:pt>
                <c:pt idx="253">
                  <c:v>276.83326099999999</c:v>
                </c:pt>
                <c:pt idx="254">
                  <c:v>276.83326099999999</c:v>
                </c:pt>
                <c:pt idx="255">
                  <c:v>276.83326099999999</c:v>
                </c:pt>
                <c:pt idx="256">
                  <c:v>276.83322700000002</c:v>
                </c:pt>
                <c:pt idx="257">
                  <c:v>276.83322700000002</c:v>
                </c:pt>
                <c:pt idx="258">
                  <c:v>276.83322700000002</c:v>
                </c:pt>
                <c:pt idx="259">
                  <c:v>276.83322700000002</c:v>
                </c:pt>
                <c:pt idx="260">
                  <c:v>276.83322700000002</c:v>
                </c:pt>
                <c:pt idx="261">
                  <c:v>268.35655100000002</c:v>
                </c:pt>
                <c:pt idx="262">
                  <c:v>268.35655100000002</c:v>
                </c:pt>
                <c:pt idx="263">
                  <c:v>268.35655100000002</c:v>
                </c:pt>
                <c:pt idx="264">
                  <c:v>268.35655100000002</c:v>
                </c:pt>
                <c:pt idx="265">
                  <c:v>268.35655100000002</c:v>
                </c:pt>
                <c:pt idx="266">
                  <c:v>268.356134</c:v>
                </c:pt>
                <c:pt idx="267">
                  <c:v>268.356134</c:v>
                </c:pt>
                <c:pt idx="268">
                  <c:v>268.356134</c:v>
                </c:pt>
                <c:pt idx="269">
                  <c:v>268.356134</c:v>
                </c:pt>
                <c:pt idx="270">
                  <c:v>268.356134</c:v>
                </c:pt>
                <c:pt idx="271">
                  <c:v>268.35626999999999</c:v>
                </c:pt>
                <c:pt idx="272">
                  <c:v>268.35626999999999</c:v>
                </c:pt>
                <c:pt idx="273">
                  <c:v>268.35626999999999</c:v>
                </c:pt>
                <c:pt idx="274">
                  <c:v>268.35626999999999</c:v>
                </c:pt>
                <c:pt idx="275">
                  <c:v>268.35626999999999</c:v>
                </c:pt>
                <c:pt idx="276">
                  <c:v>268.356877</c:v>
                </c:pt>
                <c:pt idx="277">
                  <c:v>268.356877</c:v>
                </c:pt>
                <c:pt idx="278">
                  <c:v>268.356877</c:v>
                </c:pt>
                <c:pt idx="279">
                  <c:v>268.356877</c:v>
                </c:pt>
                <c:pt idx="280">
                  <c:v>268.356877</c:v>
                </c:pt>
                <c:pt idx="281">
                  <c:v>268.35788100000002</c:v>
                </c:pt>
                <c:pt idx="282">
                  <c:v>268.35788100000002</c:v>
                </c:pt>
                <c:pt idx="283">
                  <c:v>268.35788100000002</c:v>
                </c:pt>
                <c:pt idx="284">
                  <c:v>268.35788100000002</c:v>
                </c:pt>
                <c:pt idx="285">
                  <c:v>268.35788100000002</c:v>
                </c:pt>
                <c:pt idx="286">
                  <c:v>249.95563300000001</c:v>
                </c:pt>
                <c:pt idx="287">
                  <c:v>249.95563300000001</c:v>
                </c:pt>
                <c:pt idx="288">
                  <c:v>249.95563300000001</c:v>
                </c:pt>
                <c:pt idx="289">
                  <c:v>249.95563300000001</c:v>
                </c:pt>
                <c:pt idx="290">
                  <c:v>249.95496800000001</c:v>
                </c:pt>
                <c:pt idx="291">
                  <c:v>249.95496800000001</c:v>
                </c:pt>
                <c:pt idx="292">
                  <c:v>249.95496800000001</c:v>
                </c:pt>
                <c:pt idx="293">
                  <c:v>249.95496800000001</c:v>
                </c:pt>
                <c:pt idx="294">
                  <c:v>249.95496800000001</c:v>
                </c:pt>
                <c:pt idx="295">
                  <c:v>249.95260200000001</c:v>
                </c:pt>
                <c:pt idx="296">
                  <c:v>249.95260200000001</c:v>
                </c:pt>
                <c:pt idx="297">
                  <c:v>249.95260200000001</c:v>
                </c:pt>
                <c:pt idx="298">
                  <c:v>249.95260200000001</c:v>
                </c:pt>
                <c:pt idx="299">
                  <c:v>249.95260200000001</c:v>
                </c:pt>
                <c:pt idx="300">
                  <c:v>249.94880000000001</c:v>
                </c:pt>
                <c:pt idx="301">
                  <c:v>249.94880000000001</c:v>
                </c:pt>
                <c:pt idx="302">
                  <c:v>249.94880000000001</c:v>
                </c:pt>
                <c:pt idx="303">
                  <c:v>249.94880000000001</c:v>
                </c:pt>
                <c:pt idx="304">
                  <c:v>249.94880000000001</c:v>
                </c:pt>
                <c:pt idx="305">
                  <c:v>228.45551699999999</c:v>
                </c:pt>
                <c:pt idx="306">
                  <c:v>228.45551699999999</c:v>
                </c:pt>
                <c:pt idx="307">
                  <c:v>228.45551699999999</c:v>
                </c:pt>
                <c:pt idx="308">
                  <c:v>228.45551699999999</c:v>
                </c:pt>
                <c:pt idx="309">
                  <c:v>228.45551699999999</c:v>
                </c:pt>
                <c:pt idx="310">
                  <c:v>228.44952000000001</c:v>
                </c:pt>
                <c:pt idx="311">
                  <c:v>228.44952000000001</c:v>
                </c:pt>
                <c:pt idx="312">
                  <c:v>228.44952000000001</c:v>
                </c:pt>
                <c:pt idx="313">
                  <c:v>228.44952000000001</c:v>
                </c:pt>
                <c:pt idx="314">
                  <c:v>228.44952000000001</c:v>
                </c:pt>
                <c:pt idx="315">
                  <c:v>228.46212</c:v>
                </c:pt>
                <c:pt idx="316">
                  <c:v>228.46212</c:v>
                </c:pt>
                <c:pt idx="317">
                  <c:v>228.46212</c:v>
                </c:pt>
                <c:pt idx="318">
                  <c:v>228.46212</c:v>
                </c:pt>
                <c:pt idx="319">
                  <c:v>228.46212</c:v>
                </c:pt>
                <c:pt idx="320">
                  <c:v>228.46212</c:v>
                </c:pt>
                <c:pt idx="321">
                  <c:v>228.49048999999999</c:v>
                </c:pt>
                <c:pt idx="322">
                  <c:v>228.49048999999999</c:v>
                </c:pt>
                <c:pt idx="323">
                  <c:v>228.49048999999999</c:v>
                </c:pt>
                <c:pt idx="324">
                  <c:v>228.49048999999999</c:v>
                </c:pt>
                <c:pt idx="325">
                  <c:v>228.49048999999999</c:v>
                </c:pt>
                <c:pt idx="326">
                  <c:v>204.64044699999999</c:v>
                </c:pt>
                <c:pt idx="327">
                  <c:v>204.64044699999999</c:v>
                </c:pt>
                <c:pt idx="328">
                  <c:v>204.64044699999999</c:v>
                </c:pt>
                <c:pt idx="329">
                  <c:v>204.64044699999999</c:v>
                </c:pt>
                <c:pt idx="330">
                  <c:v>204.64044699999999</c:v>
                </c:pt>
                <c:pt idx="331">
                  <c:v>204.647221</c:v>
                </c:pt>
                <c:pt idx="332">
                  <c:v>204.647221</c:v>
                </c:pt>
                <c:pt idx="333">
                  <c:v>204.647221</c:v>
                </c:pt>
                <c:pt idx="334">
                  <c:v>204.65924699999999</c:v>
                </c:pt>
                <c:pt idx="335">
                  <c:v>204.65924699999999</c:v>
                </c:pt>
                <c:pt idx="336">
                  <c:v>204.65924699999999</c:v>
                </c:pt>
                <c:pt idx="337">
                  <c:v>204.65924699999999</c:v>
                </c:pt>
                <c:pt idx="338">
                  <c:v>204.65924699999999</c:v>
                </c:pt>
                <c:pt idx="339">
                  <c:v>204.65924699999999</c:v>
                </c:pt>
                <c:pt idx="340">
                  <c:v>200.12188699999999</c:v>
                </c:pt>
                <c:pt idx="341">
                  <c:v>200.12188699999999</c:v>
                </c:pt>
                <c:pt idx="342">
                  <c:v>200.12188699999999</c:v>
                </c:pt>
                <c:pt idx="343">
                  <c:v>200.12188699999999</c:v>
                </c:pt>
                <c:pt idx="344">
                  <c:v>200.12188699999999</c:v>
                </c:pt>
                <c:pt idx="345">
                  <c:v>200.12188699999999</c:v>
                </c:pt>
                <c:pt idx="346">
                  <c:v>200.12188699999999</c:v>
                </c:pt>
                <c:pt idx="347">
                  <c:v>200.12188699999999</c:v>
                </c:pt>
                <c:pt idx="348">
                  <c:v>200.12188699999999</c:v>
                </c:pt>
                <c:pt idx="349">
                  <c:v>200.09720200000001</c:v>
                </c:pt>
                <c:pt idx="350">
                  <c:v>200.09720200000001</c:v>
                </c:pt>
                <c:pt idx="351">
                  <c:v>200.09720200000001</c:v>
                </c:pt>
                <c:pt idx="352">
                  <c:v>200.09720200000001</c:v>
                </c:pt>
                <c:pt idx="353">
                  <c:v>200.09720200000001</c:v>
                </c:pt>
                <c:pt idx="354">
                  <c:v>200.053383</c:v>
                </c:pt>
                <c:pt idx="355">
                  <c:v>200.053383</c:v>
                </c:pt>
                <c:pt idx="356">
                  <c:v>200.053383</c:v>
                </c:pt>
                <c:pt idx="357">
                  <c:v>200.053383</c:v>
                </c:pt>
                <c:pt idx="358">
                  <c:v>200.053383</c:v>
                </c:pt>
                <c:pt idx="359">
                  <c:v>200.053383</c:v>
                </c:pt>
                <c:pt idx="360">
                  <c:v>200.053383</c:v>
                </c:pt>
                <c:pt idx="361">
                  <c:v>200.053383</c:v>
                </c:pt>
                <c:pt idx="362">
                  <c:v>200.053383</c:v>
                </c:pt>
                <c:pt idx="363">
                  <c:v>200.053383</c:v>
                </c:pt>
                <c:pt idx="364">
                  <c:v>200.053383</c:v>
                </c:pt>
                <c:pt idx="365">
                  <c:v>200.053383</c:v>
                </c:pt>
                <c:pt idx="366">
                  <c:v>200.03396799999999</c:v>
                </c:pt>
                <c:pt idx="367">
                  <c:v>200.03396799999999</c:v>
                </c:pt>
                <c:pt idx="368">
                  <c:v>200.03396799999999</c:v>
                </c:pt>
                <c:pt idx="369">
                  <c:v>193.29700800000001</c:v>
                </c:pt>
                <c:pt idx="370">
                  <c:v>193.29700800000001</c:v>
                </c:pt>
                <c:pt idx="371">
                  <c:v>193.29700800000001</c:v>
                </c:pt>
                <c:pt idx="372">
                  <c:v>193.29700800000001</c:v>
                </c:pt>
                <c:pt idx="373">
                  <c:v>193.29700800000001</c:v>
                </c:pt>
                <c:pt idx="374">
                  <c:v>193.29700800000001</c:v>
                </c:pt>
                <c:pt idx="375">
                  <c:v>193.29700800000001</c:v>
                </c:pt>
                <c:pt idx="376">
                  <c:v>193.29700800000001</c:v>
                </c:pt>
                <c:pt idx="377">
                  <c:v>193.29700800000001</c:v>
                </c:pt>
                <c:pt idx="378">
                  <c:v>193.29700800000001</c:v>
                </c:pt>
                <c:pt idx="379">
                  <c:v>193.51463100000001</c:v>
                </c:pt>
                <c:pt idx="380">
                  <c:v>193.51463100000001</c:v>
                </c:pt>
                <c:pt idx="381">
                  <c:v>193.51463100000001</c:v>
                </c:pt>
                <c:pt idx="382">
                  <c:v>193.51463100000001</c:v>
                </c:pt>
                <c:pt idx="383">
                  <c:v>193.51463100000001</c:v>
                </c:pt>
                <c:pt idx="384">
                  <c:v>192.76829499999999</c:v>
                </c:pt>
                <c:pt idx="385">
                  <c:v>192.76829499999999</c:v>
                </c:pt>
                <c:pt idx="386">
                  <c:v>192.76829499999999</c:v>
                </c:pt>
                <c:pt idx="387">
                  <c:v>192.76829499999999</c:v>
                </c:pt>
                <c:pt idx="388">
                  <c:v>192.76829499999999</c:v>
                </c:pt>
                <c:pt idx="389">
                  <c:v>217.45056</c:v>
                </c:pt>
                <c:pt idx="390">
                  <c:v>217.45056</c:v>
                </c:pt>
                <c:pt idx="391">
                  <c:v>217.45056</c:v>
                </c:pt>
                <c:pt idx="392">
                  <c:v>217.45056</c:v>
                </c:pt>
                <c:pt idx="393">
                  <c:v>217.45056</c:v>
                </c:pt>
                <c:pt idx="394">
                  <c:v>217.45056</c:v>
                </c:pt>
                <c:pt idx="395">
                  <c:v>217.45056</c:v>
                </c:pt>
                <c:pt idx="396">
                  <c:v>217.45056</c:v>
                </c:pt>
                <c:pt idx="397">
                  <c:v>217.45056</c:v>
                </c:pt>
                <c:pt idx="398">
                  <c:v>217.45056</c:v>
                </c:pt>
                <c:pt idx="399">
                  <c:v>217.45056</c:v>
                </c:pt>
                <c:pt idx="400">
                  <c:v>217.45056</c:v>
                </c:pt>
                <c:pt idx="401">
                  <c:v>217.45056</c:v>
                </c:pt>
                <c:pt idx="402">
                  <c:v>217.45056</c:v>
                </c:pt>
                <c:pt idx="403">
                  <c:v>217.45056</c:v>
                </c:pt>
                <c:pt idx="404">
                  <c:v>217.45056</c:v>
                </c:pt>
                <c:pt idx="405">
                  <c:v>217.45056</c:v>
                </c:pt>
                <c:pt idx="406">
                  <c:v>217.45056</c:v>
                </c:pt>
                <c:pt idx="407">
                  <c:v>217.45056</c:v>
                </c:pt>
                <c:pt idx="408">
                  <c:v>217.45056</c:v>
                </c:pt>
                <c:pt idx="409">
                  <c:v>196.27549300000001</c:v>
                </c:pt>
                <c:pt idx="410">
                  <c:v>196.27549300000001</c:v>
                </c:pt>
                <c:pt idx="411">
                  <c:v>196.27549300000001</c:v>
                </c:pt>
                <c:pt idx="412">
                  <c:v>196.27549300000001</c:v>
                </c:pt>
                <c:pt idx="413">
                  <c:v>196.27549300000001</c:v>
                </c:pt>
                <c:pt idx="414">
                  <c:v>196.27549300000001</c:v>
                </c:pt>
                <c:pt idx="415">
                  <c:v>196.27549300000001</c:v>
                </c:pt>
                <c:pt idx="416">
                  <c:v>196.27549300000001</c:v>
                </c:pt>
                <c:pt idx="417">
                  <c:v>196.27549300000001</c:v>
                </c:pt>
                <c:pt idx="418">
                  <c:v>196.27549300000001</c:v>
                </c:pt>
                <c:pt idx="419">
                  <c:v>196.27549300000001</c:v>
                </c:pt>
                <c:pt idx="420">
                  <c:v>196.27549300000001</c:v>
                </c:pt>
                <c:pt idx="421">
                  <c:v>196.27549300000001</c:v>
                </c:pt>
                <c:pt idx="422">
                  <c:v>196.27549300000001</c:v>
                </c:pt>
                <c:pt idx="423">
                  <c:v>196.27549300000001</c:v>
                </c:pt>
                <c:pt idx="424">
                  <c:v>196.27549300000001</c:v>
                </c:pt>
                <c:pt idx="425">
                  <c:v>196.27549300000001</c:v>
                </c:pt>
                <c:pt idx="426">
                  <c:v>196.27549300000001</c:v>
                </c:pt>
                <c:pt idx="427">
                  <c:v>196.27549300000001</c:v>
                </c:pt>
                <c:pt idx="428">
                  <c:v>196.27549300000001</c:v>
                </c:pt>
                <c:pt idx="429">
                  <c:v>193.96495200000001</c:v>
                </c:pt>
                <c:pt idx="430">
                  <c:v>193.96495200000001</c:v>
                </c:pt>
                <c:pt idx="431">
                  <c:v>193.96495200000001</c:v>
                </c:pt>
                <c:pt idx="432">
                  <c:v>193.96495200000001</c:v>
                </c:pt>
                <c:pt idx="433">
                  <c:v>193.96495200000001</c:v>
                </c:pt>
                <c:pt idx="434">
                  <c:v>193.96495200000001</c:v>
                </c:pt>
                <c:pt idx="435">
                  <c:v>193.96495200000001</c:v>
                </c:pt>
                <c:pt idx="436">
                  <c:v>193.96495200000001</c:v>
                </c:pt>
                <c:pt idx="437">
                  <c:v>193.96495200000001</c:v>
                </c:pt>
                <c:pt idx="438">
                  <c:v>193.96495200000001</c:v>
                </c:pt>
                <c:pt idx="439">
                  <c:v>193.96495200000001</c:v>
                </c:pt>
                <c:pt idx="440">
                  <c:v>193.96495200000001</c:v>
                </c:pt>
                <c:pt idx="441">
                  <c:v>193.96495200000001</c:v>
                </c:pt>
                <c:pt idx="442">
                  <c:v>193.96495200000001</c:v>
                </c:pt>
                <c:pt idx="443">
                  <c:v>193.96495200000001</c:v>
                </c:pt>
                <c:pt idx="444">
                  <c:v>190.550817</c:v>
                </c:pt>
                <c:pt idx="445">
                  <c:v>190.550817</c:v>
                </c:pt>
                <c:pt idx="446">
                  <c:v>190.550817</c:v>
                </c:pt>
                <c:pt idx="447">
                  <c:v>190.550817</c:v>
                </c:pt>
                <c:pt idx="448">
                  <c:v>190.550817</c:v>
                </c:pt>
                <c:pt idx="449">
                  <c:v>190.550817</c:v>
                </c:pt>
                <c:pt idx="450">
                  <c:v>190.550817</c:v>
                </c:pt>
                <c:pt idx="451">
                  <c:v>190.550817</c:v>
                </c:pt>
                <c:pt idx="452">
                  <c:v>190.550817</c:v>
                </c:pt>
                <c:pt idx="453">
                  <c:v>202.17389499999999</c:v>
                </c:pt>
                <c:pt idx="454">
                  <c:v>202.17389499999999</c:v>
                </c:pt>
                <c:pt idx="455">
                  <c:v>202.17389499999999</c:v>
                </c:pt>
                <c:pt idx="456">
                  <c:v>202.17389499999999</c:v>
                </c:pt>
                <c:pt idx="457">
                  <c:v>202.17389499999999</c:v>
                </c:pt>
                <c:pt idx="458">
                  <c:v>202.17389499999999</c:v>
                </c:pt>
                <c:pt idx="459">
                  <c:v>202.17389499999999</c:v>
                </c:pt>
                <c:pt idx="460">
                  <c:v>202.17389499999999</c:v>
                </c:pt>
                <c:pt idx="461">
                  <c:v>202.17389499999999</c:v>
                </c:pt>
                <c:pt idx="462">
                  <c:v>202.17389499999999</c:v>
                </c:pt>
                <c:pt idx="463">
                  <c:v>202.17389499999999</c:v>
                </c:pt>
                <c:pt idx="464">
                  <c:v>202.17389499999999</c:v>
                </c:pt>
                <c:pt idx="465">
                  <c:v>202.17389499999999</c:v>
                </c:pt>
                <c:pt idx="466">
                  <c:v>202.17389499999999</c:v>
                </c:pt>
                <c:pt idx="467">
                  <c:v>202.17389499999999</c:v>
                </c:pt>
                <c:pt idx="468">
                  <c:v>202.17389499999999</c:v>
                </c:pt>
                <c:pt idx="469">
                  <c:v>202.17389499999999</c:v>
                </c:pt>
                <c:pt idx="470">
                  <c:v>202.17389499999999</c:v>
                </c:pt>
                <c:pt idx="471">
                  <c:v>202.17389499999999</c:v>
                </c:pt>
                <c:pt idx="472">
                  <c:v>202.17389499999999</c:v>
                </c:pt>
                <c:pt idx="473">
                  <c:v>202.17389499999999</c:v>
                </c:pt>
                <c:pt idx="474">
                  <c:v>202.17389499999999</c:v>
                </c:pt>
                <c:pt idx="475">
                  <c:v>202.17389499999999</c:v>
                </c:pt>
                <c:pt idx="476">
                  <c:v>202.17389499999999</c:v>
                </c:pt>
                <c:pt idx="477">
                  <c:v>202.17389499999999</c:v>
                </c:pt>
                <c:pt idx="478">
                  <c:v>202.17389499999999</c:v>
                </c:pt>
                <c:pt idx="479">
                  <c:v>195.49936400000001</c:v>
                </c:pt>
                <c:pt idx="480">
                  <c:v>195.49936400000001</c:v>
                </c:pt>
                <c:pt idx="481">
                  <c:v>195.49936400000001</c:v>
                </c:pt>
                <c:pt idx="482">
                  <c:v>195.49936400000001</c:v>
                </c:pt>
                <c:pt idx="483">
                  <c:v>195.49936400000001</c:v>
                </c:pt>
                <c:pt idx="484">
                  <c:v>195.49936400000001</c:v>
                </c:pt>
                <c:pt idx="485">
                  <c:v>195.49936400000001</c:v>
                </c:pt>
                <c:pt idx="486">
                  <c:v>195.49936400000001</c:v>
                </c:pt>
                <c:pt idx="487">
                  <c:v>195.49936400000001</c:v>
                </c:pt>
                <c:pt idx="488">
                  <c:v>195.49936400000001</c:v>
                </c:pt>
                <c:pt idx="489">
                  <c:v>195.49936400000001</c:v>
                </c:pt>
                <c:pt idx="490">
                  <c:v>195.49936400000001</c:v>
                </c:pt>
                <c:pt idx="491">
                  <c:v>195.49936400000001</c:v>
                </c:pt>
                <c:pt idx="492">
                  <c:v>195.49936400000001</c:v>
                </c:pt>
                <c:pt idx="493">
                  <c:v>195.49936400000001</c:v>
                </c:pt>
                <c:pt idx="494">
                  <c:v>195.49936400000001</c:v>
                </c:pt>
                <c:pt idx="495">
                  <c:v>195.49936400000001</c:v>
                </c:pt>
                <c:pt idx="496">
                  <c:v>195.49936400000001</c:v>
                </c:pt>
                <c:pt idx="497">
                  <c:v>195.49936400000001</c:v>
                </c:pt>
                <c:pt idx="498">
                  <c:v>195.49936400000001</c:v>
                </c:pt>
                <c:pt idx="499">
                  <c:v>195.49936400000001</c:v>
                </c:pt>
                <c:pt idx="500">
                  <c:v>195.49936400000001</c:v>
                </c:pt>
                <c:pt idx="501">
                  <c:v>195.49936400000001</c:v>
                </c:pt>
                <c:pt idx="502">
                  <c:v>195.49936400000001</c:v>
                </c:pt>
                <c:pt idx="503">
                  <c:v>195.49936400000001</c:v>
                </c:pt>
                <c:pt idx="504">
                  <c:v>195.49936400000001</c:v>
                </c:pt>
                <c:pt idx="505">
                  <c:v>195.49936400000001</c:v>
                </c:pt>
                <c:pt idx="506">
                  <c:v>195.49936400000001</c:v>
                </c:pt>
                <c:pt idx="507">
                  <c:v>195.49936400000001</c:v>
                </c:pt>
                <c:pt idx="508">
                  <c:v>259.93246499999998</c:v>
                </c:pt>
                <c:pt idx="509">
                  <c:v>259.93246499999998</c:v>
                </c:pt>
                <c:pt idx="510">
                  <c:v>259.93246499999998</c:v>
                </c:pt>
                <c:pt idx="511">
                  <c:v>259.93246499999998</c:v>
                </c:pt>
                <c:pt idx="512">
                  <c:v>259.93246499999998</c:v>
                </c:pt>
                <c:pt idx="513">
                  <c:v>259.93246499999998</c:v>
                </c:pt>
                <c:pt idx="514">
                  <c:v>259.93246499999998</c:v>
                </c:pt>
                <c:pt idx="515">
                  <c:v>259.93246499999998</c:v>
                </c:pt>
                <c:pt idx="516">
                  <c:v>259.93246499999998</c:v>
                </c:pt>
                <c:pt idx="517">
                  <c:v>259.93246499999998</c:v>
                </c:pt>
                <c:pt idx="518">
                  <c:v>259.93246499999998</c:v>
                </c:pt>
                <c:pt idx="519">
                  <c:v>259.93246499999998</c:v>
                </c:pt>
                <c:pt idx="520">
                  <c:v>259.93246499999998</c:v>
                </c:pt>
                <c:pt idx="521">
                  <c:v>259.93246499999998</c:v>
                </c:pt>
                <c:pt idx="522">
                  <c:v>254.952406</c:v>
                </c:pt>
                <c:pt idx="523">
                  <c:v>254.952406</c:v>
                </c:pt>
                <c:pt idx="524">
                  <c:v>254.952406</c:v>
                </c:pt>
                <c:pt idx="525">
                  <c:v>254.952406</c:v>
                </c:pt>
                <c:pt idx="526">
                  <c:v>254.952406</c:v>
                </c:pt>
                <c:pt idx="527">
                  <c:v>268.224538</c:v>
                </c:pt>
                <c:pt idx="528">
                  <c:v>268.224538</c:v>
                </c:pt>
                <c:pt idx="529">
                  <c:v>268.224538</c:v>
                </c:pt>
                <c:pt idx="530">
                  <c:v>268.224538</c:v>
                </c:pt>
                <c:pt idx="531">
                  <c:v>268.224538</c:v>
                </c:pt>
                <c:pt idx="532">
                  <c:v>268.224538</c:v>
                </c:pt>
                <c:pt idx="533">
                  <c:v>268.224538</c:v>
                </c:pt>
                <c:pt idx="534">
                  <c:v>268.224538</c:v>
                </c:pt>
                <c:pt idx="535">
                  <c:v>268.224538</c:v>
                </c:pt>
                <c:pt idx="536">
                  <c:v>268.224538</c:v>
                </c:pt>
                <c:pt idx="537">
                  <c:v>268.224538</c:v>
                </c:pt>
                <c:pt idx="538">
                  <c:v>268.224538</c:v>
                </c:pt>
                <c:pt idx="539">
                  <c:v>268.224538</c:v>
                </c:pt>
                <c:pt idx="540">
                  <c:v>268.224538</c:v>
                </c:pt>
                <c:pt idx="541">
                  <c:v>268.224538</c:v>
                </c:pt>
                <c:pt idx="542">
                  <c:v>268.224538</c:v>
                </c:pt>
                <c:pt idx="543">
                  <c:v>268.224538</c:v>
                </c:pt>
                <c:pt idx="544">
                  <c:v>268.224538</c:v>
                </c:pt>
                <c:pt idx="545">
                  <c:v>268.224538</c:v>
                </c:pt>
                <c:pt idx="546">
                  <c:v>268.224538</c:v>
                </c:pt>
                <c:pt idx="547">
                  <c:v>271.06598300000002</c:v>
                </c:pt>
                <c:pt idx="548">
                  <c:v>271.06598300000002</c:v>
                </c:pt>
                <c:pt idx="549">
                  <c:v>271.06598300000002</c:v>
                </c:pt>
                <c:pt idx="550">
                  <c:v>271.06598300000002</c:v>
                </c:pt>
                <c:pt idx="551">
                  <c:v>271.06598300000002</c:v>
                </c:pt>
                <c:pt idx="552">
                  <c:v>271.06598300000002</c:v>
                </c:pt>
                <c:pt idx="553">
                  <c:v>271.06598300000002</c:v>
                </c:pt>
                <c:pt idx="554">
                  <c:v>271.06598300000002</c:v>
                </c:pt>
                <c:pt idx="555">
                  <c:v>271.06598300000002</c:v>
                </c:pt>
                <c:pt idx="556">
                  <c:v>271.06598300000002</c:v>
                </c:pt>
                <c:pt idx="557">
                  <c:v>271.06598300000002</c:v>
                </c:pt>
                <c:pt idx="558">
                  <c:v>271.06598300000002</c:v>
                </c:pt>
                <c:pt idx="559">
                  <c:v>271.06598300000002</c:v>
                </c:pt>
                <c:pt idx="560">
                  <c:v>271.06598300000002</c:v>
                </c:pt>
                <c:pt idx="561">
                  <c:v>271.06598300000002</c:v>
                </c:pt>
                <c:pt idx="562">
                  <c:v>271.06598300000002</c:v>
                </c:pt>
                <c:pt idx="563">
                  <c:v>271.06598300000002</c:v>
                </c:pt>
                <c:pt idx="564">
                  <c:v>271.06598300000002</c:v>
                </c:pt>
                <c:pt idx="565">
                  <c:v>271.06598300000002</c:v>
                </c:pt>
                <c:pt idx="566">
                  <c:v>264.36135400000001</c:v>
                </c:pt>
                <c:pt idx="567">
                  <c:v>264.36135400000001</c:v>
                </c:pt>
                <c:pt idx="568">
                  <c:v>264.36135400000001</c:v>
                </c:pt>
                <c:pt idx="569">
                  <c:v>264.36135400000001</c:v>
                </c:pt>
                <c:pt idx="570">
                  <c:v>264.36135400000001</c:v>
                </c:pt>
                <c:pt idx="571">
                  <c:v>264.36135400000001</c:v>
                </c:pt>
                <c:pt idx="572">
                  <c:v>264.36135400000001</c:v>
                </c:pt>
                <c:pt idx="573">
                  <c:v>264.36135400000001</c:v>
                </c:pt>
                <c:pt idx="574">
                  <c:v>264.36135400000001</c:v>
                </c:pt>
                <c:pt idx="575">
                  <c:v>264.36135400000001</c:v>
                </c:pt>
                <c:pt idx="576">
                  <c:v>264.36135400000001</c:v>
                </c:pt>
                <c:pt idx="577">
                  <c:v>264.36135400000001</c:v>
                </c:pt>
                <c:pt idx="578">
                  <c:v>264.36135400000001</c:v>
                </c:pt>
                <c:pt idx="579">
                  <c:v>264.36135400000001</c:v>
                </c:pt>
                <c:pt idx="580">
                  <c:v>264.36135400000001</c:v>
                </c:pt>
                <c:pt idx="581">
                  <c:v>264.36135400000001</c:v>
                </c:pt>
                <c:pt idx="582">
                  <c:v>264.36135400000001</c:v>
                </c:pt>
                <c:pt idx="583">
                  <c:v>264.36135400000001</c:v>
                </c:pt>
                <c:pt idx="584">
                  <c:v>264.36135400000001</c:v>
                </c:pt>
                <c:pt idx="585">
                  <c:v>259.25227899999999</c:v>
                </c:pt>
                <c:pt idx="586">
                  <c:v>259.25227899999999</c:v>
                </c:pt>
                <c:pt idx="587">
                  <c:v>259.25227899999999</c:v>
                </c:pt>
                <c:pt idx="588">
                  <c:v>259.25227899999999</c:v>
                </c:pt>
                <c:pt idx="589">
                  <c:v>250.92691600000001</c:v>
                </c:pt>
                <c:pt idx="590">
                  <c:v>250.92691600000001</c:v>
                </c:pt>
                <c:pt idx="591">
                  <c:v>250.92691600000001</c:v>
                </c:pt>
                <c:pt idx="592">
                  <c:v>250.92691600000001</c:v>
                </c:pt>
                <c:pt idx="593">
                  <c:v>250.92691600000001</c:v>
                </c:pt>
                <c:pt idx="594">
                  <c:v>250.92691600000001</c:v>
                </c:pt>
                <c:pt idx="595">
                  <c:v>250.92691600000001</c:v>
                </c:pt>
                <c:pt idx="596">
                  <c:v>250.92691600000001</c:v>
                </c:pt>
                <c:pt idx="597">
                  <c:v>250.92691600000001</c:v>
                </c:pt>
                <c:pt idx="598">
                  <c:v>250.92691600000001</c:v>
                </c:pt>
                <c:pt idx="599">
                  <c:v>250.92691600000001</c:v>
                </c:pt>
                <c:pt idx="600">
                  <c:v>250.92691600000001</c:v>
                </c:pt>
                <c:pt idx="601">
                  <c:v>250.92691600000001</c:v>
                </c:pt>
                <c:pt idx="602">
                  <c:v>250.92691600000001</c:v>
                </c:pt>
                <c:pt idx="603">
                  <c:v>250.92691600000001</c:v>
                </c:pt>
                <c:pt idx="604">
                  <c:v>250.92691600000001</c:v>
                </c:pt>
                <c:pt idx="605">
                  <c:v>250.92691600000001</c:v>
                </c:pt>
                <c:pt idx="606">
                  <c:v>250.92691600000001</c:v>
                </c:pt>
                <c:pt idx="607">
                  <c:v>282.15206599999999</c:v>
                </c:pt>
                <c:pt idx="608">
                  <c:v>282.15206599999999</c:v>
                </c:pt>
                <c:pt idx="609">
                  <c:v>282.15206599999999</c:v>
                </c:pt>
                <c:pt idx="610">
                  <c:v>282.15206599999999</c:v>
                </c:pt>
                <c:pt idx="611">
                  <c:v>282.15206599999999</c:v>
                </c:pt>
                <c:pt idx="612">
                  <c:v>282.15206599999999</c:v>
                </c:pt>
                <c:pt idx="613">
                  <c:v>311.396995</c:v>
                </c:pt>
                <c:pt idx="614">
                  <c:v>311.396995</c:v>
                </c:pt>
                <c:pt idx="615">
                  <c:v>318.59699499999999</c:v>
                </c:pt>
                <c:pt idx="616">
                  <c:v>318.59699499999999</c:v>
                </c:pt>
                <c:pt idx="617">
                  <c:v>318.59699499999999</c:v>
                </c:pt>
                <c:pt idx="618">
                  <c:v>318.59699499999999</c:v>
                </c:pt>
                <c:pt idx="619">
                  <c:v>318.59699499999999</c:v>
                </c:pt>
                <c:pt idx="620">
                  <c:v>360.05517099999997</c:v>
                </c:pt>
                <c:pt idx="621">
                  <c:v>360.05517099999997</c:v>
                </c:pt>
                <c:pt idx="622">
                  <c:v>360.05517099999997</c:v>
                </c:pt>
                <c:pt idx="623">
                  <c:v>360.05517099999997</c:v>
                </c:pt>
                <c:pt idx="624">
                  <c:v>360.05517099999997</c:v>
                </c:pt>
                <c:pt idx="625">
                  <c:v>344.43795599999999</c:v>
                </c:pt>
                <c:pt idx="626">
                  <c:v>344.43795599999999</c:v>
                </c:pt>
                <c:pt idx="627">
                  <c:v>344.43795599999999</c:v>
                </c:pt>
                <c:pt idx="628">
                  <c:v>344.43795599999999</c:v>
                </c:pt>
                <c:pt idx="629">
                  <c:v>344.43795599999999</c:v>
                </c:pt>
                <c:pt idx="630">
                  <c:v>364.821958</c:v>
                </c:pt>
                <c:pt idx="631">
                  <c:v>364.821958</c:v>
                </c:pt>
                <c:pt idx="632">
                  <c:v>364.821958</c:v>
                </c:pt>
                <c:pt idx="633">
                  <c:v>364.821958</c:v>
                </c:pt>
                <c:pt idx="634">
                  <c:v>364.821958</c:v>
                </c:pt>
                <c:pt idx="635">
                  <c:v>371.34048200000001</c:v>
                </c:pt>
                <c:pt idx="636">
                  <c:v>371.34048200000001</c:v>
                </c:pt>
                <c:pt idx="637">
                  <c:v>371.34048200000001</c:v>
                </c:pt>
                <c:pt idx="638">
                  <c:v>371.34048200000001</c:v>
                </c:pt>
                <c:pt idx="639">
                  <c:v>371.34048200000001</c:v>
                </c:pt>
                <c:pt idx="640">
                  <c:v>371.34048200000001</c:v>
                </c:pt>
                <c:pt idx="641">
                  <c:v>371.34048200000001</c:v>
                </c:pt>
                <c:pt idx="642">
                  <c:v>371.34048200000001</c:v>
                </c:pt>
                <c:pt idx="643">
                  <c:v>371.34048200000001</c:v>
                </c:pt>
                <c:pt idx="644">
                  <c:v>371.34048200000001</c:v>
                </c:pt>
                <c:pt idx="645">
                  <c:v>371.34048200000001</c:v>
                </c:pt>
                <c:pt idx="646">
                  <c:v>371.34048200000001</c:v>
                </c:pt>
                <c:pt idx="647">
                  <c:v>371.34048200000001</c:v>
                </c:pt>
                <c:pt idx="648">
                  <c:v>371.34048200000001</c:v>
                </c:pt>
                <c:pt idx="649">
                  <c:v>371.34048200000001</c:v>
                </c:pt>
                <c:pt idx="650">
                  <c:v>394.260107</c:v>
                </c:pt>
                <c:pt idx="651">
                  <c:v>394.260107</c:v>
                </c:pt>
                <c:pt idx="652">
                  <c:v>394.260107</c:v>
                </c:pt>
                <c:pt idx="653">
                  <c:v>394.260107</c:v>
                </c:pt>
                <c:pt idx="654">
                  <c:v>394.260107</c:v>
                </c:pt>
                <c:pt idx="655">
                  <c:v>474.58705099999997</c:v>
                </c:pt>
                <c:pt idx="656">
                  <c:v>474.58705099999997</c:v>
                </c:pt>
                <c:pt idx="657">
                  <c:v>474.58705099999997</c:v>
                </c:pt>
                <c:pt idx="658">
                  <c:v>474.58705099999997</c:v>
                </c:pt>
                <c:pt idx="659">
                  <c:v>474.58705099999997</c:v>
                </c:pt>
                <c:pt idx="660">
                  <c:v>356.28891399999998</c:v>
                </c:pt>
                <c:pt idx="661">
                  <c:v>356.28891399999998</c:v>
                </c:pt>
                <c:pt idx="662">
                  <c:v>356.28891399999998</c:v>
                </c:pt>
                <c:pt idx="663">
                  <c:v>356.28891399999998</c:v>
                </c:pt>
                <c:pt idx="664">
                  <c:v>356.28891399999998</c:v>
                </c:pt>
                <c:pt idx="665">
                  <c:v>351.90435500000001</c:v>
                </c:pt>
                <c:pt idx="666">
                  <c:v>351.90435500000001</c:v>
                </c:pt>
                <c:pt idx="667">
                  <c:v>351.90435500000001</c:v>
                </c:pt>
                <c:pt idx="668">
                  <c:v>351.90435500000001</c:v>
                </c:pt>
                <c:pt idx="669">
                  <c:v>351.90435500000001</c:v>
                </c:pt>
                <c:pt idx="670">
                  <c:v>352.851448</c:v>
                </c:pt>
                <c:pt idx="671">
                  <c:v>352.851448</c:v>
                </c:pt>
                <c:pt idx="672">
                  <c:v>352.851448</c:v>
                </c:pt>
                <c:pt idx="673">
                  <c:v>352.851448</c:v>
                </c:pt>
                <c:pt idx="674">
                  <c:v>352.851448</c:v>
                </c:pt>
                <c:pt idx="675">
                  <c:v>364.91041200000001</c:v>
                </c:pt>
                <c:pt idx="676">
                  <c:v>364.91041200000001</c:v>
                </c:pt>
                <c:pt idx="677">
                  <c:v>364.91041200000001</c:v>
                </c:pt>
                <c:pt idx="678">
                  <c:v>364.91041200000001</c:v>
                </c:pt>
                <c:pt idx="679">
                  <c:v>364.91041200000001</c:v>
                </c:pt>
                <c:pt idx="680">
                  <c:v>339.15041200000002</c:v>
                </c:pt>
                <c:pt idx="681">
                  <c:v>339.15041200000002</c:v>
                </c:pt>
                <c:pt idx="682">
                  <c:v>339.15041200000002</c:v>
                </c:pt>
                <c:pt idx="683">
                  <c:v>339.15041200000002</c:v>
                </c:pt>
                <c:pt idx="684">
                  <c:v>339.15041200000002</c:v>
                </c:pt>
                <c:pt idx="685">
                  <c:v>354.49352299999998</c:v>
                </c:pt>
                <c:pt idx="686">
                  <c:v>354.49352299999998</c:v>
                </c:pt>
                <c:pt idx="687">
                  <c:v>354.49352299999998</c:v>
                </c:pt>
                <c:pt idx="688">
                  <c:v>354.49352299999998</c:v>
                </c:pt>
                <c:pt idx="689">
                  <c:v>354.49352299999998</c:v>
                </c:pt>
                <c:pt idx="690">
                  <c:v>356.71574500000003</c:v>
                </c:pt>
                <c:pt idx="691">
                  <c:v>356.71574500000003</c:v>
                </c:pt>
                <c:pt idx="692">
                  <c:v>356.71574500000003</c:v>
                </c:pt>
                <c:pt idx="693">
                  <c:v>356.71574500000003</c:v>
                </c:pt>
                <c:pt idx="694">
                  <c:v>356.71574500000003</c:v>
                </c:pt>
                <c:pt idx="695">
                  <c:v>350.65226799999999</c:v>
                </c:pt>
                <c:pt idx="696">
                  <c:v>350.65226799999999</c:v>
                </c:pt>
                <c:pt idx="697">
                  <c:v>350.65226799999999</c:v>
                </c:pt>
                <c:pt idx="698">
                  <c:v>350.65226799999999</c:v>
                </c:pt>
                <c:pt idx="699">
                  <c:v>350.65226799999999</c:v>
                </c:pt>
                <c:pt idx="700">
                  <c:v>350.65226799999999</c:v>
                </c:pt>
                <c:pt idx="701">
                  <c:v>350.65226799999999</c:v>
                </c:pt>
                <c:pt idx="702">
                  <c:v>350.65226799999999</c:v>
                </c:pt>
                <c:pt idx="703">
                  <c:v>350.65226799999999</c:v>
                </c:pt>
                <c:pt idx="704">
                  <c:v>350.65226799999999</c:v>
                </c:pt>
                <c:pt idx="705">
                  <c:v>360.31211000000002</c:v>
                </c:pt>
                <c:pt idx="706">
                  <c:v>360.31211000000002</c:v>
                </c:pt>
                <c:pt idx="707">
                  <c:v>360.31211000000002</c:v>
                </c:pt>
                <c:pt idx="708">
                  <c:v>360.31211000000002</c:v>
                </c:pt>
                <c:pt idx="709">
                  <c:v>360.31211000000002</c:v>
                </c:pt>
                <c:pt idx="710">
                  <c:v>360.31211000000002</c:v>
                </c:pt>
                <c:pt idx="711">
                  <c:v>360.31211000000002</c:v>
                </c:pt>
                <c:pt idx="712">
                  <c:v>360.31211000000002</c:v>
                </c:pt>
                <c:pt idx="713">
                  <c:v>360.31211000000002</c:v>
                </c:pt>
                <c:pt idx="714">
                  <c:v>360.31211000000002</c:v>
                </c:pt>
                <c:pt idx="715">
                  <c:v>331.20030500000001</c:v>
                </c:pt>
                <c:pt idx="716">
                  <c:v>331.20030500000001</c:v>
                </c:pt>
                <c:pt idx="717">
                  <c:v>331.20030500000001</c:v>
                </c:pt>
                <c:pt idx="718">
                  <c:v>331.20030500000001</c:v>
                </c:pt>
                <c:pt idx="719">
                  <c:v>331.20030500000001</c:v>
                </c:pt>
                <c:pt idx="720">
                  <c:v>331.20030500000001</c:v>
                </c:pt>
                <c:pt idx="721">
                  <c:v>331.20030500000001</c:v>
                </c:pt>
                <c:pt idx="722">
                  <c:v>331.20030500000001</c:v>
                </c:pt>
                <c:pt idx="723">
                  <c:v>331.20030500000001</c:v>
                </c:pt>
                <c:pt idx="724">
                  <c:v>331.20030500000001</c:v>
                </c:pt>
                <c:pt idx="725">
                  <c:v>331.20030500000001</c:v>
                </c:pt>
                <c:pt idx="726">
                  <c:v>331.20030500000001</c:v>
                </c:pt>
                <c:pt idx="727">
                  <c:v>331.20030500000001</c:v>
                </c:pt>
                <c:pt idx="728">
                  <c:v>331.20030500000001</c:v>
                </c:pt>
                <c:pt idx="729">
                  <c:v>331.20030500000001</c:v>
                </c:pt>
                <c:pt idx="730">
                  <c:v>331.20030500000001</c:v>
                </c:pt>
                <c:pt idx="731">
                  <c:v>331.20030500000001</c:v>
                </c:pt>
                <c:pt idx="732">
                  <c:v>331.20030500000001</c:v>
                </c:pt>
                <c:pt idx="733">
                  <c:v>331.20030500000001</c:v>
                </c:pt>
                <c:pt idx="734">
                  <c:v>331.20030500000001</c:v>
                </c:pt>
                <c:pt idx="735">
                  <c:v>382.88939099999999</c:v>
                </c:pt>
                <c:pt idx="736">
                  <c:v>382.88939099999999</c:v>
                </c:pt>
                <c:pt idx="737">
                  <c:v>382.88939099999999</c:v>
                </c:pt>
                <c:pt idx="738">
                  <c:v>382.88939099999999</c:v>
                </c:pt>
                <c:pt idx="739">
                  <c:v>382.88939099999999</c:v>
                </c:pt>
                <c:pt idx="740">
                  <c:v>391.767313</c:v>
                </c:pt>
                <c:pt idx="741">
                  <c:v>391.767313</c:v>
                </c:pt>
                <c:pt idx="742">
                  <c:v>391.767313</c:v>
                </c:pt>
                <c:pt idx="743">
                  <c:v>391.767313</c:v>
                </c:pt>
                <c:pt idx="744">
                  <c:v>391.767313</c:v>
                </c:pt>
                <c:pt idx="745">
                  <c:v>391.767313</c:v>
                </c:pt>
                <c:pt idx="746">
                  <c:v>391.767313</c:v>
                </c:pt>
                <c:pt idx="747">
                  <c:v>391.767313</c:v>
                </c:pt>
                <c:pt idx="748">
                  <c:v>391.767313</c:v>
                </c:pt>
                <c:pt idx="749">
                  <c:v>391.767313</c:v>
                </c:pt>
                <c:pt idx="750">
                  <c:v>391.767313</c:v>
                </c:pt>
                <c:pt idx="751">
                  <c:v>391.767313</c:v>
                </c:pt>
                <c:pt idx="752">
                  <c:v>391.767313</c:v>
                </c:pt>
                <c:pt idx="753">
                  <c:v>391.767313</c:v>
                </c:pt>
                <c:pt idx="754">
                  <c:v>391.767313</c:v>
                </c:pt>
                <c:pt idx="755">
                  <c:v>408.20199700000001</c:v>
                </c:pt>
                <c:pt idx="756">
                  <c:v>408.20199700000001</c:v>
                </c:pt>
                <c:pt idx="757">
                  <c:v>408.20199700000001</c:v>
                </c:pt>
                <c:pt idx="758">
                  <c:v>408.20199700000001</c:v>
                </c:pt>
                <c:pt idx="759">
                  <c:v>408.20199700000001</c:v>
                </c:pt>
                <c:pt idx="760">
                  <c:v>383.79258800000002</c:v>
                </c:pt>
                <c:pt idx="761">
                  <c:v>383.79258800000002</c:v>
                </c:pt>
                <c:pt idx="762">
                  <c:v>383.79258800000002</c:v>
                </c:pt>
                <c:pt idx="763">
                  <c:v>383.79258800000002</c:v>
                </c:pt>
                <c:pt idx="764">
                  <c:v>383.79258800000002</c:v>
                </c:pt>
                <c:pt idx="765">
                  <c:v>383.79258800000002</c:v>
                </c:pt>
                <c:pt idx="766">
                  <c:v>383.79258800000002</c:v>
                </c:pt>
                <c:pt idx="767">
                  <c:v>383.79258800000002</c:v>
                </c:pt>
                <c:pt idx="768">
                  <c:v>383.79258800000002</c:v>
                </c:pt>
                <c:pt idx="769">
                  <c:v>383.79258800000002</c:v>
                </c:pt>
                <c:pt idx="770">
                  <c:v>383.79258800000002</c:v>
                </c:pt>
                <c:pt idx="771">
                  <c:v>383.79258800000002</c:v>
                </c:pt>
                <c:pt idx="772">
                  <c:v>383.79258800000002</c:v>
                </c:pt>
                <c:pt idx="773">
                  <c:v>383.79258800000002</c:v>
                </c:pt>
                <c:pt idx="774">
                  <c:v>383.79258800000002</c:v>
                </c:pt>
                <c:pt idx="775">
                  <c:v>391.29589399999998</c:v>
                </c:pt>
                <c:pt idx="776">
                  <c:v>391.29589399999998</c:v>
                </c:pt>
                <c:pt idx="777">
                  <c:v>391.29589399999998</c:v>
                </c:pt>
                <c:pt idx="778">
                  <c:v>391.29589399999998</c:v>
                </c:pt>
                <c:pt idx="779">
                  <c:v>391.29589399999998</c:v>
                </c:pt>
                <c:pt idx="780">
                  <c:v>391.29589399999998</c:v>
                </c:pt>
                <c:pt idx="781">
                  <c:v>391.29589399999998</c:v>
                </c:pt>
                <c:pt idx="782">
                  <c:v>391.29589399999998</c:v>
                </c:pt>
                <c:pt idx="783">
                  <c:v>391.29589399999998</c:v>
                </c:pt>
                <c:pt idx="784">
                  <c:v>391.29589399999998</c:v>
                </c:pt>
                <c:pt idx="785">
                  <c:v>391.29589399999998</c:v>
                </c:pt>
                <c:pt idx="786">
                  <c:v>391.29589399999998</c:v>
                </c:pt>
                <c:pt idx="787">
                  <c:v>391.29589399999998</c:v>
                </c:pt>
                <c:pt idx="788">
                  <c:v>391.29589399999998</c:v>
                </c:pt>
                <c:pt idx="789">
                  <c:v>391.29589399999998</c:v>
                </c:pt>
                <c:pt idx="790">
                  <c:v>361.69941799999998</c:v>
                </c:pt>
                <c:pt idx="791">
                  <c:v>361.69941799999998</c:v>
                </c:pt>
                <c:pt idx="792">
                  <c:v>361.69941799999998</c:v>
                </c:pt>
                <c:pt idx="793">
                  <c:v>361.69941799999998</c:v>
                </c:pt>
                <c:pt idx="794">
                  <c:v>361.69941799999998</c:v>
                </c:pt>
                <c:pt idx="795">
                  <c:v>361.69941799999998</c:v>
                </c:pt>
                <c:pt idx="796">
                  <c:v>361.69941799999998</c:v>
                </c:pt>
                <c:pt idx="797">
                  <c:v>361.69941799999998</c:v>
                </c:pt>
                <c:pt idx="798">
                  <c:v>361.69941799999998</c:v>
                </c:pt>
                <c:pt idx="799">
                  <c:v>361.69941799999998</c:v>
                </c:pt>
                <c:pt idx="800">
                  <c:v>361.69941799999998</c:v>
                </c:pt>
                <c:pt idx="801">
                  <c:v>361.69941799999998</c:v>
                </c:pt>
                <c:pt idx="802">
                  <c:v>361.69941799999998</c:v>
                </c:pt>
                <c:pt idx="803">
                  <c:v>361.69941799999998</c:v>
                </c:pt>
                <c:pt idx="804">
                  <c:v>361.69941799999998</c:v>
                </c:pt>
                <c:pt idx="805">
                  <c:v>359.932052</c:v>
                </c:pt>
                <c:pt idx="806">
                  <c:v>359.932052</c:v>
                </c:pt>
                <c:pt idx="807">
                  <c:v>359.932052</c:v>
                </c:pt>
                <c:pt idx="808">
                  <c:v>359.932052</c:v>
                </c:pt>
                <c:pt idx="809">
                  <c:v>359.932052</c:v>
                </c:pt>
                <c:pt idx="810">
                  <c:v>332.73330900000002</c:v>
                </c:pt>
                <c:pt idx="811">
                  <c:v>332.73330900000002</c:v>
                </c:pt>
                <c:pt idx="812">
                  <c:v>332.73330900000002</c:v>
                </c:pt>
                <c:pt idx="813">
                  <c:v>332.73330900000002</c:v>
                </c:pt>
                <c:pt idx="814">
                  <c:v>332.73330900000002</c:v>
                </c:pt>
                <c:pt idx="815">
                  <c:v>331.13367899999997</c:v>
                </c:pt>
                <c:pt idx="816">
                  <c:v>331.13367899999997</c:v>
                </c:pt>
                <c:pt idx="817">
                  <c:v>331.13367899999997</c:v>
                </c:pt>
                <c:pt idx="818">
                  <c:v>331.13367899999997</c:v>
                </c:pt>
                <c:pt idx="819">
                  <c:v>331.13367899999997</c:v>
                </c:pt>
                <c:pt idx="820">
                  <c:v>340.73146200000002</c:v>
                </c:pt>
                <c:pt idx="821">
                  <c:v>340.73146200000002</c:v>
                </c:pt>
                <c:pt idx="822">
                  <c:v>340.73146200000002</c:v>
                </c:pt>
                <c:pt idx="823">
                  <c:v>340.73146200000002</c:v>
                </c:pt>
                <c:pt idx="824">
                  <c:v>340.73146200000002</c:v>
                </c:pt>
                <c:pt idx="825">
                  <c:v>327.62854700000003</c:v>
                </c:pt>
                <c:pt idx="826">
                  <c:v>327.62854700000003</c:v>
                </c:pt>
                <c:pt idx="827">
                  <c:v>327.62854700000003</c:v>
                </c:pt>
                <c:pt idx="828">
                  <c:v>327.62854700000003</c:v>
                </c:pt>
                <c:pt idx="829">
                  <c:v>327.62854700000003</c:v>
                </c:pt>
                <c:pt idx="830">
                  <c:v>327.62854700000003</c:v>
                </c:pt>
                <c:pt idx="831">
                  <c:v>327.62854700000003</c:v>
                </c:pt>
                <c:pt idx="832">
                  <c:v>327.62854700000003</c:v>
                </c:pt>
                <c:pt idx="833">
                  <c:v>327.62854700000003</c:v>
                </c:pt>
                <c:pt idx="834">
                  <c:v>327.62854700000003</c:v>
                </c:pt>
                <c:pt idx="835">
                  <c:v>330.93741499999999</c:v>
                </c:pt>
                <c:pt idx="836">
                  <c:v>330.93741499999999</c:v>
                </c:pt>
                <c:pt idx="837">
                  <c:v>330.93741499999999</c:v>
                </c:pt>
                <c:pt idx="838">
                  <c:v>330.93741499999999</c:v>
                </c:pt>
                <c:pt idx="839">
                  <c:v>330.93741499999999</c:v>
                </c:pt>
                <c:pt idx="840">
                  <c:v>321.15201000000002</c:v>
                </c:pt>
                <c:pt idx="841">
                  <c:v>321.15201000000002</c:v>
                </c:pt>
                <c:pt idx="842">
                  <c:v>321.15201000000002</c:v>
                </c:pt>
                <c:pt idx="843">
                  <c:v>321.15201000000002</c:v>
                </c:pt>
                <c:pt idx="844">
                  <c:v>321.15201000000002</c:v>
                </c:pt>
                <c:pt idx="845">
                  <c:v>331.36739599999999</c:v>
                </c:pt>
                <c:pt idx="846">
                  <c:v>331.36739599999999</c:v>
                </c:pt>
                <c:pt idx="847">
                  <c:v>331.36739599999999</c:v>
                </c:pt>
                <c:pt idx="848">
                  <c:v>341.452586</c:v>
                </c:pt>
                <c:pt idx="849">
                  <c:v>341.452586</c:v>
                </c:pt>
                <c:pt idx="850">
                  <c:v>341.452586</c:v>
                </c:pt>
                <c:pt idx="851">
                  <c:v>372.72486300000003</c:v>
                </c:pt>
                <c:pt idx="852">
                  <c:v>372.72486300000003</c:v>
                </c:pt>
                <c:pt idx="853">
                  <c:v>372.72486300000003</c:v>
                </c:pt>
                <c:pt idx="854">
                  <c:v>372.72486300000003</c:v>
                </c:pt>
                <c:pt idx="855">
                  <c:v>372.72486300000003</c:v>
                </c:pt>
                <c:pt idx="856">
                  <c:v>372.72486300000003</c:v>
                </c:pt>
                <c:pt idx="857">
                  <c:v>372.72486300000003</c:v>
                </c:pt>
                <c:pt idx="858">
                  <c:v>372.72486300000003</c:v>
                </c:pt>
                <c:pt idx="859">
                  <c:v>372.72486300000003</c:v>
                </c:pt>
                <c:pt idx="860">
                  <c:v>372.72486300000003</c:v>
                </c:pt>
                <c:pt idx="861">
                  <c:v>405.815</c:v>
                </c:pt>
                <c:pt idx="862">
                  <c:v>405.815</c:v>
                </c:pt>
                <c:pt idx="863">
                  <c:v>405.815</c:v>
                </c:pt>
                <c:pt idx="864">
                  <c:v>405.815</c:v>
                </c:pt>
                <c:pt idx="865">
                  <c:v>405.815</c:v>
                </c:pt>
                <c:pt idx="866">
                  <c:v>406.35186800000002</c:v>
                </c:pt>
                <c:pt idx="867">
                  <c:v>406.35186800000002</c:v>
                </c:pt>
                <c:pt idx="868">
                  <c:v>406.35186800000002</c:v>
                </c:pt>
                <c:pt idx="869">
                  <c:v>406.35186800000002</c:v>
                </c:pt>
                <c:pt idx="870">
                  <c:v>406.35186800000002</c:v>
                </c:pt>
                <c:pt idx="871">
                  <c:v>406.35186800000002</c:v>
                </c:pt>
                <c:pt idx="872">
                  <c:v>406.35186800000002</c:v>
                </c:pt>
                <c:pt idx="873">
                  <c:v>406.35186800000002</c:v>
                </c:pt>
                <c:pt idx="874">
                  <c:v>411.97814199999999</c:v>
                </c:pt>
                <c:pt idx="875">
                  <c:v>411.97814199999999</c:v>
                </c:pt>
                <c:pt idx="876">
                  <c:v>411.97814199999999</c:v>
                </c:pt>
                <c:pt idx="877">
                  <c:v>411.97814199999999</c:v>
                </c:pt>
                <c:pt idx="878">
                  <c:v>411.97814199999999</c:v>
                </c:pt>
                <c:pt idx="879">
                  <c:v>432.141076</c:v>
                </c:pt>
                <c:pt idx="880">
                  <c:v>432.141076</c:v>
                </c:pt>
                <c:pt idx="881">
                  <c:v>432.141076</c:v>
                </c:pt>
                <c:pt idx="882">
                  <c:v>432.141076</c:v>
                </c:pt>
                <c:pt idx="883">
                  <c:v>432.141076</c:v>
                </c:pt>
                <c:pt idx="884">
                  <c:v>434.52507700000001</c:v>
                </c:pt>
                <c:pt idx="885">
                  <c:v>434.52507700000001</c:v>
                </c:pt>
                <c:pt idx="886">
                  <c:v>434.52507700000001</c:v>
                </c:pt>
                <c:pt idx="887">
                  <c:v>434.52507700000001</c:v>
                </c:pt>
                <c:pt idx="888">
                  <c:v>434.52507700000001</c:v>
                </c:pt>
                <c:pt idx="889">
                  <c:v>434.52507700000001</c:v>
                </c:pt>
                <c:pt idx="890">
                  <c:v>434.52507700000001</c:v>
                </c:pt>
                <c:pt idx="891">
                  <c:v>434.52507700000001</c:v>
                </c:pt>
                <c:pt idx="892">
                  <c:v>435.52507700000001</c:v>
                </c:pt>
                <c:pt idx="893">
                  <c:v>436.52507700000001</c:v>
                </c:pt>
                <c:pt idx="894">
                  <c:v>437.52507700000001</c:v>
                </c:pt>
                <c:pt idx="895">
                  <c:v>438.52507700000001</c:v>
                </c:pt>
                <c:pt idx="896">
                  <c:v>438.52507700000001</c:v>
                </c:pt>
                <c:pt idx="897">
                  <c:v>438.52507700000001</c:v>
                </c:pt>
                <c:pt idx="898">
                  <c:v>438.52507700000001</c:v>
                </c:pt>
                <c:pt idx="899">
                  <c:v>419.791721</c:v>
                </c:pt>
                <c:pt idx="900">
                  <c:v>419.791721</c:v>
                </c:pt>
                <c:pt idx="901">
                  <c:v>419.791721</c:v>
                </c:pt>
                <c:pt idx="902">
                  <c:v>419.791721</c:v>
                </c:pt>
                <c:pt idx="903">
                  <c:v>419.791721</c:v>
                </c:pt>
                <c:pt idx="904">
                  <c:v>409.64006999999998</c:v>
                </c:pt>
                <c:pt idx="905">
                  <c:v>409.64006999999998</c:v>
                </c:pt>
                <c:pt idx="906">
                  <c:v>409.64006999999998</c:v>
                </c:pt>
                <c:pt idx="907">
                  <c:v>409.64006999999998</c:v>
                </c:pt>
                <c:pt idx="908">
                  <c:v>409.64006999999998</c:v>
                </c:pt>
                <c:pt idx="909">
                  <c:v>409.64006999999998</c:v>
                </c:pt>
                <c:pt idx="910">
                  <c:v>409.64006999999998</c:v>
                </c:pt>
                <c:pt idx="911">
                  <c:v>409.64006999999998</c:v>
                </c:pt>
                <c:pt idx="912">
                  <c:v>409.64006999999998</c:v>
                </c:pt>
                <c:pt idx="913">
                  <c:v>409.64006999999998</c:v>
                </c:pt>
                <c:pt idx="914">
                  <c:v>409.64006999999998</c:v>
                </c:pt>
                <c:pt idx="915">
                  <c:v>409.64006999999998</c:v>
                </c:pt>
                <c:pt idx="916">
                  <c:v>409.64006999999998</c:v>
                </c:pt>
                <c:pt idx="917">
                  <c:v>409.64006999999998</c:v>
                </c:pt>
                <c:pt idx="918">
                  <c:v>409.64006999999998</c:v>
                </c:pt>
                <c:pt idx="919">
                  <c:v>396.608994</c:v>
                </c:pt>
                <c:pt idx="920">
                  <c:v>396.608994</c:v>
                </c:pt>
                <c:pt idx="921">
                  <c:v>396.608994</c:v>
                </c:pt>
                <c:pt idx="922">
                  <c:v>396.608994</c:v>
                </c:pt>
                <c:pt idx="923">
                  <c:v>396.608994</c:v>
                </c:pt>
                <c:pt idx="924">
                  <c:v>395.40992799999998</c:v>
                </c:pt>
                <c:pt idx="925">
                  <c:v>395.40992799999998</c:v>
                </c:pt>
                <c:pt idx="926">
                  <c:v>395.29620999999997</c:v>
                </c:pt>
                <c:pt idx="927">
                  <c:v>395.29620999999997</c:v>
                </c:pt>
                <c:pt idx="928">
                  <c:v>393.25309600000003</c:v>
                </c:pt>
                <c:pt idx="929">
                  <c:v>393.25309600000003</c:v>
                </c:pt>
                <c:pt idx="930">
                  <c:v>393.25309600000003</c:v>
                </c:pt>
                <c:pt idx="931">
                  <c:v>393.25309600000003</c:v>
                </c:pt>
                <c:pt idx="932">
                  <c:v>393.25309600000003</c:v>
                </c:pt>
                <c:pt idx="933">
                  <c:v>398.63169499999998</c:v>
                </c:pt>
                <c:pt idx="934">
                  <c:v>398.63169499999998</c:v>
                </c:pt>
                <c:pt idx="935">
                  <c:v>398.63169499999998</c:v>
                </c:pt>
                <c:pt idx="936">
                  <c:v>398.63169499999998</c:v>
                </c:pt>
                <c:pt idx="937">
                  <c:v>398.63169499999998</c:v>
                </c:pt>
                <c:pt idx="938">
                  <c:v>390.56379600000002</c:v>
                </c:pt>
                <c:pt idx="939">
                  <c:v>390.56379600000002</c:v>
                </c:pt>
                <c:pt idx="940">
                  <c:v>390.56379600000002</c:v>
                </c:pt>
                <c:pt idx="941">
                  <c:v>390.56379600000002</c:v>
                </c:pt>
                <c:pt idx="942">
                  <c:v>390.56379600000002</c:v>
                </c:pt>
                <c:pt idx="943">
                  <c:v>390.56379600000002</c:v>
                </c:pt>
                <c:pt idx="944">
                  <c:v>390.56379600000002</c:v>
                </c:pt>
                <c:pt idx="945">
                  <c:v>390.56379600000002</c:v>
                </c:pt>
                <c:pt idx="946">
                  <c:v>390.56379600000002</c:v>
                </c:pt>
                <c:pt idx="947">
                  <c:v>390.56379600000002</c:v>
                </c:pt>
                <c:pt idx="948">
                  <c:v>388.62973599999998</c:v>
                </c:pt>
                <c:pt idx="949">
                  <c:v>388.62973599999998</c:v>
                </c:pt>
                <c:pt idx="950">
                  <c:v>388.62973599999998</c:v>
                </c:pt>
                <c:pt idx="951">
                  <c:v>388.62973599999998</c:v>
                </c:pt>
                <c:pt idx="952">
                  <c:v>388.62973599999998</c:v>
                </c:pt>
                <c:pt idx="953">
                  <c:v>387.21</c:v>
                </c:pt>
                <c:pt idx="954">
                  <c:v>387.21</c:v>
                </c:pt>
                <c:pt idx="955">
                  <c:v>387.21</c:v>
                </c:pt>
                <c:pt idx="956">
                  <c:v>387.21345200000002</c:v>
                </c:pt>
                <c:pt idx="957">
                  <c:v>387.21345200000002</c:v>
                </c:pt>
                <c:pt idx="958">
                  <c:v>389.33787799999999</c:v>
                </c:pt>
                <c:pt idx="959">
                  <c:v>389.33787799999999</c:v>
                </c:pt>
                <c:pt idx="960">
                  <c:v>389.33787799999999</c:v>
                </c:pt>
                <c:pt idx="961">
                  <c:v>389.33787799999999</c:v>
                </c:pt>
                <c:pt idx="962">
                  <c:v>389.33787799999999</c:v>
                </c:pt>
                <c:pt idx="963">
                  <c:v>389.33787799999999</c:v>
                </c:pt>
                <c:pt idx="964">
                  <c:v>389.33787799999999</c:v>
                </c:pt>
                <c:pt idx="965">
                  <c:v>389.33787799999999</c:v>
                </c:pt>
                <c:pt idx="966">
                  <c:v>389.33787799999999</c:v>
                </c:pt>
                <c:pt idx="967">
                  <c:v>389.33787799999999</c:v>
                </c:pt>
                <c:pt idx="968">
                  <c:v>382.96460000000002</c:v>
                </c:pt>
                <c:pt idx="969">
                  <c:v>382.96460000000002</c:v>
                </c:pt>
                <c:pt idx="970">
                  <c:v>382.96460000000002</c:v>
                </c:pt>
                <c:pt idx="971">
                  <c:v>382.96460000000002</c:v>
                </c:pt>
                <c:pt idx="972">
                  <c:v>365.542304</c:v>
                </c:pt>
                <c:pt idx="973">
                  <c:v>365.542304</c:v>
                </c:pt>
                <c:pt idx="974">
                  <c:v>365.542304</c:v>
                </c:pt>
                <c:pt idx="975">
                  <c:v>365.542304</c:v>
                </c:pt>
                <c:pt idx="976">
                  <c:v>365.542304</c:v>
                </c:pt>
                <c:pt idx="977">
                  <c:v>365.542304</c:v>
                </c:pt>
                <c:pt idx="978">
                  <c:v>365.542304</c:v>
                </c:pt>
                <c:pt idx="979">
                  <c:v>365.542304</c:v>
                </c:pt>
                <c:pt idx="980">
                  <c:v>365.542304</c:v>
                </c:pt>
                <c:pt idx="981">
                  <c:v>365.542304</c:v>
                </c:pt>
                <c:pt idx="982">
                  <c:v>363.50858599999998</c:v>
                </c:pt>
                <c:pt idx="983">
                  <c:v>363.50858599999998</c:v>
                </c:pt>
                <c:pt idx="984">
                  <c:v>363.50858599999998</c:v>
                </c:pt>
                <c:pt idx="985">
                  <c:v>363.50858599999998</c:v>
                </c:pt>
                <c:pt idx="986">
                  <c:v>363.50858599999998</c:v>
                </c:pt>
                <c:pt idx="987">
                  <c:v>363.50858599999998</c:v>
                </c:pt>
                <c:pt idx="988">
                  <c:v>363.50858599999998</c:v>
                </c:pt>
                <c:pt idx="989">
                  <c:v>363.50858599999998</c:v>
                </c:pt>
                <c:pt idx="990">
                  <c:v>363.50858599999998</c:v>
                </c:pt>
                <c:pt idx="991">
                  <c:v>363.50858599999998</c:v>
                </c:pt>
                <c:pt idx="992">
                  <c:v>368.19465400000001</c:v>
                </c:pt>
                <c:pt idx="993">
                  <c:v>368.19465400000001</c:v>
                </c:pt>
                <c:pt idx="994">
                  <c:v>368.19465400000001</c:v>
                </c:pt>
                <c:pt idx="995">
                  <c:v>368.19465400000001</c:v>
                </c:pt>
                <c:pt idx="996">
                  <c:v>368.19465400000001</c:v>
                </c:pt>
                <c:pt idx="997">
                  <c:v>368.19465400000001</c:v>
                </c:pt>
                <c:pt idx="998">
                  <c:v>368.19465400000001</c:v>
                </c:pt>
                <c:pt idx="999">
                  <c:v>368.19465400000001</c:v>
                </c:pt>
                <c:pt idx="1000">
                  <c:v>368.19465400000001</c:v>
                </c:pt>
                <c:pt idx="1001">
                  <c:v>368.19465400000001</c:v>
                </c:pt>
                <c:pt idx="1002">
                  <c:v>368.19465400000001</c:v>
                </c:pt>
                <c:pt idx="1003">
                  <c:v>368.19465400000001</c:v>
                </c:pt>
                <c:pt idx="1004">
                  <c:v>368.19465400000001</c:v>
                </c:pt>
                <c:pt idx="1005">
                  <c:v>368.19465400000001</c:v>
                </c:pt>
                <c:pt idx="1006">
                  <c:v>343.88347800000003</c:v>
                </c:pt>
                <c:pt idx="1007">
                  <c:v>343.88347800000003</c:v>
                </c:pt>
                <c:pt idx="1008">
                  <c:v>343.88347800000003</c:v>
                </c:pt>
                <c:pt idx="1009">
                  <c:v>343.88347800000003</c:v>
                </c:pt>
                <c:pt idx="1010">
                  <c:v>343.88347800000003</c:v>
                </c:pt>
                <c:pt idx="1011">
                  <c:v>329.91778299999999</c:v>
                </c:pt>
                <c:pt idx="1012">
                  <c:v>329.91778299999999</c:v>
                </c:pt>
                <c:pt idx="1013">
                  <c:v>329.91778299999999</c:v>
                </c:pt>
                <c:pt idx="1014">
                  <c:v>329.91778299999999</c:v>
                </c:pt>
                <c:pt idx="1015">
                  <c:v>329.91778299999999</c:v>
                </c:pt>
                <c:pt idx="1016">
                  <c:v>329.91778299999999</c:v>
                </c:pt>
                <c:pt idx="1017">
                  <c:v>329.91778299999999</c:v>
                </c:pt>
                <c:pt idx="1018">
                  <c:v>329.91778299999999</c:v>
                </c:pt>
                <c:pt idx="1019">
                  <c:v>329.91778299999999</c:v>
                </c:pt>
                <c:pt idx="1020">
                  <c:v>329.91778299999999</c:v>
                </c:pt>
                <c:pt idx="1021">
                  <c:v>329.91778299999999</c:v>
                </c:pt>
                <c:pt idx="1022">
                  <c:v>329.91778299999999</c:v>
                </c:pt>
                <c:pt idx="1023">
                  <c:v>329.91778299999999</c:v>
                </c:pt>
                <c:pt idx="1024">
                  <c:v>329.91778299999999</c:v>
                </c:pt>
                <c:pt idx="1025">
                  <c:v>329.91778299999999</c:v>
                </c:pt>
                <c:pt idx="1026">
                  <c:v>329.91778299999999</c:v>
                </c:pt>
                <c:pt idx="1027">
                  <c:v>329.91778299999999</c:v>
                </c:pt>
                <c:pt idx="1028">
                  <c:v>329.91778299999999</c:v>
                </c:pt>
                <c:pt idx="1029">
                  <c:v>329.91778299999999</c:v>
                </c:pt>
                <c:pt idx="1030">
                  <c:v>329.91778299999999</c:v>
                </c:pt>
                <c:pt idx="1031">
                  <c:v>329.91778299999999</c:v>
                </c:pt>
                <c:pt idx="1032">
                  <c:v>329.91778299999999</c:v>
                </c:pt>
                <c:pt idx="1033">
                  <c:v>329.91778299999999</c:v>
                </c:pt>
                <c:pt idx="1034">
                  <c:v>324.28583200000003</c:v>
                </c:pt>
                <c:pt idx="1035">
                  <c:v>324.28583200000003</c:v>
                </c:pt>
                <c:pt idx="1036">
                  <c:v>324.28583200000003</c:v>
                </c:pt>
                <c:pt idx="1037">
                  <c:v>324.28583200000003</c:v>
                </c:pt>
                <c:pt idx="1038">
                  <c:v>324.28583200000003</c:v>
                </c:pt>
                <c:pt idx="1039">
                  <c:v>324.28583200000003</c:v>
                </c:pt>
                <c:pt idx="1040">
                  <c:v>324.28583200000003</c:v>
                </c:pt>
                <c:pt idx="1041">
                  <c:v>324.28583200000003</c:v>
                </c:pt>
                <c:pt idx="1042">
                  <c:v>324.28583200000003</c:v>
                </c:pt>
                <c:pt idx="1043">
                  <c:v>324.28583200000003</c:v>
                </c:pt>
                <c:pt idx="1044">
                  <c:v>324.28583200000003</c:v>
                </c:pt>
                <c:pt idx="1045">
                  <c:v>324.28583200000003</c:v>
                </c:pt>
                <c:pt idx="1046">
                  <c:v>324.28583200000003</c:v>
                </c:pt>
                <c:pt idx="1047">
                  <c:v>324.28583200000003</c:v>
                </c:pt>
                <c:pt idx="1048">
                  <c:v>324.28583200000003</c:v>
                </c:pt>
                <c:pt idx="1049">
                  <c:v>324.28583200000003</c:v>
                </c:pt>
                <c:pt idx="1050">
                  <c:v>324.28583200000003</c:v>
                </c:pt>
                <c:pt idx="1051">
                  <c:v>324.28583200000003</c:v>
                </c:pt>
                <c:pt idx="1052">
                  <c:v>324.28583200000003</c:v>
                </c:pt>
                <c:pt idx="1053">
                  <c:v>324.28583200000003</c:v>
                </c:pt>
                <c:pt idx="1054">
                  <c:v>324.28583200000003</c:v>
                </c:pt>
                <c:pt idx="1055">
                  <c:v>324.37982</c:v>
                </c:pt>
                <c:pt idx="1056">
                  <c:v>324.37982</c:v>
                </c:pt>
                <c:pt idx="1057">
                  <c:v>324.37982</c:v>
                </c:pt>
                <c:pt idx="1058">
                  <c:v>324.37982</c:v>
                </c:pt>
                <c:pt idx="1059">
                  <c:v>324.37982</c:v>
                </c:pt>
                <c:pt idx="1060">
                  <c:v>324.37982</c:v>
                </c:pt>
                <c:pt idx="1061">
                  <c:v>324.37982</c:v>
                </c:pt>
                <c:pt idx="1062">
                  <c:v>324.37982</c:v>
                </c:pt>
                <c:pt idx="1063">
                  <c:v>324.37982</c:v>
                </c:pt>
                <c:pt idx="1064">
                  <c:v>324.37982</c:v>
                </c:pt>
                <c:pt idx="1065">
                  <c:v>324.37982</c:v>
                </c:pt>
                <c:pt idx="1066">
                  <c:v>324.37982</c:v>
                </c:pt>
                <c:pt idx="1067">
                  <c:v>324.37982</c:v>
                </c:pt>
                <c:pt idx="1068">
                  <c:v>324.37982</c:v>
                </c:pt>
                <c:pt idx="1069">
                  <c:v>324.37982</c:v>
                </c:pt>
                <c:pt idx="1070">
                  <c:v>324.37982</c:v>
                </c:pt>
                <c:pt idx="1071">
                  <c:v>324.37982</c:v>
                </c:pt>
                <c:pt idx="1072">
                  <c:v>324.37982</c:v>
                </c:pt>
                <c:pt idx="1073">
                  <c:v>324.37982</c:v>
                </c:pt>
                <c:pt idx="1074">
                  <c:v>331.97929499999998</c:v>
                </c:pt>
                <c:pt idx="1075">
                  <c:v>331.97929499999998</c:v>
                </c:pt>
                <c:pt idx="1076">
                  <c:v>331.97929499999998</c:v>
                </c:pt>
                <c:pt idx="1077">
                  <c:v>331.97929499999998</c:v>
                </c:pt>
                <c:pt idx="1078">
                  <c:v>331.97929499999998</c:v>
                </c:pt>
                <c:pt idx="1079">
                  <c:v>331.97929499999998</c:v>
                </c:pt>
                <c:pt idx="1080">
                  <c:v>331.97929499999998</c:v>
                </c:pt>
                <c:pt idx="1081">
                  <c:v>331.97929499999998</c:v>
                </c:pt>
                <c:pt idx="1082">
                  <c:v>331.97929499999998</c:v>
                </c:pt>
                <c:pt idx="1083">
                  <c:v>331.97929499999998</c:v>
                </c:pt>
                <c:pt idx="1084">
                  <c:v>331.97929499999998</c:v>
                </c:pt>
                <c:pt idx="1085">
                  <c:v>331.97929499999998</c:v>
                </c:pt>
                <c:pt idx="1086">
                  <c:v>331.97929499999998</c:v>
                </c:pt>
                <c:pt idx="1087">
                  <c:v>331.97929499999998</c:v>
                </c:pt>
                <c:pt idx="1088">
                  <c:v>331.97929499999998</c:v>
                </c:pt>
                <c:pt idx="1089">
                  <c:v>331.97929499999998</c:v>
                </c:pt>
                <c:pt idx="1090">
                  <c:v>331.97929499999998</c:v>
                </c:pt>
                <c:pt idx="1091">
                  <c:v>331.97929499999998</c:v>
                </c:pt>
                <c:pt idx="1092">
                  <c:v>331.97929499999998</c:v>
                </c:pt>
                <c:pt idx="1093">
                  <c:v>331.97929499999998</c:v>
                </c:pt>
                <c:pt idx="1094">
                  <c:v>331.97929499999998</c:v>
                </c:pt>
                <c:pt idx="1095">
                  <c:v>295.77</c:v>
                </c:pt>
                <c:pt idx="1096">
                  <c:v>295.77</c:v>
                </c:pt>
                <c:pt idx="1097">
                  <c:v>295.77</c:v>
                </c:pt>
                <c:pt idx="1098">
                  <c:v>295.77</c:v>
                </c:pt>
                <c:pt idx="1099">
                  <c:v>295.76880299999999</c:v>
                </c:pt>
                <c:pt idx="1100">
                  <c:v>295.76880299999999</c:v>
                </c:pt>
                <c:pt idx="1101">
                  <c:v>295.76880299999999</c:v>
                </c:pt>
                <c:pt idx="1102">
                  <c:v>295.76880299999999</c:v>
                </c:pt>
                <c:pt idx="1103">
                  <c:v>295.76880299999999</c:v>
                </c:pt>
                <c:pt idx="1104">
                  <c:v>295.76880299999999</c:v>
                </c:pt>
                <c:pt idx="1105">
                  <c:v>295.76880299999999</c:v>
                </c:pt>
                <c:pt idx="1106">
                  <c:v>295.76880299999999</c:v>
                </c:pt>
                <c:pt idx="1107">
                  <c:v>295.76880299999999</c:v>
                </c:pt>
                <c:pt idx="1108">
                  <c:v>295.76880299999999</c:v>
                </c:pt>
                <c:pt idx="1109">
                  <c:v>295.76880299999999</c:v>
                </c:pt>
                <c:pt idx="1110">
                  <c:v>295.76880299999999</c:v>
                </c:pt>
                <c:pt idx="1111">
                  <c:v>295.76880299999999</c:v>
                </c:pt>
                <c:pt idx="1112">
                  <c:v>295.76880299999999</c:v>
                </c:pt>
                <c:pt idx="1113">
                  <c:v>295.76880299999999</c:v>
                </c:pt>
                <c:pt idx="1114">
                  <c:v>295.76880299999999</c:v>
                </c:pt>
                <c:pt idx="1115">
                  <c:v>301.52054900000002</c:v>
                </c:pt>
                <c:pt idx="1116">
                  <c:v>301.52054900000002</c:v>
                </c:pt>
                <c:pt idx="1117">
                  <c:v>301.52054900000002</c:v>
                </c:pt>
                <c:pt idx="1118">
                  <c:v>301.52054900000002</c:v>
                </c:pt>
                <c:pt idx="1119">
                  <c:v>301.52054900000002</c:v>
                </c:pt>
                <c:pt idx="1120">
                  <c:v>301.52054900000002</c:v>
                </c:pt>
                <c:pt idx="1121">
                  <c:v>301.52054900000002</c:v>
                </c:pt>
                <c:pt idx="1122">
                  <c:v>301.52054900000002</c:v>
                </c:pt>
                <c:pt idx="1123">
                  <c:v>301.52054900000002</c:v>
                </c:pt>
                <c:pt idx="1124">
                  <c:v>301.52054900000002</c:v>
                </c:pt>
                <c:pt idx="1125">
                  <c:v>301.52054900000002</c:v>
                </c:pt>
                <c:pt idx="1126">
                  <c:v>301.52054900000002</c:v>
                </c:pt>
                <c:pt idx="1127">
                  <c:v>301.52054900000002</c:v>
                </c:pt>
                <c:pt idx="1128">
                  <c:v>301.52054900000002</c:v>
                </c:pt>
                <c:pt idx="1129">
                  <c:v>301.52054900000002</c:v>
                </c:pt>
                <c:pt idx="1130">
                  <c:v>301.52054900000002</c:v>
                </c:pt>
                <c:pt idx="1131">
                  <c:v>301.52054900000002</c:v>
                </c:pt>
                <c:pt idx="1132">
                  <c:v>301.52054900000002</c:v>
                </c:pt>
                <c:pt idx="1133">
                  <c:v>301.52054900000002</c:v>
                </c:pt>
                <c:pt idx="1134">
                  <c:v>301.52054900000002</c:v>
                </c:pt>
                <c:pt idx="1135">
                  <c:v>301.52054900000002</c:v>
                </c:pt>
                <c:pt idx="1136">
                  <c:v>274.76083299999999</c:v>
                </c:pt>
                <c:pt idx="1137">
                  <c:v>274.76083299999999</c:v>
                </c:pt>
                <c:pt idx="1138">
                  <c:v>274.76083299999999</c:v>
                </c:pt>
                <c:pt idx="1139">
                  <c:v>274.76083299999999</c:v>
                </c:pt>
                <c:pt idx="1140">
                  <c:v>274.76083299999999</c:v>
                </c:pt>
                <c:pt idx="1141">
                  <c:v>274.76083299999999</c:v>
                </c:pt>
                <c:pt idx="1142">
                  <c:v>274.76083299999999</c:v>
                </c:pt>
                <c:pt idx="1143">
                  <c:v>274.76083299999999</c:v>
                </c:pt>
                <c:pt idx="1144">
                  <c:v>274.76083299999999</c:v>
                </c:pt>
                <c:pt idx="1145">
                  <c:v>274.76083299999999</c:v>
                </c:pt>
                <c:pt idx="1146">
                  <c:v>274.76083299999999</c:v>
                </c:pt>
                <c:pt idx="1147">
                  <c:v>274.76083299999999</c:v>
                </c:pt>
                <c:pt idx="1148">
                  <c:v>274.76083299999999</c:v>
                </c:pt>
                <c:pt idx="1149">
                  <c:v>274.76083299999999</c:v>
                </c:pt>
                <c:pt idx="1150">
                  <c:v>274.76083299999999</c:v>
                </c:pt>
                <c:pt idx="1151">
                  <c:v>274.76083299999999</c:v>
                </c:pt>
                <c:pt idx="1152">
                  <c:v>274.76083299999999</c:v>
                </c:pt>
                <c:pt idx="1153">
                  <c:v>274.76083299999999</c:v>
                </c:pt>
                <c:pt idx="1154">
                  <c:v>274.76083299999999</c:v>
                </c:pt>
                <c:pt idx="1155">
                  <c:v>274.76083299999999</c:v>
                </c:pt>
                <c:pt idx="1156">
                  <c:v>274.76083299999999</c:v>
                </c:pt>
                <c:pt idx="1157">
                  <c:v>276.19841400000001</c:v>
                </c:pt>
                <c:pt idx="1158">
                  <c:v>276.19841400000001</c:v>
                </c:pt>
                <c:pt idx="1159">
                  <c:v>276.19841400000001</c:v>
                </c:pt>
                <c:pt idx="1160">
                  <c:v>276.19841400000001</c:v>
                </c:pt>
                <c:pt idx="1161">
                  <c:v>276.19841400000001</c:v>
                </c:pt>
                <c:pt idx="1162">
                  <c:v>276.19841400000001</c:v>
                </c:pt>
                <c:pt idx="1163">
                  <c:v>276.19841400000001</c:v>
                </c:pt>
                <c:pt idx="1164">
                  <c:v>276.19841400000001</c:v>
                </c:pt>
                <c:pt idx="1165">
                  <c:v>276.19841400000001</c:v>
                </c:pt>
                <c:pt idx="1166">
                  <c:v>276.19841400000001</c:v>
                </c:pt>
                <c:pt idx="1167">
                  <c:v>276.19841400000001</c:v>
                </c:pt>
                <c:pt idx="1168">
                  <c:v>276.19841400000001</c:v>
                </c:pt>
                <c:pt idx="1169">
                  <c:v>276.19841400000001</c:v>
                </c:pt>
                <c:pt idx="1170">
                  <c:v>276.19841400000001</c:v>
                </c:pt>
                <c:pt idx="1171">
                  <c:v>276.19841400000001</c:v>
                </c:pt>
                <c:pt idx="1172">
                  <c:v>276.19841400000001</c:v>
                </c:pt>
                <c:pt idx="1173">
                  <c:v>276.19841400000001</c:v>
                </c:pt>
                <c:pt idx="1174">
                  <c:v>276.19841400000001</c:v>
                </c:pt>
                <c:pt idx="1175">
                  <c:v>276.19841400000001</c:v>
                </c:pt>
                <c:pt idx="1176">
                  <c:v>276.19841400000001</c:v>
                </c:pt>
                <c:pt idx="1177">
                  <c:v>304.91227500000002</c:v>
                </c:pt>
                <c:pt idx="1178">
                  <c:v>304.91227500000002</c:v>
                </c:pt>
                <c:pt idx="1179">
                  <c:v>304.91227500000002</c:v>
                </c:pt>
                <c:pt idx="1180">
                  <c:v>304.91227500000002</c:v>
                </c:pt>
                <c:pt idx="1181">
                  <c:v>304.91227500000002</c:v>
                </c:pt>
                <c:pt idx="1182">
                  <c:v>304.91227500000002</c:v>
                </c:pt>
                <c:pt idx="1183">
                  <c:v>304.91227500000002</c:v>
                </c:pt>
                <c:pt idx="1184">
                  <c:v>304.91227500000002</c:v>
                </c:pt>
                <c:pt idx="1185">
                  <c:v>304.91227500000002</c:v>
                </c:pt>
                <c:pt idx="1186">
                  <c:v>304.91227500000002</c:v>
                </c:pt>
                <c:pt idx="1187">
                  <c:v>304.91227500000002</c:v>
                </c:pt>
                <c:pt idx="1188">
                  <c:v>304.91227500000002</c:v>
                </c:pt>
                <c:pt idx="1189">
                  <c:v>304.91227500000002</c:v>
                </c:pt>
                <c:pt idx="1190">
                  <c:v>304.91227500000002</c:v>
                </c:pt>
                <c:pt idx="1191">
                  <c:v>304.91227500000002</c:v>
                </c:pt>
                <c:pt idx="1192">
                  <c:v>304.91227500000002</c:v>
                </c:pt>
                <c:pt idx="1193">
                  <c:v>304.91227500000002</c:v>
                </c:pt>
                <c:pt idx="1194">
                  <c:v>304.91227500000002</c:v>
                </c:pt>
                <c:pt idx="1195">
                  <c:v>304.91227500000002</c:v>
                </c:pt>
                <c:pt idx="1196">
                  <c:v>304.91227500000002</c:v>
                </c:pt>
                <c:pt idx="1197">
                  <c:v>304.91227500000002</c:v>
                </c:pt>
                <c:pt idx="1198">
                  <c:v>304.91227500000002</c:v>
                </c:pt>
                <c:pt idx="1199">
                  <c:v>271.54260199999999</c:v>
                </c:pt>
                <c:pt idx="1200">
                  <c:v>271.54260199999999</c:v>
                </c:pt>
                <c:pt idx="1201">
                  <c:v>271.54260199999999</c:v>
                </c:pt>
                <c:pt idx="1202">
                  <c:v>271.54260199999999</c:v>
                </c:pt>
                <c:pt idx="1203">
                  <c:v>271.54260199999999</c:v>
                </c:pt>
                <c:pt idx="1204">
                  <c:v>271.54260199999999</c:v>
                </c:pt>
                <c:pt idx="1205">
                  <c:v>271.54260199999999</c:v>
                </c:pt>
                <c:pt idx="1206">
                  <c:v>271.54260199999999</c:v>
                </c:pt>
                <c:pt idx="1207">
                  <c:v>271.54260199999999</c:v>
                </c:pt>
                <c:pt idx="1208">
                  <c:v>271.54260199999999</c:v>
                </c:pt>
                <c:pt idx="1209">
                  <c:v>271.54260199999999</c:v>
                </c:pt>
                <c:pt idx="1210">
                  <c:v>271.54260199999999</c:v>
                </c:pt>
                <c:pt idx="1211">
                  <c:v>271.54260199999999</c:v>
                </c:pt>
                <c:pt idx="1212">
                  <c:v>271.54260199999999</c:v>
                </c:pt>
                <c:pt idx="1213">
                  <c:v>271.54260199999999</c:v>
                </c:pt>
                <c:pt idx="1214">
                  <c:v>271.54260199999999</c:v>
                </c:pt>
                <c:pt idx="1215">
                  <c:v>271.54260199999999</c:v>
                </c:pt>
                <c:pt idx="1216">
                  <c:v>271.54260199999999</c:v>
                </c:pt>
                <c:pt idx="1217">
                  <c:v>271.54260199999999</c:v>
                </c:pt>
                <c:pt idx="1218">
                  <c:v>282.74404700000002</c:v>
                </c:pt>
                <c:pt idx="1219">
                  <c:v>282.74404700000002</c:v>
                </c:pt>
                <c:pt idx="1220">
                  <c:v>282.74404700000002</c:v>
                </c:pt>
                <c:pt idx="1221">
                  <c:v>282.74404700000002</c:v>
                </c:pt>
                <c:pt idx="1222">
                  <c:v>282.74404700000002</c:v>
                </c:pt>
                <c:pt idx="1223">
                  <c:v>282.74404700000002</c:v>
                </c:pt>
                <c:pt idx="1224">
                  <c:v>282.74404700000002</c:v>
                </c:pt>
                <c:pt idx="1225">
                  <c:v>282.74404700000002</c:v>
                </c:pt>
                <c:pt idx="1226">
                  <c:v>282.74404700000002</c:v>
                </c:pt>
                <c:pt idx="1227">
                  <c:v>282.74404700000002</c:v>
                </c:pt>
                <c:pt idx="1228">
                  <c:v>282.74404700000002</c:v>
                </c:pt>
                <c:pt idx="1229">
                  <c:v>282.74404700000002</c:v>
                </c:pt>
                <c:pt idx="1230">
                  <c:v>282.74404700000002</c:v>
                </c:pt>
                <c:pt idx="1231">
                  <c:v>282.74404700000002</c:v>
                </c:pt>
                <c:pt idx="1232">
                  <c:v>282.74404700000002</c:v>
                </c:pt>
                <c:pt idx="1233">
                  <c:v>282.74404700000002</c:v>
                </c:pt>
                <c:pt idx="1234">
                  <c:v>282.74404700000002</c:v>
                </c:pt>
                <c:pt idx="1235">
                  <c:v>282.74404700000002</c:v>
                </c:pt>
                <c:pt idx="1236">
                  <c:v>282.74404700000002</c:v>
                </c:pt>
                <c:pt idx="1237">
                  <c:v>282.74404700000002</c:v>
                </c:pt>
                <c:pt idx="1238">
                  <c:v>282.74404700000002</c:v>
                </c:pt>
                <c:pt idx="1239">
                  <c:v>282.74404700000002</c:v>
                </c:pt>
                <c:pt idx="1240">
                  <c:v>278.99075900000003</c:v>
                </c:pt>
                <c:pt idx="1241">
                  <c:v>278.99075900000003</c:v>
                </c:pt>
                <c:pt idx="1242">
                  <c:v>278.99075900000003</c:v>
                </c:pt>
                <c:pt idx="1243">
                  <c:v>278.99075900000003</c:v>
                </c:pt>
                <c:pt idx="1244">
                  <c:v>278.99075900000003</c:v>
                </c:pt>
                <c:pt idx="1245">
                  <c:v>278.99075900000003</c:v>
                </c:pt>
                <c:pt idx="1246">
                  <c:v>278.99075900000003</c:v>
                </c:pt>
                <c:pt idx="1247">
                  <c:v>278.99075900000003</c:v>
                </c:pt>
                <c:pt idx="1248">
                  <c:v>278.99075900000003</c:v>
                </c:pt>
                <c:pt idx="1249">
                  <c:v>278.99075900000003</c:v>
                </c:pt>
                <c:pt idx="1250">
                  <c:v>278.99075900000003</c:v>
                </c:pt>
                <c:pt idx="1251">
                  <c:v>278.99075900000003</c:v>
                </c:pt>
                <c:pt idx="1252">
                  <c:v>278.99075900000003</c:v>
                </c:pt>
                <c:pt idx="1253">
                  <c:v>278.99075900000003</c:v>
                </c:pt>
                <c:pt idx="1254">
                  <c:v>278.99075900000003</c:v>
                </c:pt>
                <c:pt idx="1255">
                  <c:v>278.99075900000003</c:v>
                </c:pt>
                <c:pt idx="1256">
                  <c:v>278.99075900000003</c:v>
                </c:pt>
                <c:pt idx="1257">
                  <c:v>278.99075900000003</c:v>
                </c:pt>
                <c:pt idx="1258">
                  <c:v>278.99075900000003</c:v>
                </c:pt>
                <c:pt idx="1259">
                  <c:v>278.99075900000003</c:v>
                </c:pt>
                <c:pt idx="1260">
                  <c:v>278.99075900000003</c:v>
                </c:pt>
                <c:pt idx="1261">
                  <c:v>278.99075900000003</c:v>
                </c:pt>
                <c:pt idx="1262">
                  <c:v>285.48209600000001</c:v>
                </c:pt>
                <c:pt idx="1263">
                  <c:v>285.48209600000001</c:v>
                </c:pt>
                <c:pt idx="1264">
                  <c:v>285.48209600000001</c:v>
                </c:pt>
                <c:pt idx="1265">
                  <c:v>285.48209600000001</c:v>
                </c:pt>
                <c:pt idx="1266">
                  <c:v>285.48209600000001</c:v>
                </c:pt>
                <c:pt idx="1267">
                  <c:v>285.48209600000001</c:v>
                </c:pt>
                <c:pt idx="1268">
                  <c:v>285.48209600000001</c:v>
                </c:pt>
                <c:pt idx="1269">
                  <c:v>285.48209600000001</c:v>
                </c:pt>
                <c:pt idx="1270">
                  <c:v>285.48209600000001</c:v>
                </c:pt>
                <c:pt idx="1271">
                  <c:v>285.48209600000001</c:v>
                </c:pt>
                <c:pt idx="1272">
                  <c:v>285.48209600000001</c:v>
                </c:pt>
                <c:pt idx="1273">
                  <c:v>285.48209600000001</c:v>
                </c:pt>
                <c:pt idx="1274">
                  <c:v>285.48209600000001</c:v>
                </c:pt>
                <c:pt idx="1275">
                  <c:v>285.48209600000001</c:v>
                </c:pt>
                <c:pt idx="1276">
                  <c:v>285.48209600000001</c:v>
                </c:pt>
                <c:pt idx="1277">
                  <c:v>285.48209600000001</c:v>
                </c:pt>
                <c:pt idx="1278">
                  <c:v>285.48209600000001</c:v>
                </c:pt>
                <c:pt idx="1279">
                  <c:v>285.48209600000001</c:v>
                </c:pt>
                <c:pt idx="1280">
                  <c:v>285.48209600000001</c:v>
                </c:pt>
                <c:pt idx="1281">
                  <c:v>306.49</c:v>
                </c:pt>
                <c:pt idx="1282">
                  <c:v>306.49</c:v>
                </c:pt>
                <c:pt idx="1283">
                  <c:v>306.49</c:v>
                </c:pt>
                <c:pt idx="1284">
                  <c:v>306.49</c:v>
                </c:pt>
                <c:pt idx="1285">
                  <c:v>306.49</c:v>
                </c:pt>
                <c:pt idx="1286">
                  <c:v>306.49</c:v>
                </c:pt>
                <c:pt idx="1287">
                  <c:v>306.49</c:v>
                </c:pt>
                <c:pt idx="1288">
                  <c:v>306.49</c:v>
                </c:pt>
                <c:pt idx="1289">
                  <c:v>306.48840200000001</c:v>
                </c:pt>
                <c:pt idx="1290">
                  <c:v>306.48840200000001</c:v>
                </c:pt>
                <c:pt idx="1291">
                  <c:v>306.48840200000001</c:v>
                </c:pt>
                <c:pt idx="1292">
                  <c:v>306.48840200000001</c:v>
                </c:pt>
                <c:pt idx="1293">
                  <c:v>306.48840200000001</c:v>
                </c:pt>
                <c:pt idx="1294">
                  <c:v>306.48840200000001</c:v>
                </c:pt>
                <c:pt idx="1295">
                  <c:v>306.48840200000001</c:v>
                </c:pt>
                <c:pt idx="1296">
                  <c:v>306.48840200000001</c:v>
                </c:pt>
                <c:pt idx="1297">
                  <c:v>306.48840200000001</c:v>
                </c:pt>
                <c:pt idx="1298">
                  <c:v>306.48840200000001</c:v>
                </c:pt>
                <c:pt idx="1299">
                  <c:v>306.48840200000001</c:v>
                </c:pt>
                <c:pt idx="1300">
                  <c:v>306.48840200000001</c:v>
                </c:pt>
                <c:pt idx="1301">
                  <c:v>306.48840200000001</c:v>
                </c:pt>
                <c:pt idx="1302">
                  <c:v>306.48840200000001</c:v>
                </c:pt>
                <c:pt idx="1303">
                  <c:v>306.48840200000001</c:v>
                </c:pt>
                <c:pt idx="1304">
                  <c:v>304.51672500000001</c:v>
                </c:pt>
                <c:pt idx="1305">
                  <c:v>304.51672500000001</c:v>
                </c:pt>
                <c:pt idx="1306">
                  <c:v>304.51672500000001</c:v>
                </c:pt>
                <c:pt idx="1307">
                  <c:v>304.51672500000001</c:v>
                </c:pt>
                <c:pt idx="1308">
                  <c:v>304.51672500000001</c:v>
                </c:pt>
                <c:pt idx="1309">
                  <c:v>304.51672500000001</c:v>
                </c:pt>
                <c:pt idx="1310">
                  <c:v>304.51672500000001</c:v>
                </c:pt>
                <c:pt idx="1311">
                  <c:v>304.51672500000001</c:v>
                </c:pt>
                <c:pt idx="1312">
                  <c:v>304.51672500000001</c:v>
                </c:pt>
                <c:pt idx="1313">
                  <c:v>304.51672500000001</c:v>
                </c:pt>
                <c:pt idx="1314">
                  <c:v>304.51672500000001</c:v>
                </c:pt>
                <c:pt idx="1315">
                  <c:v>304.51672500000001</c:v>
                </c:pt>
                <c:pt idx="1316">
                  <c:v>304.51672500000001</c:v>
                </c:pt>
                <c:pt idx="1317">
                  <c:v>304.51672500000001</c:v>
                </c:pt>
                <c:pt idx="1318">
                  <c:v>304.51672500000001</c:v>
                </c:pt>
                <c:pt idx="1319">
                  <c:v>304.51672500000001</c:v>
                </c:pt>
                <c:pt idx="1320">
                  <c:v>304.51672500000001</c:v>
                </c:pt>
                <c:pt idx="1321">
                  <c:v>304.51672500000001</c:v>
                </c:pt>
                <c:pt idx="1322">
                  <c:v>304.51672500000001</c:v>
                </c:pt>
                <c:pt idx="1323">
                  <c:v>308.37471499999998</c:v>
                </c:pt>
                <c:pt idx="1324">
                  <c:v>308.37471499999998</c:v>
                </c:pt>
                <c:pt idx="1325">
                  <c:v>308.37471499999998</c:v>
                </c:pt>
                <c:pt idx="1326">
                  <c:v>308.37471499999998</c:v>
                </c:pt>
                <c:pt idx="1327">
                  <c:v>308.37471499999998</c:v>
                </c:pt>
                <c:pt idx="1328">
                  <c:v>308.37471499999998</c:v>
                </c:pt>
                <c:pt idx="1329">
                  <c:v>308.37471499999998</c:v>
                </c:pt>
                <c:pt idx="1330">
                  <c:v>308.37471499999998</c:v>
                </c:pt>
                <c:pt idx="1331">
                  <c:v>308.37471499999998</c:v>
                </c:pt>
                <c:pt idx="1332">
                  <c:v>308.37471499999998</c:v>
                </c:pt>
                <c:pt idx="1333">
                  <c:v>308.37471499999998</c:v>
                </c:pt>
                <c:pt idx="1334">
                  <c:v>308.37471499999998</c:v>
                </c:pt>
                <c:pt idx="1335">
                  <c:v>308.37471499999998</c:v>
                </c:pt>
                <c:pt idx="1336">
                  <c:v>308.37471499999998</c:v>
                </c:pt>
                <c:pt idx="1337">
                  <c:v>308.37471499999998</c:v>
                </c:pt>
                <c:pt idx="1338">
                  <c:v>308.37471499999998</c:v>
                </c:pt>
                <c:pt idx="1339">
                  <c:v>308.37471499999998</c:v>
                </c:pt>
                <c:pt idx="1340">
                  <c:v>308.37471499999998</c:v>
                </c:pt>
                <c:pt idx="1341">
                  <c:v>308.37471499999998</c:v>
                </c:pt>
                <c:pt idx="1342">
                  <c:v>308.37471499999998</c:v>
                </c:pt>
                <c:pt idx="1343">
                  <c:v>262.07</c:v>
                </c:pt>
                <c:pt idx="1344">
                  <c:v>262.07</c:v>
                </c:pt>
                <c:pt idx="1345">
                  <c:v>262.07</c:v>
                </c:pt>
                <c:pt idx="1346">
                  <c:v>262.07</c:v>
                </c:pt>
                <c:pt idx="1347">
                  <c:v>262.07</c:v>
                </c:pt>
                <c:pt idx="1348">
                  <c:v>262.07</c:v>
                </c:pt>
                <c:pt idx="1349">
                  <c:v>262.07</c:v>
                </c:pt>
                <c:pt idx="1350">
                  <c:v>262.07</c:v>
                </c:pt>
                <c:pt idx="1351">
                  <c:v>262.07</c:v>
                </c:pt>
                <c:pt idx="1352">
                  <c:v>262.07</c:v>
                </c:pt>
                <c:pt idx="1353">
                  <c:v>262.07</c:v>
                </c:pt>
                <c:pt idx="1354">
                  <c:v>262.07</c:v>
                </c:pt>
                <c:pt idx="1355">
                  <c:v>262.07</c:v>
                </c:pt>
                <c:pt idx="1356">
                  <c:v>262.07</c:v>
                </c:pt>
                <c:pt idx="1357">
                  <c:v>262.07</c:v>
                </c:pt>
                <c:pt idx="1358">
                  <c:v>262.07</c:v>
                </c:pt>
                <c:pt idx="1359">
                  <c:v>262.07</c:v>
                </c:pt>
                <c:pt idx="1360">
                  <c:v>262.07</c:v>
                </c:pt>
                <c:pt idx="1361">
                  <c:v>262.07</c:v>
                </c:pt>
                <c:pt idx="1362">
                  <c:v>262.07</c:v>
                </c:pt>
                <c:pt idx="1363">
                  <c:v>262.07</c:v>
                </c:pt>
                <c:pt idx="1364">
                  <c:v>262.07</c:v>
                </c:pt>
                <c:pt idx="1365">
                  <c:v>282.26099900000003</c:v>
                </c:pt>
                <c:pt idx="1366">
                  <c:v>282.26099900000003</c:v>
                </c:pt>
                <c:pt idx="1367">
                  <c:v>282.26099900000003</c:v>
                </c:pt>
                <c:pt idx="1368">
                  <c:v>282.26099900000003</c:v>
                </c:pt>
                <c:pt idx="1369">
                  <c:v>282.26099900000003</c:v>
                </c:pt>
                <c:pt idx="1370">
                  <c:v>282.26099900000003</c:v>
                </c:pt>
                <c:pt idx="1371">
                  <c:v>282.26099900000003</c:v>
                </c:pt>
                <c:pt idx="1372">
                  <c:v>282.26099900000003</c:v>
                </c:pt>
                <c:pt idx="1373">
                  <c:v>282.26099900000003</c:v>
                </c:pt>
                <c:pt idx="1374">
                  <c:v>282.26099900000003</c:v>
                </c:pt>
                <c:pt idx="1375">
                  <c:v>282.26099900000003</c:v>
                </c:pt>
                <c:pt idx="1376">
                  <c:v>282.26099900000003</c:v>
                </c:pt>
                <c:pt idx="1377">
                  <c:v>282.26099900000003</c:v>
                </c:pt>
                <c:pt idx="1378">
                  <c:v>282.26099900000003</c:v>
                </c:pt>
                <c:pt idx="1379">
                  <c:v>282.26099900000003</c:v>
                </c:pt>
                <c:pt idx="1380">
                  <c:v>282.26099900000003</c:v>
                </c:pt>
                <c:pt idx="1381">
                  <c:v>282.26099900000003</c:v>
                </c:pt>
                <c:pt idx="1382">
                  <c:v>282.26099900000003</c:v>
                </c:pt>
                <c:pt idx="1383">
                  <c:v>282.26099900000003</c:v>
                </c:pt>
                <c:pt idx="1384">
                  <c:v>282.26099900000003</c:v>
                </c:pt>
                <c:pt idx="1385">
                  <c:v>282.26099900000003</c:v>
                </c:pt>
                <c:pt idx="1386">
                  <c:v>282.26099900000003</c:v>
                </c:pt>
                <c:pt idx="1387">
                  <c:v>246.65</c:v>
                </c:pt>
                <c:pt idx="1388">
                  <c:v>246.65</c:v>
                </c:pt>
                <c:pt idx="1389">
                  <c:v>246.65</c:v>
                </c:pt>
                <c:pt idx="1390">
                  <c:v>246.65</c:v>
                </c:pt>
                <c:pt idx="1391">
                  <c:v>246.65</c:v>
                </c:pt>
                <c:pt idx="1392">
                  <c:v>246.65</c:v>
                </c:pt>
                <c:pt idx="1393">
                  <c:v>246.65</c:v>
                </c:pt>
                <c:pt idx="1394">
                  <c:v>246.65</c:v>
                </c:pt>
                <c:pt idx="1395">
                  <c:v>246.65</c:v>
                </c:pt>
                <c:pt idx="1396">
                  <c:v>246.65</c:v>
                </c:pt>
                <c:pt idx="1397">
                  <c:v>246.65</c:v>
                </c:pt>
                <c:pt idx="1398">
                  <c:v>246.65</c:v>
                </c:pt>
                <c:pt idx="1399">
                  <c:v>246.65</c:v>
                </c:pt>
                <c:pt idx="1400">
                  <c:v>246.65</c:v>
                </c:pt>
                <c:pt idx="1401">
                  <c:v>246.65</c:v>
                </c:pt>
                <c:pt idx="1402">
                  <c:v>246.65</c:v>
                </c:pt>
                <c:pt idx="1403">
                  <c:v>246.65</c:v>
                </c:pt>
                <c:pt idx="1404">
                  <c:v>246.65</c:v>
                </c:pt>
                <c:pt idx="1405">
                  <c:v>246.65</c:v>
                </c:pt>
                <c:pt idx="1406">
                  <c:v>246.65</c:v>
                </c:pt>
                <c:pt idx="1407">
                  <c:v>246.65</c:v>
                </c:pt>
                <c:pt idx="1408">
                  <c:v>238.40765999999999</c:v>
                </c:pt>
                <c:pt idx="1409">
                  <c:v>238.40765999999999</c:v>
                </c:pt>
                <c:pt idx="1410">
                  <c:v>238.40765999999999</c:v>
                </c:pt>
                <c:pt idx="1411">
                  <c:v>238.40765999999999</c:v>
                </c:pt>
                <c:pt idx="1412">
                  <c:v>238.40765999999999</c:v>
                </c:pt>
                <c:pt idx="1413">
                  <c:v>238.40765999999999</c:v>
                </c:pt>
                <c:pt idx="1414">
                  <c:v>238.40765999999999</c:v>
                </c:pt>
                <c:pt idx="1415">
                  <c:v>238.40765999999999</c:v>
                </c:pt>
                <c:pt idx="1416">
                  <c:v>238.40765999999999</c:v>
                </c:pt>
                <c:pt idx="1417">
                  <c:v>238.40765999999999</c:v>
                </c:pt>
                <c:pt idx="1418">
                  <c:v>238.40765999999999</c:v>
                </c:pt>
                <c:pt idx="1419">
                  <c:v>238.40765999999999</c:v>
                </c:pt>
                <c:pt idx="1420">
                  <c:v>238.40765999999999</c:v>
                </c:pt>
                <c:pt idx="1421">
                  <c:v>238.40765999999999</c:v>
                </c:pt>
                <c:pt idx="1422">
                  <c:v>238.40765999999999</c:v>
                </c:pt>
                <c:pt idx="1423">
                  <c:v>238.40765999999999</c:v>
                </c:pt>
                <c:pt idx="1424">
                  <c:v>238.40765999999999</c:v>
                </c:pt>
                <c:pt idx="1425">
                  <c:v>238.40765999999999</c:v>
                </c:pt>
                <c:pt idx="1426">
                  <c:v>238.40765999999999</c:v>
                </c:pt>
                <c:pt idx="1427">
                  <c:v>238.40765999999999</c:v>
                </c:pt>
                <c:pt idx="1428">
                  <c:v>238.40765999999999</c:v>
                </c:pt>
                <c:pt idx="1429">
                  <c:v>238.40765999999999</c:v>
                </c:pt>
                <c:pt idx="1430">
                  <c:v>215.67</c:v>
                </c:pt>
                <c:pt idx="1431">
                  <c:v>215.67</c:v>
                </c:pt>
                <c:pt idx="1432">
                  <c:v>215.67</c:v>
                </c:pt>
                <c:pt idx="1433">
                  <c:v>215.67</c:v>
                </c:pt>
                <c:pt idx="1434">
                  <c:v>215.67</c:v>
                </c:pt>
                <c:pt idx="1435">
                  <c:v>215.67</c:v>
                </c:pt>
                <c:pt idx="1436">
                  <c:v>215.67</c:v>
                </c:pt>
                <c:pt idx="1437">
                  <c:v>215.67</c:v>
                </c:pt>
                <c:pt idx="1438">
                  <c:v>215.67</c:v>
                </c:pt>
                <c:pt idx="1439">
                  <c:v>215.67</c:v>
                </c:pt>
                <c:pt idx="1440">
                  <c:v>215.67</c:v>
                </c:pt>
                <c:pt idx="1441">
                  <c:v>215.67</c:v>
                </c:pt>
                <c:pt idx="1442">
                  <c:v>215.67</c:v>
                </c:pt>
                <c:pt idx="1443">
                  <c:v>215.67</c:v>
                </c:pt>
                <c:pt idx="1444">
                  <c:v>215.67</c:v>
                </c:pt>
                <c:pt idx="1445">
                  <c:v>215.67</c:v>
                </c:pt>
                <c:pt idx="1446">
                  <c:v>215.67</c:v>
                </c:pt>
                <c:pt idx="1447">
                  <c:v>215.67</c:v>
                </c:pt>
                <c:pt idx="1448">
                  <c:v>215.67</c:v>
                </c:pt>
                <c:pt idx="1449">
                  <c:v>215.67</c:v>
                </c:pt>
                <c:pt idx="1450">
                  <c:v>215.67</c:v>
                </c:pt>
                <c:pt idx="1451">
                  <c:v>215.67</c:v>
                </c:pt>
                <c:pt idx="1452">
                  <c:v>215.67</c:v>
                </c:pt>
                <c:pt idx="1453">
                  <c:v>237.71</c:v>
                </c:pt>
                <c:pt idx="1454">
                  <c:v>237.71</c:v>
                </c:pt>
                <c:pt idx="1455">
                  <c:v>237.71</c:v>
                </c:pt>
                <c:pt idx="1456">
                  <c:v>237.71</c:v>
                </c:pt>
                <c:pt idx="1457">
                  <c:v>237.71</c:v>
                </c:pt>
                <c:pt idx="1458">
                  <c:v>237.71</c:v>
                </c:pt>
                <c:pt idx="1459">
                  <c:v>237.71</c:v>
                </c:pt>
                <c:pt idx="1460">
                  <c:v>237.71</c:v>
                </c:pt>
                <c:pt idx="1461">
                  <c:v>237.71</c:v>
                </c:pt>
                <c:pt idx="1462">
                  <c:v>237.71</c:v>
                </c:pt>
                <c:pt idx="1463">
                  <c:v>237.71</c:v>
                </c:pt>
                <c:pt idx="1464">
                  <c:v>237.71</c:v>
                </c:pt>
                <c:pt idx="1465">
                  <c:v>237.71</c:v>
                </c:pt>
                <c:pt idx="1466">
                  <c:v>237.71</c:v>
                </c:pt>
                <c:pt idx="1467">
                  <c:v>237.71</c:v>
                </c:pt>
                <c:pt idx="1468">
                  <c:v>237.71</c:v>
                </c:pt>
                <c:pt idx="1469">
                  <c:v>237.71</c:v>
                </c:pt>
                <c:pt idx="1470">
                  <c:v>237.71</c:v>
                </c:pt>
                <c:pt idx="1471">
                  <c:v>237.71</c:v>
                </c:pt>
                <c:pt idx="1472">
                  <c:v>237.71</c:v>
                </c:pt>
                <c:pt idx="1473">
                  <c:v>237.71</c:v>
                </c:pt>
                <c:pt idx="1474">
                  <c:v>225.46</c:v>
                </c:pt>
                <c:pt idx="1475">
                  <c:v>225.46</c:v>
                </c:pt>
                <c:pt idx="1476">
                  <c:v>225.46</c:v>
                </c:pt>
                <c:pt idx="1477">
                  <c:v>225.46</c:v>
                </c:pt>
                <c:pt idx="1478">
                  <c:v>225.46</c:v>
                </c:pt>
                <c:pt idx="1479">
                  <c:v>225.46</c:v>
                </c:pt>
                <c:pt idx="1480">
                  <c:v>225.46</c:v>
                </c:pt>
                <c:pt idx="1481">
                  <c:v>225.46</c:v>
                </c:pt>
                <c:pt idx="1482">
                  <c:v>225.46</c:v>
                </c:pt>
                <c:pt idx="1483">
                  <c:v>225.46</c:v>
                </c:pt>
                <c:pt idx="1484">
                  <c:v>225.46</c:v>
                </c:pt>
                <c:pt idx="1485">
                  <c:v>225.46</c:v>
                </c:pt>
                <c:pt idx="1486">
                  <c:v>225.46</c:v>
                </c:pt>
                <c:pt idx="1487">
                  <c:v>225.46</c:v>
                </c:pt>
                <c:pt idx="1488">
                  <c:v>225.46</c:v>
                </c:pt>
                <c:pt idx="1489">
                  <c:v>225.46</c:v>
                </c:pt>
                <c:pt idx="1490">
                  <c:v>225.46</c:v>
                </c:pt>
                <c:pt idx="1491">
                  <c:v>225.46</c:v>
                </c:pt>
                <c:pt idx="1492">
                  <c:v>225.46</c:v>
                </c:pt>
                <c:pt idx="1493">
                  <c:v>225.46</c:v>
                </c:pt>
                <c:pt idx="1494">
                  <c:v>225.46</c:v>
                </c:pt>
                <c:pt idx="1495">
                  <c:v>225.46</c:v>
                </c:pt>
                <c:pt idx="1496">
                  <c:v>179.35</c:v>
                </c:pt>
                <c:pt idx="1497">
                  <c:v>179.35</c:v>
                </c:pt>
                <c:pt idx="1498">
                  <c:v>179.35</c:v>
                </c:pt>
                <c:pt idx="1499">
                  <c:v>179.35</c:v>
                </c:pt>
                <c:pt idx="1500">
                  <c:v>179.35</c:v>
                </c:pt>
                <c:pt idx="1501">
                  <c:v>179.35</c:v>
                </c:pt>
                <c:pt idx="1502">
                  <c:v>179.35</c:v>
                </c:pt>
                <c:pt idx="1503">
                  <c:v>179.35</c:v>
                </c:pt>
                <c:pt idx="1504">
                  <c:v>179.35</c:v>
                </c:pt>
                <c:pt idx="1505">
                  <c:v>179.35</c:v>
                </c:pt>
                <c:pt idx="1506">
                  <c:v>179.35</c:v>
                </c:pt>
                <c:pt idx="1507">
                  <c:v>179.35</c:v>
                </c:pt>
                <c:pt idx="1508">
                  <c:v>179.35</c:v>
                </c:pt>
                <c:pt idx="1509">
                  <c:v>179.35</c:v>
                </c:pt>
                <c:pt idx="1510">
                  <c:v>179.35</c:v>
                </c:pt>
                <c:pt idx="1511">
                  <c:v>179.35</c:v>
                </c:pt>
                <c:pt idx="1512">
                  <c:v>179.35</c:v>
                </c:pt>
                <c:pt idx="1513">
                  <c:v>179.35</c:v>
                </c:pt>
                <c:pt idx="1514">
                  <c:v>179.35</c:v>
                </c:pt>
                <c:pt idx="1515">
                  <c:v>179.35</c:v>
                </c:pt>
                <c:pt idx="1516">
                  <c:v>179.35</c:v>
                </c:pt>
                <c:pt idx="1517">
                  <c:v>179.35</c:v>
                </c:pt>
                <c:pt idx="1518">
                  <c:v>148.05000000000001</c:v>
                </c:pt>
                <c:pt idx="1519">
                  <c:v>148.05000000000001</c:v>
                </c:pt>
                <c:pt idx="1520">
                  <c:v>148.05000000000001</c:v>
                </c:pt>
                <c:pt idx="1521">
                  <c:v>148.05000000000001</c:v>
                </c:pt>
                <c:pt idx="1522">
                  <c:v>148.05000000000001</c:v>
                </c:pt>
                <c:pt idx="1523">
                  <c:v>148.05000000000001</c:v>
                </c:pt>
                <c:pt idx="1524">
                  <c:v>148.05000000000001</c:v>
                </c:pt>
                <c:pt idx="1525">
                  <c:v>148.05000000000001</c:v>
                </c:pt>
                <c:pt idx="1526">
                  <c:v>148.05000000000001</c:v>
                </c:pt>
                <c:pt idx="1527">
                  <c:v>148.05000000000001</c:v>
                </c:pt>
                <c:pt idx="1528">
                  <c:v>148.05000000000001</c:v>
                </c:pt>
                <c:pt idx="1529">
                  <c:v>148.05000000000001</c:v>
                </c:pt>
                <c:pt idx="1530">
                  <c:v>148.05000000000001</c:v>
                </c:pt>
                <c:pt idx="1531">
                  <c:v>148.05000000000001</c:v>
                </c:pt>
                <c:pt idx="1532">
                  <c:v>148.05000000000001</c:v>
                </c:pt>
                <c:pt idx="1533">
                  <c:v>148.05000000000001</c:v>
                </c:pt>
                <c:pt idx="1534">
                  <c:v>148.05000000000001</c:v>
                </c:pt>
                <c:pt idx="1535">
                  <c:v>148.05000000000001</c:v>
                </c:pt>
                <c:pt idx="1536">
                  <c:v>148.05000000000001</c:v>
                </c:pt>
                <c:pt idx="1537">
                  <c:v>148.05000000000001</c:v>
                </c:pt>
                <c:pt idx="1538">
                  <c:v>148.05000000000001</c:v>
                </c:pt>
                <c:pt idx="1539">
                  <c:v>126.26203</c:v>
                </c:pt>
                <c:pt idx="1540">
                  <c:v>126.26203</c:v>
                </c:pt>
                <c:pt idx="1541">
                  <c:v>126.26203</c:v>
                </c:pt>
                <c:pt idx="1542">
                  <c:v>126.26203</c:v>
                </c:pt>
                <c:pt idx="1543">
                  <c:v>126.26203</c:v>
                </c:pt>
                <c:pt idx="1544">
                  <c:v>126.26203</c:v>
                </c:pt>
                <c:pt idx="1545">
                  <c:v>126.26203</c:v>
                </c:pt>
                <c:pt idx="1546">
                  <c:v>126.26203</c:v>
                </c:pt>
                <c:pt idx="1547">
                  <c:v>126.26203</c:v>
                </c:pt>
                <c:pt idx="1548">
                  <c:v>126.26203</c:v>
                </c:pt>
                <c:pt idx="1549">
                  <c:v>126.26203</c:v>
                </c:pt>
                <c:pt idx="1550">
                  <c:v>126.26203</c:v>
                </c:pt>
                <c:pt idx="1551">
                  <c:v>126.26203</c:v>
                </c:pt>
                <c:pt idx="1552">
                  <c:v>126.26203</c:v>
                </c:pt>
                <c:pt idx="1553">
                  <c:v>126.26203</c:v>
                </c:pt>
                <c:pt idx="1554">
                  <c:v>126.26203</c:v>
                </c:pt>
                <c:pt idx="1555">
                  <c:v>126.26203</c:v>
                </c:pt>
                <c:pt idx="1556">
                  <c:v>126.26203</c:v>
                </c:pt>
                <c:pt idx="1557">
                  <c:v>126.26203</c:v>
                </c:pt>
                <c:pt idx="1558">
                  <c:v>126.26203</c:v>
                </c:pt>
                <c:pt idx="1559">
                  <c:v>126.26203</c:v>
                </c:pt>
                <c:pt idx="1560">
                  <c:v>126.26203</c:v>
                </c:pt>
                <c:pt idx="1561">
                  <c:v>126.26203</c:v>
                </c:pt>
                <c:pt idx="1562">
                  <c:v>126.50861999999999</c:v>
                </c:pt>
                <c:pt idx="1563">
                  <c:v>126.50861999999999</c:v>
                </c:pt>
                <c:pt idx="1564">
                  <c:v>126.50861999999999</c:v>
                </c:pt>
                <c:pt idx="1565">
                  <c:v>126.50861999999999</c:v>
                </c:pt>
                <c:pt idx="1566">
                  <c:v>126.50861999999999</c:v>
                </c:pt>
                <c:pt idx="1567">
                  <c:v>126.50861999999999</c:v>
                </c:pt>
                <c:pt idx="1568">
                  <c:v>126.50861999999999</c:v>
                </c:pt>
                <c:pt idx="1569">
                  <c:v>126.50861999999999</c:v>
                </c:pt>
                <c:pt idx="1570">
                  <c:v>126.50861999999999</c:v>
                </c:pt>
                <c:pt idx="1571">
                  <c:v>126.50861999999999</c:v>
                </c:pt>
                <c:pt idx="1572">
                  <c:v>126.50861999999999</c:v>
                </c:pt>
                <c:pt idx="1573">
                  <c:v>126.50861999999999</c:v>
                </c:pt>
                <c:pt idx="1574">
                  <c:v>126.50861999999999</c:v>
                </c:pt>
                <c:pt idx="1575">
                  <c:v>126.50861999999999</c:v>
                </c:pt>
                <c:pt idx="1576">
                  <c:v>126.50861999999999</c:v>
                </c:pt>
                <c:pt idx="1577">
                  <c:v>126.50861999999999</c:v>
                </c:pt>
                <c:pt idx="1578">
                  <c:v>126.50861999999999</c:v>
                </c:pt>
                <c:pt idx="1579">
                  <c:v>126.50861999999999</c:v>
                </c:pt>
                <c:pt idx="1580">
                  <c:v>126.50861999999999</c:v>
                </c:pt>
                <c:pt idx="1581">
                  <c:v>126.50861999999999</c:v>
                </c:pt>
                <c:pt idx="1582">
                  <c:v>126.50861999999999</c:v>
                </c:pt>
                <c:pt idx="1583">
                  <c:v>143.15766300000001</c:v>
                </c:pt>
                <c:pt idx="1584">
                  <c:v>143.15766300000001</c:v>
                </c:pt>
                <c:pt idx="1585">
                  <c:v>143.15766300000001</c:v>
                </c:pt>
                <c:pt idx="1586">
                  <c:v>143.15766300000001</c:v>
                </c:pt>
                <c:pt idx="1587">
                  <c:v>143.15766300000001</c:v>
                </c:pt>
                <c:pt idx="1588">
                  <c:v>143.15766300000001</c:v>
                </c:pt>
                <c:pt idx="1589">
                  <c:v>143.15766300000001</c:v>
                </c:pt>
                <c:pt idx="1590">
                  <c:v>143.15766300000001</c:v>
                </c:pt>
                <c:pt idx="1591">
                  <c:v>143.15766300000001</c:v>
                </c:pt>
                <c:pt idx="1592">
                  <c:v>143.15766300000001</c:v>
                </c:pt>
                <c:pt idx="1593">
                  <c:v>143.15766300000001</c:v>
                </c:pt>
                <c:pt idx="1594">
                  <c:v>143.15766300000001</c:v>
                </c:pt>
                <c:pt idx="1595">
                  <c:v>143.15766300000001</c:v>
                </c:pt>
                <c:pt idx="1596">
                  <c:v>143.15766300000001</c:v>
                </c:pt>
                <c:pt idx="1597">
                  <c:v>143.15766300000001</c:v>
                </c:pt>
                <c:pt idx="1598">
                  <c:v>143.15766300000001</c:v>
                </c:pt>
                <c:pt idx="1599">
                  <c:v>143.15766300000001</c:v>
                </c:pt>
                <c:pt idx="1600">
                  <c:v>143.15766300000001</c:v>
                </c:pt>
                <c:pt idx="1601">
                  <c:v>143.15766300000001</c:v>
                </c:pt>
                <c:pt idx="1602">
                  <c:v>143.15766300000001</c:v>
                </c:pt>
                <c:pt idx="1603">
                  <c:v>143.15766300000001</c:v>
                </c:pt>
              </c:numCache>
            </c:numRef>
          </c:val>
          <c:smooth val="0"/>
          <c:extLst>
            <c:ext xmlns:c16="http://schemas.microsoft.com/office/drawing/2014/chart" uri="{C3380CC4-5D6E-409C-BE32-E72D297353CC}">
              <c16:uniqueId val="{00000000-14EC-4326-BE51-12FCEA2DB680}"/>
            </c:ext>
          </c:extLst>
        </c:ser>
        <c:ser>
          <c:idx val="1"/>
          <c:order val="1"/>
          <c:tx>
            <c:strRef>
              <c:f>Fuel!$Y$4</c:f>
              <c:strCache>
                <c:ptCount val="1"/>
                <c:pt idx="0">
                  <c:v>Precio FO4 S.IND/ Inc. IVA EPP</c:v>
                </c:pt>
              </c:strCache>
            </c:strRef>
          </c:tx>
          <c:spPr>
            <a:ln w="38100">
              <a:solidFill>
                <a:srgbClr val="002060"/>
              </a:solidFill>
            </a:ln>
          </c:spPr>
          <c:marker>
            <c:symbol val="none"/>
          </c:marker>
          <c:cat>
            <c:numRef>
              <c:f>Fuel!$C$94:$C$1697</c:f>
              <c:numCache>
                <c:formatCode>m/d/yyyy</c:formatCode>
                <c:ptCount val="1604"/>
                <c:pt idx="1">
                  <c:v>44677</c:v>
                </c:pt>
                <c:pt idx="2">
                  <c:v>44676</c:v>
                </c:pt>
                <c:pt idx="3">
                  <c:v>44673</c:v>
                </c:pt>
                <c:pt idx="4">
                  <c:v>44672</c:v>
                </c:pt>
                <c:pt idx="5">
                  <c:v>44671</c:v>
                </c:pt>
                <c:pt idx="6">
                  <c:v>44670</c:v>
                </c:pt>
                <c:pt idx="7">
                  <c:v>44669</c:v>
                </c:pt>
                <c:pt idx="8">
                  <c:v>44665</c:v>
                </c:pt>
                <c:pt idx="9">
                  <c:v>44664</c:v>
                </c:pt>
                <c:pt idx="10">
                  <c:v>44663</c:v>
                </c:pt>
                <c:pt idx="11">
                  <c:v>44662</c:v>
                </c:pt>
                <c:pt idx="12">
                  <c:v>44659</c:v>
                </c:pt>
                <c:pt idx="13">
                  <c:v>44658</c:v>
                </c:pt>
                <c:pt idx="14">
                  <c:v>44657</c:v>
                </c:pt>
                <c:pt idx="15">
                  <c:v>44656</c:v>
                </c:pt>
                <c:pt idx="16">
                  <c:v>44655</c:v>
                </c:pt>
                <c:pt idx="17">
                  <c:v>44652</c:v>
                </c:pt>
                <c:pt idx="18">
                  <c:v>44651</c:v>
                </c:pt>
                <c:pt idx="19">
                  <c:v>44650</c:v>
                </c:pt>
                <c:pt idx="20">
                  <c:v>44649</c:v>
                </c:pt>
                <c:pt idx="21">
                  <c:v>44648</c:v>
                </c:pt>
                <c:pt idx="22">
                  <c:v>44645</c:v>
                </c:pt>
                <c:pt idx="23">
                  <c:v>44644</c:v>
                </c:pt>
                <c:pt idx="24">
                  <c:v>44643</c:v>
                </c:pt>
                <c:pt idx="25">
                  <c:v>44642</c:v>
                </c:pt>
                <c:pt idx="26">
                  <c:v>44641</c:v>
                </c:pt>
                <c:pt idx="27">
                  <c:v>44638</c:v>
                </c:pt>
                <c:pt idx="28">
                  <c:v>44637</c:v>
                </c:pt>
                <c:pt idx="29">
                  <c:v>44636</c:v>
                </c:pt>
                <c:pt idx="30">
                  <c:v>44635</c:v>
                </c:pt>
                <c:pt idx="31">
                  <c:v>44634</c:v>
                </c:pt>
                <c:pt idx="32">
                  <c:v>44631</c:v>
                </c:pt>
                <c:pt idx="33">
                  <c:v>44630</c:v>
                </c:pt>
                <c:pt idx="34">
                  <c:v>44629</c:v>
                </c:pt>
                <c:pt idx="35">
                  <c:v>44628</c:v>
                </c:pt>
                <c:pt idx="36">
                  <c:v>44627</c:v>
                </c:pt>
                <c:pt idx="37">
                  <c:v>44624</c:v>
                </c:pt>
                <c:pt idx="38">
                  <c:v>44623</c:v>
                </c:pt>
                <c:pt idx="39">
                  <c:v>44622</c:v>
                </c:pt>
                <c:pt idx="40">
                  <c:v>44621</c:v>
                </c:pt>
                <c:pt idx="41">
                  <c:v>44620</c:v>
                </c:pt>
                <c:pt idx="42">
                  <c:v>44617</c:v>
                </c:pt>
                <c:pt idx="43">
                  <c:v>44616</c:v>
                </c:pt>
                <c:pt idx="44">
                  <c:v>44615</c:v>
                </c:pt>
                <c:pt idx="45">
                  <c:v>44614</c:v>
                </c:pt>
                <c:pt idx="46">
                  <c:v>44610</c:v>
                </c:pt>
                <c:pt idx="47">
                  <c:v>44609</c:v>
                </c:pt>
                <c:pt idx="48">
                  <c:v>44608</c:v>
                </c:pt>
                <c:pt idx="49">
                  <c:v>44607</c:v>
                </c:pt>
                <c:pt idx="50">
                  <c:v>44606</c:v>
                </c:pt>
                <c:pt idx="51">
                  <c:v>44603</c:v>
                </c:pt>
                <c:pt idx="52">
                  <c:v>44602</c:v>
                </c:pt>
                <c:pt idx="53">
                  <c:v>44601</c:v>
                </c:pt>
                <c:pt idx="54">
                  <c:v>44600</c:v>
                </c:pt>
                <c:pt idx="55">
                  <c:v>44599</c:v>
                </c:pt>
                <c:pt idx="56">
                  <c:v>44596</c:v>
                </c:pt>
                <c:pt idx="57">
                  <c:v>44595</c:v>
                </c:pt>
                <c:pt idx="58">
                  <c:v>44594</c:v>
                </c:pt>
                <c:pt idx="59">
                  <c:v>44593</c:v>
                </c:pt>
                <c:pt idx="60">
                  <c:v>44592</c:v>
                </c:pt>
                <c:pt idx="61">
                  <c:v>44589</c:v>
                </c:pt>
                <c:pt idx="62">
                  <c:v>44588</c:v>
                </c:pt>
                <c:pt idx="63">
                  <c:v>44587</c:v>
                </c:pt>
                <c:pt idx="64">
                  <c:v>44586</c:v>
                </c:pt>
                <c:pt idx="65">
                  <c:v>44585</c:v>
                </c:pt>
                <c:pt idx="66">
                  <c:v>44582</c:v>
                </c:pt>
                <c:pt idx="67">
                  <c:v>44581</c:v>
                </c:pt>
                <c:pt idx="68">
                  <c:v>44580</c:v>
                </c:pt>
                <c:pt idx="69">
                  <c:v>44579</c:v>
                </c:pt>
                <c:pt idx="70">
                  <c:v>44578</c:v>
                </c:pt>
                <c:pt idx="71">
                  <c:v>44575</c:v>
                </c:pt>
                <c:pt idx="72">
                  <c:v>44574</c:v>
                </c:pt>
                <c:pt idx="73">
                  <c:v>44573</c:v>
                </c:pt>
                <c:pt idx="74">
                  <c:v>44572</c:v>
                </c:pt>
                <c:pt idx="75">
                  <c:v>44571</c:v>
                </c:pt>
                <c:pt idx="76">
                  <c:v>44568</c:v>
                </c:pt>
                <c:pt idx="77">
                  <c:v>44567</c:v>
                </c:pt>
                <c:pt idx="78">
                  <c:v>44566</c:v>
                </c:pt>
                <c:pt idx="79">
                  <c:v>44565</c:v>
                </c:pt>
                <c:pt idx="80">
                  <c:v>44564</c:v>
                </c:pt>
                <c:pt idx="81">
                  <c:v>44560</c:v>
                </c:pt>
                <c:pt idx="82">
                  <c:v>44559</c:v>
                </c:pt>
                <c:pt idx="83">
                  <c:v>44558</c:v>
                </c:pt>
                <c:pt idx="84">
                  <c:v>44557</c:v>
                </c:pt>
                <c:pt idx="85">
                  <c:v>44553</c:v>
                </c:pt>
                <c:pt idx="86">
                  <c:v>44552</c:v>
                </c:pt>
                <c:pt idx="87">
                  <c:v>44551</c:v>
                </c:pt>
                <c:pt idx="88">
                  <c:v>44550</c:v>
                </c:pt>
                <c:pt idx="89">
                  <c:v>44547</c:v>
                </c:pt>
                <c:pt idx="90">
                  <c:v>44546</c:v>
                </c:pt>
                <c:pt idx="91">
                  <c:v>44545</c:v>
                </c:pt>
                <c:pt idx="92">
                  <c:v>44544</c:v>
                </c:pt>
                <c:pt idx="93">
                  <c:v>44543</c:v>
                </c:pt>
                <c:pt idx="94">
                  <c:v>44540</c:v>
                </c:pt>
                <c:pt idx="95">
                  <c:v>44539</c:v>
                </c:pt>
                <c:pt idx="96">
                  <c:v>44538</c:v>
                </c:pt>
                <c:pt idx="97">
                  <c:v>44537</c:v>
                </c:pt>
                <c:pt idx="98">
                  <c:v>44536</c:v>
                </c:pt>
                <c:pt idx="99">
                  <c:v>44533</c:v>
                </c:pt>
                <c:pt idx="100">
                  <c:v>44532</c:v>
                </c:pt>
                <c:pt idx="101">
                  <c:v>44531</c:v>
                </c:pt>
                <c:pt idx="102">
                  <c:v>44530</c:v>
                </c:pt>
                <c:pt idx="103">
                  <c:v>44529</c:v>
                </c:pt>
                <c:pt idx="104">
                  <c:v>44524</c:v>
                </c:pt>
                <c:pt idx="105">
                  <c:v>44523</c:v>
                </c:pt>
                <c:pt idx="106">
                  <c:v>44522</c:v>
                </c:pt>
                <c:pt idx="107">
                  <c:v>44519</c:v>
                </c:pt>
                <c:pt idx="108">
                  <c:v>44518</c:v>
                </c:pt>
                <c:pt idx="109">
                  <c:v>44517</c:v>
                </c:pt>
                <c:pt idx="110">
                  <c:v>44516</c:v>
                </c:pt>
                <c:pt idx="111">
                  <c:v>44515</c:v>
                </c:pt>
                <c:pt idx="112">
                  <c:v>44512</c:v>
                </c:pt>
                <c:pt idx="113">
                  <c:v>44511</c:v>
                </c:pt>
                <c:pt idx="114">
                  <c:v>44510</c:v>
                </c:pt>
                <c:pt idx="115">
                  <c:v>44509</c:v>
                </c:pt>
                <c:pt idx="116">
                  <c:v>44508</c:v>
                </c:pt>
                <c:pt idx="117">
                  <c:v>44505</c:v>
                </c:pt>
                <c:pt idx="118">
                  <c:v>44504</c:v>
                </c:pt>
                <c:pt idx="119">
                  <c:v>44503</c:v>
                </c:pt>
                <c:pt idx="120">
                  <c:v>44502</c:v>
                </c:pt>
                <c:pt idx="121">
                  <c:v>44501</c:v>
                </c:pt>
                <c:pt idx="122">
                  <c:v>44498</c:v>
                </c:pt>
                <c:pt idx="123">
                  <c:v>44497</c:v>
                </c:pt>
                <c:pt idx="124">
                  <c:v>44496</c:v>
                </c:pt>
                <c:pt idx="125">
                  <c:v>44495</c:v>
                </c:pt>
                <c:pt idx="126">
                  <c:v>44494</c:v>
                </c:pt>
                <c:pt idx="127">
                  <c:v>44491</c:v>
                </c:pt>
                <c:pt idx="128">
                  <c:v>44490</c:v>
                </c:pt>
                <c:pt idx="129">
                  <c:v>44489</c:v>
                </c:pt>
                <c:pt idx="130">
                  <c:v>44488</c:v>
                </c:pt>
                <c:pt idx="131">
                  <c:v>44487</c:v>
                </c:pt>
                <c:pt idx="132">
                  <c:v>44484</c:v>
                </c:pt>
                <c:pt idx="133">
                  <c:v>44483</c:v>
                </c:pt>
                <c:pt idx="134">
                  <c:v>44482</c:v>
                </c:pt>
                <c:pt idx="135">
                  <c:v>44481</c:v>
                </c:pt>
                <c:pt idx="136">
                  <c:v>44480</c:v>
                </c:pt>
                <c:pt idx="137">
                  <c:v>44477</c:v>
                </c:pt>
                <c:pt idx="138">
                  <c:v>44476</c:v>
                </c:pt>
                <c:pt idx="139">
                  <c:v>44475</c:v>
                </c:pt>
                <c:pt idx="140">
                  <c:v>44474</c:v>
                </c:pt>
                <c:pt idx="141">
                  <c:v>44473</c:v>
                </c:pt>
                <c:pt idx="142">
                  <c:v>44470</c:v>
                </c:pt>
                <c:pt idx="143">
                  <c:v>44469</c:v>
                </c:pt>
                <c:pt idx="144">
                  <c:v>44468</c:v>
                </c:pt>
                <c:pt idx="145">
                  <c:v>44467</c:v>
                </c:pt>
                <c:pt idx="146">
                  <c:v>44464</c:v>
                </c:pt>
                <c:pt idx="147">
                  <c:v>44463</c:v>
                </c:pt>
                <c:pt idx="148">
                  <c:v>44462</c:v>
                </c:pt>
                <c:pt idx="149">
                  <c:v>44461</c:v>
                </c:pt>
                <c:pt idx="150">
                  <c:v>44460</c:v>
                </c:pt>
                <c:pt idx="151">
                  <c:v>44459</c:v>
                </c:pt>
                <c:pt idx="152">
                  <c:v>44456</c:v>
                </c:pt>
                <c:pt idx="153">
                  <c:v>44455</c:v>
                </c:pt>
                <c:pt idx="154">
                  <c:v>44454</c:v>
                </c:pt>
                <c:pt idx="155">
                  <c:v>44453</c:v>
                </c:pt>
                <c:pt idx="156">
                  <c:v>44452</c:v>
                </c:pt>
                <c:pt idx="157">
                  <c:v>44449</c:v>
                </c:pt>
                <c:pt idx="158">
                  <c:v>44448</c:v>
                </c:pt>
                <c:pt idx="159">
                  <c:v>44447</c:v>
                </c:pt>
                <c:pt idx="160">
                  <c:v>44446</c:v>
                </c:pt>
                <c:pt idx="161">
                  <c:v>44445</c:v>
                </c:pt>
                <c:pt idx="162">
                  <c:v>44442</c:v>
                </c:pt>
                <c:pt idx="163">
                  <c:v>44441</c:v>
                </c:pt>
                <c:pt idx="164">
                  <c:v>44440</c:v>
                </c:pt>
                <c:pt idx="165">
                  <c:v>44439</c:v>
                </c:pt>
                <c:pt idx="166">
                  <c:v>44438</c:v>
                </c:pt>
                <c:pt idx="167">
                  <c:v>44435</c:v>
                </c:pt>
                <c:pt idx="168">
                  <c:v>44434</c:v>
                </c:pt>
                <c:pt idx="169">
                  <c:v>44433</c:v>
                </c:pt>
                <c:pt idx="170">
                  <c:v>44432</c:v>
                </c:pt>
                <c:pt idx="171">
                  <c:v>44431</c:v>
                </c:pt>
                <c:pt idx="172">
                  <c:v>44428</c:v>
                </c:pt>
                <c:pt idx="173">
                  <c:v>44427</c:v>
                </c:pt>
                <c:pt idx="174">
                  <c:v>44426</c:v>
                </c:pt>
                <c:pt idx="175">
                  <c:v>44425</c:v>
                </c:pt>
                <c:pt idx="176">
                  <c:v>44424</c:v>
                </c:pt>
                <c:pt idx="177">
                  <c:v>44421</c:v>
                </c:pt>
                <c:pt idx="178">
                  <c:v>44420</c:v>
                </c:pt>
                <c:pt idx="179">
                  <c:v>44419</c:v>
                </c:pt>
                <c:pt idx="180">
                  <c:v>44418</c:v>
                </c:pt>
                <c:pt idx="181">
                  <c:v>44417</c:v>
                </c:pt>
                <c:pt idx="182">
                  <c:v>44414</c:v>
                </c:pt>
                <c:pt idx="183">
                  <c:v>44413</c:v>
                </c:pt>
                <c:pt idx="184">
                  <c:v>44412</c:v>
                </c:pt>
                <c:pt idx="185">
                  <c:v>44411</c:v>
                </c:pt>
                <c:pt idx="186">
                  <c:v>44410</c:v>
                </c:pt>
                <c:pt idx="187">
                  <c:v>44407</c:v>
                </c:pt>
                <c:pt idx="188">
                  <c:v>44406</c:v>
                </c:pt>
                <c:pt idx="189">
                  <c:v>44405</c:v>
                </c:pt>
                <c:pt idx="190">
                  <c:v>44404</c:v>
                </c:pt>
                <c:pt idx="191">
                  <c:v>44403</c:v>
                </c:pt>
                <c:pt idx="192">
                  <c:v>44400</c:v>
                </c:pt>
                <c:pt idx="193">
                  <c:v>44399</c:v>
                </c:pt>
                <c:pt idx="194">
                  <c:v>44398</c:v>
                </c:pt>
                <c:pt idx="195">
                  <c:v>44397</c:v>
                </c:pt>
                <c:pt idx="196">
                  <c:v>44396</c:v>
                </c:pt>
                <c:pt idx="197">
                  <c:v>44393</c:v>
                </c:pt>
                <c:pt idx="198">
                  <c:v>44392</c:v>
                </c:pt>
                <c:pt idx="199">
                  <c:v>44391</c:v>
                </c:pt>
                <c:pt idx="200">
                  <c:v>44390</c:v>
                </c:pt>
                <c:pt idx="201">
                  <c:v>44389</c:v>
                </c:pt>
                <c:pt idx="202">
                  <c:v>44386</c:v>
                </c:pt>
                <c:pt idx="203">
                  <c:v>44385</c:v>
                </c:pt>
                <c:pt idx="204">
                  <c:v>44384</c:v>
                </c:pt>
                <c:pt idx="205">
                  <c:v>44383</c:v>
                </c:pt>
                <c:pt idx="206">
                  <c:v>44382</c:v>
                </c:pt>
                <c:pt idx="207">
                  <c:v>44379</c:v>
                </c:pt>
                <c:pt idx="208">
                  <c:v>44378</c:v>
                </c:pt>
                <c:pt idx="209">
                  <c:v>44377</c:v>
                </c:pt>
                <c:pt idx="210">
                  <c:v>44376</c:v>
                </c:pt>
                <c:pt idx="211">
                  <c:v>44375</c:v>
                </c:pt>
                <c:pt idx="212">
                  <c:v>44372</c:v>
                </c:pt>
                <c:pt idx="213">
                  <c:v>44371</c:v>
                </c:pt>
                <c:pt idx="214">
                  <c:v>44370</c:v>
                </c:pt>
                <c:pt idx="215">
                  <c:v>44369</c:v>
                </c:pt>
                <c:pt idx="216">
                  <c:v>44368</c:v>
                </c:pt>
                <c:pt idx="217">
                  <c:v>44365</c:v>
                </c:pt>
                <c:pt idx="218">
                  <c:v>44364</c:v>
                </c:pt>
                <c:pt idx="219">
                  <c:v>44363</c:v>
                </c:pt>
                <c:pt idx="220">
                  <c:v>44362</c:v>
                </c:pt>
                <c:pt idx="221">
                  <c:v>44361</c:v>
                </c:pt>
                <c:pt idx="222">
                  <c:v>44358</c:v>
                </c:pt>
                <c:pt idx="223">
                  <c:v>44357</c:v>
                </c:pt>
                <c:pt idx="224">
                  <c:v>44350</c:v>
                </c:pt>
                <c:pt idx="225">
                  <c:v>44349</c:v>
                </c:pt>
                <c:pt idx="226">
                  <c:v>44348</c:v>
                </c:pt>
                <c:pt idx="227">
                  <c:v>44347</c:v>
                </c:pt>
                <c:pt idx="228">
                  <c:v>44344</c:v>
                </c:pt>
                <c:pt idx="229">
                  <c:v>44343</c:v>
                </c:pt>
                <c:pt idx="230">
                  <c:v>44342</c:v>
                </c:pt>
                <c:pt idx="231">
                  <c:v>44341</c:v>
                </c:pt>
                <c:pt idx="232">
                  <c:v>44340</c:v>
                </c:pt>
                <c:pt idx="233">
                  <c:v>44337</c:v>
                </c:pt>
                <c:pt idx="234">
                  <c:v>44336</c:v>
                </c:pt>
                <c:pt idx="235">
                  <c:v>44335</c:v>
                </c:pt>
                <c:pt idx="236">
                  <c:v>44334</c:v>
                </c:pt>
                <c:pt idx="237">
                  <c:v>44333</c:v>
                </c:pt>
                <c:pt idx="238">
                  <c:v>44330</c:v>
                </c:pt>
                <c:pt idx="239">
                  <c:v>44329</c:v>
                </c:pt>
                <c:pt idx="240">
                  <c:v>44328</c:v>
                </c:pt>
                <c:pt idx="241">
                  <c:v>44327</c:v>
                </c:pt>
                <c:pt idx="242">
                  <c:v>44326</c:v>
                </c:pt>
                <c:pt idx="243">
                  <c:v>44323</c:v>
                </c:pt>
                <c:pt idx="244">
                  <c:v>44322</c:v>
                </c:pt>
                <c:pt idx="245">
                  <c:v>44321</c:v>
                </c:pt>
                <c:pt idx="246">
                  <c:v>44320</c:v>
                </c:pt>
                <c:pt idx="247">
                  <c:v>44319</c:v>
                </c:pt>
                <c:pt idx="248">
                  <c:v>44316</c:v>
                </c:pt>
                <c:pt idx="249">
                  <c:v>44315</c:v>
                </c:pt>
                <c:pt idx="250">
                  <c:v>44314</c:v>
                </c:pt>
                <c:pt idx="251">
                  <c:v>44313</c:v>
                </c:pt>
                <c:pt idx="252">
                  <c:v>44312</c:v>
                </c:pt>
                <c:pt idx="253">
                  <c:v>44309</c:v>
                </c:pt>
                <c:pt idx="254">
                  <c:v>44308</c:v>
                </c:pt>
                <c:pt idx="255">
                  <c:v>44307</c:v>
                </c:pt>
                <c:pt idx="256">
                  <c:v>44306</c:v>
                </c:pt>
                <c:pt idx="257">
                  <c:v>44305</c:v>
                </c:pt>
                <c:pt idx="258">
                  <c:v>44302</c:v>
                </c:pt>
                <c:pt idx="259">
                  <c:v>44301</c:v>
                </c:pt>
                <c:pt idx="260">
                  <c:v>44300</c:v>
                </c:pt>
                <c:pt idx="261">
                  <c:v>44299</c:v>
                </c:pt>
                <c:pt idx="262">
                  <c:v>44298</c:v>
                </c:pt>
                <c:pt idx="263">
                  <c:v>44295</c:v>
                </c:pt>
                <c:pt idx="264">
                  <c:v>44294</c:v>
                </c:pt>
                <c:pt idx="265">
                  <c:v>44293</c:v>
                </c:pt>
                <c:pt idx="266">
                  <c:v>44292</c:v>
                </c:pt>
                <c:pt idx="267">
                  <c:v>44291</c:v>
                </c:pt>
                <c:pt idx="268">
                  <c:v>44288</c:v>
                </c:pt>
                <c:pt idx="269">
                  <c:v>44287</c:v>
                </c:pt>
                <c:pt idx="270">
                  <c:v>44286</c:v>
                </c:pt>
                <c:pt idx="271">
                  <c:v>44285</c:v>
                </c:pt>
                <c:pt idx="272">
                  <c:v>44284</c:v>
                </c:pt>
                <c:pt idx="273">
                  <c:v>44281</c:v>
                </c:pt>
                <c:pt idx="274">
                  <c:v>44280</c:v>
                </c:pt>
                <c:pt idx="275">
                  <c:v>44279</c:v>
                </c:pt>
                <c:pt idx="276">
                  <c:v>44278</c:v>
                </c:pt>
                <c:pt idx="277">
                  <c:v>44277</c:v>
                </c:pt>
                <c:pt idx="278">
                  <c:v>44274</c:v>
                </c:pt>
                <c:pt idx="279">
                  <c:v>44273</c:v>
                </c:pt>
                <c:pt idx="280">
                  <c:v>44272</c:v>
                </c:pt>
                <c:pt idx="281">
                  <c:v>44271</c:v>
                </c:pt>
                <c:pt idx="282">
                  <c:v>44270</c:v>
                </c:pt>
                <c:pt idx="283">
                  <c:v>44267</c:v>
                </c:pt>
                <c:pt idx="284">
                  <c:v>44266</c:v>
                </c:pt>
                <c:pt idx="285">
                  <c:v>44265</c:v>
                </c:pt>
                <c:pt idx="286">
                  <c:v>44264</c:v>
                </c:pt>
                <c:pt idx="287">
                  <c:v>44263</c:v>
                </c:pt>
                <c:pt idx="288">
                  <c:v>44260</c:v>
                </c:pt>
                <c:pt idx="289">
                  <c:v>44259</c:v>
                </c:pt>
                <c:pt idx="290">
                  <c:v>44258</c:v>
                </c:pt>
                <c:pt idx="291">
                  <c:v>44257</c:v>
                </c:pt>
                <c:pt idx="292">
                  <c:v>44256</c:v>
                </c:pt>
                <c:pt idx="293">
                  <c:v>44253</c:v>
                </c:pt>
                <c:pt idx="294">
                  <c:v>44252</c:v>
                </c:pt>
                <c:pt idx="295">
                  <c:v>44251</c:v>
                </c:pt>
                <c:pt idx="296">
                  <c:v>44250</c:v>
                </c:pt>
                <c:pt idx="297">
                  <c:v>44249</c:v>
                </c:pt>
                <c:pt idx="298">
                  <c:v>44246</c:v>
                </c:pt>
                <c:pt idx="299">
                  <c:v>44245</c:v>
                </c:pt>
                <c:pt idx="300">
                  <c:v>44244</c:v>
                </c:pt>
                <c:pt idx="301">
                  <c:v>44243</c:v>
                </c:pt>
                <c:pt idx="302">
                  <c:v>44242</c:v>
                </c:pt>
                <c:pt idx="303">
                  <c:v>44239</c:v>
                </c:pt>
                <c:pt idx="304">
                  <c:v>44238</c:v>
                </c:pt>
                <c:pt idx="305">
                  <c:v>44237</c:v>
                </c:pt>
                <c:pt idx="306">
                  <c:v>44236</c:v>
                </c:pt>
                <c:pt idx="307">
                  <c:v>44235</c:v>
                </c:pt>
                <c:pt idx="308">
                  <c:v>44232</c:v>
                </c:pt>
                <c:pt idx="309">
                  <c:v>44231</c:v>
                </c:pt>
                <c:pt idx="310">
                  <c:v>44230</c:v>
                </c:pt>
                <c:pt idx="311">
                  <c:v>44229</c:v>
                </c:pt>
                <c:pt idx="312">
                  <c:v>44228</c:v>
                </c:pt>
                <c:pt idx="313">
                  <c:v>44225</c:v>
                </c:pt>
                <c:pt idx="314">
                  <c:v>44224</c:v>
                </c:pt>
                <c:pt idx="315">
                  <c:v>44223</c:v>
                </c:pt>
                <c:pt idx="316">
                  <c:v>44222</c:v>
                </c:pt>
                <c:pt idx="317">
                  <c:v>44221</c:v>
                </c:pt>
                <c:pt idx="318">
                  <c:v>44218</c:v>
                </c:pt>
                <c:pt idx="319">
                  <c:v>44217</c:v>
                </c:pt>
                <c:pt idx="320">
                  <c:v>44216</c:v>
                </c:pt>
                <c:pt idx="321">
                  <c:v>44215</c:v>
                </c:pt>
                <c:pt idx="322">
                  <c:v>44214</c:v>
                </c:pt>
                <c:pt idx="323">
                  <c:v>44211</c:v>
                </c:pt>
                <c:pt idx="324">
                  <c:v>44210</c:v>
                </c:pt>
                <c:pt idx="325">
                  <c:v>44209</c:v>
                </c:pt>
                <c:pt idx="326">
                  <c:v>44208</c:v>
                </c:pt>
                <c:pt idx="327">
                  <c:v>44207</c:v>
                </c:pt>
                <c:pt idx="328">
                  <c:v>44204</c:v>
                </c:pt>
                <c:pt idx="329">
                  <c:v>44203</c:v>
                </c:pt>
                <c:pt idx="330">
                  <c:v>44202</c:v>
                </c:pt>
                <c:pt idx="331">
                  <c:v>44201</c:v>
                </c:pt>
                <c:pt idx="332">
                  <c:v>44200</c:v>
                </c:pt>
                <c:pt idx="333">
                  <c:v>44196</c:v>
                </c:pt>
                <c:pt idx="334">
                  <c:v>44195</c:v>
                </c:pt>
                <c:pt idx="335">
                  <c:v>44194</c:v>
                </c:pt>
                <c:pt idx="336">
                  <c:v>44193</c:v>
                </c:pt>
                <c:pt idx="337">
                  <c:v>44189</c:v>
                </c:pt>
                <c:pt idx="338">
                  <c:v>44188</c:v>
                </c:pt>
                <c:pt idx="339">
                  <c:v>44187</c:v>
                </c:pt>
                <c:pt idx="340">
                  <c:v>44186</c:v>
                </c:pt>
                <c:pt idx="341">
                  <c:v>44183</c:v>
                </c:pt>
                <c:pt idx="342">
                  <c:v>44182</c:v>
                </c:pt>
                <c:pt idx="343">
                  <c:v>44181</c:v>
                </c:pt>
                <c:pt idx="344">
                  <c:v>44180</c:v>
                </c:pt>
                <c:pt idx="345">
                  <c:v>44179</c:v>
                </c:pt>
                <c:pt idx="346">
                  <c:v>44176</c:v>
                </c:pt>
                <c:pt idx="347">
                  <c:v>44175</c:v>
                </c:pt>
                <c:pt idx="348">
                  <c:v>44174</c:v>
                </c:pt>
                <c:pt idx="349">
                  <c:v>44173</c:v>
                </c:pt>
                <c:pt idx="350">
                  <c:v>44172</c:v>
                </c:pt>
                <c:pt idx="351">
                  <c:v>44169</c:v>
                </c:pt>
                <c:pt idx="352">
                  <c:v>44168</c:v>
                </c:pt>
                <c:pt idx="353">
                  <c:v>44167</c:v>
                </c:pt>
                <c:pt idx="354">
                  <c:v>44166</c:v>
                </c:pt>
                <c:pt idx="355">
                  <c:v>44165</c:v>
                </c:pt>
                <c:pt idx="356">
                  <c:v>44162</c:v>
                </c:pt>
                <c:pt idx="357">
                  <c:v>44161</c:v>
                </c:pt>
                <c:pt idx="358">
                  <c:v>44160</c:v>
                </c:pt>
                <c:pt idx="359">
                  <c:v>44159</c:v>
                </c:pt>
                <c:pt idx="360">
                  <c:v>44158</c:v>
                </c:pt>
                <c:pt idx="361">
                  <c:v>44155</c:v>
                </c:pt>
                <c:pt idx="362">
                  <c:v>44154</c:v>
                </c:pt>
                <c:pt idx="363">
                  <c:v>44153</c:v>
                </c:pt>
                <c:pt idx="364">
                  <c:v>44152</c:v>
                </c:pt>
                <c:pt idx="365">
                  <c:v>44151</c:v>
                </c:pt>
                <c:pt idx="366">
                  <c:v>44148</c:v>
                </c:pt>
                <c:pt idx="367">
                  <c:v>44147</c:v>
                </c:pt>
                <c:pt idx="368">
                  <c:v>44146</c:v>
                </c:pt>
                <c:pt idx="369">
                  <c:v>44145</c:v>
                </c:pt>
                <c:pt idx="370">
                  <c:v>44144</c:v>
                </c:pt>
                <c:pt idx="371">
                  <c:v>44141</c:v>
                </c:pt>
                <c:pt idx="372">
                  <c:v>44140</c:v>
                </c:pt>
                <c:pt idx="373">
                  <c:v>44139</c:v>
                </c:pt>
                <c:pt idx="374">
                  <c:v>44138</c:v>
                </c:pt>
                <c:pt idx="375">
                  <c:v>44137</c:v>
                </c:pt>
                <c:pt idx="376">
                  <c:v>44134</c:v>
                </c:pt>
                <c:pt idx="377">
                  <c:v>44133</c:v>
                </c:pt>
                <c:pt idx="378">
                  <c:v>44132</c:v>
                </c:pt>
                <c:pt idx="379">
                  <c:v>44131</c:v>
                </c:pt>
                <c:pt idx="380">
                  <c:v>44130</c:v>
                </c:pt>
                <c:pt idx="381">
                  <c:v>44127</c:v>
                </c:pt>
                <c:pt idx="382">
                  <c:v>44126</c:v>
                </c:pt>
                <c:pt idx="383">
                  <c:v>44125</c:v>
                </c:pt>
                <c:pt idx="384">
                  <c:v>44124</c:v>
                </c:pt>
                <c:pt idx="385">
                  <c:v>44123</c:v>
                </c:pt>
                <c:pt idx="386">
                  <c:v>44120</c:v>
                </c:pt>
                <c:pt idx="387">
                  <c:v>44119</c:v>
                </c:pt>
                <c:pt idx="388">
                  <c:v>44118</c:v>
                </c:pt>
                <c:pt idx="389">
                  <c:v>44117</c:v>
                </c:pt>
                <c:pt idx="390">
                  <c:v>44116</c:v>
                </c:pt>
                <c:pt idx="391">
                  <c:v>44113</c:v>
                </c:pt>
                <c:pt idx="392">
                  <c:v>44112</c:v>
                </c:pt>
                <c:pt idx="393">
                  <c:v>44111</c:v>
                </c:pt>
                <c:pt idx="394">
                  <c:v>44110</c:v>
                </c:pt>
                <c:pt idx="395">
                  <c:v>44109</c:v>
                </c:pt>
                <c:pt idx="396">
                  <c:v>44106</c:v>
                </c:pt>
                <c:pt idx="397">
                  <c:v>44105</c:v>
                </c:pt>
                <c:pt idx="398">
                  <c:v>44104</c:v>
                </c:pt>
                <c:pt idx="399">
                  <c:v>44103</c:v>
                </c:pt>
                <c:pt idx="400">
                  <c:v>44102</c:v>
                </c:pt>
                <c:pt idx="401">
                  <c:v>44099</c:v>
                </c:pt>
                <c:pt idx="402">
                  <c:v>44098</c:v>
                </c:pt>
                <c:pt idx="403">
                  <c:v>44097</c:v>
                </c:pt>
                <c:pt idx="404">
                  <c:v>44096</c:v>
                </c:pt>
                <c:pt idx="405">
                  <c:v>44095</c:v>
                </c:pt>
                <c:pt idx="406">
                  <c:v>44092</c:v>
                </c:pt>
                <c:pt idx="407">
                  <c:v>44091</c:v>
                </c:pt>
                <c:pt idx="408">
                  <c:v>44090</c:v>
                </c:pt>
                <c:pt idx="409">
                  <c:v>44089</c:v>
                </c:pt>
                <c:pt idx="410">
                  <c:v>44088</c:v>
                </c:pt>
                <c:pt idx="411">
                  <c:v>44085</c:v>
                </c:pt>
                <c:pt idx="412">
                  <c:v>44084</c:v>
                </c:pt>
                <c:pt idx="413">
                  <c:v>44083</c:v>
                </c:pt>
                <c:pt idx="414">
                  <c:v>44082</c:v>
                </c:pt>
                <c:pt idx="415">
                  <c:v>44081</c:v>
                </c:pt>
                <c:pt idx="416">
                  <c:v>44078</c:v>
                </c:pt>
                <c:pt idx="417">
                  <c:v>44077</c:v>
                </c:pt>
                <c:pt idx="418">
                  <c:v>44076</c:v>
                </c:pt>
                <c:pt idx="419">
                  <c:v>44075</c:v>
                </c:pt>
                <c:pt idx="420">
                  <c:v>44074</c:v>
                </c:pt>
                <c:pt idx="421">
                  <c:v>44071</c:v>
                </c:pt>
                <c:pt idx="422">
                  <c:v>44070</c:v>
                </c:pt>
                <c:pt idx="423">
                  <c:v>44069</c:v>
                </c:pt>
                <c:pt idx="424">
                  <c:v>44068</c:v>
                </c:pt>
                <c:pt idx="425">
                  <c:v>44067</c:v>
                </c:pt>
                <c:pt idx="426">
                  <c:v>44064</c:v>
                </c:pt>
                <c:pt idx="427">
                  <c:v>44063</c:v>
                </c:pt>
                <c:pt idx="428">
                  <c:v>44062</c:v>
                </c:pt>
                <c:pt idx="429">
                  <c:v>44061</c:v>
                </c:pt>
                <c:pt idx="430">
                  <c:v>44060</c:v>
                </c:pt>
                <c:pt idx="431">
                  <c:v>44057</c:v>
                </c:pt>
                <c:pt idx="432">
                  <c:v>44056</c:v>
                </c:pt>
                <c:pt idx="433">
                  <c:v>44055</c:v>
                </c:pt>
                <c:pt idx="434">
                  <c:v>44054</c:v>
                </c:pt>
                <c:pt idx="435">
                  <c:v>44053</c:v>
                </c:pt>
                <c:pt idx="436">
                  <c:v>44050</c:v>
                </c:pt>
                <c:pt idx="437">
                  <c:v>44049</c:v>
                </c:pt>
                <c:pt idx="438">
                  <c:v>44048</c:v>
                </c:pt>
                <c:pt idx="439">
                  <c:v>44047</c:v>
                </c:pt>
                <c:pt idx="440">
                  <c:v>44046</c:v>
                </c:pt>
                <c:pt idx="441">
                  <c:v>44043</c:v>
                </c:pt>
                <c:pt idx="442">
                  <c:v>44042</c:v>
                </c:pt>
                <c:pt idx="443">
                  <c:v>44041</c:v>
                </c:pt>
                <c:pt idx="444">
                  <c:v>44040</c:v>
                </c:pt>
                <c:pt idx="445">
                  <c:v>44039</c:v>
                </c:pt>
                <c:pt idx="446">
                  <c:v>44036</c:v>
                </c:pt>
                <c:pt idx="447">
                  <c:v>44035</c:v>
                </c:pt>
                <c:pt idx="448">
                  <c:v>44034</c:v>
                </c:pt>
                <c:pt idx="449">
                  <c:v>44033</c:v>
                </c:pt>
                <c:pt idx="450">
                  <c:v>44032</c:v>
                </c:pt>
                <c:pt idx="451">
                  <c:v>44029</c:v>
                </c:pt>
                <c:pt idx="452">
                  <c:v>44028</c:v>
                </c:pt>
                <c:pt idx="453">
                  <c:v>44027</c:v>
                </c:pt>
                <c:pt idx="454">
                  <c:v>44026</c:v>
                </c:pt>
                <c:pt idx="455">
                  <c:v>44025</c:v>
                </c:pt>
                <c:pt idx="456">
                  <c:v>44022</c:v>
                </c:pt>
                <c:pt idx="457">
                  <c:v>44021</c:v>
                </c:pt>
                <c:pt idx="458">
                  <c:v>44020</c:v>
                </c:pt>
                <c:pt idx="459">
                  <c:v>44019</c:v>
                </c:pt>
                <c:pt idx="460">
                  <c:v>44018</c:v>
                </c:pt>
                <c:pt idx="461">
                  <c:v>44015</c:v>
                </c:pt>
                <c:pt idx="462">
                  <c:v>44014</c:v>
                </c:pt>
                <c:pt idx="463">
                  <c:v>44013</c:v>
                </c:pt>
                <c:pt idx="464">
                  <c:v>44012</c:v>
                </c:pt>
                <c:pt idx="465">
                  <c:v>44011</c:v>
                </c:pt>
                <c:pt idx="466">
                  <c:v>44008</c:v>
                </c:pt>
                <c:pt idx="467">
                  <c:v>44007</c:v>
                </c:pt>
                <c:pt idx="468">
                  <c:v>44006</c:v>
                </c:pt>
                <c:pt idx="469">
                  <c:v>44005</c:v>
                </c:pt>
                <c:pt idx="470">
                  <c:v>44004</c:v>
                </c:pt>
                <c:pt idx="471">
                  <c:v>44001</c:v>
                </c:pt>
                <c:pt idx="472">
                  <c:v>44000</c:v>
                </c:pt>
                <c:pt idx="473">
                  <c:v>43999</c:v>
                </c:pt>
                <c:pt idx="474">
                  <c:v>43998</c:v>
                </c:pt>
                <c:pt idx="475">
                  <c:v>43997</c:v>
                </c:pt>
                <c:pt idx="476">
                  <c:v>43994</c:v>
                </c:pt>
                <c:pt idx="477">
                  <c:v>43993</c:v>
                </c:pt>
                <c:pt idx="478">
                  <c:v>43992</c:v>
                </c:pt>
                <c:pt idx="479">
                  <c:v>43991</c:v>
                </c:pt>
                <c:pt idx="480">
                  <c:v>43990</c:v>
                </c:pt>
                <c:pt idx="481">
                  <c:v>43987</c:v>
                </c:pt>
                <c:pt idx="482">
                  <c:v>43986</c:v>
                </c:pt>
                <c:pt idx="483">
                  <c:v>43985</c:v>
                </c:pt>
                <c:pt idx="484">
                  <c:v>43984</c:v>
                </c:pt>
                <c:pt idx="485">
                  <c:v>43983</c:v>
                </c:pt>
                <c:pt idx="486">
                  <c:v>43980</c:v>
                </c:pt>
                <c:pt idx="487">
                  <c:v>43979</c:v>
                </c:pt>
                <c:pt idx="488">
                  <c:v>43978</c:v>
                </c:pt>
                <c:pt idx="489">
                  <c:v>43977</c:v>
                </c:pt>
                <c:pt idx="490">
                  <c:v>43973</c:v>
                </c:pt>
                <c:pt idx="491">
                  <c:v>43972</c:v>
                </c:pt>
                <c:pt idx="492">
                  <c:v>43971</c:v>
                </c:pt>
                <c:pt idx="493">
                  <c:v>43970</c:v>
                </c:pt>
                <c:pt idx="494">
                  <c:v>43969</c:v>
                </c:pt>
                <c:pt idx="495">
                  <c:v>43966</c:v>
                </c:pt>
                <c:pt idx="496">
                  <c:v>43965</c:v>
                </c:pt>
                <c:pt idx="497">
                  <c:v>43964</c:v>
                </c:pt>
                <c:pt idx="498">
                  <c:v>43963</c:v>
                </c:pt>
                <c:pt idx="499">
                  <c:v>43962</c:v>
                </c:pt>
                <c:pt idx="500">
                  <c:v>43959</c:v>
                </c:pt>
                <c:pt idx="501">
                  <c:v>43958</c:v>
                </c:pt>
                <c:pt idx="502">
                  <c:v>43957</c:v>
                </c:pt>
                <c:pt idx="503">
                  <c:v>43956</c:v>
                </c:pt>
                <c:pt idx="504">
                  <c:v>43955</c:v>
                </c:pt>
                <c:pt idx="505">
                  <c:v>43952</c:v>
                </c:pt>
                <c:pt idx="506">
                  <c:v>43951</c:v>
                </c:pt>
                <c:pt idx="507">
                  <c:v>43950</c:v>
                </c:pt>
                <c:pt idx="508">
                  <c:v>43949</c:v>
                </c:pt>
                <c:pt idx="509">
                  <c:v>43948</c:v>
                </c:pt>
                <c:pt idx="510">
                  <c:v>43945</c:v>
                </c:pt>
                <c:pt idx="511">
                  <c:v>43944</c:v>
                </c:pt>
                <c:pt idx="512">
                  <c:v>43943</c:v>
                </c:pt>
                <c:pt idx="513">
                  <c:v>43942</c:v>
                </c:pt>
                <c:pt idx="514">
                  <c:v>43941</c:v>
                </c:pt>
                <c:pt idx="515">
                  <c:v>43938</c:v>
                </c:pt>
                <c:pt idx="516">
                  <c:v>43937</c:v>
                </c:pt>
                <c:pt idx="517">
                  <c:v>43936</c:v>
                </c:pt>
                <c:pt idx="518">
                  <c:v>43935</c:v>
                </c:pt>
                <c:pt idx="519">
                  <c:v>43934</c:v>
                </c:pt>
                <c:pt idx="520">
                  <c:v>43930</c:v>
                </c:pt>
                <c:pt idx="521">
                  <c:v>43929</c:v>
                </c:pt>
                <c:pt idx="522">
                  <c:v>43928</c:v>
                </c:pt>
                <c:pt idx="523">
                  <c:v>43927</c:v>
                </c:pt>
                <c:pt idx="524">
                  <c:v>43924</c:v>
                </c:pt>
                <c:pt idx="525">
                  <c:v>43923</c:v>
                </c:pt>
                <c:pt idx="526">
                  <c:v>43922</c:v>
                </c:pt>
                <c:pt idx="527">
                  <c:v>43921</c:v>
                </c:pt>
                <c:pt idx="528">
                  <c:v>43920</c:v>
                </c:pt>
                <c:pt idx="529">
                  <c:v>43917</c:v>
                </c:pt>
                <c:pt idx="530">
                  <c:v>43916</c:v>
                </c:pt>
                <c:pt idx="531">
                  <c:v>43915</c:v>
                </c:pt>
                <c:pt idx="532">
                  <c:v>43914</c:v>
                </c:pt>
                <c:pt idx="533">
                  <c:v>43913</c:v>
                </c:pt>
                <c:pt idx="534">
                  <c:v>43910</c:v>
                </c:pt>
                <c:pt idx="535">
                  <c:v>43909</c:v>
                </c:pt>
                <c:pt idx="536">
                  <c:v>43908</c:v>
                </c:pt>
                <c:pt idx="537">
                  <c:v>43907</c:v>
                </c:pt>
                <c:pt idx="538">
                  <c:v>43906</c:v>
                </c:pt>
                <c:pt idx="539">
                  <c:v>43903</c:v>
                </c:pt>
                <c:pt idx="540">
                  <c:v>43902</c:v>
                </c:pt>
                <c:pt idx="541">
                  <c:v>43901</c:v>
                </c:pt>
                <c:pt idx="542">
                  <c:v>43900</c:v>
                </c:pt>
                <c:pt idx="543">
                  <c:v>43899</c:v>
                </c:pt>
                <c:pt idx="544">
                  <c:v>43896</c:v>
                </c:pt>
                <c:pt idx="545">
                  <c:v>43895</c:v>
                </c:pt>
                <c:pt idx="546">
                  <c:v>43894</c:v>
                </c:pt>
                <c:pt idx="547">
                  <c:v>43893</c:v>
                </c:pt>
                <c:pt idx="548">
                  <c:v>43892</c:v>
                </c:pt>
                <c:pt idx="549">
                  <c:v>43889</c:v>
                </c:pt>
                <c:pt idx="550">
                  <c:v>43888</c:v>
                </c:pt>
                <c:pt idx="551">
                  <c:v>43887</c:v>
                </c:pt>
                <c:pt idx="552">
                  <c:v>43886</c:v>
                </c:pt>
                <c:pt idx="553">
                  <c:v>43885</c:v>
                </c:pt>
                <c:pt idx="554">
                  <c:v>43882</c:v>
                </c:pt>
                <c:pt idx="555">
                  <c:v>43881</c:v>
                </c:pt>
                <c:pt idx="556">
                  <c:v>43880</c:v>
                </c:pt>
                <c:pt idx="557">
                  <c:v>43879</c:v>
                </c:pt>
                <c:pt idx="558">
                  <c:v>43875</c:v>
                </c:pt>
                <c:pt idx="559">
                  <c:v>43874</c:v>
                </c:pt>
                <c:pt idx="560">
                  <c:v>43873</c:v>
                </c:pt>
                <c:pt idx="561">
                  <c:v>43872</c:v>
                </c:pt>
                <c:pt idx="562">
                  <c:v>43871</c:v>
                </c:pt>
                <c:pt idx="563">
                  <c:v>43868</c:v>
                </c:pt>
                <c:pt idx="564">
                  <c:v>43867</c:v>
                </c:pt>
                <c:pt idx="565">
                  <c:v>43866</c:v>
                </c:pt>
                <c:pt idx="566">
                  <c:v>43865</c:v>
                </c:pt>
                <c:pt idx="567">
                  <c:v>43864</c:v>
                </c:pt>
                <c:pt idx="568">
                  <c:v>43861</c:v>
                </c:pt>
                <c:pt idx="569">
                  <c:v>43860</c:v>
                </c:pt>
                <c:pt idx="570">
                  <c:v>43859</c:v>
                </c:pt>
                <c:pt idx="571">
                  <c:v>43858</c:v>
                </c:pt>
                <c:pt idx="572">
                  <c:v>43857</c:v>
                </c:pt>
                <c:pt idx="573">
                  <c:v>43854</c:v>
                </c:pt>
                <c:pt idx="574">
                  <c:v>43853</c:v>
                </c:pt>
                <c:pt idx="575">
                  <c:v>43852</c:v>
                </c:pt>
                <c:pt idx="576">
                  <c:v>43851</c:v>
                </c:pt>
                <c:pt idx="577">
                  <c:v>43847</c:v>
                </c:pt>
                <c:pt idx="578">
                  <c:v>43846</c:v>
                </c:pt>
                <c:pt idx="579">
                  <c:v>43845</c:v>
                </c:pt>
                <c:pt idx="580">
                  <c:v>43844</c:v>
                </c:pt>
                <c:pt idx="581">
                  <c:v>43843</c:v>
                </c:pt>
                <c:pt idx="582">
                  <c:v>43840</c:v>
                </c:pt>
                <c:pt idx="583">
                  <c:v>43839</c:v>
                </c:pt>
                <c:pt idx="584">
                  <c:v>43838</c:v>
                </c:pt>
                <c:pt idx="585">
                  <c:v>43837</c:v>
                </c:pt>
                <c:pt idx="586">
                  <c:v>43836</c:v>
                </c:pt>
                <c:pt idx="587">
                  <c:v>43833</c:v>
                </c:pt>
                <c:pt idx="588">
                  <c:v>43832</c:v>
                </c:pt>
                <c:pt idx="589">
                  <c:v>43830</c:v>
                </c:pt>
                <c:pt idx="590">
                  <c:v>43829</c:v>
                </c:pt>
                <c:pt idx="591">
                  <c:v>43826</c:v>
                </c:pt>
                <c:pt idx="592">
                  <c:v>43825</c:v>
                </c:pt>
                <c:pt idx="593">
                  <c:v>43823</c:v>
                </c:pt>
                <c:pt idx="594">
                  <c:v>43822</c:v>
                </c:pt>
                <c:pt idx="595">
                  <c:v>43819</c:v>
                </c:pt>
                <c:pt idx="596">
                  <c:v>43818</c:v>
                </c:pt>
                <c:pt idx="597">
                  <c:v>43817</c:v>
                </c:pt>
                <c:pt idx="598">
                  <c:v>43816</c:v>
                </c:pt>
                <c:pt idx="599">
                  <c:v>43815</c:v>
                </c:pt>
                <c:pt idx="600">
                  <c:v>43812</c:v>
                </c:pt>
                <c:pt idx="601">
                  <c:v>43811</c:v>
                </c:pt>
                <c:pt idx="602">
                  <c:v>43810</c:v>
                </c:pt>
                <c:pt idx="603">
                  <c:v>43809</c:v>
                </c:pt>
                <c:pt idx="604">
                  <c:v>43808</c:v>
                </c:pt>
                <c:pt idx="605">
                  <c:v>43805</c:v>
                </c:pt>
                <c:pt idx="606">
                  <c:v>43804</c:v>
                </c:pt>
                <c:pt idx="607">
                  <c:v>43803</c:v>
                </c:pt>
                <c:pt idx="608">
                  <c:v>43802</c:v>
                </c:pt>
                <c:pt idx="609">
                  <c:v>43801</c:v>
                </c:pt>
                <c:pt idx="610">
                  <c:v>43796</c:v>
                </c:pt>
                <c:pt idx="611">
                  <c:v>43795</c:v>
                </c:pt>
                <c:pt idx="612">
                  <c:v>43794</c:v>
                </c:pt>
                <c:pt idx="613">
                  <c:v>43791</c:v>
                </c:pt>
                <c:pt idx="614">
                  <c:v>43790</c:v>
                </c:pt>
                <c:pt idx="615">
                  <c:v>43789</c:v>
                </c:pt>
                <c:pt idx="616">
                  <c:v>43788</c:v>
                </c:pt>
                <c:pt idx="617">
                  <c:v>43787</c:v>
                </c:pt>
                <c:pt idx="618">
                  <c:v>43784</c:v>
                </c:pt>
                <c:pt idx="619">
                  <c:v>43783</c:v>
                </c:pt>
                <c:pt idx="620">
                  <c:v>43782</c:v>
                </c:pt>
                <c:pt idx="621">
                  <c:v>43781</c:v>
                </c:pt>
                <c:pt idx="622">
                  <c:v>43780</c:v>
                </c:pt>
                <c:pt idx="623">
                  <c:v>43777</c:v>
                </c:pt>
                <c:pt idx="624">
                  <c:v>43776</c:v>
                </c:pt>
                <c:pt idx="625">
                  <c:v>43775</c:v>
                </c:pt>
                <c:pt idx="626">
                  <c:v>43774</c:v>
                </c:pt>
                <c:pt idx="627">
                  <c:v>43773</c:v>
                </c:pt>
                <c:pt idx="628">
                  <c:v>43770</c:v>
                </c:pt>
                <c:pt idx="629">
                  <c:v>43769</c:v>
                </c:pt>
                <c:pt idx="630">
                  <c:v>43768</c:v>
                </c:pt>
                <c:pt idx="631">
                  <c:v>43767</c:v>
                </c:pt>
                <c:pt idx="632">
                  <c:v>43766</c:v>
                </c:pt>
                <c:pt idx="633">
                  <c:v>43763</c:v>
                </c:pt>
                <c:pt idx="634">
                  <c:v>43762</c:v>
                </c:pt>
                <c:pt idx="635">
                  <c:v>43761</c:v>
                </c:pt>
                <c:pt idx="636">
                  <c:v>43760</c:v>
                </c:pt>
                <c:pt idx="637">
                  <c:v>43759</c:v>
                </c:pt>
                <c:pt idx="638">
                  <c:v>43756</c:v>
                </c:pt>
                <c:pt idx="639">
                  <c:v>43755</c:v>
                </c:pt>
                <c:pt idx="640">
                  <c:v>43754</c:v>
                </c:pt>
                <c:pt idx="641">
                  <c:v>43753</c:v>
                </c:pt>
                <c:pt idx="642">
                  <c:v>43752</c:v>
                </c:pt>
                <c:pt idx="643">
                  <c:v>43749</c:v>
                </c:pt>
                <c:pt idx="644">
                  <c:v>43748</c:v>
                </c:pt>
                <c:pt idx="645">
                  <c:v>43747</c:v>
                </c:pt>
                <c:pt idx="646">
                  <c:v>43746</c:v>
                </c:pt>
                <c:pt idx="647">
                  <c:v>43745</c:v>
                </c:pt>
                <c:pt idx="648">
                  <c:v>43742</c:v>
                </c:pt>
                <c:pt idx="649">
                  <c:v>43741</c:v>
                </c:pt>
                <c:pt idx="650">
                  <c:v>43740</c:v>
                </c:pt>
                <c:pt idx="651">
                  <c:v>43739</c:v>
                </c:pt>
                <c:pt idx="652">
                  <c:v>43738</c:v>
                </c:pt>
                <c:pt idx="653">
                  <c:v>43735</c:v>
                </c:pt>
                <c:pt idx="654">
                  <c:v>43734</c:v>
                </c:pt>
                <c:pt idx="655">
                  <c:v>43733</c:v>
                </c:pt>
                <c:pt idx="656">
                  <c:v>43732</c:v>
                </c:pt>
                <c:pt idx="657">
                  <c:v>43731</c:v>
                </c:pt>
                <c:pt idx="658">
                  <c:v>43728</c:v>
                </c:pt>
                <c:pt idx="659">
                  <c:v>43727</c:v>
                </c:pt>
                <c:pt idx="660">
                  <c:v>43726</c:v>
                </c:pt>
                <c:pt idx="661">
                  <c:v>43725</c:v>
                </c:pt>
                <c:pt idx="662">
                  <c:v>43724</c:v>
                </c:pt>
                <c:pt idx="663">
                  <c:v>43721</c:v>
                </c:pt>
                <c:pt idx="664">
                  <c:v>43720</c:v>
                </c:pt>
                <c:pt idx="665">
                  <c:v>43719</c:v>
                </c:pt>
                <c:pt idx="666">
                  <c:v>43718</c:v>
                </c:pt>
                <c:pt idx="667">
                  <c:v>43717</c:v>
                </c:pt>
                <c:pt idx="668">
                  <c:v>43714</c:v>
                </c:pt>
                <c:pt idx="669">
                  <c:v>43713</c:v>
                </c:pt>
                <c:pt idx="670">
                  <c:v>43712</c:v>
                </c:pt>
                <c:pt idx="671">
                  <c:v>43711</c:v>
                </c:pt>
                <c:pt idx="672">
                  <c:v>43710</c:v>
                </c:pt>
                <c:pt idx="673">
                  <c:v>43707</c:v>
                </c:pt>
                <c:pt idx="674">
                  <c:v>43706</c:v>
                </c:pt>
                <c:pt idx="675">
                  <c:v>43705</c:v>
                </c:pt>
                <c:pt idx="676">
                  <c:v>43704</c:v>
                </c:pt>
                <c:pt idx="677">
                  <c:v>43703</c:v>
                </c:pt>
                <c:pt idx="678">
                  <c:v>43700</c:v>
                </c:pt>
                <c:pt idx="679">
                  <c:v>43699</c:v>
                </c:pt>
                <c:pt idx="680">
                  <c:v>43698</c:v>
                </c:pt>
                <c:pt idx="681">
                  <c:v>43697</c:v>
                </c:pt>
                <c:pt idx="682">
                  <c:v>43696</c:v>
                </c:pt>
                <c:pt idx="683">
                  <c:v>43693</c:v>
                </c:pt>
                <c:pt idx="684">
                  <c:v>43692</c:v>
                </c:pt>
                <c:pt idx="685">
                  <c:v>43691</c:v>
                </c:pt>
                <c:pt idx="686">
                  <c:v>43690</c:v>
                </c:pt>
                <c:pt idx="687">
                  <c:v>43689</c:v>
                </c:pt>
                <c:pt idx="688">
                  <c:v>43686</c:v>
                </c:pt>
                <c:pt idx="689">
                  <c:v>43685</c:v>
                </c:pt>
                <c:pt idx="690">
                  <c:v>43684</c:v>
                </c:pt>
                <c:pt idx="691">
                  <c:v>43683</c:v>
                </c:pt>
                <c:pt idx="692">
                  <c:v>43682</c:v>
                </c:pt>
                <c:pt idx="693">
                  <c:v>43679</c:v>
                </c:pt>
                <c:pt idx="694">
                  <c:v>43678</c:v>
                </c:pt>
                <c:pt idx="695">
                  <c:v>43677</c:v>
                </c:pt>
                <c:pt idx="696">
                  <c:v>43676</c:v>
                </c:pt>
                <c:pt idx="697">
                  <c:v>43675</c:v>
                </c:pt>
                <c:pt idx="698">
                  <c:v>43672</c:v>
                </c:pt>
                <c:pt idx="699">
                  <c:v>43671</c:v>
                </c:pt>
                <c:pt idx="700">
                  <c:v>43670</c:v>
                </c:pt>
                <c:pt idx="701">
                  <c:v>43669</c:v>
                </c:pt>
                <c:pt idx="702">
                  <c:v>43668</c:v>
                </c:pt>
                <c:pt idx="703">
                  <c:v>43665</c:v>
                </c:pt>
                <c:pt idx="704">
                  <c:v>43664</c:v>
                </c:pt>
                <c:pt idx="705">
                  <c:v>43663</c:v>
                </c:pt>
                <c:pt idx="706">
                  <c:v>43662</c:v>
                </c:pt>
                <c:pt idx="707">
                  <c:v>43661</c:v>
                </c:pt>
                <c:pt idx="708">
                  <c:v>43658</c:v>
                </c:pt>
                <c:pt idx="709">
                  <c:v>43657</c:v>
                </c:pt>
                <c:pt idx="710">
                  <c:v>43656</c:v>
                </c:pt>
                <c:pt idx="711">
                  <c:v>43655</c:v>
                </c:pt>
                <c:pt idx="712">
                  <c:v>43654</c:v>
                </c:pt>
                <c:pt idx="713">
                  <c:v>43651</c:v>
                </c:pt>
                <c:pt idx="714">
                  <c:v>43650</c:v>
                </c:pt>
                <c:pt idx="715">
                  <c:v>43649</c:v>
                </c:pt>
                <c:pt idx="716">
                  <c:v>43648</c:v>
                </c:pt>
                <c:pt idx="717">
                  <c:v>43647</c:v>
                </c:pt>
                <c:pt idx="718">
                  <c:v>43644</c:v>
                </c:pt>
                <c:pt idx="719">
                  <c:v>43643</c:v>
                </c:pt>
                <c:pt idx="720">
                  <c:v>43642</c:v>
                </c:pt>
                <c:pt idx="721">
                  <c:v>43641</c:v>
                </c:pt>
                <c:pt idx="722">
                  <c:v>43640</c:v>
                </c:pt>
                <c:pt idx="723">
                  <c:v>43637</c:v>
                </c:pt>
                <c:pt idx="724">
                  <c:v>43636</c:v>
                </c:pt>
                <c:pt idx="725">
                  <c:v>43635</c:v>
                </c:pt>
                <c:pt idx="726">
                  <c:v>43634</c:v>
                </c:pt>
                <c:pt idx="727">
                  <c:v>43633</c:v>
                </c:pt>
                <c:pt idx="728">
                  <c:v>43630</c:v>
                </c:pt>
                <c:pt idx="729">
                  <c:v>43629</c:v>
                </c:pt>
                <c:pt idx="730">
                  <c:v>43628</c:v>
                </c:pt>
                <c:pt idx="731">
                  <c:v>43627</c:v>
                </c:pt>
                <c:pt idx="732">
                  <c:v>43626</c:v>
                </c:pt>
                <c:pt idx="733">
                  <c:v>43623</c:v>
                </c:pt>
                <c:pt idx="734">
                  <c:v>43622</c:v>
                </c:pt>
                <c:pt idx="735">
                  <c:v>43621</c:v>
                </c:pt>
                <c:pt idx="736">
                  <c:v>43620</c:v>
                </c:pt>
                <c:pt idx="737">
                  <c:v>43619</c:v>
                </c:pt>
                <c:pt idx="738">
                  <c:v>43616</c:v>
                </c:pt>
                <c:pt idx="739">
                  <c:v>43615</c:v>
                </c:pt>
                <c:pt idx="740">
                  <c:v>43614</c:v>
                </c:pt>
                <c:pt idx="741">
                  <c:v>43613</c:v>
                </c:pt>
                <c:pt idx="742">
                  <c:v>43612</c:v>
                </c:pt>
                <c:pt idx="743">
                  <c:v>43609</c:v>
                </c:pt>
                <c:pt idx="744">
                  <c:v>43608</c:v>
                </c:pt>
                <c:pt idx="745">
                  <c:v>43607</c:v>
                </c:pt>
                <c:pt idx="746">
                  <c:v>43606</c:v>
                </c:pt>
                <c:pt idx="747">
                  <c:v>43605</c:v>
                </c:pt>
                <c:pt idx="748">
                  <c:v>43602</c:v>
                </c:pt>
                <c:pt idx="749">
                  <c:v>43601</c:v>
                </c:pt>
                <c:pt idx="750">
                  <c:v>43600</c:v>
                </c:pt>
                <c:pt idx="751">
                  <c:v>43599</c:v>
                </c:pt>
                <c:pt idx="752">
                  <c:v>43598</c:v>
                </c:pt>
                <c:pt idx="753">
                  <c:v>43595</c:v>
                </c:pt>
                <c:pt idx="754">
                  <c:v>43594</c:v>
                </c:pt>
                <c:pt idx="755">
                  <c:v>43593</c:v>
                </c:pt>
                <c:pt idx="756">
                  <c:v>43592</c:v>
                </c:pt>
                <c:pt idx="757">
                  <c:v>43591</c:v>
                </c:pt>
                <c:pt idx="758">
                  <c:v>43588</c:v>
                </c:pt>
                <c:pt idx="759">
                  <c:v>43587</c:v>
                </c:pt>
                <c:pt idx="760">
                  <c:v>43586</c:v>
                </c:pt>
                <c:pt idx="761">
                  <c:v>43585</c:v>
                </c:pt>
                <c:pt idx="762">
                  <c:v>43584</c:v>
                </c:pt>
                <c:pt idx="763">
                  <c:v>43581</c:v>
                </c:pt>
                <c:pt idx="764">
                  <c:v>43580</c:v>
                </c:pt>
                <c:pt idx="765">
                  <c:v>43579</c:v>
                </c:pt>
                <c:pt idx="766">
                  <c:v>43578</c:v>
                </c:pt>
                <c:pt idx="767">
                  <c:v>43577</c:v>
                </c:pt>
                <c:pt idx="768">
                  <c:v>43574</c:v>
                </c:pt>
                <c:pt idx="769">
                  <c:v>43573</c:v>
                </c:pt>
                <c:pt idx="770">
                  <c:v>43572</c:v>
                </c:pt>
                <c:pt idx="771">
                  <c:v>43571</c:v>
                </c:pt>
                <c:pt idx="772">
                  <c:v>43570</c:v>
                </c:pt>
                <c:pt idx="773">
                  <c:v>43567</c:v>
                </c:pt>
                <c:pt idx="774">
                  <c:v>43566</c:v>
                </c:pt>
                <c:pt idx="775">
                  <c:v>43565</c:v>
                </c:pt>
                <c:pt idx="776">
                  <c:v>43564</c:v>
                </c:pt>
                <c:pt idx="777">
                  <c:v>43563</c:v>
                </c:pt>
                <c:pt idx="778">
                  <c:v>43560</c:v>
                </c:pt>
                <c:pt idx="779">
                  <c:v>43559</c:v>
                </c:pt>
                <c:pt idx="780">
                  <c:v>43558</c:v>
                </c:pt>
                <c:pt idx="781">
                  <c:v>43557</c:v>
                </c:pt>
                <c:pt idx="782">
                  <c:v>43556</c:v>
                </c:pt>
                <c:pt idx="783">
                  <c:v>43553</c:v>
                </c:pt>
                <c:pt idx="784">
                  <c:v>43552</c:v>
                </c:pt>
                <c:pt idx="785">
                  <c:v>43551</c:v>
                </c:pt>
                <c:pt idx="786">
                  <c:v>43550</c:v>
                </c:pt>
                <c:pt idx="787">
                  <c:v>43549</c:v>
                </c:pt>
                <c:pt idx="788">
                  <c:v>43546</c:v>
                </c:pt>
                <c:pt idx="789">
                  <c:v>43545</c:v>
                </c:pt>
                <c:pt idx="790">
                  <c:v>43544</c:v>
                </c:pt>
                <c:pt idx="791">
                  <c:v>43543</c:v>
                </c:pt>
                <c:pt idx="792">
                  <c:v>43542</c:v>
                </c:pt>
                <c:pt idx="793">
                  <c:v>43539</c:v>
                </c:pt>
                <c:pt idx="794">
                  <c:v>43538</c:v>
                </c:pt>
                <c:pt idx="795">
                  <c:v>43537</c:v>
                </c:pt>
                <c:pt idx="796">
                  <c:v>43536</c:v>
                </c:pt>
                <c:pt idx="797">
                  <c:v>43535</c:v>
                </c:pt>
                <c:pt idx="798">
                  <c:v>43532</c:v>
                </c:pt>
                <c:pt idx="799">
                  <c:v>43531</c:v>
                </c:pt>
                <c:pt idx="800">
                  <c:v>43530</c:v>
                </c:pt>
                <c:pt idx="801">
                  <c:v>43529</c:v>
                </c:pt>
                <c:pt idx="802">
                  <c:v>43528</c:v>
                </c:pt>
                <c:pt idx="803">
                  <c:v>43525</c:v>
                </c:pt>
                <c:pt idx="804">
                  <c:v>43524</c:v>
                </c:pt>
                <c:pt idx="805">
                  <c:v>43523</c:v>
                </c:pt>
                <c:pt idx="806">
                  <c:v>43522</c:v>
                </c:pt>
                <c:pt idx="807">
                  <c:v>43521</c:v>
                </c:pt>
                <c:pt idx="808">
                  <c:v>43518</c:v>
                </c:pt>
                <c:pt idx="809">
                  <c:v>43517</c:v>
                </c:pt>
                <c:pt idx="810">
                  <c:v>43516</c:v>
                </c:pt>
                <c:pt idx="811">
                  <c:v>43515</c:v>
                </c:pt>
                <c:pt idx="812">
                  <c:v>43514</c:v>
                </c:pt>
                <c:pt idx="813">
                  <c:v>43511</c:v>
                </c:pt>
                <c:pt idx="814">
                  <c:v>43510</c:v>
                </c:pt>
                <c:pt idx="815">
                  <c:v>43509</c:v>
                </c:pt>
                <c:pt idx="816">
                  <c:v>43508</c:v>
                </c:pt>
                <c:pt idx="817">
                  <c:v>43507</c:v>
                </c:pt>
                <c:pt idx="818">
                  <c:v>43504</c:v>
                </c:pt>
                <c:pt idx="819">
                  <c:v>43503</c:v>
                </c:pt>
                <c:pt idx="820">
                  <c:v>43502</c:v>
                </c:pt>
                <c:pt idx="821">
                  <c:v>43501</c:v>
                </c:pt>
                <c:pt idx="822">
                  <c:v>43500</c:v>
                </c:pt>
                <c:pt idx="823">
                  <c:v>43497</c:v>
                </c:pt>
                <c:pt idx="824">
                  <c:v>43496</c:v>
                </c:pt>
                <c:pt idx="825">
                  <c:v>43495</c:v>
                </c:pt>
                <c:pt idx="826">
                  <c:v>43494</c:v>
                </c:pt>
                <c:pt idx="827">
                  <c:v>43493</c:v>
                </c:pt>
                <c:pt idx="828">
                  <c:v>43490</c:v>
                </c:pt>
                <c:pt idx="829">
                  <c:v>43489</c:v>
                </c:pt>
                <c:pt idx="830">
                  <c:v>43488</c:v>
                </c:pt>
                <c:pt idx="831">
                  <c:v>43487</c:v>
                </c:pt>
                <c:pt idx="832">
                  <c:v>43486</c:v>
                </c:pt>
                <c:pt idx="833">
                  <c:v>43483</c:v>
                </c:pt>
                <c:pt idx="834">
                  <c:v>43482</c:v>
                </c:pt>
                <c:pt idx="835">
                  <c:v>43481</c:v>
                </c:pt>
                <c:pt idx="836">
                  <c:v>43480</c:v>
                </c:pt>
                <c:pt idx="837">
                  <c:v>43479</c:v>
                </c:pt>
                <c:pt idx="838">
                  <c:v>43476</c:v>
                </c:pt>
                <c:pt idx="839">
                  <c:v>43475</c:v>
                </c:pt>
                <c:pt idx="840">
                  <c:v>43474</c:v>
                </c:pt>
                <c:pt idx="841">
                  <c:v>43473</c:v>
                </c:pt>
                <c:pt idx="842">
                  <c:v>43472</c:v>
                </c:pt>
                <c:pt idx="843">
                  <c:v>43469</c:v>
                </c:pt>
                <c:pt idx="844">
                  <c:v>43468</c:v>
                </c:pt>
                <c:pt idx="845">
                  <c:v>43467</c:v>
                </c:pt>
                <c:pt idx="846">
                  <c:v>43462</c:v>
                </c:pt>
                <c:pt idx="847">
                  <c:v>43461</c:v>
                </c:pt>
                <c:pt idx="848">
                  <c:v>43460</c:v>
                </c:pt>
                <c:pt idx="849">
                  <c:v>43455</c:v>
                </c:pt>
                <c:pt idx="850">
                  <c:v>43454</c:v>
                </c:pt>
                <c:pt idx="851">
                  <c:v>43453</c:v>
                </c:pt>
                <c:pt idx="852">
                  <c:v>43452</c:v>
                </c:pt>
                <c:pt idx="853">
                  <c:v>43451</c:v>
                </c:pt>
                <c:pt idx="854">
                  <c:v>43448</c:v>
                </c:pt>
                <c:pt idx="855">
                  <c:v>43447</c:v>
                </c:pt>
                <c:pt idx="856">
                  <c:v>43446</c:v>
                </c:pt>
                <c:pt idx="857">
                  <c:v>43445</c:v>
                </c:pt>
                <c:pt idx="858">
                  <c:v>43444</c:v>
                </c:pt>
                <c:pt idx="859">
                  <c:v>43441</c:v>
                </c:pt>
                <c:pt idx="860">
                  <c:v>43440</c:v>
                </c:pt>
                <c:pt idx="861">
                  <c:v>43439</c:v>
                </c:pt>
                <c:pt idx="862">
                  <c:v>43438</c:v>
                </c:pt>
                <c:pt idx="863">
                  <c:v>43437</c:v>
                </c:pt>
                <c:pt idx="864">
                  <c:v>43434</c:v>
                </c:pt>
                <c:pt idx="865">
                  <c:v>43433</c:v>
                </c:pt>
                <c:pt idx="866">
                  <c:v>43432</c:v>
                </c:pt>
                <c:pt idx="867">
                  <c:v>43431</c:v>
                </c:pt>
                <c:pt idx="868">
                  <c:v>43430</c:v>
                </c:pt>
                <c:pt idx="869">
                  <c:v>43425</c:v>
                </c:pt>
                <c:pt idx="870">
                  <c:v>43424</c:v>
                </c:pt>
                <c:pt idx="871">
                  <c:v>43423</c:v>
                </c:pt>
                <c:pt idx="872">
                  <c:v>43420</c:v>
                </c:pt>
                <c:pt idx="873">
                  <c:v>43419</c:v>
                </c:pt>
                <c:pt idx="874">
                  <c:v>43418</c:v>
                </c:pt>
                <c:pt idx="875">
                  <c:v>43417</c:v>
                </c:pt>
                <c:pt idx="876">
                  <c:v>43416</c:v>
                </c:pt>
                <c:pt idx="877">
                  <c:v>43413</c:v>
                </c:pt>
                <c:pt idx="878">
                  <c:v>43412</c:v>
                </c:pt>
                <c:pt idx="879">
                  <c:v>43411</c:v>
                </c:pt>
                <c:pt idx="880">
                  <c:v>43410</c:v>
                </c:pt>
                <c:pt idx="881">
                  <c:v>43409</c:v>
                </c:pt>
                <c:pt idx="882">
                  <c:v>43406</c:v>
                </c:pt>
                <c:pt idx="883">
                  <c:v>43405</c:v>
                </c:pt>
                <c:pt idx="884">
                  <c:v>43404</c:v>
                </c:pt>
                <c:pt idx="885">
                  <c:v>43403</c:v>
                </c:pt>
                <c:pt idx="886">
                  <c:v>43402</c:v>
                </c:pt>
                <c:pt idx="887">
                  <c:v>43399</c:v>
                </c:pt>
                <c:pt idx="888">
                  <c:v>43398</c:v>
                </c:pt>
                <c:pt idx="889">
                  <c:v>43397</c:v>
                </c:pt>
                <c:pt idx="890">
                  <c:v>43396</c:v>
                </c:pt>
                <c:pt idx="891">
                  <c:v>43395</c:v>
                </c:pt>
                <c:pt idx="892">
                  <c:v>43392</c:v>
                </c:pt>
                <c:pt idx="893">
                  <c:v>43391</c:v>
                </c:pt>
                <c:pt idx="894">
                  <c:v>43390</c:v>
                </c:pt>
                <c:pt idx="895">
                  <c:v>43389</c:v>
                </c:pt>
                <c:pt idx="896">
                  <c:v>43388</c:v>
                </c:pt>
                <c:pt idx="897">
                  <c:v>43385</c:v>
                </c:pt>
                <c:pt idx="898">
                  <c:v>43384</c:v>
                </c:pt>
                <c:pt idx="899">
                  <c:v>43383</c:v>
                </c:pt>
                <c:pt idx="900">
                  <c:v>43382</c:v>
                </c:pt>
                <c:pt idx="901">
                  <c:v>43381</c:v>
                </c:pt>
                <c:pt idx="902">
                  <c:v>43378</c:v>
                </c:pt>
                <c:pt idx="903">
                  <c:v>43377</c:v>
                </c:pt>
                <c:pt idx="904">
                  <c:v>43376</c:v>
                </c:pt>
                <c:pt idx="905">
                  <c:v>43375</c:v>
                </c:pt>
                <c:pt idx="906">
                  <c:v>43374</c:v>
                </c:pt>
                <c:pt idx="907">
                  <c:v>43371</c:v>
                </c:pt>
                <c:pt idx="908">
                  <c:v>43370</c:v>
                </c:pt>
                <c:pt idx="909">
                  <c:v>43369</c:v>
                </c:pt>
                <c:pt idx="910">
                  <c:v>43368</c:v>
                </c:pt>
                <c:pt idx="911">
                  <c:v>43367</c:v>
                </c:pt>
                <c:pt idx="912">
                  <c:v>43364</c:v>
                </c:pt>
                <c:pt idx="913">
                  <c:v>43363</c:v>
                </c:pt>
                <c:pt idx="914">
                  <c:v>43362</c:v>
                </c:pt>
                <c:pt idx="915">
                  <c:v>43361</c:v>
                </c:pt>
                <c:pt idx="916">
                  <c:v>43360</c:v>
                </c:pt>
                <c:pt idx="917">
                  <c:v>43357</c:v>
                </c:pt>
                <c:pt idx="918">
                  <c:v>43356</c:v>
                </c:pt>
                <c:pt idx="919">
                  <c:v>43355</c:v>
                </c:pt>
                <c:pt idx="920">
                  <c:v>43354</c:v>
                </c:pt>
                <c:pt idx="921">
                  <c:v>43353</c:v>
                </c:pt>
                <c:pt idx="922">
                  <c:v>43350</c:v>
                </c:pt>
                <c:pt idx="923">
                  <c:v>43349</c:v>
                </c:pt>
                <c:pt idx="924">
                  <c:v>43348</c:v>
                </c:pt>
                <c:pt idx="925">
                  <c:v>43347</c:v>
                </c:pt>
                <c:pt idx="926">
                  <c:v>43343</c:v>
                </c:pt>
                <c:pt idx="927">
                  <c:v>43342</c:v>
                </c:pt>
                <c:pt idx="928">
                  <c:v>43341</c:v>
                </c:pt>
                <c:pt idx="929">
                  <c:v>43340</c:v>
                </c:pt>
                <c:pt idx="930">
                  <c:v>43339</c:v>
                </c:pt>
                <c:pt idx="931">
                  <c:v>43336</c:v>
                </c:pt>
                <c:pt idx="932">
                  <c:v>43335</c:v>
                </c:pt>
                <c:pt idx="933">
                  <c:v>43334</c:v>
                </c:pt>
                <c:pt idx="934">
                  <c:v>43333</c:v>
                </c:pt>
                <c:pt idx="935">
                  <c:v>43332</c:v>
                </c:pt>
                <c:pt idx="936">
                  <c:v>43329</c:v>
                </c:pt>
                <c:pt idx="937">
                  <c:v>43328</c:v>
                </c:pt>
                <c:pt idx="938">
                  <c:v>43327</c:v>
                </c:pt>
                <c:pt idx="939">
                  <c:v>43326</c:v>
                </c:pt>
                <c:pt idx="940">
                  <c:v>43325</c:v>
                </c:pt>
                <c:pt idx="941">
                  <c:v>43322</c:v>
                </c:pt>
                <c:pt idx="942">
                  <c:v>43321</c:v>
                </c:pt>
                <c:pt idx="943">
                  <c:v>43320</c:v>
                </c:pt>
                <c:pt idx="944">
                  <c:v>43319</c:v>
                </c:pt>
                <c:pt idx="945">
                  <c:v>43318</c:v>
                </c:pt>
                <c:pt idx="946">
                  <c:v>43315</c:v>
                </c:pt>
                <c:pt idx="947">
                  <c:v>43314</c:v>
                </c:pt>
                <c:pt idx="948">
                  <c:v>43313</c:v>
                </c:pt>
                <c:pt idx="949">
                  <c:v>43312</c:v>
                </c:pt>
                <c:pt idx="950">
                  <c:v>43311</c:v>
                </c:pt>
                <c:pt idx="951">
                  <c:v>43308</c:v>
                </c:pt>
                <c:pt idx="952">
                  <c:v>43307</c:v>
                </c:pt>
                <c:pt idx="953">
                  <c:v>43306</c:v>
                </c:pt>
                <c:pt idx="954">
                  <c:v>43305</c:v>
                </c:pt>
                <c:pt idx="955">
                  <c:v>43304</c:v>
                </c:pt>
                <c:pt idx="956">
                  <c:v>43301</c:v>
                </c:pt>
                <c:pt idx="957">
                  <c:v>43300</c:v>
                </c:pt>
                <c:pt idx="958">
                  <c:v>43299</c:v>
                </c:pt>
                <c:pt idx="959">
                  <c:v>43298</c:v>
                </c:pt>
                <c:pt idx="960">
                  <c:v>43297</c:v>
                </c:pt>
                <c:pt idx="961">
                  <c:v>43294</c:v>
                </c:pt>
                <c:pt idx="962">
                  <c:v>43293</c:v>
                </c:pt>
                <c:pt idx="963">
                  <c:v>43292</c:v>
                </c:pt>
                <c:pt idx="964">
                  <c:v>43291</c:v>
                </c:pt>
                <c:pt idx="965">
                  <c:v>43290</c:v>
                </c:pt>
                <c:pt idx="966">
                  <c:v>43287</c:v>
                </c:pt>
                <c:pt idx="967">
                  <c:v>43286</c:v>
                </c:pt>
                <c:pt idx="968">
                  <c:v>43284</c:v>
                </c:pt>
                <c:pt idx="969">
                  <c:v>43283</c:v>
                </c:pt>
                <c:pt idx="970">
                  <c:v>43280</c:v>
                </c:pt>
                <c:pt idx="971">
                  <c:v>43279</c:v>
                </c:pt>
                <c:pt idx="972">
                  <c:v>43278</c:v>
                </c:pt>
                <c:pt idx="973">
                  <c:v>43277</c:v>
                </c:pt>
                <c:pt idx="974">
                  <c:v>43276</c:v>
                </c:pt>
                <c:pt idx="975">
                  <c:v>43273</c:v>
                </c:pt>
                <c:pt idx="976">
                  <c:v>43272</c:v>
                </c:pt>
                <c:pt idx="977">
                  <c:v>43271</c:v>
                </c:pt>
                <c:pt idx="978">
                  <c:v>43270</c:v>
                </c:pt>
                <c:pt idx="979">
                  <c:v>43269</c:v>
                </c:pt>
                <c:pt idx="980">
                  <c:v>43266</c:v>
                </c:pt>
                <c:pt idx="981">
                  <c:v>43265</c:v>
                </c:pt>
                <c:pt idx="982">
                  <c:v>43264</c:v>
                </c:pt>
                <c:pt idx="983">
                  <c:v>43263</c:v>
                </c:pt>
                <c:pt idx="984">
                  <c:v>43262</c:v>
                </c:pt>
                <c:pt idx="985">
                  <c:v>43259</c:v>
                </c:pt>
                <c:pt idx="986">
                  <c:v>43258</c:v>
                </c:pt>
                <c:pt idx="987">
                  <c:v>43257</c:v>
                </c:pt>
                <c:pt idx="988">
                  <c:v>43256</c:v>
                </c:pt>
                <c:pt idx="989">
                  <c:v>43255</c:v>
                </c:pt>
                <c:pt idx="990">
                  <c:v>43252</c:v>
                </c:pt>
                <c:pt idx="991">
                  <c:v>43251</c:v>
                </c:pt>
                <c:pt idx="992">
                  <c:v>43250</c:v>
                </c:pt>
                <c:pt idx="993">
                  <c:v>43249</c:v>
                </c:pt>
                <c:pt idx="994">
                  <c:v>43245</c:v>
                </c:pt>
                <c:pt idx="995">
                  <c:v>43244</c:v>
                </c:pt>
                <c:pt idx="996">
                  <c:v>43243</c:v>
                </c:pt>
                <c:pt idx="997">
                  <c:v>43242</c:v>
                </c:pt>
                <c:pt idx="998">
                  <c:v>43241</c:v>
                </c:pt>
                <c:pt idx="999">
                  <c:v>43238</c:v>
                </c:pt>
                <c:pt idx="1000">
                  <c:v>43237</c:v>
                </c:pt>
                <c:pt idx="1001">
                  <c:v>43236</c:v>
                </c:pt>
                <c:pt idx="1002">
                  <c:v>43235</c:v>
                </c:pt>
                <c:pt idx="1003">
                  <c:v>43234</c:v>
                </c:pt>
                <c:pt idx="1004">
                  <c:v>43231</c:v>
                </c:pt>
                <c:pt idx="1005">
                  <c:v>43230</c:v>
                </c:pt>
                <c:pt idx="1006">
                  <c:v>43229</c:v>
                </c:pt>
                <c:pt idx="1007">
                  <c:v>43228</c:v>
                </c:pt>
                <c:pt idx="1008">
                  <c:v>43227</c:v>
                </c:pt>
                <c:pt idx="1009">
                  <c:v>43224</c:v>
                </c:pt>
                <c:pt idx="1010">
                  <c:v>43223</c:v>
                </c:pt>
                <c:pt idx="1011">
                  <c:v>43222</c:v>
                </c:pt>
                <c:pt idx="1012">
                  <c:v>43221</c:v>
                </c:pt>
                <c:pt idx="1013">
                  <c:v>43220</c:v>
                </c:pt>
                <c:pt idx="1014">
                  <c:v>43217</c:v>
                </c:pt>
                <c:pt idx="1015">
                  <c:v>43216</c:v>
                </c:pt>
                <c:pt idx="1016">
                  <c:v>43215</c:v>
                </c:pt>
                <c:pt idx="1017">
                  <c:v>43214</c:v>
                </c:pt>
                <c:pt idx="1018">
                  <c:v>43213</c:v>
                </c:pt>
                <c:pt idx="1019">
                  <c:v>43210</c:v>
                </c:pt>
                <c:pt idx="1020">
                  <c:v>43209</c:v>
                </c:pt>
                <c:pt idx="1021">
                  <c:v>43208</c:v>
                </c:pt>
                <c:pt idx="1022">
                  <c:v>43207</c:v>
                </c:pt>
                <c:pt idx="1023">
                  <c:v>43206</c:v>
                </c:pt>
                <c:pt idx="1024">
                  <c:v>43203</c:v>
                </c:pt>
                <c:pt idx="1025">
                  <c:v>43202</c:v>
                </c:pt>
                <c:pt idx="1026">
                  <c:v>43201</c:v>
                </c:pt>
                <c:pt idx="1027">
                  <c:v>43200</c:v>
                </c:pt>
                <c:pt idx="1028">
                  <c:v>43199</c:v>
                </c:pt>
                <c:pt idx="1029">
                  <c:v>43196</c:v>
                </c:pt>
                <c:pt idx="1030">
                  <c:v>43195</c:v>
                </c:pt>
                <c:pt idx="1031">
                  <c:v>43194</c:v>
                </c:pt>
                <c:pt idx="1032">
                  <c:v>43193</c:v>
                </c:pt>
                <c:pt idx="1033">
                  <c:v>43192</c:v>
                </c:pt>
                <c:pt idx="1034">
                  <c:v>43188</c:v>
                </c:pt>
                <c:pt idx="1035">
                  <c:v>43187</c:v>
                </c:pt>
                <c:pt idx="1036">
                  <c:v>43186</c:v>
                </c:pt>
                <c:pt idx="1037">
                  <c:v>43185</c:v>
                </c:pt>
                <c:pt idx="1038">
                  <c:v>43182</c:v>
                </c:pt>
                <c:pt idx="1039">
                  <c:v>43181</c:v>
                </c:pt>
                <c:pt idx="1040">
                  <c:v>43180</c:v>
                </c:pt>
                <c:pt idx="1041">
                  <c:v>43179</c:v>
                </c:pt>
                <c:pt idx="1042">
                  <c:v>43178</c:v>
                </c:pt>
                <c:pt idx="1043">
                  <c:v>43175</c:v>
                </c:pt>
                <c:pt idx="1044">
                  <c:v>43174</c:v>
                </c:pt>
                <c:pt idx="1045">
                  <c:v>43173</c:v>
                </c:pt>
                <c:pt idx="1046">
                  <c:v>43172</c:v>
                </c:pt>
                <c:pt idx="1047">
                  <c:v>43171</c:v>
                </c:pt>
                <c:pt idx="1048">
                  <c:v>43168</c:v>
                </c:pt>
                <c:pt idx="1049">
                  <c:v>43167</c:v>
                </c:pt>
                <c:pt idx="1050">
                  <c:v>43166</c:v>
                </c:pt>
                <c:pt idx="1051">
                  <c:v>43165</c:v>
                </c:pt>
                <c:pt idx="1052">
                  <c:v>43164</c:v>
                </c:pt>
                <c:pt idx="1053">
                  <c:v>43161</c:v>
                </c:pt>
                <c:pt idx="1054">
                  <c:v>43160</c:v>
                </c:pt>
                <c:pt idx="1055">
                  <c:v>43159</c:v>
                </c:pt>
                <c:pt idx="1056">
                  <c:v>43158</c:v>
                </c:pt>
                <c:pt idx="1057">
                  <c:v>43157</c:v>
                </c:pt>
                <c:pt idx="1058">
                  <c:v>43154</c:v>
                </c:pt>
                <c:pt idx="1059">
                  <c:v>43153</c:v>
                </c:pt>
                <c:pt idx="1060">
                  <c:v>43152</c:v>
                </c:pt>
                <c:pt idx="1061">
                  <c:v>43151</c:v>
                </c:pt>
                <c:pt idx="1062">
                  <c:v>43147</c:v>
                </c:pt>
                <c:pt idx="1063">
                  <c:v>43146</c:v>
                </c:pt>
                <c:pt idx="1064">
                  <c:v>43145</c:v>
                </c:pt>
                <c:pt idx="1065">
                  <c:v>43144</c:v>
                </c:pt>
                <c:pt idx="1066">
                  <c:v>43143</c:v>
                </c:pt>
                <c:pt idx="1067">
                  <c:v>43140</c:v>
                </c:pt>
                <c:pt idx="1068">
                  <c:v>43139</c:v>
                </c:pt>
                <c:pt idx="1069">
                  <c:v>43138</c:v>
                </c:pt>
                <c:pt idx="1070">
                  <c:v>43137</c:v>
                </c:pt>
                <c:pt idx="1071">
                  <c:v>43136</c:v>
                </c:pt>
                <c:pt idx="1072">
                  <c:v>43133</c:v>
                </c:pt>
                <c:pt idx="1073">
                  <c:v>43132</c:v>
                </c:pt>
                <c:pt idx="1074">
                  <c:v>43131</c:v>
                </c:pt>
                <c:pt idx="1075">
                  <c:v>43130</c:v>
                </c:pt>
                <c:pt idx="1076">
                  <c:v>43129</c:v>
                </c:pt>
                <c:pt idx="1077">
                  <c:v>43126</c:v>
                </c:pt>
                <c:pt idx="1078">
                  <c:v>43125</c:v>
                </c:pt>
                <c:pt idx="1079">
                  <c:v>43124</c:v>
                </c:pt>
                <c:pt idx="1080">
                  <c:v>43123</c:v>
                </c:pt>
                <c:pt idx="1081">
                  <c:v>43122</c:v>
                </c:pt>
                <c:pt idx="1082">
                  <c:v>43119</c:v>
                </c:pt>
                <c:pt idx="1083">
                  <c:v>43118</c:v>
                </c:pt>
                <c:pt idx="1084">
                  <c:v>43117</c:v>
                </c:pt>
                <c:pt idx="1085">
                  <c:v>43116</c:v>
                </c:pt>
                <c:pt idx="1086">
                  <c:v>43112</c:v>
                </c:pt>
                <c:pt idx="1087">
                  <c:v>43111</c:v>
                </c:pt>
                <c:pt idx="1088">
                  <c:v>43110</c:v>
                </c:pt>
                <c:pt idx="1089">
                  <c:v>43109</c:v>
                </c:pt>
                <c:pt idx="1090">
                  <c:v>43108</c:v>
                </c:pt>
                <c:pt idx="1091">
                  <c:v>43105</c:v>
                </c:pt>
                <c:pt idx="1092">
                  <c:v>43104</c:v>
                </c:pt>
                <c:pt idx="1093">
                  <c:v>43103</c:v>
                </c:pt>
                <c:pt idx="1094">
                  <c:v>43102</c:v>
                </c:pt>
                <c:pt idx="1095">
                  <c:v>43098</c:v>
                </c:pt>
                <c:pt idx="1096">
                  <c:v>43097</c:v>
                </c:pt>
                <c:pt idx="1097">
                  <c:v>43096</c:v>
                </c:pt>
                <c:pt idx="1098">
                  <c:v>43095</c:v>
                </c:pt>
                <c:pt idx="1099">
                  <c:v>43091</c:v>
                </c:pt>
                <c:pt idx="1100">
                  <c:v>43090</c:v>
                </c:pt>
                <c:pt idx="1101">
                  <c:v>43089</c:v>
                </c:pt>
                <c:pt idx="1102">
                  <c:v>43088</c:v>
                </c:pt>
                <c:pt idx="1103">
                  <c:v>43087</c:v>
                </c:pt>
                <c:pt idx="1104">
                  <c:v>43084</c:v>
                </c:pt>
                <c:pt idx="1105">
                  <c:v>43083</c:v>
                </c:pt>
                <c:pt idx="1106">
                  <c:v>43082</c:v>
                </c:pt>
                <c:pt idx="1107">
                  <c:v>43081</c:v>
                </c:pt>
                <c:pt idx="1108">
                  <c:v>43080</c:v>
                </c:pt>
                <c:pt idx="1109">
                  <c:v>43077</c:v>
                </c:pt>
                <c:pt idx="1110">
                  <c:v>43076</c:v>
                </c:pt>
                <c:pt idx="1111">
                  <c:v>43075</c:v>
                </c:pt>
                <c:pt idx="1112">
                  <c:v>43074</c:v>
                </c:pt>
                <c:pt idx="1113">
                  <c:v>43073</c:v>
                </c:pt>
                <c:pt idx="1114">
                  <c:v>43070</c:v>
                </c:pt>
                <c:pt idx="1115">
                  <c:v>43069</c:v>
                </c:pt>
                <c:pt idx="1116">
                  <c:v>43068</c:v>
                </c:pt>
                <c:pt idx="1117">
                  <c:v>43067</c:v>
                </c:pt>
                <c:pt idx="1118">
                  <c:v>43066</c:v>
                </c:pt>
                <c:pt idx="1119">
                  <c:v>43063</c:v>
                </c:pt>
                <c:pt idx="1120">
                  <c:v>43061</c:v>
                </c:pt>
                <c:pt idx="1121">
                  <c:v>43060</c:v>
                </c:pt>
                <c:pt idx="1122">
                  <c:v>43059</c:v>
                </c:pt>
                <c:pt idx="1123">
                  <c:v>43056</c:v>
                </c:pt>
                <c:pt idx="1124">
                  <c:v>43055</c:v>
                </c:pt>
                <c:pt idx="1125">
                  <c:v>43054</c:v>
                </c:pt>
                <c:pt idx="1126">
                  <c:v>43053</c:v>
                </c:pt>
                <c:pt idx="1127">
                  <c:v>43052</c:v>
                </c:pt>
                <c:pt idx="1128">
                  <c:v>43049</c:v>
                </c:pt>
                <c:pt idx="1129">
                  <c:v>43048</c:v>
                </c:pt>
                <c:pt idx="1130">
                  <c:v>43047</c:v>
                </c:pt>
                <c:pt idx="1131">
                  <c:v>43046</c:v>
                </c:pt>
                <c:pt idx="1132">
                  <c:v>43045</c:v>
                </c:pt>
                <c:pt idx="1133">
                  <c:v>43042</c:v>
                </c:pt>
                <c:pt idx="1134">
                  <c:v>43041</c:v>
                </c:pt>
                <c:pt idx="1135">
                  <c:v>43040</c:v>
                </c:pt>
                <c:pt idx="1136">
                  <c:v>43039</c:v>
                </c:pt>
                <c:pt idx="1137">
                  <c:v>43038</c:v>
                </c:pt>
                <c:pt idx="1138">
                  <c:v>43035</c:v>
                </c:pt>
                <c:pt idx="1139">
                  <c:v>43034</c:v>
                </c:pt>
                <c:pt idx="1140">
                  <c:v>43033</c:v>
                </c:pt>
                <c:pt idx="1141">
                  <c:v>43032</c:v>
                </c:pt>
                <c:pt idx="1142">
                  <c:v>43031</c:v>
                </c:pt>
                <c:pt idx="1143">
                  <c:v>43028</c:v>
                </c:pt>
                <c:pt idx="1144">
                  <c:v>43027</c:v>
                </c:pt>
                <c:pt idx="1145">
                  <c:v>43026</c:v>
                </c:pt>
                <c:pt idx="1146">
                  <c:v>43025</c:v>
                </c:pt>
                <c:pt idx="1147">
                  <c:v>43024</c:v>
                </c:pt>
                <c:pt idx="1148">
                  <c:v>43021</c:v>
                </c:pt>
                <c:pt idx="1149">
                  <c:v>43020</c:v>
                </c:pt>
                <c:pt idx="1150">
                  <c:v>43019</c:v>
                </c:pt>
                <c:pt idx="1151">
                  <c:v>43018</c:v>
                </c:pt>
                <c:pt idx="1152">
                  <c:v>43014</c:v>
                </c:pt>
                <c:pt idx="1153">
                  <c:v>43013</c:v>
                </c:pt>
                <c:pt idx="1154">
                  <c:v>43012</c:v>
                </c:pt>
                <c:pt idx="1155">
                  <c:v>43011</c:v>
                </c:pt>
                <c:pt idx="1156">
                  <c:v>43010</c:v>
                </c:pt>
                <c:pt idx="1157">
                  <c:v>43007</c:v>
                </c:pt>
                <c:pt idx="1158">
                  <c:v>43006</c:v>
                </c:pt>
                <c:pt idx="1159">
                  <c:v>43005</c:v>
                </c:pt>
                <c:pt idx="1160">
                  <c:v>43004</c:v>
                </c:pt>
                <c:pt idx="1161">
                  <c:v>43003</c:v>
                </c:pt>
                <c:pt idx="1162">
                  <c:v>43000</c:v>
                </c:pt>
                <c:pt idx="1163">
                  <c:v>42999</c:v>
                </c:pt>
                <c:pt idx="1164">
                  <c:v>42998</c:v>
                </c:pt>
                <c:pt idx="1165">
                  <c:v>42997</c:v>
                </c:pt>
                <c:pt idx="1166">
                  <c:v>42996</c:v>
                </c:pt>
                <c:pt idx="1167">
                  <c:v>42993</c:v>
                </c:pt>
                <c:pt idx="1168">
                  <c:v>42992</c:v>
                </c:pt>
                <c:pt idx="1169">
                  <c:v>42991</c:v>
                </c:pt>
                <c:pt idx="1170">
                  <c:v>42990</c:v>
                </c:pt>
                <c:pt idx="1171">
                  <c:v>42989</c:v>
                </c:pt>
                <c:pt idx="1172">
                  <c:v>42986</c:v>
                </c:pt>
                <c:pt idx="1173">
                  <c:v>42985</c:v>
                </c:pt>
                <c:pt idx="1174">
                  <c:v>42984</c:v>
                </c:pt>
                <c:pt idx="1175">
                  <c:v>42983</c:v>
                </c:pt>
                <c:pt idx="1176">
                  <c:v>42979</c:v>
                </c:pt>
                <c:pt idx="1177">
                  <c:v>42978</c:v>
                </c:pt>
                <c:pt idx="1178">
                  <c:v>42977</c:v>
                </c:pt>
                <c:pt idx="1179">
                  <c:v>42976</c:v>
                </c:pt>
                <c:pt idx="1180">
                  <c:v>42975</c:v>
                </c:pt>
                <c:pt idx="1181">
                  <c:v>42972</c:v>
                </c:pt>
                <c:pt idx="1182">
                  <c:v>42971</c:v>
                </c:pt>
                <c:pt idx="1183">
                  <c:v>42970</c:v>
                </c:pt>
                <c:pt idx="1184">
                  <c:v>42969</c:v>
                </c:pt>
                <c:pt idx="1185">
                  <c:v>42968</c:v>
                </c:pt>
                <c:pt idx="1186">
                  <c:v>42965</c:v>
                </c:pt>
                <c:pt idx="1187">
                  <c:v>42964</c:v>
                </c:pt>
                <c:pt idx="1188">
                  <c:v>42963</c:v>
                </c:pt>
                <c:pt idx="1189">
                  <c:v>42962</c:v>
                </c:pt>
                <c:pt idx="1190">
                  <c:v>42961</c:v>
                </c:pt>
                <c:pt idx="1191">
                  <c:v>42957</c:v>
                </c:pt>
                <c:pt idx="1192">
                  <c:v>42956</c:v>
                </c:pt>
                <c:pt idx="1193">
                  <c:v>42955</c:v>
                </c:pt>
                <c:pt idx="1194">
                  <c:v>42954</c:v>
                </c:pt>
                <c:pt idx="1195">
                  <c:v>42951</c:v>
                </c:pt>
                <c:pt idx="1196">
                  <c:v>42950</c:v>
                </c:pt>
                <c:pt idx="1197">
                  <c:v>42949</c:v>
                </c:pt>
                <c:pt idx="1198">
                  <c:v>42948</c:v>
                </c:pt>
                <c:pt idx="1199">
                  <c:v>42947</c:v>
                </c:pt>
                <c:pt idx="1200">
                  <c:v>42944</c:v>
                </c:pt>
                <c:pt idx="1201">
                  <c:v>42943</c:v>
                </c:pt>
                <c:pt idx="1202">
                  <c:v>42942</c:v>
                </c:pt>
                <c:pt idx="1203">
                  <c:v>42941</c:v>
                </c:pt>
                <c:pt idx="1204">
                  <c:v>42940</c:v>
                </c:pt>
                <c:pt idx="1205">
                  <c:v>42937</c:v>
                </c:pt>
                <c:pt idx="1206">
                  <c:v>42936</c:v>
                </c:pt>
                <c:pt idx="1207">
                  <c:v>42935</c:v>
                </c:pt>
                <c:pt idx="1208">
                  <c:v>42934</c:v>
                </c:pt>
                <c:pt idx="1209">
                  <c:v>42933</c:v>
                </c:pt>
                <c:pt idx="1210">
                  <c:v>42930</c:v>
                </c:pt>
                <c:pt idx="1211">
                  <c:v>42929</c:v>
                </c:pt>
                <c:pt idx="1212">
                  <c:v>42928</c:v>
                </c:pt>
                <c:pt idx="1213">
                  <c:v>42927</c:v>
                </c:pt>
                <c:pt idx="1214">
                  <c:v>42926</c:v>
                </c:pt>
                <c:pt idx="1215">
                  <c:v>42923</c:v>
                </c:pt>
                <c:pt idx="1216">
                  <c:v>42922</c:v>
                </c:pt>
                <c:pt idx="1217">
                  <c:v>42921</c:v>
                </c:pt>
                <c:pt idx="1218">
                  <c:v>42916</c:v>
                </c:pt>
                <c:pt idx="1219">
                  <c:v>42915</c:v>
                </c:pt>
                <c:pt idx="1220">
                  <c:v>42914</c:v>
                </c:pt>
                <c:pt idx="1221">
                  <c:v>42913</c:v>
                </c:pt>
                <c:pt idx="1222">
                  <c:v>42912</c:v>
                </c:pt>
                <c:pt idx="1223">
                  <c:v>42909</c:v>
                </c:pt>
                <c:pt idx="1224">
                  <c:v>42908</c:v>
                </c:pt>
                <c:pt idx="1225">
                  <c:v>42907</c:v>
                </c:pt>
                <c:pt idx="1226">
                  <c:v>42906</c:v>
                </c:pt>
                <c:pt idx="1227">
                  <c:v>42905</c:v>
                </c:pt>
                <c:pt idx="1228">
                  <c:v>42902</c:v>
                </c:pt>
                <c:pt idx="1229">
                  <c:v>42901</c:v>
                </c:pt>
                <c:pt idx="1230">
                  <c:v>42900</c:v>
                </c:pt>
                <c:pt idx="1231">
                  <c:v>42899</c:v>
                </c:pt>
                <c:pt idx="1232">
                  <c:v>42898</c:v>
                </c:pt>
                <c:pt idx="1233">
                  <c:v>42895</c:v>
                </c:pt>
                <c:pt idx="1234">
                  <c:v>42894</c:v>
                </c:pt>
                <c:pt idx="1235">
                  <c:v>42893</c:v>
                </c:pt>
                <c:pt idx="1236">
                  <c:v>42892</c:v>
                </c:pt>
                <c:pt idx="1237">
                  <c:v>42891</c:v>
                </c:pt>
                <c:pt idx="1238">
                  <c:v>42888</c:v>
                </c:pt>
                <c:pt idx="1239">
                  <c:v>42887</c:v>
                </c:pt>
                <c:pt idx="1240">
                  <c:v>42886</c:v>
                </c:pt>
                <c:pt idx="1241">
                  <c:v>42885</c:v>
                </c:pt>
                <c:pt idx="1242">
                  <c:v>42881</c:v>
                </c:pt>
                <c:pt idx="1243">
                  <c:v>42880</c:v>
                </c:pt>
                <c:pt idx="1244">
                  <c:v>42879</c:v>
                </c:pt>
                <c:pt idx="1245">
                  <c:v>42878</c:v>
                </c:pt>
                <c:pt idx="1246">
                  <c:v>42877</c:v>
                </c:pt>
                <c:pt idx="1247">
                  <c:v>42874</c:v>
                </c:pt>
                <c:pt idx="1248">
                  <c:v>42873</c:v>
                </c:pt>
                <c:pt idx="1249">
                  <c:v>42872</c:v>
                </c:pt>
                <c:pt idx="1250">
                  <c:v>42871</c:v>
                </c:pt>
                <c:pt idx="1251">
                  <c:v>42870</c:v>
                </c:pt>
                <c:pt idx="1252">
                  <c:v>42867</c:v>
                </c:pt>
                <c:pt idx="1253">
                  <c:v>42866</c:v>
                </c:pt>
                <c:pt idx="1254">
                  <c:v>42865</c:v>
                </c:pt>
                <c:pt idx="1255">
                  <c:v>42864</c:v>
                </c:pt>
                <c:pt idx="1256">
                  <c:v>42863</c:v>
                </c:pt>
                <c:pt idx="1257">
                  <c:v>42860</c:v>
                </c:pt>
                <c:pt idx="1258">
                  <c:v>42859</c:v>
                </c:pt>
                <c:pt idx="1259">
                  <c:v>42858</c:v>
                </c:pt>
                <c:pt idx="1260">
                  <c:v>42857</c:v>
                </c:pt>
                <c:pt idx="1261">
                  <c:v>42856</c:v>
                </c:pt>
                <c:pt idx="1262">
                  <c:v>42853</c:v>
                </c:pt>
                <c:pt idx="1263">
                  <c:v>42852</c:v>
                </c:pt>
                <c:pt idx="1264">
                  <c:v>42851</c:v>
                </c:pt>
                <c:pt idx="1265">
                  <c:v>42850</c:v>
                </c:pt>
                <c:pt idx="1266">
                  <c:v>42849</c:v>
                </c:pt>
                <c:pt idx="1267">
                  <c:v>42846</c:v>
                </c:pt>
                <c:pt idx="1268">
                  <c:v>42845</c:v>
                </c:pt>
                <c:pt idx="1269">
                  <c:v>42844</c:v>
                </c:pt>
                <c:pt idx="1270">
                  <c:v>42843</c:v>
                </c:pt>
                <c:pt idx="1271">
                  <c:v>42842</c:v>
                </c:pt>
                <c:pt idx="1272">
                  <c:v>42838</c:v>
                </c:pt>
                <c:pt idx="1273">
                  <c:v>42837</c:v>
                </c:pt>
                <c:pt idx="1274">
                  <c:v>42836</c:v>
                </c:pt>
                <c:pt idx="1275">
                  <c:v>42835</c:v>
                </c:pt>
                <c:pt idx="1276">
                  <c:v>42832</c:v>
                </c:pt>
                <c:pt idx="1277">
                  <c:v>42831</c:v>
                </c:pt>
                <c:pt idx="1278">
                  <c:v>42830</c:v>
                </c:pt>
                <c:pt idx="1279">
                  <c:v>42829</c:v>
                </c:pt>
                <c:pt idx="1280">
                  <c:v>42828</c:v>
                </c:pt>
                <c:pt idx="1281">
                  <c:v>42825</c:v>
                </c:pt>
                <c:pt idx="1282">
                  <c:v>42824</c:v>
                </c:pt>
                <c:pt idx="1283">
                  <c:v>42823</c:v>
                </c:pt>
                <c:pt idx="1284">
                  <c:v>42822</c:v>
                </c:pt>
                <c:pt idx="1285">
                  <c:v>42821</c:v>
                </c:pt>
                <c:pt idx="1286">
                  <c:v>42818</c:v>
                </c:pt>
                <c:pt idx="1287">
                  <c:v>42817</c:v>
                </c:pt>
                <c:pt idx="1288">
                  <c:v>42816</c:v>
                </c:pt>
                <c:pt idx="1289">
                  <c:v>42815</c:v>
                </c:pt>
                <c:pt idx="1290">
                  <c:v>42814</c:v>
                </c:pt>
                <c:pt idx="1291">
                  <c:v>42811</c:v>
                </c:pt>
                <c:pt idx="1292">
                  <c:v>42810</c:v>
                </c:pt>
                <c:pt idx="1293">
                  <c:v>42809</c:v>
                </c:pt>
                <c:pt idx="1294">
                  <c:v>42808</c:v>
                </c:pt>
                <c:pt idx="1295">
                  <c:v>42807</c:v>
                </c:pt>
                <c:pt idx="1296">
                  <c:v>42804</c:v>
                </c:pt>
                <c:pt idx="1297">
                  <c:v>42803</c:v>
                </c:pt>
                <c:pt idx="1298">
                  <c:v>42802</c:v>
                </c:pt>
                <c:pt idx="1299">
                  <c:v>42801</c:v>
                </c:pt>
                <c:pt idx="1300">
                  <c:v>42800</c:v>
                </c:pt>
                <c:pt idx="1301">
                  <c:v>42797</c:v>
                </c:pt>
                <c:pt idx="1302">
                  <c:v>42796</c:v>
                </c:pt>
                <c:pt idx="1303">
                  <c:v>42795</c:v>
                </c:pt>
                <c:pt idx="1304">
                  <c:v>42794</c:v>
                </c:pt>
                <c:pt idx="1305">
                  <c:v>42793</c:v>
                </c:pt>
                <c:pt idx="1306">
                  <c:v>42790</c:v>
                </c:pt>
                <c:pt idx="1307">
                  <c:v>42789</c:v>
                </c:pt>
                <c:pt idx="1308">
                  <c:v>42788</c:v>
                </c:pt>
                <c:pt idx="1309">
                  <c:v>42787</c:v>
                </c:pt>
                <c:pt idx="1310">
                  <c:v>42783</c:v>
                </c:pt>
                <c:pt idx="1311">
                  <c:v>42782</c:v>
                </c:pt>
                <c:pt idx="1312">
                  <c:v>42781</c:v>
                </c:pt>
                <c:pt idx="1313">
                  <c:v>42780</c:v>
                </c:pt>
                <c:pt idx="1314">
                  <c:v>42779</c:v>
                </c:pt>
                <c:pt idx="1315">
                  <c:v>42776</c:v>
                </c:pt>
                <c:pt idx="1316">
                  <c:v>42775</c:v>
                </c:pt>
                <c:pt idx="1317">
                  <c:v>42774</c:v>
                </c:pt>
                <c:pt idx="1318">
                  <c:v>42773</c:v>
                </c:pt>
                <c:pt idx="1319">
                  <c:v>42772</c:v>
                </c:pt>
                <c:pt idx="1320">
                  <c:v>42769</c:v>
                </c:pt>
                <c:pt idx="1321">
                  <c:v>42768</c:v>
                </c:pt>
                <c:pt idx="1322">
                  <c:v>42767</c:v>
                </c:pt>
                <c:pt idx="1323">
                  <c:v>42766</c:v>
                </c:pt>
                <c:pt idx="1324">
                  <c:v>42765</c:v>
                </c:pt>
                <c:pt idx="1325">
                  <c:v>42762</c:v>
                </c:pt>
                <c:pt idx="1326">
                  <c:v>42761</c:v>
                </c:pt>
                <c:pt idx="1327">
                  <c:v>42760</c:v>
                </c:pt>
                <c:pt idx="1328">
                  <c:v>42759</c:v>
                </c:pt>
                <c:pt idx="1329">
                  <c:v>42758</c:v>
                </c:pt>
                <c:pt idx="1330">
                  <c:v>42755</c:v>
                </c:pt>
                <c:pt idx="1331">
                  <c:v>42754</c:v>
                </c:pt>
                <c:pt idx="1332">
                  <c:v>42753</c:v>
                </c:pt>
                <c:pt idx="1333">
                  <c:v>42752</c:v>
                </c:pt>
                <c:pt idx="1334">
                  <c:v>42748</c:v>
                </c:pt>
                <c:pt idx="1335">
                  <c:v>42747</c:v>
                </c:pt>
                <c:pt idx="1336">
                  <c:v>42746</c:v>
                </c:pt>
                <c:pt idx="1337">
                  <c:v>42745</c:v>
                </c:pt>
                <c:pt idx="1338">
                  <c:v>42744</c:v>
                </c:pt>
                <c:pt idx="1339">
                  <c:v>42741</c:v>
                </c:pt>
                <c:pt idx="1340">
                  <c:v>42740</c:v>
                </c:pt>
                <c:pt idx="1341">
                  <c:v>42739</c:v>
                </c:pt>
                <c:pt idx="1342">
                  <c:v>42738</c:v>
                </c:pt>
                <c:pt idx="1343">
                  <c:v>42734</c:v>
                </c:pt>
                <c:pt idx="1344">
                  <c:v>42733</c:v>
                </c:pt>
                <c:pt idx="1345">
                  <c:v>42732</c:v>
                </c:pt>
                <c:pt idx="1346">
                  <c:v>42731</c:v>
                </c:pt>
                <c:pt idx="1347">
                  <c:v>42730</c:v>
                </c:pt>
                <c:pt idx="1348">
                  <c:v>42727</c:v>
                </c:pt>
                <c:pt idx="1349">
                  <c:v>42726</c:v>
                </c:pt>
                <c:pt idx="1350">
                  <c:v>42725</c:v>
                </c:pt>
                <c:pt idx="1351">
                  <c:v>42724</c:v>
                </c:pt>
                <c:pt idx="1352">
                  <c:v>42723</c:v>
                </c:pt>
                <c:pt idx="1353">
                  <c:v>42720</c:v>
                </c:pt>
                <c:pt idx="1354">
                  <c:v>42719</c:v>
                </c:pt>
                <c:pt idx="1355">
                  <c:v>42718</c:v>
                </c:pt>
                <c:pt idx="1356">
                  <c:v>42717</c:v>
                </c:pt>
                <c:pt idx="1357">
                  <c:v>42716</c:v>
                </c:pt>
                <c:pt idx="1358">
                  <c:v>42713</c:v>
                </c:pt>
                <c:pt idx="1359">
                  <c:v>42712</c:v>
                </c:pt>
                <c:pt idx="1360">
                  <c:v>42711</c:v>
                </c:pt>
                <c:pt idx="1361">
                  <c:v>42710</c:v>
                </c:pt>
                <c:pt idx="1362">
                  <c:v>42709</c:v>
                </c:pt>
                <c:pt idx="1363">
                  <c:v>42706</c:v>
                </c:pt>
                <c:pt idx="1364">
                  <c:v>42705</c:v>
                </c:pt>
                <c:pt idx="1365">
                  <c:v>42704</c:v>
                </c:pt>
                <c:pt idx="1366">
                  <c:v>42703</c:v>
                </c:pt>
                <c:pt idx="1367">
                  <c:v>42702</c:v>
                </c:pt>
                <c:pt idx="1368">
                  <c:v>42699</c:v>
                </c:pt>
                <c:pt idx="1369">
                  <c:v>42698</c:v>
                </c:pt>
                <c:pt idx="1370">
                  <c:v>42697</c:v>
                </c:pt>
                <c:pt idx="1371">
                  <c:v>42696</c:v>
                </c:pt>
                <c:pt idx="1372">
                  <c:v>42695</c:v>
                </c:pt>
                <c:pt idx="1373">
                  <c:v>42692</c:v>
                </c:pt>
                <c:pt idx="1374">
                  <c:v>42691</c:v>
                </c:pt>
                <c:pt idx="1375">
                  <c:v>42690</c:v>
                </c:pt>
                <c:pt idx="1376">
                  <c:v>42689</c:v>
                </c:pt>
                <c:pt idx="1377">
                  <c:v>42688</c:v>
                </c:pt>
                <c:pt idx="1378">
                  <c:v>42685</c:v>
                </c:pt>
                <c:pt idx="1379">
                  <c:v>42684</c:v>
                </c:pt>
                <c:pt idx="1380">
                  <c:v>42683</c:v>
                </c:pt>
                <c:pt idx="1381">
                  <c:v>42682</c:v>
                </c:pt>
                <c:pt idx="1382">
                  <c:v>42681</c:v>
                </c:pt>
                <c:pt idx="1383">
                  <c:v>42678</c:v>
                </c:pt>
                <c:pt idx="1384">
                  <c:v>42677</c:v>
                </c:pt>
                <c:pt idx="1385">
                  <c:v>42676</c:v>
                </c:pt>
                <c:pt idx="1386">
                  <c:v>42675</c:v>
                </c:pt>
                <c:pt idx="1387">
                  <c:v>42674</c:v>
                </c:pt>
                <c:pt idx="1388">
                  <c:v>42671</c:v>
                </c:pt>
                <c:pt idx="1389">
                  <c:v>42670</c:v>
                </c:pt>
                <c:pt idx="1390">
                  <c:v>42669</c:v>
                </c:pt>
                <c:pt idx="1391">
                  <c:v>42668</c:v>
                </c:pt>
                <c:pt idx="1392">
                  <c:v>42667</c:v>
                </c:pt>
                <c:pt idx="1393">
                  <c:v>42664</c:v>
                </c:pt>
                <c:pt idx="1394">
                  <c:v>42663</c:v>
                </c:pt>
                <c:pt idx="1395">
                  <c:v>42662</c:v>
                </c:pt>
                <c:pt idx="1396">
                  <c:v>42661</c:v>
                </c:pt>
                <c:pt idx="1397">
                  <c:v>42660</c:v>
                </c:pt>
                <c:pt idx="1398">
                  <c:v>42657</c:v>
                </c:pt>
                <c:pt idx="1399">
                  <c:v>42656</c:v>
                </c:pt>
                <c:pt idx="1400">
                  <c:v>42655</c:v>
                </c:pt>
                <c:pt idx="1401">
                  <c:v>42654</c:v>
                </c:pt>
                <c:pt idx="1402">
                  <c:v>42653</c:v>
                </c:pt>
                <c:pt idx="1403">
                  <c:v>42650</c:v>
                </c:pt>
                <c:pt idx="1404">
                  <c:v>42649</c:v>
                </c:pt>
                <c:pt idx="1405">
                  <c:v>42648</c:v>
                </c:pt>
                <c:pt idx="1406">
                  <c:v>42647</c:v>
                </c:pt>
                <c:pt idx="1407">
                  <c:v>42646</c:v>
                </c:pt>
                <c:pt idx="1408">
                  <c:v>42643</c:v>
                </c:pt>
                <c:pt idx="1409">
                  <c:v>42642</c:v>
                </c:pt>
                <c:pt idx="1410">
                  <c:v>42641</c:v>
                </c:pt>
                <c:pt idx="1411">
                  <c:v>42640</c:v>
                </c:pt>
                <c:pt idx="1412">
                  <c:v>42639</c:v>
                </c:pt>
                <c:pt idx="1413">
                  <c:v>42636</c:v>
                </c:pt>
                <c:pt idx="1414">
                  <c:v>42635</c:v>
                </c:pt>
                <c:pt idx="1415">
                  <c:v>42634</c:v>
                </c:pt>
                <c:pt idx="1416">
                  <c:v>42633</c:v>
                </c:pt>
                <c:pt idx="1417">
                  <c:v>42632</c:v>
                </c:pt>
                <c:pt idx="1418">
                  <c:v>42629</c:v>
                </c:pt>
                <c:pt idx="1419">
                  <c:v>42628</c:v>
                </c:pt>
                <c:pt idx="1420">
                  <c:v>42627</c:v>
                </c:pt>
                <c:pt idx="1421">
                  <c:v>42626</c:v>
                </c:pt>
                <c:pt idx="1422">
                  <c:v>42625</c:v>
                </c:pt>
                <c:pt idx="1423">
                  <c:v>42622</c:v>
                </c:pt>
                <c:pt idx="1424">
                  <c:v>42621</c:v>
                </c:pt>
                <c:pt idx="1425">
                  <c:v>42620</c:v>
                </c:pt>
                <c:pt idx="1426">
                  <c:v>42619</c:v>
                </c:pt>
                <c:pt idx="1427">
                  <c:v>42618</c:v>
                </c:pt>
                <c:pt idx="1428">
                  <c:v>42615</c:v>
                </c:pt>
                <c:pt idx="1429">
                  <c:v>42614</c:v>
                </c:pt>
                <c:pt idx="1430">
                  <c:v>42613</c:v>
                </c:pt>
                <c:pt idx="1431">
                  <c:v>42612</c:v>
                </c:pt>
                <c:pt idx="1432">
                  <c:v>42611</c:v>
                </c:pt>
                <c:pt idx="1433">
                  <c:v>42608</c:v>
                </c:pt>
                <c:pt idx="1434">
                  <c:v>42607</c:v>
                </c:pt>
                <c:pt idx="1435">
                  <c:v>42606</c:v>
                </c:pt>
                <c:pt idx="1436">
                  <c:v>42605</c:v>
                </c:pt>
                <c:pt idx="1437">
                  <c:v>42604</c:v>
                </c:pt>
                <c:pt idx="1438">
                  <c:v>42601</c:v>
                </c:pt>
                <c:pt idx="1439">
                  <c:v>42600</c:v>
                </c:pt>
                <c:pt idx="1440">
                  <c:v>42599</c:v>
                </c:pt>
                <c:pt idx="1441">
                  <c:v>42598</c:v>
                </c:pt>
                <c:pt idx="1442">
                  <c:v>42597</c:v>
                </c:pt>
                <c:pt idx="1443">
                  <c:v>42594</c:v>
                </c:pt>
                <c:pt idx="1444">
                  <c:v>42593</c:v>
                </c:pt>
                <c:pt idx="1445">
                  <c:v>42592</c:v>
                </c:pt>
                <c:pt idx="1446">
                  <c:v>42591</c:v>
                </c:pt>
                <c:pt idx="1447">
                  <c:v>42590</c:v>
                </c:pt>
                <c:pt idx="1448">
                  <c:v>42587</c:v>
                </c:pt>
                <c:pt idx="1449">
                  <c:v>42586</c:v>
                </c:pt>
                <c:pt idx="1450">
                  <c:v>42585</c:v>
                </c:pt>
                <c:pt idx="1451">
                  <c:v>42584</c:v>
                </c:pt>
                <c:pt idx="1452">
                  <c:v>42583</c:v>
                </c:pt>
                <c:pt idx="1453">
                  <c:v>42580</c:v>
                </c:pt>
                <c:pt idx="1454">
                  <c:v>42579</c:v>
                </c:pt>
                <c:pt idx="1455">
                  <c:v>42578</c:v>
                </c:pt>
                <c:pt idx="1456">
                  <c:v>42577</c:v>
                </c:pt>
                <c:pt idx="1457">
                  <c:v>42576</c:v>
                </c:pt>
                <c:pt idx="1458">
                  <c:v>42573</c:v>
                </c:pt>
                <c:pt idx="1459">
                  <c:v>42572</c:v>
                </c:pt>
                <c:pt idx="1460">
                  <c:v>42571</c:v>
                </c:pt>
                <c:pt idx="1461">
                  <c:v>42570</c:v>
                </c:pt>
                <c:pt idx="1462">
                  <c:v>42569</c:v>
                </c:pt>
                <c:pt idx="1463">
                  <c:v>42566</c:v>
                </c:pt>
                <c:pt idx="1464">
                  <c:v>42565</c:v>
                </c:pt>
                <c:pt idx="1465">
                  <c:v>42564</c:v>
                </c:pt>
                <c:pt idx="1466">
                  <c:v>42563</c:v>
                </c:pt>
                <c:pt idx="1467">
                  <c:v>42562</c:v>
                </c:pt>
                <c:pt idx="1468">
                  <c:v>42559</c:v>
                </c:pt>
                <c:pt idx="1469">
                  <c:v>42558</c:v>
                </c:pt>
                <c:pt idx="1470">
                  <c:v>42557</c:v>
                </c:pt>
                <c:pt idx="1471">
                  <c:v>42556</c:v>
                </c:pt>
                <c:pt idx="1472">
                  <c:v>42555</c:v>
                </c:pt>
                <c:pt idx="1473">
                  <c:v>42552</c:v>
                </c:pt>
                <c:pt idx="1474">
                  <c:v>42551</c:v>
                </c:pt>
                <c:pt idx="1475">
                  <c:v>42550</c:v>
                </c:pt>
                <c:pt idx="1476">
                  <c:v>42549</c:v>
                </c:pt>
                <c:pt idx="1477">
                  <c:v>42548</c:v>
                </c:pt>
                <c:pt idx="1478">
                  <c:v>42545</c:v>
                </c:pt>
                <c:pt idx="1479">
                  <c:v>42544</c:v>
                </c:pt>
                <c:pt idx="1480">
                  <c:v>42543</c:v>
                </c:pt>
                <c:pt idx="1481">
                  <c:v>42542</c:v>
                </c:pt>
                <c:pt idx="1482">
                  <c:v>42541</c:v>
                </c:pt>
                <c:pt idx="1483">
                  <c:v>42538</c:v>
                </c:pt>
                <c:pt idx="1484">
                  <c:v>42537</c:v>
                </c:pt>
                <c:pt idx="1485">
                  <c:v>42536</c:v>
                </c:pt>
                <c:pt idx="1486">
                  <c:v>42535</c:v>
                </c:pt>
                <c:pt idx="1487">
                  <c:v>42534</c:v>
                </c:pt>
                <c:pt idx="1488">
                  <c:v>42531</c:v>
                </c:pt>
                <c:pt idx="1489">
                  <c:v>42530</c:v>
                </c:pt>
                <c:pt idx="1490">
                  <c:v>42529</c:v>
                </c:pt>
                <c:pt idx="1491">
                  <c:v>42528</c:v>
                </c:pt>
                <c:pt idx="1492">
                  <c:v>42527</c:v>
                </c:pt>
                <c:pt idx="1493">
                  <c:v>42524</c:v>
                </c:pt>
                <c:pt idx="1494">
                  <c:v>42523</c:v>
                </c:pt>
                <c:pt idx="1495">
                  <c:v>42522</c:v>
                </c:pt>
                <c:pt idx="1496">
                  <c:v>42521</c:v>
                </c:pt>
                <c:pt idx="1497">
                  <c:v>42520</c:v>
                </c:pt>
                <c:pt idx="1498">
                  <c:v>42517</c:v>
                </c:pt>
                <c:pt idx="1499">
                  <c:v>42516</c:v>
                </c:pt>
                <c:pt idx="1500">
                  <c:v>42515</c:v>
                </c:pt>
                <c:pt idx="1501">
                  <c:v>42514</c:v>
                </c:pt>
                <c:pt idx="1502">
                  <c:v>42513</c:v>
                </c:pt>
                <c:pt idx="1503">
                  <c:v>42510</c:v>
                </c:pt>
                <c:pt idx="1504">
                  <c:v>42509</c:v>
                </c:pt>
                <c:pt idx="1505">
                  <c:v>42508</c:v>
                </c:pt>
                <c:pt idx="1506">
                  <c:v>42507</c:v>
                </c:pt>
                <c:pt idx="1507">
                  <c:v>42506</c:v>
                </c:pt>
                <c:pt idx="1508">
                  <c:v>42503</c:v>
                </c:pt>
                <c:pt idx="1509">
                  <c:v>42502</c:v>
                </c:pt>
                <c:pt idx="1510">
                  <c:v>42501</c:v>
                </c:pt>
                <c:pt idx="1511">
                  <c:v>42500</c:v>
                </c:pt>
                <c:pt idx="1512">
                  <c:v>42499</c:v>
                </c:pt>
                <c:pt idx="1513">
                  <c:v>42496</c:v>
                </c:pt>
                <c:pt idx="1514">
                  <c:v>42495</c:v>
                </c:pt>
                <c:pt idx="1515">
                  <c:v>42494</c:v>
                </c:pt>
                <c:pt idx="1516">
                  <c:v>42493</c:v>
                </c:pt>
                <c:pt idx="1517">
                  <c:v>42492</c:v>
                </c:pt>
                <c:pt idx="1518">
                  <c:v>42489</c:v>
                </c:pt>
                <c:pt idx="1519">
                  <c:v>42488</c:v>
                </c:pt>
                <c:pt idx="1520">
                  <c:v>42487</c:v>
                </c:pt>
                <c:pt idx="1521">
                  <c:v>42486</c:v>
                </c:pt>
                <c:pt idx="1522">
                  <c:v>42485</c:v>
                </c:pt>
                <c:pt idx="1523">
                  <c:v>42482</c:v>
                </c:pt>
                <c:pt idx="1524">
                  <c:v>42481</c:v>
                </c:pt>
                <c:pt idx="1525">
                  <c:v>42480</c:v>
                </c:pt>
                <c:pt idx="1526">
                  <c:v>42479</c:v>
                </c:pt>
                <c:pt idx="1527">
                  <c:v>42478</c:v>
                </c:pt>
                <c:pt idx="1528">
                  <c:v>42475</c:v>
                </c:pt>
                <c:pt idx="1529">
                  <c:v>42474</c:v>
                </c:pt>
                <c:pt idx="1530">
                  <c:v>42473</c:v>
                </c:pt>
                <c:pt idx="1531">
                  <c:v>42472</c:v>
                </c:pt>
                <c:pt idx="1532">
                  <c:v>42471</c:v>
                </c:pt>
                <c:pt idx="1533">
                  <c:v>42468</c:v>
                </c:pt>
                <c:pt idx="1534">
                  <c:v>42467</c:v>
                </c:pt>
                <c:pt idx="1535">
                  <c:v>42466</c:v>
                </c:pt>
                <c:pt idx="1536">
                  <c:v>42465</c:v>
                </c:pt>
                <c:pt idx="1537">
                  <c:v>42464</c:v>
                </c:pt>
                <c:pt idx="1538">
                  <c:v>42461</c:v>
                </c:pt>
                <c:pt idx="1539">
                  <c:v>42460</c:v>
                </c:pt>
                <c:pt idx="1540">
                  <c:v>42459</c:v>
                </c:pt>
                <c:pt idx="1541">
                  <c:v>42458</c:v>
                </c:pt>
                <c:pt idx="1542">
                  <c:v>42457</c:v>
                </c:pt>
                <c:pt idx="1543">
                  <c:v>42454</c:v>
                </c:pt>
                <c:pt idx="1544">
                  <c:v>42453</c:v>
                </c:pt>
                <c:pt idx="1545">
                  <c:v>42452</c:v>
                </c:pt>
                <c:pt idx="1546">
                  <c:v>42451</c:v>
                </c:pt>
                <c:pt idx="1547">
                  <c:v>42450</c:v>
                </c:pt>
                <c:pt idx="1548">
                  <c:v>42447</c:v>
                </c:pt>
                <c:pt idx="1549">
                  <c:v>42446</c:v>
                </c:pt>
                <c:pt idx="1550">
                  <c:v>42445</c:v>
                </c:pt>
                <c:pt idx="1551">
                  <c:v>42444</c:v>
                </c:pt>
                <c:pt idx="1552">
                  <c:v>42443</c:v>
                </c:pt>
                <c:pt idx="1553">
                  <c:v>42440</c:v>
                </c:pt>
                <c:pt idx="1554">
                  <c:v>42439</c:v>
                </c:pt>
                <c:pt idx="1555">
                  <c:v>42438</c:v>
                </c:pt>
                <c:pt idx="1556">
                  <c:v>42437</c:v>
                </c:pt>
                <c:pt idx="1557">
                  <c:v>42436</c:v>
                </c:pt>
                <c:pt idx="1558">
                  <c:v>42433</c:v>
                </c:pt>
                <c:pt idx="1559">
                  <c:v>42432</c:v>
                </c:pt>
                <c:pt idx="1560">
                  <c:v>42431</c:v>
                </c:pt>
                <c:pt idx="1561">
                  <c:v>42430</c:v>
                </c:pt>
                <c:pt idx="1562">
                  <c:v>42429</c:v>
                </c:pt>
                <c:pt idx="1563">
                  <c:v>42426</c:v>
                </c:pt>
                <c:pt idx="1564">
                  <c:v>42425</c:v>
                </c:pt>
                <c:pt idx="1565">
                  <c:v>42424</c:v>
                </c:pt>
                <c:pt idx="1566">
                  <c:v>42423</c:v>
                </c:pt>
                <c:pt idx="1567">
                  <c:v>42422</c:v>
                </c:pt>
                <c:pt idx="1568">
                  <c:v>42419</c:v>
                </c:pt>
                <c:pt idx="1569">
                  <c:v>42418</c:v>
                </c:pt>
                <c:pt idx="1570">
                  <c:v>42417</c:v>
                </c:pt>
                <c:pt idx="1571">
                  <c:v>42416</c:v>
                </c:pt>
                <c:pt idx="1572">
                  <c:v>42415</c:v>
                </c:pt>
                <c:pt idx="1573">
                  <c:v>42412</c:v>
                </c:pt>
                <c:pt idx="1574">
                  <c:v>42411</c:v>
                </c:pt>
                <c:pt idx="1575">
                  <c:v>42410</c:v>
                </c:pt>
                <c:pt idx="1576">
                  <c:v>42409</c:v>
                </c:pt>
                <c:pt idx="1577">
                  <c:v>42408</c:v>
                </c:pt>
                <c:pt idx="1578">
                  <c:v>42405</c:v>
                </c:pt>
                <c:pt idx="1579">
                  <c:v>42404</c:v>
                </c:pt>
                <c:pt idx="1580">
                  <c:v>42403</c:v>
                </c:pt>
                <c:pt idx="1581">
                  <c:v>42402</c:v>
                </c:pt>
                <c:pt idx="1582">
                  <c:v>42401</c:v>
                </c:pt>
                <c:pt idx="1583">
                  <c:v>42398</c:v>
                </c:pt>
                <c:pt idx="1584">
                  <c:v>42397</c:v>
                </c:pt>
                <c:pt idx="1585">
                  <c:v>42396</c:v>
                </c:pt>
                <c:pt idx="1586">
                  <c:v>42395</c:v>
                </c:pt>
                <c:pt idx="1587">
                  <c:v>42394</c:v>
                </c:pt>
                <c:pt idx="1588">
                  <c:v>42391</c:v>
                </c:pt>
                <c:pt idx="1589">
                  <c:v>42390</c:v>
                </c:pt>
                <c:pt idx="1590">
                  <c:v>42389</c:v>
                </c:pt>
                <c:pt idx="1591">
                  <c:v>42388</c:v>
                </c:pt>
                <c:pt idx="1592">
                  <c:v>42387</c:v>
                </c:pt>
                <c:pt idx="1593">
                  <c:v>42384</c:v>
                </c:pt>
                <c:pt idx="1594">
                  <c:v>42383</c:v>
                </c:pt>
                <c:pt idx="1595">
                  <c:v>42382</c:v>
                </c:pt>
                <c:pt idx="1596">
                  <c:v>42381</c:v>
                </c:pt>
                <c:pt idx="1597">
                  <c:v>42380</c:v>
                </c:pt>
                <c:pt idx="1598">
                  <c:v>42377</c:v>
                </c:pt>
                <c:pt idx="1599">
                  <c:v>42376</c:v>
                </c:pt>
                <c:pt idx="1600">
                  <c:v>42375</c:v>
                </c:pt>
                <c:pt idx="1601">
                  <c:v>42374</c:v>
                </c:pt>
                <c:pt idx="1602">
                  <c:v>42373</c:v>
                </c:pt>
                <c:pt idx="1603">
                  <c:v>42370</c:v>
                </c:pt>
              </c:numCache>
            </c:numRef>
          </c:cat>
          <c:val>
            <c:numRef>
              <c:f>Fuel!$Y$94:$Y$1697</c:f>
              <c:numCache>
                <c:formatCode>0.00</c:formatCode>
                <c:ptCount val="1604"/>
                <c:pt idx="1">
                  <c:v>471.92605200000003</c:v>
                </c:pt>
                <c:pt idx="2">
                  <c:v>471.92605200000003</c:v>
                </c:pt>
                <c:pt idx="3">
                  <c:v>471.92605200000003</c:v>
                </c:pt>
                <c:pt idx="4">
                  <c:v>471.92605200000003</c:v>
                </c:pt>
                <c:pt idx="5">
                  <c:v>471.92605200000003</c:v>
                </c:pt>
                <c:pt idx="6">
                  <c:v>471.92605200000003</c:v>
                </c:pt>
                <c:pt idx="7">
                  <c:v>471.92605200000003</c:v>
                </c:pt>
                <c:pt idx="8">
                  <c:v>471.92605200000003</c:v>
                </c:pt>
                <c:pt idx="9">
                  <c:v>471.92605200000003</c:v>
                </c:pt>
                <c:pt idx="10">
                  <c:v>471.92605200000003</c:v>
                </c:pt>
                <c:pt idx="11">
                  <c:v>397.4538</c:v>
                </c:pt>
                <c:pt idx="12">
                  <c:v>397.4538</c:v>
                </c:pt>
                <c:pt idx="13">
                  <c:v>397.4538</c:v>
                </c:pt>
                <c:pt idx="14">
                  <c:v>397.4538</c:v>
                </c:pt>
                <c:pt idx="15">
                  <c:v>397.4538</c:v>
                </c:pt>
                <c:pt idx="16">
                  <c:v>397.4538</c:v>
                </c:pt>
                <c:pt idx="17">
                  <c:v>397.4538</c:v>
                </c:pt>
                <c:pt idx="18">
                  <c:v>397.4538</c:v>
                </c:pt>
                <c:pt idx="19">
                  <c:v>397.4538</c:v>
                </c:pt>
                <c:pt idx="20">
                  <c:v>397.4538</c:v>
                </c:pt>
                <c:pt idx="21">
                  <c:v>397.4538</c:v>
                </c:pt>
                <c:pt idx="22">
                  <c:v>397.4538</c:v>
                </c:pt>
                <c:pt idx="23">
                  <c:v>397.4538</c:v>
                </c:pt>
                <c:pt idx="24">
                  <c:v>397.4538</c:v>
                </c:pt>
                <c:pt idx="25">
                  <c:v>397.4538</c:v>
                </c:pt>
                <c:pt idx="26">
                  <c:v>397.4538</c:v>
                </c:pt>
                <c:pt idx="27">
                  <c:v>397.4538</c:v>
                </c:pt>
                <c:pt idx="28">
                  <c:v>397.4538</c:v>
                </c:pt>
                <c:pt idx="29">
                  <c:v>397.4538</c:v>
                </c:pt>
                <c:pt idx="30">
                  <c:v>397.4538</c:v>
                </c:pt>
                <c:pt idx="31">
                  <c:v>397.4538</c:v>
                </c:pt>
                <c:pt idx="32">
                  <c:v>397.4538</c:v>
                </c:pt>
                <c:pt idx="33">
                  <c:v>378.63032400000003</c:v>
                </c:pt>
                <c:pt idx="34">
                  <c:v>378.63032400000003</c:v>
                </c:pt>
                <c:pt idx="35">
                  <c:v>378.63032400000003</c:v>
                </c:pt>
                <c:pt idx="36">
                  <c:v>378.63032400000003</c:v>
                </c:pt>
                <c:pt idx="37">
                  <c:v>378.63032400000003</c:v>
                </c:pt>
                <c:pt idx="38">
                  <c:v>378.63032400000003</c:v>
                </c:pt>
                <c:pt idx="39">
                  <c:v>378.63032400000003</c:v>
                </c:pt>
                <c:pt idx="40">
                  <c:v>378.63032400000003</c:v>
                </c:pt>
                <c:pt idx="41">
                  <c:v>378.63032400000003</c:v>
                </c:pt>
                <c:pt idx="42">
                  <c:v>378.63032400000003</c:v>
                </c:pt>
                <c:pt idx="43">
                  <c:v>378.63032400000003</c:v>
                </c:pt>
                <c:pt idx="44">
                  <c:v>378.63032400000003</c:v>
                </c:pt>
                <c:pt idx="45">
                  <c:v>378.63032400000003</c:v>
                </c:pt>
                <c:pt idx="46">
                  <c:v>378.63032400000003</c:v>
                </c:pt>
                <c:pt idx="47">
                  <c:v>378.63032400000003</c:v>
                </c:pt>
                <c:pt idx="48">
                  <c:v>378.63032400000003</c:v>
                </c:pt>
                <c:pt idx="49">
                  <c:v>378.63032400000003</c:v>
                </c:pt>
                <c:pt idx="50">
                  <c:v>378.63032400000003</c:v>
                </c:pt>
                <c:pt idx="51">
                  <c:v>378.63032400000003</c:v>
                </c:pt>
                <c:pt idx="52">
                  <c:v>318.81118800000002</c:v>
                </c:pt>
                <c:pt idx="53">
                  <c:v>318.81118800000002</c:v>
                </c:pt>
                <c:pt idx="54">
                  <c:v>318.81118800000002</c:v>
                </c:pt>
                <c:pt idx="55">
                  <c:v>318.81118800000002</c:v>
                </c:pt>
                <c:pt idx="56">
                  <c:v>318.81118800000002</c:v>
                </c:pt>
                <c:pt idx="57">
                  <c:v>318.81118800000002</c:v>
                </c:pt>
                <c:pt idx="58">
                  <c:v>318.81118800000002</c:v>
                </c:pt>
                <c:pt idx="59">
                  <c:v>318.81118800000002</c:v>
                </c:pt>
                <c:pt idx="60">
                  <c:v>318.81118800000002</c:v>
                </c:pt>
                <c:pt idx="61">
                  <c:v>318.81118800000002</c:v>
                </c:pt>
                <c:pt idx="62">
                  <c:v>318.81118800000002</c:v>
                </c:pt>
                <c:pt idx="63">
                  <c:v>318.81118800000002</c:v>
                </c:pt>
                <c:pt idx="64">
                  <c:v>318.81118800000002</c:v>
                </c:pt>
                <c:pt idx="65">
                  <c:v>318.81118800000002</c:v>
                </c:pt>
                <c:pt idx="66">
                  <c:v>318.81118800000002</c:v>
                </c:pt>
                <c:pt idx="67">
                  <c:v>318.81118800000002</c:v>
                </c:pt>
                <c:pt idx="68">
                  <c:v>318.81118800000002</c:v>
                </c:pt>
                <c:pt idx="69">
                  <c:v>318.81118800000002</c:v>
                </c:pt>
                <c:pt idx="70">
                  <c:v>318.81118800000002</c:v>
                </c:pt>
                <c:pt idx="71">
                  <c:v>318.81118800000002</c:v>
                </c:pt>
                <c:pt idx="72">
                  <c:v>318.81118800000002</c:v>
                </c:pt>
                <c:pt idx="73">
                  <c:v>318.81118800000002</c:v>
                </c:pt>
                <c:pt idx="74">
                  <c:v>346.11945600000001</c:v>
                </c:pt>
                <c:pt idx="75">
                  <c:v>346.11945600000001</c:v>
                </c:pt>
                <c:pt idx="76">
                  <c:v>346.11945600000001</c:v>
                </c:pt>
                <c:pt idx="77">
                  <c:v>346.11945600000001</c:v>
                </c:pt>
                <c:pt idx="78">
                  <c:v>346.11945600000001</c:v>
                </c:pt>
                <c:pt idx="79">
                  <c:v>346.11945600000001</c:v>
                </c:pt>
                <c:pt idx="80">
                  <c:v>346.11945600000001</c:v>
                </c:pt>
                <c:pt idx="81">
                  <c:v>346.11945600000001</c:v>
                </c:pt>
                <c:pt idx="82">
                  <c:v>346.11945600000001</c:v>
                </c:pt>
                <c:pt idx="83">
                  <c:v>346.11945600000001</c:v>
                </c:pt>
                <c:pt idx="84">
                  <c:v>346.11945600000001</c:v>
                </c:pt>
                <c:pt idx="85">
                  <c:v>346.11945600000001</c:v>
                </c:pt>
                <c:pt idx="86">
                  <c:v>346.11945600000001</c:v>
                </c:pt>
                <c:pt idx="87">
                  <c:v>346.11945600000001</c:v>
                </c:pt>
                <c:pt idx="88">
                  <c:v>346.11945600000001</c:v>
                </c:pt>
                <c:pt idx="89">
                  <c:v>346.11945600000001</c:v>
                </c:pt>
                <c:pt idx="90">
                  <c:v>346.11945600000001</c:v>
                </c:pt>
                <c:pt idx="91">
                  <c:v>346.11945600000001</c:v>
                </c:pt>
                <c:pt idx="92">
                  <c:v>346.11945600000001</c:v>
                </c:pt>
                <c:pt idx="93">
                  <c:v>346.11945600000001</c:v>
                </c:pt>
                <c:pt idx="94">
                  <c:v>346.11945600000001</c:v>
                </c:pt>
                <c:pt idx="95">
                  <c:v>346.11945600000001</c:v>
                </c:pt>
                <c:pt idx="96">
                  <c:v>346.11945600000001</c:v>
                </c:pt>
                <c:pt idx="97">
                  <c:v>346.11945600000001</c:v>
                </c:pt>
                <c:pt idx="98">
                  <c:v>346.11945600000001</c:v>
                </c:pt>
                <c:pt idx="99">
                  <c:v>346.11945600000001</c:v>
                </c:pt>
                <c:pt idx="100">
                  <c:v>346.11945600000001</c:v>
                </c:pt>
                <c:pt idx="101">
                  <c:v>346.11945600000001</c:v>
                </c:pt>
                <c:pt idx="102">
                  <c:v>346.11945600000001</c:v>
                </c:pt>
                <c:pt idx="103">
                  <c:v>346.11945600000001</c:v>
                </c:pt>
                <c:pt idx="104">
                  <c:v>346.11945600000001</c:v>
                </c:pt>
                <c:pt idx="105">
                  <c:v>346.11945600000001</c:v>
                </c:pt>
                <c:pt idx="106">
                  <c:v>346.11945600000001</c:v>
                </c:pt>
                <c:pt idx="107">
                  <c:v>346.11945600000001</c:v>
                </c:pt>
                <c:pt idx="108">
                  <c:v>346.11945600000001</c:v>
                </c:pt>
                <c:pt idx="109">
                  <c:v>346.11945600000001</c:v>
                </c:pt>
                <c:pt idx="110">
                  <c:v>346.11945600000001</c:v>
                </c:pt>
                <c:pt idx="111">
                  <c:v>346.11945600000001</c:v>
                </c:pt>
                <c:pt idx="112">
                  <c:v>346.11945600000001</c:v>
                </c:pt>
                <c:pt idx="113">
                  <c:v>377.15262000000001</c:v>
                </c:pt>
                <c:pt idx="114">
                  <c:v>377.15262000000001</c:v>
                </c:pt>
                <c:pt idx="115">
                  <c:v>377.15262000000001</c:v>
                </c:pt>
                <c:pt idx="116">
                  <c:v>377.15262000000001</c:v>
                </c:pt>
                <c:pt idx="117">
                  <c:v>377.15262000000001</c:v>
                </c:pt>
                <c:pt idx="118">
                  <c:v>377.15262000000001</c:v>
                </c:pt>
                <c:pt idx="119">
                  <c:v>377.15262000000001</c:v>
                </c:pt>
                <c:pt idx="120">
                  <c:v>377.15262000000001</c:v>
                </c:pt>
                <c:pt idx="121">
                  <c:v>377.15262000000001</c:v>
                </c:pt>
                <c:pt idx="122">
                  <c:v>377.15262000000001</c:v>
                </c:pt>
                <c:pt idx="123">
                  <c:v>377.15262000000001</c:v>
                </c:pt>
                <c:pt idx="124">
                  <c:v>377.15262000000001</c:v>
                </c:pt>
                <c:pt idx="125">
                  <c:v>377.15262000000001</c:v>
                </c:pt>
                <c:pt idx="126">
                  <c:v>377.15262000000001</c:v>
                </c:pt>
                <c:pt idx="127">
                  <c:v>377.15262000000001</c:v>
                </c:pt>
                <c:pt idx="128">
                  <c:v>377.15262000000001</c:v>
                </c:pt>
                <c:pt idx="129">
                  <c:v>377.15262000000001</c:v>
                </c:pt>
                <c:pt idx="130">
                  <c:v>377.15262000000001</c:v>
                </c:pt>
                <c:pt idx="131">
                  <c:v>377.15262000000001</c:v>
                </c:pt>
                <c:pt idx="132">
                  <c:v>377.15262000000001</c:v>
                </c:pt>
                <c:pt idx="133">
                  <c:v>377.15262000000001</c:v>
                </c:pt>
                <c:pt idx="134">
                  <c:v>377.15262000000001</c:v>
                </c:pt>
                <c:pt idx="135">
                  <c:v>377.15262000000001</c:v>
                </c:pt>
                <c:pt idx="136">
                  <c:v>355.050816</c:v>
                </c:pt>
                <c:pt idx="137">
                  <c:v>355.050816</c:v>
                </c:pt>
                <c:pt idx="138">
                  <c:v>355.050816</c:v>
                </c:pt>
                <c:pt idx="139">
                  <c:v>355.050816</c:v>
                </c:pt>
                <c:pt idx="140">
                  <c:v>355.050816</c:v>
                </c:pt>
                <c:pt idx="141">
                  <c:v>355.050816</c:v>
                </c:pt>
                <c:pt idx="142">
                  <c:v>355.050816</c:v>
                </c:pt>
                <c:pt idx="143">
                  <c:v>355.050816</c:v>
                </c:pt>
                <c:pt idx="144">
                  <c:v>355.050816</c:v>
                </c:pt>
                <c:pt idx="145">
                  <c:v>355.050816</c:v>
                </c:pt>
                <c:pt idx="146">
                  <c:v>355.050816</c:v>
                </c:pt>
                <c:pt idx="147">
                  <c:v>355.050816</c:v>
                </c:pt>
                <c:pt idx="148">
                  <c:v>355.050816</c:v>
                </c:pt>
                <c:pt idx="149">
                  <c:v>355.050816</c:v>
                </c:pt>
                <c:pt idx="150">
                  <c:v>355.050816</c:v>
                </c:pt>
                <c:pt idx="151">
                  <c:v>355.050816</c:v>
                </c:pt>
                <c:pt idx="152">
                  <c:v>355.050816</c:v>
                </c:pt>
                <c:pt idx="153">
                  <c:v>355.050816</c:v>
                </c:pt>
                <c:pt idx="154">
                  <c:v>355.050816</c:v>
                </c:pt>
                <c:pt idx="155">
                  <c:v>355.050816</c:v>
                </c:pt>
                <c:pt idx="156">
                  <c:v>355.050816</c:v>
                </c:pt>
                <c:pt idx="157">
                  <c:v>355.050816</c:v>
                </c:pt>
                <c:pt idx="158">
                  <c:v>359.32522799999998</c:v>
                </c:pt>
                <c:pt idx="159">
                  <c:v>359.32522799999998</c:v>
                </c:pt>
                <c:pt idx="160">
                  <c:v>359.32522799999998</c:v>
                </c:pt>
                <c:pt idx="161">
                  <c:v>359.32522799999998</c:v>
                </c:pt>
                <c:pt idx="162">
                  <c:v>359.32522799999998</c:v>
                </c:pt>
                <c:pt idx="163">
                  <c:v>359.32522799999998</c:v>
                </c:pt>
                <c:pt idx="164">
                  <c:v>359.32522799999998</c:v>
                </c:pt>
                <c:pt idx="165">
                  <c:v>359.32522799999998</c:v>
                </c:pt>
                <c:pt idx="166">
                  <c:v>359.32522799999998</c:v>
                </c:pt>
                <c:pt idx="167">
                  <c:v>359.32522799999998</c:v>
                </c:pt>
                <c:pt idx="168">
                  <c:v>359.32522799999998</c:v>
                </c:pt>
                <c:pt idx="169">
                  <c:v>359.32522799999998</c:v>
                </c:pt>
                <c:pt idx="170">
                  <c:v>359.32522799999998</c:v>
                </c:pt>
                <c:pt idx="171">
                  <c:v>359.32522799999998</c:v>
                </c:pt>
                <c:pt idx="172">
                  <c:v>359.32522799999998</c:v>
                </c:pt>
                <c:pt idx="173">
                  <c:v>359.32522799999998</c:v>
                </c:pt>
                <c:pt idx="174">
                  <c:v>359.32522799999998</c:v>
                </c:pt>
                <c:pt idx="175">
                  <c:v>359.32522799999998</c:v>
                </c:pt>
                <c:pt idx="176">
                  <c:v>359.32522799999998</c:v>
                </c:pt>
                <c:pt idx="177">
                  <c:v>359.32522799999998</c:v>
                </c:pt>
                <c:pt idx="178">
                  <c:v>359.32522799999998</c:v>
                </c:pt>
                <c:pt idx="179">
                  <c:v>359.32522799999998</c:v>
                </c:pt>
                <c:pt idx="180">
                  <c:v>360.37154399999997</c:v>
                </c:pt>
                <c:pt idx="181">
                  <c:v>360.37154399999997</c:v>
                </c:pt>
                <c:pt idx="182">
                  <c:v>360.37154399999997</c:v>
                </c:pt>
                <c:pt idx="183">
                  <c:v>360.37154399999997</c:v>
                </c:pt>
                <c:pt idx="184">
                  <c:v>360.37154399999997</c:v>
                </c:pt>
                <c:pt idx="185">
                  <c:v>360.37154399999997</c:v>
                </c:pt>
                <c:pt idx="186">
                  <c:v>360.37154399999997</c:v>
                </c:pt>
                <c:pt idx="187">
                  <c:v>360.37154399999997</c:v>
                </c:pt>
                <c:pt idx="188">
                  <c:v>360.37154399999997</c:v>
                </c:pt>
                <c:pt idx="189">
                  <c:v>360.37154399999997</c:v>
                </c:pt>
                <c:pt idx="190">
                  <c:v>360.37154399999997</c:v>
                </c:pt>
                <c:pt idx="191">
                  <c:v>360.37154399999997</c:v>
                </c:pt>
                <c:pt idx="192">
                  <c:v>360.37154399999997</c:v>
                </c:pt>
                <c:pt idx="193">
                  <c:v>360.37154399999997</c:v>
                </c:pt>
                <c:pt idx="194">
                  <c:v>360.37154399999997</c:v>
                </c:pt>
                <c:pt idx="195">
                  <c:v>360.37154399999997</c:v>
                </c:pt>
                <c:pt idx="196">
                  <c:v>360.37154399999997</c:v>
                </c:pt>
                <c:pt idx="197">
                  <c:v>360.37154399999997</c:v>
                </c:pt>
                <c:pt idx="198">
                  <c:v>360.37154399999997</c:v>
                </c:pt>
                <c:pt idx="199">
                  <c:v>360.37154399999997</c:v>
                </c:pt>
                <c:pt idx="200">
                  <c:v>360.37154399999997</c:v>
                </c:pt>
                <c:pt idx="201">
                  <c:v>360.37154399999997</c:v>
                </c:pt>
                <c:pt idx="202">
                  <c:v>360.37154399999997</c:v>
                </c:pt>
                <c:pt idx="203">
                  <c:v>304.61512799999997</c:v>
                </c:pt>
                <c:pt idx="204">
                  <c:v>304.61512799999997</c:v>
                </c:pt>
                <c:pt idx="205">
                  <c:v>304.61512799999997</c:v>
                </c:pt>
                <c:pt idx="206">
                  <c:v>304.61512799999997</c:v>
                </c:pt>
                <c:pt idx="207">
                  <c:v>304.61512799999997</c:v>
                </c:pt>
                <c:pt idx="208">
                  <c:v>304.61512799999997</c:v>
                </c:pt>
                <c:pt idx="209">
                  <c:v>304.61512799999997</c:v>
                </c:pt>
                <c:pt idx="210">
                  <c:v>304.61512799999997</c:v>
                </c:pt>
                <c:pt idx="211">
                  <c:v>304.61512799999997</c:v>
                </c:pt>
                <c:pt idx="212">
                  <c:v>304.61512799999997</c:v>
                </c:pt>
                <c:pt idx="213">
                  <c:v>304.61512799999997</c:v>
                </c:pt>
                <c:pt idx="214">
                  <c:v>304.61512799999997</c:v>
                </c:pt>
                <c:pt idx="215">
                  <c:v>304.61512799999997</c:v>
                </c:pt>
                <c:pt idx="216">
                  <c:v>304.61512799999997</c:v>
                </c:pt>
                <c:pt idx="217">
                  <c:v>304.61512799999997</c:v>
                </c:pt>
                <c:pt idx="218">
                  <c:v>304.61512799999997</c:v>
                </c:pt>
                <c:pt idx="219">
                  <c:v>304.61512799999997</c:v>
                </c:pt>
                <c:pt idx="220">
                  <c:v>304.61512799999997</c:v>
                </c:pt>
                <c:pt idx="221">
                  <c:v>304.61512799999997</c:v>
                </c:pt>
                <c:pt idx="222">
                  <c:v>304.61512799999997</c:v>
                </c:pt>
                <c:pt idx="223">
                  <c:v>294.59908799999999</c:v>
                </c:pt>
                <c:pt idx="224">
                  <c:v>294.59908799999999</c:v>
                </c:pt>
                <c:pt idx="225">
                  <c:v>294.59908799999999</c:v>
                </c:pt>
                <c:pt idx="226">
                  <c:v>294.59908799999999</c:v>
                </c:pt>
                <c:pt idx="227">
                  <c:v>294.59908799999999</c:v>
                </c:pt>
                <c:pt idx="228">
                  <c:v>294.59908799999999</c:v>
                </c:pt>
                <c:pt idx="229">
                  <c:v>294.59908799999999</c:v>
                </c:pt>
                <c:pt idx="230">
                  <c:v>294.59908799999999</c:v>
                </c:pt>
                <c:pt idx="231">
                  <c:v>294.59908799999999</c:v>
                </c:pt>
                <c:pt idx="232">
                  <c:v>294.59908799999999</c:v>
                </c:pt>
                <c:pt idx="233">
                  <c:v>294.59908799999999</c:v>
                </c:pt>
                <c:pt idx="234">
                  <c:v>294.59908799999999</c:v>
                </c:pt>
                <c:pt idx="235">
                  <c:v>294.59908799999999</c:v>
                </c:pt>
                <c:pt idx="236">
                  <c:v>294.59908799999999</c:v>
                </c:pt>
                <c:pt idx="237">
                  <c:v>294.59908799999999</c:v>
                </c:pt>
                <c:pt idx="238">
                  <c:v>294.59908799999999</c:v>
                </c:pt>
                <c:pt idx="239">
                  <c:v>294.59908799999999</c:v>
                </c:pt>
                <c:pt idx="240">
                  <c:v>294.59908799999999</c:v>
                </c:pt>
                <c:pt idx="241">
                  <c:v>300.100596</c:v>
                </c:pt>
                <c:pt idx="242">
                  <c:v>300.100596</c:v>
                </c:pt>
                <c:pt idx="243">
                  <c:v>300.100596</c:v>
                </c:pt>
                <c:pt idx="244">
                  <c:v>300.100596</c:v>
                </c:pt>
                <c:pt idx="245">
                  <c:v>300.100596</c:v>
                </c:pt>
                <c:pt idx="246">
                  <c:v>300.100596</c:v>
                </c:pt>
                <c:pt idx="247">
                  <c:v>300.100596</c:v>
                </c:pt>
                <c:pt idx="248">
                  <c:v>300.100596</c:v>
                </c:pt>
                <c:pt idx="249">
                  <c:v>300.100596</c:v>
                </c:pt>
                <c:pt idx="250">
                  <c:v>300.100596</c:v>
                </c:pt>
                <c:pt idx="251">
                  <c:v>300.100596</c:v>
                </c:pt>
                <c:pt idx="252">
                  <c:v>300.100596</c:v>
                </c:pt>
                <c:pt idx="253">
                  <c:v>300.100596</c:v>
                </c:pt>
                <c:pt idx="254">
                  <c:v>300.100596</c:v>
                </c:pt>
                <c:pt idx="255">
                  <c:v>300.100596</c:v>
                </c:pt>
                <c:pt idx="256">
                  <c:v>300.100596</c:v>
                </c:pt>
                <c:pt idx="257">
                  <c:v>300.100596</c:v>
                </c:pt>
                <c:pt idx="258">
                  <c:v>300.100596</c:v>
                </c:pt>
                <c:pt idx="259">
                  <c:v>300.100596</c:v>
                </c:pt>
                <c:pt idx="260">
                  <c:v>300.100596</c:v>
                </c:pt>
                <c:pt idx="261">
                  <c:v>300.100596</c:v>
                </c:pt>
                <c:pt idx="262">
                  <c:v>300.100596</c:v>
                </c:pt>
                <c:pt idx="263">
                  <c:v>300.100596</c:v>
                </c:pt>
                <c:pt idx="264">
                  <c:v>292.15096800000003</c:v>
                </c:pt>
                <c:pt idx="265">
                  <c:v>292.15096800000003</c:v>
                </c:pt>
                <c:pt idx="266">
                  <c:v>292.15096800000003</c:v>
                </c:pt>
                <c:pt idx="267">
                  <c:v>292.15096800000003</c:v>
                </c:pt>
                <c:pt idx="268">
                  <c:v>292.15096800000003</c:v>
                </c:pt>
                <c:pt idx="269">
                  <c:v>292.15096800000003</c:v>
                </c:pt>
                <c:pt idx="270">
                  <c:v>292.15096800000003</c:v>
                </c:pt>
                <c:pt idx="271">
                  <c:v>292.15096800000003</c:v>
                </c:pt>
                <c:pt idx="272">
                  <c:v>292.15096800000003</c:v>
                </c:pt>
                <c:pt idx="273">
                  <c:v>292.15096800000003</c:v>
                </c:pt>
                <c:pt idx="274">
                  <c:v>292.15096800000003</c:v>
                </c:pt>
                <c:pt idx="275">
                  <c:v>292.15096800000003</c:v>
                </c:pt>
                <c:pt idx="276">
                  <c:v>292.15096800000003</c:v>
                </c:pt>
                <c:pt idx="277">
                  <c:v>292.15096800000003</c:v>
                </c:pt>
                <c:pt idx="278">
                  <c:v>292.15096800000003</c:v>
                </c:pt>
                <c:pt idx="279">
                  <c:v>292.15096800000003</c:v>
                </c:pt>
                <c:pt idx="280">
                  <c:v>292.15096800000003</c:v>
                </c:pt>
                <c:pt idx="281">
                  <c:v>292.15096800000003</c:v>
                </c:pt>
                <c:pt idx="282">
                  <c:v>292.15096800000003</c:v>
                </c:pt>
                <c:pt idx="283">
                  <c:v>292.15096800000003</c:v>
                </c:pt>
                <c:pt idx="284">
                  <c:v>292.15096800000003</c:v>
                </c:pt>
                <c:pt idx="285">
                  <c:v>292.15096800000003</c:v>
                </c:pt>
                <c:pt idx="286">
                  <c:v>272.73905999999999</c:v>
                </c:pt>
                <c:pt idx="287">
                  <c:v>272.73905999999999</c:v>
                </c:pt>
                <c:pt idx="288">
                  <c:v>272.73905999999999</c:v>
                </c:pt>
                <c:pt idx="289">
                  <c:v>272.73905999999999</c:v>
                </c:pt>
                <c:pt idx="290">
                  <c:v>272.73905999999999</c:v>
                </c:pt>
                <c:pt idx="291">
                  <c:v>272.73905999999999</c:v>
                </c:pt>
                <c:pt idx="292">
                  <c:v>272.73905999999999</c:v>
                </c:pt>
                <c:pt idx="293">
                  <c:v>272.73905999999999</c:v>
                </c:pt>
                <c:pt idx="294">
                  <c:v>272.73905999999999</c:v>
                </c:pt>
                <c:pt idx="295">
                  <c:v>272.73905999999999</c:v>
                </c:pt>
                <c:pt idx="296">
                  <c:v>272.73905999999999</c:v>
                </c:pt>
                <c:pt idx="297">
                  <c:v>272.73905999999999</c:v>
                </c:pt>
                <c:pt idx="298">
                  <c:v>272.73905999999999</c:v>
                </c:pt>
                <c:pt idx="299">
                  <c:v>272.73905999999999</c:v>
                </c:pt>
                <c:pt idx="300">
                  <c:v>272.73905999999999</c:v>
                </c:pt>
                <c:pt idx="301">
                  <c:v>272.73905999999999</c:v>
                </c:pt>
                <c:pt idx="302">
                  <c:v>272.73905999999999</c:v>
                </c:pt>
                <c:pt idx="303">
                  <c:v>272.73905999999999</c:v>
                </c:pt>
                <c:pt idx="304">
                  <c:v>272.73905999999999</c:v>
                </c:pt>
                <c:pt idx="305">
                  <c:v>250.77691199999998</c:v>
                </c:pt>
                <c:pt idx="306">
                  <c:v>250.77691199999998</c:v>
                </c:pt>
                <c:pt idx="307">
                  <c:v>250.77691199999998</c:v>
                </c:pt>
                <c:pt idx="308">
                  <c:v>250.77691199999998</c:v>
                </c:pt>
                <c:pt idx="309">
                  <c:v>250.77691199999998</c:v>
                </c:pt>
                <c:pt idx="310">
                  <c:v>250.77691199999998</c:v>
                </c:pt>
                <c:pt idx="311">
                  <c:v>250.77691199999998</c:v>
                </c:pt>
                <c:pt idx="312">
                  <c:v>250.77691199999998</c:v>
                </c:pt>
                <c:pt idx="313">
                  <c:v>250.77691199999998</c:v>
                </c:pt>
                <c:pt idx="314">
                  <c:v>250.77691199999998</c:v>
                </c:pt>
                <c:pt idx="315">
                  <c:v>250.77691199999998</c:v>
                </c:pt>
                <c:pt idx="316">
                  <c:v>250.77691199999998</c:v>
                </c:pt>
                <c:pt idx="317">
                  <c:v>250.77691199999998</c:v>
                </c:pt>
                <c:pt idx="318">
                  <c:v>250.77691199999998</c:v>
                </c:pt>
                <c:pt idx="319">
                  <c:v>250.77691199999998</c:v>
                </c:pt>
                <c:pt idx="320">
                  <c:v>250.77691199999998</c:v>
                </c:pt>
                <c:pt idx="321">
                  <c:v>250.77691199999998</c:v>
                </c:pt>
                <c:pt idx="322">
                  <c:v>250.77691199999998</c:v>
                </c:pt>
                <c:pt idx="323">
                  <c:v>250.77691199999998</c:v>
                </c:pt>
                <c:pt idx="324">
                  <c:v>250.77691199999998</c:v>
                </c:pt>
                <c:pt idx="325">
                  <c:v>250.77691199999998</c:v>
                </c:pt>
                <c:pt idx="326">
                  <c:v>250.77691199999998</c:v>
                </c:pt>
                <c:pt idx="327">
                  <c:v>227.577732</c:v>
                </c:pt>
                <c:pt idx="328">
                  <c:v>227.577732</c:v>
                </c:pt>
                <c:pt idx="329">
                  <c:v>227.577732</c:v>
                </c:pt>
                <c:pt idx="330">
                  <c:v>227.577732</c:v>
                </c:pt>
                <c:pt idx="331">
                  <c:v>227.577732</c:v>
                </c:pt>
                <c:pt idx="332">
                  <c:v>227.577732</c:v>
                </c:pt>
                <c:pt idx="333">
                  <c:v>227.577732</c:v>
                </c:pt>
                <c:pt idx="334">
                  <c:v>227.577732</c:v>
                </c:pt>
                <c:pt idx="335">
                  <c:v>227.577732</c:v>
                </c:pt>
                <c:pt idx="336">
                  <c:v>227.577732</c:v>
                </c:pt>
                <c:pt idx="337">
                  <c:v>227.577732</c:v>
                </c:pt>
                <c:pt idx="338">
                  <c:v>227.577732</c:v>
                </c:pt>
                <c:pt idx="339">
                  <c:v>227.577732</c:v>
                </c:pt>
                <c:pt idx="340">
                  <c:v>227.577732</c:v>
                </c:pt>
                <c:pt idx="341">
                  <c:v>227.577732</c:v>
                </c:pt>
                <c:pt idx="342">
                  <c:v>227.577732</c:v>
                </c:pt>
                <c:pt idx="343">
                  <c:v>227.577732</c:v>
                </c:pt>
                <c:pt idx="344">
                  <c:v>227.577732</c:v>
                </c:pt>
                <c:pt idx="345">
                  <c:v>227.577732</c:v>
                </c:pt>
                <c:pt idx="346">
                  <c:v>227.577732</c:v>
                </c:pt>
                <c:pt idx="347">
                  <c:v>221.29900799999999</c:v>
                </c:pt>
                <c:pt idx="348">
                  <c:v>221.29900799999999</c:v>
                </c:pt>
                <c:pt idx="349">
                  <c:v>221.29900799999999</c:v>
                </c:pt>
                <c:pt idx="350">
                  <c:v>221.29900799999999</c:v>
                </c:pt>
                <c:pt idx="351">
                  <c:v>221.29900799999999</c:v>
                </c:pt>
                <c:pt idx="352">
                  <c:v>221.29900799999999</c:v>
                </c:pt>
                <c:pt idx="353">
                  <c:v>221.29900799999999</c:v>
                </c:pt>
                <c:pt idx="354">
                  <c:v>221.29900799999999</c:v>
                </c:pt>
                <c:pt idx="355">
                  <c:v>221.29900799999999</c:v>
                </c:pt>
                <c:pt idx="356">
                  <c:v>221.29900799999999</c:v>
                </c:pt>
                <c:pt idx="357">
                  <c:v>221.29900799999999</c:v>
                </c:pt>
                <c:pt idx="358">
                  <c:v>221.29900799999999</c:v>
                </c:pt>
                <c:pt idx="359">
                  <c:v>221.29900799999999</c:v>
                </c:pt>
                <c:pt idx="360">
                  <c:v>221.29900799999999</c:v>
                </c:pt>
                <c:pt idx="361">
                  <c:v>221.29900799999999</c:v>
                </c:pt>
                <c:pt idx="362">
                  <c:v>221.29900799999999</c:v>
                </c:pt>
                <c:pt idx="363">
                  <c:v>221.29900799999999</c:v>
                </c:pt>
                <c:pt idx="364">
                  <c:v>221.29900799999999</c:v>
                </c:pt>
                <c:pt idx="365">
                  <c:v>221.29900799999999</c:v>
                </c:pt>
                <c:pt idx="366">
                  <c:v>221.29900799999999</c:v>
                </c:pt>
                <c:pt idx="367">
                  <c:v>221.29900799999999</c:v>
                </c:pt>
                <c:pt idx="368">
                  <c:v>221.29900799999999</c:v>
                </c:pt>
                <c:pt idx="369">
                  <c:v>234.03447600000001</c:v>
                </c:pt>
                <c:pt idx="370">
                  <c:v>234.03447600000001</c:v>
                </c:pt>
                <c:pt idx="371">
                  <c:v>234.03447600000001</c:v>
                </c:pt>
                <c:pt idx="372">
                  <c:v>234.03447600000001</c:v>
                </c:pt>
                <c:pt idx="373">
                  <c:v>234.03447600000001</c:v>
                </c:pt>
                <c:pt idx="374">
                  <c:v>234.03447600000001</c:v>
                </c:pt>
                <c:pt idx="375">
                  <c:v>234.03447600000001</c:v>
                </c:pt>
                <c:pt idx="376">
                  <c:v>234.03447600000001</c:v>
                </c:pt>
                <c:pt idx="377">
                  <c:v>234.03447600000001</c:v>
                </c:pt>
                <c:pt idx="378">
                  <c:v>234.03447600000001</c:v>
                </c:pt>
                <c:pt idx="379">
                  <c:v>234.03447600000001</c:v>
                </c:pt>
                <c:pt idx="380">
                  <c:v>234.03447600000001</c:v>
                </c:pt>
                <c:pt idx="381">
                  <c:v>234.03447600000001</c:v>
                </c:pt>
                <c:pt idx="382">
                  <c:v>234.03447600000001</c:v>
                </c:pt>
                <c:pt idx="383">
                  <c:v>234.03447600000001</c:v>
                </c:pt>
                <c:pt idx="384">
                  <c:v>234.011844</c:v>
                </c:pt>
                <c:pt idx="385">
                  <c:v>234.011844</c:v>
                </c:pt>
                <c:pt idx="386">
                  <c:v>234.011844</c:v>
                </c:pt>
                <c:pt idx="387">
                  <c:v>234.011844</c:v>
                </c:pt>
                <c:pt idx="388">
                  <c:v>234.011844</c:v>
                </c:pt>
                <c:pt idx="389">
                  <c:v>234.011844</c:v>
                </c:pt>
                <c:pt idx="390">
                  <c:v>234.011844</c:v>
                </c:pt>
                <c:pt idx="391">
                  <c:v>234.011844</c:v>
                </c:pt>
                <c:pt idx="392">
                  <c:v>234.011844</c:v>
                </c:pt>
                <c:pt idx="393">
                  <c:v>234.011844</c:v>
                </c:pt>
                <c:pt idx="394">
                  <c:v>234.011844</c:v>
                </c:pt>
                <c:pt idx="395">
                  <c:v>234.011844</c:v>
                </c:pt>
                <c:pt idx="396">
                  <c:v>234.011844</c:v>
                </c:pt>
                <c:pt idx="397">
                  <c:v>234.011844</c:v>
                </c:pt>
                <c:pt idx="398">
                  <c:v>234.011844</c:v>
                </c:pt>
                <c:pt idx="399">
                  <c:v>234.011844</c:v>
                </c:pt>
                <c:pt idx="400">
                  <c:v>234.011844</c:v>
                </c:pt>
                <c:pt idx="401">
                  <c:v>234.011844</c:v>
                </c:pt>
                <c:pt idx="402">
                  <c:v>234.011844</c:v>
                </c:pt>
                <c:pt idx="403">
                  <c:v>234.011844</c:v>
                </c:pt>
                <c:pt idx="404">
                  <c:v>234.011844</c:v>
                </c:pt>
                <c:pt idx="405">
                  <c:v>234.011844</c:v>
                </c:pt>
                <c:pt idx="406">
                  <c:v>234.011844</c:v>
                </c:pt>
                <c:pt idx="407">
                  <c:v>234.011844</c:v>
                </c:pt>
                <c:pt idx="408">
                  <c:v>234.011844</c:v>
                </c:pt>
                <c:pt idx="409">
                  <c:v>234.011844</c:v>
                </c:pt>
                <c:pt idx="410">
                  <c:v>234.011844</c:v>
                </c:pt>
                <c:pt idx="411">
                  <c:v>234.011844</c:v>
                </c:pt>
                <c:pt idx="412">
                  <c:v>234.011844</c:v>
                </c:pt>
                <c:pt idx="413">
                  <c:v>231.31698</c:v>
                </c:pt>
                <c:pt idx="414">
                  <c:v>231.31698</c:v>
                </c:pt>
                <c:pt idx="415">
                  <c:v>231.31698</c:v>
                </c:pt>
                <c:pt idx="416">
                  <c:v>231.31698</c:v>
                </c:pt>
                <c:pt idx="417">
                  <c:v>231.31698</c:v>
                </c:pt>
                <c:pt idx="418">
                  <c:v>231.31698</c:v>
                </c:pt>
                <c:pt idx="419">
                  <c:v>231.31698</c:v>
                </c:pt>
                <c:pt idx="420">
                  <c:v>231.31698</c:v>
                </c:pt>
                <c:pt idx="421">
                  <c:v>231.31698</c:v>
                </c:pt>
                <c:pt idx="422">
                  <c:v>231.31698</c:v>
                </c:pt>
                <c:pt idx="423">
                  <c:v>231.31698</c:v>
                </c:pt>
                <c:pt idx="424">
                  <c:v>231.31698</c:v>
                </c:pt>
                <c:pt idx="425">
                  <c:v>231.31698</c:v>
                </c:pt>
                <c:pt idx="426">
                  <c:v>231.31698</c:v>
                </c:pt>
                <c:pt idx="427">
                  <c:v>231.31698</c:v>
                </c:pt>
                <c:pt idx="428">
                  <c:v>231.31698</c:v>
                </c:pt>
                <c:pt idx="429">
                  <c:v>231.31698</c:v>
                </c:pt>
                <c:pt idx="430">
                  <c:v>231.31698</c:v>
                </c:pt>
                <c:pt idx="431">
                  <c:v>231.31698</c:v>
                </c:pt>
                <c:pt idx="432">
                  <c:v>233.94367199999999</c:v>
                </c:pt>
                <c:pt idx="433">
                  <c:v>233.94367199999999</c:v>
                </c:pt>
                <c:pt idx="434">
                  <c:v>233.94367199999999</c:v>
                </c:pt>
                <c:pt idx="435">
                  <c:v>233.94367199999999</c:v>
                </c:pt>
                <c:pt idx="436">
                  <c:v>233.94367199999999</c:v>
                </c:pt>
                <c:pt idx="437">
                  <c:v>233.94367199999999</c:v>
                </c:pt>
                <c:pt idx="438">
                  <c:v>233.94367199999999</c:v>
                </c:pt>
                <c:pt idx="439">
                  <c:v>233.94367199999999</c:v>
                </c:pt>
                <c:pt idx="440">
                  <c:v>233.94367199999999</c:v>
                </c:pt>
                <c:pt idx="441">
                  <c:v>233.94367199999999</c:v>
                </c:pt>
                <c:pt idx="442">
                  <c:v>233.94367199999999</c:v>
                </c:pt>
                <c:pt idx="443">
                  <c:v>233.94367199999999</c:v>
                </c:pt>
                <c:pt idx="444">
                  <c:v>233.94367199999999</c:v>
                </c:pt>
                <c:pt idx="445">
                  <c:v>233.94367199999999</c:v>
                </c:pt>
                <c:pt idx="446">
                  <c:v>233.94367199999999</c:v>
                </c:pt>
                <c:pt idx="447">
                  <c:v>233.94367199999999</c:v>
                </c:pt>
                <c:pt idx="448">
                  <c:v>233.94367199999999</c:v>
                </c:pt>
                <c:pt idx="449">
                  <c:v>233.94367199999999</c:v>
                </c:pt>
                <c:pt idx="450">
                  <c:v>233.94367199999999</c:v>
                </c:pt>
                <c:pt idx="451">
                  <c:v>233.94367199999999</c:v>
                </c:pt>
                <c:pt idx="452">
                  <c:v>233.94367199999999</c:v>
                </c:pt>
                <c:pt idx="453">
                  <c:v>233.94367199999999</c:v>
                </c:pt>
                <c:pt idx="454">
                  <c:v>233.94367199999999</c:v>
                </c:pt>
                <c:pt idx="455">
                  <c:v>233.94367199999999</c:v>
                </c:pt>
                <c:pt idx="456">
                  <c:v>233.94367199999999</c:v>
                </c:pt>
                <c:pt idx="457">
                  <c:v>233.94367199999999</c:v>
                </c:pt>
                <c:pt idx="458">
                  <c:v>233.94367199999999</c:v>
                </c:pt>
                <c:pt idx="459">
                  <c:v>233.94367199999999</c:v>
                </c:pt>
                <c:pt idx="460">
                  <c:v>233.94367199999999</c:v>
                </c:pt>
                <c:pt idx="461">
                  <c:v>233.94367199999999</c:v>
                </c:pt>
                <c:pt idx="462">
                  <c:v>233.94367199999999</c:v>
                </c:pt>
                <c:pt idx="463">
                  <c:v>233.94367199999999</c:v>
                </c:pt>
                <c:pt idx="464">
                  <c:v>233.94367199999999</c:v>
                </c:pt>
                <c:pt idx="465">
                  <c:v>233.94367199999999</c:v>
                </c:pt>
                <c:pt idx="466">
                  <c:v>233.94367199999999</c:v>
                </c:pt>
                <c:pt idx="467">
                  <c:v>233.94367199999999</c:v>
                </c:pt>
                <c:pt idx="468">
                  <c:v>233.94367199999999</c:v>
                </c:pt>
                <c:pt idx="469">
                  <c:v>233.94367199999999</c:v>
                </c:pt>
                <c:pt idx="470">
                  <c:v>233.94367199999999</c:v>
                </c:pt>
                <c:pt idx="471">
                  <c:v>233.94367199999999</c:v>
                </c:pt>
                <c:pt idx="472">
                  <c:v>233.94367199999999</c:v>
                </c:pt>
                <c:pt idx="473">
                  <c:v>233.94367199999999</c:v>
                </c:pt>
                <c:pt idx="474">
                  <c:v>233.94367199999999</c:v>
                </c:pt>
                <c:pt idx="475">
                  <c:v>233.94367199999999</c:v>
                </c:pt>
                <c:pt idx="476">
                  <c:v>233.94367199999999</c:v>
                </c:pt>
                <c:pt idx="477">
                  <c:v>233.94367199999999</c:v>
                </c:pt>
                <c:pt idx="478">
                  <c:v>233.94367199999999</c:v>
                </c:pt>
                <c:pt idx="479">
                  <c:v>223.232664</c:v>
                </c:pt>
                <c:pt idx="480">
                  <c:v>223.232664</c:v>
                </c:pt>
                <c:pt idx="481">
                  <c:v>223.232664</c:v>
                </c:pt>
                <c:pt idx="482">
                  <c:v>223.232664</c:v>
                </c:pt>
                <c:pt idx="483">
                  <c:v>223.232664</c:v>
                </c:pt>
                <c:pt idx="484">
                  <c:v>223.232664</c:v>
                </c:pt>
                <c:pt idx="485">
                  <c:v>223.232664</c:v>
                </c:pt>
                <c:pt idx="486">
                  <c:v>215.953338</c:v>
                </c:pt>
                <c:pt idx="487">
                  <c:v>215.953338</c:v>
                </c:pt>
                <c:pt idx="488">
                  <c:v>215.953338</c:v>
                </c:pt>
                <c:pt idx="489">
                  <c:v>215.953338</c:v>
                </c:pt>
                <c:pt idx="490">
                  <c:v>215.953338</c:v>
                </c:pt>
                <c:pt idx="491">
                  <c:v>215.953338</c:v>
                </c:pt>
                <c:pt idx="492">
                  <c:v>215.953338</c:v>
                </c:pt>
                <c:pt idx="493">
                  <c:v>215.953338</c:v>
                </c:pt>
                <c:pt idx="494">
                  <c:v>215.953338</c:v>
                </c:pt>
                <c:pt idx="495">
                  <c:v>215.953338</c:v>
                </c:pt>
                <c:pt idx="496">
                  <c:v>215.953338</c:v>
                </c:pt>
                <c:pt idx="497">
                  <c:v>215.953338</c:v>
                </c:pt>
                <c:pt idx="498">
                  <c:v>215.953338</c:v>
                </c:pt>
                <c:pt idx="499">
                  <c:v>215.953338</c:v>
                </c:pt>
                <c:pt idx="500">
                  <c:v>215.953338</c:v>
                </c:pt>
                <c:pt idx="501">
                  <c:v>215.953338</c:v>
                </c:pt>
                <c:pt idx="502">
                  <c:v>215.953338</c:v>
                </c:pt>
                <c:pt idx="503">
                  <c:v>215.953338</c:v>
                </c:pt>
                <c:pt idx="504">
                  <c:v>215.953338</c:v>
                </c:pt>
                <c:pt idx="505">
                  <c:v>215.953338</c:v>
                </c:pt>
                <c:pt idx="506">
                  <c:v>215.953338</c:v>
                </c:pt>
                <c:pt idx="507">
                  <c:v>244.89373500000002</c:v>
                </c:pt>
                <c:pt idx="508">
                  <c:v>244.89373500000002</c:v>
                </c:pt>
                <c:pt idx="509">
                  <c:v>244.89373500000002</c:v>
                </c:pt>
                <c:pt idx="510">
                  <c:v>244.89373500000002</c:v>
                </c:pt>
                <c:pt idx="511">
                  <c:v>244.89373500000002</c:v>
                </c:pt>
                <c:pt idx="512">
                  <c:v>244.89373500000002</c:v>
                </c:pt>
                <c:pt idx="513">
                  <c:v>244.89373500000002</c:v>
                </c:pt>
                <c:pt idx="514">
                  <c:v>244.89373500000002</c:v>
                </c:pt>
                <c:pt idx="515">
                  <c:v>244.89373500000002</c:v>
                </c:pt>
                <c:pt idx="516">
                  <c:v>244.89373500000002</c:v>
                </c:pt>
                <c:pt idx="517">
                  <c:v>244.89373500000002</c:v>
                </c:pt>
                <c:pt idx="518">
                  <c:v>244.89373500000002</c:v>
                </c:pt>
                <c:pt idx="519">
                  <c:v>244.89373500000002</c:v>
                </c:pt>
                <c:pt idx="520">
                  <c:v>244.89373500000002</c:v>
                </c:pt>
                <c:pt idx="521">
                  <c:v>244.89373500000002</c:v>
                </c:pt>
                <c:pt idx="522">
                  <c:v>244.89373500000002</c:v>
                </c:pt>
                <c:pt idx="523">
                  <c:v>244.89373500000002</c:v>
                </c:pt>
                <c:pt idx="524">
                  <c:v>244.89373500000002</c:v>
                </c:pt>
                <c:pt idx="525">
                  <c:v>244.89373500000002</c:v>
                </c:pt>
                <c:pt idx="526">
                  <c:v>244.89373500000002</c:v>
                </c:pt>
                <c:pt idx="527">
                  <c:v>244.89373500000002</c:v>
                </c:pt>
                <c:pt idx="528">
                  <c:v>244.89373500000002</c:v>
                </c:pt>
                <c:pt idx="529">
                  <c:v>244.89373500000002</c:v>
                </c:pt>
                <c:pt idx="530">
                  <c:v>268.59559200000001</c:v>
                </c:pt>
                <c:pt idx="531">
                  <c:v>268.59559200000001</c:v>
                </c:pt>
                <c:pt idx="532">
                  <c:v>268.59559200000001</c:v>
                </c:pt>
                <c:pt idx="533">
                  <c:v>268.59559200000001</c:v>
                </c:pt>
                <c:pt idx="534">
                  <c:v>268.59559200000001</c:v>
                </c:pt>
                <c:pt idx="535">
                  <c:v>268.59559200000001</c:v>
                </c:pt>
                <c:pt idx="536">
                  <c:v>268.59559200000001</c:v>
                </c:pt>
                <c:pt idx="537">
                  <c:v>268.59559200000001</c:v>
                </c:pt>
                <c:pt idx="538">
                  <c:v>268.59559200000001</c:v>
                </c:pt>
                <c:pt idx="539">
                  <c:v>268.59559200000001</c:v>
                </c:pt>
                <c:pt idx="540">
                  <c:v>268.59559200000001</c:v>
                </c:pt>
                <c:pt idx="541">
                  <c:v>268.59559200000001</c:v>
                </c:pt>
                <c:pt idx="542">
                  <c:v>268.59559200000001</c:v>
                </c:pt>
                <c:pt idx="543">
                  <c:v>268.59559200000001</c:v>
                </c:pt>
                <c:pt idx="544">
                  <c:v>268.59559200000001</c:v>
                </c:pt>
                <c:pt idx="545">
                  <c:v>268.59559200000001</c:v>
                </c:pt>
                <c:pt idx="546">
                  <c:v>268.59559200000001</c:v>
                </c:pt>
                <c:pt idx="547">
                  <c:v>268.59559200000001</c:v>
                </c:pt>
                <c:pt idx="548">
                  <c:v>268.59559200000001</c:v>
                </c:pt>
                <c:pt idx="549">
                  <c:v>269.11730999999997</c:v>
                </c:pt>
                <c:pt idx="550">
                  <c:v>269.11730999999997</c:v>
                </c:pt>
                <c:pt idx="551">
                  <c:v>269.11730999999997</c:v>
                </c:pt>
                <c:pt idx="552">
                  <c:v>269.11730999999997</c:v>
                </c:pt>
                <c:pt idx="553">
                  <c:v>269.11730999999997</c:v>
                </c:pt>
                <c:pt idx="554">
                  <c:v>269.11730999999997</c:v>
                </c:pt>
                <c:pt idx="555">
                  <c:v>269.11730999999997</c:v>
                </c:pt>
                <c:pt idx="556">
                  <c:v>269.11730999999997</c:v>
                </c:pt>
                <c:pt idx="557">
                  <c:v>269.11730999999997</c:v>
                </c:pt>
                <c:pt idx="558">
                  <c:v>269.11730999999997</c:v>
                </c:pt>
                <c:pt idx="559">
                  <c:v>269.11730999999997</c:v>
                </c:pt>
                <c:pt idx="560">
                  <c:v>269.11730999999997</c:v>
                </c:pt>
                <c:pt idx="561">
                  <c:v>269.11730999999997</c:v>
                </c:pt>
                <c:pt idx="562">
                  <c:v>269.11730999999997</c:v>
                </c:pt>
                <c:pt idx="563">
                  <c:v>269.11730999999997</c:v>
                </c:pt>
                <c:pt idx="564">
                  <c:v>269.11730999999997</c:v>
                </c:pt>
                <c:pt idx="565">
                  <c:v>269.11730999999997</c:v>
                </c:pt>
                <c:pt idx="566">
                  <c:v>269.11730999999997</c:v>
                </c:pt>
                <c:pt idx="567">
                  <c:v>269.11730999999997</c:v>
                </c:pt>
                <c:pt idx="568">
                  <c:v>279.05424900000003</c:v>
                </c:pt>
                <c:pt idx="569">
                  <c:v>279.05424900000003</c:v>
                </c:pt>
                <c:pt idx="570">
                  <c:v>279.05424900000003</c:v>
                </c:pt>
                <c:pt idx="571">
                  <c:v>279.05424900000003</c:v>
                </c:pt>
                <c:pt idx="572">
                  <c:v>279.05424900000003</c:v>
                </c:pt>
                <c:pt idx="573">
                  <c:v>279.05424900000003</c:v>
                </c:pt>
                <c:pt idx="574">
                  <c:v>279.05424900000003</c:v>
                </c:pt>
                <c:pt idx="575">
                  <c:v>279.05424900000003</c:v>
                </c:pt>
                <c:pt idx="576">
                  <c:v>279.05424900000003</c:v>
                </c:pt>
                <c:pt idx="577">
                  <c:v>279.05424900000003</c:v>
                </c:pt>
                <c:pt idx="578">
                  <c:v>279.05424900000003</c:v>
                </c:pt>
                <c:pt idx="579">
                  <c:v>279.05424900000003</c:v>
                </c:pt>
                <c:pt idx="580">
                  <c:v>279.05424900000003</c:v>
                </c:pt>
                <c:pt idx="581">
                  <c:v>279.05424900000003</c:v>
                </c:pt>
                <c:pt idx="582">
                  <c:v>279.05424900000003</c:v>
                </c:pt>
                <c:pt idx="583">
                  <c:v>279.05424900000003</c:v>
                </c:pt>
                <c:pt idx="584">
                  <c:v>279.05424900000003</c:v>
                </c:pt>
                <c:pt idx="585">
                  <c:v>279.05424900000003</c:v>
                </c:pt>
                <c:pt idx="586">
                  <c:v>279.05424900000003</c:v>
                </c:pt>
                <c:pt idx="587">
                  <c:v>279.05424900000003</c:v>
                </c:pt>
                <c:pt idx="588">
                  <c:v>279.05424900000003</c:v>
                </c:pt>
                <c:pt idx="589">
                  <c:v>266.82110810879999</c:v>
                </c:pt>
                <c:pt idx="590">
                  <c:v>266.82110810879999</c:v>
                </c:pt>
                <c:pt idx="591">
                  <c:v>266.82110810879999</c:v>
                </c:pt>
                <c:pt idx="592">
                  <c:v>266.82110810879999</c:v>
                </c:pt>
                <c:pt idx="593">
                  <c:v>266.82110810879999</c:v>
                </c:pt>
                <c:pt idx="594">
                  <c:v>266.82110810879999</c:v>
                </c:pt>
                <c:pt idx="595">
                  <c:v>266.82110810879999</c:v>
                </c:pt>
                <c:pt idx="596">
                  <c:v>266.82110810879999</c:v>
                </c:pt>
                <c:pt idx="597">
                  <c:v>266.82110810879999</c:v>
                </c:pt>
                <c:pt idx="598">
                  <c:v>266.82110810879999</c:v>
                </c:pt>
                <c:pt idx="599">
                  <c:v>266.82110810879999</c:v>
                </c:pt>
                <c:pt idx="600">
                  <c:v>266.82110810879999</c:v>
                </c:pt>
                <c:pt idx="601">
                  <c:v>266.82110810879999</c:v>
                </c:pt>
                <c:pt idx="602">
                  <c:v>266.82110810879999</c:v>
                </c:pt>
                <c:pt idx="603">
                  <c:v>266.82110810879999</c:v>
                </c:pt>
                <c:pt idx="604">
                  <c:v>266.82110810879999</c:v>
                </c:pt>
                <c:pt idx="605">
                  <c:v>266.82110810879999</c:v>
                </c:pt>
                <c:pt idx="606">
                  <c:v>266.82110810879999</c:v>
                </c:pt>
                <c:pt idx="607">
                  <c:v>266.82110810879999</c:v>
                </c:pt>
                <c:pt idx="608">
                  <c:v>266.82110810879999</c:v>
                </c:pt>
                <c:pt idx="609">
                  <c:v>277.54659658344286</c:v>
                </c:pt>
                <c:pt idx="610">
                  <c:v>268.94739784080002</c:v>
                </c:pt>
                <c:pt idx="611">
                  <c:v>268.94739784080002</c:v>
                </c:pt>
                <c:pt idx="612">
                  <c:v>268.94739784080002</c:v>
                </c:pt>
                <c:pt idx="613">
                  <c:v>268.94739784080002</c:v>
                </c:pt>
                <c:pt idx="614">
                  <c:v>268.94739784080002</c:v>
                </c:pt>
                <c:pt idx="615">
                  <c:v>268.94739784080002</c:v>
                </c:pt>
                <c:pt idx="616">
                  <c:v>268.94739784080002</c:v>
                </c:pt>
                <c:pt idx="617">
                  <c:v>268.94739784080002</c:v>
                </c:pt>
                <c:pt idx="618">
                  <c:v>268.94739784080002</c:v>
                </c:pt>
                <c:pt idx="619">
                  <c:v>268.94739784080002</c:v>
                </c:pt>
                <c:pt idx="620">
                  <c:v>268.94739784080002</c:v>
                </c:pt>
                <c:pt idx="621">
                  <c:v>268.94739784080002</c:v>
                </c:pt>
                <c:pt idx="622">
                  <c:v>268.94739784080002</c:v>
                </c:pt>
                <c:pt idx="623">
                  <c:v>268.94739784080002</c:v>
                </c:pt>
                <c:pt idx="624">
                  <c:v>268.94739784080002</c:v>
                </c:pt>
                <c:pt idx="625">
                  <c:v>268.94739784080002</c:v>
                </c:pt>
                <c:pt idx="626">
                  <c:v>268.94739784080002</c:v>
                </c:pt>
                <c:pt idx="627">
                  <c:v>268.94739784080002</c:v>
                </c:pt>
                <c:pt idx="628">
                  <c:v>279.7583574244415</c:v>
                </c:pt>
                <c:pt idx="629">
                  <c:v>274.096428</c:v>
                </c:pt>
                <c:pt idx="630">
                  <c:v>274.096428</c:v>
                </c:pt>
                <c:pt idx="631">
                  <c:v>274.096428</c:v>
                </c:pt>
                <c:pt idx="632">
                  <c:v>274.096428</c:v>
                </c:pt>
                <c:pt idx="633">
                  <c:v>274.096428</c:v>
                </c:pt>
                <c:pt idx="634">
                  <c:v>274.096428</c:v>
                </c:pt>
                <c:pt idx="635">
                  <c:v>274.096428</c:v>
                </c:pt>
                <c:pt idx="636">
                  <c:v>274.096428</c:v>
                </c:pt>
                <c:pt idx="637">
                  <c:v>274.096428</c:v>
                </c:pt>
                <c:pt idx="638">
                  <c:v>274.096428</c:v>
                </c:pt>
                <c:pt idx="639">
                  <c:v>274.096428</c:v>
                </c:pt>
                <c:pt idx="640">
                  <c:v>274.096428</c:v>
                </c:pt>
                <c:pt idx="641">
                  <c:v>274.096428</c:v>
                </c:pt>
                <c:pt idx="642">
                  <c:v>274.096428</c:v>
                </c:pt>
                <c:pt idx="643">
                  <c:v>274.096428</c:v>
                </c:pt>
                <c:pt idx="644">
                  <c:v>274.096428</c:v>
                </c:pt>
                <c:pt idx="645">
                  <c:v>274.096428</c:v>
                </c:pt>
                <c:pt idx="646">
                  <c:v>274.096428</c:v>
                </c:pt>
                <c:pt idx="647">
                  <c:v>274.096428</c:v>
                </c:pt>
                <c:pt idx="648">
                  <c:v>274.096428</c:v>
                </c:pt>
                <c:pt idx="649">
                  <c:v>274.096428</c:v>
                </c:pt>
                <c:pt idx="650">
                  <c:v>274.096428</c:v>
                </c:pt>
                <c:pt idx="651">
                  <c:v>274.096428</c:v>
                </c:pt>
                <c:pt idx="652">
                  <c:v>269.78587800000003</c:v>
                </c:pt>
                <c:pt idx="653">
                  <c:v>269.78587800000003</c:v>
                </c:pt>
                <c:pt idx="654">
                  <c:v>269.78587800000003</c:v>
                </c:pt>
                <c:pt idx="655">
                  <c:v>269.78587800000003</c:v>
                </c:pt>
                <c:pt idx="656">
                  <c:v>269.78587800000003</c:v>
                </c:pt>
                <c:pt idx="657">
                  <c:v>269.78587800000003</c:v>
                </c:pt>
                <c:pt idx="658">
                  <c:v>269.78587800000003</c:v>
                </c:pt>
                <c:pt idx="659">
                  <c:v>269.78587800000003</c:v>
                </c:pt>
                <c:pt idx="660">
                  <c:v>269.78587800000003</c:v>
                </c:pt>
                <c:pt idx="661">
                  <c:v>269.78587800000003</c:v>
                </c:pt>
                <c:pt idx="662">
                  <c:v>269.78587800000003</c:v>
                </c:pt>
                <c:pt idx="663">
                  <c:v>269.78587800000003</c:v>
                </c:pt>
                <c:pt idx="664">
                  <c:v>269.78587800000003</c:v>
                </c:pt>
                <c:pt idx="665">
                  <c:v>269.78587800000003</c:v>
                </c:pt>
                <c:pt idx="666">
                  <c:v>269.78587800000003</c:v>
                </c:pt>
                <c:pt idx="667">
                  <c:v>269.78587800000003</c:v>
                </c:pt>
                <c:pt idx="668">
                  <c:v>269.78587800000003</c:v>
                </c:pt>
                <c:pt idx="669">
                  <c:v>269.78587800000003</c:v>
                </c:pt>
                <c:pt idx="670">
                  <c:v>269.78587800000003</c:v>
                </c:pt>
                <c:pt idx="671">
                  <c:v>269.78587800000003</c:v>
                </c:pt>
                <c:pt idx="672">
                  <c:v>269.78587800000003</c:v>
                </c:pt>
                <c:pt idx="673">
                  <c:v>263.16130006565987</c:v>
                </c:pt>
                <c:pt idx="674">
                  <c:v>263.16130006565987</c:v>
                </c:pt>
                <c:pt idx="675">
                  <c:v>263.16130006565987</c:v>
                </c:pt>
                <c:pt idx="676">
                  <c:v>263.16130006565987</c:v>
                </c:pt>
                <c:pt idx="677">
                  <c:v>263.16130006565987</c:v>
                </c:pt>
                <c:pt idx="678">
                  <c:v>263.16130006565987</c:v>
                </c:pt>
                <c:pt idx="679">
                  <c:v>263.16130006565987</c:v>
                </c:pt>
                <c:pt idx="680">
                  <c:v>263.16130006565987</c:v>
                </c:pt>
                <c:pt idx="681">
                  <c:v>263.16130006565987</c:v>
                </c:pt>
                <c:pt idx="682">
                  <c:v>263.16130006565987</c:v>
                </c:pt>
                <c:pt idx="683">
                  <c:v>263.16130006565987</c:v>
                </c:pt>
                <c:pt idx="684">
                  <c:v>263.16130006565987</c:v>
                </c:pt>
                <c:pt idx="685">
                  <c:v>263.16130006565987</c:v>
                </c:pt>
                <c:pt idx="686">
                  <c:v>263.16130006565987</c:v>
                </c:pt>
                <c:pt idx="687">
                  <c:v>263.16130006565987</c:v>
                </c:pt>
                <c:pt idx="688">
                  <c:v>263.16130006565987</c:v>
                </c:pt>
                <c:pt idx="689">
                  <c:v>263.16130006565987</c:v>
                </c:pt>
                <c:pt idx="690">
                  <c:v>263.16130006565987</c:v>
                </c:pt>
                <c:pt idx="691">
                  <c:v>263.16130006565987</c:v>
                </c:pt>
                <c:pt idx="692">
                  <c:v>263.16130006565987</c:v>
                </c:pt>
                <c:pt idx="693">
                  <c:v>263.16130006565987</c:v>
                </c:pt>
                <c:pt idx="694">
                  <c:v>263.16130006565987</c:v>
                </c:pt>
                <c:pt idx="695">
                  <c:v>279.79859487852917</c:v>
                </c:pt>
                <c:pt idx="696">
                  <c:v>279.79859487852917</c:v>
                </c:pt>
                <c:pt idx="697">
                  <c:v>279.79859487852917</c:v>
                </c:pt>
                <c:pt idx="698">
                  <c:v>279.79859487852917</c:v>
                </c:pt>
                <c:pt idx="699">
                  <c:v>279.79859487852917</c:v>
                </c:pt>
                <c:pt idx="700">
                  <c:v>279.79859487852917</c:v>
                </c:pt>
                <c:pt idx="701">
                  <c:v>279.79859487852917</c:v>
                </c:pt>
                <c:pt idx="702">
                  <c:v>279.79859487852917</c:v>
                </c:pt>
                <c:pt idx="703">
                  <c:v>279.79859487852917</c:v>
                </c:pt>
                <c:pt idx="704">
                  <c:v>279.79859487852917</c:v>
                </c:pt>
                <c:pt idx="705">
                  <c:v>279.79859487852917</c:v>
                </c:pt>
                <c:pt idx="706">
                  <c:v>279.79859487852917</c:v>
                </c:pt>
                <c:pt idx="707">
                  <c:v>279.79859487852917</c:v>
                </c:pt>
                <c:pt idx="708">
                  <c:v>279.79859487852917</c:v>
                </c:pt>
                <c:pt idx="709">
                  <c:v>279.79859487852917</c:v>
                </c:pt>
                <c:pt idx="710">
                  <c:v>279.79859487852917</c:v>
                </c:pt>
                <c:pt idx="711">
                  <c:v>279.79859487852917</c:v>
                </c:pt>
                <c:pt idx="712">
                  <c:v>279.79859487852917</c:v>
                </c:pt>
                <c:pt idx="713">
                  <c:v>279.79859487852917</c:v>
                </c:pt>
                <c:pt idx="714">
                  <c:v>279.79859487852917</c:v>
                </c:pt>
                <c:pt idx="715">
                  <c:v>279.79859487852917</c:v>
                </c:pt>
                <c:pt idx="716">
                  <c:v>279.79859487852917</c:v>
                </c:pt>
                <c:pt idx="717">
                  <c:v>279.79859487852917</c:v>
                </c:pt>
                <c:pt idx="718">
                  <c:v>292.98681549573212</c:v>
                </c:pt>
                <c:pt idx="719">
                  <c:v>292.98681549573212</c:v>
                </c:pt>
                <c:pt idx="720">
                  <c:v>292.98681549573212</c:v>
                </c:pt>
                <c:pt idx="721">
                  <c:v>292.98681549573212</c:v>
                </c:pt>
                <c:pt idx="722">
                  <c:v>292.98681549573212</c:v>
                </c:pt>
                <c:pt idx="723">
                  <c:v>292.98681549573212</c:v>
                </c:pt>
                <c:pt idx="724">
                  <c:v>292.98681549573212</c:v>
                </c:pt>
                <c:pt idx="725">
                  <c:v>292.98681549573212</c:v>
                </c:pt>
                <c:pt idx="726">
                  <c:v>292.98681549573212</c:v>
                </c:pt>
                <c:pt idx="727">
                  <c:v>292.98681549573212</c:v>
                </c:pt>
                <c:pt idx="728">
                  <c:v>292.98681549573212</c:v>
                </c:pt>
                <c:pt idx="729">
                  <c:v>292.98681549573212</c:v>
                </c:pt>
                <c:pt idx="730">
                  <c:v>292.98681549573212</c:v>
                </c:pt>
                <c:pt idx="731">
                  <c:v>292.98681549573212</c:v>
                </c:pt>
                <c:pt idx="732">
                  <c:v>292.98681549573212</c:v>
                </c:pt>
                <c:pt idx="733">
                  <c:v>292.98681549573212</c:v>
                </c:pt>
                <c:pt idx="734">
                  <c:v>292.98681549573212</c:v>
                </c:pt>
                <c:pt idx="735">
                  <c:v>292.98681549573212</c:v>
                </c:pt>
                <c:pt idx="736">
                  <c:v>292.98681549573212</c:v>
                </c:pt>
                <c:pt idx="737">
                  <c:v>292.98681549573212</c:v>
                </c:pt>
                <c:pt idx="738">
                  <c:v>270.21636244254756</c:v>
                </c:pt>
                <c:pt idx="739">
                  <c:v>270.21636244254756</c:v>
                </c:pt>
                <c:pt idx="740">
                  <c:v>270.21636244254756</c:v>
                </c:pt>
                <c:pt idx="741">
                  <c:v>270.21636244254756</c:v>
                </c:pt>
                <c:pt idx="742">
                  <c:v>270.21636244254756</c:v>
                </c:pt>
                <c:pt idx="743">
                  <c:v>270.21636244254756</c:v>
                </c:pt>
                <c:pt idx="744">
                  <c:v>270.21636244254756</c:v>
                </c:pt>
                <c:pt idx="745">
                  <c:v>270.21636244254756</c:v>
                </c:pt>
                <c:pt idx="746">
                  <c:v>270.21636244254756</c:v>
                </c:pt>
                <c:pt idx="747">
                  <c:v>270.21636244254756</c:v>
                </c:pt>
                <c:pt idx="748">
                  <c:v>270.21636244254756</c:v>
                </c:pt>
                <c:pt idx="749">
                  <c:v>270.21636244254756</c:v>
                </c:pt>
                <c:pt idx="750">
                  <c:v>270.21636244254756</c:v>
                </c:pt>
                <c:pt idx="751">
                  <c:v>270.21636244254756</c:v>
                </c:pt>
                <c:pt idx="752">
                  <c:v>270.21636244254756</c:v>
                </c:pt>
                <c:pt idx="753">
                  <c:v>270.21636244254756</c:v>
                </c:pt>
                <c:pt idx="754">
                  <c:v>270.21636244254756</c:v>
                </c:pt>
                <c:pt idx="755">
                  <c:v>270.21636244254756</c:v>
                </c:pt>
                <c:pt idx="756">
                  <c:v>270.21636244254756</c:v>
                </c:pt>
                <c:pt idx="757">
                  <c:v>270.21636244254756</c:v>
                </c:pt>
                <c:pt idx="758">
                  <c:v>270.21636244254756</c:v>
                </c:pt>
                <c:pt idx="759">
                  <c:v>270.21636244254756</c:v>
                </c:pt>
                <c:pt idx="760">
                  <c:v>270.21636244254756</c:v>
                </c:pt>
                <c:pt idx="761">
                  <c:v>261.61863427445832</c:v>
                </c:pt>
                <c:pt idx="762">
                  <c:v>261.61863427445832</c:v>
                </c:pt>
                <c:pt idx="763">
                  <c:v>261.61863427445832</c:v>
                </c:pt>
                <c:pt idx="764">
                  <c:v>261.61863427445832</c:v>
                </c:pt>
                <c:pt idx="765">
                  <c:v>261.61863427445832</c:v>
                </c:pt>
                <c:pt idx="766">
                  <c:v>261.61863427445832</c:v>
                </c:pt>
                <c:pt idx="767">
                  <c:v>261.61863427445832</c:v>
                </c:pt>
                <c:pt idx="768">
                  <c:v>261.61863427445832</c:v>
                </c:pt>
                <c:pt idx="769">
                  <c:v>261.61863427445832</c:v>
                </c:pt>
                <c:pt idx="770">
                  <c:v>261.61863427445832</c:v>
                </c:pt>
                <c:pt idx="771">
                  <c:v>261.61863427445832</c:v>
                </c:pt>
                <c:pt idx="772">
                  <c:v>261.61863427445832</c:v>
                </c:pt>
                <c:pt idx="773">
                  <c:v>261.61863427445832</c:v>
                </c:pt>
                <c:pt idx="774">
                  <c:v>261.61863427445832</c:v>
                </c:pt>
                <c:pt idx="775">
                  <c:v>261.61863427445832</c:v>
                </c:pt>
                <c:pt idx="776">
                  <c:v>261.61863427445832</c:v>
                </c:pt>
                <c:pt idx="777">
                  <c:v>261.61863427445832</c:v>
                </c:pt>
                <c:pt idx="778">
                  <c:v>261.61863427445832</c:v>
                </c:pt>
                <c:pt idx="779">
                  <c:v>261.61863427445832</c:v>
                </c:pt>
                <c:pt idx="780">
                  <c:v>261.61863427445832</c:v>
                </c:pt>
                <c:pt idx="781">
                  <c:v>261.61863427445832</c:v>
                </c:pt>
                <c:pt idx="782">
                  <c:v>261.61863427445832</c:v>
                </c:pt>
                <c:pt idx="783">
                  <c:v>253.52115561391989</c:v>
                </c:pt>
                <c:pt idx="784">
                  <c:v>253.52115561391989</c:v>
                </c:pt>
                <c:pt idx="785">
                  <c:v>253.52115561391989</c:v>
                </c:pt>
                <c:pt idx="786">
                  <c:v>253.52115561391989</c:v>
                </c:pt>
                <c:pt idx="787">
                  <c:v>253.52115561391989</c:v>
                </c:pt>
                <c:pt idx="788">
                  <c:v>253.52115561391989</c:v>
                </c:pt>
                <c:pt idx="789">
                  <c:v>253.52115561391989</c:v>
                </c:pt>
                <c:pt idx="790">
                  <c:v>253.52115561391989</c:v>
                </c:pt>
                <c:pt idx="791">
                  <c:v>253.52115561391989</c:v>
                </c:pt>
                <c:pt idx="792">
                  <c:v>253.52115561391989</c:v>
                </c:pt>
                <c:pt idx="793">
                  <c:v>253.52115561391989</c:v>
                </c:pt>
                <c:pt idx="794">
                  <c:v>253.52115561391989</c:v>
                </c:pt>
                <c:pt idx="795">
                  <c:v>253.52115561391989</c:v>
                </c:pt>
                <c:pt idx="796">
                  <c:v>253.52115561391989</c:v>
                </c:pt>
                <c:pt idx="797">
                  <c:v>253.52115561391989</c:v>
                </c:pt>
                <c:pt idx="798">
                  <c:v>253.52115561391989</c:v>
                </c:pt>
                <c:pt idx="799">
                  <c:v>253.52115561391989</c:v>
                </c:pt>
                <c:pt idx="800">
                  <c:v>253.52115561391989</c:v>
                </c:pt>
                <c:pt idx="801">
                  <c:v>253.52115561391989</c:v>
                </c:pt>
                <c:pt idx="802">
                  <c:v>253.52115561391989</c:v>
                </c:pt>
                <c:pt idx="803">
                  <c:v>253.52115561391989</c:v>
                </c:pt>
                <c:pt idx="804">
                  <c:v>232.34714379514116</c:v>
                </c:pt>
                <c:pt idx="805">
                  <c:v>232.34714379514116</c:v>
                </c:pt>
                <c:pt idx="806">
                  <c:v>232.34714379514116</c:v>
                </c:pt>
                <c:pt idx="807">
                  <c:v>232.34714379514116</c:v>
                </c:pt>
                <c:pt idx="808">
                  <c:v>232.34714379514116</c:v>
                </c:pt>
                <c:pt idx="809">
                  <c:v>232.34714379514116</c:v>
                </c:pt>
                <c:pt idx="810">
                  <c:v>232.34714379514116</c:v>
                </c:pt>
                <c:pt idx="811">
                  <c:v>232.34714379514116</c:v>
                </c:pt>
                <c:pt idx="812">
                  <c:v>232.34714379514116</c:v>
                </c:pt>
                <c:pt idx="813">
                  <c:v>232.34714379514116</c:v>
                </c:pt>
                <c:pt idx="814">
                  <c:v>232.34714379514116</c:v>
                </c:pt>
                <c:pt idx="815">
                  <c:v>232.34714379514116</c:v>
                </c:pt>
                <c:pt idx="816">
                  <c:v>232.34714379514116</c:v>
                </c:pt>
                <c:pt idx="817">
                  <c:v>232.34714379514116</c:v>
                </c:pt>
                <c:pt idx="818">
                  <c:v>232.34714379514116</c:v>
                </c:pt>
                <c:pt idx="819">
                  <c:v>232.34714379514116</c:v>
                </c:pt>
                <c:pt idx="820">
                  <c:v>232.34714379514116</c:v>
                </c:pt>
                <c:pt idx="821">
                  <c:v>232.34714379514116</c:v>
                </c:pt>
                <c:pt idx="822">
                  <c:v>232.34714379514116</c:v>
                </c:pt>
                <c:pt idx="823">
                  <c:v>232.34714379514116</c:v>
                </c:pt>
                <c:pt idx="824">
                  <c:v>296.22106369008537</c:v>
                </c:pt>
                <c:pt idx="825">
                  <c:v>296.22106369008537</c:v>
                </c:pt>
                <c:pt idx="826">
                  <c:v>296.22106369008537</c:v>
                </c:pt>
                <c:pt idx="827">
                  <c:v>296.22106369008537</c:v>
                </c:pt>
                <c:pt idx="828">
                  <c:v>296.22106369008537</c:v>
                </c:pt>
                <c:pt idx="829">
                  <c:v>296.22106369008537</c:v>
                </c:pt>
                <c:pt idx="830">
                  <c:v>296.22106369008537</c:v>
                </c:pt>
                <c:pt idx="831">
                  <c:v>296.22106369008537</c:v>
                </c:pt>
                <c:pt idx="832">
                  <c:v>296.22106369008537</c:v>
                </c:pt>
                <c:pt idx="833">
                  <c:v>296.22106369008537</c:v>
                </c:pt>
                <c:pt idx="834">
                  <c:v>296.22106369008537</c:v>
                </c:pt>
                <c:pt idx="835">
                  <c:v>296.22106369008537</c:v>
                </c:pt>
                <c:pt idx="836">
                  <c:v>296.22106369008537</c:v>
                </c:pt>
                <c:pt idx="837">
                  <c:v>296.22106369008537</c:v>
                </c:pt>
                <c:pt idx="838">
                  <c:v>296.22106369008537</c:v>
                </c:pt>
                <c:pt idx="839">
                  <c:v>296.22106369008537</c:v>
                </c:pt>
                <c:pt idx="840">
                  <c:v>296.22106369008537</c:v>
                </c:pt>
                <c:pt idx="841">
                  <c:v>296.22106369008537</c:v>
                </c:pt>
                <c:pt idx="842">
                  <c:v>296.22106369008537</c:v>
                </c:pt>
                <c:pt idx="843">
                  <c:v>296.22106369008537</c:v>
                </c:pt>
                <c:pt idx="844">
                  <c:v>296.22106369008537</c:v>
                </c:pt>
                <c:pt idx="845">
                  <c:v>296.22106369008537</c:v>
                </c:pt>
                <c:pt idx="846">
                  <c:v>323.49982928430728</c:v>
                </c:pt>
                <c:pt idx="847">
                  <c:v>323.49982928430728</c:v>
                </c:pt>
                <c:pt idx="848">
                  <c:v>323.49982928430728</c:v>
                </c:pt>
                <c:pt idx="849">
                  <c:v>323.49982928430728</c:v>
                </c:pt>
                <c:pt idx="850">
                  <c:v>323.49982928430728</c:v>
                </c:pt>
                <c:pt idx="851">
                  <c:v>323.49982928430728</c:v>
                </c:pt>
                <c:pt idx="852">
                  <c:v>323.49982928430728</c:v>
                </c:pt>
                <c:pt idx="853">
                  <c:v>323.49982928430728</c:v>
                </c:pt>
                <c:pt idx="854">
                  <c:v>323.49982928430728</c:v>
                </c:pt>
                <c:pt idx="855">
                  <c:v>323.49982928430728</c:v>
                </c:pt>
                <c:pt idx="856">
                  <c:v>323.49982928430728</c:v>
                </c:pt>
                <c:pt idx="857">
                  <c:v>323.49982928430728</c:v>
                </c:pt>
                <c:pt idx="858">
                  <c:v>323.49982928430728</c:v>
                </c:pt>
                <c:pt idx="859">
                  <c:v>323.49982928430728</c:v>
                </c:pt>
                <c:pt idx="860">
                  <c:v>323.49982928430728</c:v>
                </c:pt>
                <c:pt idx="861">
                  <c:v>323.49982928430728</c:v>
                </c:pt>
                <c:pt idx="862">
                  <c:v>323.49982928430728</c:v>
                </c:pt>
                <c:pt idx="863">
                  <c:v>323.49982928430728</c:v>
                </c:pt>
                <c:pt idx="864">
                  <c:v>300.71200262639525</c:v>
                </c:pt>
                <c:pt idx="865">
                  <c:v>300.71200262639525</c:v>
                </c:pt>
                <c:pt idx="866">
                  <c:v>300.71200262639525</c:v>
                </c:pt>
                <c:pt idx="867">
                  <c:v>300.71200262639525</c:v>
                </c:pt>
                <c:pt idx="868">
                  <c:v>300.71200262639525</c:v>
                </c:pt>
                <c:pt idx="869">
                  <c:v>300.71200262639525</c:v>
                </c:pt>
                <c:pt idx="870">
                  <c:v>300.71200262639525</c:v>
                </c:pt>
                <c:pt idx="871">
                  <c:v>300.71200262639525</c:v>
                </c:pt>
                <c:pt idx="872">
                  <c:v>300.71200262639525</c:v>
                </c:pt>
                <c:pt idx="873">
                  <c:v>300.71200262639525</c:v>
                </c:pt>
                <c:pt idx="874">
                  <c:v>300.71200262639525</c:v>
                </c:pt>
                <c:pt idx="875">
                  <c:v>300.71200262639525</c:v>
                </c:pt>
                <c:pt idx="876">
                  <c:v>300.71200262639525</c:v>
                </c:pt>
                <c:pt idx="877">
                  <c:v>300.71200262639525</c:v>
                </c:pt>
                <c:pt idx="878">
                  <c:v>300.71200262639525</c:v>
                </c:pt>
                <c:pt idx="879">
                  <c:v>300.71200262639525</c:v>
                </c:pt>
                <c:pt idx="880">
                  <c:v>300.71200262639525</c:v>
                </c:pt>
                <c:pt idx="881">
                  <c:v>300.71200262639525</c:v>
                </c:pt>
                <c:pt idx="882">
                  <c:v>300.71200262639525</c:v>
                </c:pt>
                <c:pt idx="883">
                  <c:v>300.71200262639525</c:v>
                </c:pt>
                <c:pt idx="884">
                  <c:v>289.41033486539726</c:v>
                </c:pt>
                <c:pt idx="885">
                  <c:v>289.41033486539726</c:v>
                </c:pt>
                <c:pt idx="886">
                  <c:v>289.41033486539726</c:v>
                </c:pt>
                <c:pt idx="887">
                  <c:v>289.41033486539726</c:v>
                </c:pt>
                <c:pt idx="888">
                  <c:v>289.41033486539726</c:v>
                </c:pt>
                <c:pt idx="889">
                  <c:v>289.41033486539726</c:v>
                </c:pt>
                <c:pt idx="890">
                  <c:v>289.41033486539726</c:v>
                </c:pt>
                <c:pt idx="891">
                  <c:v>289.41033486539726</c:v>
                </c:pt>
                <c:pt idx="892">
                  <c:v>289.41033486539726</c:v>
                </c:pt>
                <c:pt idx="893">
                  <c:v>289.41033486539726</c:v>
                </c:pt>
                <c:pt idx="894">
                  <c:v>289.41033486539726</c:v>
                </c:pt>
                <c:pt idx="895">
                  <c:v>289.41033486539726</c:v>
                </c:pt>
                <c:pt idx="896">
                  <c:v>289.41033486539726</c:v>
                </c:pt>
                <c:pt idx="897">
                  <c:v>289.41033486539726</c:v>
                </c:pt>
                <c:pt idx="898">
                  <c:v>289.41033486539726</c:v>
                </c:pt>
                <c:pt idx="899">
                  <c:v>289.41033486539726</c:v>
                </c:pt>
                <c:pt idx="900">
                  <c:v>289.41033486539726</c:v>
                </c:pt>
                <c:pt idx="901">
                  <c:v>289.41033486539726</c:v>
                </c:pt>
                <c:pt idx="902">
                  <c:v>289.41033486539726</c:v>
                </c:pt>
                <c:pt idx="903">
                  <c:v>289.41033486539726</c:v>
                </c:pt>
                <c:pt idx="904">
                  <c:v>289.41033486539726</c:v>
                </c:pt>
                <c:pt idx="905">
                  <c:v>289.41033486539726</c:v>
                </c:pt>
                <c:pt idx="906">
                  <c:v>289.41033486539726</c:v>
                </c:pt>
                <c:pt idx="907">
                  <c:v>297.60047275114903</c:v>
                </c:pt>
                <c:pt idx="908">
                  <c:v>297.60047275114903</c:v>
                </c:pt>
                <c:pt idx="909">
                  <c:v>297.60047275114903</c:v>
                </c:pt>
                <c:pt idx="910">
                  <c:v>297.60047275114903</c:v>
                </c:pt>
                <c:pt idx="911">
                  <c:v>297.60047275114903</c:v>
                </c:pt>
                <c:pt idx="912">
                  <c:v>297.60047275114903</c:v>
                </c:pt>
                <c:pt idx="913">
                  <c:v>297.60047275114903</c:v>
                </c:pt>
                <c:pt idx="914">
                  <c:v>297.60047275114903</c:v>
                </c:pt>
                <c:pt idx="915">
                  <c:v>297.60047275114903</c:v>
                </c:pt>
                <c:pt idx="916">
                  <c:v>297.60047275114903</c:v>
                </c:pt>
                <c:pt idx="917">
                  <c:v>297.60047275114903</c:v>
                </c:pt>
                <c:pt idx="918">
                  <c:v>297.60047275114903</c:v>
                </c:pt>
                <c:pt idx="919">
                  <c:v>297.60047275114903</c:v>
                </c:pt>
                <c:pt idx="920">
                  <c:v>297.60047275114903</c:v>
                </c:pt>
                <c:pt idx="921">
                  <c:v>297.60047275114903</c:v>
                </c:pt>
                <c:pt idx="922">
                  <c:v>297.60047275114903</c:v>
                </c:pt>
                <c:pt idx="923">
                  <c:v>297.60047275114903</c:v>
                </c:pt>
                <c:pt idx="924">
                  <c:v>297.60047275114903</c:v>
                </c:pt>
                <c:pt idx="925">
                  <c:v>297.60047275114903</c:v>
                </c:pt>
                <c:pt idx="926">
                  <c:v>282.08694681549576</c:v>
                </c:pt>
                <c:pt idx="927">
                  <c:v>282.08694681549576</c:v>
                </c:pt>
                <c:pt idx="928">
                  <c:v>282.08694681549576</c:v>
                </c:pt>
                <c:pt idx="929">
                  <c:v>282.08694681549576</c:v>
                </c:pt>
                <c:pt idx="930">
                  <c:v>282.08694681549576</c:v>
                </c:pt>
                <c:pt idx="931">
                  <c:v>282.08694681549576</c:v>
                </c:pt>
                <c:pt idx="932">
                  <c:v>282.08694681549576</c:v>
                </c:pt>
                <c:pt idx="933">
                  <c:v>282.08694681549576</c:v>
                </c:pt>
                <c:pt idx="934">
                  <c:v>282.08694681549576</c:v>
                </c:pt>
                <c:pt idx="935">
                  <c:v>282.08694681549576</c:v>
                </c:pt>
                <c:pt idx="936">
                  <c:v>282.08694681549576</c:v>
                </c:pt>
                <c:pt idx="937">
                  <c:v>282.08694681549576</c:v>
                </c:pt>
                <c:pt idx="938">
                  <c:v>282.08694681549576</c:v>
                </c:pt>
                <c:pt idx="939">
                  <c:v>282.08694681549576</c:v>
                </c:pt>
                <c:pt idx="940">
                  <c:v>282.08694681549576</c:v>
                </c:pt>
                <c:pt idx="941">
                  <c:v>282.08694681549576</c:v>
                </c:pt>
                <c:pt idx="942">
                  <c:v>282.08694681549576</c:v>
                </c:pt>
                <c:pt idx="943">
                  <c:v>282.08694681549576</c:v>
                </c:pt>
                <c:pt idx="944">
                  <c:v>282.08694681549576</c:v>
                </c:pt>
                <c:pt idx="945">
                  <c:v>282.08694681549576</c:v>
                </c:pt>
                <c:pt idx="946">
                  <c:v>282.08694681549576</c:v>
                </c:pt>
                <c:pt idx="947">
                  <c:v>282.08694681549576</c:v>
                </c:pt>
                <c:pt idx="948">
                  <c:v>282.08694681549576</c:v>
                </c:pt>
                <c:pt idx="949">
                  <c:v>288.54386080105058</c:v>
                </c:pt>
                <c:pt idx="950">
                  <c:v>288.54386080105058</c:v>
                </c:pt>
                <c:pt idx="951">
                  <c:v>288.54386080105058</c:v>
                </c:pt>
                <c:pt idx="952">
                  <c:v>288.54386080105058</c:v>
                </c:pt>
                <c:pt idx="953">
                  <c:v>288.54386080105058</c:v>
                </c:pt>
                <c:pt idx="954">
                  <c:v>288.54386080105058</c:v>
                </c:pt>
                <c:pt idx="955">
                  <c:v>288.54386080105058</c:v>
                </c:pt>
                <c:pt idx="956">
                  <c:v>288.54386080105058</c:v>
                </c:pt>
                <c:pt idx="957">
                  <c:v>288.54386080105058</c:v>
                </c:pt>
                <c:pt idx="958">
                  <c:v>288.54386080105058</c:v>
                </c:pt>
                <c:pt idx="959">
                  <c:v>288.54386080105058</c:v>
                </c:pt>
                <c:pt idx="960">
                  <c:v>288.54386080105058</c:v>
                </c:pt>
                <c:pt idx="961">
                  <c:v>288.54386080105058</c:v>
                </c:pt>
                <c:pt idx="962">
                  <c:v>288.54386080105058</c:v>
                </c:pt>
                <c:pt idx="963">
                  <c:v>288.54386080105058</c:v>
                </c:pt>
                <c:pt idx="964">
                  <c:v>288.54386080105058</c:v>
                </c:pt>
                <c:pt idx="965">
                  <c:v>288.54386080105058</c:v>
                </c:pt>
                <c:pt idx="966">
                  <c:v>288.54386080105058</c:v>
                </c:pt>
                <c:pt idx="967">
                  <c:v>288.54386080105058</c:v>
                </c:pt>
                <c:pt idx="968">
                  <c:v>288.54386080105058</c:v>
                </c:pt>
                <c:pt idx="969">
                  <c:v>288.54386080105058</c:v>
                </c:pt>
                <c:pt idx="970">
                  <c:v>271.86768220617205</c:v>
                </c:pt>
                <c:pt idx="971">
                  <c:v>271.86768220617205</c:v>
                </c:pt>
                <c:pt idx="972">
                  <c:v>271.86768220617205</c:v>
                </c:pt>
                <c:pt idx="973">
                  <c:v>271.86768220617205</c:v>
                </c:pt>
                <c:pt idx="974">
                  <c:v>271.86768220617205</c:v>
                </c:pt>
                <c:pt idx="975">
                  <c:v>271.86768220617205</c:v>
                </c:pt>
                <c:pt idx="976">
                  <c:v>271.86768220617205</c:v>
                </c:pt>
                <c:pt idx="977">
                  <c:v>271.86768220617205</c:v>
                </c:pt>
                <c:pt idx="978">
                  <c:v>271.86768220617205</c:v>
                </c:pt>
                <c:pt idx="979">
                  <c:v>271.86768220617205</c:v>
                </c:pt>
                <c:pt idx="980">
                  <c:v>271.86768220617205</c:v>
                </c:pt>
                <c:pt idx="981">
                  <c:v>271.86768220617205</c:v>
                </c:pt>
                <c:pt idx="982">
                  <c:v>271.86768220617205</c:v>
                </c:pt>
                <c:pt idx="983">
                  <c:v>271.86768220617205</c:v>
                </c:pt>
                <c:pt idx="984">
                  <c:v>271.86768220617205</c:v>
                </c:pt>
                <c:pt idx="985">
                  <c:v>271.86768220617205</c:v>
                </c:pt>
                <c:pt idx="986">
                  <c:v>271.86768220617205</c:v>
                </c:pt>
                <c:pt idx="987">
                  <c:v>271.86768220617205</c:v>
                </c:pt>
                <c:pt idx="988">
                  <c:v>271.86768220617205</c:v>
                </c:pt>
                <c:pt idx="989">
                  <c:v>271.86768220617205</c:v>
                </c:pt>
                <c:pt idx="990">
                  <c:v>271.86768220617205</c:v>
                </c:pt>
                <c:pt idx="991">
                  <c:v>253.40560735390676</c:v>
                </c:pt>
                <c:pt idx="992">
                  <c:v>253.40560735390676</c:v>
                </c:pt>
                <c:pt idx="993">
                  <c:v>253.40560735390676</c:v>
                </c:pt>
                <c:pt idx="994">
                  <c:v>253.40560735390676</c:v>
                </c:pt>
                <c:pt idx="995">
                  <c:v>253.40560735390676</c:v>
                </c:pt>
                <c:pt idx="996">
                  <c:v>253.40560735390676</c:v>
                </c:pt>
                <c:pt idx="997">
                  <c:v>253.40560735390676</c:v>
                </c:pt>
                <c:pt idx="998">
                  <c:v>253.40560735390676</c:v>
                </c:pt>
                <c:pt idx="999">
                  <c:v>253.40560735390676</c:v>
                </c:pt>
                <c:pt idx="1000">
                  <c:v>253.40560735390676</c:v>
                </c:pt>
                <c:pt idx="1001">
                  <c:v>253.40560735390676</c:v>
                </c:pt>
                <c:pt idx="1002">
                  <c:v>253.40560735390676</c:v>
                </c:pt>
                <c:pt idx="1003">
                  <c:v>253.40560735390676</c:v>
                </c:pt>
                <c:pt idx="1004">
                  <c:v>253.40560735390676</c:v>
                </c:pt>
                <c:pt idx="1005">
                  <c:v>253.40560735390676</c:v>
                </c:pt>
                <c:pt idx="1006">
                  <c:v>253.40560735390676</c:v>
                </c:pt>
                <c:pt idx="1007">
                  <c:v>253.40560735390676</c:v>
                </c:pt>
                <c:pt idx="1008">
                  <c:v>253.40560735390676</c:v>
                </c:pt>
                <c:pt idx="1009">
                  <c:v>253.40560735390676</c:v>
                </c:pt>
                <c:pt idx="1010">
                  <c:v>253.40560735390676</c:v>
                </c:pt>
                <c:pt idx="1011">
                  <c:v>253.40560735390676</c:v>
                </c:pt>
                <c:pt idx="1012">
                  <c:v>253.40560735390676</c:v>
                </c:pt>
                <c:pt idx="1013">
                  <c:v>300.2649770190414</c:v>
                </c:pt>
                <c:pt idx="1014">
                  <c:v>300.2649770190414</c:v>
                </c:pt>
                <c:pt idx="1015">
                  <c:v>300.2649770190414</c:v>
                </c:pt>
                <c:pt idx="1016">
                  <c:v>300.2649770190414</c:v>
                </c:pt>
                <c:pt idx="1017">
                  <c:v>300.2649770190414</c:v>
                </c:pt>
                <c:pt idx="1018">
                  <c:v>300.2649770190414</c:v>
                </c:pt>
                <c:pt idx="1019">
                  <c:v>300.2649770190414</c:v>
                </c:pt>
                <c:pt idx="1020">
                  <c:v>300.2649770190414</c:v>
                </c:pt>
                <c:pt idx="1021">
                  <c:v>300.2649770190414</c:v>
                </c:pt>
                <c:pt idx="1022">
                  <c:v>300.2649770190414</c:v>
                </c:pt>
                <c:pt idx="1023">
                  <c:v>300.2649770190414</c:v>
                </c:pt>
                <c:pt idx="1024">
                  <c:v>300.2649770190414</c:v>
                </c:pt>
                <c:pt idx="1025">
                  <c:v>300.2649770190414</c:v>
                </c:pt>
                <c:pt idx="1026">
                  <c:v>300.2649770190414</c:v>
                </c:pt>
                <c:pt idx="1027">
                  <c:v>300.2649770190414</c:v>
                </c:pt>
                <c:pt idx="1028">
                  <c:v>300.2649770190414</c:v>
                </c:pt>
                <c:pt idx="1029">
                  <c:v>300.2649770190414</c:v>
                </c:pt>
                <c:pt idx="1030">
                  <c:v>300.2649770190414</c:v>
                </c:pt>
                <c:pt idx="1031">
                  <c:v>300.2649770190414</c:v>
                </c:pt>
                <c:pt idx="1032">
                  <c:v>300.2649770190414</c:v>
                </c:pt>
                <c:pt idx="1033">
                  <c:v>300.2649770190414</c:v>
                </c:pt>
                <c:pt idx="1034">
                  <c:v>295.73763624425476</c:v>
                </c:pt>
                <c:pt idx="1035">
                  <c:v>295.73763624425476</c:v>
                </c:pt>
                <c:pt idx="1036">
                  <c:v>295.73763624425476</c:v>
                </c:pt>
                <c:pt idx="1037">
                  <c:v>295.73763624425476</c:v>
                </c:pt>
                <c:pt idx="1038">
                  <c:v>295.73763624425476</c:v>
                </c:pt>
                <c:pt idx="1039">
                  <c:v>295.73763624425476</c:v>
                </c:pt>
                <c:pt idx="1040">
                  <c:v>295.73763624425476</c:v>
                </c:pt>
                <c:pt idx="1041">
                  <c:v>295.73763624425476</c:v>
                </c:pt>
                <c:pt idx="1042">
                  <c:v>295.73763624425476</c:v>
                </c:pt>
                <c:pt idx="1043">
                  <c:v>295.73763624425476</c:v>
                </c:pt>
                <c:pt idx="1044">
                  <c:v>295.73763624425476</c:v>
                </c:pt>
                <c:pt idx="1045">
                  <c:v>295.73763624425476</c:v>
                </c:pt>
                <c:pt idx="1046">
                  <c:v>295.73763624425476</c:v>
                </c:pt>
                <c:pt idx="1047">
                  <c:v>295.73763624425476</c:v>
                </c:pt>
                <c:pt idx="1048">
                  <c:v>295.73763624425476</c:v>
                </c:pt>
                <c:pt idx="1049">
                  <c:v>295.73763624425476</c:v>
                </c:pt>
                <c:pt idx="1050">
                  <c:v>295.73763624425476</c:v>
                </c:pt>
                <c:pt idx="1051">
                  <c:v>295.73763624425476</c:v>
                </c:pt>
                <c:pt idx="1052">
                  <c:v>295.73763624425476</c:v>
                </c:pt>
                <c:pt idx="1053">
                  <c:v>295.73763624425476</c:v>
                </c:pt>
                <c:pt idx="1054">
                  <c:v>295.73763624425476</c:v>
                </c:pt>
                <c:pt idx="1055">
                  <c:v>295.73763624425476</c:v>
                </c:pt>
                <c:pt idx="1056">
                  <c:v>295.73763624425476</c:v>
                </c:pt>
                <c:pt idx="1057">
                  <c:v>295.73763624425476</c:v>
                </c:pt>
                <c:pt idx="1058">
                  <c:v>295.73763624425476</c:v>
                </c:pt>
                <c:pt idx="1059">
                  <c:v>295.73763624425476</c:v>
                </c:pt>
                <c:pt idx="1060">
                  <c:v>295.73763624425476</c:v>
                </c:pt>
                <c:pt idx="1061">
                  <c:v>295.73763624425476</c:v>
                </c:pt>
                <c:pt idx="1062">
                  <c:v>295.73763624425476</c:v>
                </c:pt>
                <c:pt idx="1063">
                  <c:v>295.73763624425476</c:v>
                </c:pt>
                <c:pt idx="1064">
                  <c:v>295.73763624425476</c:v>
                </c:pt>
                <c:pt idx="1065">
                  <c:v>295.73763624425476</c:v>
                </c:pt>
                <c:pt idx="1066">
                  <c:v>295.73763624425476</c:v>
                </c:pt>
                <c:pt idx="1067">
                  <c:v>295.73763624425476</c:v>
                </c:pt>
                <c:pt idx="1068">
                  <c:v>295.73763624425476</c:v>
                </c:pt>
                <c:pt idx="1069">
                  <c:v>295.73763624425476</c:v>
                </c:pt>
                <c:pt idx="1070">
                  <c:v>295.73763624425476</c:v>
                </c:pt>
                <c:pt idx="1071">
                  <c:v>295.73763624425476</c:v>
                </c:pt>
                <c:pt idx="1072">
                  <c:v>295.73763624425476</c:v>
                </c:pt>
                <c:pt idx="1073">
                  <c:v>295.73763624425476</c:v>
                </c:pt>
                <c:pt idx="1074">
                  <c:v>346.44126066973081</c:v>
                </c:pt>
                <c:pt idx="1075">
                  <c:v>346.44126066973081</c:v>
                </c:pt>
                <c:pt idx="1076">
                  <c:v>346.44126066973081</c:v>
                </c:pt>
                <c:pt idx="1077">
                  <c:v>346.44126066973081</c:v>
                </c:pt>
                <c:pt idx="1078">
                  <c:v>346.44126066973081</c:v>
                </c:pt>
                <c:pt idx="1079">
                  <c:v>346.44126066973081</c:v>
                </c:pt>
                <c:pt idx="1080">
                  <c:v>346.44126066973081</c:v>
                </c:pt>
                <c:pt idx="1081">
                  <c:v>346.44126066973081</c:v>
                </c:pt>
                <c:pt idx="1082">
                  <c:v>346.44126066973081</c:v>
                </c:pt>
                <c:pt idx="1083">
                  <c:v>346.44126066973081</c:v>
                </c:pt>
                <c:pt idx="1084">
                  <c:v>346.44126066973081</c:v>
                </c:pt>
                <c:pt idx="1085">
                  <c:v>346.44126066973081</c:v>
                </c:pt>
                <c:pt idx="1086">
                  <c:v>346.44126066973081</c:v>
                </c:pt>
                <c:pt idx="1087">
                  <c:v>346.44126066973081</c:v>
                </c:pt>
                <c:pt idx="1088">
                  <c:v>346.44126066973081</c:v>
                </c:pt>
                <c:pt idx="1089">
                  <c:v>346.44126066973081</c:v>
                </c:pt>
                <c:pt idx="1090">
                  <c:v>346.44126066973081</c:v>
                </c:pt>
                <c:pt idx="1091">
                  <c:v>346.44126066973081</c:v>
                </c:pt>
                <c:pt idx="1092">
                  <c:v>346.44126066973081</c:v>
                </c:pt>
                <c:pt idx="1093">
                  <c:v>346.44126066973081</c:v>
                </c:pt>
                <c:pt idx="1094">
                  <c:v>346.44126066973081</c:v>
                </c:pt>
                <c:pt idx="1095">
                  <c:v>311.3592646093237</c:v>
                </c:pt>
                <c:pt idx="1096">
                  <c:v>311.3592646093237</c:v>
                </c:pt>
                <c:pt idx="1097">
                  <c:v>311.3592646093237</c:v>
                </c:pt>
                <c:pt idx="1098">
                  <c:v>311.3592646093237</c:v>
                </c:pt>
                <c:pt idx="1099">
                  <c:v>311.3592646093237</c:v>
                </c:pt>
                <c:pt idx="1100">
                  <c:v>311.3592646093237</c:v>
                </c:pt>
                <c:pt idx="1101">
                  <c:v>311.3592646093237</c:v>
                </c:pt>
                <c:pt idx="1102">
                  <c:v>311.3592646093237</c:v>
                </c:pt>
                <c:pt idx="1103">
                  <c:v>311.3592646093237</c:v>
                </c:pt>
                <c:pt idx="1104">
                  <c:v>311.3592646093237</c:v>
                </c:pt>
                <c:pt idx="1105">
                  <c:v>311.3592646093237</c:v>
                </c:pt>
                <c:pt idx="1106">
                  <c:v>311.3592646093237</c:v>
                </c:pt>
                <c:pt idx="1107">
                  <c:v>311.3592646093237</c:v>
                </c:pt>
                <c:pt idx="1108">
                  <c:v>311.3592646093237</c:v>
                </c:pt>
                <c:pt idx="1109">
                  <c:v>311.3592646093237</c:v>
                </c:pt>
                <c:pt idx="1110">
                  <c:v>311.3592646093237</c:v>
                </c:pt>
                <c:pt idx="1111">
                  <c:v>311.3592646093237</c:v>
                </c:pt>
                <c:pt idx="1112">
                  <c:v>311.3592646093237</c:v>
                </c:pt>
                <c:pt idx="1113">
                  <c:v>311.3592646093237</c:v>
                </c:pt>
                <c:pt idx="1114">
                  <c:v>311.3592646093237</c:v>
                </c:pt>
                <c:pt idx="1115">
                  <c:v>329.1192252133946</c:v>
                </c:pt>
                <c:pt idx="1116">
                  <c:v>329.1192252133946</c:v>
                </c:pt>
                <c:pt idx="1117">
                  <c:v>329.1192252133946</c:v>
                </c:pt>
                <c:pt idx="1118">
                  <c:v>329.1192252133946</c:v>
                </c:pt>
                <c:pt idx="1119">
                  <c:v>329.1192252133946</c:v>
                </c:pt>
                <c:pt idx="1120">
                  <c:v>329.1192252133946</c:v>
                </c:pt>
                <c:pt idx="1121">
                  <c:v>329.1192252133946</c:v>
                </c:pt>
                <c:pt idx="1122">
                  <c:v>329.1192252133946</c:v>
                </c:pt>
                <c:pt idx="1123">
                  <c:v>329.1192252133946</c:v>
                </c:pt>
                <c:pt idx="1124">
                  <c:v>329.1192252133946</c:v>
                </c:pt>
                <c:pt idx="1125">
                  <c:v>329.1192252133946</c:v>
                </c:pt>
                <c:pt idx="1126">
                  <c:v>329.1192252133946</c:v>
                </c:pt>
                <c:pt idx="1127">
                  <c:v>329.1192252133946</c:v>
                </c:pt>
                <c:pt idx="1128">
                  <c:v>329.1192252133946</c:v>
                </c:pt>
                <c:pt idx="1129">
                  <c:v>329.1192252133946</c:v>
                </c:pt>
                <c:pt idx="1130">
                  <c:v>329.1192252133946</c:v>
                </c:pt>
                <c:pt idx="1131">
                  <c:v>329.1192252133946</c:v>
                </c:pt>
                <c:pt idx="1132">
                  <c:v>329.1192252133946</c:v>
                </c:pt>
                <c:pt idx="1133">
                  <c:v>329.1192252133946</c:v>
                </c:pt>
                <c:pt idx="1134">
                  <c:v>329.1192252133946</c:v>
                </c:pt>
                <c:pt idx="1135">
                  <c:v>329.1192252133946</c:v>
                </c:pt>
                <c:pt idx="1136">
                  <c:v>321.16542350623769</c:v>
                </c:pt>
                <c:pt idx="1137">
                  <c:v>321.16542350623769</c:v>
                </c:pt>
                <c:pt idx="1138">
                  <c:v>321.16542350623769</c:v>
                </c:pt>
                <c:pt idx="1139">
                  <c:v>321.16542350623769</c:v>
                </c:pt>
                <c:pt idx="1140">
                  <c:v>321.16542350623769</c:v>
                </c:pt>
                <c:pt idx="1141">
                  <c:v>321.16542350623769</c:v>
                </c:pt>
                <c:pt idx="1142">
                  <c:v>321.16542350623769</c:v>
                </c:pt>
                <c:pt idx="1143">
                  <c:v>321.16542350623769</c:v>
                </c:pt>
                <c:pt idx="1144">
                  <c:v>321.16542350623769</c:v>
                </c:pt>
                <c:pt idx="1145">
                  <c:v>321.16542350623769</c:v>
                </c:pt>
                <c:pt idx="1146">
                  <c:v>321.16542350623769</c:v>
                </c:pt>
                <c:pt idx="1147">
                  <c:v>321.16542350623769</c:v>
                </c:pt>
                <c:pt idx="1148">
                  <c:v>321.16542350623769</c:v>
                </c:pt>
                <c:pt idx="1149">
                  <c:v>321.16542350623769</c:v>
                </c:pt>
                <c:pt idx="1150">
                  <c:v>321.16542350623769</c:v>
                </c:pt>
                <c:pt idx="1151">
                  <c:v>321.16542350623769</c:v>
                </c:pt>
                <c:pt idx="1152">
                  <c:v>321.16542350623769</c:v>
                </c:pt>
                <c:pt idx="1153">
                  <c:v>321.16542350623769</c:v>
                </c:pt>
                <c:pt idx="1154">
                  <c:v>321.16542350623769</c:v>
                </c:pt>
                <c:pt idx="1155">
                  <c:v>321.16542350623769</c:v>
                </c:pt>
                <c:pt idx="1156">
                  <c:v>321.16542350623769</c:v>
                </c:pt>
                <c:pt idx="1157">
                  <c:v>299.59319763624421</c:v>
                </c:pt>
                <c:pt idx="1158">
                  <c:v>299.59319763624421</c:v>
                </c:pt>
                <c:pt idx="1159">
                  <c:v>299.59319763624421</c:v>
                </c:pt>
                <c:pt idx="1160">
                  <c:v>299.59319763624421</c:v>
                </c:pt>
                <c:pt idx="1161">
                  <c:v>299.59319763624421</c:v>
                </c:pt>
                <c:pt idx="1162">
                  <c:v>299.59319763624421</c:v>
                </c:pt>
                <c:pt idx="1163">
                  <c:v>299.59319763624421</c:v>
                </c:pt>
                <c:pt idx="1164">
                  <c:v>299.59319763624421</c:v>
                </c:pt>
                <c:pt idx="1165">
                  <c:v>299.59319763624421</c:v>
                </c:pt>
                <c:pt idx="1166">
                  <c:v>299.59319763624421</c:v>
                </c:pt>
                <c:pt idx="1167">
                  <c:v>299.59319763624421</c:v>
                </c:pt>
                <c:pt idx="1168">
                  <c:v>299.59319763624421</c:v>
                </c:pt>
                <c:pt idx="1169">
                  <c:v>299.59319763624421</c:v>
                </c:pt>
                <c:pt idx="1170">
                  <c:v>299.59319763624421</c:v>
                </c:pt>
                <c:pt idx="1171">
                  <c:v>299.59319763624421</c:v>
                </c:pt>
                <c:pt idx="1172">
                  <c:v>299.59319763624421</c:v>
                </c:pt>
                <c:pt idx="1173">
                  <c:v>299.59319763624421</c:v>
                </c:pt>
                <c:pt idx="1174">
                  <c:v>299.59319763624421</c:v>
                </c:pt>
                <c:pt idx="1175">
                  <c:v>299.59319763624421</c:v>
                </c:pt>
                <c:pt idx="1176">
                  <c:v>299.59319763624421</c:v>
                </c:pt>
                <c:pt idx="1177">
                  <c:v>298.89466841759685</c:v>
                </c:pt>
                <c:pt idx="1178">
                  <c:v>298.89466841759685</c:v>
                </c:pt>
                <c:pt idx="1179">
                  <c:v>298.89466841759685</c:v>
                </c:pt>
                <c:pt idx="1180">
                  <c:v>298.89466841759685</c:v>
                </c:pt>
                <c:pt idx="1181">
                  <c:v>298.89466841759685</c:v>
                </c:pt>
                <c:pt idx="1182">
                  <c:v>298.89466841759685</c:v>
                </c:pt>
                <c:pt idx="1183">
                  <c:v>298.89466841759685</c:v>
                </c:pt>
                <c:pt idx="1184">
                  <c:v>298.89466841759685</c:v>
                </c:pt>
                <c:pt idx="1185">
                  <c:v>298.89466841759685</c:v>
                </c:pt>
                <c:pt idx="1186">
                  <c:v>298.89466841759685</c:v>
                </c:pt>
                <c:pt idx="1187">
                  <c:v>298.89466841759685</c:v>
                </c:pt>
                <c:pt idx="1188">
                  <c:v>298.89466841759685</c:v>
                </c:pt>
                <c:pt idx="1189">
                  <c:v>298.89466841759685</c:v>
                </c:pt>
                <c:pt idx="1190">
                  <c:v>298.89466841759685</c:v>
                </c:pt>
                <c:pt idx="1191">
                  <c:v>298.89466841759685</c:v>
                </c:pt>
                <c:pt idx="1192">
                  <c:v>298.89466841759685</c:v>
                </c:pt>
                <c:pt idx="1193">
                  <c:v>298.89466841759685</c:v>
                </c:pt>
                <c:pt idx="1194">
                  <c:v>298.89466841759685</c:v>
                </c:pt>
                <c:pt idx="1195">
                  <c:v>298.89466841759685</c:v>
                </c:pt>
                <c:pt idx="1196">
                  <c:v>298.89466841759685</c:v>
                </c:pt>
                <c:pt idx="1197">
                  <c:v>298.89466841759685</c:v>
                </c:pt>
                <c:pt idx="1198">
                  <c:v>298.89466841759685</c:v>
                </c:pt>
                <c:pt idx="1199">
                  <c:v>274.02007879185817</c:v>
                </c:pt>
                <c:pt idx="1200">
                  <c:v>274.02007879185817</c:v>
                </c:pt>
                <c:pt idx="1201">
                  <c:v>274.02007879185817</c:v>
                </c:pt>
                <c:pt idx="1202">
                  <c:v>274.02007879185817</c:v>
                </c:pt>
                <c:pt idx="1203">
                  <c:v>274.02007879185817</c:v>
                </c:pt>
                <c:pt idx="1204">
                  <c:v>274.02007879185817</c:v>
                </c:pt>
                <c:pt idx="1205">
                  <c:v>274.02007879185817</c:v>
                </c:pt>
                <c:pt idx="1206">
                  <c:v>274.02007879185817</c:v>
                </c:pt>
                <c:pt idx="1207">
                  <c:v>274.02007879185817</c:v>
                </c:pt>
                <c:pt idx="1208">
                  <c:v>274.02007879185817</c:v>
                </c:pt>
                <c:pt idx="1209">
                  <c:v>274.02007879185817</c:v>
                </c:pt>
                <c:pt idx="1210">
                  <c:v>274.02007879185817</c:v>
                </c:pt>
                <c:pt idx="1211">
                  <c:v>274.02007879185817</c:v>
                </c:pt>
                <c:pt idx="1212">
                  <c:v>274.02007879185817</c:v>
                </c:pt>
                <c:pt idx="1213">
                  <c:v>274.02007879185817</c:v>
                </c:pt>
                <c:pt idx="1214">
                  <c:v>274.02007879185817</c:v>
                </c:pt>
                <c:pt idx="1215">
                  <c:v>274.02007879185817</c:v>
                </c:pt>
                <c:pt idx="1216">
                  <c:v>274.02007879185817</c:v>
                </c:pt>
                <c:pt idx="1217">
                  <c:v>274.02007879185817</c:v>
                </c:pt>
                <c:pt idx="1218">
                  <c:v>291.1336309914642</c:v>
                </c:pt>
                <c:pt idx="1219">
                  <c:v>291.1336309914642</c:v>
                </c:pt>
                <c:pt idx="1220">
                  <c:v>291.1336309914642</c:v>
                </c:pt>
                <c:pt idx="1221">
                  <c:v>291.1336309914642</c:v>
                </c:pt>
                <c:pt idx="1222">
                  <c:v>291.1336309914642</c:v>
                </c:pt>
                <c:pt idx="1223">
                  <c:v>291.1336309914642</c:v>
                </c:pt>
                <c:pt idx="1224">
                  <c:v>291.1336309914642</c:v>
                </c:pt>
                <c:pt idx="1225">
                  <c:v>291.1336309914642</c:v>
                </c:pt>
                <c:pt idx="1226">
                  <c:v>291.1336309914642</c:v>
                </c:pt>
                <c:pt idx="1227">
                  <c:v>291.1336309914642</c:v>
                </c:pt>
                <c:pt idx="1228">
                  <c:v>291.1336309914642</c:v>
                </c:pt>
                <c:pt idx="1229">
                  <c:v>291.1336309914642</c:v>
                </c:pt>
                <c:pt idx="1230">
                  <c:v>291.1336309914642</c:v>
                </c:pt>
                <c:pt idx="1231">
                  <c:v>291.1336309914642</c:v>
                </c:pt>
                <c:pt idx="1232">
                  <c:v>291.1336309914642</c:v>
                </c:pt>
                <c:pt idx="1233">
                  <c:v>291.1336309914642</c:v>
                </c:pt>
                <c:pt idx="1234">
                  <c:v>291.1336309914642</c:v>
                </c:pt>
                <c:pt idx="1235">
                  <c:v>291.1336309914642</c:v>
                </c:pt>
                <c:pt idx="1236">
                  <c:v>291.1336309914642</c:v>
                </c:pt>
                <c:pt idx="1237">
                  <c:v>291.1336309914642</c:v>
                </c:pt>
                <c:pt idx="1238">
                  <c:v>291.1336309914642</c:v>
                </c:pt>
                <c:pt idx="1239">
                  <c:v>291.1336309914642</c:v>
                </c:pt>
                <c:pt idx="1240">
                  <c:v>295.51260669730794</c:v>
                </c:pt>
                <c:pt idx="1241">
                  <c:v>295.51260669730794</c:v>
                </c:pt>
                <c:pt idx="1242">
                  <c:v>295.51260669730794</c:v>
                </c:pt>
                <c:pt idx="1243">
                  <c:v>295.51260669730794</c:v>
                </c:pt>
                <c:pt idx="1244">
                  <c:v>295.51260669730794</c:v>
                </c:pt>
                <c:pt idx="1245">
                  <c:v>295.51260669730794</c:v>
                </c:pt>
                <c:pt idx="1246">
                  <c:v>295.51260669730794</c:v>
                </c:pt>
                <c:pt idx="1247">
                  <c:v>295.51260669730794</c:v>
                </c:pt>
                <c:pt idx="1248">
                  <c:v>295.51260669730794</c:v>
                </c:pt>
                <c:pt idx="1249">
                  <c:v>295.51260669730794</c:v>
                </c:pt>
                <c:pt idx="1250">
                  <c:v>295.51260669730794</c:v>
                </c:pt>
                <c:pt idx="1251">
                  <c:v>295.51260669730794</c:v>
                </c:pt>
                <c:pt idx="1252">
                  <c:v>295.51260669730794</c:v>
                </c:pt>
                <c:pt idx="1253">
                  <c:v>295.51260669730794</c:v>
                </c:pt>
                <c:pt idx="1254">
                  <c:v>295.51260669730794</c:v>
                </c:pt>
                <c:pt idx="1255">
                  <c:v>295.51260669730794</c:v>
                </c:pt>
                <c:pt idx="1256">
                  <c:v>295.51260669730794</c:v>
                </c:pt>
                <c:pt idx="1257">
                  <c:v>295.51260669730794</c:v>
                </c:pt>
                <c:pt idx="1258">
                  <c:v>295.51260669730794</c:v>
                </c:pt>
                <c:pt idx="1259">
                  <c:v>295.51260669730794</c:v>
                </c:pt>
                <c:pt idx="1260">
                  <c:v>295.51260669730794</c:v>
                </c:pt>
                <c:pt idx="1261">
                  <c:v>295.51260669730794</c:v>
                </c:pt>
                <c:pt idx="1262">
                  <c:v>327.28562048588316</c:v>
                </c:pt>
                <c:pt idx="1263">
                  <c:v>327.28562048588316</c:v>
                </c:pt>
                <c:pt idx="1264">
                  <c:v>327.28562048588316</c:v>
                </c:pt>
                <c:pt idx="1265">
                  <c:v>327.28562048588316</c:v>
                </c:pt>
                <c:pt idx="1266">
                  <c:v>327.28562048588316</c:v>
                </c:pt>
                <c:pt idx="1267">
                  <c:v>327.28562048588316</c:v>
                </c:pt>
                <c:pt idx="1268">
                  <c:v>327.28562048588316</c:v>
                </c:pt>
                <c:pt idx="1269">
                  <c:v>327.28562048588316</c:v>
                </c:pt>
                <c:pt idx="1270">
                  <c:v>327.28562048588316</c:v>
                </c:pt>
                <c:pt idx="1271">
                  <c:v>327.28562048588316</c:v>
                </c:pt>
                <c:pt idx="1272">
                  <c:v>327.28562048588316</c:v>
                </c:pt>
                <c:pt idx="1273">
                  <c:v>327.28562048588316</c:v>
                </c:pt>
                <c:pt idx="1274">
                  <c:v>327.28562048588316</c:v>
                </c:pt>
                <c:pt idx="1275">
                  <c:v>327.28562048588316</c:v>
                </c:pt>
                <c:pt idx="1276">
                  <c:v>327.28562048588316</c:v>
                </c:pt>
                <c:pt idx="1277">
                  <c:v>327.28562048588316</c:v>
                </c:pt>
                <c:pt idx="1278">
                  <c:v>327.28562048588316</c:v>
                </c:pt>
                <c:pt idx="1279">
                  <c:v>327.28562048588316</c:v>
                </c:pt>
                <c:pt idx="1280">
                  <c:v>327.28562048588316</c:v>
                </c:pt>
                <c:pt idx="1281">
                  <c:v>351.5204202232436</c:v>
                </c:pt>
                <c:pt idx="1282">
                  <c:v>351.5204202232436</c:v>
                </c:pt>
                <c:pt idx="1283">
                  <c:v>351.5204202232436</c:v>
                </c:pt>
                <c:pt idx="1284">
                  <c:v>351.5204202232436</c:v>
                </c:pt>
                <c:pt idx="1285">
                  <c:v>351.5204202232436</c:v>
                </c:pt>
                <c:pt idx="1286">
                  <c:v>351.5204202232436</c:v>
                </c:pt>
                <c:pt idx="1287">
                  <c:v>351.5204202232436</c:v>
                </c:pt>
                <c:pt idx="1288">
                  <c:v>351.5204202232436</c:v>
                </c:pt>
                <c:pt idx="1289">
                  <c:v>351.5204202232436</c:v>
                </c:pt>
                <c:pt idx="1290">
                  <c:v>351.5204202232436</c:v>
                </c:pt>
                <c:pt idx="1291">
                  <c:v>351.5204202232436</c:v>
                </c:pt>
                <c:pt idx="1292">
                  <c:v>351.5204202232436</c:v>
                </c:pt>
                <c:pt idx="1293">
                  <c:v>351.5204202232436</c:v>
                </c:pt>
                <c:pt idx="1294">
                  <c:v>351.5204202232436</c:v>
                </c:pt>
                <c:pt idx="1295">
                  <c:v>351.5204202232436</c:v>
                </c:pt>
                <c:pt idx="1296">
                  <c:v>351.5204202232436</c:v>
                </c:pt>
                <c:pt idx="1297">
                  <c:v>351.5204202232436</c:v>
                </c:pt>
                <c:pt idx="1298">
                  <c:v>351.5204202232436</c:v>
                </c:pt>
                <c:pt idx="1299">
                  <c:v>351.5204202232436</c:v>
                </c:pt>
                <c:pt idx="1300">
                  <c:v>351.5204202232436</c:v>
                </c:pt>
                <c:pt idx="1301">
                  <c:v>351.5204202232436</c:v>
                </c:pt>
                <c:pt idx="1302">
                  <c:v>351.5204202232436</c:v>
                </c:pt>
                <c:pt idx="1303">
                  <c:v>351.5204202232436</c:v>
                </c:pt>
                <c:pt idx="1304">
                  <c:v>311.50101116217991</c:v>
                </c:pt>
                <c:pt idx="1305">
                  <c:v>311.50101116217991</c:v>
                </c:pt>
                <c:pt idx="1306">
                  <c:v>311.50101116217991</c:v>
                </c:pt>
                <c:pt idx="1307">
                  <c:v>311.50101116217991</c:v>
                </c:pt>
                <c:pt idx="1308">
                  <c:v>311.50101116217991</c:v>
                </c:pt>
                <c:pt idx="1309">
                  <c:v>311.50101116217991</c:v>
                </c:pt>
                <c:pt idx="1310">
                  <c:v>311.50101116217991</c:v>
                </c:pt>
                <c:pt idx="1311">
                  <c:v>311.50101116217991</c:v>
                </c:pt>
                <c:pt idx="1312">
                  <c:v>311.50101116217991</c:v>
                </c:pt>
                <c:pt idx="1313">
                  <c:v>311.50101116217991</c:v>
                </c:pt>
                <c:pt idx="1314">
                  <c:v>311.50101116217991</c:v>
                </c:pt>
                <c:pt idx="1315">
                  <c:v>311.50101116217991</c:v>
                </c:pt>
                <c:pt idx="1316">
                  <c:v>311.50101116217991</c:v>
                </c:pt>
                <c:pt idx="1317">
                  <c:v>311.50101116217991</c:v>
                </c:pt>
                <c:pt idx="1318">
                  <c:v>311.50101116217991</c:v>
                </c:pt>
                <c:pt idx="1319">
                  <c:v>311.50101116217991</c:v>
                </c:pt>
                <c:pt idx="1320">
                  <c:v>311.50101116217991</c:v>
                </c:pt>
                <c:pt idx="1321">
                  <c:v>311.50101116217991</c:v>
                </c:pt>
                <c:pt idx="1322">
                  <c:v>311.50101116217991</c:v>
                </c:pt>
                <c:pt idx="1323">
                  <c:v>318.83184504267894</c:v>
                </c:pt>
                <c:pt idx="1324">
                  <c:v>318.83184504267894</c:v>
                </c:pt>
                <c:pt idx="1325">
                  <c:v>318.83184504267894</c:v>
                </c:pt>
                <c:pt idx="1326">
                  <c:v>318.83184504267894</c:v>
                </c:pt>
                <c:pt idx="1327">
                  <c:v>318.83184504267894</c:v>
                </c:pt>
                <c:pt idx="1328">
                  <c:v>318.83184504267894</c:v>
                </c:pt>
                <c:pt idx="1329">
                  <c:v>318.83184504267894</c:v>
                </c:pt>
                <c:pt idx="1330">
                  <c:v>318.83184504267894</c:v>
                </c:pt>
                <c:pt idx="1331">
                  <c:v>318.83184504267894</c:v>
                </c:pt>
                <c:pt idx="1332">
                  <c:v>318.83184504267894</c:v>
                </c:pt>
                <c:pt idx="1333">
                  <c:v>318.83184504267894</c:v>
                </c:pt>
                <c:pt idx="1334">
                  <c:v>318.83184504267894</c:v>
                </c:pt>
                <c:pt idx="1335">
                  <c:v>318.83184504267894</c:v>
                </c:pt>
                <c:pt idx="1336">
                  <c:v>318.83184504267894</c:v>
                </c:pt>
                <c:pt idx="1337">
                  <c:v>318.83184504267894</c:v>
                </c:pt>
                <c:pt idx="1338">
                  <c:v>318.83184504267894</c:v>
                </c:pt>
                <c:pt idx="1339">
                  <c:v>318.83184504267894</c:v>
                </c:pt>
                <c:pt idx="1340">
                  <c:v>318.83184504267894</c:v>
                </c:pt>
                <c:pt idx="1341">
                  <c:v>318.83184504267894</c:v>
                </c:pt>
                <c:pt idx="1342">
                  <c:v>318.83184504267894</c:v>
                </c:pt>
                <c:pt idx="1343">
                  <c:v>289.1745502298096</c:v>
                </c:pt>
                <c:pt idx="1344">
                  <c:v>289.1745502298096</c:v>
                </c:pt>
                <c:pt idx="1345">
                  <c:v>289.1745502298096</c:v>
                </c:pt>
                <c:pt idx="1346">
                  <c:v>289.1745502298096</c:v>
                </c:pt>
                <c:pt idx="1347">
                  <c:v>289.1745502298096</c:v>
                </c:pt>
                <c:pt idx="1348">
                  <c:v>289.1745502298096</c:v>
                </c:pt>
                <c:pt idx="1349">
                  <c:v>289.1745502298096</c:v>
                </c:pt>
                <c:pt idx="1350">
                  <c:v>289.1745502298096</c:v>
                </c:pt>
                <c:pt idx="1351">
                  <c:v>289.1745502298096</c:v>
                </c:pt>
                <c:pt idx="1352">
                  <c:v>289.1745502298096</c:v>
                </c:pt>
                <c:pt idx="1353">
                  <c:v>289.1745502298096</c:v>
                </c:pt>
                <c:pt idx="1354">
                  <c:v>289.1745502298096</c:v>
                </c:pt>
                <c:pt idx="1355">
                  <c:v>289.1745502298096</c:v>
                </c:pt>
                <c:pt idx="1356">
                  <c:v>289.1745502298096</c:v>
                </c:pt>
                <c:pt idx="1357">
                  <c:v>289.1745502298096</c:v>
                </c:pt>
                <c:pt idx="1358">
                  <c:v>289.1745502298096</c:v>
                </c:pt>
                <c:pt idx="1359">
                  <c:v>289.1745502298096</c:v>
                </c:pt>
                <c:pt idx="1360">
                  <c:v>289.1745502298096</c:v>
                </c:pt>
                <c:pt idx="1361">
                  <c:v>289.1745502298096</c:v>
                </c:pt>
                <c:pt idx="1362">
                  <c:v>289.1745502298096</c:v>
                </c:pt>
                <c:pt idx="1363">
                  <c:v>289.1745502298096</c:v>
                </c:pt>
                <c:pt idx="1364">
                  <c:v>289.1745502298096</c:v>
                </c:pt>
                <c:pt idx="1365">
                  <c:v>410.7114642153644</c:v>
                </c:pt>
                <c:pt idx="1366">
                  <c:v>410.7114642153644</c:v>
                </c:pt>
                <c:pt idx="1367">
                  <c:v>410.7114642153644</c:v>
                </c:pt>
                <c:pt idx="1368">
                  <c:v>410.7114642153644</c:v>
                </c:pt>
                <c:pt idx="1369">
                  <c:v>410.7114642153644</c:v>
                </c:pt>
                <c:pt idx="1370">
                  <c:v>410.7114642153644</c:v>
                </c:pt>
                <c:pt idx="1371">
                  <c:v>410.7114642153644</c:v>
                </c:pt>
                <c:pt idx="1372">
                  <c:v>410.7114642153644</c:v>
                </c:pt>
                <c:pt idx="1373">
                  <c:v>410.7114642153644</c:v>
                </c:pt>
                <c:pt idx="1374">
                  <c:v>410.7114642153644</c:v>
                </c:pt>
                <c:pt idx="1375">
                  <c:v>410.7114642153644</c:v>
                </c:pt>
                <c:pt idx="1376">
                  <c:v>410.7114642153644</c:v>
                </c:pt>
                <c:pt idx="1377">
                  <c:v>410.7114642153644</c:v>
                </c:pt>
                <c:pt idx="1378">
                  <c:v>410.7114642153644</c:v>
                </c:pt>
                <c:pt idx="1379">
                  <c:v>410.7114642153644</c:v>
                </c:pt>
                <c:pt idx="1380">
                  <c:v>410.7114642153644</c:v>
                </c:pt>
                <c:pt idx="1381">
                  <c:v>410.7114642153644</c:v>
                </c:pt>
                <c:pt idx="1382">
                  <c:v>410.7114642153644</c:v>
                </c:pt>
                <c:pt idx="1383">
                  <c:v>410.7114642153644</c:v>
                </c:pt>
                <c:pt idx="1384">
                  <c:v>410.7114642153644</c:v>
                </c:pt>
                <c:pt idx="1385">
                  <c:v>410.7114642153644</c:v>
                </c:pt>
                <c:pt idx="1386">
                  <c:v>410.7114642153644</c:v>
                </c:pt>
                <c:pt idx="1387">
                  <c:v>307.28363755745238</c:v>
                </c:pt>
                <c:pt idx="1388">
                  <c:v>307.28363755745238</c:v>
                </c:pt>
                <c:pt idx="1389">
                  <c:v>307.28363755745238</c:v>
                </c:pt>
                <c:pt idx="1390">
                  <c:v>307.28363755745238</c:v>
                </c:pt>
                <c:pt idx="1391">
                  <c:v>307.28363755745238</c:v>
                </c:pt>
                <c:pt idx="1392">
                  <c:v>307.28363755745238</c:v>
                </c:pt>
                <c:pt idx="1393">
                  <c:v>307.28363755745238</c:v>
                </c:pt>
                <c:pt idx="1394">
                  <c:v>307.28363755745238</c:v>
                </c:pt>
                <c:pt idx="1395">
                  <c:v>307.28363755745238</c:v>
                </c:pt>
                <c:pt idx="1396">
                  <c:v>307.28363755745238</c:v>
                </c:pt>
                <c:pt idx="1397">
                  <c:v>307.28363755745238</c:v>
                </c:pt>
                <c:pt idx="1398">
                  <c:v>307.28363755745238</c:v>
                </c:pt>
                <c:pt idx="1399">
                  <c:v>307.28363755745238</c:v>
                </c:pt>
                <c:pt idx="1400">
                  <c:v>307.28363755745238</c:v>
                </c:pt>
                <c:pt idx="1401">
                  <c:v>307.28363755745238</c:v>
                </c:pt>
                <c:pt idx="1402">
                  <c:v>307.28363755745238</c:v>
                </c:pt>
                <c:pt idx="1403">
                  <c:v>307.28363755745238</c:v>
                </c:pt>
                <c:pt idx="1404">
                  <c:v>307.28363755745238</c:v>
                </c:pt>
                <c:pt idx="1405">
                  <c:v>307.28363755745238</c:v>
                </c:pt>
                <c:pt idx="1406">
                  <c:v>307.28363755745238</c:v>
                </c:pt>
                <c:pt idx="1407">
                  <c:v>307.28363755745238</c:v>
                </c:pt>
                <c:pt idx="1408">
                  <c:v>291.23594221930398</c:v>
                </c:pt>
                <c:pt idx="1409">
                  <c:v>291.23594221930398</c:v>
                </c:pt>
                <c:pt idx="1410">
                  <c:v>291.23594221930398</c:v>
                </c:pt>
                <c:pt idx="1411">
                  <c:v>291.23594221930398</c:v>
                </c:pt>
                <c:pt idx="1412">
                  <c:v>291.23594221930398</c:v>
                </c:pt>
                <c:pt idx="1413">
                  <c:v>291.23594221930398</c:v>
                </c:pt>
                <c:pt idx="1414">
                  <c:v>291.23594221930398</c:v>
                </c:pt>
                <c:pt idx="1415">
                  <c:v>291.23594221930398</c:v>
                </c:pt>
                <c:pt idx="1416">
                  <c:v>291.23594221930398</c:v>
                </c:pt>
                <c:pt idx="1417">
                  <c:v>291.23594221930398</c:v>
                </c:pt>
                <c:pt idx="1418">
                  <c:v>291.23594221930398</c:v>
                </c:pt>
                <c:pt idx="1419">
                  <c:v>291.23594221930398</c:v>
                </c:pt>
                <c:pt idx="1420">
                  <c:v>291.23594221930398</c:v>
                </c:pt>
                <c:pt idx="1421">
                  <c:v>291.23594221930398</c:v>
                </c:pt>
                <c:pt idx="1422">
                  <c:v>291.23594221930398</c:v>
                </c:pt>
                <c:pt idx="1423">
                  <c:v>291.23594221930398</c:v>
                </c:pt>
                <c:pt idx="1424">
                  <c:v>291.23594221930398</c:v>
                </c:pt>
                <c:pt idx="1425">
                  <c:v>291.23594221930398</c:v>
                </c:pt>
                <c:pt idx="1426">
                  <c:v>291.23594221930398</c:v>
                </c:pt>
                <c:pt idx="1427">
                  <c:v>291.23594221930398</c:v>
                </c:pt>
                <c:pt idx="1428">
                  <c:v>291.23594221930398</c:v>
                </c:pt>
                <c:pt idx="1429">
                  <c:v>291.23594221930398</c:v>
                </c:pt>
                <c:pt idx="1430">
                  <c:v>289.71561391989496</c:v>
                </c:pt>
                <c:pt idx="1431">
                  <c:v>289.71561391989496</c:v>
                </c:pt>
                <c:pt idx="1432">
                  <c:v>289.71561391989496</c:v>
                </c:pt>
                <c:pt idx="1433">
                  <c:v>289.71561391989496</c:v>
                </c:pt>
                <c:pt idx="1434">
                  <c:v>289.71561391989496</c:v>
                </c:pt>
                <c:pt idx="1435">
                  <c:v>289.71561391989496</c:v>
                </c:pt>
                <c:pt idx="1436">
                  <c:v>289.71561391989496</c:v>
                </c:pt>
                <c:pt idx="1437">
                  <c:v>289.71561391989496</c:v>
                </c:pt>
                <c:pt idx="1438">
                  <c:v>289.71561391989496</c:v>
                </c:pt>
                <c:pt idx="1439">
                  <c:v>289.71561391989496</c:v>
                </c:pt>
                <c:pt idx="1440">
                  <c:v>289.71561391989496</c:v>
                </c:pt>
                <c:pt idx="1441">
                  <c:v>289.71561391989496</c:v>
                </c:pt>
                <c:pt idx="1442">
                  <c:v>289.71561391989496</c:v>
                </c:pt>
                <c:pt idx="1443">
                  <c:v>289.71561391989496</c:v>
                </c:pt>
                <c:pt idx="1444">
                  <c:v>289.71561391989496</c:v>
                </c:pt>
                <c:pt idx="1445">
                  <c:v>289.71561391989496</c:v>
                </c:pt>
                <c:pt idx="1446">
                  <c:v>289.71561391989496</c:v>
                </c:pt>
                <c:pt idx="1447">
                  <c:v>289.71561391989496</c:v>
                </c:pt>
                <c:pt idx="1448">
                  <c:v>289.71561391989496</c:v>
                </c:pt>
                <c:pt idx="1449">
                  <c:v>289.71561391989496</c:v>
                </c:pt>
                <c:pt idx="1450">
                  <c:v>289.71561391989496</c:v>
                </c:pt>
                <c:pt idx="1451">
                  <c:v>289.71561391989496</c:v>
                </c:pt>
                <c:pt idx="1452">
                  <c:v>289.71561391989496</c:v>
                </c:pt>
                <c:pt idx="1453">
                  <c:v>267.40790544977017</c:v>
                </c:pt>
                <c:pt idx="1454">
                  <c:v>267.40790544977017</c:v>
                </c:pt>
                <c:pt idx="1455">
                  <c:v>267.40790544977017</c:v>
                </c:pt>
                <c:pt idx="1456">
                  <c:v>267.40790544977017</c:v>
                </c:pt>
                <c:pt idx="1457">
                  <c:v>267.40790544977017</c:v>
                </c:pt>
                <c:pt idx="1458">
                  <c:v>267.40790544977017</c:v>
                </c:pt>
                <c:pt idx="1459">
                  <c:v>267.40790544977017</c:v>
                </c:pt>
                <c:pt idx="1460">
                  <c:v>267.40790544977017</c:v>
                </c:pt>
                <c:pt idx="1461">
                  <c:v>267.40790544977017</c:v>
                </c:pt>
                <c:pt idx="1462">
                  <c:v>267.40790544977017</c:v>
                </c:pt>
                <c:pt idx="1463">
                  <c:v>267.40790544977017</c:v>
                </c:pt>
                <c:pt idx="1464">
                  <c:v>267.40790544977017</c:v>
                </c:pt>
                <c:pt idx="1465">
                  <c:v>267.40790544977017</c:v>
                </c:pt>
                <c:pt idx="1466">
                  <c:v>267.40790544977017</c:v>
                </c:pt>
                <c:pt idx="1467">
                  <c:v>267.40790544977017</c:v>
                </c:pt>
                <c:pt idx="1468">
                  <c:v>267.40790544977017</c:v>
                </c:pt>
                <c:pt idx="1469">
                  <c:v>267.40790544977017</c:v>
                </c:pt>
                <c:pt idx="1470">
                  <c:v>267.40790544977017</c:v>
                </c:pt>
                <c:pt idx="1471">
                  <c:v>267.40790544977017</c:v>
                </c:pt>
                <c:pt idx="1472">
                  <c:v>267.40790544977017</c:v>
                </c:pt>
                <c:pt idx="1473">
                  <c:v>267.40790544977017</c:v>
                </c:pt>
                <c:pt idx="1474">
                  <c:v>227.60470124753775</c:v>
                </c:pt>
                <c:pt idx="1475">
                  <c:v>227.60470124753775</c:v>
                </c:pt>
                <c:pt idx="1476">
                  <c:v>227.60470124753775</c:v>
                </c:pt>
                <c:pt idx="1477">
                  <c:v>227.60470124753775</c:v>
                </c:pt>
                <c:pt idx="1478">
                  <c:v>227.60470124753775</c:v>
                </c:pt>
                <c:pt idx="1479">
                  <c:v>227.60470124753775</c:v>
                </c:pt>
                <c:pt idx="1480">
                  <c:v>227.60470124753775</c:v>
                </c:pt>
                <c:pt idx="1481">
                  <c:v>227.60470124753775</c:v>
                </c:pt>
                <c:pt idx="1482">
                  <c:v>227.60470124753775</c:v>
                </c:pt>
                <c:pt idx="1483">
                  <c:v>227.60470124753775</c:v>
                </c:pt>
                <c:pt idx="1484">
                  <c:v>227.60470124753775</c:v>
                </c:pt>
                <c:pt idx="1485">
                  <c:v>227.60470124753775</c:v>
                </c:pt>
                <c:pt idx="1486">
                  <c:v>227.60470124753775</c:v>
                </c:pt>
                <c:pt idx="1487">
                  <c:v>227.60470124753775</c:v>
                </c:pt>
                <c:pt idx="1488">
                  <c:v>227.60470124753775</c:v>
                </c:pt>
                <c:pt idx="1489">
                  <c:v>227.60470124753775</c:v>
                </c:pt>
                <c:pt idx="1490">
                  <c:v>227.60470124753775</c:v>
                </c:pt>
                <c:pt idx="1491">
                  <c:v>227.60470124753775</c:v>
                </c:pt>
                <c:pt idx="1492">
                  <c:v>227.60470124753775</c:v>
                </c:pt>
                <c:pt idx="1493">
                  <c:v>227.60470124753775</c:v>
                </c:pt>
                <c:pt idx="1494">
                  <c:v>227.60470124753775</c:v>
                </c:pt>
                <c:pt idx="1495">
                  <c:v>227.60470124753775</c:v>
                </c:pt>
                <c:pt idx="1496">
                  <c:v>205.5873801707157</c:v>
                </c:pt>
                <c:pt idx="1497">
                  <c:v>205.5873801707157</c:v>
                </c:pt>
                <c:pt idx="1498">
                  <c:v>205.5873801707157</c:v>
                </c:pt>
                <c:pt idx="1499">
                  <c:v>205.5873801707157</c:v>
                </c:pt>
                <c:pt idx="1500">
                  <c:v>205.5873801707157</c:v>
                </c:pt>
                <c:pt idx="1501">
                  <c:v>205.5873801707157</c:v>
                </c:pt>
                <c:pt idx="1502">
                  <c:v>205.5873801707157</c:v>
                </c:pt>
                <c:pt idx="1503">
                  <c:v>205.5873801707157</c:v>
                </c:pt>
                <c:pt idx="1504">
                  <c:v>205.5873801707157</c:v>
                </c:pt>
                <c:pt idx="1505">
                  <c:v>205.5873801707157</c:v>
                </c:pt>
                <c:pt idx="1506">
                  <c:v>205.5873801707157</c:v>
                </c:pt>
                <c:pt idx="1507">
                  <c:v>205.5873801707157</c:v>
                </c:pt>
                <c:pt idx="1508">
                  <c:v>205.5873801707157</c:v>
                </c:pt>
                <c:pt idx="1509">
                  <c:v>205.5873801707157</c:v>
                </c:pt>
                <c:pt idx="1510">
                  <c:v>205.5873801707157</c:v>
                </c:pt>
                <c:pt idx="1511">
                  <c:v>205.5873801707157</c:v>
                </c:pt>
                <c:pt idx="1512">
                  <c:v>205.5873801707157</c:v>
                </c:pt>
                <c:pt idx="1513">
                  <c:v>205.5873801707157</c:v>
                </c:pt>
                <c:pt idx="1514">
                  <c:v>205.5873801707157</c:v>
                </c:pt>
                <c:pt idx="1515">
                  <c:v>205.5873801707157</c:v>
                </c:pt>
                <c:pt idx="1516">
                  <c:v>205.5873801707157</c:v>
                </c:pt>
                <c:pt idx="1517">
                  <c:v>205.5873801707157</c:v>
                </c:pt>
                <c:pt idx="1518">
                  <c:v>192.89141168745897</c:v>
                </c:pt>
                <c:pt idx="1519">
                  <c:v>192.89141168745897</c:v>
                </c:pt>
                <c:pt idx="1520">
                  <c:v>192.89141168745897</c:v>
                </c:pt>
                <c:pt idx="1521">
                  <c:v>192.89141168745897</c:v>
                </c:pt>
                <c:pt idx="1522">
                  <c:v>192.89141168745897</c:v>
                </c:pt>
                <c:pt idx="1523">
                  <c:v>192.89141168745897</c:v>
                </c:pt>
                <c:pt idx="1524">
                  <c:v>192.89141168745897</c:v>
                </c:pt>
                <c:pt idx="1525">
                  <c:v>192.89141168745897</c:v>
                </c:pt>
                <c:pt idx="1526">
                  <c:v>192.89141168745897</c:v>
                </c:pt>
                <c:pt idx="1527">
                  <c:v>192.89141168745897</c:v>
                </c:pt>
                <c:pt idx="1528">
                  <c:v>192.89141168745897</c:v>
                </c:pt>
                <c:pt idx="1529">
                  <c:v>192.89141168745897</c:v>
                </c:pt>
                <c:pt idx="1530">
                  <c:v>192.89141168745897</c:v>
                </c:pt>
                <c:pt idx="1531">
                  <c:v>192.89141168745897</c:v>
                </c:pt>
                <c:pt idx="1532">
                  <c:v>192.89141168745897</c:v>
                </c:pt>
                <c:pt idx="1533">
                  <c:v>192.89141168745897</c:v>
                </c:pt>
                <c:pt idx="1534">
                  <c:v>192.89141168745897</c:v>
                </c:pt>
                <c:pt idx="1535">
                  <c:v>192.89141168745897</c:v>
                </c:pt>
                <c:pt idx="1536">
                  <c:v>192.89141168745897</c:v>
                </c:pt>
                <c:pt idx="1537">
                  <c:v>192.89141168745897</c:v>
                </c:pt>
                <c:pt idx="1538">
                  <c:v>192.89141168745897</c:v>
                </c:pt>
                <c:pt idx="1539">
                  <c:v>222.40006565988182</c:v>
                </c:pt>
                <c:pt idx="1540">
                  <c:v>222.40006565988182</c:v>
                </c:pt>
                <c:pt idx="1541">
                  <c:v>222.40006565988182</c:v>
                </c:pt>
                <c:pt idx="1542">
                  <c:v>222.40006565988182</c:v>
                </c:pt>
                <c:pt idx="1543">
                  <c:v>222.40006565988182</c:v>
                </c:pt>
                <c:pt idx="1544">
                  <c:v>222.40006565988182</c:v>
                </c:pt>
                <c:pt idx="1545">
                  <c:v>222.40006565988182</c:v>
                </c:pt>
                <c:pt idx="1546">
                  <c:v>222.40006565988182</c:v>
                </c:pt>
                <c:pt idx="1547">
                  <c:v>222.40006565988182</c:v>
                </c:pt>
                <c:pt idx="1548">
                  <c:v>222.40006565988182</c:v>
                </c:pt>
                <c:pt idx="1549">
                  <c:v>222.40006565988182</c:v>
                </c:pt>
                <c:pt idx="1550">
                  <c:v>222.40006565988182</c:v>
                </c:pt>
                <c:pt idx="1551">
                  <c:v>222.40006565988182</c:v>
                </c:pt>
                <c:pt idx="1552">
                  <c:v>222.40006565988182</c:v>
                </c:pt>
                <c:pt idx="1553">
                  <c:v>222.40006565988182</c:v>
                </c:pt>
                <c:pt idx="1554">
                  <c:v>222.40006565988182</c:v>
                </c:pt>
                <c:pt idx="1555">
                  <c:v>222.40006565988182</c:v>
                </c:pt>
                <c:pt idx="1556">
                  <c:v>222.40006565988182</c:v>
                </c:pt>
                <c:pt idx="1557">
                  <c:v>222.40006565988182</c:v>
                </c:pt>
                <c:pt idx="1558">
                  <c:v>222.40006565988182</c:v>
                </c:pt>
                <c:pt idx="1559">
                  <c:v>222.40006565988182</c:v>
                </c:pt>
                <c:pt idx="1560">
                  <c:v>222.40006565988182</c:v>
                </c:pt>
                <c:pt idx="1561">
                  <c:v>222.40006565988182</c:v>
                </c:pt>
                <c:pt idx="1562">
                  <c:v>307.55196323046619</c:v>
                </c:pt>
                <c:pt idx="1563">
                  <c:v>307.55196323046619</c:v>
                </c:pt>
                <c:pt idx="1564">
                  <c:v>307.55196323046619</c:v>
                </c:pt>
                <c:pt idx="1565">
                  <c:v>307.55196323046619</c:v>
                </c:pt>
                <c:pt idx="1566">
                  <c:v>307.55196323046619</c:v>
                </c:pt>
                <c:pt idx="1567">
                  <c:v>307.55196323046619</c:v>
                </c:pt>
                <c:pt idx="1568">
                  <c:v>307.55196323046619</c:v>
                </c:pt>
                <c:pt idx="1569">
                  <c:v>307.55196323046619</c:v>
                </c:pt>
                <c:pt idx="1570">
                  <c:v>307.55196323046619</c:v>
                </c:pt>
                <c:pt idx="1571">
                  <c:v>307.55196323046619</c:v>
                </c:pt>
                <c:pt idx="1572">
                  <c:v>307.55196323046619</c:v>
                </c:pt>
                <c:pt idx="1573">
                  <c:v>307.55196323046619</c:v>
                </c:pt>
                <c:pt idx="1574">
                  <c:v>307.55196323046619</c:v>
                </c:pt>
                <c:pt idx="1575">
                  <c:v>307.55196323046619</c:v>
                </c:pt>
                <c:pt idx="1576">
                  <c:v>307.55196323046619</c:v>
                </c:pt>
                <c:pt idx="1577">
                  <c:v>307.55196323046619</c:v>
                </c:pt>
                <c:pt idx="1578">
                  <c:v>307.55196323046619</c:v>
                </c:pt>
                <c:pt idx="1579">
                  <c:v>307.55196323046619</c:v>
                </c:pt>
                <c:pt idx="1580">
                  <c:v>307.55196323046619</c:v>
                </c:pt>
                <c:pt idx="1581">
                  <c:v>307.55196323046619</c:v>
                </c:pt>
                <c:pt idx="1582">
                  <c:v>307.55196323046619</c:v>
                </c:pt>
                <c:pt idx="1583">
                  <c:v>254.93779382797109</c:v>
                </c:pt>
                <c:pt idx="1584">
                  <c:v>254.93779382797109</c:v>
                </c:pt>
                <c:pt idx="1585">
                  <c:v>254.93779382797109</c:v>
                </c:pt>
                <c:pt idx="1586">
                  <c:v>254.93779382797109</c:v>
                </c:pt>
                <c:pt idx="1587">
                  <c:v>254.93779382797109</c:v>
                </c:pt>
                <c:pt idx="1588">
                  <c:v>254.93779382797109</c:v>
                </c:pt>
                <c:pt idx="1589">
                  <c:v>254.93779382797109</c:v>
                </c:pt>
                <c:pt idx="1590">
                  <c:v>254.93779382797109</c:v>
                </c:pt>
                <c:pt idx="1591">
                  <c:v>254.93779382797109</c:v>
                </c:pt>
                <c:pt idx="1592">
                  <c:v>254.93779382797109</c:v>
                </c:pt>
                <c:pt idx="1593">
                  <c:v>254.93779382797109</c:v>
                </c:pt>
                <c:pt idx="1594">
                  <c:v>254.93779382797109</c:v>
                </c:pt>
                <c:pt idx="1595">
                  <c:v>254.93779382797109</c:v>
                </c:pt>
                <c:pt idx="1596">
                  <c:v>254.93779382797109</c:v>
                </c:pt>
                <c:pt idx="1597">
                  <c:v>254.93779382797109</c:v>
                </c:pt>
                <c:pt idx="1598">
                  <c:v>254.93779382797109</c:v>
                </c:pt>
                <c:pt idx="1599">
                  <c:v>254.93779382797109</c:v>
                </c:pt>
                <c:pt idx="1600">
                  <c:v>254.93779382797109</c:v>
                </c:pt>
                <c:pt idx="1601">
                  <c:v>254.93779382797109</c:v>
                </c:pt>
                <c:pt idx="1602">
                  <c:v>254.93779382797109</c:v>
                </c:pt>
                <c:pt idx="1603">
                  <c:v>254.93779382797109</c:v>
                </c:pt>
              </c:numCache>
            </c:numRef>
          </c:val>
          <c:smooth val="0"/>
          <c:extLst>
            <c:ext xmlns:c16="http://schemas.microsoft.com/office/drawing/2014/chart" uri="{C3380CC4-5D6E-409C-BE32-E72D297353CC}">
              <c16:uniqueId val="{00000001-14EC-4326-BE51-12FCEA2DB680}"/>
            </c:ext>
          </c:extLst>
        </c:ser>
        <c:ser>
          <c:idx val="2"/>
          <c:order val="2"/>
          <c:tx>
            <c:strRef>
              <c:f>Fuel!$G$4</c:f>
              <c:strCache>
                <c:ptCount val="1"/>
                <c:pt idx="0">
                  <c:v>PLATTS USGC HSFO (WB)</c:v>
                </c:pt>
              </c:strCache>
            </c:strRef>
          </c:tx>
          <c:spPr>
            <a:ln w="38100"/>
          </c:spPr>
          <c:marker>
            <c:symbol val="none"/>
          </c:marker>
          <c:cat>
            <c:numRef>
              <c:f>Fuel!$C$94:$C$1697</c:f>
              <c:numCache>
                <c:formatCode>m/d/yyyy</c:formatCode>
                <c:ptCount val="1604"/>
                <c:pt idx="1">
                  <c:v>44677</c:v>
                </c:pt>
                <c:pt idx="2">
                  <c:v>44676</c:v>
                </c:pt>
                <c:pt idx="3">
                  <c:v>44673</c:v>
                </c:pt>
                <c:pt idx="4">
                  <c:v>44672</c:v>
                </c:pt>
                <c:pt idx="5">
                  <c:v>44671</c:v>
                </c:pt>
                <c:pt idx="6">
                  <c:v>44670</c:v>
                </c:pt>
                <c:pt idx="7">
                  <c:v>44669</c:v>
                </c:pt>
                <c:pt idx="8">
                  <c:v>44665</c:v>
                </c:pt>
                <c:pt idx="9">
                  <c:v>44664</c:v>
                </c:pt>
                <c:pt idx="10">
                  <c:v>44663</c:v>
                </c:pt>
                <c:pt idx="11">
                  <c:v>44662</c:v>
                </c:pt>
                <c:pt idx="12">
                  <c:v>44659</c:v>
                </c:pt>
                <c:pt idx="13">
                  <c:v>44658</c:v>
                </c:pt>
                <c:pt idx="14">
                  <c:v>44657</c:v>
                </c:pt>
                <c:pt idx="15">
                  <c:v>44656</c:v>
                </c:pt>
                <c:pt idx="16">
                  <c:v>44655</c:v>
                </c:pt>
                <c:pt idx="17">
                  <c:v>44652</c:v>
                </c:pt>
                <c:pt idx="18">
                  <c:v>44651</c:v>
                </c:pt>
                <c:pt idx="19">
                  <c:v>44650</c:v>
                </c:pt>
                <c:pt idx="20">
                  <c:v>44649</c:v>
                </c:pt>
                <c:pt idx="21">
                  <c:v>44648</c:v>
                </c:pt>
                <c:pt idx="22">
                  <c:v>44645</c:v>
                </c:pt>
                <c:pt idx="23">
                  <c:v>44644</c:v>
                </c:pt>
                <c:pt idx="24">
                  <c:v>44643</c:v>
                </c:pt>
                <c:pt idx="25">
                  <c:v>44642</c:v>
                </c:pt>
                <c:pt idx="26">
                  <c:v>44641</c:v>
                </c:pt>
                <c:pt idx="27">
                  <c:v>44638</c:v>
                </c:pt>
                <c:pt idx="28">
                  <c:v>44637</c:v>
                </c:pt>
                <c:pt idx="29">
                  <c:v>44636</c:v>
                </c:pt>
                <c:pt idx="30">
                  <c:v>44635</c:v>
                </c:pt>
                <c:pt idx="31">
                  <c:v>44634</c:v>
                </c:pt>
                <c:pt idx="32">
                  <c:v>44631</c:v>
                </c:pt>
                <c:pt idx="33">
                  <c:v>44630</c:v>
                </c:pt>
                <c:pt idx="34">
                  <c:v>44629</c:v>
                </c:pt>
                <c:pt idx="35">
                  <c:v>44628</c:v>
                </c:pt>
                <c:pt idx="36">
                  <c:v>44627</c:v>
                </c:pt>
                <c:pt idx="37">
                  <c:v>44624</c:v>
                </c:pt>
                <c:pt idx="38">
                  <c:v>44623</c:v>
                </c:pt>
                <c:pt idx="39">
                  <c:v>44622</c:v>
                </c:pt>
                <c:pt idx="40">
                  <c:v>44621</c:v>
                </c:pt>
                <c:pt idx="41">
                  <c:v>44620</c:v>
                </c:pt>
                <c:pt idx="42">
                  <c:v>44617</c:v>
                </c:pt>
                <c:pt idx="43">
                  <c:v>44616</c:v>
                </c:pt>
                <c:pt idx="44">
                  <c:v>44615</c:v>
                </c:pt>
                <c:pt idx="45">
                  <c:v>44614</c:v>
                </c:pt>
                <c:pt idx="46">
                  <c:v>44610</c:v>
                </c:pt>
                <c:pt idx="47">
                  <c:v>44609</c:v>
                </c:pt>
                <c:pt idx="48">
                  <c:v>44608</c:v>
                </c:pt>
                <c:pt idx="49">
                  <c:v>44607</c:v>
                </c:pt>
                <c:pt idx="50">
                  <c:v>44606</c:v>
                </c:pt>
                <c:pt idx="51">
                  <c:v>44603</c:v>
                </c:pt>
                <c:pt idx="52">
                  <c:v>44602</c:v>
                </c:pt>
                <c:pt idx="53">
                  <c:v>44601</c:v>
                </c:pt>
                <c:pt idx="54">
                  <c:v>44600</c:v>
                </c:pt>
                <c:pt idx="55">
                  <c:v>44599</c:v>
                </c:pt>
                <c:pt idx="56">
                  <c:v>44596</c:v>
                </c:pt>
                <c:pt idx="57">
                  <c:v>44595</c:v>
                </c:pt>
                <c:pt idx="58">
                  <c:v>44594</c:v>
                </c:pt>
                <c:pt idx="59">
                  <c:v>44593</c:v>
                </c:pt>
                <c:pt idx="60">
                  <c:v>44592</c:v>
                </c:pt>
                <c:pt idx="61">
                  <c:v>44589</c:v>
                </c:pt>
                <c:pt idx="62">
                  <c:v>44588</c:v>
                </c:pt>
                <c:pt idx="63">
                  <c:v>44587</c:v>
                </c:pt>
                <c:pt idx="64">
                  <c:v>44586</c:v>
                </c:pt>
                <c:pt idx="65">
                  <c:v>44585</c:v>
                </c:pt>
                <c:pt idx="66">
                  <c:v>44582</c:v>
                </c:pt>
                <c:pt idx="67">
                  <c:v>44581</c:v>
                </c:pt>
                <c:pt idx="68">
                  <c:v>44580</c:v>
                </c:pt>
                <c:pt idx="69">
                  <c:v>44579</c:v>
                </c:pt>
                <c:pt idx="70">
                  <c:v>44578</c:v>
                </c:pt>
                <c:pt idx="71">
                  <c:v>44575</c:v>
                </c:pt>
                <c:pt idx="72">
                  <c:v>44574</c:v>
                </c:pt>
                <c:pt idx="73">
                  <c:v>44573</c:v>
                </c:pt>
                <c:pt idx="74">
                  <c:v>44572</c:v>
                </c:pt>
                <c:pt idx="75">
                  <c:v>44571</c:v>
                </c:pt>
                <c:pt idx="76">
                  <c:v>44568</c:v>
                </c:pt>
                <c:pt idx="77">
                  <c:v>44567</c:v>
                </c:pt>
                <c:pt idx="78">
                  <c:v>44566</c:v>
                </c:pt>
                <c:pt idx="79">
                  <c:v>44565</c:v>
                </c:pt>
                <c:pt idx="80">
                  <c:v>44564</c:v>
                </c:pt>
                <c:pt idx="81">
                  <c:v>44560</c:v>
                </c:pt>
                <c:pt idx="82">
                  <c:v>44559</c:v>
                </c:pt>
                <c:pt idx="83">
                  <c:v>44558</c:v>
                </c:pt>
                <c:pt idx="84">
                  <c:v>44557</c:v>
                </c:pt>
                <c:pt idx="85">
                  <c:v>44553</c:v>
                </c:pt>
                <c:pt idx="86">
                  <c:v>44552</c:v>
                </c:pt>
                <c:pt idx="87">
                  <c:v>44551</c:v>
                </c:pt>
                <c:pt idx="88">
                  <c:v>44550</c:v>
                </c:pt>
                <c:pt idx="89">
                  <c:v>44547</c:v>
                </c:pt>
                <c:pt idx="90">
                  <c:v>44546</c:v>
                </c:pt>
                <c:pt idx="91">
                  <c:v>44545</c:v>
                </c:pt>
                <c:pt idx="92">
                  <c:v>44544</c:v>
                </c:pt>
                <c:pt idx="93">
                  <c:v>44543</c:v>
                </c:pt>
                <c:pt idx="94">
                  <c:v>44540</c:v>
                </c:pt>
                <c:pt idx="95">
                  <c:v>44539</c:v>
                </c:pt>
                <c:pt idx="96">
                  <c:v>44538</c:v>
                </c:pt>
                <c:pt idx="97">
                  <c:v>44537</c:v>
                </c:pt>
                <c:pt idx="98">
                  <c:v>44536</c:v>
                </c:pt>
                <c:pt idx="99">
                  <c:v>44533</c:v>
                </c:pt>
                <c:pt idx="100">
                  <c:v>44532</c:v>
                </c:pt>
                <c:pt idx="101">
                  <c:v>44531</c:v>
                </c:pt>
                <c:pt idx="102">
                  <c:v>44530</c:v>
                </c:pt>
                <c:pt idx="103">
                  <c:v>44529</c:v>
                </c:pt>
                <c:pt idx="104">
                  <c:v>44524</c:v>
                </c:pt>
                <c:pt idx="105">
                  <c:v>44523</c:v>
                </c:pt>
                <c:pt idx="106">
                  <c:v>44522</c:v>
                </c:pt>
                <c:pt idx="107">
                  <c:v>44519</c:v>
                </c:pt>
                <c:pt idx="108">
                  <c:v>44518</c:v>
                </c:pt>
                <c:pt idx="109">
                  <c:v>44517</c:v>
                </c:pt>
                <c:pt idx="110">
                  <c:v>44516</c:v>
                </c:pt>
                <c:pt idx="111">
                  <c:v>44515</c:v>
                </c:pt>
                <c:pt idx="112">
                  <c:v>44512</c:v>
                </c:pt>
                <c:pt idx="113">
                  <c:v>44511</c:v>
                </c:pt>
                <c:pt idx="114">
                  <c:v>44510</c:v>
                </c:pt>
                <c:pt idx="115">
                  <c:v>44509</c:v>
                </c:pt>
                <c:pt idx="116">
                  <c:v>44508</c:v>
                </c:pt>
                <c:pt idx="117">
                  <c:v>44505</c:v>
                </c:pt>
                <c:pt idx="118">
                  <c:v>44504</c:v>
                </c:pt>
                <c:pt idx="119">
                  <c:v>44503</c:v>
                </c:pt>
                <c:pt idx="120">
                  <c:v>44502</c:v>
                </c:pt>
                <c:pt idx="121">
                  <c:v>44501</c:v>
                </c:pt>
                <c:pt idx="122">
                  <c:v>44498</c:v>
                </c:pt>
                <c:pt idx="123">
                  <c:v>44497</c:v>
                </c:pt>
                <c:pt idx="124">
                  <c:v>44496</c:v>
                </c:pt>
                <c:pt idx="125">
                  <c:v>44495</c:v>
                </c:pt>
                <c:pt idx="126">
                  <c:v>44494</c:v>
                </c:pt>
                <c:pt idx="127">
                  <c:v>44491</c:v>
                </c:pt>
                <c:pt idx="128">
                  <c:v>44490</c:v>
                </c:pt>
                <c:pt idx="129">
                  <c:v>44489</c:v>
                </c:pt>
                <c:pt idx="130">
                  <c:v>44488</c:v>
                </c:pt>
                <c:pt idx="131">
                  <c:v>44487</c:v>
                </c:pt>
                <c:pt idx="132">
                  <c:v>44484</c:v>
                </c:pt>
                <c:pt idx="133">
                  <c:v>44483</c:v>
                </c:pt>
                <c:pt idx="134">
                  <c:v>44482</c:v>
                </c:pt>
                <c:pt idx="135">
                  <c:v>44481</c:v>
                </c:pt>
                <c:pt idx="136">
                  <c:v>44480</c:v>
                </c:pt>
                <c:pt idx="137">
                  <c:v>44477</c:v>
                </c:pt>
                <c:pt idx="138">
                  <c:v>44476</c:v>
                </c:pt>
                <c:pt idx="139">
                  <c:v>44475</c:v>
                </c:pt>
                <c:pt idx="140">
                  <c:v>44474</c:v>
                </c:pt>
                <c:pt idx="141">
                  <c:v>44473</c:v>
                </c:pt>
                <c:pt idx="142">
                  <c:v>44470</c:v>
                </c:pt>
                <c:pt idx="143">
                  <c:v>44469</c:v>
                </c:pt>
                <c:pt idx="144">
                  <c:v>44468</c:v>
                </c:pt>
                <c:pt idx="145">
                  <c:v>44467</c:v>
                </c:pt>
                <c:pt idx="146">
                  <c:v>44464</c:v>
                </c:pt>
                <c:pt idx="147">
                  <c:v>44463</c:v>
                </c:pt>
                <c:pt idx="148">
                  <c:v>44462</c:v>
                </c:pt>
                <c:pt idx="149">
                  <c:v>44461</c:v>
                </c:pt>
                <c:pt idx="150">
                  <c:v>44460</c:v>
                </c:pt>
                <c:pt idx="151">
                  <c:v>44459</c:v>
                </c:pt>
                <c:pt idx="152">
                  <c:v>44456</c:v>
                </c:pt>
                <c:pt idx="153">
                  <c:v>44455</c:v>
                </c:pt>
                <c:pt idx="154">
                  <c:v>44454</c:v>
                </c:pt>
                <c:pt idx="155">
                  <c:v>44453</c:v>
                </c:pt>
                <c:pt idx="156">
                  <c:v>44452</c:v>
                </c:pt>
                <c:pt idx="157">
                  <c:v>44449</c:v>
                </c:pt>
                <c:pt idx="158">
                  <c:v>44448</c:v>
                </c:pt>
                <c:pt idx="159">
                  <c:v>44447</c:v>
                </c:pt>
                <c:pt idx="160">
                  <c:v>44446</c:v>
                </c:pt>
                <c:pt idx="161">
                  <c:v>44445</c:v>
                </c:pt>
                <c:pt idx="162">
                  <c:v>44442</c:v>
                </c:pt>
                <c:pt idx="163">
                  <c:v>44441</c:v>
                </c:pt>
                <c:pt idx="164">
                  <c:v>44440</c:v>
                </c:pt>
                <c:pt idx="165">
                  <c:v>44439</c:v>
                </c:pt>
                <c:pt idx="166">
                  <c:v>44438</c:v>
                </c:pt>
                <c:pt idx="167">
                  <c:v>44435</c:v>
                </c:pt>
                <c:pt idx="168">
                  <c:v>44434</c:v>
                </c:pt>
                <c:pt idx="169">
                  <c:v>44433</c:v>
                </c:pt>
                <c:pt idx="170">
                  <c:v>44432</c:v>
                </c:pt>
                <c:pt idx="171">
                  <c:v>44431</c:v>
                </c:pt>
                <c:pt idx="172">
                  <c:v>44428</c:v>
                </c:pt>
                <c:pt idx="173">
                  <c:v>44427</c:v>
                </c:pt>
                <c:pt idx="174">
                  <c:v>44426</c:v>
                </c:pt>
                <c:pt idx="175">
                  <c:v>44425</c:v>
                </c:pt>
                <c:pt idx="176">
                  <c:v>44424</c:v>
                </c:pt>
                <c:pt idx="177">
                  <c:v>44421</c:v>
                </c:pt>
                <c:pt idx="178">
                  <c:v>44420</c:v>
                </c:pt>
                <c:pt idx="179">
                  <c:v>44419</c:v>
                </c:pt>
                <c:pt idx="180">
                  <c:v>44418</c:v>
                </c:pt>
                <c:pt idx="181">
                  <c:v>44417</c:v>
                </c:pt>
                <c:pt idx="182">
                  <c:v>44414</c:v>
                </c:pt>
                <c:pt idx="183">
                  <c:v>44413</c:v>
                </c:pt>
                <c:pt idx="184">
                  <c:v>44412</c:v>
                </c:pt>
                <c:pt idx="185">
                  <c:v>44411</c:v>
                </c:pt>
                <c:pt idx="186">
                  <c:v>44410</c:v>
                </c:pt>
                <c:pt idx="187">
                  <c:v>44407</c:v>
                </c:pt>
                <c:pt idx="188">
                  <c:v>44406</c:v>
                </c:pt>
                <c:pt idx="189">
                  <c:v>44405</c:v>
                </c:pt>
                <c:pt idx="190">
                  <c:v>44404</c:v>
                </c:pt>
                <c:pt idx="191">
                  <c:v>44403</c:v>
                </c:pt>
                <c:pt idx="192">
                  <c:v>44400</c:v>
                </c:pt>
                <c:pt idx="193">
                  <c:v>44399</c:v>
                </c:pt>
                <c:pt idx="194">
                  <c:v>44398</c:v>
                </c:pt>
                <c:pt idx="195">
                  <c:v>44397</c:v>
                </c:pt>
                <c:pt idx="196">
                  <c:v>44396</c:v>
                </c:pt>
                <c:pt idx="197">
                  <c:v>44393</c:v>
                </c:pt>
                <c:pt idx="198">
                  <c:v>44392</c:v>
                </c:pt>
                <c:pt idx="199">
                  <c:v>44391</c:v>
                </c:pt>
                <c:pt idx="200">
                  <c:v>44390</c:v>
                </c:pt>
                <c:pt idx="201">
                  <c:v>44389</c:v>
                </c:pt>
                <c:pt idx="202">
                  <c:v>44386</c:v>
                </c:pt>
                <c:pt idx="203">
                  <c:v>44385</c:v>
                </c:pt>
                <c:pt idx="204">
                  <c:v>44384</c:v>
                </c:pt>
                <c:pt idx="205">
                  <c:v>44383</c:v>
                </c:pt>
                <c:pt idx="206">
                  <c:v>44382</c:v>
                </c:pt>
                <c:pt idx="207">
                  <c:v>44379</c:v>
                </c:pt>
                <c:pt idx="208">
                  <c:v>44378</c:v>
                </c:pt>
                <c:pt idx="209">
                  <c:v>44377</c:v>
                </c:pt>
                <c:pt idx="210">
                  <c:v>44376</c:v>
                </c:pt>
                <c:pt idx="211">
                  <c:v>44375</c:v>
                </c:pt>
                <c:pt idx="212">
                  <c:v>44372</c:v>
                </c:pt>
                <c:pt idx="213">
                  <c:v>44371</c:v>
                </c:pt>
                <c:pt idx="214">
                  <c:v>44370</c:v>
                </c:pt>
                <c:pt idx="215">
                  <c:v>44369</c:v>
                </c:pt>
                <c:pt idx="216">
                  <c:v>44368</c:v>
                </c:pt>
                <c:pt idx="217">
                  <c:v>44365</c:v>
                </c:pt>
                <c:pt idx="218">
                  <c:v>44364</c:v>
                </c:pt>
                <c:pt idx="219">
                  <c:v>44363</c:v>
                </c:pt>
                <c:pt idx="220">
                  <c:v>44362</c:v>
                </c:pt>
                <c:pt idx="221">
                  <c:v>44361</c:v>
                </c:pt>
                <c:pt idx="222">
                  <c:v>44358</c:v>
                </c:pt>
                <c:pt idx="223">
                  <c:v>44357</c:v>
                </c:pt>
                <c:pt idx="224">
                  <c:v>44350</c:v>
                </c:pt>
                <c:pt idx="225">
                  <c:v>44349</c:v>
                </c:pt>
                <c:pt idx="226">
                  <c:v>44348</c:v>
                </c:pt>
                <c:pt idx="227">
                  <c:v>44347</c:v>
                </c:pt>
                <c:pt idx="228">
                  <c:v>44344</c:v>
                </c:pt>
                <c:pt idx="229">
                  <c:v>44343</c:v>
                </c:pt>
                <c:pt idx="230">
                  <c:v>44342</c:v>
                </c:pt>
                <c:pt idx="231">
                  <c:v>44341</c:v>
                </c:pt>
                <c:pt idx="232">
                  <c:v>44340</c:v>
                </c:pt>
                <c:pt idx="233">
                  <c:v>44337</c:v>
                </c:pt>
                <c:pt idx="234">
                  <c:v>44336</c:v>
                </c:pt>
                <c:pt idx="235">
                  <c:v>44335</c:v>
                </c:pt>
                <c:pt idx="236">
                  <c:v>44334</c:v>
                </c:pt>
                <c:pt idx="237">
                  <c:v>44333</c:v>
                </c:pt>
                <c:pt idx="238">
                  <c:v>44330</c:v>
                </c:pt>
                <c:pt idx="239">
                  <c:v>44329</c:v>
                </c:pt>
                <c:pt idx="240">
                  <c:v>44328</c:v>
                </c:pt>
                <c:pt idx="241">
                  <c:v>44327</c:v>
                </c:pt>
                <c:pt idx="242">
                  <c:v>44326</c:v>
                </c:pt>
                <c:pt idx="243">
                  <c:v>44323</c:v>
                </c:pt>
                <c:pt idx="244">
                  <c:v>44322</c:v>
                </c:pt>
                <c:pt idx="245">
                  <c:v>44321</c:v>
                </c:pt>
                <c:pt idx="246">
                  <c:v>44320</c:v>
                </c:pt>
                <c:pt idx="247">
                  <c:v>44319</c:v>
                </c:pt>
                <c:pt idx="248">
                  <c:v>44316</c:v>
                </c:pt>
                <c:pt idx="249">
                  <c:v>44315</c:v>
                </c:pt>
                <c:pt idx="250">
                  <c:v>44314</c:v>
                </c:pt>
                <c:pt idx="251">
                  <c:v>44313</c:v>
                </c:pt>
                <c:pt idx="252">
                  <c:v>44312</c:v>
                </c:pt>
                <c:pt idx="253">
                  <c:v>44309</c:v>
                </c:pt>
                <c:pt idx="254">
                  <c:v>44308</c:v>
                </c:pt>
                <c:pt idx="255">
                  <c:v>44307</c:v>
                </c:pt>
                <c:pt idx="256">
                  <c:v>44306</c:v>
                </c:pt>
                <c:pt idx="257">
                  <c:v>44305</c:v>
                </c:pt>
                <c:pt idx="258">
                  <c:v>44302</c:v>
                </c:pt>
                <c:pt idx="259">
                  <c:v>44301</c:v>
                </c:pt>
                <c:pt idx="260">
                  <c:v>44300</c:v>
                </c:pt>
                <c:pt idx="261">
                  <c:v>44299</c:v>
                </c:pt>
                <c:pt idx="262">
                  <c:v>44298</c:v>
                </c:pt>
                <c:pt idx="263">
                  <c:v>44295</c:v>
                </c:pt>
                <c:pt idx="264">
                  <c:v>44294</c:v>
                </c:pt>
                <c:pt idx="265">
                  <c:v>44293</c:v>
                </c:pt>
                <c:pt idx="266">
                  <c:v>44292</c:v>
                </c:pt>
                <c:pt idx="267">
                  <c:v>44291</c:v>
                </c:pt>
                <c:pt idx="268">
                  <c:v>44288</c:v>
                </c:pt>
                <c:pt idx="269">
                  <c:v>44287</c:v>
                </c:pt>
                <c:pt idx="270">
                  <c:v>44286</c:v>
                </c:pt>
                <c:pt idx="271">
                  <c:v>44285</c:v>
                </c:pt>
                <c:pt idx="272">
                  <c:v>44284</c:v>
                </c:pt>
                <c:pt idx="273">
                  <c:v>44281</c:v>
                </c:pt>
                <c:pt idx="274">
                  <c:v>44280</c:v>
                </c:pt>
                <c:pt idx="275">
                  <c:v>44279</c:v>
                </c:pt>
                <c:pt idx="276">
                  <c:v>44278</c:v>
                </c:pt>
                <c:pt idx="277">
                  <c:v>44277</c:v>
                </c:pt>
                <c:pt idx="278">
                  <c:v>44274</c:v>
                </c:pt>
                <c:pt idx="279">
                  <c:v>44273</c:v>
                </c:pt>
                <c:pt idx="280">
                  <c:v>44272</c:v>
                </c:pt>
                <c:pt idx="281">
                  <c:v>44271</c:v>
                </c:pt>
                <c:pt idx="282">
                  <c:v>44270</c:v>
                </c:pt>
                <c:pt idx="283">
                  <c:v>44267</c:v>
                </c:pt>
                <c:pt idx="284">
                  <c:v>44266</c:v>
                </c:pt>
                <c:pt idx="285">
                  <c:v>44265</c:v>
                </c:pt>
                <c:pt idx="286">
                  <c:v>44264</c:v>
                </c:pt>
                <c:pt idx="287">
                  <c:v>44263</c:v>
                </c:pt>
                <c:pt idx="288">
                  <c:v>44260</c:v>
                </c:pt>
                <c:pt idx="289">
                  <c:v>44259</c:v>
                </c:pt>
                <c:pt idx="290">
                  <c:v>44258</c:v>
                </c:pt>
                <c:pt idx="291">
                  <c:v>44257</c:v>
                </c:pt>
                <c:pt idx="292">
                  <c:v>44256</c:v>
                </c:pt>
                <c:pt idx="293">
                  <c:v>44253</c:v>
                </c:pt>
                <c:pt idx="294">
                  <c:v>44252</c:v>
                </c:pt>
                <c:pt idx="295">
                  <c:v>44251</c:v>
                </c:pt>
                <c:pt idx="296">
                  <c:v>44250</c:v>
                </c:pt>
                <c:pt idx="297">
                  <c:v>44249</c:v>
                </c:pt>
                <c:pt idx="298">
                  <c:v>44246</c:v>
                </c:pt>
                <c:pt idx="299">
                  <c:v>44245</c:v>
                </c:pt>
                <c:pt idx="300">
                  <c:v>44244</c:v>
                </c:pt>
                <c:pt idx="301">
                  <c:v>44243</c:v>
                </c:pt>
                <c:pt idx="302">
                  <c:v>44242</c:v>
                </c:pt>
                <c:pt idx="303">
                  <c:v>44239</c:v>
                </c:pt>
                <c:pt idx="304">
                  <c:v>44238</c:v>
                </c:pt>
                <c:pt idx="305">
                  <c:v>44237</c:v>
                </c:pt>
                <c:pt idx="306">
                  <c:v>44236</c:v>
                </c:pt>
                <c:pt idx="307">
                  <c:v>44235</c:v>
                </c:pt>
                <c:pt idx="308">
                  <c:v>44232</c:v>
                </c:pt>
                <c:pt idx="309">
                  <c:v>44231</c:v>
                </c:pt>
                <c:pt idx="310">
                  <c:v>44230</c:v>
                </c:pt>
                <c:pt idx="311">
                  <c:v>44229</c:v>
                </c:pt>
                <c:pt idx="312">
                  <c:v>44228</c:v>
                </c:pt>
                <c:pt idx="313">
                  <c:v>44225</c:v>
                </c:pt>
                <c:pt idx="314">
                  <c:v>44224</c:v>
                </c:pt>
                <c:pt idx="315">
                  <c:v>44223</c:v>
                </c:pt>
                <c:pt idx="316">
                  <c:v>44222</c:v>
                </c:pt>
                <c:pt idx="317">
                  <c:v>44221</c:v>
                </c:pt>
                <c:pt idx="318">
                  <c:v>44218</c:v>
                </c:pt>
                <c:pt idx="319">
                  <c:v>44217</c:v>
                </c:pt>
                <c:pt idx="320">
                  <c:v>44216</c:v>
                </c:pt>
                <c:pt idx="321">
                  <c:v>44215</c:v>
                </c:pt>
                <c:pt idx="322">
                  <c:v>44214</c:v>
                </c:pt>
                <c:pt idx="323">
                  <c:v>44211</c:v>
                </c:pt>
                <c:pt idx="324">
                  <c:v>44210</c:v>
                </c:pt>
                <c:pt idx="325">
                  <c:v>44209</c:v>
                </c:pt>
                <c:pt idx="326">
                  <c:v>44208</c:v>
                </c:pt>
                <c:pt idx="327">
                  <c:v>44207</c:v>
                </c:pt>
                <c:pt idx="328">
                  <c:v>44204</c:v>
                </c:pt>
                <c:pt idx="329">
                  <c:v>44203</c:v>
                </c:pt>
                <c:pt idx="330">
                  <c:v>44202</c:v>
                </c:pt>
                <c:pt idx="331">
                  <c:v>44201</c:v>
                </c:pt>
                <c:pt idx="332">
                  <c:v>44200</c:v>
                </c:pt>
                <c:pt idx="333">
                  <c:v>44196</c:v>
                </c:pt>
                <c:pt idx="334">
                  <c:v>44195</c:v>
                </c:pt>
                <c:pt idx="335">
                  <c:v>44194</c:v>
                </c:pt>
                <c:pt idx="336">
                  <c:v>44193</c:v>
                </c:pt>
                <c:pt idx="337">
                  <c:v>44189</c:v>
                </c:pt>
                <c:pt idx="338">
                  <c:v>44188</c:v>
                </c:pt>
                <c:pt idx="339">
                  <c:v>44187</c:v>
                </c:pt>
                <c:pt idx="340">
                  <c:v>44186</c:v>
                </c:pt>
                <c:pt idx="341">
                  <c:v>44183</c:v>
                </c:pt>
                <c:pt idx="342">
                  <c:v>44182</c:v>
                </c:pt>
                <c:pt idx="343">
                  <c:v>44181</c:v>
                </c:pt>
                <c:pt idx="344">
                  <c:v>44180</c:v>
                </c:pt>
                <c:pt idx="345">
                  <c:v>44179</c:v>
                </c:pt>
                <c:pt idx="346">
                  <c:v>44176</c:v>
                </c:pt>
                <c:pt idx="347">
                  <c:v>44175</c:v>
                </c:pt>
                <c:pt idx="348">
                  <c:v>44174</c:v>
                </c:pt>
                <c:pt idx="349">
                  <c:v>44173</c:v>
                </c:pt>
                <c:pt idx="350">
                  <c:v>44172</c:v>
                </c:pt>
                <c:pt idx="351">
                  <c:v>44169</c:v>
                </c:pt>
                <c:pt idx="352">
                  <c:v>44168</c:v>
                </c:pt>
                <c:pt idx="353">
                  <c:v>44167</c:v>
                </c:pt>
                <c:pt idx="354">
                  <c:v>44166</c:v>
                </c:pt>
                <c:pt idx="355">
                  <c:v>44165</c:v>
                </c:pt>
                <c:pt idx="356">
                  <c:v>44162</c:v>
                </c:pt>
                <c:pt idx="357">
                  <c:v>44161</c:v>
                </c:pt>
                <c:pt idx="358">
                  <c:v>44160</c:v>
                </c:pt>
                <c:pt idx="359">
                  <c:v>44159</c:v>
                </c:pt>
                <c:pt idx="360">
                  <c:v>44158</c:v>
                </c:pt>
                <c:pt idx="361">
                  <c:v>44155</c:v>
                </c:pt>
                <c:pt idx="362">
                  <c:v>44154</c:v>
                </c:pt>
                <c:pt idx="363">
                  <c:v>44153</c:v>
                </c:pt>
                <c:pt idx="364">
                  <c:v>44152</c:v>
                </c:pt>
                <c:pt idx="365">
                  <c:v>44151</c:v>
                </c:pt>
                <c:pt idx="366">
                  <c:v>44148</c:v>
                </c:pt>
                <c:pt idx="367">
                  <c:v>44147</c:v>
                </c:pt>
                <c:pt idx="368">
                  <c:v>44146</c:v>
                </c:pt>
                <c:pt idx="369">
                  <c:v>44145</c:v>
                </c:pt>
                <c:pt idx="370">
                  <c:v>44144</c:v>
                </c:pt>
                <c:pt idx="371">
                  <c:v>44141</c:v>
                </c:pt>
                <c:pt idx="372">
                  <c:v>44140</c:v>
                </c:pt>
                <c:pt idx="373">
                  <c:v>44139</c:v>
                </c:pt>
                <c:pt idx="374">
                  <c:v>44138</c:v>
                </c:pt>
                <c:pt idx="375">
                  <c:v>44137</c:v>
                </c:pt>
                <c:pt idx="376">
                  <c:v>44134</c:v>
                </c:pt>
                <c:pt idx="377">
                  <c:v>44133</c:v>
                </c:pt>
                <c:pt idx="378">
                  <c:v>44132</c:v>
                </c:pt>
                <c:pt idx="379">
                  <c:v>44131</c:v>
                </c:pt>
                <c:pt idx="380">
                  <c:v>44130</c:v>
                </c:pt>
                <c:pt idx="381">
                  <c:v>44127</c:v>
                </c:pt>
                <c:pt idx="382">
                  <c:v>44126</c:v>
                </c:pt>
                <c:pt idx="383">
                  <c:v>44125</c:v>
                </c:pt>
                <c:pt idx="384">
                  <c:v>44124</c:v>
                </c:pt>
                <c:pt idx="385">
                  <c:v>44123</c:v>
                </c:pt>
                <c:pt idx="386">
                  <c:v>44120</c:v>
                </c:pt>
                <c:pt idx="387">
                  <c:v>44119</c:v>
                </c:pt>
                <c:pt idx="388">
                  <c:v>44118</c:v>
                </c:pt>
                <c:pt idx="389">
                  <c:v>44117</c:v>
                </c:pt>
                <c:pt idx="390">
                  <c:v>44116</c:v>
                </c:pt>
                <c:pt idx="391">
                  <c:v>44113</c:v>
                </c:pt>
                <c:pt idx="392">
                  <c:v>44112</c:v>
                </c:pt>
                <c:pt idx="393">
                  <c:v>44111</c:v>
                </c:pt>
                <c:pt idx="394">
                  <c:v>44110</c:v>
                </c:pt>
                <c:pt idx="395">
                  <c:v>44109</c:v>
                </c:pt>
                <c:pt idx="396">
                  <c:v>44106</c:v>
                </c:pt>
                <c:pt idx="397">
                  <c:v>44105</c:v>
                </c:pt>
                <c:pt idx="398">
                  <c:v>44104</c:v>
                </c:pt>
                <c:pt idx="399">
                  <c:v>44103</c:v>
                </c:pt>
                <c:pt idx="400">
                  <c:v>44102</c:v>
                </c:pt>
                <c:pt idx="401">
                  <c:v>44099</c:v>
                </c:pt>
                <c:pt idx="402">
                  <c:v>44098</c:v>
                </c:pt>
                <c:pt idx="403">
                  <c:v>44097</c:v>
                </c:pt>
                <c:pt idx="404">
                  <c:v>44096</c:v>
                </c:pt>
                <c:pt idx="405">
                  <c:v>44095</c:v>
                </c:pt>
                <c:pt idx="406">
                  <c:v>44092</c:v>
                </c:pt>
                <c:pt idx="407">
                  <c:v>44091</c:v>
                </c:pt>
                <c:pt idx="408">
                  <c:v>44090</c:v>
                </c:pt>
                <c:pt idx="409">
                  <c:v>44089</c:v>
                </c:pt>
                <c:pt idx="410">
                  <c:v>44088</c:v>
                </c:pt>
                <c:pt idx="411">
                  <c:v>44085</c:v>
                </c:pt>
                <c:pt idx="412">
                  <c:v>44084</c:v>
                </c:pt>
                <c:pt idx="413">
                  <c:v>44083</c:v>
                </c:pt>
                <c:pt idx="414">
                  <c:v>44082</c:v>
                </c:pt>
                <c:pt idx="415">
                  <c:v>44081</c:v>
                </c:pt>
                <c:pt idx="416">
                  <c:v>44078</c:v>
                </c:pt>
                <c:pt idx="417">
                  <c:v>44077</c:v>
                </c:pt>
                <c:pt idx="418">
                  <c:v>44076</c:v>
                </c:pt>
                <c:pt idx="419">
                  <c:v>44075</c:v>
                </c:pt>
                <c:pt idx="420">
                  <c:v>44074</c:v>
                </c:pt>
                <c:pt idx="421">
                  <c:v>44071</c:v>
                </c:pt>
                <c:pt idx="422">
                  <c:v>44070</c:v>
                </c:pt>
                <c:pt idx="423">
                  <c:v>44069</c:v>
                </c:pt>
                <c:pt idx="424">
                  <c:v>44068</c:v>
                </c:pt>
                <c:pt idx="425">
                  <c:v>44067</c:v>
                </c:pt>
                <c:pt idx="426">
                  <c:v>44064</c:v>
                </c:pt>
                <c:pt idx="427">
                  <c:v>44063</c:v>
                </c:pt>
                <c:pt idx="428">
                  <c:v>44062</c:v>
                </c:pt>
                <c:pt idx="429">
                  <c:v>44061</c:v>
                </c:pt>
                <c:pt idx="430">
                  <c:v>44060</c:v>
                </c:pt>
                <c:pt idx="431">
                  <c:v>44057</c:v>
                </c:pt>
                <c:pt idx="432">
                  <c:v>44056</c:v>
                </c:pt>
                <c:pt idx="433">
                  <c:v>44055</c:v>
                </c:pt>
                <c:pt idx="434">
                  <c:v>44054</c:v>
                </c:pt>
                <c:pt idx="435">
                  <c:v>44053</c:v>
                </c:pt>
                <c:pt idx="436">
                  <c:v>44050</c:v>
                </c:pt>
                <c:pt idx="437">
                  <c:v>44049</c:v>
                </c:pt>
                <c:pt idx="438">
                  <c:v>44048</c:v>
                </c:pt>
                <c:pt idx="439">
                  <c:v>44047</c:v>
                </c:pt>
                <c:pt idx="440">
                  <c:v>44046</c:v>
                </c:pt>
                <c:pt idx="441">
                  <c:v>44043</c:v>
                </c:pt>
                <c:pt idx="442">
                  <c:v>44042</c:v>
                </c:pt>
                <c:pt idx="443">
                  <c:v>44041</c:v>
                </c:pt>
                <c:pt idx="444">
                  <c:v>44040</c:v>
                </c:pt>
                <c:pt idx="445">
                  <c:v>44039</c:v>
                </c:pt>
                <c:pt idx="446">
                  <c:v>44036</c:v>
                </c:pt>
                <c:pt idx="447">
                  <c:v>44035</c:v>
                </c:pt>
                <c:pt idx="448">
                  <c:v>44034</c:v>
                </c:pt>
                <c:pt idx="449">
                  <c:v>44033</c:v>
                </c:pt>
                <c:pt idx="450">
                  <c:v>44032</c:v>
                </c:pt>
                <c:pt idx="451">
                  <c:v>44029</c:v>
                </c:pt>
                <c:pt idx="452">
                  <c:v>44028</c:v>
                </c:pt>
                <c:pt idx="453">
                  <c:v>44027</c:v>
                </c:pt>
                <c:pt idx="454">
                  <c:v>44026</c:v>
                </c:pt>
                <c:pt idx="455">
                  <c:v>44025</c:v>
                </c:pt>
                <c:pt idx="456">
                  <c:v>44022</c:v>
                </c:pt>
                <c:pt idx="457">
                  <c:v>44021</c:v>
                </c:pt>
                <c:pt idx="458">
                  <c:v>44020</c:v>
                </c:pt>
                <c:pt idx="459">
                  <c:v>44019</c:v>
                </c:pt>
                <c:pt idx="460">
                  <c:v>44018</c:v>
                </c:pt>
                <c:pt idx="461">
                  <c:v>44015</c:v>
                </c:pt>
                <c:pt idx="462">
                  <c:v>44014</c:v>
                </c:pt>
                <c:pt idx="463">
                  <c:v>44013</c:v>
                </c:pt>
                <c:pt idx="464">
                  <c:v>44012</c:v>
                </c:pt>
                <c:pt idx="465">
                  <c:v>44011</c:v>
                </c:pt>
                <c:pt idx="466">
                  <c:v>44008</c:v>
                </c:pt>
                <c:pt idx="467">
                  <c:v>44007</c:v>
                </c:pt>
                <c:pt idx="468">
                  <c:v>44006</c:v>
                </c:pt>
                <c:pt idx="469">
                  <c:v>44005</c:v>
                </c:pt>
                <c:pt idx="470">
                  <c:v>44004</c:v>
                </c:pt>
                <c:pt idx="471">
                  <c:v>44001</c:v>
                </c:pt>
                <c:pt idx="472">
                  <c:v>44000</c:v>
                </c:pt>
                <c:pt idx="473">
                  <c:v>43999</c:v>
                </c:pt>
                <c:pt idx="474">
                  <c:v>43998</c:v>
                </c:pt>
                <c:pt idx="475">
                  <c:v>43997</c:v>
                </c:pt>
                <c:pt idx="476">
                  <c:v>43994</c:v>
                </c:pt>
                <c:pt idx="477">
                  <c:v>43993</c:v>
                </c:pt>
                <c:pt idx="478">
                  <c:v>43992</c:v>
                </c:pt>
                <c:pt idx="479">
                  <c:v>43991</c:v>
                </c:pt>
                <c:pt idx="480">
                  <c:v>43990</c:v>
                </c:pt>
                <c:pt idx="481">
                  <c:v>43987</c:v>
                </c:pt>
                <c:pt idx="482">
                  <c:v>43986</c:v>
                </c:pt>
                <c:pt idx="483">
                  <c:v>43985</c:v>
                </c:pt>
                <c:pt idx="484">
                  <c:v>43984</c:v>
                </c:pt>
                <c:pt idx="485">
                  <c:v>43983</c:v>
                </c:pt>
                <c:pt idx="486">
                  <c:v>43980</c:v>
                </c:pt>
                <c:pt idx="487">
                  <c:v>43979</c:v>
                </c:pt>
                <c:pt idx="488">
                  <c:v>43978</c:v>
                </c:pt>
                <c:pt idx="489">
                  <c:v>43977</c:v>
                </c:pt>
                <c:pt idx="490">
                  <c:v>43973</c:v>
                </c:pt>
                <c:pt idx="491">
                  <c:v>43972</c:v>
                </c:pt>
                <c:pt idx="492">
                  <c:v>43971</c:v>
                </c:pt>
                <c:pt idx="493">
                  <c:v>43970</c:v>
                </c:pt>
                <c:pt idx="494">
                  <c:v>43969</c:v>
                </c:pt>
                <c:pt idx="495">
                  <c:v>43966</c:v>
                </c:pt>
                <c:pt idx="496">
                  <c:v>43965</c:v>
                </c:pt>
                <c:pt idx="497">
                  <c:v>43964</c:v>
                </c:pt>
                <c:pt idx="498">
                  <c:v>43963</c:v>
                </c:pt>
                <c:pt idx="499">
                  <c:v>43962</c:v>
                </c:pt>
                <c:pt idx="500">
                  <c:v>43959</c:v>
                </c:pt>
                <c:pt idx="501">
                  <c:v>43958</c:v>
                </c:pt>
                <c:pt idx="502">
                  <c:v>43957</c:v>
                </c:pt>
                <c:pt idx="503">
                  <c:v>43956</c:v>
                </c:pt>
                <c:pt idx="504">
                  <c:v>43955</c:v>
                </c:pt>
                <c:pt idx="505">
                  <c:v>43952</c:v>
                </c:pt>
                <c:pt idx="506">
                  <c:v>43951</c:v>
                </c:pt>
                <c:pt idx="507">
                  <c:v>43950</c:v>
                </c:pt>
                <c:pt idx="508">
                  <c:v>43949</c:v>
                </c:pt>
                <c:pt idx="509">
                  <c:v>43948</c:v>
                </c:pt>
                <c:pt idx="510">
                  <c:v>43945</c:v>
                </c:pt>
                <c:pt idx="511">
                  <c:v>43944</c:v>
                </c:pt>
                <c:pt idx="512">
                  <c:v>43943</c:v>
                </c:pt>
                <c:pt idx="513">
                  <c:v>43942</c:v>
                </c:pt>
                <c:pt idx="514">
                  <c:v>43941</c:v>
                </c:pt>
                <c:pt idx="515">
                  <c:v>43938</c:v>
                </c:pt>
                <c:pt idx="516">
                  <c:v>43937</c:v>
                </c:pt>
                <c:pt idx="517">
                  <c:v>43936</c:v>
                </c:pt>
                <c:pt idx="518">
                  <c:v>43935</c:v>
                </c:pt>
                <c:pt idx="519">
                  <c:v>43934</c:v>
                </c:pt>
                <c:pt idx="520">
                  <c:v>43930</c:v>
                </c:pt>
                <c:pt idx="521">
                  <c:v>43929</c:v>
                </c:pt>
                <c:pt idx="522">
                  <c:v>43928</c:v>
                </c:pt>
                <c:pt idx="523">
                  <c:v>43927</c:v>
                </c:pt>
                <c:pt idx="524">
                  <c:v>43924</c:v>
                </c:pt>
                <c:pt idx="525">
                  <c:v>43923</c:v>
                </c:pt>
                <c:pt idx="526">
                  <c:v>43922</c:v>
                </c:pt>
                <c:pt idx="527">
                  <c:v>43921</c:v>
                </c:pt>
                <c:pt idx="528">
                  <c:v>43920</c:v>
                </c:pt>
                <c:pt idx="529">
                  <c:v>43917</c:v>
                </c:pt>
                <c:pt idx="530">
                  <c:v>43916</c:v>
                </c:pt>
                <c:pt idx="531">
                  <c:v>43915</c:v>
                </c:pt>
                <c:pt idx="532">
                  <c:v>43914</c:v>
                </c:pt>
                <c:pt idx="533">
                  <c:v>43913</c:v>
                </c:pt>
                <c:pt idx="534">
                  <c:v>43910</c:v>
                </c:pt>
                <c:pt idx="535">
                  <c:v>43909</c:v>
                </c:pt>
                <c:pt idx="536">
                  <c:v>43908</c:v>
                </c:pt>
                <c:pt idx="537">
                  <c:v>43907</c:v>
                </c:pt>
                <c:pt idx="538">
                  <c:v>43906</c:v>
                </c:pt>
                <c:pt idx="539">
                  <c:v>43903</c:v>
                </c:pt>
                <c:pt idx="540">
                  <c:v>43902</c:v>
                </c:pt>
                <c:pt idx="541">
                  <c:v>43901</c:v>
                </c:pt>
                <c:pt idx="542">
                  <c:v>43900</c:v>
                </c:pt>
                <c:pt idx="543">
                  <c:v>43899</c:v>
                </c:pt>
                <c:pt idx="544">
                  <c:v>43896</c:v>
                </c:pt>
                <c:pt idx="545">
                  <c:v>43895</c:v>
                </c:pt>
                <c:pt idx="546">
                  <c:v>43894</c:v>
                </c:pt>
                <c:pt idx="547">
                  <c:v>43893</c:v>
                </c:pt>
                <c:pt idx="548">
                  <c:v>43892</c:v>
                </c:pt>
                <c:pt idx="549">
                  <c:v>43889</c:v>
                </c:pt>
                <c:pt idx="550">
                  <c:v>43888</c:v>
                </c:pt>
                <c:pt idx="551">
                  <c:v>43887</c:v>
                </c:pt>
                <c:pt idx="552">
                  <c:v>43886</c:v>
                </c:pt>
                <c:pt idx="553">
                  <c:v>43885</c:v>
                </c:pt>
                <c:pt idx="554">
                  <c:v>43882</c:v>
                </c:pt>
                <c:pt idx="555">
                  <c:v>43881</c:v>
                </c:pt>
                <c:pt idx="556">
                  <c:v>43880</c:v>
                </c:pt>
                <c:pt idx="557">
                  <c:v>43879</c:v>
                </c:pt>
                <c:pt idx="558">
                  <c:v>43875</c:v>
                </c:pt>
                <c:pt idx="559">
                  <c:v>43874</c:v>
                </c:pt>
                <c:pt idx="560">
                  <c:v>43873</c:v>
                </c:pt>
                <c:pt idx="561">
                  <c:v>43872</c:v>
                </c:pt>
                <c:pt idx="562">
                  <c:v>43871</c:v>
                </c:pt>
                <c:pt idx="563">
                  <c:v>43868</c:v>
                </c:pt>
                <c:pt idx="564">
                  <c:v>43867</c:v>
                </c:pt>
                <c:pt idx="565">
                  <c:v>43866</c:v>
                </c:pt>
                <c:pt idx="566">
                  <c:v>43865</c:v>
                </c:pt>
                <c:pt idx="567">
                  <c:v>43864</c:v>
                </c:pt>
                <c:pt idx="568">
                  <c:v>43861</c:v>
                </c:pt>
                <c:pt idx="569">
                  <c:v>43860</c:v>
                </c:pt>
                <c:pt idx="570">
                  <c:v>43859</c:v>
                </c:pt>
                <c:pt idx="571">
                  <c:v>43858</c:v>
                </c:pt>
                <c:pt idx="572">
                  <c:v>43857</c:v>
                </c:pt>
                <c:pt idx="573">
                  <c:v>43854</c:v>
                </c:pt>
                <c:pt idx="574">
                  <c:v>43853</c:v>
                </c:pt>
                <c:pt idx="575">
                  <c:v>43852</c:v>
                </c:pt>
                <c:pt idx="576">
                  <c:v>43851</c:v>
                </c:pt>
                <c:pt idx="577">
                  <c:v>43847</c:v>
                </c:pt>
                <c:pt idx="578">
                  <c:v>43846</c:v>
                </c:pt>
                <c:pt idx="579">
                  <c:v>43845</c:v>
                </c:pt>
                <c:pt idx="580">
                  <c:v>43844</c:v>
                </c:pt>
                <c:pt idx="581">
                  <c:v>43843</c:v>
                </c:pt>
                <c:pt idx="582">
                  <c:v>43840</c:v>
                </c:pt>
                <c:pt idx="583">
                  <c:v>43839</c:v>
                </c:pt>
                <c:pt idx="584">
                  <c:v>43838</c:v>
                </c:pt>
                <c:pt idx="585">
                  <c:v>43837</c:v>
                </c:pt>
                <c:pt idx="586">
                  <c:v>43836</c:v>
                </c:pt>
                <c:pt idx="587">
                  <c:v>43833</c:v>
                </c:pt>
                <c:pt idx="588">
                  <c:v>43832</c:v>
                </c:pt>
                <c:pt idx="589">
                  <c:v>43830</c:v>
                </c:pt>
                <c:pt idx="590">
                  <c:v>43829</c:v>
                </c:pt>
                <c:pt idx="591">
                  <c:v>43826</c:v>
                </c:pt>
                <c:pt idx="592">
                  <c:v>43825</c:v>
                </c:pt>
                <c:pt idx="593">
                  <c:v>43823</c:v>
                </c:pt>
                <c:pt idx="594">
                  <c:v>43822</c:v>
                </c:pt>
                <c:pt idx="595">
                  <c:v>43819</c:v>
                </c:pt>
                <c:pt idx="596">
                  <c:v>43818</c:v>
                </c:pt>
                <c:pt idx="597">
                  <c:v>43817</c:v>
                </c:pt>
                <c:pt idx="598">
                  <c:v>43816</c:v>
                </c:pt>
                <c:pt idx="599">
                  <c:v>43815</c:v>
                </c:pt>
                <c:pt idx="600">
                  <c:v>43812</c:v>
                </c:pt>
                <c:pt idx="601">
                  <c:v>43811</c:v>
                </c:pt>
                <c:pt idx="602">
                  <c:v>43810</c:v>
                </c:pt>
                <c:pt idx="603">
                  <c:v>43809</c:v>
                </c:pt>
                <c:pt idx="604">
                  <c:v>43808</c:v>
                </c:pt>
                <c:pt idx="605">
                  <c:v>43805</c:v>
                </c:pt>
                <c:pt idx="606">
                  <c:v>43804</c:v>
                </c:pt>
                <c:pt idx="607">
                  <c:v>43803</c:v>
                </c:pt>
                <c:pt idx="608">
                  <c:v>43802</c:v>
                </c:pt>
                <c:pt idx="609">
                  <c:v>43801</c:v>
                </c:pt>
                <c:pt idx="610">
                  <c:v>43796</c:v>
                </c:pt>
                <c:pt idx="611">
                  <c:v>43795</c:v>
                </c:pt>
                <c:pt idx="612">
                  <c:v>43794</c:v>
                </c:pt>
                <c:pt idx="613">
                  <c:v>43791</c:v>
                </c:pt>
                <c:pt idx="614">
                  <c:v>43790</c:v>
                </c:pt>
                <c:pt idx="615">
                  <c:v>43789</c:v>
                </c:pt>
                <c:pt idx="616">
                  <c:v>43788</c:v>
                </c:pt>
                <c:pt idx="617">
                  <c:v>43787</c:v>
                </c:pt>
                <c:pt idx="618">
                  <c:v>43784</c:v>
                </c:pt>
                <c:pt idx="619">
                  <c:v>43783</c:v>
                </c:pt>
                <c:pt idx="620">
                  <c:v>43782</c:v>
                </c:pt>
                <c:pt idx="621">
                  <c:v>43781</c:v>
                </c:pt>
                <c:pt idx="622">
                  <c:v>43780</c:v>
                </c:pt>
                <c:pt idx="623">
                  <c:v>43777</c:v>
                </c:pt>
                <c:pt idx="624">
                  <c:v>43776</c:v>
                </c:pt>
                <c:pt idx="625">
                  <c:v>43775</c:v>
                </c:pt>
                <c:pt idx="626">
                  <c:v>43774</c:v>
                </c:pt>
                <c:pt idx="627">
                  <c:v>43773</c:v>
                </c:pt>
                <c:pt idx="628">
                  <c:v>43770</c:v>
                </c:pt>
                <c:pt idx="629">
                  <c:v>43769</c:v>
                </c:pt>
                <c:pt idx="630">
                  <c:v>43768</c:v>
                </c:pt>
                <c:pt idx="631">
                  <c:v>43767</c:v>
                </c:pt>
                <c:pt idx="632">
                  <c:v>43766</c:v>
                </c:pt>
                <c:pt idx="633">
                  <c:v>43763</c:v>
                </c:pt>
                <c:pt idx="634">
                  <c:v>43762</c:v>
                </c:pt>
                <c:pt idx="635">
                  <c:v>43761</c:v>
                </c:pt>
                <c:pt idx="636">
                  <c:v>43760</c:v>
                </c:pt>
                <c:pt idx="637">
                  <c:v>43759</c:v>
                </c:pt>
                <c:pt idx="638">
                  <c:v>43756</c:v>
                </c:pt>
                <c:pt idx="639">
                  <c:v>43755</c:v>
                </c:pt>
                <c:pt idx="640">
                  <c:v>43754</c:v>
                </c:pt>
                <c:pt idx="641">
                  <c:v>43753</c:v>
                </c:pt>
                <c:pt idx="642">
                  <c:v>43752</c:v>
                </c:pt>
                <c:pt idx="643">
                  <c:v>43749</c:v>
                </c:pt>
                <c:pt idx="644">
                  <c:v>43748</c:v>
                </c:pt>
                <c:pt idx="645">
                  <c:v>43747</c:v>
                </c:pt>
                <c:pt idx="646">
                  <c:v>43746</c:v>
                </c:pt>
                <c:pt idx="647">
                  <c:v>43745</c:v>
                </c:pt>
                <c:pt idx="648">
                  <c:v>43742</c:v>
                </c:pt>
                <c:pt idx="649">
                  <c:v>43741</c:v>
                </c:pt>
                <c:pt idx="650">
                  <c:v>43740</c:v>
                </c:pt>
                <c:pt idx="651">
                  <c:v>43739</c:v>
                </c:pt>
                <c:pt idx="652">
                  <c:v>43738</c:v>
                </c:pt>
                <c:pt idx="653">
                  <c:v>43735</c:v>
                </c:pt>
                <c:pt idx="654">
                  <c:v>43734</c:v>
                </c:pt>
                <c:pt idx="655">
                  <c:v>43733</c:v>
                </c:pt>
                <c:pt idx="656">
                  <c:v>43732</c:v>
                </c:pt>
                <c:pt idx="657">
                  <c:v>43731</c:v>
                </c:pt>
                <c:pt idx="658">
                  <c:v>43728</c:v>
                </c:pt>
                <c:pt idx="659">
                  <c:v>43727</c:v>
                </c:pt>
                <c:pt idx="660">
                  <c:v>43726</c:v>
                </c:pt>
                <c:pt idx="661">
                  <c:v>43725</c:v>
                </c:pt>
                <c:pt idx="662">
                  <c:v>43724</c:v>
                </c:pt>
                <c:pt idx="663">
                  <c:v>43721</c:v>
                </c:pt>
                <c:pt idx="664">
                  <c:v>43720</c:v>
                </c:pt>
                <c:pt idx="665">
                  <c:v>43719</c:v>
                </c:pt>
                <c:pt idx="666">
                  <c:v>43718</c:v>
                </c:pt>
                <c:pt idx="667">
                  <c:v>43717</c:v>
                </c:pt>
                <c:pt idx="668">
                  <c:v>43714</c:v>
                </c:pt>
                <c:pt idx="669">
                  <c:v>43713</c:v>
                </c:pt>
                <c:pt idx="670">
                  <c:v>43712</c:v>
                </c:pt>
                <c:pt idx="671">
                  <c:v>43711</c:v>
                </c:pt>
                <c:pt idx="672">
                  <c:v>43710</c:v>
                </c:pt>
                <c:pt idx="673">
                  <c:v>43707</c:v>
                </c:pt>
                <c:pt idx="674">
                  <c:v>43706</c:v>
                </c:pt>
                <c:pt idx="675">
                  <c:v>43705</c:v>
                </c:pt>
                <c:pt idx="676">
                  <c:v>43704</c:v>
                </c:pt>
                <c:pt idx="677">
                  <c:v>43703</c:v>
                </c:pt>
                <c:pt idx="678">
                  <c:v>43700</c:v>
                </c:pt>
                <c:pt idx="679">
                  <c:v>43699</c:v>
                </c:pt>
                <c:pt idx="680">
                  <c:v>43698</c:v>
                </c:pt>
                <c:pt idx="681">
                  <c:v>43697</c:v>
                </c:pt>
                <c:pt idx="682">
                  <c:v>43696</c:v>
                </c:pt>
                <c:pt idx="683">
                  <c:v>43693</c:v>
                </c:pt>
                <c:pt idx="684">
                  <c:v>43692</c:v>
                </c:pt>
                <c:pt idx="685">
                  <c:v>43691</c:v>
                </c:pt>
                <c:pt idx="686">
                  <c:v>43690</c:v>
                </c:pt>
                <c:pt idx="687">
                  <c:v>43689</c:v>
                </c:pt>
                <c:pt idx="688">
                  <c:v>43686</c:v>
                </c:pt>
                <c:pt idx="689">
                  <c:v>43685</c:v>
                </c:pt>
                <c:pt idx="690">
                  <c:v>43684</c:v>
                </c:pt>
                <c:pt idx="691">
                  <c:v>43683</c:v>
                </c:pt>
                <c:pt idx="692">
                  <c:v>43682</c:v>
                </c:pt>
                <c:pt idx="693">
                  <c:v>43679</c:v>
                </c:pt>
                <c:pt idx="694">
                  <c:v>43678</c:v>
                </c:pt>
                <c:pt idx="695">
                  <c:v>43677</c:v>
                </c:pt>
                <c:pt idx="696">
                  <c:v>43676</c:v>
                </c:pt>
                <c:pt idx="697">
                  <c:v>43675</c:v>
                </c:pt>
                <c:pt idx="698">
                  <c:v>43672</c:v>
                </c:pt>
                <c:pt idx="699">
                  <c:v>43671</c:v>
                </c:pt>
                <c:pt idx="700">
                  <c:v>43670</c:v>
                </c:pt>
                <c:pt idx="701">
                  <c:v>43669</c:v>
                </c:pt>
                <c:pt idx="702">
                  <c:v>43668</c:v>
                </c:pt>
                <c:pt idx="703">
                  <c:v>43665</c:v>
                </c:pt>
                <c:pt idx="704">
                  <c:v>43664</c:v>
                </c:pt>
                <c:pt idx="705">
                  <c:v>43663</c:v>
                </c:pt>
                <c:pt idx="706">
                  <c:v>43662</c:v>
                </c:pt>
                <c:pt idx="707">
                  <c:v>43661</c:v>
                </c:pt>
                <c:pt idx="708">
                  <c:v>43658</c:v>
                </c:pt>
                <c:pt idx="709">
                  <c:v>43657</c:v>
                </c:pt>
                <c:pt idx="710">
                  <c:v>43656</c:v>
                </c:pt>
                <c:pt idx="711">
                  <c:v>43655</c:v>
                </c:pt>
                <c:pt idx="712">
                  <c:v>43654</c:v>
                </c:pt>
                <c:pt idx="713">
                  <c:v>43651</c:v>
                </c:pt>
                <c:pt idx="714">
                  <c:v>43650</c:v>
                </c:pt>
                <c:pt idx="715">
                  <c:v>43649</c:v>
                </c:pt>
                <c:pt idx="716">
                  <c:v>43648</c:v>
                </c:pt>
                <c:pt idx="717">
                  <c:v>43647</c:v>
                </c:pt>
                <c:pt idx="718">
                  <c:v>43644</c:v>
                </c:pt>
                <c:pt idx="719">
                  <c:v>43643</c:v>
                </c:pt>
                <c:pt idx="720">
                  <c:v>43642</c:v>
                </c:pt>
                <c:pt idx="721">
                  <c:v>43641</c:v>
                </c:pt>
                <c:pt idx="722">
                  <c:v>43640</c:v>
                </c:pt>
                <c:pt idx="723">
                  <c:v>43637</c:v>
                </c:pt>
                <c:pt idx="724">
                  <c:v>43636</c:v>
                </c:pt>
                <c:pt idx="725">
                  <c:v>43635</c:v>
                </c:pt>
                <c:pt idx="726">
                  <c:v>43634</c:v>
                </c:pt>
                <c:pt idx="727">
                  <c:v>43633</c:v>
                </c:pt>
                <c:pt idx="728">
                  <c:v>43630</c:v>
                </c:pt>
                <c:pt idx="729">
                  <c:v>43629</c:v>
                </c:pt>
                <c:pt idx="730">
                  <c:v>43628</c:v>
                </c:pt>
                <c:pt idx="731">
                  <c:v>43627</c:v>
                </c:pt>
                <c:pt idx="732">
                  <c:v>43626</c:v>
                </c:pt>
                <c:pt idx="733">
                  <c:v>43623</c:v>
                </c:pt>
                <c:pt idx="734">
                  <c:v>43622</c:v>
                </c:pt>
                <c:pt idx="735">
                  <c:v>43621</c:v>
                </c:pt>
                <c:pt idx="736">
                  <c:v>43620</c:v>
                </c:pt>
                <c:pt idx="737">
                  <c:v>43619</c:v>
                </c:pt>
                <c:pt idx="738">
                  <c:v>43616</c:v>
                </c:pt>
                <c:pt idx="739">
                  <c:v>43615</c:v>
                </c:pt>
                <c:pt idx="740">
                  <c:v>43614</c:v>
                </c:pt>
                <c:pt idx="741">
                  <c:v>43613</c:v>
                </c:pt>
                <c:pt idx="742">
                  <c:v>43612</c:v>
                </c:pt>
                <c:pt idx="743">
                  <c:v>43609</c:v>
                </c:pt>
                <c:pt idx="744">
                  <c:v>43608</c:v>
                </c:pt>
                <c:pt idx="745">
                  <c:v>43607</c:v>
                </c:pt>
                <c:pt idx="746">
                  <c:v>43606</c:v>
                </c:pt>
                <c:pt idx="747">
                  <c:v>43605</c:v>
                </c:pt>
                <c:pt idx="748">
                  <c:v>43602</c:v>
                </c:pt>
                <c:pt idx="749">
                  <c:v>43601</c:v>
                </c:pt>
                <c:pt idx="750">
                  <c:v>43600</c:v>
                </c:pt>
                <c:pt idx="751">
                  <c:v>43599</c:v>
                </c:pt>
                <c:pt idx="752">
                  <c:v>43598</c:v>
                </c:pt>
                <c:pt idx="753">
                  <c:v>43595</c:v>
                </c:pt>
                <c:pt idx="754">
                  <c:v>43594</c:v>
                </c:pt>
                <c:pt idx="755">
                  <c:v>43593</c:v>
                </c:pt>
                <c:pt idx="756">
                  <c:v>43592</c:v>
                </c:pt>
                <c:pt idx="757">
                  <c:v>43591</c:v>
                </c:pt>
                <c:pt idx="758">
                  <c:v>43588</c:v>
                </c:pt>
                <c:pt idx="759">
                  <c:v>43587</c:v>
                </c:pt>
                <c:pt idx="760">
                  <c:v>43586</c:v>
                </c:pt>
                <c:pt idx="761">
                  <c:v>43585</c:v>
                </c:pt>
                <c:pt idx="762">
                  <c:v>43584</c:v>
                </c:pt>
                <c:pt idx="763">
                  <c:v>43581</c:v>
                </c:pt>
                <c:pt idx="764">
                  <c:v>43580</c:v>
                </c:pt>
                <c:pt idx="765">
                  <c:v>43579</c:v>
                </c:pt>
                <c:pt idx="766">
                  <c:v>43578</c:v>
                </c:pt>
                <c:pt idx="767">
                  <c:v>43577</c:v>
                </c:pt>
                <c:pt idx="768">
                  <c:v>43574</c:v>
                </c:pt>
                <c:pt idx="769">
                  <c:v>43573</c:v>
                </c:pt>
                <c:pt idx="770">
                  <c:v>43572</c:v>
                </c:pt>
                <c:pt idx="771">
                  <c:v>43571</c:v>
                </c:pt>
                <c:pt idx="772">
                  <c:v>43570</c:v>
                </c:pt>
                <c:pt idx="773">
                  <c:v>43567</c:v>
                </c:pt>
                <c:pt idx="774">
                  <c:v>43566</c:v>
                </c:pt>
                <c:pt idx="775">
                  <c:v>43565</c:v>
                </c:pt>
                <c:pt idx="776">
                  <c:v>43564</c:v>
                </c:pt>
                <c:pt idx="777">
                  <c:v>43563</c:v>
                </c:pt>
                <c:pt idx="778">
                  <c:v>43560</c:v>
                </c:pt>
                <c:pt idx="779">
                  <c:v>43559</c:v>
                </c:pt>
                <c:pt idx="780">
                  <c:v>43558</c:v>
                </c:pt>
                <c:pt idx="781">
                  <c:v>43557</c:v>
                </c:pt>
                <c:pt idx="782">
                  <c:v>43556</c:v>
                </c:pt>
                <c:pt idx="783">
                  <c:v>43553</c:v>
                </c:pt>
                <c:pt idx="784">
                  <c:v>43552</c:v>
                </c:pt>
                <c:pt idx="785">
                  <c:v>43551</c:v>
                </c:pt>
                <c:pt idx="786">
                  <c:v>43550</c:v>
                </c:pt>
                <c:pt idx="787">
                  <c:v>43549</c:v>
                </c:pt>
                <c:pt idx="788">
                  <c:v>43546</c:v>
                </c:pt>
                <c:pt idx="789">
                  <c:v>43545</c:v>
                </c:pt>
                <c:pt idx="790">
                  <c:v>43544</c:v>
                </c:pt>
                <c:pt idx="791">
                  <c:v>43543</c:v>
                </c:pt>
                <c:pt idx="792">
                  <c:v>43542</c:v>
                </c:pt>
                <c:pt idx="793">
                  <c:v>43539</c:v>
                </c:pt>
                <c:pt idx="794">
                  <c:v>43538</c:v>
                </c:pt>
                <c:pt idx="795">
                  <c:v>43537</c:v>
                </c:pt>
                <c:pt idx="796">
                  <c:v>43536</c:v>
                </c:pt>
                <c:pt idx="797">
                  <c:v>43535</c:v>
                </c:pt>
                <c:pt idx="798">
                  <c:v>43532</c:v>
                </c:pt>
                <c:pt idx="799">
                  <c:v>43531</c:v>
                </c:pt>
                <c:pt idx="800">
                  <c:v>43530</c:v>
                </c:pt>
                <c:pt idx="801">
                  <c:v>43529</c:v>
                </c:pt>
                <c:pt idx="802">
                  <c:v>43528</c:v>
                </c:pt>
                <c:pt idx="803">
                  <c:v>43525</c:v>
                </c:pt>
                <c:pt idx="804">
                  <c:v>43524</c:v>
                </c:pt>
                <c:pt idx="805">
                  <c:v>43523</c:v>
                </c:pt>
                <c:pt idx="806">
                  <c:v>43522</c:v>
                </c:pt>
                <c:pt idx="807">
                  <c:v>43521</c:v>
                </c:pt>
                <c:pt idx="808">
                  <c:v>43518</c:v>
                </c:pt>
                <c:pt idx="809">
                  <c:v>43517</c:v>
                </c:pt>
                <c:pt idx="810">
                  <c:v>43516</c:v>
                </c:pt>
                <c:pt idx="811">
                  <c:v>43515</c:v>
                </c:pt>
                <c:pt idx="812">
                  <c:v>43514</c:v>
                </c:pt>
                <c:pt idx="813">
                  <c:v>43511</c:v>
                </c:pt>
                <c:pt idx="814">
                  <c:v>43510</c:v>
                </c:pt>
                <c:pt idx="815">
                  <c:v>43509</c:v>
                </c:pt>
                <c:pt idx="816">
                  <c:v>43508</c:v>
                </c:pt>
                <c:pt idx="817">
                  <c:v>43507</c:v>
                </c:pt>
                <c:pt idx="818">
                  <c:v>43504</c:v>
                </c:pt>
                <c:pt idx="819">
                  <c:v>43503</c:v>
                </c:pt>
                <c:pt idx="820">
                  <c:v>43502</c:v>
                </c:pt>
                <c:pt idx="821">
                  <c:v>43501</c:v>
                </c:pt>
                <c:pt idx="822">
                  <c:v>43500</c:v>
                </c:pt>
                <c:pt idx="823">
                  <c:v>43497</c:v>
                </c:pt>
                <c:pt idx="824">
                  <c:v>43496</c:v>
                </c:pt>
                <c:pt idx="825">
                  <c:v>43495</c:v>
                </c:pt>
                <c:pt idx="826">
                  <c:v>43494</c:v>
                </c:pt>
                <c:pt idx="827">
                  <c:v>43493</c:v>
                </c:pt>
                <c:pt idx="828">
                  <c:v>43490</c:v>
                </c:pt>
                <c:pt idx="829">
                  <c:v>43489</c:v>
                </c:pt>
                <c:pt idx="830">
                  <c:v>43488</c:v>
                </c:pt>
                <c:pt idx="831">
                  <c:v>43487</c:v>
                </c:pt>
                <c:pt idx="832">
                  <c:v>43486</c:v>
                </c:pt>
                <c:pt idx="833">
                  <c:v>43483</c:v>
                </c:pt>
                <c:pt idx="834">
                  <c:v>43482</c:v>
                </c:pt>
                <c:pt idx="835">
                  <c:v>43481</c:v>
                </c:pt>
                <c:pt idx="836">
                  <c:v>43480</c:v>
                </c:pt>
                <c:pt idx="837">
                  <c:v>43479</c:v>
                </c:pt>
                <c:pt idx="838">
                  <c:v>43476</c:v>
                </c:pt>
                <c:pt idx="839">
                  <c:v>43475</c:v>
                </c:pt>
                <c:pt idx="840">
                  <c:v>43474</c:v>
                </c:pt>
                <c:pt idx="841">
                  <c:v>43473</c:v>
                </c:pt>
                <c:pt idx="842">
                  <c:v>43472</c:v>
                </c:pt>
                <c:pt idx="843">
                  <c:v>43469</c:v>
                </c:pt>
                <c:pt idx="844">
                  <c:v>43468</c:v>
                </c:pt>
                <c:pt idx="845">
                  <c:v>43467</c:v>
                </c:pt>
                <c:pt idx="846">
                  <c:v>43462</c:v>
                </c:pt>
                <c:pt idx="847">
                  <c:v>43461</c:v>
                </c:pt>
                <c:pt idx="848">
                  <c:v>43460</c:v>
                </c:pt>
                <c:pt idx="849">
                  <c:v>43455</c:v>
                </c:pt>
                <c:pt idx="850">
                  <c:v>43454</c:v>
                </c:pt>
                <c:pt idx="851">
                  <c:v>43453</c:v>
                </c:pt>
                <c:pt idx="852">
                  <c:v>43452</c:v>
                </c:pt>
                <c:pt idx="853">
                  <c:v>43451</c:v>
                </c:pt>
                <c:pt idx="854">
                  <c:v>43448</c:v>
                </c:pt>
                <c:pt idx="855">
                  <c:v>43447</c:v>
                </c:pt>
                <c:pt idx="856">
                  <c:v>43446</c:v>
                </c:pt>
                <c:pt idx="857">
                  <c:v>43445</c:v>
                </c:pt>
                <c:pt idx="858">
                  <c:v>43444</c:v>
                </c:pt>
                <c:pt idx="859">
                  <c:v>43441</c:v>
                </c:pt>
                <c:pt idx="860">
                  <c:v>43440</c:v>
                </c:pt>
                <c:pt idx="861">
                  <c:v>43439</c:v>
                </c:pt>
                <c:pt idx="862">
                  <c:v>43438</c:v>
                </c:pt>
                <c:pt idx="863">
                  <c:v>43437</c:v>
                </c:pt>
                <c:pt idx="864">
                  <c:v>43434</c:v>
                </c:pt>
                <c:pt idx="865">
                  <c:v>43433</c:v>
                </c:pt>
                <c:pt idx="866">
                  <c:v>43432</c:v>
                </c:pt>
                <c:pt idx="867">
                  <c:v>43431</c:v>
                </c:pt>
                <c:pt idx="868">
                  <c:v>43430</c:v>
                </c:pt>
                <c:pt idx="869">
                  <c:v>43425</c:v>
                </c:pt>
                <c:pt idx="870">
                  <c:v>43424</c:v>
                </c:pt>
                <c:pt idx="871">
                  <c:v>43423</c:v>
                </c:pt>
                <c:pt idx="872">
                  <c:v>43420</c:v>
                </c:pt>
                <c:pt idx="873">
                  <c:v>43419</c:v>
                </c:pt>
                <c:pt idx="874">
                  <c:v>43418</c:v>
                </c:pt>
                <c:pt idx="875">
                  <c:v>43417</c:v>
                </c:pt>
                <c:pt idx="876">
                  <c:v>43416</c:v>
                </c:pt>
                <c:pt idx="877">
                  <c:v>43413</c:v>
                </c:pt>
                <c:pt idx="878">
                  <c:v>43412</c:v>
                </c:pt>
                <c:pt idx="879">
                  <c:v>43411</c:v>
                </c:pt>
                <c:pt idx="880">
                  <c:v>43410</c:v>
                </c:pt>
                <c:pt idx="881">
                  <c:v>43409</c:v>
                </c:pt>
                <c:pt idx="882">
                  <c:v>43406</c:v>
                </c:pt>
                <c:pt idx="883">
                  <c:v>43405</c:v>
                </c:pt>
                <c:pt idx="884">
                  <c:v>43404</c:v>
                </c:pt>
                <c:pt idx="885">
                  <c:v>43403</c:v>
                </c:pt>
                <c:pt idx="886">
                  <c:v>43402</c:v>
                </c:pt>
                <c:pt idx="887">
                  <c:v>43399</c:v>
                </c:pt>
                <c:pt idx="888">
                  <c:v>43398</c:v>
                </c:pt>
                <c:pt idx="889">
                  <c:v>43397</c:v>
                </c:pt>
                <c:pt idx="890">
                  <c:v>43396</c:v>
                </c:pt>
                <c:pt idx="891">
                  <c:v>43395</c:v>
                </c:pt>
                <c:pt idx="892">
                  <c:v>43392</c:v>
                </c:pt>
                <c:pt idx="893">
                  <c:v>43391</c:v>
                </c:pt>
                <c:pt idx="894">
                  <c:v>43390</c:v>
                </c:pt>
                <c:pt idx="895">
                  <c:v>43389</c:v>
                </c:pt>
                <c:pt idx="896">
                  <c:v>43388</c:v>
                </c:pt>
                <c:pt idx="897">
                  <c:v>43385</c:v>
                </c:pt>
                <c:pt idx="898">
                  <c:v>43384</c:v>
                </c:pt>
                <c:pt idx="899">
                  <c:v>43383</c:v>
                </c:pt>
                <c:pt idx="900">
                  <c:v>43382</c:v>
                </c:pt>
                <c:pt idx="901">
                  <c:v>43381</c:v>
                </c:pt>
                <c:pt idx="902">
                  <c:v>43378</c:v>
                </c:pt>
                <c:pt idx="903">
                  <c:v>43377</c:v>
                </c:pt>
                <c:pt idx="904">
                  <c:v>43376</c:v>
                </c:pt>
                <c:pt idx="905">
                  <c:v>43375</c:v>
                </c:pt>
                <c:pt idx="906">
                  <c:v>43374</c:v>
                </c:pt>
                <c:pt idx="907">
                  <c:v>43371</c:v>
                </c:pt>
                <c:pt idx="908">
                  <c:v>43370</c:v>
                </c:pt>
                <c:pt idx="909">
                  <c:v>43369</c:v>
                </c:pt>
                <c:pt idx="910">
                  <c:v>43368</c:v>
                </c:pt>
                <c:pt idx="911">
                  <c:v>43367</c:v>
                </c:pt>
                <c:pt idx="912">
                  <c:v>43364</c:v>
                </c:pt>
                <c:pt idx="913">
                  <c:v>43363</c:v>
                </c:pt>
                <c:pt idx="914">
                  <c:v>43362</c:v>
                </c:pt>
                <c:pt idx="915">
                  <c:v>43361</c:v>
                </c:pt>
                <c:pt idx="916">
                  <c:v>43360</c:v>
                </c:pt>
                <c:pt idx="917">
                  <c:v>43357</c:v>
                </c:pt>
                <c:pt idx="918">
                  <c:v>43356</c:v>
                </c:pt>
                <c:pt idx="919">
                  <c:v>43355</c:v>
                </c:pt>
                <c:pt idx="920">
                  <c:v>43354</c:v>
                </c:pt>
                <c:pt idx="921">
                  <c:v>43353</c:v>
                </c:pt>
                <c:pt idx="922">
                  <c:v>43350</c:v>
                </c:pt>
                <c:pt idx="923">
                  <c:v>43349</c:v>
                </c:pt>
                <c:pt idx="924">
                  <c:v>43348</c:v>
                </c:pt>
                <c:pt idx="925">
                  <c:v>43347</c:v>
                </c:pt>
                <c:pt idx="926">
                  <c:v>43343</c:v>
                </c:pt>
                <c:pt idx="927">
                  <c:v>43342</c:v>
                </c:pt>
                <c:pt idx="928">
                  <c:v>43341</c:v>
                </c:pt>
                <c:pt idx="929">
                  <c:v>43340</c:v>
                </c:pt>
                <c:pt idx="930">
                  <c:v>43339</c:v>
                </c:pt>
                <c:pt idx="931">
                  <c:v>43336</c:v>
                </c:pt>
                <c:pt idx="932">
                  <c:v>43335</c:v>
                </c:pt>
                <c:pt idx="933">
                  <c:v>43334</c:v>
                </c:pt>
                <c:pt idx="934">
                  <c:v>43333</c:v>
                </c:pt>
                <c:pt idx="935">
                  <c:v>43332</c:v>
                </c:pt>
                <c:pt idx="936">
                  <c:v>43329</c:v>
                </c:pt>
                <c:pt idx="937">
                  <c:v>43328</c:v>
                </c:pt>
                <c:pt idx="938">
                  <c:v>43327</c:v>
                </c:pt>
                <c:pt idx="939">
                  <c:v>43326</c:v>
                </c:pt>
                <c:pt idx="940">
                  <c:v>43325</c:v>
                </c:pt>
                <c:pt idx="941">
                  <c:v>43322</c:v>
                </c:pt>
                <c:pt idx="942">
                  <c:v>43321</c:v>
                </c:pt>
                <c:pt idx="943">
                  <c:v>43320</c:v>
                </c:pt>
                <c:pt idx="944">
                  <c:v>43319</c:v>
                </c:pt>
                <c:pt idx="945">
                  <c:v>43318</c:v>
                </c:pt>
                <c:pt idx="946">
                  <c:v>43315</c:v>
                </c:pt>
                <c:pt idx="947">
                  <c:v>43314</c:v>
                </c:pt>
                <c:pt idx="948">
                  <c:v>43313</c:v>
                </c:pt>
                <c:pt idx="949">
                  <c:v>43312</c:v>
                </c:pt>
                <c:pt idx="950">
                  <c:v>43311</c:v>
                </c:pt>
                <c:pt idx="951">
                  <c:v>43308</c:v>
                </c:pt>
                <c:pt idx="952">
                  <c:v>43307</c:v>
                </c:pt>
                <c:pt idx="953">
                  <c:v>43306</c:v>
                </c:pt>
                <c:pt idx="954">
                  <c:v>43305</c:v>
                </c:pt>
                <c:pt idx="955">
                  <c:v>43304</c:v>
                </c:pt>
                <c:pt idx="956">
                  <c:v>43301</c:v>
                </c:pt>
                <c:pt idx="957">
                  <c:v>43300</c:v>
                </c:pt>
                <c:pt idx="958">
                  <c:v>43299</c:v>
                </c:pt>
                <c:pt idx="959">
                  <c:v>43298</c:v>
                </c:pt>
                <c:pt idx="960">
                  <c:v>43297</c:v>
                </c:pt>
                <c:pt idx="961">
                  <c:v>43294</c:v>
                </c:pt>
                <c:pt idx="962">
                  <c:v>43293</c:v>
                </c:pt>
                <c:pt idx="963">
                  <c:v>43292</c:v>
                </c:pt>
                <c:pt idx="964">
                  <c:v>43291</c:v>
                </c:pt>
                <c:pt idx="965">
                  <c:v>43290</c:v>
                </c:pt>
                <c:pt idx="966">
                  <c:v>43287</c:v>
                </c:pt>
                <c:pt idx="967">
                  <c:v>43286</c:v>
                </c:pt>
                <c:pt idx="968">
                  <c:v>43284</c:v>
                </c:pt>
                <c:pt idx="969">
                  <c:v>43283</c:v>
                </c:pt>
                <c:pt idx="970">
                  <c:v>43280</c:v>
                </c:pt>
                <c:pt idx="971">
                  <c:v>43279</c:v>
                </c:pt>
                <c:pt idx="972">
                  <c:v>43278</c:v>
                </c:pt>
                <c:pt idx="973">
                  <c:v>43277</c:v>
                </c:pt>
                <c:pt idx="974">
                  <c:v>43276</c:v>
                </c:pt>
                <c:pt idx="975">
                  <c:v>43273</c:v>
                </c:pt>
                <c:pt idx="976">
                  <c:v>43272</c:v>
                </c:pt>
                <c:pt idx="977">
                  <c:v>43271</c:v>
                </c:pt>
                <c:pt idx="978">
                  <c:v>43270</c:v>
                </c:pt>
                <c:pt idx="979">
                  <c:v>43269</c:v>
                </c:pt>
                <c:pt idx="980">
                  <c:v>43266</c:v>
                </c:pt>
                <c:pt idx="981">
                  <c:v>43265</c:v>
                </c:pt>
                <c:pt idx="982">
                  <c:v>43264</c:v>
                </c:pt>
                <c:pt idx="983">
                  <c:v>43263</c:v>
                </c:pt>
                <c:pt idx="984">
                  <c:v>43262</c:v>
                </c:pt>
                <c:pt idx="985">
                  <c:v>43259</c:v>
                </c:pt>
                <c:pt idx="986">
                  <c:v>43258</c:v>
                </c:pt>
                <c:pt idx="987">
                  <c:v>43257</c:v>
                </c:pt>
                <c:pt idx="988">
                  <c:v>43256</c:v>
                </c:pt>
                <c:pt idx="989">
                  <c:v>43255</c:v>
                </c:pt>
                <c:pt idx="990">
                  <c:v>43252</c:v>
                </c:pt>
                <c:pt idx="991">
                  <c:v>43251</c:v>
                </c:pt>
                <c:pt idx="992">
                  <c:v>43250</c:v>
                </c:pt>
                <c:pt idx="993">
                  <c:v>43249</c:v>
                </c:pt>
                <c:pt idx="994">
                  <c:v>43245</c:v>
                </c:pt>
                <c:pt idx="995">
                  <c:v>43244</c:v>
                </c:pt>
                <c:pt idx="996">
                  <c:v>43243</c:v>
                </c:pt>
                <c:pt idx="997">
                  <c:v>43242</c:v>
                </c:pt>
                <c:pt idx="998">
                  <c:v>43241</c:v>
                </c:pt>
                <c:pt idx="999">
                  <c:v>43238</c:v>
                </c:pt>
                <c:pt idx="1000">
                  <c:v>43237</c:v>
                </c:pt>
                <c:pt idx="1001">
                  <c:v>43236</c:v>
                </c:pt>
                <c:pt idx="1002">
                  <c:v>43235</c:v>
                </c:pt>
                <c:pt idx="1003">
                  <c:v>43234</c:v>
                </c:pt>
                <c:pt idx="1004">
                  <c:v>43231</c:v>
                </c:pt>
                <c:pt idx="1005">
                  <c:v>43230</c:v>
                </c:pt>
                <c:pt idx="1006">
                  <c:v>43229</c:v>
                </c:pt>
                <c:pt idx="1007">
                  <c:v>43228</c:v>
                </c:pt>
                <c:pt idx="1008">
                  <c:v>43227</c:v>
                </c:pt>
                <c:pt idx="1009">
                  <c:v>43224</c:v>
                </c:pt>
                <c:pt idx="1010">
                  <c:v>43223</c:v>
                </c:pt>
                <c:pt idx="1011">
                  <c:v>43222</c:v>
                </c:pt>
                <c:pt idx="1012">
                  <c:v>43221</c:v>
                </c:pt>
                <c:pt idx="1013">
                  <c:v>43220</c:v>
                </c:pt>
                <c:pt idx="1014">
                  <c:v>43217</c:v>
                </c:pt>
                <c:pt idx="1015">
                  <c:v>43216</c:v>
                </c:pt>
                <c:pt idx="1016">
                  <c:v>43215</c:v>
                </c:pt>
                <c:pt idx="1017">
                  <c:v>43214</c:v>
                </c:pt>
                <c:pt idx="1018">
                  <c:v>43213</c:v>
                </c:pt>
                <c:pt idx="1019">
                  <c:v>43210</c:v>
                </c:pt>
                <c:pt idx="1020">
                  <c:v>43209</c:v>
                </c:pt>
                <c:pt idx="1021">
                  <c:v>43208</c:v>
                </c:pt>
                <c:pt idx="1022">
                  <c:v>43207</c:v>
                </c:pt>
                <c:pt idx="1023">
                  <c:v>43206</c:v>
                </c:pt>
                <c:pt idx="1024">
                  <c:v>43203</c:v>
                </c:pt>
                <c:pt idx="1025">
                  <c:v>43202</c:v>
                </c:pt>
                <c:pt idx="1026">
                  <c:v>43201</c:v>
                </c:pt>
                <c:pt idx="1027">
                  <c:v>43200</c:v>
                </c:pt>
                <c:pt idx="1028">
                  <c:v>43199</c:v>
                </c:pt>
                <c:pt idx="1029">
                  <c:v>43196</c:v>
                </c:pt>
                <c:pt idx="1030">
                  <c:v>43195</c:v>
                </c:pt>
                <c:pt idx="1031">
                  <c:v>43194</c:v>
                </c:pt>
                <c:pt idx="1032">
                  <c:v>43193</c:v>
                </c:pt>
                <c:pt idx="1033">
                  <c:v>43192</c:v>
                </c:pt>
                <c:pt idx="1034">
                  <c:v>43188</c:v>
                </c:pt>
                <c:pt idx="1035">
                  <c:v>43187</c:v>
                </c:pt>
                <c:pt idx="1036">
                  <c:v>43186</c:v>
                </c:pt>
                <c:pt idx="1037">
                  <c:v>43185</c:v>
                </c:pt>
                <c:pt idx="1038">
                  <c:v>43182</c:v>
                </c:pt>
                <c:pt idx="1039">
                  <c:v>43181</c:v>
                </c:pt>
                <c:pt idx="1040">
                  <c:v>43180</c:v>
                </c:pt>
                <c:pt idx="1041">
                  <c:v>43179</c:v>
                </c:pt>
                <c:pt idx="1042">
                  <c:v>43178</c:v>
                </c:pt>
                <c:pt idx="1043">
                  <c:v>43175</c:v>
                </c:pt>
                <c:pt idx="1044">
                  <c:v>43174</c:v>
                </c:pt>
                <c:pt idx="1045">
                  <c:v>43173</c:v>
                </c:pt>
                <c:pt idx="1046">
                  <c:v>43172</c:v>
                </c:pt>
                <c:pt idx="1047">
                  <c:v>43171</c:v>
                </c:pt>
                <c:pt idx="1048">
                  <c:v>43168</c:v>
                </c:pt>
                <c:pt idx="1049">
                  <c:v>43167</c:v>
                </c:pt>
                <c:pt idx="1050">
                  <c:v>43166</c:v>
                </c:pt>
                <c:pt idx="1051">
                  <c:v>43165</c:v>
                </c:pt>
                <c:pt idx="1052">
                  <c:v>43164</c:v>
                </c:pt>
                <c:pt idx="1053">
                  <c:v>43161</c:v>
                </c:pt>
                <c:pt idx="1054">
                  <c:v>43160</c:v>
                </c:pt>
                <c:pt idx="1055">
                  <c:v>43159</c:v>
                </c:pt>
                <c:pt idx="1056">
                  <c:v>43158</c:v>
                </c:pt>
                <c:pt idx="1057">
                  <c:v>43157</c:v>
                </c:pt>
                <c:pt idx="1058">
                  <c:v>43154</c:v>
                </c:pt>
                <c:pt idx="1059">
                  <c:v>43153</c:v>
                </c:pt>
                <c:pt idx="1060">
                  <c:v>43152</c:v>
                </c:pt>
                <c:pt idx="1061">
                  <c:v>43151</c:v>
                </c:pt>
                <c:pt idx="1062">
                  <c:v>43147</c:v>
                </c:pt>
                <c:pt idx="1063">
                  <c:v>43146</c:v>
                </c:pt>
                <c:pt idx="1064">
                  <c:v>43145</c:v>
                </c:pt>
                <c:pt idx="1065">
                  <c:v>43144</c:v>
                </c:pt>
                <c:pt idx="1066">
                  <c:v>43143</c:v>
                </c:pt>
                <c:pt idx="1067">
                  <c:v>43140</c:v>
                </c:pt>
                <c:pt idx="1068">
                  <c:v>43139</c:v>
                </c:pt>
                <c:pt idx="1069">
                  <c:v>43138</c:v>
                </c:pt>
                <c:pt idx="1070">
                  <c:v>43137</c:v>
                </c:pt>
                <c:pt idx="1071">
                  <c:v>43136</c:v>
                </c:pt>
                <c:pt idx="1072">
                  <c:v>43133</c:v>
                </c:pt>
                <c:pt idx="1073">
                  <c:v>43132</c:v>
                </c:pt>
                <c:pt idx="1074">
                  <c:v>43131</c:v>
                </c:pt>
                <c:pt idx="1075">
                  <c:v>43130</c:v>
                </c:pt>
                <c:pt idx="1076">
                  <c:v>43129</c:v>
                </c:pt>
                <c:pt idx="1077">
                  <c:v>43126</c:v>
                </c:pt>
                <c:pt idx="1078">
                  <c:v>43125</c:v>
                </c:pt>
                <c:pt idx="1079">
                  <c:v>43124</c:v>
                </c:pt>
                <c:pt idx="1080">
                  <c:v>43123</c:v>
                </c:pt>
                <c:pt idx="1081">
                  <c:v>43122</c:v>
                </c:pt>
                <c:pt idx="1082">
                  <c:v>43119</c:v>
                </c:pt>
                <c:pt idx="1083">
                  <c:v>43118</c:v>
                </c:pt>
                <c:pt idx="1084">
                  <c:v>43117</c:v>
                </c:pt>
                <c:pt idx="1085">
                  <c:v>43116</c:v>
                </c:pt>
                <c:pt idx="1086">
                  <c:v>43112</c:v>
                </c:pt>
                <c:pt idx="1087">
                  <c:v>43111</c:v>
                </c:pt>
                <c:pt idx="1088">
                  <c:v>43110</c:v>
                </c:pt>
                <c:pt idx="1089">
                  <c:v>43109</c:v>
                </c:pt>
                <c:pt idx="1090">
                  <c:v>43108</c:v>
                </c:pt>
                <c:pt idx="1091">
                  <c:v>43105</c:v>
                </c:pt>
                <c:pt idx="1092">
                  <c:v>43104</c:v>
                </c:pt>
                <c:pt idx="1093">
                  <c:v>43103</c:v>
                </c:pt>
                <c:pt idx="1094">
                  <c:v>43102</c:v>
                </c:pt>
                <c:pt idx="1095">
                  <c:v>43098</c:v>
                </c:pt>
                <c:pt idx="1096">
                  <c:v>43097</c:v>
                </c:pt>
                <c:pt idx="1097">
                  <c:v>43096</c:v>
                </c:pt>
                <c:pt idx="1098">
                  <c:v>43095</c:v>
                </c:pt>
                <c:pt idx="1099">
                  <c:v>43091</c:v>
                </c:pt>
                <c:pt idx="1100">
                  <c:v>43090</c:v>
                </c:pt>
                <c:pt idx="1101">
                  <c:v>43089</c:v>
                </c:pt>
                <c:pt idx="1102">
                  <c:v>43088</c:v>
                </c:pt>
                <c:pt idx="1103">
                  <c:v>43087</c:v>
                </c:pt>
                <c:pt idx="1104">
                  <c:v>43084</c:v>
                </c:pt>
                <c:pt idx="1105">
                  <c:v>43083</c:v>
                </c:pt>
                <c:pt idx="1106">
                  <c:v>43082</c:v>
                </c:pt>
                <c:pt idx="1107">
                  <c:v>43081</c:v>
                </c:pt>
                <c:pt idx="1108">
                  <c:v>43080</c:v>
                </c:pt>
                <c:pt idx="1109">
                  <c:v>43077</c:v>
                </c:pt>
                <c:pt idx="1110">
                  <c:v>43076</c:v>
                </c:pt>
                <c:pt idx="1111">
                  <c:v>43075</c:v>
                </c:pt>
                <c:pt idx="1112">
                  <c:v>43074</c:v>
                </c:pt>
                <c:pt idx="1113">
                  <c:v>43073</c:v>
                </c:pt>
                <c:pt idx="1114">
                  <c:v>43070</c:v>
                </c:pt>
                <c:pt idx="1115">
                  <c:v>43069</c:v>
                </c:pt>
                <c:pt idx="1116">
                  <c:v>43068</c:v>
                </c:pt>
                <c:pt idx="1117">
                  <c:v>43067</c:v>
                </c:pt>
                <c:pt idx="1118">
                  <c:v>43066</c:v>
                </c:pt>
                <c:pt idx="1119">
                  <c:v>43063</c:v>
                </c:pt>
                <c:pt idx="1120">
                  <c:v>43061</c:v>
                </c:pt>
                <c:pt idx="1121">
                  <c:v>43060</c:v>
                </c:pt>
                <c:pt idx="1122">
                  <c:v>43059</c:v>
                </c:pt>
                <c:pt idx="1123">
                  <c:v>43056</c:v>
                </c:pt>
                <c:pt idx="1124">
                  <c:v>43055</c:v>
                </c:pt>
                <c:pt idx="1125">
                  <c:v>43054</c:v>
                </c:pt>
                <c:pt idx="1126">
                  <c:v>43053</c:v>
                </c:pt>
                <c:pt idx="1127">
                  <c:v>43052</c:v>
                </c:pt>
                <c:pt idx="1128">
                  <c:v>43049</c:v>
                </c:pt>
                <c:pt idx="1129">
                  <c:v>43048</c:v>
                </c:pt>
                <c:pt idx="1130">
                  <c:v>43047</c:v>
                </c:pt>
                <c:pt idx="1131">
                  <c:v>43046</c:v>
                </c:pt>
                <c:pt idx="1132">
                  <c:v>43045</c:v>
                </c:pt>
                <c:pt idx="1133">
                  <c:v>43042</c:v>
                </c:pt>
                <c:pt idx="1134">
                  <c:v>43041</c:v>
                </c:pt>
                <c:pt idx="1135">
                  <c:v>43040</c:v>
                </c:pt>
                <c:pt idx="1136">
                  <c:v>43039</c:v>
                </c:pt>
                <c:pt idx="1137">
                  <c:v>43038</c:v>
                </c:pt>
                <c:pt idx="1138">
                  <c:v>43035</c:v>
                </c:pt>
                <c:pt idx="1139">
                  <c:v>43034</c:v>
                </c:pt>
                <c:pt idx="1140">
                  <c:v>43033</c:v>
                </c:pt>
                <c:pt idx="1141">
                  <c:v>43032</c:v>
                </c:pt>
                <c:pt idx="1142">
                  <c:v>43031</c:v>
                </c:pt>
                <c:pt idx="1143">
                  <c:v>43028</c:v>
                </c:pt>
                <c:pt idx="1144">
                  <c:v>43027</c:v>
                </c:pt>
                <c:pt idx="1145">
                  <c:v>43026</c:v>
                </c:pt>
                <c:pt idx="1146">
                  <c:v>43025</c:v>
                </c:pt>
                <c:pt idx="1147">
                  <c:v>43024</c:v>
                </c:pt>
                <c:pt idx="1148">
                  <c:v>43021</c:v>
                </c:pt>
                <c:pt idx="1149">
                  <c:v>43020</c:v>
                </c:pt>
                <c:pt idx="1150">
                  <c:v>43019</c:v>
                </c:pt>
                <c:pt idx="1151">
                  <c:v>43018</c:v>
                </c:pt>
                <c:pt idx="1152">
                  <c:v>43014</c:v>
                </c:pt>
                <c:pt idx="1153">
                  <c:v>43013</c:v>
                </c:pt>
                <c:pt idx="1154">
                  <c:v>43012</c:v>
                </c:pt>
                <c:pt idx="1155">
                  <c:v>43011</c:v>
                </c:pt>
                <c:pt idx="1156">
                  <c:v>43010</c:v>
                </c:pt>
                <c:pt idx="1157">
                  <c:v>43007</c:v>
                </c:pt>
                <c:pt idx="1158">
                  <c:v>43006</c:v>
                </c:pt>
                <c:pt idx="1159">
                  <c:v>43005</c:v>
                </c:pt>
                <c:pt idx="1160">
                  <c:v>43004</c:v>
                </c:pt>
                <c:pt idx="1161">
                  <c:v>43003</c:v>
                </c:pt>
                <c:pt idx="1162">
                  <c:v>43000</c:v>
                </c:pt>
                <c:pt idx="1163">
                  <c:v>42999</c:v>
                </c:pt>
                <c:pt idx="1164">
                  <c:v>42998</c:v>
                </c:pt>
                <c:pt idx="1165">
                  <c:v>42997</c:v>
                </c:pt>
                <c:pt idx="1166">
                  <c:v>42996</c:v>
                </c:pt>
                <c:pt idx="1167">
                  <c:v>42993</c:v>
                </c:pt>
                <c:pt idx="1168">
                  <c:v>42992</c:v>
                </c:pt>
                <c:pt idx="1169">
                  <c:v>42991</c:v>
                </c:pt>
                <c:pt idx="1170">
                  <c:v>42990</c:v>
                </c:pt>
                <c:pt idx="1171">
                  <c:v>42989</c:v>
                </c:pt>
                <c:pt idx="1172">
                  <c:v>42986</c:v>
                </c:pt>
                <c:pt idx="1173">
                  <c:v>42985</c:v>
                </c:pt>
                <c:pt idx="1174">
                  <c:v>42984</c:v>
                </c:pt>
                <c:pt idx="1175">
                  <c:v>42983</c:v>
                </c:pt>
                <c:pt idx="1176">
                  <c:v>42979</c:v>
                </c:pt>
                <c:pt idx="1177">
                  <c:v>42978</c:v>
                </c:pt>
                <c:pt idx="1178">
                  <c:v>42977</c:v>
                </c:pt>
                <c:pt idx="1179">
                  <c:v>42976</c:v>
                </c:pt>
                <c:pt idx="1180">
                  <c:v>42975</c:v>
                </c:pt>
                <c:pt idx="1181">
                  <c:v>42972</c:v>
                </c:pt>
                <c:pt idx="1182">
                  <c:v>42971</c:v>
                </c:pt>
                <c:pt idx="1183">
                  <c:v>42970</c:v>
                </c:pt>
                <c:pt idx="1184">
                  <c:v>42969</c:v>
                </c:pt>
                <c:pt idx="1185">
                  <c:v>42968</c:v>
                </c:pt>
                <c:pt idx="1186">
                  <c:v>42965</c:v>
                </c:pt>
                <c:pt idx="1187">
                  <c:v>42964</c:v>
                </c:pt>
                <c:pt idx="1188">
                  <c:v>42963</c:v>
                </c:pt>
                <c:pt idx="1189">
                  <c:v>42962</c:v>
                </c:pt>
                <c:pt idx="1190">
                  <c:v>42961</c:v>
                </c:pt>
                <c:pt idx="1191">
                  <c:v>42957</c:v>
                </c:pt>
                <c:pt idx="1192">
                  <c:v>42956</c:v>
                </c:pt>
                <c:pt idx="1193">
                  <c:v>42955</c:v>
                </c:pt>
                <c:pt idx="1194">
                  <c:v>42954</c:v>
                </c:pt>
                <c:pt idx="1195">
                  <c:v>42951</c:v>
                </c:pt>
                <c:pt idx="1196">
                  <c:v>42950</c:v>
                </c:pt>
                <c:pt idx="1197">
                  <c:v>42949</c:v>
                </c:pt>
                <c:pt idx="1198">
                  <c:v>42948</c:v>
                </c:pt>
                <c:pt idx="1199">
                  <c:v>42947</c:v>
                </c:pt>
                <c:pt idx="1200">
                  <c:v>42944</c:v>
                </c:pt>
                <c:pt idx="1201">
                  <c:v>42943</c:v>
                </c:pt>
                <c:pt idx="1202">
                  <c:v>42942</c:v>
                </c:pt>
                <c:pt idx="1203">
                  <c:v>42941</c:v>
                </c:pt>
                <c:pt idx="1204">
                  <c:v>42940</c:v>
                </c:pt>
                <c:pt idx="1205">
                  <c:v>42937</c:v>
                </c:pt>
                <c:pt idx="1206">
                  <c:v>42936</c:v>
                </c:pt>
                <c:pt idx="1207">
                  <c:v>42935</c:v>
                </c:pt>
                <c:pt idx="1208">
                  <c:v>42934</c:v>
                </c:pt>
                <c:pt idx="1209">
                  <c:v>42933</c:v>
                </c:pt>
                <c:pt idx="1210">
                  <c:v>42930</c:v>
                </c:pt>
                <c:pt idx="1211">
                  <c:v>42929</c:v>
                </c:pt>
                <c:pt idx="1212">
                  <c:v>42928</c:v>
                </c:pt>
                <c:pt idx="1213">
                  <c:v>42927</c:v>
                </c:pt>
                <c:pt idx="1214">
                  <c:v>42926</c:v>
                </c:pt>
                <c:pt idx="1215">
                  <c:v>42923</c:v>
                </c:pt>
                <c:pt idx="1216">
                  <c:v>42922</c:v>
                </c:pt>
                <c:pt idx="1217">
                  <c:v>42921</c:v>
                </c:pt>
                <c:pt idx="1218">
                  <c:v>42916</c:v>
                </c:pt>
                <c:pt idx="1219">
                  <c:v>42915</c:v>
                </c:pt>
                <c:pt idx="1220">
                  <c:v>42914</c:v>
                </c:pt>
                <c:pt idx="1221">
                  <c:v>42913</c:v>
                </c:pt>
                <c:pt idx="1222">
                  <c:v>42912</c:v>
                </c:pt>
                <c:pt idx="1223">
                  <c:v>42909</c:v>
                </c:pt>
                <c:pt idx="1224">
                  <c:v>42908</c:v>
                </c:pt>
                <c:pt idx="1225">
                  <c:v>42907</c:v>
                </c:pt>
                <c:pt idx="1226">
                  <c:v>42906</c:v>
                </c:pt>
                <c:pt idx="1227">
                  <c:v>42905</c:v>
                </c:pt>
                <c:pt idx="1228">
                  <c:v>42902</c:v>
                </c:pt>
                <c:pt idx="1229">
                  <c:v>42901</c:v>
                </c:pt>
                <c:pt idx="1230">
                  <c:v>42900</c:v>
                </c:pt>
                <c:pt idx="1231">
                  <c:v>42899</c:v>
                </c:pt>
                <c:pt idx="1232">
                  <c:v>42898</c:v>
                </c:pt>
                <c:pt idx="1233">
                  <c:v>42895</c:v>
                </c:pt>
                <c:pt idx="1234">
                  <c:v>42894</c:v>
                </c:pt>
                <c:pt idx="1235">
                  <c:v>42893</c:v>
                </c:pt>
                <c:pt idx="1236">
                  <c:v>42892</c:v>
                </c:pt>
                <c:pt idx="1237">
                  <c:v>42891</c:v>
                </c:pt>
                <c:pt idx="1238">
                  <c:v>42888</c:v>
                </c:pt>
                <c:pt idx="1239">
                  <c:v>42887</c:v>
                </c:pt>
                <c:pt idx="1240">
                  <c:v>42886</c:v>
                </c:pt>
                <c:pt idx="1241">
                  <c:v>42885</c:v>
                </c:pt>
                <c:pt idx="1242">
                  <c:v>42881</c:v>
                </c:pt>
                <c:pt idx="1243">
                  <c:v>42880</c:v>
                </c:pt>
                <c:pt idx="1244">
                  <c:v>42879</c:v>
                </c:pt>
                <c:pt idx="1245">
                  <c:v>42878</c:v>
                </c:pt>
                <c:pt idx="1246">
                  <c:v>42877</c:v>
                </c:pt>
                <c:pt idx="1247">
                  <c:v>42874</c:v>
                </c:pt>
                <c:pt idx="1248">
                  <c:v>42873</c:v>
                </c:pt>
                <c:pt idx="1249">
                  <c:v>42872</c:v>
                </c:pt>
                <c:pt idx="1250">
                  <c:v>42871</c:v>
                </c:pt>
                <c:pt idx="1251">
                  <c:v>42870</c:v>
                </c:pt>
                <c:pt idx="1252">
                  <c:v>42867</c:v>
                </c:pt>
                <c:pt idx="1253">
                  <c:v>42866</c:v>
                </c:pt>
                <c:pt idx="1254">
                  <c:v>42865</c:v>
                </c:pt>
                <c:pt idx="1255">
                  <c:v>42864</c:v>
                </c:pt>
                <c:pt idx="1256">
                  <c:v>42863</c:v>
                </c:pt>
                <c:pt idx="1257">
                  <c:v>42860</c:v>
                </c:pt>
                <c:pt idx="1258">
                  <c:v>42859</c:v>
                </c:pt>
                <c:pt idx="1259">
                  <c:v>42858</c:v>
                </c:pt>
                <c:pt idx="1260">
                  <c:v>42857</c:v>
                </c:pt>
                <c:pt idx="1261">
                  <c:v>42856</c:v>
                </c:pt>
                <c:pt idx="1262">
                  <c:v>42853</c:v>
                </c:pt>
                <c:pt idx="1263">
                  <c:v>42852</c:v>
                </c:pt>
                <c:pt idx="1264">
                  <c:v>42851</c:v>
                </c:pt>
                <c:pt idx="1265">
                  <c:v>42850</c:v>
                </c:pt>
                <c:pt idx="1266">
                  <c:v>42849</c:v>
                </c:pt>
                <c:pt idx="1267">
                  <c:v>42846</c:v>
                </c:pt>
                <c:pt idx="1268">
                  <c:v>42845</c:v>
                </c:pt>
                <c:pt idx="1269">
                  <c:v>42844</c:v>
                </c:pt>
                <c:pt idx="1270">
                  <c:v>42843</c:v>
                </c:pt>
                <c:pt idx="1271">
                  <c:v>42842</c:v>
                </c:pt>
                <c:pt idx="1272">
                  <c:v>42838</c:v>
                </c:pt>
                <c:pt idx="1273">
                  <c:v>42837</c:v>
                </c:pt>
                <c:pt idx="1274">
                  <c:v>42836</c:v>
                </c:pt>
                <c:pt idx="1275">
                  <c:v>42835</c:v>
                </c:pt>
                <c:pt idx="1276">
                  <c:v>42832</c:v>
                </c:pt>
                <c:pt idx="1277">
                  <c:v>42831</c:v>
                </c:pt>
                <c:pt idx="1278">
                  <c:v>42830</c:v>
                </c:pt>
                <c:pt idx="1279">
                  <c:v>42829</c:v>
                </c:pt>
                <c:pt idx="1280">
                  <c:v>42828</c:v>
                </c:pt>
                <c:pt idx="1281">
                  <c:v>42825</c:v>
                </c:pt>
                <c:pt idx="1282">
                  <c:v>42824</c:v>
                </c:pt>
                <c:pt idx="1283">
                  <c:v>42823</c:v>
                </c:pt>
                <c:pt idx="1284">
                  <c:v>42822</c:v>
                </c:pt>
                <c:pt idx="1285">
                  <c:v>42821</c:v>
                </c:pt>
                <c:pt idx="1286">
                  <c:v>42818</c:v>
                </c:pt>
                <c:pt idx="1287">
                  <c:v>42817</c:v>
                </c:pt>
                <c:pt idx="1288">
                  <c:v>42816</c:v>
                </c:pt>
                <c:pt idx="1289">
                  <c:v>42815</c:v>
                </c:pt>
                <c:pt idx="1290">
                  <c:v>42814</c:v>
                </c:pt>
                <c:pt idx="1291">
                  <c:v>42811</c:v>
                </c:pt>
                <c:pt idx="1292">
                  <c:v>42810</c:v>
                </c:pt>
                <c:pt idx="1293">
                  <c:v>42809</c:v>
                </c:pt>
                <c:pt idx="1294">
                  <c:v>42808</c:v>
                </c:pt>
                <c:pt idx="1295">
                  <c:v>42807</c:v>
                </c:pt>
                <c:pt idx="1296">
                  <c:v>42804</c:v>
                </c:pt>
                <c:pt idx="1297">
                  <c:v>42803</c:v>
                </c:pt>
                <c:pt idx="1298">
                  <c:v>42802</c:v>
                </c:pt>
                <c:pt idx="1299">
                  <c:v>42801</c:v>
                </c:pt>
                <c:pt idx="1300">
                  <c:v>42800</c:v>
                </c:pt>
                <c:pt idx="1301">
                  <c:v>42797</c:v>
                </c:pt>
                <c:pt idx="1302">
                  <c:v>42796</c:v>
                </c:pt>
                <c:pt idx="1303">
                  <c:v>42795</c:v>
                </c:pt>
                <c:pt idx="1304">
                  <c:v>42794</c:v>
                </c:pt>
                <c:pt idx="1305">
                  <c:v>42793</c:v>
                </c:pt>
                <c:pt idx="1306">
                  <c:v>42790</c:v>
                </c:pt>
                <c:pt idx="1307">
                  <c:v>42789</c:v>
                </c:pt>
                <c:pt idx="1308">
                  <c:v>42788</c:v>
                </c:pt>
                <c:pt idx="1309">
                  <c:v>42787</c:v>
                </c:pt>
                <c:pt idx="1310">
                  <c:v>42783</c:v>
                </c:pt>
                <c:pt idx="1311">
                  <c:v>42782</c:v>
                </c:pt>
                <c:pt idx="1312">
                  <c:v>42781</c:v>
                </c:pt>
                <c:pt idx="1313">
                  <c:v>42780</c:v>
                </c:pt>
                <c:pt idx="1314">
                  <c:v>42779</c:v>
                </c:pt>
                <c:pt idx="1315">
                  <c:v>42776</c:v>
                </c:pt>
                <c:pt idx="1316">
                  <c:v>42775</c:v>
                </c:pt>
                <c:pt idx="1317">
                  <c:v>42774</c:v>
                </c:pt>
                <c:pt idx="1318">
                  <c:v>42773</c:v>
                </c:pt>
                <c:pt idx="1319">
                  <c:v>42772</c:v>
                </c:pt>
                <c:pt idx="1320">
                  <c:v>42769</c:v>
                </c:pt>
                <c:pt idx="1321">
                  <c:v>42768</c:v>
                </c:pt>
                <c:pt idx="1322">
                  <c:v>42767</c:v>
                </c:pt>
                <c:pt idx="1323">
                  <c:v>42766</c:v>
                </c:pt>
                <c:pt idx="1324">
                  <c:v>42765</c:v>
                </c:pt>
                <c:pt idx="1325">
                  <c:v>42762</c:v>
                </c:pt>
                <c:pt idx="1326">
                  <c:v>42761</c:v>
                </c:pt>
                <c:pt idx="1327">
                  <c:v>42760</c:v>
                </c:pt>
                <c:pt idx="1328">
                  <c:v>42759</c:v>
                </c:pt>
                <c:pt idx="1329">
                  <c:v>42758</c:v>
                </c:pt>
                <c:pt idx="1330">
                  <c:v>42755</c:v>
                </c:pt>
                <c:pt idx="1331">
                  <c:v>42754</c:v>
                </c:pt>
                <c:pt idx="1332">
                  <c:v>42753</c:v>
                </c:pt>
                <c:pt idx="1333">
                  <c:v>42752</c:v>
                </c:pt>
                <c:pt idx="1334">
                  <c:v>42748</c:v>
                </c:pt>
                <c:pt idx="1335">
                  <c:v>42747</c:v>
                </c:pt>
                <c:pt idx="1336">
                  <c:v>42746</c:v>
                </c:pt>
                <c:pt idx="1337">
                  <c:v>42745</c:v>
                </c:pt>
                <c:pt idx="1338">
                  <c:v>42744</c:v>
                </c:pt>
                <c:pt idx="1339">
                  <c:v>42741</c:v>
                </c:pt>
                <c:pt idx="1340">
                  <c:v>42740</c:v>
                </c:pt>
                <c:pt idx="1341">
                  <c:v>42739</c:v>
                </c:pt>
                <c:pt idx="1342">
                  <c:v>42738</c:v>
                </c:pt>
                <c:pt idx="1343">
                  <c:v>42734</c:v>
                </c:pt>
                <c:pt idx="1344">
                  <c:v>42733</c:v>
                </c:pt>
                <c:pt idx="1345">
                  <c:v>42732</c:v>
                </c:pt>
                <c:pt idx="1346">
                  <c:v>42731</c:v>
                </c:pt>
                <c:pt idx="1347">
                  <c:v>42730</c:v>
                </c:pt>
                <c:pt idx="1348">
                  <c:v>42727</c:v>
                </c:pt>
                <c:pt idx="1349">
                  <c:v>42726</c:v>
                </c:pt>
                <c:pt idx="1350">
                  <c:v>42725</c:v>
                </c:pt>
                <c:pt idx="1351">
                  <c:v>42724</c:v>
                </c:pt>
                <c:pt idx="1352">
                  <c:v>42723</c:v>
                </c:pt>
                <c:pt idx="1353">
                  <c:v>42720</c:v>
                </c:pt>
                <c:pt idx="1354">
                  <c:v>42719</c:v>
                </c:pt>
                <c:pt idx="1355">
                  <c:v>42718</c:v>
                </c:pt>
                <c:pt idx="1356">
                  <c:v>42717</c:v>
                </c:pt>
                <c:pt idx="1357">
                  <c:v>42716</c:v>
                </c:pt>
                <c:pt idx="1358">
                  <c:v>42713</c:v>
                </c:pt>
                <c:pt idx="1359">
                  <c:v>42712</c:v>
                </c:pt>
                <c:pt idx="1360">
                  <c:v>42711</c:v>
                </c:pt>
                <c:pt idx="1361">
                  <c:v>42710</c:v>
                </c:pt>
                <c:pt idx="1362">
                  <c:v>42709</c:v>
                </c:pt>
                <c:pt idx="1363">
                  <c:v>42706</c:v>
                </c:pt>
                <c:pt idx="1364">
                  <c:v>42705</c:v>
                </c:pt>
                <c:pt idx="1365">
                  <c:v>42704</c:v>
                </c:pt>
                <c:pt idx="1366">
                  <c:v>42703</c:v>
                </c:pt>
                <c:pt idx="1367">
                  <c:v>42702</c:v>
                </c:pt>
                <c:pt idx="1368">
                  <c:v>42699</c:v>
                </c:pt>
                <c:pt idx="1369">
                  <c:v>42698</c:v>
                </c:pt>
                <c:pt idx="1370">
                  <c:v>42697</c:v>
                </c:pt>
                <c:pt idx="1371">
                  <c:v>42696</c:v>
                </c:pt>
                <c:pt idx="1372">
                  <c:v>42695</c:v>
                </c:pt>
                <c:pt idx="1373">
                  <c:v>42692</c:v>
                </c:pt>
                <c:pt idx="1374">
                  <c:v>42691</c:v>
                </c:pt>
                <c:pt idx="1375">
                  <c:v>42690</c:v>
                </c:pt>
                <c:pt idx="1376">
                  <c:v>42689</c:v>
                </c:pt>
                <c:pt idx="1377">
                  <c:v>42688</c:v>
                </c:pt>
                <c:pt idx="1378">
                  <c:v>42685</c:v>
                </c:pt>
                <c:pt idx="1379">
                  <c:v>42684</c:v>
                </c:pt>
                <c:pt idx="1380">
                  <c:v>42683</c:v>
                </c:pt>
                <c:pt idx="1381">
                  <c:v>42682</c:v>
                </c:pt>
                <c:pt idx="1382">
                  <c:v>42681</c:v>
                </c:pt>
                <c:pt idx="1383">
                  <c:v>42678</c:v>
                </c:pt>
                <c:pt idx="1384">
                  <c:v>42677</c:v>
                </c:pt>
                <c:pt idx="1385">
                  <c:v>42676</c:v>
                </c:pt>
                <c:pt idx="1386">
                  <c:v>42675</c:v>
                </c:pt>
                <c:pt idx="1387">
                  <c:v>42674</c:v>
                </c:pt>
                <c:pt idx="1388">
                  <c:v>42671</c:v>
                </c:pt>
                <c:pt idx="1389">
                  <c:v>42670</c:v>
                </c:pt>
                <c:pt idx="1390">
                  <c:v>42669</c:v>
                </c:pt>
                <c:pt idx="1391">
                  <c:v>42668</c:v>
                </c:pt>
                <c:pt idx="1392">
                  <c:v>42667</c:v>
                </c:pt>
                <c:pt idx="1393">
                  <c:v>42664</c:v>
                </c:pt>
                <c:pt idx="1394">
                  <c:v>42663</c:v>
                </c:pt>
                <c:pt idx="1395">
                  <c:v>42662</c:v>
                </c:pt>
                <c:pt idx="1396">
                  <c:v>42661</c:v>
                </c:pt>
                <c:pt idx="1397">
                  <c:v>42660</c:v>
                </c:pt>
                <c:pt idx="1398">
                  <c:v>42657</c:v>
                </c:pt>
                <c:pt idx="1399">
                  <c:v>42656</c:v>
                </c:pt>
                <c:pt idx="1400">
                  <c:v>42655</c:v>
                </c:pt>
                <c:pt idx="1401">
                  <c:v>42654</c:v>
                </c:pt>
                <c:pt idx="1402">
                  <c:v>42653</c:v>
                </c:pt>
                <c:pt idx="1403">
                  <c:v>42650</c:v>
                </c:pt>
                <c:pt idx="1404">
                  <c:v>42649</c:v>
                </c:pt>
                <c:pt idx="1405">
                  <c:v>42648</c:v>
                </c:pt>
                <c:pt idx="1406">
                  <c:v>42647</c:v>
                </c:pt>
                <c:pt idx="1407">
                  <c:v>42646</c:v>
                </c:pt>
                <c:pt idx="1408">
                  <c:v>42643</c:v>
                </c:pt>
                <c:pt idx="1409">
                  <c:v>42642</c:v>
                </c:pt>
                <c:pt idx="1410">
                  <c:v>42641</c:v>
                </c:pt>
                <c:pt idx="1411">
                  <c:v>42640</c:v>
                </c:pt>
                <c:pt idx="1412">
                  <c:v>42639</c:v>
                </c:pt>
                <c:pt idx="1413">
                  <c:v>42636</c:v>
                </c:pt>
                <c:pt idx="1414">
                  <c:v>42635</c:v>
                </c:pt>
                <c:pt idx="1415">
                  <c:v>42634</c:v>
                </c:pt>
                <c:pt idx="1416">
                  <c:v>42633</c:v>
                </c:pt>
                <c:pt idx="1417">
                  <c:v>42632</c:v>
                </c:pt>
                <c:pt idx="1418">
                  <c:v>42629</c:v>
                </c:pt>
                <c:pt idx="1419">
                  <c:v>42628</c:v>
                </c:pt>
                <c:pt idx="1420">
                  <c:v>42627</c:v>
                </c:pt>
                <c:pt idx="1421">
                  <c:v>42626</c:v>
                </c:pt>
                <c:pt idx="1422">
                  <c:v>42625</c:v>
                </c:pt>
                <c:pt idx="1423">
                  <c:v>42622</c:v>
                </c:pt>
                <c:pt idx="1424">
                  <c:v>42621</c:v>
                </c:pt>
                <c:pt idx="1425">
                  <c:v>42620</c:v>
                </c:pt>
                <c:pt idx="1426">
                  <c:v>42619</c:v>
                </c:pt>
                <c:pt idx="1427">
                  <c:v>42618</c:v>
                </c:pt>
                <c:pt idx="1428">
                  <c:v>42615</c:v>
                </c:pt>
                <c:pt idx="1429">
                  <c:v>42614</c:v>
                </c:pt>
                <c:pt idx="1430">
                  <c:v>42613</c:v>
                </c:pt>
                <c:pt idx="1431">
                  <c:v>42612</c:v>
                </c:pt>
                <c:pt idx="1432">
                  <c:v>42611</c:v>
                </c:pt>
                <c:pt idx="1433">
                  <c:v>42608</c:v>
                </c:pt>
                <c:pt idx="1434">
                  <c:v>42607</c:v>
                </c:pt>
                <c:pt idx="1435">
                  <c:v>42606</c:v>
                </c:pt>
                <c:pt idx="1436">
                  <c:v>42605</c:v>
                </c:pt>
                <c:pt idx="1437">
                  <c:v>42604</c:v>
                </c:pt>
                <c:pt idx="1438">
                  <c:v>42601</c:v>
                </c:pt>
                <c:pt idx="1439">
                  <c:v>42600</c:v>
                </c:pt>
                <c:pt idx="1440">
                  <c:v>42599</c:v>
                </c:pt>
                <c:pt idx="1441">
                  <c:v>42598</c:v>
                </c:pt>
                <c:pt idx="1442">
                  <c:v>42597</c:v>
                </c:pt>
                <c:pt idx="1443">
                  <c:v>42594</c:v>
                </c:pt>
                <c:pt idx="1444">
                  <c:v>42593</c:v>
                </c:pt>
                <c:pt idx="1445">
                  <c:v>42592</c:v>
                </c:pt>
                <c:pt idx="1446">
                  <c:v>42591</c:v>
                </c:pt>
                <c:pt idx="1447">
                  <c:v>42590</c:v>
                </c:pt>
                <c:pt idx="1448">
                  <c:v>42587</c:v>
                </c:pt>
                <c:pt idx="1449">
                  <c:v>42586</c:v>
                </c:pt>
                <c:pt idx="1450">
                  <c:v>42585</c:v>
                </c:pt>
                <c:pt idx="1451">
                  <c:v>42584</c:v>
                </c:pt>
                <c:pt idx="1452">
                  <c:v>42583</c:v>
                </c:pt>
                <c:pt idx="1453">
                  <c:v>42580</c:v>
                </c:pt>
                <c:pt idx="1454">
                  <c:v>42579</c:v>
                </c:pt>
                <c:pt idx="1455">
                  <c:v>42578</c:v>
                </c:pt>
                <c:pt idx="1456">
                  <c:v>42577</c:v>
                </c:pt>
                <c:pt idx="1457">
                  <c:v>42576</c:v>
                </c:pt>
                <c:pt idx="1458">
                  <c:v>42573</c:v>
                </c:pt>
                <c:pt idx="1459">
                  <c:v>42572</c:v>
                </c:pt>
                <c:pt idx="1460">
                  <c:v>42571</c:v>
                </c:pt>
                <c:pt idx="1461">
                  <c:v>42570</c:v>
                </c:pt>
                <c:pt idx="1462">
                  <c:v>42569</c:v>
                </c:pt>
                <c:pt idx="1463">
                  <c:v>42566</c:v>
                </c:pt>
                <c:pt idx="1464">
                  <c:v>42565</c:v>
                </c:pt>
                <c:pt idx="1465">
                  <c:v>42564</c:v>
                </c:pt>
                <c:pt idx="1466">
                  <c:v>42563</c:v>
                </c:pt>
                <c:pt idx="1467">
                  <c:v>42562</c:v>
                </c:pt>
                <c:pt idx="1468">
                  <c:v>42559</c:v>
                </c:pt>
                <c:pt idx="1469">
                  <c:v>42558</c:v>
                </c:pt>
                <c:pt idx="1470">
                  <c:v>42557</c:v>
                </c:pt>
                <c:pt idx="1471">
                  <c:v>42556</c:v>
                </c:pt>
                <c:pt idx="1472">
                  <c:v>42555</c:v>
                </c:pt>
                <c:pt idx="1473">
                  <c:v>42552</c:v>
                </c:pt>
                <c:pt idx="1474">
                  <c:v>42551</c:v>
                </c:pt>
                <c:pt idx="1475">
                  <c:v>42550</c:v>
                </c:pt>
                <c:pt idx="1476">
                  <c:v>42549</c:v>
                </c:pt>
                <c:pt idx="1477">
                  <c:v>42548</c:v>
                </c:pt>
                <c:pt idx="1478">
                  <c:v>42545</c:v>
                </c:pt>
                <c:pt idx="1479">
                  <c:v>42544</c:v>
                </c:pt>
                <c:pt idx="1480">
                  <c:v>42543</c:v>
                </c:pt>
                <c:pt idx="1481">
                  <c:v>42542</c:v>
                </c:pt>
                <c:pt idx="1482">
                  <c:v>42541</c:v>
                </c:pt>
                <c:pt idx="1483">
                  <c:v>42538</c:v>
                </c:pt>
                <c:pt idx="1484">
                  <c:v>42537</c:v>
                </c:pt>
                <c:pt idx="1485">
                  <c:v>42536</c:v>
                </c:pt>
                <c:pt idx="1486">
                  <c:v>42535</c:v>
                </c:pt>
                <c:pt idx="1487">
                  <c:v>42534</c:v>
                </c:pt>
                <c:pt idx="1488">
                  <c:v>42531</c:v>
                </c:pt>
                <c:pt idx="1489">
                  <c:v>42530</c:v>
                </c:pt>
                <c:pt idx="1490">
                  <c:v>42529</c:v>
                </c:pt>
                <c:pt idx="1491">
                  <c:v>42528</c:v>
                </c:pt>
                <c:pt idx="1492">
                  <c:v>42527</c:v>
                </c:pt>
                <c:pt idx="1493">
                  <c:v>42524</c:v>
                </c:pt>
                <c:pt idx="1494">
                  <c:v>42523</c:v>
                </c:pt>
                <c:pt idx="1495">
                  <c:v>42522</c:v>
                </c:pt>
                <c:pt idx="1496">
                  <c:v>42521</c:v>
                </c:pt>
                <c:pt idx="1497">
                  <c:v>42520</c:v>
                </c:pt>
                <c:pt idx="1498">
                  <c:v>42517</c:v>
                </c:pt>
                <c:pt idx="1499">
                  <c:v>42516</c:v>
                </c:pt>
                <c:pt idx="1500">
                  <c:v>42515</c:v>
                </c:pt>
                <c:pt idx="1501">
                  <c:v>42514</c:v>
                </c:pt>
                <c:pt idx="1502">
                  <c:v>42513</c:v>
                </c:pt>
                <c:pt idx="1503">
                  <c:v>42510</c:v>
                </c:pt>
                <c:pt idx="1504">
                  <c:v>42509</c:v>
                </c:pt>
                <c:pt idx="1505">
                  <c:v>42508</c:v>
                </c:pt>
                <c:pt idx="1506">
                  <c:v>42507</c:v>
                </c:pt>
                <c:pt idx="1507">
                  <c:v>42506</c:v>
                </c:pt>
                <c:pt idx="1508">
                  <c:v>42503</c:v>
                </c:pt>
                <c:pt idx="1509">
                  <c:v>42502</c:v>
                </c:pt>
                <c:pt idx="1510">
                  <c:v>42501</c:v>
                </c:pt>
                <c:pt idx="1511">
                  <c:v>42500</c:v>
                </c:pt>
                <c:pt idx="1512">
                  <c:v>42499</c:v>
                </c:pt>
                <c:pt idx="1513">
                  <c:v>42496</c:v>
                </c:pt>
                <c:pt idx="1514">
                  <c:v>42495</c:v>
                </c:pt>
                <c:pt idx="1515">
                  <c:v>42494</c:v>
                </c:pt>
                <c:pt idx="1516">
                  <c:v>42493</c:v>
                </c:pt>
                <c:pt idx="1517">
                  <c:v>42492</c:v>
                </c:pt>
                <c:pt idx="1518">
                  <c:v>42489</c:v>
                </c:pt>
                <c:pt idx="1519">
                  <c:v>42488</c:v>
                </c:pt>
                <c:pt idx="1520">
                  <c:v>42487</c:v>
                </c:pt>
                <c:pt idx="1521">
                  <c:v>42486</c:v>
                </c:pt>
                <c:pt idx="1522">
                  <c:v>42485</c:v>
                </c:pt>
                <c:pt idx="1523">
                  <c:v>42482</c:v>
                </c:pt>
                <c:pt idx="1524">
                  <c:v>42481</c:v>
                </c:pt>
                <c:pt idx="1525">
                  <c:v>42480</c:v>
                </c:pt>
                <c:pt idx="1526">
                  <c:v>42479</c:v>
                </c:pt>
                <c:pt idx="1527">
                  <c:v>42478</c:v>
                </c:pt>
                <c:pt idx="1528">
                  <c:v>42475</c:v>
                </c:pt>
                <c:pt idx="1529">
                  <c:v>42474</c:v>
                </c:pt>
                <c:pt idx="1530">
                  <c:v>42473</c:v>
                </c:pt>
                <c:pt idx="1531">
                  <c:v>42472</c:v>
                </c:pt>
                <c:pt idx="1532">
                  <c:v>42471</c:v>
                </c:pt>
                <c:pt idx="1533">
                  <c:v>42468</c:v>
                </c:pt>
                <c:pt idx="1534">
                  <c:v>42467</c:v>
                </c:pt>
                <c:pt idx="1535">
                  <c:v>42466</c:v>
                </c:pt>
                <c:pt idx="1536">
                  <c:v>42465</c:v>
                </c:pt>
                <c:pt idx="1537">
                  <c:v>42464</c:v>
                </c:pt>
                <c:pt idx="1538">
                  <c:v>42461</c:v>
                </c:pt>
                <c:pt idx="1539">
                  <c:v>42460</c:v>
                </c:pt>
                <c:pt idx="1540">
                  <c:v>42459</c:v>
                </c:pt>
                <c:pt idx="1541">
                  <c:v>42458</c:v>
                </c:pt>
                <c:pt idx="1542">
                  <c:v>42457</c:v>
                </c:pt>
                <c:pt idx="1543">
                  <c:v>42454</c:v>
                </c:pt>
                <c:pt idx="1544">
                  <c:v>42453</c:v>
                </c:pt>
                <c:pt idx="1545">
                  <c:v>42452</c:v>
                </c:pt>
                <c:pt idx="1546">
                  <c:v>42451</c:v>
                </c:pt>
                <c:pt idx="1547">
                  <c:v>42450</c:v>
                </c:pt>
                <c:pt idx="1548">
                  <c:v>42447</c:v>
                </c:pt>
                <c:pt idx="1549">
                  <c:v>42446</c:v>
                </c:pt>
                <c:pt idx="1550">
                  <c:v>42445</c:v>
                </c:pt>
                <c:pt idx="1551">
                  <c:v>42444</c:v>
                </c:pt>
                <c:pt idx="1552">
                  <c:v>42443</c:v>
                </c:pt>
                <c:pt idx="1553">
                  <c:v>42440</c:v>
                </c:pt>
                <c:pt idx="1554">
                  <c:v>42439</c:v>
                </c:pt>
                <c:pt idx="1555">
                  <c:v>42438</c:v>
                </c:pt>
                <c:pt idx="1556">
                  <c:v>42437</c:v>
                </c:pt>
                <c:pt idx="1557">
                  <c:v>42436</c:v>
                </c:pt>
                <c:pt idx="1558">
                  <c:v>42433</c:v>
                </c:pt>
                <c:pt idx="1559">
                  <c:v>42432</c:v>
                </c:pt>
                <c:pt idx="1560">
                  <c:v>42431</c:v>
                </c:pt>
                <c:pt idx="1561">
                  <c:v>42430</c:v>
                </c:pt>
                <c:pt idx="1562">
                  <c:v>42429</c:v>
                </c:pt>
                <c:pt idx="1563">
                  <c:v>42426</c:v>
                </c:pt>
                <c:pt idx="1564">
                  <c:v>42425</c:v>
                </c:pt>
                <c:pt idx="1565">
                  <c:v>42424</c:v>
                </c:pt>
                <c:pt idx="1566">
                  <c:v>42423</c:v>
                </c:pt>
                <c:pt idx="1567">
                  <c:v>42422</c:v>
                </c:pt>
                <c:pt idx="1568">
                  <c:v>42419</c:v>
                </c:pt>
                <c:pt idx="1569">
                  <c:v>42418</c:v>
                </c:pt>
                <c:pt idx="1570">
                  <c:v>42417</c:v>
                </c:pt>
                <c:pt idx="1571">
                  <c:v>42416</c:v>
                </c:pt>
                <c:pt idx="1572">
                  <c:v>42415</c:v>
                </c:pt>
                <c:pt idx="1573">
                  <c:v>42412</c:v>
                </c:pt>
                <c:pt idx="1574">
                  <c:v>42411</c:v>
                </c:pt>
                <c:pt idx="1575">
                  <c:v>42410</c:v>
                </c:pt>
                <c:pt idx="1576">
                  <c:v>42409</c:v>
                </c:pt>
                <c:pt idx="1577">
                  <c:v>42408</c:v>
                </c:pt>
                <c:pt idx="1578">
                  <c:v>42405</c:v>
                </c:pt>
                <c:pt idx="1579">
                  <c:v>42404</c:v>
                </c:pt>
                <c:pt idx="1580">
                  <c:v>42403</c:v>
                </c:pt>
                <c:pt idx="1581">
                  <c:v>42402</c:v>
                </c:pt>
                <c:pt idx="1582">
                  <c:v>42401</c:v>
                </c:pt>
                <c:pt idx="1583">
                  <c:v>42398</c:v>
                </c:pt>
                <c:pt idx="1584">
                  <c:v>42397</c:v>
                </c:pt>
                <c:pt idx="1585">
                  <c:v>42396</c:v>
                </c:pt>
                <c:pt idx="1586">
                  <c:v>42395</c:v>
                </c:pt>
                <c:pt idx="1587">
                  <c:v>42394</c:v>
                </c:pt>
                <c:pt idx="1588">
                  <c:v>42391</c:v>
                </c:pt>
                <c:pt idx="1589">
                  <c:v>42390</c:v>
                </c:pt>
                <c:pt idx="1590">
                  <c:v>42389</c:v>
                </c:pt>
                <c:pt idx="1591">
                  <c:v>42388</c:v>
                </c:pt>
                <c:pt idx="1592">
                  <c:v>42387</c:v>
                </c:pt>
                <c:pt idx="1593">
                  <c:v>42384</c:v>
                </c:pt>
                <c:pt idx="1594">
                  <c:v>42383</c:v>
                </c:pt>
                <c:pt idx="1595">
                  <c:v>42382</c:v>
                </c:pt>
                <c:pt idx="1596">
                  <c:v>42381</c:v>
                </c:pt>
                <c:pt idx="1597">
                  <c:v>42380</c:v>
                </c:pt>
                <c:pt idx="1598">
                  <c:v>42377</c:v>
                </c:pt>
                <c:pt idx="1599">
                  <c:v>42376</c:v>
                </c:pt>
                <c:pt idx="1600">
                  <c:v>42375</c:v>
                </c:pt>
                <c:pt idx="1601">
                  <c:v>42374</c:v>
                </c:pt>
                <c:pt idx="1602">
                  <c:v>42373</c:v>
                </c:pt>
                <c:pt idx="1603">
                  <c:v>42370</c:v>
                </c:pt>
              </c:numCache>
            </c:numRef>
          </c:cat>
          <c:val>
            <c:numRef>
              <c:f>Fuel!$Z$94:$Z$1697</c:f>
              <c:numCache>
                <c:formatCode>0.00</c:formatCode>
                <c:ptCount val="1604"/>
                <c:pt idx="1">
                  <c:v>604.20499342969765</c:v>
                </c:pt>
                <c:pt idx="2">
                  <c:v>581.93166885676737</c:v>
                </c:pt>
                <c:pt idx="3">
                  <c:v>606.70170827858078</c:v>
                </c:pt>
                <c:pt idx="4">
                  <c:v>618.39684625492771</c:v>
                </c:pt>
                <c:pt idx="5">
                  <c:v>600.72273324572927</c:v>
                </c:pt>
                <c:pt idx="6">
                  <c:v>588.76478318002626</c:v>
                </c:pt>
                <c:pt idx="7">
                  <c:v>623.91590013140603</c:v>
                </c:pt>
                <c:pt idx="8">
                  <c:v>620.63074901445464</c:v>
                </c:pt>
                <c:pt idx="9">
                  <c:v>604.86202365308804</c:v>
                </c:pt>
                <c:pt idx="10">
                  <c:v>590.01314060446771</c:v>
                </c:pt>
                <c:pt idx="11">
                  <c:v>556.1103810775295</c:v>
                </c:pt>
                <c:pt idx="12">
                  <c:v>580.28909329829162</c:v>
                </c:pt>
                <c:pt idx="13">
                  <c:v>571.7477003942181</c:v>
                </c:pt>
                <c:pt idx="14">
                  <c:v>572.47043363994737</c:v>
                </c:pt>
                <c:pt idx="15">
                  <c:v>600.39421813403408</c:v>
                </c:pt>
                <c:pt idx="16">
                  <c:v>606.63600525624179</c:v>
                </c:pt>
                <c:pt idx="17">
                  <c:v>599.73718791064391</c:v>
                </c:pt>
                <c:pt idx="18">
                  <c:v>597.56898817345598</c:v>
                </c:pt>
                <c:pt idx="19">
                  <c:v>628.51511169513788</c:v>
                </c:pt>
                <c:pt idx="20">
                  <c:v>611.23521681997374</c:v>
                </c:pt>
                <c:pt idx="21">
                  <c:v>619.18528252299598</c:v>
                </c:pt>
                <c:pt idx="22">
                  <c:v>676.08409986859397</c:v>
                </c:pt>
                <c:pt idx="23">
                  <c:v>659.3298291721419</c:v>
                </c:pt>
                <c:pt idx="24">
                  <c:v>668.7910643889619</c:v>
                </c:pt>
                <c:pt idx="25">
                  <c:v>638.50197109067017</c:v>
                </c:pt>
                <c:pt idx="26">
                  <c:v>634.69119579500648</c:v>
                </c:pt>
                <c:pt idx="27">
                  <c:v>587.2536136662286</c:v>
                </c:pt>
                <c:pt idx="28">
                  <c:v>576.80683311432324</c:v>
                </c:pt>
                <c:pt idx="29">
                  <c:v>538.30486202365307</c:v>
                </c:pt>
                <c:pt idx="30">
                  <c:v>563.00919842312737</c:v>
                </c:pt>
                <c:pt idx="31">
                  <c:v>606.96452036793687</c:v>
                </c:pt>
                <c:pt idx="32">
                  <c:v>650.85413929040737</c:v>
                </c:pt>
                <c:pt idx="33">
                  <c:v>638.10775295663598</c:v>
                </c:pt>
                <c:pt idx="34">
                  <c:v>634.23127463863341</c:v>
                </c:pt>
                <c:pt idx="35">
                  <c:v>742.04993429697765</c:v>
                </c:pt>
                <c:pt idx="36">
                  <c:v>694.48094612352168</c:v>
                </c:pt>
                <c:pt idx="37">
                  <c:v>644.94086727989486</c:v>
                </c:pt>
                <c:pt idx="38">
                  <c:v>596.32063074901441</c:v>
                </c:pt>
                <c:pt idx="39">
                  <c:v>597.30617608409977</c:v>
                </c:pt>
                <c:pt idx="40">
                  <c:v>551.51116951379754</c:v>
                </c:pt>
                <c:pt idx="41">
                  <c:v>539.02759526938246</c:v>
                </c:pt>
                <c:pt idx="42">
                  <c:v>519.05387647831799</c:v>
                </c:pt>
                <c:pt idx="43">
                  <c:v>528.97503285151117</c:v>
                </c:pt>
                <c:pt idx="44">
                  <c:v>524.31011826544022</c:v>
                </c:pt>
                <c:pt idx="45">
                  <c:v>524.24441524310123</c:v>
                </c:pt>
                <c:pt idx="46">
                  <c:v>515.04599211563732</c:v>
                </c:pt>
                <c:pt idx="47">
                  <c:v>511.69513797634687</c:v>
                </c:pt>
                <c:pt idx="48">
                  <c:v>523.98160315374503</c:v>
                </c:pt>
                <c:pt idx="49">
                  <c:v>518.39684625492771</c:v>
                </c:pt>
                <c:pt idx="50">
                  <c:v>547.63469119579497</c:v>
                </c:pt>
                <c:pt idx="51">
                  <c:v>539.68462549277262</c:v>
                </c:pt>
                <c:pt idx="52">
                  <c:v>528.77792378449408</c:v>
                </c:pt>
                <c:pt idx="53">
                  <c:v>532.39159001314056</c:v>
                </c:pt>
                <c:pt idx="54">
                  <c:v>529.69776609724045</c:v>
                </c:pt>
                <c:pt idx="55">
                  <c:v>542.04993429697765</c:v>
                </c:pt>
                <c:pt idx="56">
                  <c:v>544.08672798948749</c:v>
                </c:pt>
                <c:pt idx="57">
                  <c:v>535.74244415243106</c:v>
                </c:pt>
                <c:pt idx="58">
                  <c:v>523.32457293035486</c:v>
                </c:pt>
                <c:pt idx="59">
                  <c:v>524.11300919842313</c:v>
                </c:pt>
                <c:pt idx="60">
                  <c:v>526.67542706964514</c:v>
                </c:pt>
                <c:pt idx="61">
                  <c:v>520.17082785808145</c:v>
                </c:pt>
                <c:pt idx="62">
                  <c:v>520.95926412614983</c:v>
                </c:pt>
                <c:pt idx="63">
                  <c:v>525.82128777923788</c:v>
                </c:pt>
                <c:pt idx="64">
                  <c:v>515.17739816031531</c:v>
                </c:pt>
                <c:pt idx="65">
                  <c:v>499.01445466491458</c:v>
                </c:pt>
                <c:pt idx="66">
                  <c:v>506.37319316688559</c:v>
                </c:pt>
                <c:pt idx="67">
                  <c:v>508.21287779237838</c:v>
                </c:pt>
                <c:pt idx="68">
                  <c:v>505.25624178712224</c:v>
                </c:pt>
                <c:pt idx="69">
                  <c:v>499.34296977660972</c:v>
                </c:pt>
                <c:pt idx="70">
                  <c:v>489.94743758212871</c:v>
                </c:pt>
                <c:pt idx="71">
                  <c:v>489.94743758212871</c:v>
                </c:pt>
                <c:pt idx="72">
                  <c:v>488.83048620236531</c:v>
                </c:pt>
                <c:pt idx="73">
                  <c:v>483.96846254927721</c:v>
                </c:pt>
                <c:pt idx="74">
                  <c:v>478.2522996057819</c:v>
                </c:pt>
                <c:pt idx="75">
                  <c:v>461.30091984231268</c:v>
                </c:pt>
                <c:pt idx="76">
                  <c:v>471.87910643889614</c:v>
                </c:pt>
                <c:pt idx="77">
                  <c:v>470.56504599211564</c:v>
                </c:pt>
                <c:pt idx="78">
                  <c:v>461.69513797634687</c:v>
                </c:pt>
                <c:pt idx="79">
                  <c:v>454.33639947437587</c:v>
                </c:pt>
                <c:pt idx="80">
                  <c:v>445.79500657030218</c:v>
                </c:pt>
                <c:pt idx="81">
                  <c:v>450.59132720105123</c:v>
                </c:pt>
                <c:pt idx="82">
                  <c:v>447.70039421813402</c:v>
                </c:pt>
                <c:pt idx="83">
                  <c:v>445.46649145860704</c:v>
                </c:pt>
                <c:pt idx="84">
                  <c:v>442.83837056504603</c:v>
                </c:pt>
                <c:pt idx="85">
                  <c:v>434.82260183968464</c:v>
                </c:pt>
                <c:pt idx="86">
                  <c:v>426.34691195795006</c:v>
                </c:pt>
                <c:pt idx="87">
                  <c:v>418.26544021024961</c:v>
                </c:pt>
                <c:pt idx="88">
                  <c:v>404.99342969776609</c:v>
                </c:pt>
                <c:pt idx="89">
                  <c:v>414.58607095926413</c:v>
                </c:pt>
                <c:pt idx="90">
                  <c:v>424.37582128777922</c:v>
                </c:pt>
                <c:pt idx="91">
                  <c:v>417.21419185282519</c:v>
                </c:pt>
                <c:pt idx="92">
                  <c:v>411.62943495400788</c:v>
                </c:pt>
                <c:pt idx="93">
                  <c:v>410.05256241787117</c:v>
                </c:pt>
                <c:pt idx="94">
                  <c:v>413.00919842312743</c:v>
                </c:pt>
                <c:pt idx="95">
                  <c:v>406.43889618922469</c:v>
                </c:pt>
                <c:pt idx="96">
                  <c:v>413.92904073587385</c:v>
                </c:pt>
                <c:pt idx="97">
                  <c:v>406.70170827858078</c:v>
                </c:pt>
                <c:pt idx="98">
                  <c:v>394.54664914586067</c:v>
                </c:pt>
                <c:pt idx="99">
                  <c:v>373.5216819973719</c:v>
                </c:pt>
                <c:pt idx="100">
                  <c:v>373.58738501971089</c:v>
                </c:pt>
                <c:pt idx="101">
                  <c:v>369.90801576872531</c:v>
                </c:pt>
                <c:pt idx="102">
                  <c:v>371.8791064388962</c:v>
                </c:pt>
                <c:pt idx="103">
                  <c:v>395.59789750328514</c:v>
                </c:pt>
                <c:pt idx="104">
                  <c:v>440.73587385019709</c:v>
                </c:pt>
                <c:pt idx="105">
                  <c:v>438.76478318002626</c:v>
                </c:pt>
                <c:pt idx="106">
                  <c:v>426.6097240473062</c:v>
                </c:pt>
                <c:pt idx="107">
                  <c:v>422.20762155059134</c:v>
                </c:pt>
                <c:pt idx="108">
                  <c:v>436.33377135348223</c:v>
                </c:pt>
                <c:pt idx="109">
                  <c:v>429.36925098554531</c:v>
                </c:pt>
                <c:pt idx="110">
                  <c:v>441.72141918528251</c:v>
                </c:pt>
                <c:pt idx="111">
                  <c:v>438.96189224704335</c:v>
                </c:pt>
                <c:pt idx="112">
                  <c:v>438.8961892247043</c:v>
                </c:pt>
                <c:pt idx="113">
                  <c:v>440.60446780551905</c:v>
                </c:pt>
                <c:pt idx="114">
                  <c:v>441.52431011826542</c:v>
                </c:pt>
                <c:pt idx="115">
                  <c:v>455.05913272010514</c:v>
                </c:pt>
                <c:pt idx="116">
                  <c:v>450.85413929040737</c:v>
                </c:pt>
                <c:pt idx="117">
                  <c:v>448.35742444152424</c:v>
                </c:pt>
                <c:pt idx="118">
                  <c:v>431.3403416557162</c:v>
                </c:pt>
                <c:pt idx="119">
                  <c:v>441.19579500657034</c:v>
                </c:pt>
                <c:pt idx="120">
                  <c:v>460.9067017082786</c:v>
                </c:pt>
                <c:pt idx="121">
                  <c:v>467.73981603153743</c:v>
                </c:pt>
                <c:pt idx="122">
                  <c:v>464.32325886990799</c:v>
                </c:pt>
                <c:pt idx="123">
                  <c:v>463.46911957950067</c:v>
                </c:pt>
                <c:pt idx="124">
                  <c:v>459.19842312746385</c:v>
                </c:pt>
                <c:pt idx="125">
                  <c:v>477.98948751642575</c:v>
                </c:pt>
                <c:pt idx="126">
                  <c:v>480.09198423127458</c:v>
                </c:pt>
                <c:pt idx="127">
                  <c:v>477.66097240473061</c:v>
                </c:pt>
                <c:pt idx="128">
                  <c:v>473.78449408672799</c:v>
                </c:pt>
                <c:pt idx="129">
                  <c:v>485.15111695137978</c:v>
                </c:pt>
                <c:pt idx="130">
                  <c:v>487.51642575558475</c:v>
                </c:pt>
                <c:pt idx="131">
                  <c:v>473.98160315374508</c:v>
                </c:pt>
                <c:pt idx="132">
                  <c:v>487.12220762155056</c:v>
                </c:pt>
                <c:pt idx="133">
                  <c:v>484.69119579500654</c:v>
                </c:pt>
                <c:pt idx="134">
                  <c:v>481.27463863337709</c:v>
                </c:pt>
                <c:pt idx="135">
                  <c:v>487.84494086727989</c:v>
                </c:pt>
                <c:pt idx="136">
                  <c:v>492.77266754270693</c:v>
                </c:pt>
                <c:pt idx="137">
                  <c:v>482.65440210249665</c:v>
                </c:pt>
                <c:pt idx="138">
                  <c:v>478.97503285151117</c:v>
                </c:pt>
                <c:pt idx="139">
                  <c:v>481.40604467805514</c:v>
                </c:pt>
                <c:pt idx="140">
                  <c:v>493.10118265440207</c:v>
                </c:pt>
                <c:pt idx="141">
                  <c:v>484.23127463863335</c:v>
                </c:pt>
                <c:pt idx="142">
                  <c:v>471.41918528252296</c:v>
                </c:pt>
                <c:pt idx="143">
                  <c:v>457.62155059132721</c:v>
                </c:pt>
                <c:pt idx="144">
                  <c:v>452.56241787122201</c:v>
                </c:pt>
                <c:pt idx="145">
                  <c:v>452.10249671484888</c:v>
                </c:pt>
                <c:pt idx="146">
                  <c:v>451.97109067017084</c:v>
                </c:pt>
                <c:pt idx="147">
                  <c:v>445.86070959264123</c:v>
                </c:pt>
                <c:pt idx="148">
                  <c:v>444.80946123521682</c:v>
                </c:pt>
                <c:pt idx="149">
                  <c:v>437.84494086727989</c:v>
                </c:pt>
                <c:pt idx="150">
                  <c:v>422.33902759526939</c:v>
                </c:pt>
                <c:pt idx="151">
                  <c:v>415.24310118265441</c:v>
                </c:pt>
                <c:pt idx="152">
                  <c:v>422.14191852825229</c:v>
                </c:pt>
                <c:pt idx="153">
                  <c:v>425.42706964520369</c:v>
                </c:pt>
                <c:pt idx="154">
                  <c:v>423.91590013140598</c:v>
                </c:pt>
                <c:pt idx="155">
                  <c:v>412.87779237844944</c:v>
                </c:pt>
                <c:pt idx="156">
                  <c:v>410.38107752956637</c:v>
                </c:pt>
                <c:pt idx="157">
                  <c:v>406.96452036793687</c:v>
                </c:pt>
                <c:pt idx="158">
                  <c:v>401.5111695137976</c:v>
                </c:pt>
                <c:pt idx="159">
                  <c:v>425.55847568988167</c:v>
                </c:pt>
                <c:pt idx="160">
                  <c:v>423.45597897503285</c:v>
                </c:pt>
                <c:pt idx="161">
                  <c:v>421.7477003942181</c:v>
                </c:pt>
                <c:pt idx="162">
                  <c:v>421.7477003942181</c:v>
                </c:pt>
                <c:pt idx="163">
                  <c:v>423.1931668856767</c:v>
                </c:pt>
                <c:pt idx="164">
                  <c:v>418.92247043363994</c:v>
                </c:pt>
                <c:pt idx="165">
                  <c:v>419.77660972404732</c:v>
                </c:pt>
                <c:pt idx="166">
                  <c:v>429.23784494086726</c:v>
                </c:pt>
                <c:pt idx="167">
                  <c:v>426.74113009198425</c:v>
                </c:pt>
                <c:pt idx="168">
                  <c:v>410.18396846254927</c:v>
                </c:pt>
                <c:pt idx="169">
                  <c:v>415.17739816031536</c:v>
                </c:pt>
                <c:pt idx="170">
                  <c:v>404.73061760841</c:v>
                </c:pt>
                <c:pt idx="171">
                  <c:v>393.23258869908017</c:v>
                </c:pt>
                <c:pt idx="172">
                  <c:v>368.98817345597894</c:v>
                </c:pt>
                <c:pt idx="173">
                  <c:v>375.55847568988167</c:v>
                </c:pt>
                <c:pt idx="174">
                  <c:v>389.68462549277268</c:v>
                </c:pt>
                <c:pt idx="175">
                  <c:v>395.00657030223385</c:v>
                </c:pt>
                <c:pt idx="176">
                  <c:v>393.16688567674112</c:v>
                </c:pt>
                <c:pt idx="177">
                  <c:v>398.81734559789749</c:v>
                </c:pt>
                <c:pt idx="178">
                  <c:v>400.19710906701704</c:v>
                </c:pt>
                <c:pt idx="179">
                  <c:v>400</c:v>
                </c:pt>
                <c:pt idx="180">
                  <c:v>394.80946123521682</c:v>
                </c:pt>
                <c:pt idx="181">
                  <c:v>393.42969776609726</c:v>
                </c:pt>
                <c:pt idx="182">
                  <c:v>391.45860709592637</c:v>
                </c:pt>
                <c:pt idx="183">
                  <c:v>383.96846254927726</c:v>
                </c:pt>
                <c:pt idx="184">
                  <c:v>382.8515111695138</c:v>
                </c:pt>
                <c:pt idx="185">
                  <c:v>394.08672798948749</c:v>
                </c:pt>
                <c:pt idx="186">
                  <c:v>404.20499342969777</c:v>
                </c:pt>
                <c:pt idx="187">
                  <c:v>419.57950065703022</c:v>
                </c:pt>
                <c:pt idx="188">
                  <c:v>418.00262812089352</c:v>
                </c:pt>
                <c:pt idx="189">
                  <c:v>404.46780551905385</c:v>
                </c:pt>
                <c:pt idx="190">
                  <c:v>406.30749014454665</c:v>
                </c:pt>
                <c:pt idx="191">
                  <c:v>406.70170827858078</c:v>
                </c:pt>
                <c:pt idx="192">
                  <c:v>406.0446780551905</c:v>
                </c:pt>
                <c:pt idx="193">
                  <c:v>410.90670170827855</c:v>
                </c:pt>
                <c:pt idx="194">
                  <c:v>397.56898817345592</c:v>
                </c:pt>
                <c:pt idx="195">
                  <c:v>380.09198423127464</c:v>
                </c:pt>
                <c:pt idx="196">
                  <c:v>371.9448094612352</c:v>
                </c:pt>
                <c:pt idx="197">
                  <c:v>403.0880420499343</c:v>
                </c:pt>
                <c:pt idx="198">
                  <c:v>402.89093298291721</c:v>
                </c:pt>
                <c:pt idx="199">
                  <c:v>410.51248357424436</c:v>
                </c:pt>
                <c:pt idx="200">
                  <c:v>418.13403416557162</c:v>
                </c:pt>
                <c:pt idx="201">
                  <c:v>408.67279894875162</c:v>
                </c:pt>
                <c:pt idx="202">
                  <c:v>409.00131406044676</c:v>
                </c:pt>
                <c:pt idx="203">
                  <c:v>400.13140604467804</c:v>
                </c:pt>
                <c:pt idx="204">
                  <c:v>389.75032851511168</c:v>
                </c:pt>
                <c:pt idx="205">
                  <c:v>403.54796320630749</c:v>
                </c:pt>
                <c:pt idx="206">
                  <c:v>420.49934296977659</c:v>
                </c:pt>
                <c:pt idx="207">
                  <c:v>420.49934296977659</c:v>
                </c:pt>
                <c:pt idx="208">
                  <c:v>421.15637319316681</c:v>
                </c:pt>
                <c:pt idx="209">
                  <c:v>420.49934296977659</c:v>
                </c:pt>
                <c:pt idx="210">
                  <c:v>417.54270696452033</c:v>
                </c:pt>
                <c:pt idx="211">
                  <c:v>416.22864651773983</c:v>
                </c:pt>
                <c:pt idx="212">
                  <c:v>425.75558475689877</c:v>
                </c:pt>
                <c:pt idx="213">
                  <c:v>418.52825229960581</c:v>
                </c:pt>
                <c:pt idx="214">
                  <c:v>416.55716162943492</c:v>
                </c:pt>
                <c:pt idx="215">
                  <c:v>411.30091984231274</c:v>
                </c:pt>
                <c:pt idx="216">
                  <c:v>410.31537450722732</c:v>
                </c:pt>
                <c:pt idx="217">
                  <c:v>403.74507227332458</c:v>
                </c:pt>
                <c:pt idx="218">
                  <c:v>401.77398160315374</c:v>
                </c:pt>
                <c:pt idx="219">
                  <c:v>411.62943495400788</c:v>
                </c:pt>
                <c:pt idx="220">
                  <c:v>406.37319316688564</c:v>
                </c:pt>
                <c:pt idx="221">
                  <c:v>399.48094612352168</c:v>
                </c:pt>
                <c:pt idx="222">
                  <c:v>398.16031537450721</c:v>
                </c:pt>
                <c:pt idx="223">
                  <c:v>396.51773981603151</c:v>
                </c:pt>
                <c:pt idx="224">
                  <c:v>391.91852825229955</c:v>
                </c:pt>
                <c:pt idx="225">
                  <c:v>395.20367936925095</c:v>
                </c:pt>
                <c:pt idx="226">
                  <c:v>393.23258869908017</c:v>
                </c:pt>
                <c:pt idx="227">
                  <c:v>386.66228646517737</c:v>
                </c:pt>
                <c:pt idx="228">
                  <c:v>386.66228646517737</c:v>
                </c:pt>
                <c:pt idx="229">
                  <c:v>387.64783180026279</c:v>
                </c:pt>
                <c:pt idx="230">
                  <c:v>382.72010512483575</c:v>
                </c:pt>
                <c:pt idx="231">
                  <c:v>378.1208935611038</c:v>
                </c:pt>
                <c:pt idx="232">
                  <c:v>375.16425755584754</c:v>
                </c:pt>
                <c:pt idx="233">
                  <c:v>363.33771353482257</c:v>
                </c:pt>
                <c:pt idx="234">
                  <c:v>357.75295663600525</c:v>
                </c:pt>
                <c:pt idx="235">
                  <c:v>365.96583442838369</c:v>
                </c:pt>
                <c:pt idx="236">
                  <c:v>374.17871222076218</c:v>
                </c:pt>
                <c:pt idx="237">
                  <c:v>378.77792378449408</c:v>
                </c:pt>
                <c:pt idx="238">
                  <c:v>380.09198423127464</c:v>
                </c:pt>
                <c:pt idx="239">
                  <c:v>370.2365308804205</c:v>
                </c:pt>
                <c:pt idx="240">
                  <c:v>389.94743758212877</c:v>
                </c:pt>
                <c:pt idx="241">
                  <c:v>384.03416557161631</c:v>
                </c:pt>
                <c:pt idx="242">
                  <c:v>393.56110381077525</c:v>
                </c:pt>
                <c:pt idx="243">
                  <c:v>386.33377135348223</c:v>
                </c:pt>
                <c:pt idx="244">
                  <c:v>384.3626806833114</c:v>
                </c:pt>
                <c:pt idx="245">
                  <c:v>378.1208935611038</c:v>
                </c:pt>
                <c:pt idx="246">
                  <c:v>383.70565045992112</c:v>
                </c:pt>
                <c:pt idx="247">
                  <c:v>379.43495400788436</c:v>
                </c:pt>
                <c:pt idx="248">
                  <c:v>379.10643889618922</c:v>
                </c:pt>
                <c:pt idx="249">
                  <c:v>384.69119579500654</c:v>
                </c:pt>
                <c:pt idx="250">
                  <c:v>378.1208935611038</c:v>
                </c:pt>
                <c:pt idx="251">
                  <c:v>379.76346911957944</c:v>
                </c:pt>
                <c:pt idx="252">
                  <c:v>379.43495400788436</c:v>
                </c:pt>
                <c:pt idx="253">
                  <c:v>375.16425755584754</c:v>
                </c:pt>
                <c:pt idx="254">
                  <c:v>377.13534822601838</c:v>
                </c:pt>
                <c:pt idx="255">
                  <c:v>374.50722733245726</c:v>
                </c:pt>
                <c:pt idx="256">
                  <c:v>380.42049934296978</c:v>
                </c:pt>
                <c:pt idx="257">
                  <c:v>392.24704336399475</c:v>
                </c:pt>
                <c:pt idx="258">
                  <c:v>390.60446780551905</c:v>
                </c:pt>
                <c:pt idx="259">
                  <c:v>390.60446780551905</c:v>
                </c:pt>
                <c:pt idx="260">
                  <c:v>384.69119579500654</c:v>
                </c:pt>
                <c:pt idx="261">
                  <c:v>360.38107752956637</c:v>
                </c:pt>
                <c:pt idx="262">
                  <c:v>352.16819973718793</c:v>
                </c:pt>
                <c:pt idx="263">
                  <c:v>355.12483574244413</c:v>
                </c:pt>
                <c:pt idx="264">
                  <c:v>353.48226018396844</c:v>
                </c:pt>
                <c:pt idx="265">
                  <c:v>348.22601839684626</c:v>
                </c:pt>
                <c:pt idx="266">
                  <c:v>340.3416557161629</c:v>
                </c:pt>
                <c:pt idx="267">
                  <c:v>335.08541392904073</c:v>
                </c:pt>
                <c:pt idx="268">
                  <c:v>343.29829172141916</c:v>
                </c:pt>
                <c:pt idx="269">
                  <c:v>343.29829172141916</c:v>
                </c:pt>
                <c:pt idx="270">
                  <c:v>342.96977660972408</c:v>
                </c:pt>
                <c:pt idx="271">
                  <c:v>352.49671484888302</c:v>
                </c:pt>
                <c:pt idx="272">
                  <c:v>355.45335085413927</c:v>
                </c:pt>
                <c:pt idx="273">
                  <c:v>358.08147174770039</c:v>
                </c:pt>
                <c:pt idx="274">
                  <c:v>345.92641261498028</c:v>
                </c:pt>
                <c:pt idx="275">
                  <c:v>357.75295663600525</c:v>
                </c:pt>
                <c:pt idx="276">
                  <c:v>338.37056504599212</c:v>
                </c:pt>
                <c:pt idx="277">
                  <c:v>359.39553219448095</c:v>
                </c:pt>
                <c:pt idx="278">
                  <c:v>357.75295663600525</c:v>
                </c:pt>
                <c:pt idx="279">
                  <c:v>357.75295663600525</c:v>
                </c:pt>
                <c:pt idx="280">
                  <c:v>378.77792378449408</c:v>
                </c:pt>
                <c:pt idx="281">
                  <c:v>382.06307490144542</c:v>
                </c:pt>
                <c:pt idx="282">
                  <c:v>385.34822601839682</c:v>
                </c:pt>
                <c:pt idx="283">
                  <c:v>386.33377135348223</c:v>
                </c:pt>
                <c:pt idx="284">
                  <c:v>385.67674113009201</c:v>
                </c:pt>
                <c:pt idx="285">
                  <c:v>376.80683311432324</c:v>
                </c:pt>
                <c:pt idx="286">
                  <c:v>378.44940867279894</c:v>
                </c:pt>
                <c:pt idx="287">
                  <c:v>384.03416557161631</c:v>
                </c:pt>
                <c:pt idx="288">
                  <c:v>394.87516425755587</c:v>
                </c:pt>
                <c:pt idx="289">
                  <c:v>379.43495400788436</c:v>
                </c:pt>
                <c:pt idx="290">
                  <c:v>366.29434954007883</c:v>
                </c:pt>
                <c:pt idx="291">
                  <c:v>363.66622864651771</c:v>
                </c:pt>
                <c:pt idx="292">
                  <c:v>357.09592641261497</c:v>
                </c:pt>
                <c:pt idx="293">
                  <c:v>365.30880420499341</c:v>
                </c:pt>
                <c:pt idx="294">
                  <c:v>372.86465177398156</c:v>
                </c:pt>
                <c:pt idx="295">
                  <c:v>375.16425755584754</c:v>
                </c:pt>
                <c:pt idx="296">
                  <c:v>360.31537450722732</c:v>
                </c:pt>
                <c:pt idx="297">
                  <c:v>359.65834428383704</c:v>
                </c:pt>
                <c:pt idx="298">
                  <c:v>348.3574244415243</c:v>
                </c:pt>
                <c:pt idx="299">
                  <c:v>358.21287779237844</c:v>
                </c:pt>
                <c:pt idx="300">
                  <c:v>362.15505913272006</c:v>
                </c:pt>
                <c:pt idx="301">
                  <c:v>357.8843626806833</c:v>
                </c:pt>
                <c:pt idx="302">
                  <c:v>354.9277266754271</c:v>
                </c:pt>
                <c:pt idx="303">
                  <c:v>354.9277266754271</c:v>
                </c:pt>
                <c:pt idx="304">
                  <c:v>346.97766097240475</c:v>
                </c:pt>
                <c:pt idx="305">
                  <c:v>346.64914586070955</c:v>
                </c:pt>
                <c:pt idx="306">
                  <c:v>345.40078843626804</c:v>
                </c:pt>
                <c:pt idx="307">
                  <c:v>346.05781865965832</c:v>
                </c:pt>
                <c:pt idx="308">
                  <c:v>341.52431011826542</c:v>
                </c:pt>
                <c:pt idx="309">
                  <c:v>338.23915900131402</c:v>
                </c:pt>
                <c:pt idx="310">
                  <c:v>335.34822601839682</c:v>
                </c:pt>
                <c:pt idx="311">
                  <c:v>332.06307490144548</c:v>
                </c:pt>
                <c:pt idx="312">
                  <c:v>326.80683311432324</c:v>
                </c:pt>
                <c:pt idx="313">
                  <c:v>317.73981603153743</c:v>
                </c:pt>
                <c:pt idx="314">
                  <c:v>317.54270696452033</c:v>
                </c:pt>
                <c:pt idx="315">
                  <c:v>319.11957950065704</c:v>
                </c:pt>
                <c:pt idx="316">
                  <c:v>317.93692509855452</c:v>
                </c:pt>
                <c:pt idx="317">
                  <c:v>319.18528252299603</c:v>
                </c:pt>
                <c:pt idx="318">
                  <c:v>316.55716162943492</c:v>
                </c:pt>
                <c:pt idx="319">
                  <c:v>321.35348226018391</c:v>
                </c:pt>
                <c:pt idx="320">
                  <c:v>323.91590013140603</c:v>
                </c:pt>
                <c:pt idx="321">
                  <c:v>321.61629434954006</c:v>
                </c:pt>
                <c:pt idx="322">
                  <c:v>312.74638633377134</c:v>
                </c:pt>
                <c:pt idx="323">
                  <c:v>312.74638633377134</c:v>
                </c:pt>
                <c:pt idx="324">
                  <c:v>327.20105124835737</c:v>
                </c:pt>
                <c:pt idx="325">
                  <c:v>323.91590013140603</c:v>
                </c:pt>
                <c:pt idx="326">
                  <c:v>322.27332457293033</c:v>
                </c:pt>
                <c:pt idx="327">
                  <c:v>318.6596583442838</c:v>
                </c:pt>
                <c:pt idx="328">
                  <c:v>324.90144546649145</c:v>
                </c:pt>
                <c:pt idx="329">
                  <c:v>317.67411300919844</c:v>
                </c:pt>
                <c:pt idx="330">
                  <c:v>318.6596583442838</c:v>
                </c:pt>
                <c:pt idx="331">
                  <c:v>309.46123521681994</c:v>
                </c:pt>
                <c:pt idx="332">
                  <c:v>296.97766097240475</c:v>
                </c:pt>
                <c:pt idx="333">
                  <c:v>297.96320630749017</c:v>
                </c:pt>
                <c:pt idx="334">
                  <c:v>335.86727989487514</c:v>
                </c:pt>
                <c:pt idx="335">
                  <c:v>300.26281208935609</c:v>
                </c:pt>
                <c:pt idx="336">
                  <c:v>297.30617608409983</c:v>
                </c:pt>
                <c:pt idx="337">
                  <c:v>294.34954007884357</c:v>
                </c:pt>
                <c:pt idx="338">
                  <c:v>294.02102496714849</c:v>
                </c:pt>
                <c:pt idx="339">
                  <c:v>288.76478318002631</c:v>
                </c:pt>
                <c:pt idx="340">
                  <c:v>295.00657030223385</c:v>
                </c:pt>
                <c:pt idx="341">
                  <c:v>304.20499342969771</c:v>
                </c:pt>
                <c:pt idx="342">
                  <c:v>297.96320630749017</c:v>
                </c:pt>
                <c:pt idx="343">
                  <c:v>295.00657030223385</c:v>
                </c:pt>
                <c:pt idx="344">
                  <c:v>289.42181340341654</c:v>
                </c:pt>
                <c:pt idx="345">
                  <c:v>283.83705650459922</c:v>
                </c:pt>
                <c:pt idx="346">
                  <c:v>280.88042049934296</c:v>
                </c:pt>
                <c:pt idx="347">
                  <c:v>286.13666228646514</c:v>
                </c:pt>
                <c:pt idx="348">
                  <c:v>282.85151116951374</c:v>
                </c:pt>
                <c:pt idx="349">
                  <c:v>277.59526938239156</c:v>
                </c:pt>
                <c:pt idx="350">
                  <c:v>280.88042049934296</c:v>
                </c:pt>
                <c:pt idx="351">
                  <c:v>287.4507227332457</c:v>
                </c:pt>
                <c:pt idx="352">
                  <c:v>285.47963206307492</c:v>
                </c:pt>
                <c:pt idx="353">
                  <c:v>284.16557161629436</c:v>
                </c:pt>
                <c:pt idx="354">
                  <c:v>274.31011826544022</c:v>
                </c:pt>
                <c:pt idx="355">
                  <c:v>274.31011826544022</c:v>
                </c:pt>
                <c:pt idx="356">
                  <c:v>278.25229960578184</c:v>
                </c:pt>
                <c:pt idx="357">
                  <c:v>294.02102496714849</c:v>
                </c:pt>
                <c:pt idx="358">
                  <c:v>294.02102496714849</c:v>
                </c:pt>
                <c:pt idx="359">
                  <c:v>286.13666228646514</c:v>
                </c:pt>
                <c:pt idx="360">
                  <c:v>275.95269382391587</c:v>
                </c:pt>
                <c:pt idx="361">
                  <c:v>268.39684625492771</c:v>
                </c:pt>
                <c:pt idx="362">
                  <c:v>263.14060446780547</c:v>
                </c:pt>
                <c:pt idx="363">
                  <c:v>256.2417871222076</c:v>
                </c:pt>
                <c:pt idx="364">
                  <c:v>256.2417871222076</c:v>
                </c:pt>
                <c:pt idx="365">
                  <c:v>256.2417871222076</c:v>
                </c:pt>
                <c:pt idx="366">
                  <c:v>256.2417871222076</c:v>
                </c:pt>
                <c:pt idx="367">
                  <c:v>264.12614980289095</c:v>
                </c:pt>
                <c:pt idx="368">
                  <c:v>266.09724047306173</c:v>
                </c:pt>
                <c:pt idx="369">
                  <c:v>258.86990801576871</c:v>
                </c:pt>
                <c:pt idx="370">
                  <c:v>254.92772667542704</c:v>
                </c:pt>
                <c:pt idx="371">
                  <c:v>238.50197109067014</c:v>
                </c:pt>
                <c:pt idx="372">
                  <c:v>244.41524310118265</c:v>
                </c:pt>
                <c:pt idx="373">
                  <c:v>249.34296977660972</c:v>
                </c:pt>
                <c:pt idx="374">
                  <c:v>238.17345597897503</c:v>
                </c:pt>
                <c:pt idx="375">
                  <c:v>235.21681997371877</c:v>
                </c:pt>
                <c:pt idx="376">
                  <c:v>227.33245729303547</c:v>
                </c:pt>
                <c:pt idx="377">
                  <c:v>231.93166885676737</c:v>
                </c:pt>
                <c:pt idx="378">
                  <c:v>238.83048620236531</c:v>
                </c:pt>
                <c:pt idx="379">
                  <c:v>252.95663600525623</c:v>
                </c:pt>
                <c:pt idx="380">
                  <c:v>249.01445466491455</c:v>
                </c:pt>
                <c:pt idx="381">
                  <c:v>255.25624178712221</c:v>
                </c:pt>
                <c:pt idx="382">
                  <c:v>262.15505913272011</c:v>
                </c:pt>
                <c:pt idx="383">
                  <c:v>252.95663600525623</c:v>
                </c:pt>
                <c:pt idx="384">
                  <c:v>258.86990801576871</c:v>
                </c:pt>
                <c:pt idx="385">
                  <c:v>320.76215505913268</c:v>
                </c:pt>
                <c:pt idx="386">
                  <c:v>259.85545335085413</c:v>
                </c:pt>
                <c:pt idx="387">
                  <c:v>259.52693823915899</c:v>
                </c:pt>
                <c:pt idx="388">
                  <c:v>260.18396846254927</c:v>
                </c:pt>
                <c:pt idx="389">
                  <c:v>251.97109067017084</c:v>
                </c:pt>
                <c:pt idx="390">
                  <c:v>245.72930354796318</c:v>
                </c:pt>
                <c:pt idx="391">
                  <c:v>250.65703022339025</c:v>
                </c:pt>
                <c:pt idx="392">
                  <c:v>246.05781865965835</c:v>
                </c:pt>
                <c:pt idx="393">
                  <c:v>236.53088042049933</c:v>
                </c:pt>
                <c:pt idx="394">
                  <c:v>245.72930354796318</c:v>
                </c:pt>
                <c:pt idx="395">
                  <c:v>240.14454664914584</c:v>
                </c:pt>
                <c:pt idx="396">
                  <c:v>223.39027595269383</c:v>
                </c:pt>
                <c:pt idx="397">
                  <c:v>231.60315374507226</c:v>
                </c:pt>
                <c:pt idx="398">
                  <c:v>226.01839684625492</c:v>
                </c:pt>
                <c:pt idx="399">
                  <c:v>231.60315374507226</c:v>
                </c:pt>
                <c:pt idx="400">
                  <c:v>238.83048620236531</c:v>
                </c:pt>
                <c:pt idx="401">
                  <c:v>236.85939553219444</c:v>
                </c:pt>
                <c:pt idx="402">
                  <c:v>235.21681997371877</c:v>
                </c:pt>
                <c:pt idx="403">
                  <c:v>233.57424441524307</c:v>
                </c:pt>
                <c:pt idx="404">
                  <c:v>226.34691195795008</c:v>
                </c:pt>
                <c:pt idx="405">
                  <c:v>220.43363994743754</c:v>
                </c:pt>
                <c:pt idx="406">
                  <c:v>244.08672798948749</c:v>
                </c:pt>
                <c:pt idx="407">
                  <c:v>246.58344283837056</c:v>
                </c:pt>
                <c:pt idx="408">
                  <c:v>243.29829172141919</c:v>
                </c:pt>
                <c:pt idx="409">
                  <c:v>237.18791064388961</c:v>
                </c:pt>
                <c:pt idx="410">
                  <c:v>228.97503285151117</c:v>
                </c:pt>
                <c:pt idx="411">
                  <c:v>226.6754270696452</c:v>
                </c:pt>
                <c:pt idx="412">
                  <c:v>227.98948751642575</c:v>
                </c:pt>
                <c:pt idx="413">
                  <c:v>226.34691195795008</c:v>
                </c:pt>
                <c:pt idx="414">
                  <c:v>219.18528252299603</c:v>
                </c:pt>
                <c:pt idx="415">
                  <c:v>235.21681997371877</c:v>
                </c:pt>
                <c:pt idx="416">
                  <c:v>235.21681997371877</c:v>
                </c:pt>
                <c:pt idx="417">
                  <c:v>244.08672798948749</c:v>
                </c:pt>
                <c:pt idx="418">
                  <c:v>255.91327201051249</c:v>
                </c:pt>
                <c:pt idx="419">
                  <c:v>256.57030223390274</c:v>
                </c:pt>
                <c:pt idx="420">
                  <c:v>263.79763469119575</c:v>
                </c:pt>
                <c:pt idx="421">
                  <c:v>265.76872536136665</c:v>
                </c:pt>
                <c:pt idx="422">
                  <c:v>268.06833114323257</c:v>
                </c:pt>
                <c:pt idx="423">
                  <c:v>273.98160315374508</c:v>
                </c:pt>
                <c:pt idx="424">
                  <c:v>278.25229960578184</c:v>
                </c:pt>
                <c:pt idx="425">
                  <c:v>273.3245729303548</c:v>
                </c:pt>
                <c:pt idx="426">
                  <c:v>265.76872536136665</c:v>
                </c:pt>
                <c:pt idx="427">
                  <c:v>272.01051248357425</c:v>
                </c:pt>
                <c:pt idx="428">
                  <c:v>275.62417871222078</c:v>
                </c:pt>
                <c:pt idx="429">
                  <c:v>274.31011826544022</c:v>
                </c:pt>
                <c:pt idx="430">
                  <c:v>266.75427069645201</c:v>
                </c:pt>
                <c:pt idx="431">
                  <c:v>262.81208935611039</c:v>
                </c:pt>
                <c:pt idx="432">
                  <c:v>266.09724047306173</c:v>
                </c:pt>
                <c:pt idx="433">
                  <c:v>269.38239159001313</c:v>
                </c:pt>
                <c:pt idx="434">
                  <c:v>265.11169513797637</c:v>
                </c:pt>
                <c:pt idx="435">
                  <c:v>260.51248357424441</c:v>
                </c:pt>
                <c:pt idx="436">
                  <c:v>253.61366622864651</c:v>
                </c:pt>
                <c:pt idx="437">
                  <c:v>253.94218134034165</c:v>
                </c:pt>
                <c:pt idx="438">
                  <c:v>251.64257555847567</c:v>
                </c:pt>
                <c:pt idx="439">
                  <c:v>248.02890932982916</c:v>
                </c:pt>
                <c:pt idx="440">
                  <c:v>252.29960578186595</c:v>
                </c:pt>
                <c:pt idx="441">
                  <c:v>244.74375821287779</c:v>
                </c:pt>
                <c:pt idx="442">
                  <c:v>243.75821287779237</c:v>
                </c:pt>
                <c:pt idx="443">
                  <c:v>243.75821287779237</c:v>
                </c:pt>
                <c:pt idx="444">
                  <c:v>240.80157687253612</c:v>
                </c:pt>
                <c:pt idx="445">
                  <c:v>245.0722733245729</c:v>
                </c:pt>
                <c:pt idx="446">
                  <c:v>241.13009198423129</c:v>
                </c:pt>
                <c:pt idx="447">
                  <c:v>245.40078843626807</c:v>
                </c:pt>
                <c:pt idx="448">
                  <c:v>246.7148488830486</c:v>
                </c:pt>
                <c:pt idx="449">
                  <c:v>244.08672798948749</c:v>
                </c:pt>
                <c:pt idx="450">
                  <c:v>240.47306176084101</c:v>
                </c:pt>
                <c:pt idx="451">
                  <c:v>243.75821287779237</c:v>
                </c:pt>
                <c:pt idx="452">
                  <c:v>242.77266754270698</c:v>
                </c:pt>
                <c:pt idx="453">
                  <c:v>247.70039421813405</c:v>
                </c:pt>
                <c:pt idx="454">
                  <c:v>337.51642575558475</c:v>
                </c:pt>
                <c:pt idx="455">
                  <c:v>259.19842312746385</c:v>
                </c:pt>
                <c:pt idx="456">
                  <c:v>260.18396846254927</c:v>
                </c:pt>
                <c:pt idx="457">
                  <c:v>258.21287779237844</c:v>
                </c:pt>
                <c:pt idx="458">
                  <c:v>258.54139290407358</c:v>
                </c:pt>
                <c:pt idx="459">
                  <c:v>259.19842312746385</c:v>
                </c:pt>
                <c:pt idx="460">
                  <c:v>246.05781865965835</c:v>
                </c:pt>
                <c:pt idx="461">
                  <c:v>233.90275952693824</c:v>
                </c:pt>
                <c:pt idx="462">
                  <c:v>233.90275952693824</c:v>
                </c:pt>
                <c:pt idx="463">
                  <c:v>223.06176084099869</c:v>
                </c:pt>
                <c:pt idx="464">
                  <c:v>219.44809461235215</c:v>
                </c:pt>
                <c:pt idx="465">
                  <c:v>218.79106438896187</c:v>
                </c:pt>
                <c:pt idx="466">
                  <c:v>214.84888304862025</c:v>
                </c:pt>
                <c:pt idx="467">
                  <c:v>218.46254927726673</c:v>
                </c:pt>
                <c:pt idx="468">
                  <c:v>218.46254927726673</c:v>
                </c:pt>
                <c:pt idx="469">
                  <c:v>239.81603153745073</c:v>
                </c:pt>
                <c:pt idx="470">
                  <c:v>227.00394218134031</c:v>
                </c:pt>
                <c:pt idx="471">
                  <c:v>224.37582128777922</c:v>
                </c:pt>
                <c:pt idx="472">
                  <c:v>217.47700394218134</c:v>
                </c:pt>
                <c:pt idx="473">
                  <c:v>209.59264126149802</c:v>
                </c:pt>
                <c:pt idx="474">
                  <c:v>213.20630749014455</c:v>
                </c:pt>
                <c:pt idx="475">
                  <c:v>208.93561103810774</c:v>
                </c:pt>
                <c:pt idx="476">
                  <c:v>207.22733245729302</c:v>
                </c:pt>
                <c:pt idx="477">
                  <c:v>207.29303547963207</c:v>
                </c:pt>
                <c:pt idx="478">
                  <c:v>220.76215505913271</c:v>
                </c:pt>
                <c:pt idx="479">
                  <c:v>213.8633377135348</c:v>
                </c:pt>
                <c:pt idx="480">
                  <c:v>218.46254927726673</c:v>
                </c:pt>
                <c:pt idx="481">
                  <c:v>226.6754270696452</c:v>
                </c:pt>
                <c:pt idx="482">
                  <c:v>209.26412614980291</c:v>
                </c:pt>
                <c:pt idx="483">
                  <c:v>208.27858081471746</c:v>
                </c:pt>
                <c:pt idx="484">
                  <c:v>201.70827858081469</c:v>
                </c:pt>
                <c:pt idx="485">
                  <c:v>192.83837056504601</c:v>
                </c:pt>
                <c:pt idx="486">
                  <c:v>183.96846254927726</c:v>
                </c:pt>
                <c:pt idx="487">
                  <c:v>181.66885676741128</c:v>
                </c:pt>
                <c:pt idx="488">
                  <c:v>173.12746386333771</c:v>
                </c:pt>
                <c:pt idx="489">
                  <c:v>182.32588699080156</c:v>
                </c:pt>
                <c:pt idx="490">
                  <c:v>181.66885676741128</c:v>
                </c:pt>
                <c:pt idx="491">
                  <c:v>187.58212877792377</c:v>
                </c:pt>
                <c:pt idx="492">
                  <c:v>187.91064388961891</c:v>
                </c:pt>
                <c:pt idx="493">
                  <c:v>180.68331143232587</c:v>
                </c:pt>
                <c:pt idx="494">
                  <c:v>171.81340341655715</c:v>
                </c:pt>
                <c:pt idx="495">
                  <c:v>152.43101182654402</c:v>
                </c:pt>
                <c:pt idx="496">
                  <c:v>146.84625492772668</c:v>
                </c:pt>
                <c:pt idx="497">
                  <c:v>134.69119579500656</c:v>
                </c:pt>
                <c:pt idx="498">
                  <c:v>134.69119579500656</c:v>
                </c:pt>
                <c:pt idx="499">
                  <c:v>139.29040735873849</c:v>
                </c:pt>
                <c:pt idx="500">
                  <c:v>139.29040735873849</c:v>
                </c:pt>
                <c:pt idx="501">
                  <c:v>136.6622864651774</c:v>
                </c:pt>
                <c:pt idx="502">
                  <c:v>127.46386333771352</c:v>
                </c:pt>
                <c:pt idx="503">
                  <c:v>137.31931668856765</c:v>
                </c:pt>
                <c:pt idx="504">
                  <c:v>117.60840998685939</c:v>
                </c:pt>
                <c:pt idx="505">
                  <c:v>107.09592641261499</c:v>
                </c:pt>
                <c:pt idx="506">
                  <c:v>107.42444152431013</c:v>
                </c:pt>
                <c:pt idx="507">
                  <c:v>97.240473061760838</c:v>
                </c:pt>
                <c:pt idx="508">
                  <c:v>89.356110381077528</c:v>
                </c:pt>
                <c:pt idx="509">
                  <c:v>84.099868593955321</c:v>
                </c:pt>
                <c:pt idx="510">
                  <c:v>86.070959264126145</c:v>
                </c:pt>
                <c:pt idx="511">
                  <c:v>83.771353482260182</c:v>
                </c:pt>
                <c:pt idx="512">
                  <c:v>81.143232588699078</c:v>
                </c:pt>
                <c:pt idx="513">
                  <c:v>79.829172141918534</c:v>
                </c:pt>
                <c:pt idx="514">
                  <c:v>107.42444152431013</c:v>
                </c:pt>
                <c:pt idx="515">
                  <c:v>116.62286465177398</c:v>
                </c:pt>
                <c:pt idx="516">
                  <c:v>117.60840998685939</c:v>
                </c:pt>
                <c:pt idx="517">
                  <c:v>125.82128777923784</c:v>
                </c:pt>
                <c:pt idx="518">
                  <c:v>135.67674113009198</c:v>
                </c:pt>
                <c:pt idx="519">
                  <c:v>135.0197109067017</c:v>
                </c:pt>
                <c:pt idx="520">
                  <c:v>129.7634691195795</c:v>
                </c:pt>
                <c:pt idx="521">
                  <c:v>143.88961892247042</c:v>
                </c:pt>
                <c:pt idx="522">
                  <c:v>146.1892247043364</c:v>
                </c:pt>
                <c:pt idx="523">
                  <c:v>141.91852825229961</c:v>
                </c:pt>
                <c:pt idx="524">
                  <c:v>146.1892247043364</c:v>
                </c:pt>
                <c:pt idx="525">
                  <c:v>130.09198423127464</c:v>
                </c:pt>
                <c:pt idx="526">
                  <c:v>93.823915900131396</c:v>
                </c:pt>
                <c:pt idx="527">
                  <c:v>106.76741130091983</c:v>
                </c:pt>
                <c:pt idx="528">
                  <c:v>101.1826544021025</c:v>
                </c:pt>
                <c:pt idx="529">
                  <c:v>116.95137976346912</c:v>
                </c:pt>
                <c:pt idx="530">
                  <c:v>125.16425755584757</c:v>
                </c:pt>
                <c:pt idx="531">
                  <c:v>131.4060446780552</c:v>
                </c:pt>
                <c:pt idx="532">
                  <c:v>133.70565045992117</c:v>
                </c:pt>
                <c:pt idx="533">
                  <c:v>136.6622864651774</c:v>
                </c:pt>
                <c:pt idx="534">
                  <c:v>135.34822601839684</c:v>
                </c:pt>
                <c:pt idx="535">
                  <c:v>140.27595269382391</c:v>
                </c:pt>
                <c:pt idx="536">
                  <c:v>118.5939553219448</c:v>
                </c:pt>
                <c:pt idx="537">
                  <c:v>142.904073587385</c:v>
                </c:pt>
                <c:pt idx="538">
                  <c:v>135.0197109067017</c:v>
                </c:pt>
                <c:pt idx="539">
                  <c:v>160.64388961892246</c:v>
                </c:pt>
                <c:pt idx="540">
                  <c:v>150.13140604467804</c:v>
                </c:pt>
                <c:pt idx="541">
                  <c:v>152.10249671484885</c:v>
                </c:pt>
                <c:pt idx="542">
                  <c:v>168.85676741130092</c:v>
                </c:pt>
                <c:pt idx="543">
                  <c:v>182.6544021024967</c:v>
                </c:pt>
                <c:pt idx="544">
                  <c:v>238.83048620236531</c:v>
                </c:pt>
                <c:pt idx="545">
                  <c:v>271.35348226018397</c:v>
                </c:pt>
                <c:pt idx="546">
                  <c:v>275.29566360052559</c:v>
                </c:pt>
                <c:pt idx="547">
                  <c:v>270.03942181340341</c:v>
                </c:pt>
                <c:pt idx="548">
                  <c:v>282.19448094612352</c:v>
                </c:pt>
                <c:pt idx="549">
                  <c:v>273.65308804204989</c:v>
                </c:pt>
                <c:pt idx="550">
                  <c:v>283.50854139290408</c:v>
                </c:pt>
                <c:pt idx="551">
                  <c:v>284.49408672798944</c:v>
                </c:pt>
                <c:pt idx="552">
                  <c:v>289.42181340341654</c:v>
                </c:pt>
                <c:pt idx="553">
                  <c:v>290.73587385019709</c:v>
                </c:pt>
                <c:pt idx="554">
                  <c:v>300.59132720105123</c:v>
                </c:pt>
                <c:pt idx="555">
                  <c:v>302.23390275952693</c:v>
                </c:pt>
                <c:pt idx="556">
                  <c:v>292.83837056504598</c:v>
                </c:pt>
                <c:pt idx="557">
                  <c:v>291.72141918528251</c:v>
                </c:pt>
                <c:pt idx="558">
                  <c:v>300.91984231274637</c:v>
                </c:pt>
                <c:pt idx="559">
                  <c:v>297.63469119579497</c:v>
                </c:pt>
                <c:pt idx="560">
                  <c:v>299.86859395532196</c:v>
                </c:pt>
                <c:pt idx="561">
                  <c:v>291.59001314060447</c:v>
                </c:pt>
                <c:pt idx="562">
                  <c:v>288.10775295663598</c:v>
                </c:pt>
                <c:pt idx="563">
                  <c:v>291.52431011826542</c:v>
                </c:pt>
                <c:pt idx="564">
                  <c:v>295.99211563731927</c:v>
                </c:pt>
                <c:pt idx="565">
                  <c:v>297.63469119579497</c:v>
                </c:pt>
                <c:pt idx="566">
                  <c:v>299.99999999999994</c:v>
                </c:pt>
                <c:pt idx="567">
                  <c:v>284.95400788436262</c:v>
                </c:pt>
                <c:pt idx="568">
                  <c:v>287.71353482260184</c:v>
                </c:pt>
                <c:pt idx="569">
                  <c:v>296.97766097240475</c:v>
                </c:pt>
                <c:pt idx="570">
                  <c:v>311.10381077529564</c:v>
                </c:pt>
                <c:pt idx="571">
                  <c:v>300.13140604467804</c:v>
                </c:pt>
                <c:pt idx="572">
                  <c:v>298.42312746386335</c:v>
                </c:pt>
                <c:pt idx="573">
                  <c:v>309.19842312746385</c:v>
                </c:pt>
                <c:pt idx="574">
                  <c:v>303.87647831800263</c:v>
                </c:pt>
                <c:pt idx="575">
                  <c:v>290.80157687253609</c:v>
                </c:pt>
                <c:pt idx="576">
                  <c:v>279.69776609724045</c:v>
                </c:pt>
                <c:pt idx="577">
                  <c:v>283.24572930354793</c:v>
                </c:pt>
                <c:pt idx="578">
                  <c:v>279.43495400788436</c:v>
                </c:pt>
                <c:pt idx="579">
                  <c:v>259.85545335085413</c:v>
                </c:pt>
                <c:pt idx="580">
                  <c:v>265.11169513797637</c:v>
                </c:pt>
                <c:pt idx="581">
                  <c:v>271.61629434954011</c:v>
                </c:pt>
                <c:pt idx="582">
                  <c:v>280.22339027595268</c:v>
                </c:pt>
                <c:pt idx="583">
                  <c:v>277.26675427069648</c:v>
                </c:pt>
                <c:pt idx="584">
                  <c:v>273.3245729303548</c:v>
                </c:pt>
                <c:pt idx="585">
                  <c:v>278.31800262812089</c:v>
                </c:pt>
                <c:pt idx="586">
                  <c:v>278.1208935611038</c:v>
                </c:pt>
                <c:pt idx="587">
                  <c:v>272.01051248357425</c:v>
                </c:pt>
                <c:pt idx="588">
                  <c:v>290.80157687253609</c:v>
                </c:pt>
                <c:pt idx="589">
                  <c:v>300.91984231274637</c:v>
                </c:pt>
                <c:pt idx="590">
                  <c:v>310.11826544021028</c:v>
                </c:pt>
                <c:pt idx="591">
                  <c:v>297.17477003942179</c:v>
                </c:pt>
                <c:pt idx="592">
                  <c:v>274.70433639947436</c:v>
                </c:pt>
                <c:pt idx="593">
                  <c:v>275.62417871222078</c:v>
                </c:pt>
                <c:pt idx="594">
                  <c:v>282.19448094612352</c:v>
                </c:pt>
                <c:pt idx="595">
                  <c:v>281.07748486096614</c:v>
                </c:pt>
                <c:pt idx="596">
                  <c:v>279.96491012468954</c:v>
                </c:pt>
                <c:pt idx="597">
                  <c:v>278.85673923649921</c:v>
                </c:pt>
                <c:pt idx="598">
                  <c:v>277.75295476486684</c:v>
                </c:pt>
                <c:pt idx="599">
                  <c:v>276.65353934726261</c:v>
                </c:pt>
                <c:pt idx="600">
                  <c:v>275.55847568988173</c:v>
                </c:pt>
                <c:pt idx="601">
                  <c:v>268.33114323258872</c:v>
                </c:pt>
                <c:pt idx="602">
                  <c:v>265.37450722733246</c:v>
                </c:pt>
                <c:pt idx="603">
                  <c:v>273.98160315374508</c:v>
                </c:pt>
                <c:pt idx="604">
                  <c:v>257.22733245729302</c:v>
                </c:pt>
                <c:pt idx="605">
                  <c:v>250.32851511169514</c:v>
                </c:pt>
                <c:pt idx="606">
                  <c:v>234.88830486202363</c:v>
                </c:pt>
                <c:pt idx="607">
                  <c:v>235.87385019710905</c:v>
                </c:pt>
                <c:pt idx="608">
                  <c:v>229.96057818659656</c:v>
                </c:pt>
                <c:pt idx="609">
                  <c:v>230.94612352168198</c:v>
                </c:pt>
                <c:pt idx="610">
                  <c:v>254.59921156373193</c:v>
                </c:pt>
                <c:pt idx="611">
                  <c:v>264.71747700394218</c:v>
                </c:pt>
                <c:pt idx="612">
                  <c:v>257.22733245729302</c:v>
                </c:pt>
                <c:pt idx="613">
                  <c:v>245.66360052562416</c:v>
                </c:pt>
                <c:pt idx="614">
                  <c:v>248.09461235216818</c:v>
                </c:pt>
                <c:pt idx="615">
                  <c:v>224.57293035479631</c:v>
                </c:pt>
                <c:pt idx="616">
                  <c:v>210.64388961892249</c:v>
                </c:pt>
                <c:pt idx="617">
                  <c:v>220.17082785808145</c:v>
                </c:pt>
                <c:pt idx="618">
                  <c:v>230.48620236530877</c:v>
                </c:pt>
                <c:pt idx="619">
                  <c:v>217.80551905387645</c:v>
                </c:pt>
                <c:pt idx="620">
                  <c:v>217.80551905387645</c:v>
                </c:pt>
                <c:pt idx="621">
                  <c:v>218.13403416557162</c:v>
                </c:pt>
                <c:pt idx="622">
                  <c:v>224.70433639947439</c:v>
                </c:pt>
                <c:pt idx="623">
                  <c:v>245.20367936925098</c:v>
                </c:pt>
                <c:pt idx="624">
                  <c:v>253.28515111695134</c:v>
                </c:pt>
                <c:pt idx="625">
                  <c:v>273.06176084099872</c:v>
                </c:pt>
                <c:pt idx="626">
                  <c:v>283.18002628120894</c:v>
                </c:pt>
                <c:pt idx="627">
                  <c:v>280.28909329829168</c:v>
                </c:pt>
                <c:pt idx="628">
                  <c:v>287.2536136662286</c:v>
                </c:pt>
                <c:pt idx="629">
                  <c:v>259.19842312746385</c:v>
                </c:pt>
                <c:pt idx="630">
                  <c:v>249.99999999999997</c:v>
                </c:pt>
                <c:pt idx="631">
                  <c:v>242.96977660972402</c:v>
                </c:pt>
                <c:pt idx="632">
                  <c:v>248.02890932982916</c:v>
                </c:pt>
                <c:pt idx="633">
                  <c:v>253.28515111695134</c:v>
                </c:pt>
                <c:pt idx="634">
                  <c:v>255.65045992115634</c:v>
                </c:pt>
                <c:pt idx="635">
                  <c:v>245.92641261498028</c:v>
                </c:pt>
                <c:pt idx="636">
                  <c:v>242.44415243101182</c:v>
                </c:pt>
                <c:pt idx="637">
                  <c:v>240.07884362680682</c:v>
                </c:pt>
                <c:pt idx="638">
                  <c:v>250.19710906701707</c:v>
                </c:pt>
                <c:pt idx="639">
                  <c:v>261.82654402102497</c:v>
                </c:pt>
                <c:pt idx="640">
                  <c:v>260.18396846254927</c:v>
                </c:pt>
                <c:pt idx="641">
                  <c:v>254.27069645203679</c:v>
                </c:pt>
                <c:pt idx="642">
                  <c:v>273.71879106438894</c:v>
                </c:pt>
                <c:pt idx="643">
                  <c:v>302.29960578186592</c:v>
                </c:pt>
                <c:pt idx="644">
                  <c:v>324.90144546649145</c:v>
                </c:pt>
                <c:pt idx="645">
                  <c:v>331.27463863337715</c:v>
                </c:pt>
                <c:pt idx="646">
                  <c:v>335.74244415243101</c:v>
                </c:pt>
                <c:pt idx="647">
                  <c:v>352.75952693823911</c:v>
                </c:pt>
                <c:pt idx="648">
                  <c:v>349.34296977660972</c:v>
                </c:pt>
                <c:pt idx="649">
                  <c:v>336.99080157687251</c:v>
                </c:pt>
                <c:pt idx="650">
                  <c:v>319.71090670170827</c:v>
                </c:pt>
                <c:pt idx="651">
                  <c:v>310.64388961892246</c:v>
                </c:pt>
                <c:pt idx="652">
                  <c:v>310.7752956636005</c:v>
                </c:pt>
                <c:pt idx="653">
                  <c:v>319.64520367936922</c:v>
                </c:pt>
                <c:pt idx="654">
                  <c:v>353.87647831800263</c:v>
                </c:pt>
                <c:pt idx="655">
                  <c:v>340.99868593955318</c:v>
                </c:pt>
                <c:pt idx="656">
                  <c:v>326.34691195795006</c:v>
                </c:pt>
                <c:pt idx="657">
                  <c:v>332.6544021024967</c:v>
                </c:pt>
                <c:pt idx="658">
                  <c:v>353.48226018396844</c:v>
                </c:pt>
                <c:pt idx="659">
                  <c:v>362.94349540078844</c:v>
                </c:pt>
                <c:pt idx="660">
                  <c:v>347.89750328515112</c:v>
                </c:pt>
                <c:pt idx="661">
                  <c:v>391.91852825229955</c:v>
                </c:pt>
                <c:pt idx="662">
                  <c:v>404.4021024967148</c:v>
                </c:pt>
                <c:pt idx="663">
                  <c:v>336.39947437582128</c:v>
                </c:pt>
                <c:pt idx="664">
                  <c:v>313.46911957950067</c:v>
                </c:pt>
                <c:pt idx="665">
                  <c:v>273.45597897503285</c:v>
                </c:pt>
                <c:pt idx="666">
                  <c:v>285.41392904073587</c:v>
                </c:pt>
                <c:pt idx="667">
                  <c:v>316.62286465177397</c:v>
                </c:pt>
                <c:pt idx="668">
                  <c:v>335.54533508541391</c:v>
                </c:pt>
                <c:pt idx="669">
                  <c:v>331.47174770039425</c:v>
                </c:pt>
                <c:pt idx="670">
                  <c:v>313.07490144546648</c:v>
                </c:pt>
                <c:pt idx="671">
                  <c:v>281.07752956636006</c:v>
                </c:pt>
                <c:pt idx="672">
                  <c:v>284.13272010512486</c:v>
                </c:pt>
                <c:pt idx="673">
                  <c:v>287.18791064388961</c:v>
                </c:pt>
                <c:pt idx="674">
                  <c:v>302.03679369250983</c:v>
                </c:pt>
                <c:pt idx="675">
                  <c:v>302.62812089356112</c:v>
                </c:pt>
                <c:pt idx="676">
                  <c:v>304.79632063074899</c:v>
                </c:pt>
                <c:pt idx="677">
                  <c:v>294.48094612352168</c:v>
                </c:pt>
                <c:pt idx="678">
                  <c:v>290.07884362680682</c:v>
                </c:pt>
                <c:pt idx="679">
                  <c:v>291.9842312746386</c:v>
                </c:pt>
                <c:pt idx="680">
                  <c:v>290.60446780551899</c:v>
                </c:pt>
                <c:pt idx="681">
                  <c:v>282.06307490144548</c:v>
                </c:pt>
                <c:pt idx="682">
                  <c:v>290.07884362680682</c:v>
                </c:pt>
                <c:pt idx="683">
                  <c:v>291.85282522996056</c:v>
                </c:pt>
                <c:pt idx="684">
                  <c:v>273.98160315374508</c:v>
                </c:pt>
                <c:pt idx="685">
                  <c:v>270.69645203679369</c:v>
                </c:pt>
                <c:pt idx="686">
                  <c:v>294.54664914586067</c:v>
                </c:pt>
                <c:pt idx="687">
                  <c:v>279.17214191852827</c:v>
                </c:pt>
                <c:pt idx="688">
                  <c:v>287.5821287779238</c:v>
                </c:pt>
                <c:pt idx="689">
                  <c:v>285.15111695137972</c:v>
                </c:pt>
                <c:pt idx="690">
                  <c:v>282.06307490144548</c:v>
                </c:pt>
                <c:pt idx="691">
                  <c:v>306.83311432325888</c:v>
                </c:pt>
                <c:pt idx="692">
                  <c:v>333.11432325886989</c:v>
                </c:pt>
                <c:pt idx="693">
                  <c:v>363.20630749014452</c:v>
                </c:pt>
                <c:pt idx="694">
                  <c:v>349.47437582128777</c:v>
                </c:pt>
                <c:pt idx="695">
                  <c:v>394.48094612352168</c:v>
                </c:pt>
                <c:pt idx="696">
                  <c:v>387.31931668856765</c:v>
                </c:pt>
                <c:pt idx="697">
                  <c:v>376.4783180026281</c:v>
                </c:pt>
                <c:pt idx="698">
                  <c:v>381.66885676741128</c:v>
                </c:pt>
                <c:pt idx="699">
                  <c:v>379.10643889618922</c:v>
                </c:pt>
                <c:pt idx="700">
                  <c:v>366.22864651773983</c:v>
                </c:pt>
                <c:pt idx="701">
                  <c:v>366.29434954007883</c:v>
                </c:pt>
                <c:pt idx="702">
                  <c:v>368.98817345597894</c:v>
                </c:pt>
                <c:pt idx="703">
                  <c:v>370.89356110381078</c:v>
                </c:pt>
                <c:pt idx="704">
                  <c:v>362.02365308804207</c:v>
                </c:pt>
                <c:pt idx="705">
                  <c:v>370.89356110381078</c:v>
                </c:pt>
                <c:pt idx="706">
                  <c:v>370.82785808147173</c:v>
                </c:pt>
                <c:pt idx="707">
                  <c:v>378.38370565045994</c:v>
                </c:pt>
                <c:pt idx="708">
                  <c:v>396.51773981603151</c:v>
                </c:pt>
                <c:pt idx="709">
                  <c:v>416.75427069645201</c:v>
                </c:pt>
                <c:pt idx="710">
                  <c:v>426.74113009198425</c:v>
                </c:pt>
                <c:pt idx="711">
                  <c:v>388.83048620236531</c:v>
                </c:pt>
                <c:pt idx="712">
                  <c:v>411.30091984231274</c:v>
                </c:pt>
                <c:pt idx="713">
                  <c:v>412.41787122207614</c:v>
                </c:pt>
                <c:pt idx="714">
                  <c:v>413.53482260183966</c:v>
                </c:pt>
                <c:pt idx="715">
                  <c:v>415.76872536136659</c:v>
                </c:pt>
                <c:pt idx="716">
                  <c:v>399.14586070959263</c:v>
                </c:pt>
                <c:pt idx="717">
                  <c:v>400.91984231274637</c:v>
                </c:pt>
                <c:pt idx="718">
                  <c:v>399.34296977660972</c:v>
                </c:pt>
                <c:pt idx="719">
                  <c:v>402.23390275952693</c:v>
                </c:pt>
                <c:pt idx="720">
                  <c:v>398.16031537450721</c:v>
                </c:pt>
                <c:pt idx="721">
                  <c:v>385.34822601839682</c:v>
                </c:pt>
                <c:pt idx="722">
                  <c:v>384.82260183968464</c:v>
                </c:pt>
                <c:pt idx="723">
                  <c:v>388.63337713534821</c:v>
                </c:pt>
                <c:pt idx="724">
                  <c:v>372.01051248357419</c:v>
                </c:pt>
                <c:pt idx="725">
                  <c:v>357.62155059132721</c:v>
                </c:pt>
                <c:pt idx="726">
                  <c:v>356.3731931668857</c:v>
                </c:pt>
                <c:pt idx="727">
                  <c:v>340.01314060446776</c:v>
                </c:pt>
                <c:pt idx="728">
                  <c:v>348.75164257555844</c:v>
                </c:pt>
                <c:pt idx="729">
                  <c:v>342.96977660972408</c:v>
                </c:pt>
                <c:pt idx="730">
                  <c:v>339.68462549277268</c:v>
                </c:pt>
                <c:pt idx="731">
                  <c:v>358.67279894875168</c:v>
                </c:pt>
                <c:pt idx="732">
                  <c:v>359.98685939553218</c:v>
                </c:pt>
                <c:pt idx="733">
                  <c:v>368.7910643889619</c:v>
                </c:pt>
                <c:pt idx="734">
                  <c:v>359.59264126149799</c:v>
                </c:pt>
                <c:pt idx="735">
                  <c:v>350.06570302233899</c:v>
                </c:pt>
                <c:pt idx="736">
                  <c:v>363.00919842312743</c:v>
                </c:pt>
                <c:pt idx="737">
                  <c:v>353.81077529566357</c:v>
                </c:pt>
                <c:pt idx="738">
                  <c:v>364.45466491458603</c:v>
                </c:pt>
                <c:pt idx="739">
                  <c:v>380.35479632063073</c:v>
                </c:pt>
                <c:pt idx="740">
                  <c:v>392.24704336399475</c:v>
                </c:pt>
                <c:pt idx="741">
                  <c:v>396.18922470433637</c:v>
                </c:pt>
                <c:pt idx="742">
                  <c:v>391.09724047306173</c:v>
                </c:pt>
                <c:pt idx="743">
                  <c:v>386.00525624178709</c:v>
                </c:pt>
                <c:pt idx="744">
                  <c:v>377.13534822601838</c:v>
                </c:pt>
                <c:pt idx="745">
                  <c:v>393.42969776609726</c:v>
                </c:pt>
                <c:pt idx="746">
                  <c:v>409.3298291721419</c:v>
                </c:pt>
                <c:pt idx="747">
                  <c:v>410.9724047306176</c:v>
                </c:pt>
                <c:pt idx="748">
                  <c:v>413.20630749014452</c:v>
                </c:pt>
                <c:pt idx="749">
                  <c:v>415.96583442838369</c:v>
                </c:pt>
                <c:pt idx="750">
                  <c:v>404.27069645203676</c:v>
                </c:pt>
                <c:pt idx="751">
                  <c:v>402.75952693823911</c:v>
                </c:pt>
                <c:pt idx="752">
                  <c:v>405.97897503285151</c:v>
                </c:pt>
                <c:pt idx="753">
                  <c:v>416.29434954007883</c:v>
                </c:pt>
                <c:pt idx="754">
                  <c:v>416.09724047306173</c:v>
                </c:pt>
                <c:pt idx="755">
                  <c:v>416.88567674113011</c:v>
                </c:pt>
                <c:pt idx="756">
                  <c:v>410.24967148488827</c:v>
                </c:pt>
                <c:pt idx="757">
                  <c:v>420.3022339027595</c:v>
                </c:pt>
                <c:pt idx="758">
                  <c:v>420.56504599211564</c:v>
                </c:pt>
                <c:pt idx="759">
                  <c:v>426.08409986859391</c:v>
                </c:pt>
                <c:pt idx="760">
                  <c:v>434.23127463863341</c:v>
                </c:pt>
                <c:pt idx="761">
                  <c:v>438.30486202365302</c:v>
                </c:pt>
                <c:pt idx="762">
                  <c:v>435.93955321944804</c:v>
                </c:pt>
                <c:pt idx="763">
                  <c:v>434.29697766097235</c:v>
                </c:pt>
                <c:pt idx="764">
                  <c:v>450.39421813403413</c:v>
                </c:pt>
                <c:pt idx="765">
                  <c:v>448.4231274638633</c:v>
                </c:pt>
                <c:pt idx="766">
                  <c:v>439.22470433639944</c:v>
                </c:pt>
                <c:pt idx="767">
                  <c:v>436.59658344283838</c:v>
                </c:pt>
                <c:pt idx="768">
                  <c:v>431.60315374507223</c:v>
                </c:pt>
                <c:pt idx="769">
                  <c:v>426.6097240473062</c:v>
                </c:pt>
                <c:pt idx="770">
                  <c:v>426.6097240473062</c:v>
                </c:pt>
                <c:pt idx="771">
                  <c:v>427.26675427069642</c:v>
                </c:pt>
                <c:pt idx="772">
                  <c:v>434.69119579500654</c:v>
                </c:pt>
                <c:pt idx="773">
                  <c:v>439.61892247043357</c:v>
                </c:pt>
                <c:pt idx="774">
                  <c:v>434.3626806833114</c:v>
                </c:pt>
                <c:pt idx="775">
                  <c:v>436.39947437582128</c:v>
                </c:pt>
                <c:pt idx="776">
                  <c:v>432.32588699080156</c:v>
                </c:pt>
                <c:pt idx="777">
                  <c:v>438.83048620236531</c:v>
                </c:pt>
                <c:pt idx="778">
                  <c:v>431.14323258869911</c:v>
                </c:pt>
                <c:pt idx="779">
                  <c:v>426.74113009198425</c:v>
                </c:pt>
                <c:pt idx="780">
                  <c:v>426.28120893561101</c:v>
                </c:pt>
                <c:pt idx="781">
                  <c:v>425.0328515111695</c:v>
                </c:pt>
                <c:pt idx="782">
                  <c:v>423.71879106438894</c:v>
                </c:pt>
                <c:pt idx="783">
                  <c:v>421.48488830486207</c:v>
                </c:pt>
                <c:pt idx="784">
                  <c:v>418.00262812089352</c:v>
                </c:pt>
                <c:pt idx="785">
                  <c:v>420.03942181340341</c:v>
                </c:pt>
                <c:pt idx="786">
                  <c:v>417.54270696452033</c:v>
                </c:pt>
                <c:pt idx="787">
                  <c:v>411.10381077529564</c:v>
                </c:pt>
                <c:pt idx="788">
                  <c:v>409.06701708278575</c:v>
                </c:pt>
                <c:pt idx="789">
                  <c:v>416.42575558475687</c:v>
                </c:pt>
                <c:pt idx="790">
                  <c:v>417.80551905387648</c:v>
                </c:pt>
                <c:pt idx="791">
                  <c:v>414.98028909329827</c:v>
                </c:pt>
                <c:pt idx="792">
                  <c:v>415.5716162943495</c:v>
                </c:pt>
                <c:pt idx="793">
                  <c:v>416.62286465177397</c:v>
                </c:pt>
                <c:pt idx="794">
                  <c:v>419.84231274638631</c:v>
                </c:pt>
                <c:pt idx="795">
                  <c:v>423.65308804204994</c:v>
                </c:pt>
                <c:pt idx="796">
                  <c:v>422.99605781865961</c:v>
                </c:pt>
                <c:pt idx="797">
                  <c:v>425.75558475689877</c:v>
                </c:pt>
                <c:pt idx="798">
                  <c:v>419.18528252299603</c:v>
                </c:pt>
                <c:pt idx="799">
                  <c:v>423.78449408672799</c:v>
                </c:pt>
                <c:pt idx="800">
                  <c:v>423.78449408672799</c:v>
                </c:pt>
                <c:pt idx="801">
                  <c:v>429.6977660972405</c:v>
                </c:pt>
                <c:pt idx="802">
                  <c:v>432.85151116951374</c:v>
                </c:pt>
                <c:pt idx="803">
                  <c:v>429.04073587385017</c:v>
                </c:pt>
                <c:pt idx="804">
                  <c:v>431.3403416557162</c:v>
                </c:pt>
                <c:pt idx="805">
                  <c:v>427.72667542706961</c:v>
                </c:pt>
                <c:pt idx="806">
                  <c:v>420.17082785808145</c:v>
                </c:pt>
                <c:pt idx="807">
                  <c:v>414.91458607095922</c:v>
                </c:pt>
                <c:pt idx="808">
                  <c:v>431.01182654402095</c:v>
                </c:pt>
                <c:pt idx="809">
                  <c:v>439.15900131406045</c:v>
                </c:pt>
                <c:pt idx="810">
                  <c:v>440.99868593955324</c:v>
                </c:pt>
                <c:pt idx="811">
                  <c:v>431.99737187910642</c:v>
                </c:pt>
                <c:pt idx="812">
                  <c:v>434.55978975032849</c:v>
                </c:pt>
                <c:pt idx="813">
                  <c:v>437.12220762155056</c:v>
                </c:pt>
                <c:pt idx="814">
                  <c:v>425.29566360052564</c:v>
                </c:pt>
                <c:pt idx="815">
                  <c:v>419.71090670170827</c:v>
                </c:pt>
                <c:pt idx="816">
                  <c:v>409.72404730617609</c:v>
                </c:pt>
                <c:pt idx="817">
                  <c:v>401.6425755584757</c:v>
                </c:pt>
                <c:pt idx="818">
                  <c:v>403.87647831800263</c:v>
                </c:pt>
                <c:pt idx="819">
                  <c:v>399.8028909329829</c:v>
                </c:pt>
                <c:pt idx="820">
                  <c:v>403.0880420499343</c:v>
                </c:pt>
                <c:pt idx="821">
                  <c:v>399.73718791064391</c:v>
                </c:pt>
                <c:pt idx="822">
                  <c:v>397.83180026281207</c:v>
                </c:pt>
                <c:pt idx="823">
                  <c:v>395.92641261498028</c:v>
                </c:pt>
                <c:pt idx="824">
                  <c:v>383.63994743758212</c:v>
                </c:pt>
                <c:pt idx="825">
                  <c:v>388.50197109067017</c:v>
                </c:pt>
                <c:pt idx="826">
                  <c:v>382.6544021024967</c:v>
                </c:pt>
                <c:pt idx="827">
                  <c:v>363.73193166885676</c:v>
                </c:pt>
                <c:pt idx="828">
                  <c:v>375.88699080157687</c:v>
                </c:pt>
                <c:pt idx="829">
                  <c:v>372.01051248357419</c:v>
                </c:pt>
                <c:pt idx="830">
                  <c:v>375.29566360052559</c:v>
                </c:pt>
                <c:pt idx="831">
                  <c:v>375.49277266754268</c:v>
                </c:pt>
                <c:pt idx="832">
                  <c:v>377.56241787122207</c:v>
                </c:pt>
                <c:pt idx="833">
                  <c:v>379.63206307490145</c:v>
                </c:pt>
                <c:pt idx="834">
                  <c:v>367.60840998685939</c:v>
                </c:pt>
                <c:pt idx="835">
                  <c:v>370.56504599211559</c:v>
                </c:pt>
                <c:pt idx="836">
                  <c:v>368.98817345597894</c:v>
                </c:pt>
                <c:pt idx="837">
                  <c:v>360.31537450722732</c:v>
                </c:pt>
                <c:pt idx="838">
                  <c:v>371.68199737187911</c:v>
                </c:pt>
                <c:pt idx="839">
                  <c:v>379.10643889618922</c:v>
                </c:pt>
                <c:pt idx="840">
                  <c:v>378.64651773981603</c:v>
                </c:pt>
                <c:pt idx="841">
                  <c:v>356.11038107752955</c:v>
                </c:pt>
                <c:pt idx="842">
                  <c:v>348.02890932982916</c:v>
                </c:pt>
                <c:pt idx="843">
                  <c:v>342.24704336399475</c:v>
                </c:pt>
                <c:pt idx="844">
                  <c:v>334.42838370565045</c:v>
                </c:pt>
                <c:pt idx="845">
                  <c:v>327.39816031537447</c:v>
                </c:pt>
                <c:pt idx="846">
                  <c:v>312.94349540078844</c:v>
                </c:pt>
                <c:pt idx="847">
                  <c:v>310.64388961892246</c:v>
                </c:pt>
                <c:pt idx="848">
                  <c:v>321.61629434954006</c:v>
                </c:pt>
                <c:pt idx="849">
                  <c:v>317.80551905387642</c:v>
                </c:pt>
                <c:pt idx="850">
                  <c:v>323.5216819973719</c:v>
                </c:pt>
                <c:pt idx="851">
                  <c:v>337.18791064388961</c:v>
                </c:pt>
                <c:pt idx="852">
                  <c:v>327.00394218134034</c:v>
                </c:pt>
                <c:pt idx="853">
                  <c:v>346.38633377135346</c:v>
                </c:pt>
                <c:pt idx="854">
                  <c:v>352.82522996057821</c:v>
                </c:pt>
                <c:pt idx="855">
                  <c:v>362.35216819973715</c:v>
                </c:pt>
                <c:pt idx="856">
                  <c:v>356.57030223390274</c:v>
                </c:pt>
                <c:pt idx="857">
                  <c:v>360.05256241787117</c:v>
                </c:pt>
                <c:pt idx="858">
                  <c:v>359.92115637319318</c:v>
                </c:pt>
                <c:pt idx="859">
                  <c:v>370.63074901445464</c:v>
                </c:pt>
                <c:pt idx="860">
                  <c:v>359.59264126149799</c:v>
                </c:pt>
                <c:pt idx="861">
                  <c:v>375.55847568988167</c:v>
                </c:pt>
                <c:pt idx="862">
                  <c:v>378.64651773981603</c:v>
                </c:pt>
                <c:pt idx="863">
                  <c:v>374.50722733245726</c:v>
                </c:pt>
                <c:pt idx="864">
                  <c:v>359.72404730617609</c:v>
                </c:pt>
                <c:pt idx="865">
                  <c:v>358.80420499342966</c:v>
                </c:pt>
                <c:pt idx="866">
                  <c:v>355.25624178712218</c:v>
                </c:pt>
                <c:pt idx="867">
                  <c:v>367.60840998685939</c:v>
                </c:pt>
                <c:pt idx="868">
                  <c:v>373.06176084099866</c:v>
                </c:pt>
                <c:pt idx="869">
                  <c:v>394.08672798948749</c:v>
                </c:pt>
                <c:pt idx="870">
                  <c:v>384.82260183968464</c:v>
                </c:pt>
                <c:pt idx="871">
                  <c:v>410.51248357424436</c:v>
                </c:pt>
                <c:pt idx="872">
                  <c:v>404.27069645203676</c:v>
                </c:pt>
                <c:pt idx="873">
                  <c:v>403.94218134034162</c:v>
                </c:pt>
                <c:pt idx="874">
                  <c:v>402.43101182654402</c:v>
                </c:pt>
                <c:pt idx="875">
                  <c:v>396.64914586070955</c:v>
                </c:pt>
                <c:pt idx="876">
                  <c:v>424.04730617608413</c:v>
                </c:pt>
                <c:pt idx="877">
                  <c:v>425.0328515111695</c:v>
                </c:pt>
                <c:pt idx="878">
                  <c:v>428.31800262812084</c:v>
                </c:pt>
                <c:pt idx="879">
                  <c:v>439.29040735873849</c:v>
                </c:pt>
                <c:pt idx="880">
                  <c:v>433.31143232588698</c:v>
                </c:pt>
                <c:pt idx="881">
                  <c:v>439.15900131406045</c:v>
                </c:pt>
                <c:pt idx="882">
                  <c:v>438.69908015768721</c:v>
                </c:pt>
                <c:pt idx="883">
                  <c:v>440.21024967148486</c:v>
                </c:pt>
                <c:pt idx="884">
                  <c:v>449.40867279894877</c:v>
                </c:pt>
                <c:pt idx="885">
                  <c:v>449.01445466491458</c:v>
                </c:pt>
                <c:pt idx="886">
                  <c:v>458.08147174770039</c:v>
                </c:pt>
                <c:pt idx="887">
                  <c:v>464.52036793692508</c:v>
                </c:pt>
                <c:pt idx="888">
                  <c:v>459.46123521682</c:v>
                </c:pt>
                <c:pt idx="889">
                  <c:v>450.13140604467804</c:v>
                </c:pt>
                <c:pt idx="890">
                  <c:v>443.42969776609721</c:v>
                </c:pt>
                <c:pt idx="891">
                  <c:v>462.28646517739816</c:v>
                </c:pt>
                <c:pt idx="892">
                  <c:v>462.5492772667543</c:v>
                </c:pt>
                <c:pt idx="893">
                  <c:v>457.09592641261492</c:v>
                </c:pt>
                <c:pt idx="894">
                  <c:v>458.67279894875162</c:v>
                </c:pt>
                <c:pt idx="895">
                  <c:v>464.45466491458603</c:v>
                </c:pt>
                <c:pt idx="896">
                  <c:v>461.56373193166883</c:v>
                </c:pt>
                <c:pt idx="897">
                  <c:v>457.8186596583443</c:v>
                </c:pt>
                <c:pt idx="898">
                  <c:v>453.87647831800263</c:v>
                </c:pt>
                <c:pt idx="899">
                  <c:v>469.97371879106436</c:v>
                </c:pt>
                <c:pt idx="900">
                  <c:v>482.45729303547967</c:v>
                </c:pt>
                <c:pt idx="901">
                  <c:v>476.21550591327201</c:v>
                </c:pt>
                <c:pt idx="902">
                  <c:v>474.90144546649145</c:v>
                </c:pt>
                <c:pt idx="903">
                  <c:v>474.70433639947436</c:v>
                </c:pt>
                <c:pt idx="904">
                  <c:v>482.45729303547967</c:v>
                </c:pt>
                <c:pt idx="905">
                  <c:v>471.15637319316681</c:v>
                </c:pt>
                <c:pt idx="906">
                  <c:v>471.09067017082788</c:v>
                </c:pt>
                <c:pt idx="907">
                  <c:v>463.86333771353475</c:v>
                </c:pt>
                <c:pt idx="908">
                  <c:v>455.97897503285151</c:v>
                </c:pt>
                <c:pt idx="909">
                  <c:v>451.11695137976341</c:v>
                </c:pt>
                <c:pt idx="910">
                  <c:v>453.67936925098553</c:v>
                </c:pt>
                <c:pt idx="911">
                  <c:v>448.4888304862024</c:v>
                </c:pt>
                <c:pt idx="912">
                  <c:v>436.79369250985548</c:v>
                </c:pt>
                <c:pt idx="913">
                  <c:v>436.92509855453346</c:v>
                </c:pt>
                <c:pt idx="914">
                  <c:v>437.38501971090665</c:v>
                </c:pt>
                <c:pt idx="915">
                  <c:v>435.67674113009195</c:v>
                </c:pt>
                <c:pt idx="916">
                  <c:v>429.04073587385017</c:v>
                </c:pt>
                <c:pt idx="917">
                  <c:v>426.08409986859391</c:v>
                </c:pt>
                <c:pt idx="918">
                  <c:v>426.4783180026281</c:v>
                </c:pt>
                <c:pt idx="919">
                  <c:v>435.6110381077529</c:v>
                </c:pt>
                <c:pt idx="920">
                  <c:v>433.11432325886989</c:v>
                </c:pt>
                <c:pt idx="921">
                  <c:v>425.22996057818659</c:v>
                </c:pt>
                <c:pt idx="922">
                  <c:v>423.3902759526938</c:v>
                </c:pt>
                <c:pt idx="923">
                  <c:v>418.7910643889619</c:v>
                </c:pt>
                <c:pt idx="924">
                  <c:v>418.72536136662285</c:v>
                </c:pt>
                <c:pt idx="925">
                  <c:v>427.06964520367933</c:v>
                </c:pt>
                <c:pt idx="926">
                  <c:v>438.04204993429698</c:v>
                </c:pt>
                <c:pt idx="927">
                  <c:v>442.37844940867279</c:v>
                </c:pt>
                <c:pt idx="928">
                  <c:v>438.50197109067011</c:v>
                </c:pt>
                <c:pt idx="929">
                  <c:v>428.44940867279888</c:v>
                </c:pt>
                <c:pt idx="930">
                  <c:v>430.02628120893559</c:v>
                </c:pt>
                <c:pt idx="931">
                  <c:v>428.38370565045994</c:v>
                </c:pt>
                <c:pt idx="932">
                  <c:v>426.21550591327201</c:v>
                </c:pt>
                <c:pt idx="933">
                  <c:v>424.44152431011821</c:v>
                </c:pt>
                <c:pt idx="934">
                  <c:v>407.42444152431011</c:v>
                </c:pt>
                <c:pt idx="935">
                  <c:v>408.34428383705648</c:v>
                </c:pt>
                <c:pt idx="936">
                  <c:v>404.5992115637319</c:v>
                </c:pt>
                <c:pt idx="937">
                  <c:v>406.0446780551905</c:v>
                </c:pt>
                <c:pt idx="938">
                  <c:v>401.57687253613665</c:v>
                </c:pt>
                <c:pt idx="939">
                  <c:v>412.28646517739816</c:v>
                </c:pt>
                <c:pt idx="940">
                  <c:v>413.27201051248358</c:v>
                </c:pt>
                <c:pt idx="941">
                  <c:v>417.08278580814715</c:v>
                </c:pt>
                <c:pt idx="942">
                  <c:v>412.48357424441525</c:v>
                </c:pt>
                <c:pt idx="943">
                  <c:v>411.95795006570302</c:v>
                </c:pt>
                <c:pt idx="944">
                  <c:v>425.42706964520369</c:v>
                </c:pt>
                <c:pt idx="945">
                  <c:v>419.18528252299603</c:v>
                </c:pt>
                <c:pt idx="946">
                  <c:v>419.31668856767408</c:v>
                </c:pt>
                <c:pt idx="947">
                  <c:v>421.9448094612352</c:v>
                </c:pt>
                <c:pt idx="948">
                  <c:v>418.00262812089352</c:v>
                </c:pt>
                <c:pt idx="949">
                  <c:v>432.7201051248357</c:v>
                </c:pt>
                <c:pt idx="950">
                  <c:v>442.24704336399475</c:v>
                </c:pt>
                <c:pt idx="951">
                  <c:v>439.61892247043357</c:v>
                </c:pt>
                <c:pt idx="952">
                  <c:v>445.13797634691196</c:v>
                </c:pt>
                <c:pt idx="953">
                  <c:v>439.61892247043357</c:v>
                </c:pt>
                <c:pt idx="954">
                  <c:v>438.04204993429698</c:v>
                </c:pt>
                <c:pt idx="955">
                  <c:v>433.77135348226017</c:v>
                </c:pt>
                <c:pt idx="956">
                  <c:v>429.96057818659654</c:v>
                </c:pt>
                <c:pt idx="957">
                  <c:v>424.77003942181341</c:v>
                </c:pt>
                <c:pt idx="958">
                  <c:v>427.72667542706961</c:v>
                </c:pt>
                <c:pt idx="959">
                  <c:v>430.42049934296978</c:v>
                </c:pt>
                <c:pt idx="960">
                  <c:v>428.2522996057819</c:v>
                </c:pt>
                <c:pt idx="961">
                  <c:v>451.05124835742447</c:v>
                </c:pt>
                <c:pt idx="962">
                  <c:v>431.5374507227333</c:v>
                </c:pt>
                <c:pt idx="963">
                  <c:v>435.54533508541397</c:v>
                </c:pt>
                <c:pt idx="964">
                  <c:v>463.20630749014452</c:v>
                </c:pt>
                <c:pt idx="965">
                  <c:v>458.14717477003944</c:v>
                </c:pt>
                <c:pt idx="966">
                  <c:v>452.69382391590017</c:v>
                </c:pt>
                <c:pt idx="967">
                  <c:v>454.86202365308804</c:v>
                </c:pt>
                <c:pt idx="968">
                  <c:v>455.38764783180028</c:v>
                </c:pt>
                <c:pt idx="969">
                  <c:v>451.70827858081469</c:v>
                </c:pt>
                <c:pt idx="970">
                  <c:v>461.76084099868592</c:v>
                </c:pt>
                <c:pt idx="971">
                  <c:v>447.83180026281207</c:v>
                </c:pt>
                <c:pt idx="972">
                  <c:v>444.21813403416553</c:v>
                </c:pt>
                <c:pt idx="973">
                  <c:v>434.55978975032849</c:v>
                </c:pt>
                <c:pt idx="974">
                  <c:v>423.3245729303548</c:v>
                </c:pt>
                <c:pt idx="975">
                  <c:v>424.70433639947436</c:v>
                </c:pt>
                <c:pt idx="976">
                  <c:v>413.00919842312743</c:v>
                </c:pt>
                <c:pt idx="977">
                  <c:v>419.31668856767408</c:v>
                </c:pt>
                <c:pt idx="978">
                  <c:v>416.88567674113011</c:v>
                </c:pt>
                <c:pt idx="979">
                  <c:v>418.19973718791061</c:v>
                </c:pt>
                <c:pt idx="980">
                  <c:v>406.96452036793687</c:v>
                </c:pt>
                <c:pt idx="981">
                  <c:v>418.52825229960581</c:v>
                </c:pt>
                <c:pt idx="982">
                  <c:v>420.82785808147173</c:v>
                </c:pt>
                <c:pt idx="983">
                  <c:v>415.90013140604464</c:v>
                </c:pt>
                <c:pt idx="984">
                  <c:v>422.79894875164251</c:v>
                </c:pt>
                <c:pt idx="985">
                  <c:v>424.77003942181341</c:v>
                </c:pt>
                <c:pt idx="986">
                  <c:v>428.71222076215503</c:v>
                </c:pt>
                <c:pt idx="987">
                  <c:v>416.22864651773983</c:v>
                </c:pt>
                <c:pt idx="988">
                  <c:v>420.17082785808145</c:v>
                </c:pt>
                <c:pt idx="989">
                  <c:v>416.55716162943492</c:v>
                </c:pt>
                <c:pt idx="990">
                  <c:v>424.17871222076218</c:v>
                </c:pt>
                <c:pt idx="991">
                  <c:v>426.14980289093296</c:v>
                </c:pt>
                <c:pt idx="992">
                  <c:v>426.80683311432318</c:v>
                </c:pt>
                <c:pt idx="993">
                  <c:v>411.62943495400788</c:v>
                </c:pt>
                <c:pt idx="994">
                  <c:v>419.84231274638631</c:v>
                </c:pt>
                <c:pt idx="995">
                  <c:v>436.92509855453346</c:v>
                </c:pt>
                <c:pt idx="996">
                  <c:v>447.56898817345598</c:v>
                </c:pt>
                <c:pt idx="997">
                  <c:v>448.09461235216821</c:v>
                </c:pt>
                <c:pt idx="998">
                  <c:v>446.12352168199737</c:v>
                </c:pt>
                <c:pt idx="999">
                  <c:v>447.76609724047307</c:v>
                </c:pt>
                <c:pt idx="1000">
                  <c:v>449.47437582128777</c:v>
                </c:pt>
                <c:pt idx="1001">
                  <c:v>445.86070959264123</c:v>
                </c:pt>
                <c:pt idx="1002">
                  <c:v>440.53876478318</c:v>
                </c:pt>
                <c:pt idx="1003">
                  <c:v>437.31931668856765</c:v>
                </c:pt>
                <c:pt idx="1004">
                  <c:v>430.55190538764782</c:v>
                </c:pt>
                <c:pt idx="1005">
                  <c:v>425.22996057818659</c:v>
                </c:pt>
                <c:pt idx="1006">
                  <c:v>422.01051248357425</c:v>
                </c:pt>
                <c:pt idx="1007">
                  <c:v>408.60709592641257</c:v>
                </c:pt>
                <c:pt idx="1008">
                  <c:v>411.62943495400788</c:v>
                </c:pt>
                <c:pt idx="1009">
                  <c:v>406.57030223390274</c:v>
                </c:pt>
                <c:pt idx="1010">
                  <c:v>396.64914586070955</c:v>
                </c:pt>
                <c:pt idx="1011">
                  <c:v>399.34296977660972</c:v>
                </c:pt>
                <c:pt idx="1012">
                  <c:v>402.29960578186592</c:v>
                </c:pt>
                <c:pt idx="1013">
                  <c:v>404.4021024967148</c:v>
                </c:pt>
                <c:pt idx="1014">
                  <c:v>396.78055190538765</c:v>
                </c:pt>
                <c:pt idx="1015">
                  <c:v>394.48094612352168</c:v>
                </c:pt>
                <c:pt idx="1016">
                  <c:v>389.55321944809458</c:v>
                </c:pt>
                <c:pt idx="1017">
                  <c:v>383.57424441524313</c:v>
                </c:pt>
                <c:pt idx="1018">
                  <c:v>388.43626806833112</c:v>
                </c:pt>
                <c:pt idx="1019">
                  <c:v>388.10775295663598</c:v>
                </c:pt>
                <c:pt idx="1020">
                  <c:v>386.33377135348223</c:v>
                </c:pt>
                <c:pt idx="1021">
                  <c:v>385.41392904073581</c:v>
                </c:pt>
                <c:pt idx="1022">
                  <c:v>377.33245729303547</c:v>
                </c:pt>
                <c:pt idx="1023">
                  <c:v>377.46386333771352</c:v>
                </c:pt>
                <c:pt idx="1024">
                  <c:v>381.73455978975034</c:v>
                </c:pt>
                <c:pt idx="1025">
                  <c:v>379.76346911957944</c:v>
                </c:pt>
                <c:pt idx="1026">
                  <c:v>378.77792378449408</c:v>
                </c:pt>
                <c:pt idx="1027">
                  <c:v>371.550591327201</c:v>
                </c:pt>
                <c:pt idx="1028">
                  <c:v>365.5059132720105</c:v>
                </c:pt>
                <c:pt idx="1029">
                  <c:v>358.73850197109067</c:v>
                </c:pt>
                <c:pt idx="1030">
                  <c:v>363.14060446780553</c:v>
                </c:pt>
                <c:pt idx="1031">
                  <c:v>359.52693823915899</c:v>
                </c:pt>
                <c:pt idx="1032">
                  <c:v>357.55584756898816</c:v>
                </c:pt>
                <c:pt idx="1033">
                  <c:v>351.70827858081469</c:v>
                </c:pt>
                <c:pt idx="1034">
                  <c:v>359.78975032851508</c:v>
                </c:pt>
                <c:pt idx="1035">
                  <c:v>357.75295663600525</c:v>
                </c:pt>
                <c:pt idx="1036">
                  <c:v>364.65177398160313</c:v>
                </c:pt>
                <c:pt idx="1037">
                  <c:v>368.00262812089352</c:v>
                </c:pt>
                <c:pt idx="1038">
                  <c:v>369.90801576872531</c:v>
                </c:pt>
                <c:pt idx="1039">
                  <c:v>364.65177398160313</c:v>
                </c:pt>
                <c:pt idx="1040">
                  <c:v>367.27989487516425</c:v>
                </c:pt>
                <c:pt idx="1041">
                  <c:v>359.39553219448095</c:v>
                </c:pt>
                <c:pt idx="1042">
                  <c:v>355.12483574244413</c:v>
                </c:pt>
                <c:pt idx="1043">
                  <c:v>358.01576872536134</c:v>
                </c:pt>
                <c:pt idx="1044">
                  <c:v>354.20499342969771</c:v>
                </c:pt>
                <c:pt idx="1045">
                  <c:v>353.48226018396844</c:v>
                </c:pt>
                <c:pt idx="1046">
                  <c:v>351.83968462549274</c:v>
                </c:pt>
                <c:pt idx="1047">
                  <c:v>355.32194480946123</c:v>
                </c:pt>
                <c:pt idx="1048">
                  <c:v>357.49014454664911</c:v>
                </c:pt>
                <c:pt idx="1049">
                  <c:v>346.25492772667542</c:v>
                </c:pt>
                <c:pt idx="1050">
                  <c:v>350.52562417871223</c:v>
                </c:pt>
                <c:pt idx="1051">
                  <c:v>357.09592641261497</c:v>
                </c:pt>
                <c:pt idx="1052">
                  <c:v>355.05913272010508</c:v>
                </c:pt>
                <c:pt idx="1053">
                  <c:v>349.54007884362682</c:v>
                </c:pt>
                <c:pt idx="1054">
                  <c:v>344.61235216819972</c:v>
                </c:pt>
                <c:pt idx="1055">
                  <c:v>347.96320630749011</c:v>
                </c:pt>
                <c:pt idx="1056">
                  <c:v>357.09592641261497</c:v>
                </c:pt>
                <c:pt idx="1057">
                  <c:v>361.36662286465173</c:v>
                </c:pt>
                <c:pt idx="1058">
                  <c:v>361.49802890932983</c:v>
                </c:pt>
                <c:pt idx="1059">
                  <c:v>357.42444152431011</c:v>
                </c:pt>
                <c:pt idx="1060">
                  <c:v>355.38764783180028</c:v>
                </c:pt>
                <c:pt idx="1061">
                  <c:v>355.51905387647832</c:v>
                </c:pt>
                <c:pt idx="1062">
                  <c:v>355.97897503285151</c:v>
                </c:pt>
                <c:pt idx="1063">
                  <c:v>352.49671484888302</c:v>
                </c:pt>
                <c:pt idx="1064">
                  <c:v>351.5111695137976</c:v>
                </c:pt>
                <c:pt idx="1065">
                  <c:v>346.84625492772665</c:v>
                </c:pt>
                <c:pt idx="1066">
                  <c:v>342.64126149802888</c:v>
                </c:pt>
                <c:pt idx="1067">
                  <c:v>337.12220762155061</c:v>
                </c:pt>
                <c:pt idx="1068">
                  <c:v>349.21156373193162</c:v>
                </c:pt>
                <c:pt idx="1069">
                  <c:v>352.56241787122207</c:v>
                </c:pt>
                <c:pt idx="1070">
                  <c:v>362.68068331143235</c:v>
                </c:pt>
                <c:pt idx="1071">
                  <c:v>365.11169513797631</c:v>
                </c:pt>
                <c:pt idx="1072">
                  <c:v>369.57950065703022</c:v>
                </c:pt>
                <c:pt idx="1073">
                  <c:v>377.39816031537447</c:v>
                </c:pt>
                <c:pt idx="1074">
                  <c:v>377.06964520367933</c:v>
                </c:pt>
                <c:pt idx="1075">
                  <c:v>373.5216819973719</c:v>
                </c:pt>
                <c:pt idx="1076">
                  <c:v>376.14980289093296</c:v>
                </c:pt>
                <c:pt idx="1077">
                  <c:v>379.76346911957944</c:v>
                </c:pt>
                <c:pt idx="1078">
                  <c:v>377.72667542706967</c:v>
                </c:pt>
                <c:pt idx="1079">
                  <c:v>375.16425755584754</c:v>
                </c:pt>
                <c:pt idx="1080">
                  <c:v>372.14191852825229</c:v>
                </c:pt>
                <c:pt idx="1081">
                  <c:v>368.5939553219448</c:v>
                </c:pt>
                <c:pt idx="1082">
                  <c:v>371.61629434954006</c:v>
                </c:pt>
                <c:pt idx="1083">
                  <c:v>375.82128777923782</c:v>
                </c:pt>
                <c:pt idx="1084">
                  <c:v>371.8791064388962</c:v>
                </c:pt>
                <c:pt idx="1085">
                  <c:v>369.90801576872531</c:v>
                </c:pt>
                <c:pt idx="1086">
                  <c:v>377.79237844940866</c:v>
                </c:pt>
                <c:pt idx="1087">
                  <c:v>374.50722733245726</c:v>
                </c:pt>
                <c:pt idx="1088">
                  <c:v>372.53613666228648</c:v>
                </c:pt>
                <c:pt idx="1089">
                  <c:v>373.06176084099866</c:v>
                </c:pt>
                <c:pt idx="1090">
                  <c:v>369.90801576872531</c:v>
                </c:pt>
                <c:pt idx="1091">
                  <c:v>368.39684625492771</c:v>
                </c:pt>
                <c:pt idx="1092">
                  <c:v>371.7477003942181</c:v>
                </c:pt>
                <c:pt idx="1093">
                  <c:v>371.35348226018397</c:v>
                </c:pt>
                <c:pt idx="1094">
                  <c:v>367.80551905387642</c:v>
                </c:pt>
                <c:pt idx="1095">
                  <c:v>368.92247043363994</c:v>
                </c:pt>
                <c:pt idx="1096">
                  <c:v>363.60052562417872</c:v>
                </c:pt>
                <c:pt idx="1097">
                  <c:v>365.44021024967145</c:v>
                </c:pt>
                <c:pt idx="1098">
                  <c:v>368.98817345597894</c:v>
                </c:pt>
                <c:pt idx="1099">
                  <c:v>359.3298291721419</c:v>
                </c:pt>
                <c:pt idx="1100">
                  <c:v>359.92115637319318</c:v>
                </c:pt>
                <c:pt idx="1101">
                  <c:v>360.38107752956637</c:v>
                </c:pt>
                <c:pt idx="1102">
                  <c:v>355.12483574244413</c:v>
                </c:pt>
                <c:pt idx="1103">
                  <c:v>351.5111695137976</c:v>
                </c:pt>
                <c:pt idx="1104">
                  <c:v>348.88304862023654</c:v>
                </c:pt>
                <c:pt idx="1105">
                  <c:v>352.43101182654402</c:v>
                </c:pt>
                <c:pt idx="1106">
                  <c:v>346.12352168199737</c:v>
                </c:pt>
                <c:pt idx="1107">
                  <c:v>351.57687253613665</c:v>
                </c:pt>
                <c:pt idx="1108">
                  <c:v>359.72404730617609</c:v>
                </c:pt>
                <c:pt idx="1109">
                  <c:v>352.03679369250983</c:v>
                </c:pt>
                <c:pt idx="1110">
                  <c:v>346.51773981603151</c:v>
                </c:pt>
                <c:pt idx="1111">
                  <c:v>342.64126149802888</c:v>
                </c:pt>
                <c:pt idx="1112">
                  <c:v>352.89093298291721</c:v>
                </c:pt>
                <c:pt idx="1113">
                  <c:v>353.0880420499343</c:v>
                </c:pt>
                <c:pt idx="1114">
                  <c:v>363.14060446780553</c:v>
                </c:pt>
                <c:pt idx="1115">
                  <c:v>358.08147174770039</c:v>
                </c:pt>
                <c:pt idx="1116">
                  <c:v>357.09592641261497</c:v>
                </c:pt>
                <c:pt idx="1117">
                  <c:v>359.46123521681994</c:v>
                </c:pt>
                <c:pt idx="1118">
                  <c:v>361.82654402102497</c:v>
                </c:pt>
                <c:pt idx="1119">
                  <c:v>360.47963206307486</c:v>
                </c:pt>
                <c:pt idx="1120">
                  <c:v>359.1327201051248</c:v>
                </c:pt>
                <c:pt idx="1121">
                  <c:v>359.06701708278581</c:v>
                </c:pt>
                <c:pt idx="1122">
                  <c:v>358.60709592641257</c:v>
                </c:pt>
                <c:pt idx="1123">
                  <c:v>359.26412614980285</c:v>
                </c:pt>
                <c:pt idx="1124">
                  <c:v>354.13929040735871</c:v>
                </c:pt>
                <c:pt idx="1125">
                  <c:v>357.29303547963207</c:v>
                </c:pt>
                <c:pt idx="1126">
                  <c:v>360.38107752956637</c:v>
                </c:pt>
                <c:pt idx="1127">
                  <c:v>366.62286465177397</c:v>
                </c:pt>
                <c:pt idx="1128">
                  <c:v>369.77660972404732</c:v>
                </c:pt>
                <c:pt idx="1129">
                  <c:v>376.08409986859397</c:v>
                </c:pt>
                <c:pt idx="1130">
                  <c:v>374.63863337713536</c:v>
                </c:pt>
                <c:pt idx="1131">
                  <c:v>374.77003942181341</c:v>
                </c:pt>
                <c:pt idx="1132">
                  <c:v>377.00394218134034</c:v>
                </c:pt>
                <c:pt idx="1133">
                  <c:v>365.44021024967145</c:v>
                </c:pt>
                <c:pt idx="1134">
                  <c:v>356.11038107752955</c:v>
                </c:pt>
                <c:pt idx="1135">
                  <c:v>353.2851511169514</c:v>
                </c:pt>
                <c:pt idx="1136">
                  <c:v>356.50459921156369</c:v>
                </c:pt>
                <c:pt idx="1137">
                  <c:v>349.60578186596581</c:v>
                </c:pt>
                <c:pt idx="1138">
                  <c:v>343.23258869908017</c:v>
                </c:pt>
                <c:pt idx="1139">
                  <c:v>336.00525624178709</c:v>
                </c:pt>
                <c:pt idx="1140">
                  <c:v>329.7634691195795</c:v>
                </c:pt>
                <c:pt idx="1141">
                  <c:v>328.44940867279894</c:v>
                </c:pt>
                <c:pt idx="1142">
                  <c:v>324.77003942181341</c:v>
                </c:pt>
                <c:pt idx="1143">
                  <c:v>325.16425755584754</c:v>
                </c:pt>
                <c:pt idx="1144">
                  <c:v>323.85019710906698</c:v>
                </c:pt>
                <c:pt idx="1145">
                  <c:v>327.20105124835737</c:v>
                </c:pt>
                <c:pt idx="1146">
                  <c:v>325.29566360052559</c:v>
                </c:pt>
                <c:pt idx="1147">
                  <c:v>325.42706964520369</c:v>
                </c:pt>
                <c:pt idx="1148">
                  <c:v>319.77660972404732</c:v>
                </c:pt>
                <c:pt idx="1149">
                  <c:v>317.87122207621553</c:v>
                </c:pt>
                <c:pt idx="1150">
                  <c:v>321.22207621550592</c:v>
                </c:pt>
                <c:pt idx="1151">
                  <c:v>316.36005256241782</c:v>
                </c:pt>
                <c:pt idx="1152">
                  <c:v>309.1327201051248</c:v>
                </c:pt>
                <c:pt idx="1153">
                  <c:v>317.1484888304862</c:v>
                </c:pt>
                <c:pt idx="1154">
                  <c:v>309.59264126149799</c:v>
                </c:pt>
                <c:pt idx="1155">
                  <c:v>308.14717477003938</c:v>
                </c:pt>
                <c:pt idx="1156">
                  <c:v>311.10381077529564</c:v>
                </c:pt>
                <c:pt idx="1157">
                  <c:v>317.01708278580816</c:v>
                </c:pt>
                <c:pt idx="1158">
                  <c:v>323.5216819973719</c:v>
                </c:pt>
                <c:pt idx="1159">
                  <c:v>323.78449408672799</c:v>
                </c:pt>
                <c:pt idx="1160">
                  <c:v>320.4336399474376</c:v>
                </c:pt>
                <c:pt idx="1161">
                  <c:v>323.12746386333771</c:v>
                </c:pt>
                <c:pt idx="1162">
                  <c:v>317.34559789750324</c:v>
                </c:pt>
                <c:pt idx="1163">
                  <c:v>317.47700394218134</c:v>
                </c:pt>
                <c:pt idx="1164">
                  <c:v>319.31668856767413</c:v>
                </c:pt>
                <c:pt idx="1165">
                  <c:v>314.71747700394218</c:v>
                </c:pt>
                <c:pt idx="1166">
                  <c:v>326.14980289093296</c:v>
                </c:pt>
                <c:pt idx="1167">
                  <c:v>331.47174770039425</c:v>
                </c:pt>
                <c:pt idx="1168">
                  <c:v>330.81471747700391</c:v>
                </c:pt>
                <c:pt idx="1169">
                  <c:v>325.22996057818659</c:v>
                </c:pt>
                <c:pt idx="1170">
                  <c:v>316.68856767411302</c:v>
                </c:pt>
                <c:pt idx="1171">
                  <c:v>316.49145860709592</c:v>
                </c:pt>
                <c:pt idx="1172">
                  <c:v>317.41130091984229</c:v>
                </c:pt>
                <c:pt idx="1173">
                  <c:v>322.20762155059128</c:v>
                </c:pt>
                <c:pt idx="1174">
                  <c:v>320.3022339027595</c:v>
                </c:pt>
                <c:pt idx="1175">
                  <c:v>314.71747700394218</c:v>
                </c:pt>
                <c:pt idx="1176">
                  <c:v>312.81208935611039</c:v>
                </c:pt>
                <c:pt idx="1177">
                  <c:v>311.62943495400788</c:v>
                </c:pt>
                <c:pt idx="1178">
                  <c:v>300.13140604467804</c:v>
                </c:pt>
                <c:pt idx="1179">
                  <c:v>304.5992115637319</c:v>
                </c:pt>
                <c:pt idx="1180">
                  <c:v>302.16819973718793</c:v>
                </c:pt>
                <c:pt idx="1181">
                  <c:v>303.54796320630749</c:v>
                </c:pt>
                <c:pt idx="1182">
                  <c:v>301.24835742444151</c:v>
                </c:pt>
                <c:pt idx="1183">
                  <c:v>302.23390275952693</c:v>
                </c:pt>
                <c:pt idx="1184">
                  <c:v>296.84625492772665</c:v>
                </c:pt>
                <c:pt idx="1185">
                  <c:v>294.21813403416559</c:v>
                </c:pt>
                <c:pt idx="1186">
                  <c:v>300.26281208935609</c:v>
                </c:pt>
                <c:pt idx="1187">
                  <c:v>290.27595269382391</c:v>
                </c:pt>
                <c:pt idx="1188">
                  <c:v>288.76478318002631</c:v>
                </c:pt>
                <c:pt idx="1189">
                  <c:v>294.67805519053877</c:v>
                </c:pt>
                <c:pt idx="1190">
                  <c:v>295.53219448094609</c:v>
                </c:pt>
                <c:pt idx="1191">
                  <c:v>302.82522996057821</c:v>
                </c:pt>
                <c:pt idx="1192">
                  <c:v>307.49014454664911</c:v>
                </c:pt>
                <c:pt idx="1193">
                  <c:v>307.8186596583443</c:v>
                </c:pt>
                <c:pt idx="1194">
                  <c:v>305.97897503285151</c:v>
                </c:pt>
                <c:pt idx="1195">
                  <c:v>303.1537450722733</c:v>
                </c:pt>
                <c:pt idx="1196">
                  <c:v>300.91984231274637</c:v>
                </c:pt>
                <c:pt idx="1197">
                  <c:v>301.24835742444151</c:v>
                </c:pt>
                <c:pt idx="1198">
                  <c:v>299.01445466491458</c:v>
                </c:pt>
                <c:pt idx="1199">
                  <c:v>307.42444152431011</c:v>
                </c:pt>
                <c:pt idx="1200">
                  <c:v>309.52693823915899</c:v>
                </c:pt>
                <c:pt idx="1201">
                  <c:v>306.50459921156369</c:v>
                </c:pt>
                <c:pt idx="1202">
                  <c:v>302.03679369250983</c:v>
                </c:pt>
                <c:pt idx="1203">
                  <c:v>297.17477003942179</c:v>
                </c:pt>
                <c:pt idx="1204">
                  <c:v>290.07884362680682</c:v>
                </c:pt>
                <c:pt idx="1205">
                  <c:v>287.18791064388961</c:v>
                </c:pt>
                <c:pt idx="1206">
                  <c:v>298.29172141918525</c:v>
                </c:pt>
                <c:pt idx="1207">
                  <c:v>301.90538764783179</c:v>
                </c:pt>
                <c:pt idx="1208">
                  <c:v>295.99211563731927</c:v>
                </c:pt>
                <c:pt idx="1209">
                  <c:v>295.0722733245729</c:v>
                </c:pt>
                <c:pt idx="1210">
                  <c:v>298.48883048620235</c:v>
                </c:pt>
                <c:pt idx="1211">
                  <c:v>291.65571616294346</c:v>
                </c:pt>
                <c:pt idx="1212">
                  <c:v>285.21681997371877</c:v>
                </c:pt>
                <c:pt idx="1213">
                  <c:v>282.98291721419184</c:v>
                </c:pt>
                <c:pt idx="1214">
                  <c:v>278.25229960578184</c:v>
                </c:pt>
                <c:pt idx="1215">
                  <c:v>275.42706964520369</c:v>
                </c:pt>
                <c:pt idx="1216">
                  <c:v>281.86596583442838</c:v>
                </c:pt>
                <c:pt idx="1217">
                  <c:v>282.12877792378447</c:v>
                </c:pt>
                <c:pt idx="1218">
                  <c:v>289.61892247043363</c:v>
                </c:pt>
                <c:pt idx="1219">
                  <c:v>280.02628120893559</c:v>
                </c:pt>
                <c:pt idx="1220">
                  <c:v>278.77792378449408</c:v>
                </c:pt>
                <c:pt idx="1221">
                  <c:v>272.33902759526939</c:v>
                </c:pt>
                <c:pt idx="1222">
                  <c:v>267.47700394218134</c:v>
                </c:pt>
                <c:pt idx="1223">
                  <c:v>266.29434954007883</c:v>
                </c:pt>
                <c:pt idx="1224">
                  <c:v>264.0604467805519</c:v>
                </c:pt>
                <c:pt idx="1225">
                  <c:v>259.06701708278581</c:v>
                </c:pt>
                <c:pt idx="1226">
                  <c:v>263.46911957950067</c:v>
                </c:pt>
                <c:pt idx="1227">
                  <c:v>268.26544021024966</c:v>
                </c:pt>
                <c:pt idx="1228">
                  <c:v>269.64520367936922</c:v>
                </c:pt>
                <c:pt idx="1229">
                  <c:v>268.46254927726676</c:v>
                </c:pt>
                <c:pt idx="1230">
                  <c:v>268.79106438896184</c:v>
                </c:pt>
                <c:pt idx="1231">
                  <c:v>276.93823915900128</c:v>
                </c:pt>
                <c:pt idx="1232">
                  <c:v>273.58738501971089</c:v>
                </c:pt>
                <c:pt idx="1233">
                  <c:v>274.04730617608408</c:v>
                </c:pt>
                <c:pt idx="1234">
                  <c:v>273.71879106438894</c:v>
                </c:pt>
                <c:pt idx="1235">
                  <c:v>271.09067017082782</c:v>
                </c:pt>
                <c:pt idx="1236">
                  <c:v>280.55190538764782</c:v>
                </c:pt>
                <c:pt idx="1237">
                  <c:v>278.25229960578184</c:v>
                </c:pt>
                <c:pt idx="1238">
                  <c:v>280.22339027595268</c:v>
                </c:pt>
                <c:pt idx="1239">
                  <c:v>284.49408672798944</c:v>
                </c:pt>
                <c:pt idx="1240">
                  <c:v>283.83705650459922</c:v>
                </c:pt>
                <c:pt idx="1241">
                  <c:v>292.96977660972408</c:v>
                </c:pt>
                <c:pt idx="1242">
                  <c:v>293.03547963206307</c:v>
                </c:pt>
                <c:pt idx="1243">
                  <c:v>291.32720105124838</c:v>
                </c:pt>
                <c:pt idx="1244">
                  <c:v>304.79632063074899</c:v>
                </c:pt>
                <c:pt idx="1245">
                  <c:v>303.54796320630749</c:v>
                </c:pt>
                <c:pt idx="1246">
                  <c:v>300.91984231274637</c:v>
                </c:pt>
                <c:pt idx="1247">
                  <c:v>300.19710906701704</c:v>
                </c:pt>
                <c:pt idx="1248">
                  <c:v>295.33508541392905</c:v>
                </c:pt>
                <c:pt idx="1249">
                  <c:v>294.61235216819972</c:v>
                </c:pt>
                <c:pt idx="1250">
                  <c:v>290.99868593955318</c:v>
                </c:pt>
                <c:pt idx="1251">
                  <c:v>293.10118265440207</c:v>
                </c:pt>
                <c:pt idx="1252">
                  <c:v>286.00525624178709</c:v>
                </c:pt>
                <c:pt idx="1253">
                  <c:v>286.13666228646514</c:v>
                </c:pt>
                <c:pt idx="1254">
                  <c:v>279.5663600525624</c:v>
                </c:pt>
                <c:pt idx="1255">
                  <c:v>270.36793692509855</c:v>
                </c:pt>
                <c:pt idx="1256">
                  <c:v>273.98160315374508</c:v>
                </c:pt>
                <c:pt idx="1257">
                  <c:v>273.78449408672799</c:v>
                </c:pt>
                <c:pt idx="1258">
                  <c:v>269.38239159001313</c:v>
                </c:pt>
                <c:pt idx="1259">
                  <c:v>280.48620236530877</c:v>
                </c:pt>
                <c:pt idx="1260">
                  <c:v>277.85808147174771</c:v>
                </c:pt>
                <c:pt idx="1261">
                  <c:v>283.18002628120894</c:v>
                </c:pt>
                <c:pt idx="1262">
                  <c:v>282.91721419185285</c:v>
                </c:pt>
                <c:pt idx="1263">
                  <c:v>281.60315374507223</c:v>
                </c:pt>
                <c:pt idx="1264">
                  <c:v>283.50854139290408</c:v>
                </c:pt>
                <c:pt idx="1265">
                  <c:v>283.57424441524307</c:v>
                </c:pt>
                <c:pt idx="1266">
                  <c:v>280.81471747700397</c:v>
                </c:pt>
                <c:pt idx="1267">
                  <c:v>281.86596583442838</c:v>
                </c:pt>
                <c:pt idx="1268">
                  <c:v>288.10775295663598</c:v>
                </c:pt>
                <c:pt idx="1269">
                  <c:v>289.75032851511168</c:v>
                </c:pt>
                <c:pt idx="1270">
                  <c:v>301.57687253613665</c:v>
                </c:pt>
                <c:pt idx="1271">
                  <c:v>302.75952693823916</c:v>
                </c:pt>
                <c:pt idx="1272">
                  <c:v>305.32194480946123</c:v>
                </c:pt>
                <c:pt idx="1273">
                  <c:v>304.33639947437581</c:v>
                </c:pt>
                <c:pt idx="1274">
                  <c:v>303.74507227332452</c:v>
                </c:pt>
                <c:pt idx="1275">
                  <c:v>303.35085413929039</c:v>
                </c:pt>
                <c:pt idx="1276">
                  <c:v>299.34296977660972</c:v>
                </c:pt>
                <c:pt idx="1277">
                  <c:v>297.37187910643888</c:v>
                </c:pt>
                <c:pt idx="1278">
                  <c:v>292.70696452036793</c:v>
                </c:pt>
                <c:pt idx="1279">
                  <c:v>290.40735873850196</c:v>
                </c:pt>
                <c:pt idx="1280">
                  <c:v>285.21681997371877</c:v>
                </c:pt>
                <c:pt idx="1281">
                  <c:v>287.71353482260184</c:v>
                </c:pt>
                <c:pt idx="1282">
                  <c:v>286.13666228646514</c:v>
                </c:pt>
                <c:pt idx="1283">
                  <c:v>281.53745072273324</c:v>
                </c:pt>
                <c:pt idx="1284">
                  <c:v>274.9671484888305</c:v>
                </c:pt>
                <c:pt idx="1285">
                  <c:v>271.02496714848883</c:v>
                </c:pt>
                <c:pt idx="1286">
                  <c:v>272.01051248357425</c:v>
                </c:pt>
                <c:pt idx="1287">
                  <c:v>270.49934296977659</c:v>
                </c:pt>
                <c:pt idx="1288">
                  <c:v>272.33902759526939</c:v>
                </c:pt>
                <c:pt idx="1289">
                  <c:v>272.33902759526939</c:v>
                </c:pt>
                <c:pt idx="1290">
                  <c:v>277.20105124835737</c:v>
                </c:pt>
                <c:pt idx="1291">
                  <c:v>279.43495400788436</c:v>
                </c:pt>
                <c:pt idx="1292">
                  <c:v>280.35479632063073</c:v>
                </c:pt>
                <c:pt idx="1293">
                  <c:v>280.15768725361363</c:v>
                </c:pt>
                <c:pt idx="1294">
                  <c:v>274.70433639947436</c:v>
                </c:pt>
                <c:pt idx="1295">
                  <c:v>277.98948751642575</c:v>
                </c:pt>
                <c:pt idx="1296">
                  <c:v>280.35479632063073</c:v>
                </c:pt>
                <c:pt idx="1297">
                  <c:v>284.23127463863335</c:v>
                </c:pt>
                <c:pt idx="1298">
                  <c:v>290.80157687253609</c:v>
                </c:pt>
                <c:pt idx="1299">
                  <c:v>306.89881734559788</c:v>
                </c:pt>
                <c:pt idx="1300">
                  <c:v>307.8843626806833</c:v>
                </c:pt>
                <c:pt idx="1301">
                  <c:v>306.57030223390274</c:v>
                </c:pt>
                <c:pt idx="1302">
                  <c:v>303.61366622864654</c:v>
                </c:pt>
                <c:pt idx="1303">
                  <c:v>312.15505913272006</c:v>
                </c:pt>
                <c:pt idx="1304">
                  <c:v>320.17082785808145</c:v>
                </c:pt>
                <c:pt idx="1305">
                  <c:v>315.90013140604464</c:v>
                </c:pt>
                <c:pt idx="1306">
                  <c:v>311.49802890932978</c:v>
                </c:pt>
                <c:pt idx="1307">
                  <c:v>308.14717477003938</c:v>
                </c:pt>
                <c:pt idx="1308">
                  <c:v>303.02233902759525</c:v>
                </c:pt>
                <c:pt idx="1309">
                  <c:v>308.47568988173458</c:v>
                </c:pt>
                <c:pt idx="1310">
                  <c:v>305.91327201051246</c:v>
                </c:pt>
                <c:pt idx="1311">
                  <c:v>306.96452036793693</c:v>
                </c:pt>
                <c:pt idx="1312">
                  <c:v>310.05256241787117</c:v>
                </c:pt>
                <c:pt idx="1313">
                  <c:v>309.85545335085408</c:v>
                </c:pt>
                <c:pt idx="1314">
                  <c:v>308.40998685939553</c:v>
                </c:pt>
                <c:pt idx="1315">
                  <c:v>315.90013140604464</c:v>
                </c:pt>
                <c:pt idx="1316">
                  <c:v>307.29303547963207</c:v>
                </c:pt>
                <c:pt idx="1317">
                  <c:v>304.99342969776609</c:v>
                </c:pt>
                <c:pt idx="1318">
                  <c:v>300.91984231274637</c:v>
                </c:pt>
                <c:pt idx="1319">
                  <c:v>304.5992115637319</c:v>
                </c:pt>
                <c:pt idx="1320">
                  <c:v>310.11826544021028</c:v>
                </c:pt>
                <c:pt idx="1321">
                  <c:v>304.99342969776609</c:v>
                </c:pt>
                <c:pt idx="1322">
                  <c:v>303.61366622864654</c:v>
                </c:pt>
                <c:pt idx="1323">
                  <c:v>295.33508541392905</c:v>
                </c:pt>
                <c:pt idx="1324">
                  <c:v>298.68593955321944</c:v>
                </c:pt>
                <c:pt idx="1325">
                  <c:v>302.03679369250983</c:v>
                </c:pt>
                <c:pt idx="1326">
                  <c:v>309.1327201051248</c:v>
                </c:pt>
                <c:pt idx="1327">
                  <c:v>302.89093298291721</c:v>
                </c:pt>
                <c:pt idx="1328">
                  <c:v>303.87647831800263</c:v>
                </c:pt>
                <c:pt idx="1329">
                  <c:v>304.53350854139291</c:v>
                </c:pt>
                <c:pt idx="1330">
                  <c:v>306.83311432325888</c:v>
                </c:pt>
                <c:pt idx="1331">
                  <c:v>297.30617608409983</c:v>
                </c:pt>
                <c:pt idx="1332">
                  <c:v>299.27726675427067</c:v>
                </c:pt>
                <c:pt idx="1333">
                  <c:v>311.10381077529564</c:v>
                </c:pt>
                <c:pt idx="1334">
                  <c:v>311.10381077529564</c:v>
                </c:pt>
                <c:pt idx="1335">
                  <c:v>313.20630749014452</c:v>
                </c:pt>
                <c:pt idx="1336">
                  <c:v>307.42444152431011</c:v>
                </c:pt>
                <c:pt idx="1337">
                  <c:v>297.89750328515112</c:v>
                </c:pt>
                <c:pt idx="1338">
                  <c:v>306.43889618922469</c:v>
                </c:pt>
                <c:pt idx="1339">
                  <c:v>319.18528252299603</c:v>
                </c:pt>
                <c:pt idx="1340">
                  <c:v>319.97371879106441</c:v>
                </c:pt>
                <c:pt idx="1341">
                  <c:v>316.03153745072274</c:v>
                </c:pt>
                <c:pt idx="1342">
                  <c:v>307.49014454664911</c:v>
                </c:pt>
                <c:pt idx="1343">
                  <c:v>312.15505913272006</c:v>
                </c:pt>
                <c:pt idx="1344">
                  <c:v>311.16951379763469</c:v>
                </c:pt>
                <c:pt idx="1345">
                  <c:v>312.08935611038106</c:v>
                </c:pt>
                <c:pt idx="1346">
                  <c:v>310.18396846254927</c:v>
                </c:pt>
                <c:pt idx="1347">
                  <c:v>305.05913272010508</c:v>
                </c:pt>
                <c:pt idx="1348">
                  <c:v>299.93429697766095</c:v>
                </c:pt>
                <c:pt idx="1349">
                  <c:v>297.63469119579497</c:v>
                </c:pt>
                <c:pt idx="1350">
                  <c:v>294.08672798948749</c:v>
                </c:pt>
                <c:pt idx="1351">
                  <c:v>294.28383705650458</c:v>
                </c:pt>
                <c:pt idx="1352">
                  <c:v>292.50985545335084</c:v>
                </c:pt>
                <c:pt idx="1353">
                  <c:v>297.30617608409983</c:v>
                </c:pt>
                <c:pt idx="1354">
                  <c:v>294.67805519053877</c:v>
                </c:pt>
                <c:pt idx="1355">
                  <c:v>296.64914586070955</c:v>
                </c:pt>
                <c:pt idx="1356">
                  <c:v>303.54796320630749</c:v>
                </c:pt>
                <c:pt idx="1357">
                  <c:v>302.56241787122207</c:v>
                </c:pt>
                <c:pt idx="1358">
                  <c:v>294.67805519053877</c:v>
                </c:pt>
                <c:pt idx="1359">
                  <c:v>292.70696452036793</c:v>
                </c:pt>
                <c:pt idx="1360">
                  <c:v>288.8961892247043</c:v>
                </c:pt>
                <c:pt idx="1361">
                  <c:v>294.54664914586067</c:v>
                </c:pt>
                <c:pt idx="1362">
                  <c:v>295.00657030223385</c:v>
                </c:pt>
                <c:pt idx="1363">
                  <c:v>285.74244415243101</c:v>
                </c:pt>
                <c:pt idx="1364">
                  <c:v>281.80026281208933</c:v>
                </c:pt>
                <c:pt idx="1365">
                  <c:v>274.9671484888305</c:v>
                </c:pt>
                <c:pt idx="1366">
                  <c:v>250.59132720105123</c:v>
                </c:pt>
                <c:pt idx="1367">
                  <c:v>262.4178712220762</c:v>
                </c:pt>
                <c:pt idx="1368">
                  <c:v>262.68068331143235</c:v>
                </c:pt>
                <c:pt idx="1369">
                  <c:v>262.81208935611039</c:v>
                </c:pt>
                <c:pt idx="1370">
                  <c:v>262.94349540078844</c:v>
                </c:pt>
                <c:pt idx="1371">
                  <c:v>261.49802890932978</c:v>
                </c:pt>
                <c:pt idx="1372">
                  <c:v>262.48357424441525</c:v>
                </c:pt>
                <c:pt idx="1373">
                  <c:v>249.34296977660972</c:v>
                </c:pt>
                <c:pt idx="1374">
                  <c:v>247.30617608409986</c:v>
                </c:pt>
                <c:pt idx="1375">
                  <c:v>246.7148488830486</c:v>
                </c:pt>
                <c:pt idx="1376">
                  <c:v>247.24047306176084</c:v>
                </c:pt>
                <c:pt idx="1377">
                  <c:v>237.18791064388961</c:v>
                </c:pt>
                <c:pt idx="1378">
                  <c:v>237.71353482260182</c:v>
                </c:pt>
                <c:pt idx="1379">
                  <c:v>245.40078843626807</c:v>
                </c:pt>
                <c:pt idx="1380">
                  <c:v>249.99999999999997</c:v>
                </c:pt>
                <c:pt idx="1381">
                  <c:v>249.01445466491455</c:v>
                </c:pt>
                <c:pt idx="1382">
                  <c:v>249.34296977660972</c:v>
                </c:pt>
                <c:pt idx="1383">
                  <c:v>243.23258869908017</c:v>
                </c:pt>
                <c:pt idx="1384">
                  <c:v>243.10118265440209</c:v>
                </c:pt>
                <c:pt idx="1385">
                  <c:v>242.77266754270698</c:v>
                </c:pt>
                <c:pt idx="1386">
                  <c:v>246.38633377135346</c:v>
                </c:pt>
                <c:pt idx="1387">
                  <c:v>248.02890932982916</c:v>
                </c:pt>
                <c:pt idx="1388">
                  <c:v>257.55584756898816</c:v>
                </c:pt>
                <c:pt idx="1389">
                  <c:v>262.15505913272011</c:v>
                </c:pt>
                <c:pt idx="1390">
                  <c:v>258.93561103810771</c:v>
                </c:pt>
                <c:pt idx="1391">
                  <c:v>264.19185282522994</c:v>
                </c:pt>
                <c:pt idx="1392">
                  <c:v>267.14848883048614</c:v>
                </c:pt>
                <c:pt idx="1393">
                  <c:v>267.08278580814715</c:v>
                </c:pt>
                <c:pt idx="1394">
                  <c:v>264.12614980289095</c:v>
                </c:pt>
                <c:pt idx="1395">
                  <c:v>271.15637319316687</c:v>
                </c:pt>
                <c:pt idx="1396">
                  <c:v>263.60052562417866</c:v>
                </c:pt>
                <c:pt idx="1397">
                  <c:v>262.81208935611039</c:v>
                </c:pt>
                <c:pt idx="1398">
                  <c:v>264.12614980289095</c:v>
                </c:pt>
                <c:pt idx="1399">
                  <c:v>265.76872536136665</c:v>
                </c:pt>
                <c:pt idx="1400">
                  <c:v>265.44021024967145</c:v>
                </c:pt>
                <c:pt idx="1401">
                  <c:v>266.16294349540078</c:v>
                </c:pt>
                <c:pt idx="1402">
                  <c:v>272.27332457293033</c:v>
                </c:pt>
                <c:pt idx="1403">
                  <c:v>266.03153745072274</c:v>
                </c:pt>
                <c:pt idx="1404">
                  <c:v>268.72536136662285</c:v>
                </c:pt>
                <c:pt idx="1405">
                  <c:v>263.33771353482257</c:v>
                </c:pt>
                <c:pt idx="1406">
                  <c:v>256.83311432325888</c:v>
                </c:pt>
                <c:pt idx="1407">
                  <c:v>256.2417871222076</c:v>
                </c:pt>
                <c:pt idx="1408">
                  <c:v>251.77398160315374</c:v>
                </c:pt>
                <c:pt idx="1409">
                  <c:v>249.67148488830486</c:v>
                </c:pt>
                <c:pt idx="1410">
                  <c:v>246.32063074901447</c:v>
                </c:pt>
                <c:pt idx="1411">
                  <c:v>234.16557161629433</c:v>
                </c:pt>
                <c:pt idx="1412">
                  <c:v>244.21813403416556</c:v>
                </c:pt>
                <c:pt idx="1413">
                  <c:v>234.62549277266754</c:v>
                </c:pt>
                <c:pt idx="1414">
                  <c:v>244.80946123521679</c:v>
                </c:pt>
                <c:pt idx="1415">
                  <c:v>240.14454664914584</c:v>
                </c:pt>
                <c:pt idx="1416">
                  <c:v>235.61103810775293</c:v>
                </c:pt>
                <c:pt idx="1417">
                  <c:v>235.21681997371877</c:v>
                </c:pt>
                <c:pt idx="1418">
                  <c:v>233.77135348226017</c:v>
                </c:pt>
                <c:pt idx="1419">
                  <c:v>237.71353482260182</c:v>
                </c:pt>
                <c:pt idx="1420">
                  <c:v>233.37713534822603</c:v>
                </c:pt>
                <c:pt idx="1421">
                  <c:v>238.63337713534821</c:v>
                </c:pt>
                <c:pt idx="1422">
                  <c:v>243.75821287779237</c:v>
                </c:pt>
                <c:pt idx="1423">
                  <c:v>242.57555847568989</c:v>
                </c:pt>
                <c:pt idx="1424">
                  <c:v>252.43101182654402</c:v>
                </c:pt>
                <c:pt idx="1425">
                  <c:v>238.63337713534821</c:v>
                </c:pt>
                <c:pt idx="1426">
                  <c:v>233.04862023653087</c:v>
                </c:pt>
                <c:pt idx="1427">
                  <c:v>231.76741130091983</c:v>
                </c:pt>
                <c:pt idx="1428">
                  <c:v>230.48620236530877</c:v>
                </c:pt>
                <c:pt idx="1429">
                  <c:v>222.79894875164254</c:v>
                </c:pt>
                <c:pt idx="1430">
                  <c:v>228.97503285151117</c:v>
                </c:pt>
                <c:pt idx="1431">
                  <c:v>237.84494086727992</c:v>
                </c:pt>
                <c:pt idx="1432">
                  <c:v>241.13009198423129</c:v>
                </c:pt>
                <c:pt idx="1433">
                  <c:v>245.0722733245729</c:v>
                </c:pt>
                <c:pt idx="1434">
                  <c:v>243.88961892247042</c:v>
                </c:pt>
                <c:pt idx="1435">
                  <c:v>239.81603153745073</c:v>
                </c:pt>
                <c:pt idx="1436">
                  <c:v>245.72930354796318</c:v>
                </c:pt>
                <c:pt idx="1437">
                  <c:v>243.75821287779237</c:v>
                </c:pt>
                <c:pt idx="1438">
                  <c:v>249.67148488830486</c:v>
                </c:pt>
                <c:pt idx="1439">
                  <c:v>249.99999999999997</c:v>
                </c:pt>
                <c:pt idx="1440">
                  <c:v>242.31274638633377</c:v>
                </c:pt>
                <c:pt idx="1441">
                  <c:v>236.20236530880422</c:v>
                </c:pt>
                <c:pt idx="1442">
                  <c:v>228.64651773981601</c:v>
                </c:pt>
                <c:pt idx="1443">
                  <c:v>220.36793692509855</c:v>
                </c:pt>
                <c:pt idx="1444">
                  <c:v>215.83442838370564</c:v>
                </c:pt>
                <c:pt idx="1445">
                  <c:v>206.24178712220763</c:v>
                </c:pt>
                <c:pt idx="1446">
                  <c:v>209.52693823915899</c:v>
                </c:pt>
                <c:pt idx="1447">
                  <c:v>212.02365308804207</c:v>
                </c:pt>
                <c:pt idx="1448">
                  <c:v>204.00788436268067</c:v>
                </c:pt>
                <c:pt idx="1449">
                  <c:v>205.25624178712218</c:v>
                </c:pt>
                <c:pt idx="1450">
                  <c:v>198.3574244415243</c:v>
                </c:pt>
                <c:pt idx="1451">
                  <c:v>192.83837056504601</c:v>
                </c:pt>
                <c:pt idx="1452">
                  <c:v>196.38633377135349</c:v>
                </c:pt>
                <c:pt idx="1453">
                  <c:v>206.89881734559788</c:v>
                </c:pt>
                <c:pt idx="1454">
                  <c:v>205.32194480946123</c:v>
                </c:pt>
                <c:pt idx="1455">
                  <c:v>204.66491458607095</c:v>
                </c:pt>
                <c:pt idx="1456">
                  <c:v>211.23521681997369</c:v>
                </c:pt>
                <c:pt idx="1457">
                  <c:v>212.22076215505911</c:v>
                </c:pt>
                <c:pt idx="1458">
                  <c:v>219.44809461235215</c:v>
                </c:pt>
                <c:pt idx="1459">
                  <c:v>221.22207621550592</c:v>
                </c:pt>
                <c:pt idx="1460">
                  <c:v>228.31800262812089</c:v>
                </c:pt>
                <c:pt idx="1461">
                  <c:v>225.0328515111695</c:v>
                </c:pt>
                <c:pt idx="1462">
                  <c:v>228.97503285151117</c:v>
                </c:pt>
                <c:pt idx="1463">
                  <c:v>233.44283837056506</c:v>
                </c:pt>
                <c:pt idx="1464">
                  <c:v>231.60315374507226</c:v>
                </c:pt>
                <c:pt idx="1465">
                  <c:v>222.27332457293033</c:v>
                </c:pt>
                <c:pt idx="1466">
                  <c:v>232.12877792378447</c:v>
                </c:pt>
                <c:pt idx="1467">
                  <c:v>221.94480946123522</c:v>
                </c:pt>
                <c:pt idx="1468">
                  <c:v>223.5216819973719</c:v>
                </c:pt>
                <c:pt idx="1469">
                  <c:v>221.22207621550592</c:v>
                </c:pt>
                <c:pt idx="1470">
                  <c:v>232.26018396846254</c:v>
                </c:pt>
                <c:pt idx="1471">
                  <c:v>225.36136662286464</c:v>
                </c:pt>
                <c:pt idx="1472">
                  <c:v>231.70170827858081</c:v>
                </c:pt>
                <c:pt idx="1473">
                  <c:v>238.04204993429695</c:v>
                </c:pt>
                <c:pt idx="1474">
                  <c:v>235.21681997371877</c:v>
                </c:pt>
                <c:pt idx="1475">
                  <c:v>244.41524310118265</c:v>
                </c:pt>
                <c:pt idx="1476">
                  <c:v>232.72010512483575</c:v>
                </c:pt>
                <c:pt idx="1477">
                  <c:v>221.61629434954006</c:v>
                </c:pt>
                <c:pt idx="1478">
                  <c:v>225.68988173455978</c:v>
                </c:pt>
                <c:pt idx="1479">
                  <c:v>238.83048620236531</c:v>
                </c:pt>
                <c:pt idx="1480">
                  <c:v>235.54533508541394</c:v>
                </c:pt>
                <c:pt idx="1481">
                  <c:v>234.82260183968464</c:v>
                </c:pt>
                <c:pt idx="1482">
                  <c:v>233.37713534822603</c:v>
                </c:pt>
                <c:pt idx="1483">
                  <c:v>225.22996057818659</c:v>
                </c:pt>
                <c:pt idx="1484">
                  <c:v>212.4178712220762</c:v>
                </c:pt>
                <c:pt idx="1485">
                  <c:v>224.70433639947439</c:v>
                </c:pt>
                <c:pt idx="1486">
                  <c:v>229.5663600525624</c:v>
                </c:pt>
                <c:pt idx="1487">
                  <c:v>233.77135348226017</c:v>
                </c:pt>
                <c:pt idx="1488">
                  <c:v>234.42838370565045</c:v>
                </c:pt>
                <c:pt idx="1489">
                  <c:v>240.01314060446779</c:v>
                </c:pt>
                <c:pt idx="1490">
                  <c:v>241.32720105124832</c:v>
                </c:pt>
                <c:pt idx="1491">
                  <c:v>234.23127463863335</c:v>
                </c:pt>
                <c:pt idx="1492">
                  <c:v>227.33245729303547</c:v>
                </c:pt>
                <c:pt idx="1493">
                  <c:v>222.07621550591324</c:v>
                </c:pt>
                <c:pt idx="1494">
                  <c:v>220.56504599211564</c:v>
                </c:pt>
                <c:pt idx="1495">
                  <c:v>220.17082785808145</c:v>
                </c:pt>
                <c:pt idx="1496">
                  <c:v>217.73981603153746</c:v>
                </c:pt>
                <c:pt idx="1497">
                  <c:v>218.10118265440209</c:v>
                </c:pt>
                <c:pt idx="1498">
                  <c:v>218.46254927726673</c:v>
                </c:pt>
                <c:pt idx="1499">
                  <c:v>219.11957950065704</c:v>
                </c:pt>
                <c:pt idx="1500">
                  <c:v>222.73324572930352</c:v>
                </c:pt>
                <c:pt idx="1501">
                  <c:v>218.46254927726673</c:v>
                </c:pt>
                <c:pt idx="1502">
                  <c:v>214.84888304862025</c:v>
                </c:pt>
                <c:pt idx="1503">
                  <c:v>212.87779237844939</c:v>
                </c:pt>
                <c:pt idx="1504">
                  <c:v>213.8633377135348</c:v>
                </c:pt>
                <c:pt idx="1505">
                  <c:v>217.14848883048617</c:v>
                </c:pt>
                <c:pt idx="1506">
                  <c:v>220.43363994743754</c:v>
                </c:pt>
                <c:pt idx="1507">
                  <c:v>219.97371879106436</c:v>
                </c:pt>
                <c:pt idx="1508">
                  <c:v>214.32325886990799</c:v>
                </c:pt>
                <c:pt idx="1509">
                  <c:v>216.68856767411299</c:v>
                </c:pt>
                <c:pt idx="1510">
                  <c:v>210.38107752956637</c:v>
                </c:pt>
                <c:pt idx="1511">
                  <c:v>198.62023653088042</c:v>
                </c:pt>
                <c:pt idx="1512">
                  <c:v>186.59658344283835</c:v>
                </c:pt>
                <c:pt idx="1513">
                  <c:v>196.12352168199737</c:v>
                </c:pt>
                <c:pt idx="1514">
                  <c:v>192.1813403416557</c:v>
                </c:pt>
                <c:pt idx="1515">
                  <c:v>190.53876478318003</c:v>
                </c:pt>
                <c:pt idx="1516">
                  <c:v>193.42969776609723</c:v>
                </c:pt>
                <c:pt idx="1517">
                  <c:v>195.79500657030223</c:v>
                </c:pt>
                <c:pt idx="1518">
                  <c:v>204.66491458607095</c:v>
                </c:pt>
                <c:pt idx="1519">
                  <c:v>200.32851511169511</c:v>
                </c:pt>
                <c:pt idx="1520">
                  <c:v>195.72930354796318</c:v>
                </c:pt>
                <c:pt idx="1521">
                  <c:v>185.2168199737188</c:v>
                </c:pt>
                <c:pt idx="1522">
                  <c:v>178.25229960578184</c:v>
                </c:pt>
                <c:pt idx="1523">
                  <c:v>178.97503285151114</c:v>
                </c:pt>
                <c:pt idx="1524">
                  <c:v>174.44152431011827</c:v>
                </c:pt>
                <c:pt idx="1525">
                  <c:v>179.5663600525624</c:v>
                </c:pt>
                <c:pt idx="1526">
                  <c:v>168.5939553219448</c:v>
                </c:pt>
                <c:pt idx="1527">
                  <c:v>160.90670170827858</c:v>
                </c:pt>
                <c:pt idx="1528">
                  <c:v>163.92904073587383</c:v>
                </c:pt>
                <c:pt idx="1529">
                  <c:v>168.52825229960575</c:v>
                </c:pt>
                <c:pt idx="1530">
                  <c:v>172.20762155059131</c:v>
                </c:pt>
                <c:pt idx="1531">
                  <c:v>175.42706964520366</c:v>
                </c:pt>
                <c:pt idx="1532">
                  <c:v>167.47700394218131</c:v>
                </c:pt>
                <c:pt idx="1533">
                  <c:v>161.62943495400788</c:v>
                </c:pt>
                <c:pt idx="1534">
                  <c:v>148.48883048620237</c:v>
                </c:pt>
                <c:pt idx="1535">
                  <c:v>150.45992115637318</c:v>
                </c:pt>
                <c:pt idx="1536">
                  <c:v>142.57555847568986</c:v>
                </c:pt>
                <c:pt idx="1537">
                  <c:v>144.21813403416556</c:v>
                </c:pt>
                <c:pt idx="1538">
                  <c:v>153.41655716162944</c:v>
                </c:pt>
                <c:pt idx="1539">
                  <c:v>157.68725361366623</c:v>
                </c:pt>
                <c:pt idx="1540">
                  <c:v>156.17608409986858</c:v>
                </c:pt>
                <c:pt idx="1541">
                  <c:v>154.40210249671483</c:v>
                </c:pt>
                <c:pt idx="1542">
                  <c:v>159.65834428383707</c:v>
                </c:pt>
                <c:pt idx="1543">
                  <c:v>161.13666228646517</c:v>
                </c:pt>
                <c:pt idx="1544">
                  <c:v>162.6149802890933</c:v>
                </c:pt>
                <c:pt idx="1545">
                  <c:v>162.28646517739816</c:v>
                </c:pt>
                <c:pt idx="1546">
                  <c:v>165.83442838370564</c:v>
                </c:pt>
                <c:pt idx="1547">
                  <c:v>163.27201051248358</c:v>
                </c:pt>
                <c:pt idx="1548">
                  <c:v>158.34428383705651</c:v>
                </c:pt>
                <c:pt idx="1549">
                  <c:v>159.65834428383707</c:v>
                </c:pt>
                <c:pt idx="1550">
                  <c:v>155.71616294349539</c:v>
                </c:pt>
                <c:pt idx="1551">
                  <c:v>147.37187910643888</c:v>
                </c:pt>
                <c:pt idx="1552">
                  <c:v>155.38764783180025</c:v>
                </c:pt>
                <c:pt idx="1553">
                  <c:v>160.31537450722732</c:v>
                </c:pt>
                <c:pt idx="1554">
                  <c:v>157.35873850197109</c:v>
                </c:pt>
                <c:pt idx="1555">
                  <c:v>160.84099868593955</c:v>
                </c:pt>
                <c:pt idx="1556">
                  <c:v>153.87647831800263</c:v>
                </c:pt>
                <c:pt idx="1557">
                  <c:v>159.98685939553221</c:v>
                </c:pt>
                <c:pt idx="1558">
                  <c:v>148.29172141918528</c:v>
                </c:pt>
                <c:pt idx="1559">
                  <c:v>140.73587385019712</c:v>
                </c:pt>
                <c:pt idx="1560">
                  <c:v>138.96189224704335</c:v>
                </c:pt>
                <c:pt idx="1561">
                  <c:v>138.43626806833115</c:v>
                </c:pt>
                <c:pt idx="1562">
                  <c:v>134.36268068331142</c:v>
                </c:pt>
                <c:pt idx="1563">
                  <c:v>129.7634691195795</c:v>
                </c:pt>
                <c:pt idx="1564">
                  <c:v>137.12220762155059</c:v>
                </c:pt>
                <c:pt idx="1565">
                  <c:v>132.39159001314059</c:v>
                </c:pt>
                <c:pt idx="1566">
                  <c:v>128.1208935611038</c:v>
                </c:pt>
                <c:pt idx="1567">
                  <c:v>139.94743758212877</c:v>
                </c:pt>
                <c:pt idx="1568">
                  <c:v>130.68331143232589</c:v>
                </c:pt>
                <c:pt idx="1569">
                  <c:v>136.07095926412615</c:v>
                </c:pt>
                <c:pt idx="1570">
                  <c:v>139.61892247043363</c:v>
                </c:pt>
                <c:pt idx="1571">
                  <c:v>127.92378449408672</c:v>
                </c:pt>
                <c:pt idx="1572">
                  <c:v>130.81471747700394</c:v>
                </c:pt>
                <c:pt idx="1573">
                  <c:v>133.70565045992117</c:v>
                </c:pt>
                <c:pt idx="1574">
                  <c:v>123.19316688567673</c:v>
                </c:pt>
                <c:pt idx="1575">
                  <c:v>129.10643889618922</c:v>
                </c:pt>
                <c:pt idx="1576">
                  <c:v>122.86465177398159</c:v>
                </c:pt>
                <c:pt idx="1577">
                  <c:v>134.55978975032852</c:v>
                </c:pt>
                <c:pt idx="1578">
                  <c:v>141.39290407358737</c:v>
                </c:pt>
                <c:pt idx="1579">
                  <c:v>144.21813403416556</c:v>
                </c:pt>
                <c:pt idx="1580">
                  <c:v>146.51773981603154</c:v>
                </c:pt>
                <c:pt idx="1581">
                  <c:v>128.58081471747701</c:v>
                </c:pt>
                <c:pt idx="1582">
                  <c:v>136.13666228646517</c:v>
                </c:pt>
                <c:pt idx="1583">
                  <c:v>148.22601839684623</c:v>
                </c:pt>
                <c:pt idx="1584">
                  <c:v>141.26149802890933</c:v>
                </c:pt>
                <c:pt idx="1585">
                  <c:v>133.37713534822601</c:v>
                </c:pt>
                <c:pt idx="1586">
                  <c:v>125.49277266754271</c:v>
                </c:pt>
                <c:pt idx="1587">
                  <c:v>121.74770039421814</c:v>
                </c:pt>
                <c:pt idx="1588">
                  <c:v>132.06307490144548</c:v>
                </c:pt>
                <c:pt idx="1589">
                  <c:v>116.29434954007884</c:v>
                </c:pt>
                <c:pt idx="1590">
                  <c:v>107.55584756898817</c:v>
                </c:pt>
                <c:pt idx="1591">
                  <c:v>106.76741130091983</c:v>
                </c:pt>
                <c:pt idx="1592">
                  <c:v>108.90275952693823</c:v>
                </c:pt>
                <c:pt idx="1593">
                  <c:v>111.03810775295662</c:v>
                </c:pt>
                <c:pt idx="1594">
                  <c:v>120.2365308804205</c:v>
                </c:pt>
                <c:pt idx="1595">
                  <c:v>112.94349540078844</c:v>
                </c:pt>
                <c:pt idx="1596">
                  <c:v>117.80551905387647</c:v>
                </c:pt>
                <c:pt idx="1597">
                  <c:v>117.27989487516426</c:v>
                </c:pt>
                <c:pt idx="1598">
                  <c:v>127.79237844940866</c:v>
                </c:pt>
                <c:pt idx="1599">
                  <c:v>128.1208935611038</c:v>
                </c:pt>
                <c:pt idx="1600">
                  <c:v>130.74901445466489</c:v>
                </c:pt>
                <c:pt idx="1601">
                  <c:v>139.61892247043363</c:v>
                </c:pt>
                <c:pt idx="1602">
                  <c:v>140.27595269382391</c:v>
                </c:pt>
                <c:pt idx="1603">
                  <c:v>140.27595269382391</c:v>
                </c:pt>
              </c:numCache>
            </c:numRef>
          </c:val>
          <c:smooth val="0"/>
          <c:extLst>
            <c:ext xmlns:c16="http://schemas.microsoft.com/office/drawing/2014/chart" uri="{C3380CC4-5D6E-409C-BE32-E72D297353CC}">
              <c16:uniqueId val="{00000002-14EC-4326-BE51-12FCEA2DB680}"/>
            </c:ext>
          </c:extLst>
        </c:ser>
        <c:dLbls>
          <c:showLegendKey val="0"/>
          <c:showVal val="0"/>
          <c:showCatName val="0"/>
          <c:showSerName val="0"/>
          <c:showPercent val="0"/>
          <c:showBubbleSize val="0"/>
        </c:dLbls>
        <c:smooth val="0"/>
        <c:axId val="92430336"/>
        <c:axId val="92433792"/>
      </c:lineChart>
      <c:dateAx>
        <c:axId val="92430336"/>
        <c:scaling>
          <c:orientation val="minMax"/>
        </c:scaling>
        <c:delete val="0"/>
        <c:axPos val="b"/>
        <c:numFmt formatCode="d/m/yyyy" sourceLinked="0"/>
        <c:majorTickMark val="out"/>
        <c:minorTickMark val="none"/>
        <c:tickLblPos val="nextTo"/>
        <c:crossAx val="92433792"/>
        <c:crosses val="autoZero"/>
        <c:auto val="0"/>
        <c:lblOffset val="100"/>
        <c:baseTimeUnit val="days"/>
      </c:dateAx>
      <c:valAx>
        <c:axId val="92433792"/>
        <c:scaling>
          <c:orientation val="minMax"/>
        </c:scaling>
        <c:delete val="0"/>
        <c:axPos val="l"/>
        <c:majorGridlines/>
        <c:title>
          <c:tx>
            <c:rich>
              <a:bodyPr rot="-5400000" vert="horz"/>
              <a:lstStyle/>
              <a:p>
                <a:pPr>
                  <a:defRPr/>
                </a:pPr>
                <a:r>
                  <a:rPr lang="en-US"/>
                  <a:t>US$/TM</a:t>
                </a:r>
              </a:p>
            </c:rich>
          </c:tx>
          <c:overlay val="0"/>
        </c:title>
        <c:numFmt formatCode="0.00" sourceLinked="1"/>
        <c:majorTickMark val="out"/>
        <c:minorTickMark val="none"/>
        <c:tickLblPos val="nextTo"/>
        <c:crossAx val="92430336"/>
        <c:crosses val="autoZero"/>
        <c:crossBetween val="between"/>
      </c:valAx>
    </c:plotArea>
    <c:legend>
      <c:legendPos val="b"/>
      <c:layout>
        <c:manualLayout>
          <c:xMode val="edge"/>
          <c:yMode val="edge"/>
          <c:x val="0.26939846966935593"/>
          <c:y val="0.91493032991129131"/>
          <c:w val="0.52580245874540643"/>
          <c:h val="7.3642293235846146E-2"/>
        </c:manualLayout>
      </c:layout>
      <c:overlay val="0"/>
    </c:legend>
    <c:plotVisOnly val="1"/>
    <c:dispBlanksAs val="gap"/>
    <c:showDLblsOverMax val="0"/>
  </c:chart>
  <c:spPr>
    <a:ln>
      <a:noFill/>
    </a:ln>
  </c:spPr>
  <c:txPr>
    <a:bodyPr/>
    <a:lstStyle/>
    <a:p>
      <a:pPr>
        <a:defRPr>
          <a:latin typeface="Century Gothic" pitchFamily="34" charset="0"/>
        </a:defRPr>
      </a:pPr>
      <a:endParaRPr lang="es-EC"/>
    </a:p>
  </c:txPr>
  <c:printSettings>
    <c:headerFooter/>
    <c:pageMargins b="0.75000000000001354" l="0.70000000000000062" r="0.70000000000000062" t="0.75000000000001354"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sz="1100"/>
            </a:pPr>
            <a:r>
              <a:rPr lang="en-US" sz="1600" b="1" i="0" baseline="0">
                <a:effectLst/>
              </a:rPr>
              <a:t>Comparación de Precios</a:t>
            </a:r>
            <a:endParaRPr lang="es-EC" sz="1100">
              <a:effectLst/>
            </a:endParaRPr>
          </a:p>
          <a:p>
            <a:pPr algn="ctr">
              <a:defRPr sz="1100"/>
            </a:pPr>
            <a:r>
              <a:rPr lang="en-US" sz="1600" b="1" i="0" baseline="0">
                <a:effectLst/>
              </a:rPr>
              <a:t>Precio FO4 al SNI - Precio FO4 al S. Ind. EPP - Precio Exportacion EPP </a:t>
            </a:r>
            <a:endParaRPr lang="es-EC" sz="1100">
              <a:effectLst/>
            </a:endParaRPr>
          </a:p>
          <a:p>
            <a:pPr algn="ctr">
              <a:defRPr sz="1100"/>
            </a:pPr>
            <a:r>
              <a:rPr lang="en-US" sz="1600" b="1" i="0" baseline="0">
                <a:effectLst/>
              </a:rPr>
              <a:t>Enero 2016 - Abril 2022</a:t>
            </a:r>
            <a:endParaRPr lang="es-EC" sz="1100">
              <a:effectLst/>
            </a:endParaRPr>
          </a:p>
        </c:rich>
      </c:tx>
      <c:layout>
        <c:manualLayout>
          <c:xMode val="edge"/>
          <c:yMode val="edge"/>
          <c:x val="0.25853221395947462"/>
          <c:y val="3.5988571762255013E-2"/>
        </c:manualLayout>
      </c:layout>
      <c:overlay val="0"/>
    </c:title>
    <c:autoTitleDeleted val="0"/>
    <c:plotArea>
      <c:layout>
        <c:manualLayout>
          <c:layoutTarget val="inner"/>
          <c:xMode val="edge"/>
          <c:yMode val="edge"/>
          <c:x val="7.6662908680947009E-2"/>
          <c:y val="0.22328244274809328"/>
          <c:w val="0.90078917700112771"/>
          <c:h val="0.51335877862595358"/>
        </c:manualLayout>
      </c:layout>
      <c:lineChart>
        <c:grouping val="standard"/>
        <c:varyColors val="0"/>
        <c:ser>
          <c:idx val="0"/>
          <c:order val="0"/>
          <c:tx>
            <c:strRef>
              <c:f>Fuel!$D$4</c:f>
              <c:strCache>
                <c:ptCount val="1"/>
                <c:pt idx="0">
                  <c:v>Precio FO4 SNI 4700 SRW
Inc. IVA</c:v>
                </c:pt>
              </c:strCache>
            </c:strRef>
          </c:tx>
          <c:spPr>
            <a:ln w="38100"/>
          </c:spPr>
          <c:marker>
            <c:symbol val="none"/>
          </c:marker>
          <c:cat>
            <c:numRef>
              <c:f>Fuel!$C$94:$C$1697</c:f>
              <c:numCache>
                <c:formatCode>m/d/yyyy</c:formatCode>
                <c:ptCount val="1604"/>
                <c:pt idx="1">
                  <c:v>44677</c:v>
                </c:pt>
                <c:pt idx="2">
                  <c:v>44676</c:v>
                </c:pt>
                <c:pt idx="3">
                  <c:v>44673</c:v>
                </c:pt>
                <c:pt idx="4">
                  <c:v>44672</c:v>
                </c:pt>
                <c:pt idx="5">
                  <c:v>44671</c:v>
                </c:pt>
                <c:pt idx="6">
                  <c:v>44670</c:v>
                </c:pt>
                <c:pt idx="7">
                  <c:v>44669</c:v>
                </c:pt>
                <c:pt idx="8">
                  <c:v>44665</c:v>
                </c:pt>
                <c:pt idx="9">
                  <c:v>44664</c:v>
                </c:pt>
                <c:pt idx="10">
                  <c:v>44663</c:v>
                </c:pt>
                <c:pt idx="11">
                  <c:v>44662</c:v>
                </c:pt>
                <c:pt idx="12">
                  <c:v>44659</c:v>
                </c:pt>
                <c:pt idx="13">
                  <c:v>44658</c:v>
                </c:pt>
                <c:pt idx="14">
                  <c:v>44657</c:v>
                </c:pt>
                <c:pt idx="15">
                  <c:v>44656</c:v>
                </c:pt>
                <c:pt idx="16">
                  <c:v>44655</c:v>
                </c:pt>
                <c:pt idx="17">
                  <c:v>44652</c:v>
                </c:pt>
                <c:pt idx="18">
                  <c:v>44651</c:v>
                </c:pt>
                <c:pt idx="19">
                  <c:v>44650</c:v>
                </c:pt>
                <c:pt idx="20">
                  <c:v>44649</c:v>
                </c:pt>
                <c:pt idx="21">
                  <c:v>44648</c:v>
                </c:pt>
                <c:pt idx="22">
                  <c:v>44645</c:v>
                </c:pt>
                <c:pt idx="23">
                  <c:v>44644</c:v>
                </c:pt>
                <c:pt idx="24">
                  <c:v>44643</c:v>
                </c:pt>
                <c:pt idx="25">
                  <c:v>44642</c:v>
                </c:pt>
                <c:pt idx="26">
                  <c:v>44641</c:v>
                </c:pt>
                <c:pt idx="27">
                  <c:v>44638</c:v>
                </c:pt>
                <c:pt idx="28">
                  <c:v>44637</c:v>
                </c:pt>
                <c:pt idx="29">
                  <c:v>44636</c:v>
                </c:pt>
                <c:pt idx="30">
                  <c:v>44635</c:v>
                </c:pt>
                <c:pt idx="31">
                  <c:v>44634</c:v>
                </c:pt>
                <c:pt idx="32">
                  <c:v>44631</c:v>
                </c:pt>
                <c:pt idx="33">
                  <c:v>44630</c:v>
                </c:pt>
                <c:pt idx="34">
                  <c:v>44629</c:v>
                </c:pt>
                <c:pt idx="35">
                  <c:v>44628</c:v>
                </c:pt>
                <c:pt idx="36">
                  <c:v>44627</c:v>
                </c:pt>
                <c:pt idx="37">
                  <c:v>44624</c:v>
                </c:pt>
                <c:pt idx="38">
                  <c:v>44623</c:v>
                </c:pt>
                <c:pt idx="39">
                  <c:v>44622</c:v>
                </c:pt>
                <c:pt idx="40">
                  <c:v>44621</c:v>
                </c:pt>
                <c:pt idx="41">
                  <c:v>44620</c:v>
                </c:pt>
                <c:pt idx="42">
                  <c:v>44617</c:v>
                </c:pt>
                <c:pt idx="43">
                  <c:v>44616</c:v>
                </c:pt>
                <c:pt idx="44">
                  <c:v>44615</c:v>
                </c:pt>
                <c:pt idx="45">
                  <c:v>44614</c:v>
                </c:pt>
                <c:pt idx="46">
                  <c:v>44610</c:v>
                </c:pt>
                <c:pt idx="47">
                  <c:v>44609</c:v>
                </c:pt>
                <c:pt idx="48">
                  <c:v>44608</c:v>
                </c:pt>
                <c:pt idx="49">
                  <c:v>44607</c:v>
                </c:pt>
                <c:pt idx="50">
                  <c:v>44606</c:v>
                </c:pt>
                <c:pt idx="51">
                  <c:v>44603</c:v>
                </c:pt>
                <c:pt idx="52">
                  <c:v>44602</c:v>
                </c:pt>
                <c:pt idx="53">
                  <c:v>44601</c:v>
                </c:pt>
                <c:pt idx="54">
                  <c:v>44600</c:v>
                </c:pt>
                <c:pt idx="55">
                  <c:v>44599</c:v>
                </c:pt>
                <c:pt idx="56">
                  <c:v>44596</c:v>
                </c:pt>
                <c:pt idx="57">
                  <c:v>44595</c:v>
                </c:pt>
                <c:pt idx="58">
                  <c:v>44594</c:v>
                </c:pt>
                <c:pt idx="59">
                  <c:v>44593</c:v>
                </c:pt>
                <c:pt idx="60">
                  <c:v>44592</c:v>
                </c:pt>
                <c:pt idx="61">
                  <c:v>44589</c:v>
                </c:pt>
                <c:pt idx="62">
                  <c:v>44588</c:v>
                </c:pt>
                <c:pt idx="63">
                  <c:v>44587</c:v>
                </c:pt>
                <c:pt idx="64">
                  <c:v>44586</c:v>
                </c:pt>
                <c:pt idx="65">
                  <c:v>44585</c:v>
                </c:pt>
                <c:pt idx="66">
                  <c:v>44582</c:v>
                </c:pt>
                <c:pt idx="67">
                  <c:v>44581</c:v>
                </c:pt>
                <c:pt idx="68">
                  <c:v>44580</c:v>
                </c:pt>
                <c:pt idx="69">
                  <c:v>44579</c:v>
                </c:pt>
                <c:pt idx="70">
                  <c:v>44578</c:v>
                </c:pt>
                <c:pt idx="71">
                  <c:v>44575</c:v>
                </c:pt>
                <c:pt idx="72">
                  <c:v>44574</c:v>
                </c:pt>
                <c:pt idx="73">
                  <c:v>44573</c:v>
                </c:pt>
                <c:pt idx="74">
                  <c:v>44572</c:v>
                </c:pt>
                <c:pt idx="75">
                  <c:v>44571</c:v>
                </c:pt>
                <c:pt idx="76">
                  <c:v>44568</c:v>
                </c:pt>
                <c:pt idx="77">
                  <c:v>44567</c:v>
                </c:pt>
                <c:pt idx="78">
                  <c:v>44566</c:v>
                </c:pt>
                <c:pt idx="79">
                  <c:v>44565</c:v>
                </c:pt>
                <c:pt idx="80">
                  <c:v>44564</c:v>
                </c:pt>
                <c:pt idx="81">
                  <c:v>44560</c:v>
                </c:pt>
                <c:pt idx="82">
                  <c:v>44559</c:v>
                </c:pt>
                <c:pt idx="83">
                  <c:v>44558</c:v>
                </c:pt>
                <c:pt idx="84">
                  <c:v>44557</c:v>
                </c:pt>
                <c:pt idx="85">
                  <c:v>44553</c:v>
                </c:pt>
                <c:pt idx="86">
                  <c:v>44552</c:v>
                </c:pt>
                <c:pt idx="87">
                  <c:v>44551</c:v>
                </c:pt>
                <c:pt idx="88">
                  <c:v>44550</c:v>
                </c:pt>
                <c:pt idx="89">
                  <c:v>44547</c:v>
                </c:pt>
                <c:pt idx="90">
                  <c:v>44546</c:v>
                </c:pt>
                <c:pt idx="91">
                  <c:v>44545</c:v>
                </c:pt>
                <c:pt idx="92">
                  <c:v>44544</c:v>
                </c:pt>
                <c:pt idx="93">
                  <c:v>44543</c:v>
                </c:pt>
                <c:pt idx="94">
                  <c:v>44540</c:v>
                </c:pt>
                <c:pt idx="95">
                  <c:v>44539</c:v>
                </c:pt>
                <c:pt idx="96">
                  <c:v>44538</c:v>
                </c:pt>
                <c:pt idx="97">
                  <c:v>44537</c:v>
                </c:pt>
                <c:pt idx="98">
                  <c:v>44536</c:v>
                </c:pt>
                <c:pt idx="99">
                  <c:v>44533</c:v>
                </c:pt>
                <c:pt idx="100">
                  <c:v>44532</c:v>
                </c:pt>
                <c:pt idx="101">
                  <c:v>44531</c:v>
                </c:pt>
                <c:pt idx="102">
                  <c:v>44530</c:v>
                </c:pt>
                <c:pt idx="103">
                  <c:v>44529</c:v>
                </c:pt>
                <c:pt idx="104">
                  <c:v>44524</c:v>
                </c:pt>
                <c:pt idx="105">
                  <c:v>44523</c:v>
                </c:pt>
                <c:pt idx="106">
                  <c:v>44522</c:v>
                </c:pt>
                <c:pt idx="107">
                  <c:v>44519</c:v>
                </c:pt>
                <c:pt idx="108">
                  <c:v>44518</c:v>
                </c:pt>
                <c:pt idx="109">
                  <c:v>44517</c:v>
                </c:pt>
                <c:pt idx="110">
                  <c:v>44516</c:v>
                </c:pt>
                <c:pt idx="111">
                  <c:v>44515</c:v>
                </c:pt>
                <c:pt idx="112">
                  <c:v>44512</c:v>
                </c:pt>
                <c:pt idx="113">
                  <c:v>44511</c:v>
                </c:pt>
                <c:pt idx="114">
                  <c:v>44510</c:v>
                </c:pt>
                <c:pt idx="115">
                  <c:v>44509</c:v>
                </c:pt>
                <c:pt idx="116">
                  <c:v>44508</c:v>
                </c:pt>
                <c:pt idx="117">
                  <c:v>44505</c:v>
                </c:pt>
                <c:pt idx="118">
                  <c:v>44504</c:v>
                </c:pt>
                <c:pt idx="119">
                  <c:v>44503</c:v>
                </c:pt>
                <c:pt idx="120">
                  <c:v>44502</c:v>
                </c:pt>
                <c:pt idx="121">
                  <c:v>44501</c:v>
                </c:pt>
                <c:pt idx="122">
                  <c:v>44498</c:v>
                </c:pt>
                <c:pt idx="123">
                  <c:v>44497</c:v>
                </c:pt>
                <c:pt idx="124">
                  <c:v>44496</c:v>
                </c:pt>
                <c:pt idx="125">
                  <c:v>44495</c:v>
                </c:pt>
                <c:pt idx="126">
                  <c:v>44494</c:v>
                </c:pt>
                <c:pt idx="127">
                  <c:v>44491</c:v>
                </c:pt>
                <c:pt idx="128">
                  <c:v>44490</c:v>
                </c:pt>
                <c:pt idx="129">
                  <c:v>44489</c:v>
                </c:pt>
                <c:pt idx="130">
                  <c:v>44488</c:v>
                </c:pt>
                <c:pt idx="131">
                  <c:v>44487</c:v>
                </c:pt>
                <c:pt idx="132">
                  <c:v>44484</c:v>
                </c:pt>
                <c:pt idx="133">
                  <c:v>44483</c:v>
                </c:pt>
                <c:pt idx="134">
                  <c:v>44482</c:v>
                </c:pt>
                <c:pt idx="135">
                  <c:v>44481</c:v>
                </c:pt>
                <c:pt idx="136">
                  <c:v>44480</c:v>
                </c:pt>
                <c:pt idx="137">
                  <c:v>44477</c:v>
                </c:pt>
                <c:pt idx="138">
                  <c:v>44476</c:v>
                </c:pt>
                <c:pt idx="139">
                  <c:v>44475</c:v>
                </c:pt>
                <c:pt idx="140">
                  <c:v>44474</c:v>
                </c:pt>
                <c:pt idx="141">
                  <c:v>44473</c:v>
                </c:pt>
                <c:pt idx="142">
                  <c:v>44470</c:v>
                </c:pt>
                <c:pt idx="143">
                  <c:v>44469</c:v>
                </c:pt>
                <c:pt idx="144">
                  <c:v>44468</c:v>
                </c:pt>
                <c:pt idx="145">
                  <c:v>44467</c:v>
                </c:pt>
                <c:pt idx="146">
                  <c:v>44464</c:v>
                </c:pt>
                <c:pt idx="147">
                  <c:v>44463</c:v>
                </c:pt>
                <c:pt idx="148">
                  <c:v>44462</c:v>
                </c:pt>
                <c:pt idx="149">
                  <c:v>44461</c:v>
                </c:pt>
                <c:pt idx="150">
                  <c:v>44460</c:v>
                </c:pt>
                <c:pt idx="151">
                  <c:v>44459</c:v>
                </c:pt>
                <c:pt idx="152">
                  <c:v>44456</c:v>
                </c:pt>
                <c:pt idx="153">
                  <c:v>44455</c:v>
                </c:pt>
                <c:pt idx="154">
                  <c:v>44454</c:v>
                </c:pt>
                <c:pt idx="155">
                  <c:v>44453</c:v>
                </c:pt>
                <c:pt idx="156">
                  <c:v>44452</c:v>
                </c:pt>
                <c:pt idx="157">
                  <c:v>44449</c:v>
                </c:pt>
                <c:pt idx="158">
                  <c:v>44448</c:v>
                </c:pt>
                <c:pt idx="159">
                  <c:v>44447</c:v>
                </c:pt>
                <c:pt idx="160">
                  <c:v>44446</c:v>
                </c:pt>
                <c:pt idx="161">
                  <c:v>44445</c:v>
                </c:pt>
                <c:pt idx="162">
                  <c:v>44442</c:v>
                </c:pt>
                <c:pt idx="163">
                  <c:v>44441</c:v>
                </c:pt>
                <c:pt idx="164">
                  <c:v>44440</c:v>
                </c:pt>
                <c:pt idx="165">
                  <c:v>44439</c:v>
                </c:pt>
                <c:pt idx="166">
                  <c:v>44438</c:v>
                </c:pt>
                <c:pt idx="167">
                  <c:v>44435</c:v>
                </c:pt>
                <c:pt idx="168">
                  <c:v>44434</c:v>
                </c:pt>
                <c:pt idx="169">
                  <c:v>44433</c:v>
                </c:pt>
                <c:pt idx="170">
                  <c:v>44432</c:v>
                </c:pt>
                <c:pt idx="171">
                  <c:v>44431</c:v>
                </c:pt>
                <c:pt idx="172">
                  <c:v>44428</c:v>
                </c:pt>
                <c:pt idx="173">
                  <c:v>44427</c:v>
                </c:pt>
                <c:pt idx="174">
                  <c:v>44426</c:v>
                </c:pt>
                <c:pt idx="175">
                  <c:v>44425</c:v>
                </c:pt>
                <c:pt idx="176">
                  <c:v>44424</c:v>
                </c:pt>
                <c:pt idx="177">
                  <c:v>44421</c:v>
                </c:pt>
                <c:pt idx="178">
                  <c:v>44420</c:v>
                </c:pt>
                <c:pt idx="179">
                  <c:v>44419</c:v>
                </c:pt>
                <c:pt idx="180">
                  <c:v>44418</c:v>
                </c:pt>
                <c:pt idx="181">
                  <c:v>44417</c:v>
                </c:pt>
                <c:pt idx="182">
                  <c:v>44414</c:v>
                </c:pt>
                <c:pt idx="183">
                  <c:v>44413</c:v>
                </c:pt>
                <c:pt idx="184">
                  <c:v>44412</c:v>
                </c:pt>
                <c:pt idx="185">
                  <c:v>44411</c:v>
                </c:pt>
                <c:pt idx="186">
                  <c:v>44410</c:v>
                </c:pt>
                <c:pt idx="187">
                  <c:v>44407</c:v>
                </c:pt>
                <c:pt idx="188">
                  <c:v>44406</c:v>
                </c:pt>
                <c:pt idx="189">
                  <c:v>44405</c:v>
                </c:pt>
                <c:pt idx="190">
                  <c:v>44404</c:v>
                </c:pt>
                <c:pt idx="191">
                  <c:v>44403</c:v>
                </c:pt>
                <c:pt idx="192">
                  <c:v>44400</c:v>
                </c:pt>
                <c:pt idx="193">
                  <c:v>44399</c:v>
                </c:pt>
                <c:pt idx="194">
                  <c:v>44398</c:v>
                </c:pt>
                <c:pt idx="195">
                  <c:v>44397</c:v>
                </c:pt>
                <c:pt idx="196">
                  <c:v>44396</c:v>
                </c:pt>
                <c:pt idx="197">
                  <c:v>44393</c:v>
                </c:pt>
                <c:pt idx="198">
                  <c:v>44392</c:v>
                </c:pt>
                <c:pt idx="199">
                  <c:v>44391</c:v>
                </c:pt>
                <c:pt idx="200">
                  <c:v>44390</c:v>
                </c:pt>
                <c:pt idx="201">
                  <c:v>44389</c:v>
                </c:pt>
                <c:pt idx="202">
                  <c:v>44386</c:v>
                </c:pt>
                <c:pt idx="203">
                  <c:v>44385</c:v>
                </c:pt>
                <c:pt idx="204">
                  <c:v>44384</c:v>
                </c:pt>
                <c:pt idx="205">
                  <c:v>44383</c:v>
                </c:pt>
                <c:pt idx="206">
                  <c:v>44382</c:v>
                </c:pt>
                <c:pt idx="207">
                  <c:v>44379</c:v>
                </c:pt>
                <c:pt idx="208">
                  <c:v>44378</c:v>
                </c:pt>
                <c:pt idx="209">
                  <c:v>44377</c:v>
                </c:pt>
                <c:pt idx="210">
                  <c:v>44376</c:v>
                </c:pt>
                <c:pt idx="211">
                  <c:v>44375</c:v>
                </c:pt>
                <c:pt idx="212">
                  <c:v>44372</c:v>
                </c:pt>
                <c:pt idx="213">
                  <c:v>44371</c:v>
                </c:pt>
                <c:pt idx="214">
                  <c:v>44370</c:v>
                </c:pt>
                <c:pt idx="215">
                  <c:v>44369</c:v>
                </c:pt>
                <c:pt idx="216">
                  <c:v>44368</c:v>
                </c:pt>
                <c:pt idx="217">
                  <c:v>44365</c:v>
                </c:pt>
                <c:pt idx="218">
                  <c:v>44364</c:v>
                </c:pt>
                <c:pt idx="219">
                  <c:v>44363</c:v>
                </c:pt>
                <c:pt idx="220">
                  <c:v>44362</c:v>
                </c:pt>
                <c:pt idx="221">
                  <c:v>44361</c:v>
                </c:pt>
                <c:pt idx="222">
                  <c:v>44358</c:v>
                </c:pt>
                <c:pt idx="223">
                  <c:v>44357</c:v>
                </c:pt>
                <c:pt idx="224">
                  <c:v>44350</c:v>
                </c:pt>
                <c:pt idx="225">
                  <c:v>44349</c:v>
                </c:pt>
                <c:pt idx="226">
                  <c:v>44348</c:v>
                </c:pt>
                <c:pt idx="227">
                  <c:v>44347</c:v>
                </c:pt>
                <c:pt idx="228">
                  <c:v>44344</c:v>
                </c:pt>
                <c:pt idx="229">
                  <c:v>44343</c:v>
                </c:pt>
                <c:pt idx="230">
                  <c:v>44342</c:v>
                </c:pt>
                <c:pt idx="231">
                  <c:v>44341</c:v>
                </c:pt>
                <c:pt idx="232">
                  <c:v>44340</c:v>
                </c:pt>
                <c:pt idx="233">
                  <c:v>44337</c:v>
                </c:pt>
                <c:pt idx="234">
                  <c:v>44336</c:v>
                </c:pt>
                <c:pt idx="235">
                  <c:v>44335</c:v>
                </c:pt>
                <c:pt idx="236">
                  <c:v>44334</c:v>
                </c:pt>
                <c:pt idx="237">
                  <c:v>44333</c:v>
                </c:pt>
                <c:pt idx="238">
                  <c:v>44330</c:v>
                </c:pt>
                <c:pt idx="239">
                  <c:v>44329</c:v>
                </c:pt>
                <c:pt idx="240">
                  <c:v>44328</c:v>
                </c:pt>
                <c:pt idx="241">
                  <c:v>44327</c:v>
                </c:pt>
                <c:pt idx="242">
                  <c:v>44326</c:v>
                </c:pt>
                <c:pt idx="243">
                  <c:v>44323</c:v>
                </c:pt>
                <c:pt idx="244">
                  <c:v>44322</c:v>
                </c:pt>
                <c:pt idx="245">
                  <c:v>44321</c:v>
                </c:pt>
                <c:pt idx="246">
                  <c:v>44320</c:v>
                </c:pt>
                <c:pt idx="247">
                  <c:v>44319</c:v>
                </c:pt>
                <c:pt idx="248">
                  <c:v>44316</c:v>
                </c:pt>
                <c:pt idx="249">
                  <c:v>44315</c:v>
                </c:pt>
                <c:pt idx="250">
                  <c:v>44314</c:v>
                </c:pt>
                <c:pt idx="251">
                  <c:v>44313</c:v>
                </c:pt>
                <c:pt idx="252">
                  <c:v>44312</c:v>
                </c:pt>
                <c:pt idx="253">
                  <c:v>44309</c:v>
                </c:pt>
                <c:pt idx="254">
                  <c:v>44308</c:v>
                </c:pt>
                <c:pt idx="255">
                  <c:v>44307</c:v>
                </c:pt>
                <c:pt idx="256">
                  <c:v>44306</c:v>
                </c:pt>
                <c:pt idx="257">
                  <c:v>44305</c:v>
                </c:pt>
                <c:pt idx="258">
                  <c:v>44302</c:v>
                </c:pt>
                <c:pt idx="259">
                  <c:v>44301</c:v>
                </c:pt>
                <c:pt idx="260">
                  <c:v>44300</c:v>
                </c:pt>
                <c:pt idx="261">
                  <c:v>44299</c:v>
                </c:pt>
                <c:pt idx="262">
                  <c:v>44298</c:v>
                </c:pt>
                <c:pt idx="263">
                  <c:v>44295</c:v>
                </c:pt>
                <c:pt idx="264">
                  <c:v>44294</c:v>
                </c:pt>
                <c:pt idx="265">
                  <c:v>44293</c:v>
                </c:pt>
                <c:pt idx="266">
                  <c:v>44292</c:v>
                </c:pt>
                <c:pt idx="267">
                  <c:v>44291</c:v>
                </c:pt>
                <c:pt idx="268">
                  <c:v>44288</c:v>
                </c:pt>
                <c:pt idx="269">
                  <c:v>44287</c:v>
                </c:pt>
                <c:pt idx="270">
                  <c:v>44286</c:v>
                </c:pt>
                <c:pt idx="271">
                  <c:v>44285</c:v>
                </c:pt>
                <c:pt idx="272">
                  <c:v>44284</c:v>
                </c:pt>
                <c:pt idx="273">
                  <c:v>44281</c:v>
                </c:pt>
                <c:pt idx="274">
                  <c:v>44280</c:v>
                </c:pt>
                <c:pt idx="275">
                  <c:v>44279</c:v>
                </c:pt>
                <c:pt idx="276">
                  <c:v>44278</c:v>
                </c:pt>
                <c:pt idx="277">
                  <c:v>44277</c:v>
                </c:pt>
                <c:pt idx="278">
                  <c:v>44274</c:v>
                </c:pt>
                <c:pt idx="279">
                  <c:v>44273</c:v>
                </c:pt>
                <c:pt idx="280">
                  <c:v>44272</c:v>
                </c:pt>
                <c:pt idx="281">
                  <c:v>44271</c:v>
                </c:pt>
                <c:pt idx="282">
                  <c:v>44270</c:v>
                </c:pt>
                <c:pt idx="283">
                  <c:v>44267</c:v>
                </c:pt>
                <c:pt idx="284">
                  <c:v>44266</c:v>
                </c:pt>
                <c:pt idx="285">
                  <c:v>44265</c:v>
                </c:pt>
                <c:pt idx="286">
                  <c:v>44264</c:v>
                </c:pt>
                <c:pt idx="287">
                  <c:v>44263</c:v>
                </c:pt>
                <c:pt idx="288">
                  <c:v>44260</c:v>
                </c:pt>
                <c:pt idx="289">
                  <c:v>44259</c:v>
                </c:pt>
                <c:pt idx="290">
                  <c:v>44258</c:v>
                </c:pt>
                <c:pt idx="291">
                  <c:v>44257</c:v>
                </c:pt>
                <c:pt idx="292">
                  <c:v>44256</c:v>
                </c:pt>
                <c:pt idx="293">
                  <c:v>44253</c:v>
                </c:pt>
                <c:pt idx="294">
                  <c:v>44252</c:v>
                </c:pt>
                <c:pt idx="295">
                  <c:v>44251</c:v>
                </c:pt>
                <c:pt idx="296">
                  <c:v>44250</c:v>
                </c:pt>
                <c:pt idx="297">
                  <c:v>44249</c:v>
                </c:pt>
                <c:pt idx="298">
                  <c:v>44246</c:v>
                </c:pt>
                <c:pt idx="299">
                  <c:v>44245</c:v>
                </c:pt>
                <c:pt idx="300">
                  <c:v>44244</c:v>
                </c:pt>
                <c:pt idx="301">
                  <c:v>44243</c:v>
                </c:pt>
                <c:pt idx="302">
                  <c:v>44242</c:v>
                </c:pt>
                <c:pt idx="303">
                  <c:v>44239</c:v>
                </c:pt>
                <c:pt idx="304">
                  <c:v>44238</c:v>
                </c:pt>
                <c:pt idx="305">
                  <c:v>44237</c:v>
                </c:pt>
                <c:pt idx="306">
                  <c:v>44236</c:v>
                </c:pt>
                <c:pt idx="307">
                  <c:v>44235</c:v>
                </c:pt>
                <c:pt idx="308">
                  <c:v>44232</c:v>
                </c:pt>
                <c:pt idx="309">
                  <c:v>44231</c:v>
                </c:pt>
                <c:pt idx="310">
                  <c:v>44230</c:v>
                </c:pt>
                <c:pt idx="311">
                  <c:v>44229</c:v>
                </c:pt>
                <c:pt idx="312">
                  <c:v>44228</c:v>
                </c:pt>
                <c:pt idx="313">
                  <c:v>44225</c:v>
                </c:pt>
                <c:pt idx="314">
                  <c:v>44224</c:v>
                </c:pt>
                <c:pt idx="315">
                  <c:v>44223</c:v>
                </c:pt>
                <c:pt idx="316">
                  <c:v>44222</c:v>
                </c:pt>
                <c:pt idx="317">
                  <c:v>44221</c:v>
                </c:pt>
                <c:pt idx="318">
                  <c:v>44218</c:v>
                </c:pt>
                <c:pt idx="319">
                  <c:v>44217</c:v>
                </c:pt>
                <c:pt idx="320">
                  <c:v>44216</c:v>
                </c:pt>
                <c:pt idx="321">
                  <c:v>44215</c:v>
                </c:pt>
                <c:pt idx="322">
                  <c:v>44214</c:v>
                </c:pt>
                <c:pt idx="323">
                  <c:v>44211</c:v>
                </c:pt>
                <c:pt idx="324">
                  <c:v>44210</c:v>
                </c:pt>
                <c:pt idx="325">
                  <c:v>44209</c:v>
                </c:pt>
                <c:pt idx="326">
                  <c:v>44208</c:v>
                </c:pt>
                <c:pt idx="327">
                  <c:v>44207</c:v>
                </c:pt>
                <c:pt idx="328">
                  <c:v>44204</c:v>
                </c:pt>
                <c:pt idx="329">
                  <c:v>44203</c:v>
                </c:pt>
                <c:pt idx="330">
                  <c:v>44202</c:v>
                </c:pt>
                <c:pt idx="331">
                  <c:v>44201</c:v>
                </c:pt>
                <c:pt idx="332">
                  <c:v>44200</c:v>
                </c:pt>
                <c:pt idx="333">
                  <c:v>44196</c:v>
                </c:pt>
                <c:pt idx="334">
                  <c:v>44195</c:v>
                </c:pt>
                <c:pt idx="335">
                  <c:v>44194</c:v>
                </c:pt>
                <c:pt idx="336">
                  <c:v>44193</c:v>
                </c:pt>
                <c:pt idx="337">
                  <c:v>44189</c:v>
                </c:pt>
                <c:pt idx="338">
                  <c:v>44188</c:v>
                </c:pt>
                <c:pt idx="339">
                  <c:v>44187</c:v>
                </c:pt>
                <c:pt idx="340">
                  <c:v>44186</c:v>
                </c:pt>
                <c:pt idx="341">
                  <c:v>44183</c:v>
                </c:pt>
                <c:pt idx="342">
                  <c:v>44182</c:v>
                </c:pt>
                <c:pt idx="343">
                  <c:v>44181</c:v>
                </c:pt>
                <c:pt idx="344">
                  <c:v>44180</c:v>
                </c:pt>
                <c:pt idx="345">
                  <c:v>44179</c:v>
                </c:pt>
                <c:pt idx="346">
                  <c:v>44176</c:v>
                </c:pt>
                <c:pt idx="347">
                  <c:v>44175</c:v>
                </c:pt>
                <c:pt idx="348">
                  <c:v>44174</c:v>
                </c:pt>
                <c:pt idx="349">
                  <c:v>44173</c:v>
                </c:pt>
                <c:pt idx="350">
                  <c:v>44172</c:v>
                </c:pt>
                <c:pt idx="351">
                  <c:v>44169</c:v>
                </c:pt>
                <c:pt idx="352">
                  <c:v>44168</c:v>
                </c:pt>
                <c:pt idx="353">
                  <c:v>44167</c:v>
                </c:pt>
                <c:pt idx="354">
                  <c:v>44166</c:v>
                </c:pt>
                <c:pt idx="355">
                  <c:v>44165</c:v>
                </c:pt>
                <c:pt idx="356">
                  <c:v>44162</c:v>
                </c:pt>
                <c:pt idx="357">
                  <c:v>44161</c:v>
                </c:pt>
                <c:pt idx="358">
                  <c:v>44160</c:v>
                </c:pt>
                <c:pt idx="359">
                  <c:v>44159</c:v>
                </c:pt>
                <c:pt idx="360">
                  <c:v>44158</c:v>
                </c:pt>
                <c:pt idx="361">
                  <c:v>44155</c:v>
                </c:pt>
                <c:pt idx="362">
                  <c:v>44154</c:v>
                </c:pt>
                <c:pt idx="363">
                  <c:v>44153</c:v>
                </c:pt>
                <c:pt idx="364">
                  <c:v>44152</c:v>
                </c:pt>
                <c:pt idx="365">
                  <c:v>44151</c:v>
                </c:pt>
                <c:pt idx="366">
                  <c:v>44148</c:v>
                </c:pt>
                <c:pt idx="367">
                  <c:v>44147</c:v>
                </c:pt>
                <c:pt idx="368">
                  <c:v>44146</c:v>
                </c:pt>
                <c:pt idx="369">
                  <c:v>44145</c:v>
                </c:pt>
                <c:pt idx="370">
                  <c:v>44144</c:v>
                </c:pt>
                <c:pt idx="371">
                  <c:v>44141</c:v>
                </c:pt>
                <c:pt idx="372">
                  <c:v>44140</c:v>
                </c:pt>
                <c:pt idx="373">
                  <c:v>44139</c:v>
                </c:pt>
                <c:pt idx="374">
                  <c:v>44138</c:v>
                </c:pt>
                <c:pt idx="375">
                  <c:v>44137</c:v>
                </c:pt>
                <c:pt idx="376">
                  <c:v>44134</c:v>
                </c:pt>
                <c:pt idx="377">
                  <c:v>44133</c:v>
                </c:pt>
                <c:pt idx="378">
                  <c:v>44132</c:v>
                </c:pt>
                <c:pt idx="379">
                  <c:v>44131</c:v>
                </c:pt>
                <c:pt idx="380">
                  <c:v>44130</c:v>
                </c:pt>
                <c:pt idx="381">
                  <c:v>44127</c:v>
                </c:pt>
                <c:pt idx="382">
                  <c:v>44126</c:v>
                </c:pt>
                <c:pt idx="383">
                  <c:v>44125</c:v>
                </c:pt>
                <c:pt idx="384">
                  <c:v>44124</c:v>
                </c:pt>
                <c:pt idx="385">
                  <c:v>44123</c:v>
                </c:pt>
                <c:pt idx="386">
                  <c:v>44120</c:v>
                </c:pt>
                <c:pt idx="387">
                  <c:v>44119</c:v>
                </c:pt>
                <c:pt idx="388">
                  <c:v>44118</c:v>
                </c:pt>
                <c:pt idx="389">
                  <c:v>44117</c:v>
                </c:pt>
                <c:pt idx="390">
                  <c:v>44116</c:v>
                </c:pt>
                <c:pt idx="391">
                  <c:v>44113</c:v>
                </c:pt>
                <c:pt idx="392">
                  <c:v>44112</c:v>
                </c:pt>
                <c:pt idx="393">
                  <c:v>44111</c:v>
                </c:pt>
                <c:pt idx="394">
                  <c:v>44110</c:v>
                </c:pt>
                <c:pt idx="395">
                  <c:v>44109</c:v>
                </c:pt>
                <c:pt idx="396">
                  <c:v>44106</c:v>
                </c:pt>
                <c:pt idx="397">
                  <c:v>44105</c:v>
                </c:pt>
                <c:pt idx="398">
                  <c:v>44104</c:v>
                </c:pt>
                <c:pt idx="399">
                  <c:v>44103</c:v>
                </c:pt>
                <c:pt idx="400">
                  <c:v>44102</c:v>
                </c:pt>
                <c:pt idx="401">
                  <c:v>44099</c:v>
                </c:pt>
                <c:pt idx="402">
                  <c:v>44098</c:v>
                </c:pt>
                <c:pt idx="403">
                  <c:v>44097</c:v>
                </c:pt>
                <c:pt idx="404">
                  <c:v>44096</c:v>
                </c:pt>
                <c:pt idx="405">
                  <c:v>44095</c:v>
                </c:pt>
                <c:pt idx="406">
                  <c:v>44092</c:v>
                </c:pt>
                <c:pt idx="407">
                  <c:v>44091</c:v>
                </c:pt>
                <c:pt idx="408">
                  <c:v>44090</c:v>
                </c:pt>
                <c:pt idx="409">
                  <c:v>44089</c:v>
                </c:pt>
                <c:pt idx="410">
                  <c:v>44088</c:v>
                </c:pt>
                <c:pt idx="411">
                  <c:v>44085</c:v>
                </c:pt>
                <c:pt idx="412">
                  <c:v>44084</c:v>
                </c:pt>
                <c:pt idx="413">
                  <c:v>44083</c:v>
                </c:pt>
                <c:pt idx="414">
                  <c:v>44082</c:v>
                </c:pt>
                <c:pt idx="415">
                  <c:v>44081</c:v>
                </c:pt>
                <c:pt idx="416">
                  <c:v>44078</c:v>
                </c:pt>
                <c:pt idx="417">
                  <c:v>44077</c:v>
                </c:pt>
                <c:pt idx="418">
                  <c:v>44076</c:v>
                </c:pt>
                <c:pt idx="419">
                  <c:v>44075</c:v>
                </c:pt>
                <c:pt idx="420">
                  <c:v>44074</c:v>
                </c:pt>
                <c:pt idx="421">
                  <c:v>44071</c:v>
                </c:pt>
                <c:pt idx="422">
                  <c:v>44070</c:v>
                </c:pt>
                <c:pt idx="423">
                  <c:v>44069</c:v>
                </c:pt>
                <c:pt idx="424">
                  <c:v>44068</c:v>
                </c:pt>
                <c:pt idx="425">
                  <c:v>44067</c:v>
                </c:pt>
                <c:pt idx="426">
                  <c:v>44064</c:v>
                </c:pt>
                <c:pt idx="427">
                  <c:v>44063</c:v>
                </c:pt>
                <c:pt idx="428">
                  <c:v>44062</c:v>
                </c:pt>
                <c:pt idx="429">
                  <c:v>44061</c:v>
                </c:pt>
                <c:pt idx="430">
                  <c:v>44060</c:v>
                </c:pt>
                <c:pt idx="431">
                  <c:v>44057</c:v>
                </c:pt>
                <c:pt idx="432">
                  <c:v>44056</c:v>
                </c:pt>
                <c:pt idx="433">
                  <c:v>44055</c:v>
                </c:pt>
                <c:pt idx="434">
                  <c:v>44054</c:v>
                </c:pt>
                <c:pt idx="435">
                  <c:v>44053</c:v>
                </c:pt>
                <c:pt idx="436">
                  <c:v>44050</c:v>
                </c:pt>
                <c:pt idx="437">
                  <c:v>44049</c:v>
                </c:pt>
                <c:pt idx="438">
                  <c:v>44048</c:v>
                </c:pt>
                <c:pt idx="439">
                  <c:v>44047</c:v>
                </c:pt>
                <c:pt idx="440">
                  <c:v>44046</c:v>
                </c:pt>
                <c:pt idx="441">
                  <c:v>44043</c:v>
                </c:pt>
                <c:pt idx="442">
                  <c:v>44042</c:v>
                </c:pt>
                <c:pt idx="443">
                  <c:v>44041</c:v>
                </c:pt>
                <c:pt idx="444">
                  <c:v>44040</c:v>
                </c:pt>
                <c:pt idx="445">
                  <c:v>44039</c:v>
                </c:pt>
                <c:pt idx="446">
                  <c:v>44036</c:v>
                </c:pt>
                <c:pt idx="447">
                  <c:v>44035</c:v>
                </c:pt>
                <c:pt idx="448">
                  <c:v>44034</c:v>
                </c:pt>
                <c:pt idx="449">
                  <c:v>44033</c:v>
                </c:pt>
                <c:pt idx="450">
                  <c:v>44032</c:v>
                </c:pt>
                <c:pt idx="451">
                  <c:v>44029</c:v>
                </c:pt>
                <c:pt idx="452">
                  <c:v>44028</c:v>
                </c:pt>
                <c:pt idx="453">
                  <c:v>44027</c:v>
                </c:pt>
                <c:pt idx="454">
                  <c:v>44026</c:v>
                </c:pt>
                <c:pt idx="455">
                  <c:v>44025</c:v>
                </c:pt>
                <c:pt idx="456">
                  <c:v>44022</c:v>
                </c:pt>
                <c:pt idx="457">
                  <c:v>44021</c:v>
                </c:pt>
                <c:pt idx="458">
                  <c:v>44020</c:v>
                </c:pt>
                <c:pt idx="459">
                  <c:v>44019</c:v>
                </c:pt>
                <c:pt idx="460">
                  <c:v>44018</c:v>
                </c:pt>
                <c:pt idx="461">
                  <c:v>44015</c:v>
                </c:pt>
                <c:pt idx="462">
                  <c:v>44014</c:v>
                </c:pt>
                <c:pt idx="463">
                  <c:v>44013</c:v>
                </c:pt>
                <c:pt idx="464">
                  <c:v>44012</c:v>
                </c:pt>
                <c:pt idx="465">
                  <c:v>44011</c:v>
                </c:pt>
                <c:pt idx="466">
                  <c:v>44008</c:v>
                </c:pt>
                <c:pt idx="467">
                  <c:v>44007</c:v>
                </c:pt>
                <c:pt idx="468">
                  <c:v>44006</c:v>
                </c:pt>
                <c:pt idx="469">
                  <c:v>44005</c:v>
                </c:pt>
                <c:pt idx="470">
                  <c:v>44004</c:v>
                </c:pt>
                <c:pt idx="471">
                  <c:v>44001</c:v>
                </c:pt>
                <c:pt idx="472">
                  <c:v>44000</c:v>
                </c:pt>
                <c:pt idx="473">
                  <c:v>43999</c:v>
                </c:pt>
                <c:pt idx="474">
                  <c:v>43998</c:v>
                </c:pt>
                <c:pt idx="475">
                  <c:v>43997</c:v>
                </c:pt>
                <c:pt idx="476">
                  <c:v>43994</c:v>
                </c:pt>
                <c:pt idx="477">
                  <c:v>43993</c:v>
                </c:pt>
                <c:pt idx="478">
                  <c:v>43992</c:v>
                </c:pt>
                <c:pt idx="479">
                  <c:v>43991</c:v>
                </c:pt>
                <c:pt idx="480">
                  <c:v>43990</c:v>
                </c:pt>
                <c:pt idx="481">
                  <c:v>43987</c:v>
                </c:pt>
                <c:pt idx="482">
                  <c:v>43986</c:v>
                </c:pt>
                <c:pt idx="483">
                  <c:v>43985</c:v>
                </c:pt>
                <c:pt idx="484">
                  <c:v>43984</c:v>
                </c:pt>
                <c:pt idx="485">
                  <c:v>43983</c:v>
                </c:pt>
                <c:pt idx="486">
                  <c:v>43980</c:v>
                </c:pt>
                <c:pt idx="487">
                  <c:v>43979</c:v>
                </c:pt>
                <c:pt idx="488">
                  <c:v>43978</c:v>
                </c:pt>
                <c:pt idx="489">
                  <c:v>43977</c:v>
                </c:pt>
                <c:pt idx="490">
                  <c:v>43973</c:v>
                </c:pt>
                <c:pt idx="491">
                  <c:v>43972</c:v>
                </c:pt>
                <c:pt idx="492">
                  <c:v>43971</c:v>
                </c:pt>
                <c:pt idx="493">
                  <c:v>43970</c:v>
                </c:pt>
                <c:pt idx="494">
                  <c:v>43969</c:v>
                </c:pt>
                <c:pt idx="495">
                  <c:v>43966</c:v>
                </c:pt>
                <c:pt idx="496">
                  <c:v>43965</c:v>
                </c:pt>
                <c:pt idx="497">
                  <c:v>43964</c:v>
                </c:pt>
                <c:pt idx="498">
                  <c:v>43963</c:v>
                </c:pt>
                <c:pt idx="499">
                  <c:v>43962</c:v>
                </c:pt>
                <c:pt idx="500">
                  <c:v>43959</c:v>
                </c:pt>
                <c:pt idx="501">
                  <c:v>43958</c:v>
                </c:pt>
                <c:pt idx="502">
                  <c:v>43957</c:v>
                </c:pt>
                <c:pt idx="503">
                  <c:v>43956</c:v>
                </c:pt>
                <c:pt idx="504">
                  <c:v>43955</c:v>
                </c:pt>
                <c:pt idx="505">
                  <c:v>43952</c:v>
                </c:pt>
                <c:pt idx="506">
                  <c:v>43951</c:v>
                </c:pt>
                <c:pt idx="507">
                  <c:v>43950</c:v>
                </c:pt>
                <c:pt idx="508">
                  <c:v>43949</c:v>
                </c:pt>
                <c:pt idx="509">
                  <c:v>43948</c:v>
                </c:pt>
                <c:pt idx="510">
                  <c:v>43945</c:v>
                </c:pt>
                <c:pt idx="511">
                  <c:v>43944</c:v>
                </c:pt>
                <c:pt idx="512">
                  <c:v>43943</c:v>
                </c:pt>
                <c:pt idx="513">
                  <c:v>43942</c:v>
                </c:pt>
                <c:pt idx="514">
                  <c:v>43941</c:v>
                </c:pt>
                <c:pt idx="515">
                  <c:v>43938</c:v>
                </c:pt>
                <c:pt idx="516">
                  <c:v>43937</c:v>
                </c:pt>
                <c:pt idx="517">
                  <c:v>43936</c:v>
                </c:pt>
                <c:pt idx="518">
                  <c:v>43935</c:v>
                </c:pt>
                <c:pt idx="519">
                  <c:v>43934</c:v>
                </c:pt>
                <c:pt idx="520">
                  <c:v>43930</c:v>
                </c:pt>
                <c:pt idx="521">
                  <c:v>43929</c:v>
                </c:pt>
                <c:pt idx="522">
                  <c:v>43928</c:v>
                </c:pt>
                <c:pt idx="523">
                  <c:v>43927</c:v>
                </c:pt>
                <c:pt idx="524">
                  <c:v>43924</c:v>
                </c:pt>
                <c:pt idx="525">
                  <c:v>43923</c:v>
                </c:pt>
                <c:pt idx="526">
                  <c:v>43922</c:v>
                </c:pt>
                <c:pt idx="527">
                  <c:v>43921</c:v>
                </c:pt>
                <c:pt idx="528">
                  <c:v>43920</c:v>
                </c:pt>
                <c:pt idx="529">
                  <c:v>43917</c:v>
                </c:pt>
                <c:pt idx="530">
                  <c:v>43916</c:v>
                </c:pt>
                <c:pt idx="531">
                  <c:v>43915</c:v>
                </c:pt>
                <c:pt idx="532">
                  <c:v>43914</c:v>
                </c:pt>
                <c:pt idx="533">
                  <c:v>43913</c:v>
                </c:pt>
                <c:pt idx="534">
                  <c:v>43910</c:v>
                </c:pt>
                <c:pt idx="535">
                  <c:v>43909</c:v>
                </c:pt>
                <c:pt idx="536">
                  <c:v>43908</c:v>
                </c:pt>
                <c:pt idx="537">
                  <c:v>43907</c:v>
                </c:pt>
                <c:pt idx="538">
                  <c:v>43906</c:v>
                </c:pt>
                <c:pt idx="539">
                  <c:v>43903</c:v>
                </c:pt>
                <c:pt idx="540">
                  <c:v>43902</c:v>
                </c:pt>
                <c:pt idx="541">
                  <c:v>43901</c:v>
                </c:pt>
                <c:pt idx="542">
                  <c:v>43900</c:v>
                </c:pt>
                <c:pt idx="543">
                  <c:v>43899</c:v>
                </c:pt>
                <c:pt idx="544">
                  <c:v>43896</c:v>
                </c:pt>
                <c:pt idx="545">
                  <c:v>43895</c:v>
                </c:pt>
                <c:pt idx="546">
                  <c:v>43894</c:v>
                </c:pt>
                <c:pt idx="547">
                  <c:v>43893</c:v>
                </c:pt>
                <c:pt idx="548">
                  <c:v>43892</c:v>
                </c:pt>
                <c:pt idx="549">
                  <c:v>43889</c:v>
                </c:pt>
                <c:pt idx="550">
                  <c:v>43888</c:v>
                </c:pt>
                <c:pt idx="551">
                  <c:v>43887</c:v>
                </c:pt>
                <c:pt idx="552">
                  <c:v>43886</c:v>
                </c:pt>
                <c:pt idx="553">
                  <c:v>43885</c:v>
                </c:pt>
                <c:pt idx="554">
                  <c:v>43882</c:v>
                </c:pt>
                <c:pt idx="555">
                  <c:v>43881</c:v>
                </c:pt>
                <c:pt idx="556">
                  <c:v>43880</c:v>
                </c:pt>
                <c:pt idx="557">
                  <c:v>43879</c:v>
                </c:pt>
                <c:pt idx="558">
                  <c:v>43875</c:v>
                </c:pt>
                <c:pt idx="559">
                  <c:v>43874</c:v>
                </c:pt>
                <c:pt idx="560">
                  <c:v>43873</c:v>
                </c:pt>
                <c:pt idx="561">
                  <c:v>43872</c:v>
                </c:pt>
                <c:pt idx="562">
                  <c:v>43871</c:v>
                </c:pt>
                <c:pt idx="563">
                  <c:v>43868</c:v>
                </c:pt>
                <c:pt idx="564">
                  <c:v>43867</c:v>
                </c:pt>
                <c:pt idx="565">
                  <c:v>43866</c:v>
                </c:pt>
                <c:pt idx="566">
                  <c:v>43865</c:v>
                </c:pt>
                <c:pt idx="567">
                  <c:v>43864</c:v>
                </c:pt>
                <c:pt idx="568">
                  <c:v>43861</c:v>
                </c:pt>
                <c:pt idx="569">
                  <c:v>43860</c:v>
                </c:pt>
                <c:pt idx="570">
                  <c:v>43859</c:v>
                </c:pt>
                <c:pt idx="571">
                  <c:v>43858</c:v>
                </c:pt>
                <c:pt idx="572">
                  <c:v>43857</c:v>
                </c:pt>
                <c:pt idx="573">
                  <c:v>43854</c:v>
                </c:pt>
                <c:pt idx="574">
                  <c:v>43853</c:v>
                </c:pt>
                <c:pt idx="575">
                  <c:v>43852</c:v>
                </c:pt>
                <c:pt idx="576">
                  <c:v>43851</c:v>
                </c:pt>
                <c:pt idx="577">
                  <c:v>43847</c:v>
                </c:pt>
                <c:pt idx="578">
                  <c:v>43846</c:v>
                </c:pt>
                <c:pt idx="579">
                  <c:v>43845</c:v>
                </c:pt>
                <c:pt idx="580">
                  <c:v>43844</c:v>
                </c:pt>
                <c:pt idx="581">
                  <c:v>43843</c:v>
                </c:pt>
                <c:pt idx="582">
                  <c:v>43840</c:v>
                </c:pt>
                <c:pt idx="583">
                  <c:v>43839</c:v>
                </c:pt>
                <c:pt idx="584">
                  <c:v>43838</c:v>
                </c:pt>
                <c:pt idx="585">
                  <c:v>43837</c:v>
                </c:pt>
                <c:pt idx="586">
                  <c:v>43836</c:v>
                </c:pt>
                <c:pt idx="587">
                  <c:v>43833</c:v>
                </c:pt>
                <c:pt idx="588">
                  <c:v>43832</c:v>
                </c:pt>
                <c:pt idx="589">
                  <c:v>43830</c:v>
                </c:pt>
                <c:pt idx="590">
                  <c:v>43829</c:v>
                </c:pt>
                <c:pt idx="591">
                  <c:v>43826</c:v>
                </c:pt>
                <c:pt idx="592">
                  <c:v>43825</c:v>
                </c:pt>
                <c:pt idx="593">
                  <c:v>43823</c:v>
                </c:pt>
                <c:pt idx="594">
                  <c:v>43822</c:v>
                </c:pt>
                <c:pt idx="595">
                  <c:v>43819</c:v>
                </c:pt>
                <c:pt idx="596">
                  <c:v>43818</c:v>
                </c:pt>
                <c:pt idx="597">
                  <c:v>43817</c:v>
                </c:pt>
                <c:pt idx="598">
                  <c:v>43816</c:v>
                </c:pt>
                <c:pt idx="599">
                  <c:v>43815</c:v>
                </c:pt>
                <c:pt idx="600">
                  <c:v>43812</c:v>
                </c:pt>
                <c:pt idx="601">
                  <c:v>43811</c:v>
                </c:pt>
                <c:pt idx="602">
                  <c:v>43810</c:v>
                </c:pt>
                <c:pt idx="603">
                  <c:v>43809</c:v>
                </c:pt>
                <c:pt idx="604">
                  <c:v>43808</c:v>
                </c:pt>
                <c:pt idx="605">
                  <c:v>43805</c:v>
                </c:pt>
                <c:pt idx="606">
                  <c:v>43804</c:v>
                </c:pt>
                <c:pt idx="607">
                  <c:v>43803</c:v>
                </c:pt>
                <c:pt idx="608">
                  <c:v>43802</c:v>
                </c:pt>
                <c:pt idx="609">
                  <c:v>43801</c:v>
                </c:pt>
                <c:pt idx="610">
                  <c:v>43796</c:v>
                </c:pt>
                <c:pt idx="611">
                  <c:v>43795</c:v>
                </c:pt>
                <c:pt idx="612">
                  <c:v>43794</c:v>
                </c:pt>
                <c:pt idx="613">
                  <c:v>43791</c:v>
                </c:pt>
                <c:pt idx="614">
                  <c:v>43790</c:v>
                </c:pt>
                <c:pt idx="615">
                  <c:v>43789</c:v>
                </c:pt>
                <c:pt idx="616">
                  <c:v>43788</c:v>
                </c:pt>
                <c:pt idx="617">
                  <c:v>43787</c:v>
                </c:pt>
                <c:pt idx="618">
                  <c:v>43784</c:v>
                </c:pt>
                <c:pt idx="619">
                  <c:v>43783</c:v>
                </c:pt>
                <c:pt idx="620">
                  <c:v>43782</c:v>
                </c:pt>
                <c:pt idx="621">
                  <c:v>43781</c:v>
                </c:pt>
                <c:pt idx="622">
                  <c:v>43780</c:v>
                </c:pt>
                <c:pt idx="623">
                  <c:v>43777</c:v>
                </c:pt>
                <c:pt idx="624">
                  <c:v>43776</c:v>
                </c:pt>
                <c:pt idx="625">
                  <c:v>43775</c:v>
                </c:pt>
                <c:pt idx="626">
                  <c:v>43774</c:v>
                </c:pt>
                <c:pt idx="627">
                  <c:v>43773</c:v>
                </c:pt>
                <c:pt idx="628">
                  <c:v>43770</c:v>
                </c:pt>
                <c:pt idx="629">
                  <c:v>43769</c:v>
                </c:pt>
                <c:pt idx="630">
                  <c:v>43768</c:v>
                </c:pt>
                <c:pt idx="631">
                  <c:v>43767</c:v>
                </c:pt>
                <c:pt idx="632">
                  <c:v>43766</c:v>
                </c:pt>
                <c:pt idx="633">
                  <c:v>43763</c:v>
                </c:pt>
                <c:pt idx="634">
                  <c:v>43762</c:v>
                </c:pt>
                <c:pt idx="635">
                  <c:v>43761</c:v>
                </c:pt>
                <c:pt idx="636">
                  <c:v>43760</c:v>
                </c:pt>
                <c:pt idx="637">
                  <c:v>43759</c:v>
                </c:pt>
                <c:pt idx="638">
                  <c:v>43756</c:v>
                </c:pt>
                <c:pt idx="639">
                  <c:v>43755</c:v>
                </c:pt>
                <c:pt idx="640">
                  <c:v>43754</c:v>
                </c:pt>
                <c:pt idx="641">
                  <c:v>43753</c:v>
                </c:pt>
                <c:pt idx="642">
                  <c:v>43752</c:v>
                </c:pt>
                <c:pt idx="643">
                  <c:v>43749</c:v>
                </c:pt>
                <c:pt idx="644">
                  <c:v>43748</c:v>
                </c:pt>
                <c:pt idx="645">
                  <c:v>43747</c:v>
                </c:pt>
                <c:pt idx="646">
                  <c:v>43746</c:v>
                </c:pt>
                <c:pt idx="647">
                  <c:v>43745</c:v>
                </c:pt>
                <c:pt idx="648">
                  <c:v>43742</c:v>
                </c:pt>
                <c:pt idx="649">
                  <c:v>43741</c:v>
                </c:pt>
                <c:pt idx="650">
                  <c:v>43740</c:v>
                </c:pt>
                <c:pt idx="651">
                  <c:v>43739</c:v>
                </c:pt>
                <c:pt idx="652">
                  <c:v>43738</c:v>
                </c:pt>
                <c:pt idx="653">
                  <c:v>43735</c:v>
                </c:pt>
                <c:pt idx="654">
                  <c:v>43734</c:v>
                </c:pt>
                <c:pt idx="655">
                  <c:v>43733</c:v>
                </c:pt>
                <c:pt idx="656">
                  <c:v>43732</c:v>
                </c:pt>
                <c:pt idx="657">
                  <c:v>43731</c:v>
                </c:pt>
                <c:pt idx="658">
                  <c:v>43728</c:v>
                </c:pt>
                <c:pt idx="659">
                  <c:v>43727</c:v>
                </c:pt>
                <c:pt idx="660">
                  <c:v>43726</c:v>
                </c:pt>
                <c:pt idx="661">
                  <c:v>43725</c:v>
                </c:pt>
                <c:pt idx="662">
                  <c:v>43724</c:v>
                </c:pt>
                <c:pt idx="663">
                  <c:v>43721</c:v>
                </c:pt>
                <c:pt idx="664">
                  <c:v>43720</c:v>
                </c:pt>
                <c:pt idx="665">
                  <c:v>43719</c:v>
                </c:pt>
                <c:pt idx="666">
                  <c:v>43718</c:v>
                </c:pt>
                <c:pt idx="667">
                  <c:v>43717</c:v>
                </c:pt>
                <c:pt idx="668">
                  <c:v>43714</c:v>
                </c:pt>
                <c:pt idx="669">
                  <c:v>43713</c:v>
                </c:pt>
                <c:pt idx="670">
                  <c:v>43712</c:v>
                </c:pt>
                <c:pt idx="671">
                  <c:v>43711</c:v>
                </c:pt>
                <c:pt idx="672">
                  <c:v>43710</c:v>
                </c:pt>
                <c:pt idx="673">
                  <c:v>43707</c:v>
                </c:pt>
                <c:pt idx="674">
                  <c:v>43706</c:v>
                </c:pt>
                <c:pt idx="675">
                  <c:v>43705</c:v>
                </c:pt>
                <c:pt idx="676">
                  <c:v>43704</c:v>
                </c:pt>
                <c:pt idx="677">
                  <c:v>43703</c:v>
                </c:pt>
                <c:pt idx="678">
                  <c:v>43700</c:v>
                </c:pt>
                <c:pt idx="679">
                  <c:v>43699</c:v>
                </c:pt>
                <c:pt idx="680">
                  <c:v>43698</c:v>
                </c:pt>
                <c:pt idx="681">
                  <c:v>43697</c:v>
                </c:pt>
                <c:pt idx="682">
                  <c:v>43696</c:v>
                </c:pt>
                <c:pt idx="683">
                  <c:v>43693</c:v>
                </c:pt>
                <c:pt idx="684">
                  <c:v>43692</c:v>
                </c:pt>
                <c:pt idx="685">
                  <c:v>43691</c:v>
                </c:pt>
                <c:pt idx="686">
                  <c:v>43690</c:v>
                </c:pt>
                <c:pt idx="687">
                  <c:v>43689</c:v>
                </c:pt>
                <c:pt idx="688">
                  <c:v>43686</c:v>
                </c:pt>
                <c:pt idx="689">
                  <c:v>43685</c:v>
                </c:pt>
                <c:pt idx="690">
                  <c:v>43684</c:v>
                </c:pt>
                <c:pt idx="691">
                  <c:v>43683</c:v>
                </c:pt>
                <c:pt idx="692">
                  <c:v>43682</c:v>
                </c:pt>
                <c:pt idx="693">
                  <c:v>43679</c:v>
                </c:pt>
                <c:pt idx="694">
                  <c:v>43678</c:v>
                </c:pt>
                <c:pt idx="695">
                  <c:v>43677</c:v>
                </c:pt>
                <c:pt idx="696">
                  <c:v>43676</c:v>
                </c:pt>
                <c:pt idx="697">
                  <c:v>43675</c:v>
                </c:pt>
                <c:pt idx="698">
                  <c:v>43672</c:v>
                </c:pt>
                <c:pt idx="699">
                  <c:v>43671</c:v>
                </c:pt>
                <c:pt idx="700">
                  <c:v>43670</c:v>
                </c:pt>
                <c:pt idx="701">
                  <c:v>43669</c:v>
                </c:pt>
                <c:pt idx="702">
                  <c:v>43668</c:v>
                </c:pt>
                <c:pt idx="703">
                  <c:v>43665</c:v>
                </c:pt>
                <c:pt idx="704">
                  <c:v>43664</c:v>
                </c:pt>
                <c:pt idx="705">
                  <c:v>43663</c:v>
                </c:pt>
                <c:pt idx="706">
                  <c:v>43662</c:v>
                </c:pt>
                <c:pt idx="707">
                  <c:v>43661</c:v>
                </c:pt>
                <c:pt idx="708">
                  <c:v>43658</c:v>
                </c:pt>
                <c:pt idx="709">
                  <c:v>43657</c:v>
                </c:pt>
                <c:pt idx="710">
                  <c:v>43656</c:v>
                </c:pt>
                <c:pt idx="711">
                  <c:v>43655</c:v>
                </c:pt>
                <c:pt idx="712">
                  <c:v>43654</c:v>
                </c:pt>
                <c:pt idx="713">
                  <c:v>43651</c:v>
                </c:pt>
                <c:pt idx="714">
                  <c:v>43650</c:v>
                </c:pt>
                <c:pt idx="715">
                  <c:v>43649</c:v>
                </c:pt>
                <c:pt idx="716">
                  <c:v>43648</c:v>
                </c:pt>
                <c:pt idx="717">
                  <c:v>43647</c:v>
                </c:pt>
                <c:pt idx="718">
                  <c:v>43644</c:v>
                </c:pt>
                <c:pt idx="719">
                  <c:v>43643</c:v>
                </c:pt>
                <c:pt idx="720">
                  <c:v>43642</c:v>
                </c:pt>
                <c:pt idx="721">
                  <c:v>43641</c:v>
                </c:pt>
                <c:pt idx="722">
                  <c:v>43640</c:v>
                </c:pt>
                <c:pt idx="723">
                  <c:v>43637</c:v>
                </c:pt>
                <c:pt idx="724">
                  <c:v>43636</c:v>
                </c:pt>
                <c:pt idx="725">
                  <c:v>43635</c:v>
                </c:pt>
                <c:pt idx="726">
                  <c:v>43634</c:v>
                </c:pt>
                <c:pt idx="727">
                  <c:v>43633</c:v>
                </c:pt>
                <c:pt idx="728">
                  <c:v>43630</c:v>
                </c:pt>
                <c:pt idx="729">
                  <c:v>43629</c:v>
                </c:pt>
                <c:pt idx="730">
                  <c:v>43628</c:v>
                </c:pt>
                <c:pt idx="731">
                  <c:v>43627</c:v>
                </c:pt>
                <c:pt idx="732">
                  <c:v>43626</c:v>
                </c:pt>
                <c:pt idx="733">
                  <c:v>43623</c:v>
                </c:pt>
                <c:pt idx="734">
                  <c:v>43622</c:v>
                </c:pt>
                <c:pt idx="735">
                  <c:v>43621</c:v>
                </c:pt>
                <c:pt idx="736">
                  <c:v>43620</c:v>
                </c:pt>
                <c:pt idx="737">
                  <c:v>43619</c:v>
                </c:pt>
                <c:pt idx="738">
                  <c:v>43616</c:v>
                </c:pt>
                <c:pt idx="739">
                  <c:v>43615</c:v>
                </c:pt>
                <c:pt idx="740">
                  <c:v>43614</c:v>
                </c:pt>
                <c:pt idx="741">
                  <c:v>43613</c:v>
                </c:pt>
                <c:pt idx="742">
                  <c:v>43612</c:v>
                </c:pt>
                <c:pt idx="743">
                  <c:v>43609</c:v>
                </c:pt>
                <c:pt idx="744">
                  <c:v>43608</c:v>
                </c:pt>
                <c:pt idx="745">
                  <c:v>43607</c:v>
                </c:pt>
                <c:pt idx="746">
                  <c:v>43606</c:v>
                </c:pt>
                <c:pt idx="747">
                  <c:v>43605</c:v>
                </c:pt>
                <c:pt idx="748">
                  <c:v>43602</c:v>
                </c:pt>
                <c:pt idx="749">
                  <c:v>43601</c:v>
                </c:pt>
                <c:pt idx="750">
                  <c:v>43600</c:v>
                </c:pt>
                <c:pt idx="751">
                  <c:v>43599</c:v>
                </c:pt>
                <c:pt idx="752">
                  <c:v>43598</c:v>
                </c:pt>
                <c:pt idx="753">
                  <c:v>43595</c:v>
                </c:pt>
                <c:pt idx="754">
                  <c:v>43594</c:v>
                </c:pt>
                <c:pt idx="755">
                  <c:v>43593</c:v>
                </c:pt>
                <c:pt idx="756">
                  <c:v>43592</c:v>
                </c:pt>
                <c:pt idx="757">
                  <c:v>43591</c:v>
                </c:pt>
                <c:pt idx="758">
                  <c:v>43588</c:v>
                </c:pt>
                <c:pt idx="759">
                  <c:v>43587</c:v>
                </c:pt>
                <c:pt idx="760">
                  <c:v>43586</c:v>
                </c:pt>
                <c:pt idx="761">
                  <c:v>43585</c:v>
                </c:pt>
                <c:pt idx="762">
                  <c:v>43584</c:v>
                </c:pt>
                <c:pt idx="763">
                  <c:v>43581</c:v>
                </c:pt>
                <c:pt idx="764">
                  <c:v>43580</c:v>
                </c:pt>
                <c:pt idx="765">
                  <c:v>43579</c:v>
                </c:pt>
                <c:pt idx="766">
                  <c:v>43578</c:v>
                </c:pt>
                <c:pt idx="767">
                  <c:v>43577</c:v>
                </c:pt>
                <c:pt idx="768">
                  <c:v>43574</c:v>
                </c:pt>
                <c:pt idx="769">
                  <c:v>43573</c:v>
                </c:pt>
                <c:pt idx="770">
                  <c:v>43572</c:v>
                </c:pt>
                <c:pt idx="771">
                  <c:v>43571</c:v>
                </c:pt>
                <c:pt idx="772">
                  <c:v>43570</c:v>
                </c:pt>
                <c:pt idx="773">
                  <c:v>43567</c:v>
                </c:pt>
                <c:pt idx="774">
                  <c:v>43566</c:v>
                </c:pt>
                <c:pt idx="775">
                  <c:v>43565</c:v>
                </c:pt>
                <c:pt idx="776">
                  <c:v>43564</c:v>
                </c:pt>
                <c:pt idx="777">
                  <c:v>43563</c:v>
                </c:pt>
                <c:pt idx="778">
                  <c:v>43560</c:v>
                </c:pt>
                <c:pt idx="779">
                  <c:v>43559</c:v>
                </c:pt>
                <c:pt idx="780">
                  <c:v>43558</c:v>
                </c:pt>
                <c:pt idx="781">
                  <c:v>43557</c:v>
                </c:pt>
                <c:pt idx="782">
                  <c:v>43556</c:v>
                </c:pt>
                <c:pt idx="783">
                  <c:v>43553</c:v>
                </c:pt>
                <c:pt idx="784">
                  <c:v>43552</c:v>
                </c:pt>
                <c:pt idx="785">
                  <c:v>43551</c:v>
                </c:pt>
                <c:pt idx="786">
                  <c:v>43550</c:v>
                </c:pt>
                <c:pt idx="787">
                  <c:v>43549</c:v>
                </c:pt>
                <c:pt idx="788">
                  <c:v>43546</c:v>
                </c:pt>
                <c:pt idx="789">
                  <c:v>43545</c:v>
                </c:pt>
                <c:pt idx="790">
                  <c:v>43544</c:v>
                </c:pt>
                <c:pt idx="791">
                  <c:v>43543</c:v>
                </c:pt>
                <c:pt idx="792">
                  <c:v>43542</c:v>
                </c:pt>
                <c:pt idx="793">
                  <c:v>43539</c:v>
                </c:pt>
                <c:pt idx="794">
                  <c:v>43538</c:v>
                </c:pt>
                <c:pt idx="795">
                  <c:v>43537</c:v>
                </c:pt>
                <c:pt idx="796">
                  <c:v>43536</c:v>
                </c:pt>
                <c:pt idx="797">
                  <c:v>43535</c:v>
                </c:pt>
                <c:pt idx="798">
                  <c:v>43532</c:v>
                </c:pt>
                <c:pt idx="799">
                  <c:v>43531</c:v>
                </c:pt>
                <c:pt idx="800">
                  <c:v>43530</c:v>
                </c:pt>
                <c:pt idx="801">
                  <c:v>43529</c:v>
                </c:pt>
                <c:pt idx="802">
                  <c:v>43528</c:v>
                </c:pt>
                <c:pt idx="803">
                  <c:v>43525</c:v>
                </c:pt>
                <c:pt idx="804">
                  <c:v>43524</c:v>
                </c:pt>
                <c:pt idx="805">
                  <c:v>43523</c:v>
                </c:pt>
                <c:pt idx="806">
                  <c:v>43522</c:v>
                </c:pt>
                <c:pt idx="807">
                  <c:v>43521</c:v>
                </c:pt>
                <c:pt idx="808">
                  <c:v>43518</c:v>
                </c:pt>
                <c:pt idx="809">
                  <c:v>43517</c:v>
                </c:pt>
                <c:pt idx="810">
                  <c:v>43516</c:v>
                </c:pt>
                <c:pt idx="811">
                  <c:v>43515</c:v>
                </c:pt>
                <c:pt idx="812">
                  <c:v>43514</c:v>
                </c:pt>
                <c:pt idx="813">
                  <c:v>43511</c:v>
                </c:pt>
                <c:pt idx="814">
                  <c:v>43510</c:v>
                </c:pt>
                <c:pt idx="815">
                  <c:v>43509</c:v>
                </c:pt>
                <c:pt idx="816">
                  <c:v>43508</c:v>
                </c:pt>
                <c:pt idx="817">
                  <c:v>43507</c:v>
                </c:pt>
                <c:pt idx="818">
                  <c:v>43504</c:v>
                </c:pt>
                <c:pt idx="819">
                  <c:v>43503</c:v>
                </c:pt>
                <c:pt idx="820">
                  <c:v>43502</c:v>
                </c:pt>
                <c:pt idx="821">
                  <c:v>43501</c:v>
                </c:pt>
                <c:pt idx="822">
                  <c:v>43500</c:v>
                </c:pt>
                <c:pt idx="823">
                  <c:v>43497</c:v>
                </c:pt>
                <c:pt idx="824">
                  <c:v>43496</c:v>
                </c:pt>
                <c:pt idx="825">
                  <c:v>43495</c:v>
                </c:pt>
                <c:pt idx="826">
                  <c:v>43494</c:v>
                </c:pt>
                <c:pt idx="827">
                  <c:v>43493</c:v>
                </c:pt>
                <c:pt idx="828">
                  <c:v>43490</c:v>
                </c:pt>
                <c:pt idx="829">
                  <c:v>43489</c:v>
                </c:pt>
                <c:pt idx="830">
                  <c:v>43488</c:v>
                </c:pt>
                <c:pt idx="831">
                  <c:v>43487</c:v>
                </c:pt>
                <c:pt idx="832">
                  <c:v>43486</c:v>
                </c:pt>
                <c:pt idx="833">
                  <c:v>43483</c:v>
                </c:pt>
                <c:pt idx="834">
                  <c:v>43482</c:v>
                </c:pt>
                <c:pt idx="835">
                  <c:v>43481</c:v>
                </c:pt>
                <c:pt idx="836">
                  <c:v>43480</c:v>
                </c:pt>
                <c:pt idx="837">
                  <c:v>43479</c:v>
                </c:pt>
                <c:pt idx="838">
                  <c:v>43476</c:v>
                </c:pt>
                <c:pt idx="839">
                  <c:v>43475</c:v>
                </c:pt>
                <c:pt idx="840">
                  <c:v>43474</c:v>
                </c:pt>
                <c:pt idx="841">
                  <c:v>43473</c:v>
                </c:pt>
                <c:pt idx="842">
                  <c:v>43472</c:v>
                </c:pt>
                <c:pt idx="843">
                  <c:v>43469</c:v>
                </c:pt>
                <c:pt idx="844">
                  <c:v>43468</c:v>
                </c:pt>
                <c:pt idx="845">
                  <c:v>43467</c:v>
                </c:pt>
                <c:pt idx="846">
                  <c:v>43462</c:v>
                </c:pt>
                <c:pt idx="847">
                  <c:v>43461</c:v>
                </c:pt>
                <c:pt idx="848">
                  <c:v>43460</c:v>
                </c:pt>
                <c:pt idx="849">
                  <c:v>43455</c:v>
                </c:pt>
                <c:pt idx="850">
                  <c:v>43454</c:v>
                </c:pt>
                <c:pt idx="851">
                  <c:v>43453</c:v>
                </c:pt>
                <c:pt idx="852">
                  <c:v>43452</c:v>
                </c:pt>
                <c:pt idx="853">
                  <c:v>43451</c:v>
                </c:pt>
                <c:pt idx="854">
                  <c:v>43448</c:v>
                </c:pt>
                <c:pt idx="855">
                  <c:v>43447</c:v>
                </c:pt>
                <c:pt idx="856">
                  <c:v>43446</c:v>
                </c:pt>
                <c:pt idx="857">
                  <c:v>43445</c:v>
                </c:pt>
                <c:pt idx="858">
                  <c:v>43444</c:v>
                </c:pt>
                <c:pt idx="859">
                  <c:v>43441</c:v>
                </c:pt>
                <c:pt idx="860">
                  <c:v>43440</c:v>
                </c:pt>
                <c:pt idx="861">
                  <c:v>43439</c:v>
                </c:pt>
                <c:pt idx="862">
                  <c:v>43438</c:v>
                </c:pt>
                <c:pt idx="863">
                  <c:v>43437</c:v>
                </c:pt>
                <c:pt idx="864">
                  <c:v>43434</c:v>
                </c:pt>
                <c:pt idx="865">
                  <c:v>43433</c:v>
                </c:pt>
                <c:pt idx="866">
                  <c:v>43432</c:v>
                </c:pt>
                <c:pt idx="867">
                  <c:v>43431</c:v>
                </c:pt>
                <c:pt idx="868">
                  <c:v>43430</c:v>
                </c:pt>
                <c:pt idx="869">
                  <c:v>43425</c:v>
                </c:pt>
                <c:pt idx="870">
                  <c:v>43424</c:v>
                </c:pt>
                <c:pt idx="871">
                  <c:v>43423</c:v>
                </c:pt>
                <c:pt idx="872">
                  <c:v>43420</c:v>
                </c:pt>
                <c:pt idx="873">
                  <c:v>43419</c:v>
                </c:pt>
                <c:pt idx="874">
                  <c:v>43418</c:v>
                </c:pt>
                <c:pt idx="875">
                  <c:v>43417</c:v>
                </c:pt>
                <c:pt idx="876">
                  <c:v>43416</c:v>
                </c:pt>
                <c:pt idx="877">
                  <c:v>43413</c:v>
                </c:pt>
                <c:pt idx="878">
                  <c:v>43412</c:v>
                </c:pt>
                <c:pt idx="879">
                  <c:v>43411</c:v>
                </c:pt>
                <c:pt idx="880">
                  <c:v>43410</c:v>
                </c:pt>
                <c:pt idx="881">
                  <c:v>43409</c:v>
                </c:pt>
                <c:pt idx="882">
                  <c:v>43406</c:v>
                </c:pt>
                <c:pt idx="883">
                  <c:v>43405</c:v>
                </c:pt>
                <c:pt idx="884">
                  <c:v>43404</c:v>
                </c:pt>
                <c:pt idx="885">
                  <c:v>43403</c:v>
                </c:pt>
                <c:pt idx="886">
                  <c:v>43402</c:v>
                </c:pt>
                <c:pt idx="887">
                  <c:v>43399</c:v>
                </c:pt>
                <c:pt idx="888">
                  <c:v>43398</c:v>
                </c:pt>
                <c:pt idx="889">
                  <c:v>43397</c:v>
                </c:pt>
                <c:pt idx="890">
                  <c:v>43396</c:v>
                </c:pt>
                <c:pt idx="891">
                  <c:v>43395</c:v>
                </c:pt>
                <c:pt idx="892">
                  <c:v>43392</c:v>
                </c:pt>
                <c:pt idx="893">
                  <c:v>43391</c:v>
                </c:pt>
                <c:pt idx="894">
                  <c:v>43390</c:v>
                </c:pt>
                <c:pt idx="895">
                  <c:v>43389</c:v>
                </c:pt>
                <c:pt idx="896">
                  <c:v>43388</c:v>
                </c:pt>
                <c:pt idx="897">
                  <c:v>43385</c:v>
                </c:pt>
                <c:pt idx="898">
                  <c:v>43384</c:v>
                </c:pt>
                <c:pt idx="899">
                  <c:v>43383</c:v>
                </c:pt>
                <c:pt idx="900">
                  <c:v>43382</c:v>
                </c:pt>
                <c:pt idx="901">
                  <c:v>43381</c:v>
                </c:pt>
                <c:pt idx="902">
                  <c:v>43378</c:v>
                </c:pt>
                <c:pt idx="903">
                  <c:v>43377</c:v>
                </c:pt>
                <c:pt idx="904">
                  <c:v>43376</c:v>
                </c:pt>
                <c:pt idx="905">
                  <c:v>43375</c:v>
                </c:pt>
                <c:pt idx="906">
                  <c:v>43374</c:v>
                </c:pt>
                <c:pt idx="907">
                  <c:v>43371</c:v>
                </c:pt>
                <c:pt idx="908">
                  <c:v>43370</c:v>
                </c:pt>
                <c:pt idx="909">
                  <c:v>43369</c:v>
                </c:pt>
                <c:pt idx="910">
                  <c:v>43368</c:v>
                </c:pt>
                <c:pt idx="911">
                  <c:v>43367</c:v>
                </c:pt>
                <c:pt idx="912">
                  <c:v>43364</c:v>
                </c:pt>
                <c:pt idx="913">
                  <c:v>43363</c:v>
                </c:pt>
                <c:pt idx="914">
                  <c:v>43362</c:v>
                </c:pt>
                <c:pt idx="915">
                  <c:v>43361</c:v>
                </c:pt>
                <c:pt idx="916">
                  <c:v>43360</c:v>
                </c:pt>
                <c:pt idx="917">
                  <c:v>43357</c:v>
                </c:pt>
                <c:pt idx="918">
                  <c:v>43356</c:v>
                </c:pt>
                <c:pt idx="919">
                  <c:v>43355</c:v>
                </c:pt>
                <c:pt idx="920">
                  <c:v>43354</c:v>
                </c:pt>
                <c:pt idx="921">
                  <c:v>43353</c:v>
                </c:pt>
                <c:pt idx="922">
                  <c:v>43350</c:v>
                </c:pt>
                <c:pt idx="923">
                  <c:v>43349</c:v>
                </c:pt>
                <c:pt idx="924">
                  <c:v>43348</c:v>
                </c:pt>
                <c:pt idx="925">
                  <c:v>43347</c:v>
                </c:pt>
                <c:pt idx="926">
                  <c:v>43343</c:v>
                </c:pt>
                <c:pt idx="927">
                  <c:v>43342</c:v>
                </c:pt>
                <c:pt idx="928">
                  <c:v>43341</c:v>
                </c:pt>
                <c:pt idx="929">
                  <c:v>43340</c:v>
                </c:pt>
                <c:pt idx="930">
                  <c:v>43339</c:v>
                </c:pt>
                <c:pt idx="931">
                  <c:v>43336</c:v>
                </c:pt>
                <c:pt idx="932">
                  <c:v>43335</c:v>
                </c:pt>
                <c:pt idx="933">
                  <c:v>43334</c:v>
                </c:pt>
                <c:pt idx="934">
                  <c:v>43333</c:v>
                </c:pt>
                <c:pt idx="935">
                  <c:v>43332</c:v>
                </c:pt>
                <c:pt idx="936">
                  <c:v>43329</c:v>
                </c:pt>
                <c:pt idx="937">
                  <c:v>43328</c:v>
                </c:pt>
                <c:pt idx="938">
                  <c:v>43327</c:v>
                </c:pt>
                <c:pt idx="939">
                  <c:v>43326</c:v>
                </c:pt>
                <c:pt idx="940">
                  <c:v>43325</c:v>
                </c:pt>
                <c:pt idx="941">
                  <c:v>43322</c:v>
                </c:pt>
                <c:pt idx="942">
                  <c:v>43321</c:v>
                </c:pt>
                <c:pt idx="943">
                  <c:v>43320</c:v>
                </c:pt>
                <c:pt idx="944">
                  <c:v>43319</c:v>
                </c:pt>
                <c:pt idx="945">
                  <c:v>43318</c:v>
                </c:pt>
                <c:pt idx="946">
                  <c:v>43315</c:v>
                </c:pt>
                <c:pt idx="947">
                  <c:v>43314</c:v>
                </c:pt>
                <c:pt idx="948">
                  <c:v>43313</c:v>
                </c:pt>
                <c:pt idx="949">
                  <c:v>43312</c:v>
                </c:pt>
                <c:pt idx="950">
                  <c:v>43311</c:v>
                </c:pt>
                <c:pt idx="951">
                  <c:v>43308</c:v>
                </c:pt>
                <c:pt idx="952">
                  <c:v>43307</c:v>
                </c:pt>
                <c:pt idx="953">
                  <c:v>43306</c:v>
                </c:pt>
                <c:pt idx="954">
                  <c:v>43305</c:v>
                </c:pt>
                <c:pt idx="955">
                  <c:v>43304</c:v>
                </c:pt>
                <c:pt idx="956">
                  <c:v>43301</c:v>
                </c:pt>
                <c:pt idx="957">
                  <c:v>43300</c:v>
                </c:pt>
                <c:pt idx="958">
                  <c:v>43299</c:v>
                </c:pt>
                <c:pt idx="959">
                  <c:v>43298</c:v>
                </c:pt>
                <c:pt idx="960">
                  <c:v>43297</c:v>
                </c:pt>
                <c:pt idx="961">
                  <c:v>43294</c:v>
                </c:pt>
                <c:pt idx="962">
                  <c:v>43293</c:v>
                </c:pt>
                <c:pt idx="963">
                  <c:v>43292</c:v>
                </c:pt>
                <c:pt idx="964">
                  <c:v>43291</c:v>
                </c:pt>
                <c:pt idx="965">
                  <c:v>43290</c:v>
                </c:pt>
                <c:pt idx="966">
                  <c:v>43287</c:v>
                </c:pt>
                <c:pt idx="967">
                  <c:v>43286</c:v>
                </c:pt>
                <c:pt idx="968">
                  <c:v>43284</c:v>
                </c:pt>
                <c:pt idx="969">
                  <c:v>43283</c:v>
                </c:pt>
                <c:pt idx="970">
                  <c:v>43280</c:v>
                </c:pt>
                <c:pt idx="971">
                  <c:v>43279</c:v>
                </c:pt>
                <c:pt idx="972">
                  <c:v>43278</c:v>
                </c:pt>
                <c:pt idx="973">
                  <c:v>43277</c:v>
                </c:pt>
                <c:pt idx="974">
                  <c:v>43276</c:v>
                </c:pt>
                <c:pt idx="975">
                  <c:v>43273</c:v>
                </c:pt>
                <c:pt idx="976">
                  <c:v>43272</c:v>
                </c:pt>
                <c:pt idx="977">
                  <c:v>43271</c:v>
                </c:pt>
                <c:pt idx="978">
                  <c:v>43270</c:v>
                </c:pt>
                <c:pt idx="979">
                  <c:v>43269</c:v>
                </c:pt>
                <c:pt idx="980">
                  <c:v>43266</c:v>
                </c:pt>
                <c:pt idx="981">
                  <c:v>43265</c:v>
                </c:pt>
                <c:pt idx="982">
                  <c:v>43264</c:v>
                </c:pt>
                <c:pt idx="983">
                  <c:v>43263</c:v>
                </c:pt>
                <c:pt idx="984">
                  <c:v>43262</c:v>
                </c:pt>
                <c:pt idx="985">
                  <c:v>43259</c:v>
                </c:pt>
                <c:pt idx="986">
                  <c:v>43258</c:v>
                </c:pt>
                <c:pt idx="987">
                  <c:v>43257</c:v>
                </c:pt>
                <c:pt idx="988">
                  <c:v>43256</c:v>
                </c:pt>
                <c:pt idx="989">
                  <c:v>43255</c:v>
                </c:pt>
                <c:pt idx="990">
                  <c:v>43252</c:v>
                </c:pt>
                <c:pt idx="991">
                  <c:v>43251</c:v>
                </c:pt>
                <c:pt idx="992">
                  <c:v>43250</c:v>
                </c:pt>
                <c:pt idx="993">
                  <c:v>43249</c:v>
                </c:pt>
                <c:pt idx="994">
                  <c:v>43245</c:v>
                </c:pt>
                <c:pt idx="995">
                  <c:v>43244</c:v>
                </c:pt>
                <c:pt idx="996">
                  <c:v>43243</c:v>
                </c:pt>
                <c:pt idx="997">
                  <c:v>43242</c:v>
                </c:pt>
                <c:pt idx="998">
                  <c:v>43241</c:v>
                </c:pt>
                <c:pt idx="999">
                  <c:v>43238</c:v>
                </c:pt>
                <c:pt idx="1000">
                  <c:v>43237</c:v>
                </c:pt>
                <c:pt idx="1001">
                  <c:v>43236</c:v>
                </c:pt>
                <c:pt idx="1002">
                  <c:v>43235</c:v>
                </c:pt>
                <c:pt idx="1003">
                  <c:v>43234</c:v>
                </c:pt>
                <c:pt idx="1004">
                  <c:v>43231</c:v>
                </c:pt>
                <c:pt idx="1005">
                  <c:v>43230</c:v>
                </c:pt>
                <c:pt idx="1006">
                  <c:v>43229</c:v>
                </c:pt>
                <c:pt idx="1007">
                  <c:v>43228</c:v>
                </c:pt>
                <c:pt idx="1008">
                  <c:v>43227</c:v>
                </c:pt>
                <c:pt idx="1009">
                  <c:v>43224</c:v>
                </c:pt>
                <c:pt idx="1010">
                  <c:v>43223</c:v>
                </c:pt>
                <c:pt idx="1011">
                  <c:v>43222</c:v>
                </c:pt>
                <c:pt idx="1012">
                  <c:v>43221</c:v>
                </c:pt>
                <c:pt idx="1013">
                  <c:v>43220</c:v>
                </c:pt>
                <c:pt idx="1014">
                  <c:v>43217</c:v>
                </c:pt>
                <c:pt idx="1015">
                  <c:v>43216</c:v>
                </c:pt>
                <c:pt idx="1016">
                  <c:v>43215</c:v>
                </c:pt>
                <c:pt idx="1017">
                  <c:v>43214</c:v>
                </c:pt>
                <c:pt idx="1018">
                  <c:v>43213</c:v>
                </c:pt>
                <c:pt idx="1019">
                  <c:v>43210</c:v>
                </c:pt>
                <c:pt idx="1020">
                  <c:v>43209</c:v>
                </c:pt>
                <c:pt idx="1021">
                  <c:v>43208</c:v>
                </c:pt>
                <c:pt idx="1022">
                  <c:v>43207</c:v>
                </c:pt>
                <c:pt idx="1023">
                  <c:v>43206</c:v>
                </c:pt>
                <c:pt idx="1024">
                  <c:v>43203</c:v>
                </c:pt>
                <c:pt idx="1025">
                  <c:v>43202</c:v>
                </c:pt>
                <c:pt idx="1026">
                  <c:v>43201</c:v>
                </c:pt>
                <c:pt idx="1027">
                  <c:v>43200</c:v>
                </c:pt>
                <c:pt idx="1028">
                  <c:v>43199</c:v>
                </c:pt>
                <c:pt idx="1029">
                  <c:v>43196</c:v>
                </c:pt>
                <c:pt idx="1030">
                  <c:v>43195</c:v>
                </c:pt>
                <c:pt idx="1031">
                  <c:v>43194</c:v>
                </c:pt>
                <c:pt idx="1032">
                  <c:v>43193</c:v>
                </c:pt>
                <c:pt idx="1033">
                  <c:v>43192</c:v>
                </c:pt>
                <c:pt idx="1034">
                  <c:v>43188</c:v>
                </c:pt>
                <c:pt idx="1035">
                  <c:v>43187</c:v>
                </c:pt>
                <c:pt idx="1036">
                  <c:v>43186</c:v>
                </c:pt>
                <c:pt idx="1037">
                  <c:v>43185</c:v>
                </c:pt>
                <c:pt idx="1038">
                  <c:v>43182</c:v>
                </c:pt>
                <c:pt idx="1039">
                  <c:v>43181</c:v>
                </c:pt>
                <c:pt idx="1040">
                  <c:v>43180</c:v>
                </c:pt>
                <c:pt idx="1041">
                  <c:v>43179</c:v>
                </c:pt>
                <c:pt idx="1042">
                  <c:v>43178</c:v>
                </c:pt>
                <c:pt idx="1043">
                  <c:v>43175</c:v>
                </c:pt>
                <c:pt idx="1044">
                  <c:v>43174</c:v>
                </c:pt>
                <c:pt idx="1045">
                  <c:v>43173</c:v>
                </c:pt>
                <c:pt idx="1046">
                  <c:v>43172</c:v>
                </c:pt>
                <c:pt idx="1047">
                  <c:v>43171</c:v>
                </c:pt>
                <c:pt idx="1048">
                  <c:v>43168</c:v>
                </c:pt>
                <c:pt idx="1049">
                  <c:v>43167</c:v>
                </c:pt>
                <c:pt idx="1050">
                  <c:v>43166</c:v>
                </c:pt>
                <c:pt idx="1051">
                  <c:v>43165</c:v>
                </c:pt>
                <c:pt idx="1052">
                  <c:v>43164</c:v>
                </c:pt>
                <c:pt idx="1053">
                  <c:v>43161</c:v>
                </c:pt>
                <c:pt idx="1054">
                  <c:v>43160</c:v>
                </c:pt>
                <c:pt idx="1055">
                  <c:v>43159</c:v>
                </c:pt>
                <c:pt idx="1056">
                  <c:v>43158</c:v>
                </c:pt>
                <c:pt idx="1057">
                  <c:v>43157</c:v>
                </c:pt>
                <c:pt idx="1058">
                  <c:v>43154</c:v>
                </c:pt>
                <c:pt idx="1059">
                  <c:v>43153</c:v>
                </c:pt>
                <c:pt idx="1060">
                  <c:v>43152</c:v>
                </c:pt>
                <c:pt idx="1061">
                  <c:v>43151</c:v>
                </c:pt>
                <c:pt idx="1062">
                  <c:v>43147</c:v>
                </c:pt>
                <c:pt idx="1063">
                  <c:v>43146</c:v>
                </c:pt>
                <c:pt idx="1064">
                  <c:v>43145</c:v>
                </c:pt>
                <c:pt idx="1065">
                  <c:v>43144</c:v>
                </c:pt>
                <c:pt idx="1066">
                  <c:v>43143</c:v>
                </c:pt>
                <c:pt idx="1067">
                  <c:v>43140</c:v>
                </c:pt>
                <c:pt idx="1068">
                  <c:v>43139</c:v>
                </c:pt>
                <c:pt idx="1069">
                  <c:v>43138</c:v>
                </c:pt>
                <c:pt idx="1070">
                  <c:v>43137</c:v>
                </c:pt>
                <c:pt idx="1071">
                  <c:v>43136</c:v>
                </c:pt>
                <c:pt idx="1072">
                  <c:v>43133</c:v>
                </c:pt>
                <c:pt idx="1073">
                  <c:v>43132</c:v>
                </c:pt>
                <c:pt idx="1074">
                  <c:v>43131</c:v>
                </c:pt>
                <c:pt idx="1075">
                  <c:v>43130</c:v>
                </c:pt>
                <c:pt idx="1076">
                  <c:v>43129</c:v>
                </c:pt>
                <c:pt idx="1077">
                  <c:v>43126</c:v>
                </c:pt>
                <c:pt idx="1078">
                  <c:v>43125</c:v>
                </c:pt>
                <c:pt idx="1079">
                  <c:v>43124</c:v>
                </c:pt>
                <c:pt idx="1080">
                  <c:v>43123</c:v>
                </c:pt>
                <c:pt idx="1081">
                  <c:v>43122</c:v>
                </c:pt>
                <c:pt idx="1082">
                  <c:v>43119</c:v>
                </c:pt>
                <c:pt idx="1083">
                  <c:v>43118</c:v>
                </c:pt>
                <c:pt idx="1084">
                  <c:v>43117</c:v>
                </c:pt>
                <c:pt idx="1085">
                  <c:v>43116</c:v>
                </c:pt>
                <c:pt idx="1086">
                  <c:v>43112</c:v>
                </c:pt>
                <c:pt idx="1087">
                  <c:v>43111</c:v>
                </c:pt>
                <c:pt idx="1088">
                  <c:v>43110</c:v>
                </c:pt>
                <c:pt idx="1089">
                  <c:v>43109</c:v>
                </c:pt>
                <c:pt idx="1090">
                  <c:v>43108</c:v>
                </c:pt>
                <c:pt idx="1091">
                  <c:v>43105</c:v>
                </c:pt>
                <c:pt idx="1092">
                  <c:v>43104</c:v>
                </c:pt>
                <c:pt idx="1093">
                  <c:v>43103</c:v>
                </c:pt>
                <c:pt idx="1094">
                  <c:v>43102</c:v>
                </c:pt>
                <c:pt idx="1095">
                  <c:v>43098</c:v>
                </c:pt>
                <c:pt idx="1096">
                  <c:v>43097</c:v>
                </c:pt>
                <c:pt idx="1097">
                  <c:v>43096</c:v>
                </c:pt>
                <c:pt idx="1098">
                  <c:v>43095</c:v>
                </c:pt>
                <c:pt idx="1099">
                  <c:v>43091</c:v>
                </c:pt>
                <c:pt idx="1100">
                  <c:v>43090</c:v>
                </c:pt>
                <c:pt idx="1101">
                  <c:v>43089</c:v>
                </c:pt>
                <c:pt idx="1102">
                  <c:v>43088</c:v>
                </c:pt>
                <c:pt idx="1103">
                  <c:v>43087</c:v>
                </c:pt>
                <c:pt idx="1104">
                  <c:v>43084</c:v>
                </c:pt>
                <c:pt idx="1105">
                  <c:v>43083</c:v>
                </c:pt>
                <c:pt idx="1106">
                  <c:v>43082</c:v>
                </c:pt>
                <c:pt idx="1107">
                  <c:v>43081</c:v>
                </c:pt>
                <c:pt idx="1108">
                  <c:v>43080</c:v>
                </c:pt>
                <c:pt idx="1109">
                  <c:v>43077</c:v>
                </c:pt>
                <c:pt idx="1110">
                  <c:v>43076</c:v>
                </c:pt>
                <c:pt idx="1111">
                  <c:v>43075</c:v>
                </c:pt>
                <c:pt idx="1112">
                  <c:v>43074</c:v>
                </c:pt>
                <c:pt idx="1113">
                  <c:v>43073</c:v>
                </c:pt>
                <c:pt idx="1114">
                  <c:v>43070</c:v>
                </c:pt>
                <c:pt idx="1115">
                  <c:v>43069</c:v>
                </c:pt>
                <c:pt idx="1116">
                  <c:v>43068</c:v>
                </c:pt>
                <c:pt idx="1117">
                  <c:v>43067</c:v>
                </c:pt>
                <c:pt idx="1118">
                  <c:v>43066</c:v>
                </c:pt>
                <c:pt idx="1119">
                  <c:v>43063</c:v>
                </c:pt>
                <c:pt idx="1120">
                  <c:v>43061</c:v>
                </c:pt>
                <c:pt idx="1121">
                  <c:v>43060</c:v>
                </c:pt>
                <c:pt idx="1122">
                  <c:v>43059</c:v>
                </c:pt>
                <c:pt idx="1123">
                  <c:v>43056</c:v>
                </c:pt>
                <c:pt idx="1124">
                  <c:v>43055</c:v>
                </c:pt>
                <c:pt idx="1125">
                  <c:v>43054</c:v>
                </c:pt>
                <c:pt idx="1126">
                  <c:v>43053</c:v>
                </c:pt>
                <c:pt idx="1127">
                  <c:v>43052</c:v>
                </c:pt>
                <c:pt idx="1128">
                  <c:v>43049</c:v>
                </c:pt>
                <c:pt idx="1129">
                  <c:v>43048</c:v>
                </c:pt>
                <c:pt idx="1130">
                  <c:v>43047</c:v>
                </c:pt>
                <c:pt idx="1131">
                  <c:v>43046</c:v>
                </c:pt>
                <c:pt idx="1132">
                  <c:v>43045</c:v>
                </c:pt>
                <c:pt idx="1133">
                  <c:v>43042</c:v>
                </c:pt>
                <c:pt idx="1134">
                  <c:v>43041</c:v>
                </c:pt>
                <c:pt idx="1135">
                  <c:v>43040</c:v>
                </c:pt>
                <c:pt idx="1136">
                  <c:v>43039</c:v>
                </c:pt>
                <c:pt idx="1137">
                  <c:v>43038</c:v>
                </c:pt>
                <c:pt idx="1138">
                  <c:v>43035</c:v>
                </c:pt>
                <c:pt idx="1139">
                  <c:v>43034</c:v>
                </c:pt>
                <c:pt idx="1140">
                  <c:v>43033</c:v>
                </c:pt>
                <c:pt idx="1141">
                  <c:v>43032</c:v>
                </c:pt>
                <c:pt idx="1142">
                  <c:v>43031</c:v>
                </c:pt>
                <c:pt idx="1143">
                  <c:v>43028</c:v>
                </c:pt>
                <c:pt idx="1144">
                  <c:v>43027</c:v>
                </c:pt>
                <c:pt idx="1145">
                  <c:v>43026</c:v>
                </c:pt>
                <c:pt idx="1146">
                  <c:v>43025</c:v>
                </c:pt>
                <c:pt idx="1147">
                  <c:v>43024</c:v>
                </c:pt>
                <c:pt idx="1148">
                  <c:v>43021</c:v>
                </c:pt>
                <c:pt idx="1149">
                  <c:v>43020</c:v>
                </c:pt>
                <c:pt idx="1150">
                  <c:v>43019</c:v>
                </c:pt>
                <c:pt idx="1151">
                  <c:v>43018</c:v>
                </c:pt>
                <c:pt idx="1152">
                  <c:v>43014</c:v>
                </c:pt>
                <c:pt idx="1153">
                  <c:v>43013</c:v>
                </c:pt>
                <c:pt idx="1154">
                  <c:v>43012</c:v>
                </c:pt>
                <c:pt idx="1155">
                  <c:v>43011</c:v>
                </c:pt>
                <c:pt idx="1156">
                  <c:v>43010</c:v>
                </c:pt>
                <c:pt idx="1157">
                  <c:v>43007</c:v>
                </c:pt>
                <c:pt idx="1158">
                  <c:v>43006</c:v>
                </c:pt>
                <c:pt idx="1159">
                  <c:v>43005</c:v>
                </c:pt>
                <c:pt idx="1160">
                  <c:v>43004</c:v>
                </c:pt>
                <c:pt idx="1161">
                  <c:v>43003</c:v>
                </c:pt>
                <c:pt idx="1162">
                  <c:v>43000</c:v>
                </c:pt>
                <c:pt idx="1163">
                  <c:v>42999</c:v>
                </c:pt>
                <c:pt idx="1164">
                  <c:v>42998</c:v>
                </c:pt>
                <c:pt idx="1165">
                  <c:v>42997</c:v>
                </c:pt>
                <c:pt idx="1166">
                  <c:v>42996</c:v>
                </c:pt>
                <c:pt idx="1167">
                  <c:v>42993</c:v>
                </c:pt>
                <c:pt idx="1168">
                  <c:v>42992</c:v>
                </c:pt>
                <c:pt idx="1169">
                  <c:v>42991</c:v>
                </c:pt>
                <c:pt idx="1170">
                  <c:v>42990</c:v>
                </c:pt>
                <c:pt idx="1171">
                  <c:v>42989</c:v>
                </c:pt>
                <c:pt idx="1172">
                  <c:v>42986</c:v>
                </c:pt>
                <c:pt idx="1173">
                  <c:v>42985</c:v>
                </c:pt>
                <c:pt idx="1174">
                  <c:v>42984</c:v>
                </c:pt>
                <c:pt idx="1175">
                  <c:v>42983</c:v>
                </c:pt>
                <c:pt idx="1176">
                  <c:v>42979</c:v>
                </c:pt>
                <c:pt idx="1177">
                  <c:v>42978</c:v>
                </c:pt>
                <c:pt idx="1178">
                  <c:v>42977</c:v>
                </c:pt>
                <c:pt idx="1179">
                  <c:v>42976</c:v>
                </c:pt>
                <c:pt idx="1180">
                  <c:v>42975</c:v>
                </c:pt>
                <c:pt idx="1181">
                  <c:v>42972</c:v>
                </c:pt>
                <c:pt idx="1182">
                  <c:v>42971</c:v>
                </c:pt>
                <c:pt idx="1183">
                  <c:v>42970</c:v>
                </c:pt>
                <c:pt idx="1184">
                  <c:v>42969</c:v>
                </c:pt>
                <c:pt idx="1185">
                  <c:v>42968</c:v>
                </c:pt>
                <c:pt idx="1186">
                  <c:v>42965</c:v>
                </c:pt>
                <c:pt idx="1187">
                  <c:v>42964</c:v>
                </c:pt>
                <c:pt idx="1188">
                  <c:v>42963</c:v>
                </c:pt>
                <c:pt idx="1189">
                  <c:v>42962</c:v>
                </c:pt>
                <c:pt idx="1190">
                  <c:v>42961</c:v>
                </c:pt>
                <c:pt idx="1191">
                  <c:v>42957</c:v>
                </c:pt>
                <c:pt idx="1192">
                  <c:v>42956</c:v>
                </c:pt>
                <c:pt idx="1193">
                  <c:v>42955</c:v>
                </c:pt>
                <c:pt idx="1194">
                  <c:v>42954</c:v>
                </c:pt>
                <c:pt idx="1195">
                  <c:v>42951</c:v>
                </c:pt>
                <c:pt idx="1196">
                  <c:v>42950</c:v>
                </c:pt>
                <c:pt idx="1197">
                  <c:v>42949</c:v>
                </c:pt>
                <c:pt idx="1198">
                  <c:v>42948</c:v>
                </c:pt>
                <c:pt idx="1199">
                  <c:v>42947</c:v>
                </c:pt>
                <c:pt idx="1200">
                  <c:v>42944</c:v>
                </c:pt>
                <c:pt idx="1201">
                  <c:v>42943</c:v>
                </c:pt>
                <c:pt idx="1202">
                  <c:v>42942</c:v>
                </c:pt>
                <c:pt idx="1203">
                  <c:v>42941</c:v>
                </c:pt>
                <c:pt idx="1204">
                  <c:v>42940</c:v>
                </c:pt>
                <c:pt idx="1205">
                  <c:v>42937</c:v>
                </c:pt>
                <c:pt idx="1206">
                  <c:v>42936</c:v>
                </c:pt>
                <c:pt idx="1207">
                  <c:v>42935</c:v>
                </c:pt>
                <c:pt idx="1208">
                  <c:v>42934</c:v>
                </c:pt>
                <c:pt idx="1209">
                  <c:v>42933</c:v>
                </c:pt>
                <c:pt idx="1210">
                  <c:v>42930</c:v>
                </c:pt>
                <c:pt idx="1211">
                  <c:v>42929</c:v>
                </c:pt>
                <c:pt idx="1212">
                  <c:v>42928</c:v>
                </c:pt>
                <c:pt idx="1213">
                  <c:v>42927</c:v>
                </c:pt>
                <c:pt idx="1214">
                  <c:v>42926</c:v>
                </c:pt>
                <c:pt idx="1215">
                  <c:v>42923</c:v>
                </c:pt>
                <c:pt idx="1216">
                  <c:v>42922</c:v>
                </c:pt>
                <c:pt idx="1217">
                  <c:v>42921</c:v>
                </c:pt>
                <c:pt idx="1218">
                  <c:v>42916</c:v>
                </c:pt>
                <c:pt idx="1219">
                  <c:v>42915</c:v>
                </c:pt>
                <c:pt idx="1220">
                  <c:v>42914</c:v>
                </c:pt>
                <c:pt idx="1221">
                  <c:v>42913</c:v>
                </c:pt>
                <c:pt idx="1222">
                  <c:v>42912</c:v>
                </c:pt>
                <c:pt idx="1223">
                  <c:v>42909</c:v>
                </c:pt>
                <c:pt idx="1224">
                  <c:v>42908</c:v>
                </c:pt>
                <c:pt idx="1225">
                  <c:v>42907</c:v>
                </c:pt>
                <c:pt idx="1226">
                  <c:v>42906</c:v>
                </c:pt>
                <c:pt idx="1227">
                  <c:v>42905</c:v>
                </c:pt>
                <c:pt idx="1228">
                  <c:v>42902</c:v>
                </c:pt>
                <c:pt idx="1229">
                  <c:v>42901</c:v>
                </c:pt>
                <c:pt idx="1230">
                  <c:v>42900</c:v>
                </c:pt>
                <c:pt idx="1231">
                  <c:v>42899</c:v>
                </c:pt>
                <c:pt idx="1232">
                  <c:v>42898</c:v>
                </c:pt>
                <c:pt idx="1233">
                  <c:v>42895</c:v>
                </c:pt>
                <c:pt idx="1234">
                  <c:v>42894</c:v>
                </c:pt>
                <c:pt idx="1235">
                  <c:v>42893</c:v>
                </c:pt>
                <c:pt idx="1236">
                  <c:v>42892</c:v>
                </c:pt>
                <c:pt idx="1237">
                  <c:v>42891</c:v>
                </c:pt>
                <c:pt idx="1238">
                  <c:v>42888</c:v>
                </c:pt>
                <c:pt idx="1239">
                  <c:v>42887</c:v>
                </c:pt>
                <c:pt idx="1240">
                  <c:v>42886</c:v>
                </c:pt>
                <c:pt idx="1241">
                  <c:v>42885</c:v>
                </c:pt>
                <c:pt idx="1242">
                  <c:v>42881</c:v>
                </c:pt>
                <c:pt idx="1243">
                  <c:v>42880</c:v>
                </c:pt>
                <c:pt idx="1244">
                  <c:v>42879</c:v>
                </c:pt>
                <c:pt idx="1245">
                  <c:v>42878</c:v>
                </c:pt>
                <c:pt idx="1246">
                  <c:v>42877</c:v>
                </c:pt>
                <c:pt idx="1247">
                  <c:v>42874</c:v>
                </c:pt>
                <c:pt idx="1248">
                  <c:v>42873</c:v>
                </c:pt>
                <c:pt idx="1249">
                  <c:v>42872</c:v>
                </c:pt>
                <c:pt idx="1250">
                  <c:v>42871</c:v>
                </c:pt>
                <c:pt idx="1251">
                  <c:v>42870</c:v>
                </c:pt>
                <c:pt idx="1252">
                  <c:v>42867</c:v>
                </c:pt>
                <c:pt idx="1253">
                  <c:v>42866</c:v>
                </c:pt>
                <c:pt idx="1254">
                  <c:v>42865</c:v>
                </c:pt>
                <c:pt idx="1255">
                  <c:v>42864</c:v>
                </c:pt>
                <c:pt idx="1256">
                  <c:v>42863</c:v>
                </c:pt>
                <c:pt idx="1257">
                  <c:v>42860</c:v>
                </c:pt>
                <c:pt idx="1258">
                  <c:v>42859</c:v>
                </c:pt>
                <c:pt idx="1259">
                  <c:v>42858</c:v>
                </c:pt>
                <c:pt idx="1260">
                  <c:v>42857</c:v>
                </c:pt>
                <c:pt idx="1261">
                  <c:v>42856</c:v>
                </c:pt>
                <c:pt idx="1262">
                  <c:v>42853</c:v>
                </c:pt>
                <c:pt idx="1263">
                  <c:v>42852</c:v>
                </c:pt>
                <c:pt idx="1264">
                  <c:v>42851</c:v>
                </c:pt>
                <c:pt idx="1265">
                  <c:v>42850</c:v>
                </c:pt>
                <c:pt idx="1266">
                  <c:v>42849</c:v>
                </c:pt>
                <c:pt idx="1267">
                  <c:v>42846</c:v>
                </c:pt>
                <c:pt idx="1268">
                  <c:v>42845</c:v>
                </c:pt>
                <c:pt idx="1269">
                  <c:v>42844</c:v>
                </c:pt>
                <c:pt idx="1270">
                  <c:v>42843</c:v>
                </c:pt>
                <c:pt idx="1271">
                  <c:v>42842</c:v>
                </c:pt>
                <c:pt idx="1272">
                  <c:v>42838</c:v>
                </c:pt>
                <c:pt idx="1273">
                  <c:v>42837</c:v>
                </c:pt>
                <c:pt idx="1274">
                  <c:v>42836</c:v>
                </c:pt>
                <c:pt idx="1275">
                  <c:v>42835</c:v>
                </c:pt>
                <c:pt idx="1276">
                  <c:v>42832</c:v>
                </c:pt>
                <c:pt idx="1277">
                  <c:v>42831</c:v>
                </c:pt>
                <c:pt idx="1278">
                  <c:v>42830</c:v>
                </c:pt>
                <c:pt idx="1279">
                  <c:v>42829</c:v>
                </c:pt>
                <c:pt idx="1280">
                  <c:v>42828</c:v>
                </c:pt>
                <c:pt idx="1281">
                  <c:v>42825</c:v>
                </c:pt>
                <c:pt idx="1282">
                  <c:v>42824</c:v>
                </c:pt>
                <c:pt idx="1283">
                  <c:v>42823</c:v>
                </c:pt>
                <c:pt idx="1284">
                  <c:v>42822</c:v>
                </c:pt>
                <c:pt idx="1285">
                  <c:v>42821</c:v>
                </c:pt>
                <c:pt idx="1286">
                  <c:v>42818</c:v>
                </c:pt>
                <c:pt idx="1287">
                  <c:v>42817</c:v>
                </c:pt>
                <c:pt idx="1288">
                  <c:v>42816</c:v>
                </c:pt>
                <c:pt idx="1289">
                  <c:v>42815</c:v>
                </c:pt>
                <c:pt idx="1290">
                  <c:v>42814</c:v>
                </c:pt>
                <c:pt idx="1291">
                  <c:v>42811</c:v>
                </c:pt>
                <c:pt idx="1292">
                  <c:v>42810</c:v>
                </c:pt>
                <c:pt idx="1293">
                  <c:v>42809</c:v>
                </c:pt>
                <c:pt idx="1294">
                  <c:v>42808</c:v>
                </c:pt>
                <c:pt idx="1295">
                  <c:v>42807</c:v>
                </c:pt>
                <c:pt idx="1296">
                  <c:v>42804</c:v>
                </c:pt>
                <c:pt idx="1297">
                  <c:v>42803</c:v>
                </c:pt>
                <c:pt idx="1298">
                  <c:v>42802</c:v>
                </c:pt>
                <c:pt idx="1299">
                  <c:v>42801</c:v>
                </c:pt>
                <c:pt idx="1300">
                  <c:v>42800</c:v>
                </c:pt>
                <c:pt idx="1301">
                  <c:v>42797</c:v>
                </c:pt>
                <c:pt idx="1302">
                  <c:v>42796</c:v>
                </c:pt>
                <c:pt idx="1303">
                  <c:v>42795</c:v>
                </c:pt>
                <c:pt idx="1304">
                  <c:v>42794</c:v>
                </c:pt>
                <c:pt idx="1305">
                  <c:v>42793</c:v>
                </c:pt>
                <c:pt idx="1306">
                  <c:v>42790</c:v>
                </c:pt>
                <c:pt idx="1307">
                  <c:v>42789</c:v>
                </c:pt>
                <c:pt idx="1308">
                  <c:v>42788</c:v>
                </c:pt>
                <c:pt idx="1309">
                  <c:v>42787</c:v>
                </c:pt>
                <c:pt idx="1310">
                  <c:v>42783</c:v>
                </c:pt>
                <c:pt idx="1311">
                  <c:v>42782</c:v>
                </c:pt>
                <c:pt idx="1312">
                  <c:v>42781</c:v>
                </c:pt>
                <c:pt idx="1313">
                  <c:v>42780</c:v>
                </c:pt>
                <c:pt idx="1314">
                  <c:v>42779</c:v>
                </c:pt>
                <c:pt idx="1315">
                  <c:v>42776</c:v>
                </c:pt>
                <c:pt idx="1316">
                  <c:v>42775</c:v>
                </c:pt>
                <c:pt idx="1317">
                  <c:v>42774</c:v>
                </c:pt>
                <c:pt idx="1318">
                  <c:v>42773</c:v>
                </c:pt>
                <c:pt idx="1319">
                  <c:v>42772</c:v>
                </c:pt>
                <c:pt idx="1320">
                  <c:v>42769</c:v>
                </c:pt>
                <c:pt idx="1321">
                  <c:v>42768</c:v>
                </c:pt>
                <c:pt idx="1322">
                  <c:v>42767</c:v>
                </c:pt>
                <c:pt idx="1323">
                  <c:v>42766</c:v>
                </c:pt>
                <c:pt idx="1324">
                  <c:v>42765</c:v>
                </c:pt>
                <c:pt idx="1325">
                  <c:v>42762</c:v>
                </c:pt>
                <c:pt idx="1326">
                  <c:v>42761</c:v>
                </c:pt>
                <c:pt idx="1327">
                  <c:v>42760</c:v>
                </c:pt>
                <c:pt idx="1328">
                  <c:v>42759</c:v>
                </c:pt>
                <c:pt idx="1329">
                  <c:v>42758</c:v>
                </c:pt>
                <c:pt idx="1330">
                  <c:v>42755</c:v>
                </c:pt>
                <c:pt idx="1331">
                  <c:v>42754</c:v>
                </c:pt>
                <c:pt idx="1332">
                  <c:v>42753</c:v>
                </c:pt>
                <c:pt idx="1333">
                  <c:v>42752</c:v>
                </c:pt>
                <c:pt idx="1334">
                  <c:v>42748</c:v>
                </c:pt>
                <c:pt idx="1335">
                  <c:v>42747</c:v>
                </c:pt>
                <c:pt idx="1336">
                  <c:v>42746</c:v>
                </c:pt>
                <c:pt idx="1337">
                  <c:v>42745</c:v>
                </c:pt>
                <c:pt idx="1338">
                  <c:v>42744</c:v>
                </c:pt>
                <c:pt idx="1339">
                  <c:v>42741</c:v>
                </c:pt>
                <c:pt idx="1340">
                  <c:v>42740</c:v>
                </c:pt>
                <c:pt idx="1341">
                  <c:v>42739</c:v>
                </c:pt>
                <c:pt idx="1342">
                  <c:v>42738</c:v>
                </c:pt>
                <c:pt idx="1343">
                  <c:v>42734</c:v>
                </c:pt>
                <c:pt idx="1344">
                  <c:v>42733</c:v>
                </c:pt>
                <c:pt idx="1345">
                  <c:v>42732</c:v>
                </c:pt>
                <c:pt idx="1346">
                  <c:v>42731</c:v>
                </c:pt>
                <c:pt idx="1347">
                  <c:v>42730</c:v>
                </c:pt>
                <c:pt idx="1348">
                  <c:v>42727</c:v>
                </c:pt>
                <c:pt idx="1349">
                  <c:v>42726</c:v>
                </c:pt>
                <c:pt idx="1350">
                  <c:v>42725</c:v>
                </c:pt>
                <c:pt idx="1351">
                  <c:v>42724</c:v>
                </c:pt>
                <c:pt idx="1352">
                  <c:v>42723</c:v>
                </c:pt>
                <c:pt idx="1353">
                  <c:v>42720</c:v>
                </c:pt>
                <c:pt idx="1354">
                  <c:v>42719</c:v>
                </c:pt>
                <c:pt idx="1355">
                  <c:v>42718</c:v>
                </c:pt>
                <c:pt idx="1356">
                  <c:v>42717</c:v>
                </c:pt>
                <c:pt idx="1357">
                  <c:v>42716</c:v>
                </c:pt>
                <c:pt idx="1358">
                  <c:v>42713</c:v>
                </c:pt>
                <c:pt idx="1359">
                  <c:v>42712</c:v>
                </c:pt>
                <c:pt idx="1360">
                  <c:v>42711</c:v>
                </c:pt>
                <c:pt idx="1361">
                  <c:v>42710</c:v>
                </c:pt>
                <c:pt idx="1362">
                  <c:v>42709</c:v>
                </c:pt>
                <c:pt idx="1363">
                  <c:v>42706</c:v>
                </c:pt>
                <c:pt idx="1364">
                  <c:v>42705</c:v>
                </c:pt>
                <c:pt idx="1365">
                  <c:v>42704</c:v>
                </c:pt>
                <c:pt idx="1366">
                  <c:v>42703</c:v>
                </c:pt>
                <c:pt idx="1367">
                  <c:v>42702</c:v>
                </c:pt>
                <c:pt idx="1368">
                  <c:v>42699</c:v>
                </c:pt>
                <c:pt idx="1369">
                  <c:v>42698</c:v>
                </c:pt>
                <c:pt idx="1370">
                  <c:v>42697</c:v>
                </c:pt>
                <c:pt idx="1371">
                  <c:v>42696</c:v>
                </c:pt>
                <c:pt idx="1372">
                  <c:v>42695</c:v>
                </c:pt>
                <c:pt idx="1373">
                  <c:v>42692</c:v>
                </c:pt>
                <c:pt idx="1374">
                  <c:v>42691</c:v>
                </c:pt>
                <c:pt idx="1375">
                  <c:v>42690</c:v>
                </c:pt>
                <c:pt idx="1376">
                  <c:v>42689</c:v>
                </c:pt>
                <c:pt idx="1377">
                  <c:v>42688</c:v>
                </c:pt>
                <c:pt idx="1378">
                  <c:v>42685</c:v>
                </c:pt>
                <c:pt idx="1379">
                  <c:v>42684</c:v>
                </c:pt>
                <c:pt idx="1380">
                  <c:v>42683</c:v>
                </c:pt>
                <c:pt idx="1381">
                  <c:v>42682</c:v>
                </c:pt>
                <c:pt idx="1382">
                  <c:v>42681</c:v>
                </c:pt>
                <c:pt idx="1383">
                  <c:v>42678</c:v>
                </c:pt>
                <c:pt idx="1384">
                  <c:v>42677</c:v>
                </c:pt>
                <c:pt idx="1385">
                  <c:v>42676</c:v>
                </c:pt>
                <c:pt idx="1386">
                  <c:v>42675</c:v>
                </c:pt>
                <c:pt idx="1387">
                  <c:v>42674</c:v>
                </c:pt>
                <c:pt idx="1388">
                  <c:v>42671</c:v>
                </c:pt>
                <c:pt idx="1389">
                  <c:v>42670</c:v>
                </c:pt>
                <c:pt idx="1390">
                  <c:v>42669</c:v>
                </c:pt>
                <c:pt idx="1391">
                  <c:v>42668</c:v>
                </c:pt>
                <c:pt idx="1392">
                  <c:v>42667</c:v>
                </c:pt>
                <c:pt idx="1393">
                  <c:v>42664</c:v>
                </c:pt>
                <c:pt idx="1394">
                  <c:v>42663</c:v>
                </c:pt>
                <c:pt idx="1395">
                  <c:v>42662</c:v>
                </c:pt>
                <c:pt idx="1396">
                  <c:v>42661</c:v>
                </c:pt>
                <c:pt idx="1397">
                  <c:v>42660</c:v>
                </c:pt>
                <c:pt idx="1398">
                  <c:v>42657</c:v>
                </c:pt>
                <c:pt idx="1399">
                  <c:v>42656</c:v>
                </c:pt>
                <c:pt idx="1400">
                  <c:v>42655</c:v>
                </c:pt>
                <c:pt idx="1401">
                  <c:v>42654</c:v>
                </c:pt>
                <c:pt idx="1402">
                  <c:v>42653</c:v>
                </c:pt>
                <c:pt idx="1403">
                  <c:v>42650</c:v>
                </c:pt>
                <c:pt idx="1404">
                  <c:v>42649</c:v>
                </c:pt>
                <c:pt idx="1405">
                  <c:v>42648</c:v>
                </c:pt>
                <c:pt idx="1406">
                  <c:v>42647</c:v>
                </c:pt>
                <c:pt idx="1407">
                  <c:v>42646</c:v>
                </c:pt>
                <c:pt idx="1408">
                  <c:v>42643</c:v>
                </c:pt>
                <c:pt idx="1409">
                  <c:v>42642</c:v>
                </c:pt>
                <c:pt idx="1410">
                  <c:v>42641</c:v>
                </c:pt>
                <c:pt idx="1411">
                  <c:v>42640</c:v>
                </c:pt>
                <c:pt idx="1412">
                  <c:v>42639</c:v>
                </c:pt>
                <c:pt idx="1413">
                  <c:v>42636</c:v>
                </c:pt>
                <c:pt idx="1414">
                  <c:v>42635</c:v>
                </c:pt>
                <c:pt idx="1415">
                  <c:v>42634</c:v>
                </c:pt>
                <c:pt idx="1416">
                  <c:v>42633</c:v>
                </c:pt>
                <c:pt idx="1417">
                  <c:v>42632</c:v>
                </c:pt>
                <c:pt idx="1418">
                  <c:v>42629</c:v>
                </c:pt>
                <c:pt idx="1419">
                  <c:v>42628</c:v>
                </c:pt>
                <c:pt idx="1420">
                  <c:v>42627</c:v>
                </c:pt>
                <c:pt idx="1421">
                  <c:v>42626</c:v>
                </c:pt>
                <c:pt idx="1422">
                  <c:v>42625</c:v>
                </c:pt>
                <c:pt idx="1423">
                  <c:v>42622</c:v>
                </c:pt>
                <c:pt idx="1424">
                  <c:v>42621</c:v>
                </c:pt>
                <c:pt idx="1425">
                  <c:v>42620</c:v>
                </c:pt>
                <c:pt idx="1426">
                  <c:v>42619</c:v>
                </c:pt>
                <c:pt idx="1427">
                  <c:v>42618</c:v>
                </c:pt>
                <c:pt idx="1428">
                  <c:v>42615</c:v>
                </c:pt>
                <c:pt idx="1429">
                  <c:v>42614</c:v>
                </c:pt>
                <c:pt idx="1430">
                  <c:v>42613</c:v>
                </c:pt>
                <c:pt idx="1431">
                  <c:v>42612</c:v>
                </c:pt>
                <c:pt idx="1432">
                  <c:v>42611</c:v>
                </c:pt>
                <c:pt idx="1433">
                  <c:v>42608</c:v>
                </c:pt>
                <c:pt idx="1434">
                  <c:v>42607</c:v>
                </c:pt>
                <c:pt idx="1435">
                  <c:v>42606</c:v>
                </c:pt>
                <c:pt idx="1436">
                  <c:v>42605</c:v>
                </c:pt>
                <c:pt idx="1437">
                  <c:v>42604</c:v>
                </c:pt>
                <c:pt idx="1438">
                  <c:v>42601</c:v>
                </c:pt>
                <c:pt idx="1439">
                  <c:v>42600</c:v>
                </c:pt>
                <c:pt idx="1440">
                  <c:v>42599</c:v>
                </c:pt>
                <c:pt idx="1441">
                  <c:v>42598</c:v>
                </c:pt>
                <c:pt idx="1442">
                  <c:v>42597</c:v>
                </c:pt>
                <c:pt idx="1443">
                  <c:v>42594</c:v>
                </c:pt>
                <c:pt idx="1444">
                  <c:v>42593</c:v>
                </c:pt>
                <c:pt idx="1445">
                  <c:v>42592</c:v>
                </c:pt>
                <c:pt idx="1446">
                  <c:v>42591</c:v>
                </c:pt>
                <c:pt idx="1447">
                  <c:v>42590</c:v>
                </c:pt>
                <c:pt idx="1448">
                  <c:v>42587</c:v>
                </c:pt>
                <c:pt idx="1449">
                  <c:v>42586</c:v>
                </c:pt>
                <c:pt idx="1450">
                  <c:v>42585</c:v>
                </c:pt>
                <c:pt idx="1451">
                  <c:v>42584</c:v>
                </c:pt>
                <c:pt idx="1452">
                  <c:v>42583</c:v>
                </c:pt>
                <c:pt idx="1453">
                  <c:v>42580</c:v>
                </c:pt>
                <c:pt idx="1454">
                  <c:v>42579</c:v>
                </c:pt>
                <c:pt idx="1455">
                  <c:v>42578</c:v>
                </c:pt>
                <c:pt idx="1456">
                  <c:v>42577</c:v>
                </c:pt>
                <c:pt idx="1457">
                  <c:v>42576</c:v>
                </c:pt>
                <c:pt idx="1458">
                  <c:v>42573</c:v>
                </c:pt>
                <c:pt idx="1459">
                  <c:v>42572</c:v>
                </c:pt>
                <c:pt idx="1460">
                  <c:v>42571</c:v>
                </c:pt>
                <c:pt idx="1461">
                  <c:v>42570</c:v>
                </c:pt>
                <c:pt idx="1462">
                  <c:v>42569</c:v>
                </c:pt>
                <c:pt idx="1463">
                  <c:v>42566</c:v>
                </c:pt>
                <c:pt idx="1464">
                  <c:v>42565</c:v>
                </c:pt>
                <c:pt idx="1465">
                  <c:v>42564</c:v>
                </c:pt>
                <c:pt idx="1466">
                  <c:v>42563</c:v>
                </c:pt>
                <c:pt idx="1467">
                  <c:v>42562</c:v>
                </c:pt>
                <c:pt idx="1468">
                  <c:v>42559</c:v>
                </c:pt>
                <c:pt idx="1469">
                  <c:v>42558</c:v>
                </c:pt>
                <c:pt idx="1470">
                  <c:v>42557</c:v>
                </c:pt>
                <c:pt idx="1471">
                  <c:v>42556</c:v>
                </c:pt>
                <c:pt idx="1472">
                  <c:v>42555</c:v>
                </c:pt>
                <c:pt idx="1473">
                  <c:v>42552</c:v>
                </c:pt>
                <c:pt idx="1474">
                  <c:v>42551</c:v>
                </c:pt>
                <c:pt idx="1475">
                  <c:v>42550</c:v>
                </c:pt>
                <c:pt idx="1476">
                  <c:v>42549</c:v>
                </c:pt>
                <c:pt idx="1477">
                  <c:v>42548</c:v>
                </c:pt>
                <c:pt idx="1478">
                  <c:v>42545</c:v>
                </c:pt>
                <c:pt idx="1479">
                  <c:v>42544</c:v>
                </c:pt>
                <c:pt idx="1480">
                  <c:v>42543</c:v>
                </c:pt>
                <c:pt idx="1481">
                  <c:v>42542</c:v>
                </c:pt>
                <c:pt idx="1482">
                  <c:v>42541</c:v>
                </c:pt>
                <c:pt idx="1483">
                  <c:v>42538</c:v>
                </c:pt>
                <c:pt idx="1484">
                  <c:v>42537</c:v>
                </c:pt>
                <c:pt idx="1485">
                  <c:v>42536</c:v>
                </c:pt>
                <c:pt idx="1486">
                  <c:v>42535</c:v>
                </c:pt>
                <c:pt idx="1487">
                  <c:v>42534</c:v>
                </c:pt>
                <c:pt idx="1488">
                  <c:v>42531</c:v>
                </c:pt>
                <c:pt idx="1489">
                  <c:v>42530</c:v>
                </c:pt>
                <c:pt idx="1490">
                  <c:v>42529</c:v>
                </c:pt>
                <c:pt idx="1491">
                  <c:v>42528</c:v>
                </c:pt>
                <c:pt idx="1492">
                  <c:v>42527</c:v>
                </c:pt>
                <c:pt idx="1493">
                  <c:v>42524</c:v>
                </c:pt>
                <c:pt idx="1494">
                  <c:v>42523</c:v>
                </c:pt>
                <c:pt idx="1495">
                  <c:v>42522</c:v>
                </c:pt>
                <c:pt idx="1496">
                  <c:v>42521</c:v>
                </c:pt>
                <c:pt idx="1497">
                  <c:v>42520</c:v>
                </c:pt>
                <c:pt idx="1498">
                  <c:v>42517</c:v>
                </c:pt>
                <c:pt idx="1499">
                  <c:v>42516</c:v>
                </c:pt>
                <c:pt idx="1500">
                  <c:v>42515</c:v>
                </c:pt>
                <c:pt idx="1501">
                  <c:v>42514</c:v>
                </c:pt>
                <c:pt idx="1502">
                  <c:v>42513</c:v>
                </c:pt>
                <c:pt idx="1503">
                  <c:v>42510</c:v>
                </c:pt>
                <c:pt idx="1504">
                  <c:v>42509</c:v>
                </c:pt>
                <c:pt idx="1505">
                  <c:v>42508</c:v>
                </c:pt>
                <c:pt idx="1506">
                  <c:v>42507</c:v>
                </c:pt>
                <c:pt idx="1507">
                  <c:v>42506</c:v>
                </c:pt>
                <c:pt idx="1508">
                  <c:v>42503</c:v>
                </c:pt>
                <c:pt idx="1509">
                  <c:v>42502</c:v>
                </c:pt>
                <c:pt idx="1510">
                  <c:v>42501</c:v>
                </c:pt>
                <c:pt idx="1511">
                  <c:v>42500</c:v>
                </c:pt>
                <c:pt idx="1512">
                  <c:v>42499</c:v>
                </c:pt>
                <c:pt idx="1513">
                  <c:v>42496</c:v>
                </c:pt>
                <c:pt idx="1514">
                  <c:v>42495</c:v>
                </c:pt>
                <c:pt idx="1515">
                  <c:v>42494</c:v>
                </c:pt>
                <c:pt idx="1516">
                  <c:v>42493</c:v>
                </c:pt>
                <c:pt idx="1517">
                  <c:v>42492</c:v>
                </c:pt>
                <c:pt idx="1518">
                  <c:v>42489</c:v>
                </c:pt>
                <c:pt idx="1519">
                  <c:v>42488</c:v>
                </c:pt>
                <c:pt idx="1520">
                  <c:v>42487</c:v>
                </c:pt>
                <c:pt idx="1521">
                  <c:v>42486</c:v>
                </c:pt>
                <c:pt idx="1522">
                  <c:v>42485</c:v>
                </c:pt>
                <c:pt idx="1523">
                  <c:v>42482</c:v>
                </c:pt>
                <c:pt idx="1524">
                  <c:v>42481</c:v>
                </c:pt>
                <c:pt idx="1525">
                  <c:v>42480</c:v>
                </c:pt>
                <c:pt idx="1526">
                  <c:v>42479</c:v>
                </c:pt>
                <c:pt idx="1527">
                  <c:v>42478</c:v>
                </c:pt>
                <c:pt idx="1528">
                  <c:v>42475</c:v>
                </c:pt>
                <c:pt idx="1529">
                  <c:v>42474</c:v>
                </c:pt>
                <c:pt idx="1530">
                  <c:v>42473</c:v>
                </c:pt>
                <c:pt idx="1531">
                  <c:v>42472</c:v>
                </c:pt>
                <c:pt idx="1532">
                  <c:v>42471</c:v>
                </c:pt>
                <c:pt idx="1533">
                  <c:v>42468</c:v>
                </c:pt>
                <c:pt idx="1534">
                  <c:v>42467</c:v>
                </c:pt>
                <c:pt idx="1535">
                  <c:v>42466</c:v>
                </c:pt>
                <c:pt idx="1536">
                  <c:v>42465</c:v>
                </c:pt>
                <c:pt idx="1537">
                  <c:v>42464</c:v>
                </c:pt>
                <c:pt idx="1538">
                  <c:v>42461</c:v>
                </c:pt>
                <c:pt idx="1539">
                  <c:v>42460</c:v>
                </c:pt>
                <c:pt idx="1540">
                  <c:v>42459</c:v>
                </c:pt>
                <c:pt idx="1541">
                  <c:v>42458</c:v>
                </c:pt>
                <c:pt idx="1542">
                  <c:v>42457</c:v>
                </c:pt>
                <c:pt idx="1543">
                  <c:v>42454</c:v>
                </c:pt>
                <c:pt idx="1544">
                  <c:v>42453</c:v>
                </c:pt>
                <c:pt idx="1545">
                  <c:v>42452</c:v>
                </c:pt>
                <c:pt idx="1546">
                  <c:v>42451</c:v>
                </c:pt>
                <c:pt idx="1547">
                  <c:v>42450</c:v>
                </c:pt>
                <c:pt idx="1548">
                  <c:v>42447</c:v>
                </c:pt>
                <c:pt idx="1549">
                  <c:v>42446</c:v>
                </c:pt>
                <c:pt idx="1550">
                  <c:v>42445</c:v>
                </c:pt>
                <c:pt idx="1551">
                  <c:v>42444</c:v>
                </c:pt>
                <c:pt idx="1552">
                  <c:v>42443</c:v>
                </c:pt>
                <c:pt idx="1553">
                  <c:v>42440</c:v>
                </c:pt>
                <c:pt idx="1554">
                  <c:v>42439</c:v>
                </c:pt>
                <c:pt idx="1555">
                  <c:v>42438</c:v>
                </c:pt>
                <c:pt idx="1556">
                  <c:v>42437</c:v>
                </c:pt>
                <c:pt idx="1557">
                  <c:v>42436</c:v>
                </c:pt>
                <c:pt idx="1558">
                  <c:v>42433</c:v>
                </c:pt>
                <c:pt idx="1559">
                  <c:v>42432</c:v>
                </c:pt>
                <c:pt idx="1560">
                  <c:v>42431</c:v>
                </c:pt>
                <c:pt idx="1561">
                  <c:v>42430</c:v>
                </c:pt>
                <c:pt idx="1562">
                  <c:v>42429</c:v>
                </c:pt>
                <c:pt idx="1563">
                  <c:v>42426</c:v>
                </c:pt>
                <c:pt idx="1564">
                  <c:v>42425</c:v>
                </c:pt>
                <c:pt idx="1565">
                  <c:v>42424</c:v>
                </c:pt>
                <c:pt idx="1566">
                  <c:v>42423</c:v>
                </c:pt>
                <c:pt idx="1567">
                  <c:v>42422</c:v>
                </c:pt>
                <c:pt idx="1568">
                  <c:v>42419</c:v>
                </c:pt>
                <c:pt idx="1569">
                  <c:v>42418</c:v>
                </c:pt>
                <c:pt idx="1570">
                  <c:v>42417</c:v>
                </c:pt>
                <c:pt idx="1571">
                  <c:v>42416</c:v>
                </c:pt>
                <c:pt idx="1572">
                  <c:v>42415</c:v>
                </c:pt>
                <c:pt idx="1573">
                  <c:v>42412</c:v>
                </c:pt>
                <c:pt idx="1574">
                  <c:v>42411</c:v>
                </c:pt>
                <c:pt idx="1575">
                  <c:v>42410</c:v>
                </c:pt>
                <c:pt idx="1576">
                  <c:v>42409</c:v>
                </c:pt>
                <c:pt idx="1577">
                  <c:v>42408</c:v>
                </c:pt>
                <c:pt idx="1578">
                  <c:v>42405</c:v>
                </c:pt>
                <c:pt idx="1579">
                  <c:v>42404</c:v>
                </c:pt>
                <c:pt idx="1580">
                  <c:v>42403</c:v>
                </c:pt>
                <c:pt idx="1581">
                  <c:v>42402</c:v>
                </c:pt>
                <c:pt idx="1582">
                  <c:v>42401</c:v>
                </c:pt>
                <c:pt idx="1583">
                  <c:v>42398</c:v>
                </c:pt>
                <c:pt idx="1584">
                  <c:v>42397</c:v>
                </c:pt>
                <c:pt idx="1585">
                  <c:v>42396</c:v>
                </c:pt>
                <c:pt idx="1586">
                  <c:v>42395</c:v>
                </c:pt>
                <c:pt idx="1587">
                  <c:v>42394</c:v>
                </c:pt>
                <c:pt idx="1588">
                  <c:v>42391</c:v>
                </c:pt>
                <c:pt idx="1589">
                  <c:v>42390</c:v>
                </c:pt>
                <c:pt idx="1590">
                  <c:v>42389</c:v>
                </c:pt>
                <c:pt idx="1591">
                  <c:v>42388</c:v>
                </c:pt>
                <c:pt idx="1592">
                  <c:v>42387</c:v>
                </c:pt>
                <c:pt idx="1593">
                  <c:v>42384</c:v>
                </c:pt>
                <c:pt idx="1594">
                  <c:v>42383</c:v>
                </c:pt>
                <c:pt idx="1595">
                  <c:v>42382</c:v>
                </c:pt>
                <c:pt idx="1596">
                  <c:v>42381</c:v>
                </c:pt>
                <c:pt idx="1597">
                  <c:v>42380</c:v>
                </c:pt>
                <c:pt idx="1598">
                  <c:v>42377</c:v>
                </c:pt>
                <c:pt idx="1599">
                  <c:v>42376</c:v>
                </c:pt>
                <c:pt idx="1600">
                  <c:v>42375</c:v>
                </c:pt>
                <c:pt idx="1601">
                  <c:v>42374</c:v>
                </c:pt>
                <c:pt idx="1602">
                  <c:v>42373</c:v>
                </c:pt>
                <c:pt idx="1603">
                  <c:v>42370</c:v>
                </c:pt>
              </c:numCache>
            </c:numRef>
          </c:cat>
          <c:val>
            <c:numRef>
              <c:f>Fuel!$D$94:$D$1697</c:f>
              <c:numCache>
                <c:formatCode>0.00</c:formatCode>
                <c:ptCount val="1604"/>
                <c:pt idx="1">
                  <c:v>561.415978</c:v>
                </c:pt>
                <c:pt idx="2">
                  <c:v>561.415978</c:v>
                </c:pt>
                <c:pt idx="3">
                  <c:v>561.415978</c:v>
                </c:pt>
                <c:pt idx="4">
                  <c:v>561.415978</c:v>
                </c:pt>
                <c:pt idx="5">
                  <c:v>538.20808899999997</c:v>
                </c:pt>
                <c:pt idx="6">
                  <c:v>538.20808899999997</c:v>
                </c:pt>
                <c:pt idx="7">
                  <c:v>538.20808899999997</c:v>
                </c:pt>
                <c:pt idx="8">
                  <c:v>538.20808899999997</c:v>
                </c:pt>
                <c:pt idx="9">
                  <c:v>538.20808899999997</c:v>
                </c:pt>
                <c:pt idx="10">
                  <c:v>554.42595100000005</c:v>
                </c:pt>
                <c:pt idx="11">
                  <c:v>554.42595100000005</c:v>
                </c:pt>
                <c:pt idx="12">
                  <c:v>554.42595100000005</c:v>
                </c:pt>
                <c:pt idx="13">
                  <c:v>554.42595100000005</c:v>
                </c:pt>
                <c:pt idx="14">
                  <c:v>554.42595100000005</c:v>
                </c:pt>
                <c:pt idx="15">
                  <c:v>554.42595100000005</c:v>
                </c:pt>
                <c:pt idx="16">
                  <c:v>554.42595100000005</c:v>
                </c:pt>
                <c:pt idx="17">
                  <c:v>554.42595100000005</c:v>
                </c:pt>
                <c:pt idx="18">
                  <c:v>554.42595100000005</c:v>
                </c:pt>
                <c:pt idx="19">
                  <c:v>554.42595100000005</c:v>
                </c:pt>
                <c:pt idx="20">
                  <c:v>554.42595100000005</c:v>
                </c:pt>
                <c:pt idx="21">
                  <c:v>554.42595100000005</c:v>
                </c:pt>
                <c:pt idx="22">
                  <c:v>547.70599100000004</c:v>
                </c:pt>
                <c:pt idx="23">
                  <c:v>547.70599100000004</c:v>
                </c:pt>
                <c:pt idx="24">
                  <c:v>547.70599100000004</c:v>
                </c:pt>
                <c:pt idx="25">
                  <c:v>561.61039900000003</c:v>
                </c:pt>
                <c:pt idx="26">
                  <c:v>561.61039900000003</c:v>
                </c:pt>
                <c:pt idx="27">
                  <c:v>561.61039900000003</c:v>
                </c:pt>
                <c:pt idx="28">
                  <c:v>561.61039900000003</c:v>
                </c:pt>
                <c:pt idx="29">
                  <c:v>561.61039900000003</c:v>
                </c:pt>
                <c:pt idx="30">
                  <c:v>561.61039900000003</c:v>
                </c:pt>
                <c:pt idx="31">
                  <c:v>561.61039900000003</c:v>
                </c:pt>
                <c:pt idx="32">
                  <c:v>561.61039900000003</c:v>
                </c:pt>
                <c:pt idx="33">
                  <c:v>561.61039900000003</c:v>
                </c:pt>
                <c:pt idx="34">
                  <c:v>518.38878499999998</c:v>
                </c:pt>
                <c:pt idx="35">
                  <c:v>518.38878499999998</c:v>
                </c:pt>
                <c:pt idx="36">
                  <c:v>518.38878499999998</c:v>
                </c:pt>
                <c:pt idx="37">
                  <c:v>518.38878499999998</c:v>
                </c:pt>
                <c:pt idx="38">
                  <c:v>518.38878499999998</c:v>
                </c:pt>
                <c:pt idx="39">
                  <c:v>518.38878499999998</c:v>
                </c:pt>
                <c:pt idx="40">
                  <c:v>490.17657500000001</c:v>
                </c:pt>
                <c:pt idx="41">
                  <c:v>490.17657500000001</c:v>
                </c:pt>
                <c:pt idx="42">
                  <c:v>490.17657500000001</c:v>
                </c:pt>
                <c:pt idx="43">
                  <c:v>490.17657500000001</c:v>
                </c:pt>
                <c:pt idx="44">
                  <c:v>490.17657500000001</c:v>
                </c:pt>
                <c:pt idx="45">
                  <c:v>512.40437699999995</c:v>
                </c:pt>
                <c:pt idx="46">
                  <c:v>512.40437699999995</c:v>
                </c:pt>
                <c:pt idx="47">
                  <c:v>512.40437699999995</c:v>
                </c:pt>
                <c:pt idx="48">
                  <c:v>512.40437699999995</c:v>
                </c:pt>
                <c:pt idx="49">
                  <c:v>502.97756800000002</c:v>
                </c:pt>
                <c:pt idx="50">
                  <c:v>502.97756800000002</c:v>
                </c:pt>
                <c:pt idx="51">
                  <c:v>502.97756800000002</c:v>
                </c:pt>
                <c:pt idx="52">
                  <c:v>502.97756800000002</c:v>
                </c:pt>
                <c:pt idx="53">
                  <c:v>502.97756800000002</c:v>
                </c:pt>
                <c:pt idx="54">
                  <c:v>487.13129099999998</c:v>
                </c:pt>
                <c:pt idx="55">
                  <c:v>487.13129099999998</c:v>
                </c:pt>
                <c:pt idx="56">
                  <c:v>487.13129099999998</c:v>
                </c:pt>
                <c:pt idx="57">
                  <c:v>487.13129099999998</c:v>
                </c:pt>
                <c:pt idx="58">
                  <c:v>487.13129099999998</c:v>
                </c:pt>
                <c:pt idx="59">
                  <c:v>463.16329100000002</c:v>
                </c:pt>
                <c:pt idx="60">
                  <c:v>463.16329100000002</c:v>
                </c:pt>
                <c:pt idx="61">
                  <c:v>463.16329100000002</c:v>
                </c:pt>
                <c:pt idx="62">
                  <c:v>463.16329100000002</c:v>
                </c:pt>
                <c:pt idx="63">
                  <c:v>463.16329100000002</c:v>
                </c:pt>
                <c:pt idx="64">
                  <c:v>441.32329099999998</c:v>
                </c:pt>
                <c:pt idx="65">
                  <c:v>441.32329099999998</c:v>
                </c:pt>
                <c:pt idx="66">
                  <c:v>441.32329099999998</c:v>
                </c:pt>
                <c:pt idx="67">
                  <c:v>441.32329099999998</c:v>
                </c:pt>
                <c:pt idx="68">
                  <c:v>441.32329099999998</c:v>
                </c:pt>
                <c:pt idx="69">
                  <c:v>405.63110999999998</c:v>
                </c:pt>
                <c:pt idx="70">
                  <c:v>405.63110999999998</c:v>
                </c:pt>
                <c:pt idx="71">
                  <c:v>405.63110999999998</c:v>
                </c:pt>
                <c:pt idx="72">
                  <c:v>405.63110999999998</c:v>
                </c:pt>
                <c:pt idx="73">
                  <c:v>405.63110999999998</c:v>
                </c:pt>
                <c:pt idx="74">
                  <c:v>372.94372199999998</c:v>
                </c:pt>
                <c:pt idx="75">
                  <c:v>372.94372199999998</c:v>
                </c:pt>
                <c:pt idx="76">
                  <c:v>372.94372199999998</c:v>
                </c:pt>
                <c:pt idx="77">
                  <c:v>372.94372199999998</c:v>
                </c:pt>
                <c:pt idx="78">
                  <c:v>372.94372199999998</c:v>
                </c:pt>
                <c:pt idx="79">
                  <c:v>372.94372199999998</c:v>
                </c:pt>
                <c:pt idx="80">
                  <c:v>372.94372199999998</c:v>
                </c:pt>
                <c:pt idx="81">
                  <c:v>372.94372199999998</c:v>
                </c:pt>
                <c:pt idx="82">
                  <c:v>372.94372199999998</c:v>
                </c:pt>
                <c:pt idx="83">
                  <c:v>372.94372199999998</c:v>
                </c:pt>
                <c:pt idx="84">
                  <c:v>372.94372199999998</c:v>
                </c:pt>
                <c:pt idx="85">
                  <c:v>372.94372199999998</c:v>
                </c:pt>
                <c:pt idx="86">
                  <c:v>372.94372199999998</c:v>
                </c:pt>
                <c:pt idx="87">
                  <c:v>372.94372199999998</c:v>
                </c:pt>
                <c:pt idx="88">
                  <c:v>372.94372199999998</c:v>
                </c:pt>
                <c:pt idx="89">
                  <c:v>372.94372199999998</c:v>
                </c:pt>
                <c:pt idx="90">
                  <c:v>372.94372199999998</c:v>
                </c:pt>
                <c:pt idx="91">
                  <c:v>372.94372199999998</c:v>
                </c:pt>
                <c:pt idx="92">
                  <c:v>368.81525599999998</c:v>
                </c:pt>
                <c:pt idx="93">
                  <c:v>368.81525599999998</c:v>
                </c:pt>
                <c:pt idx="94">
                  <c:v>368.81525599999998</c:v>
                </c:pt>
                <c:pt idx="95">
                  <c:v>368.81525599999998</c:v>
                </c:pt>
                <c:pt idx="96">
                  <c:v>368.81525599999998</c:v>
                </c:pt>
                <c:pt idx="97">
                  <c:v>403.48597599999999</c:v>
                </c:pt>
                <c:pt idx="98">
                  <c:v>403.48597599999999</c:v>
                </c:pt>
                <c:pt idx="99">
                  <c:v>403.48597599999999</c:v>
                </c:pt>
                <c:pt idx="100">
                  <c:v>403.48597599999999</c:v>
                </c:pt>
                <c:pt idx="101">
                  <c:v>403.48597599999999</c:v>
                </c:pt>
                <c:pt idx="102">
                  <c:v>397.88597600000003</c:v>
                </c:pt>
                <c:pt idx="103">
                  <c:v>397.88597600000003</c:v>
                </c:pt>
                <c:pt idx="104">
                  <c:v>397.88597600000003</c:v>
                </c:pt>
                <c:pt idx="105">
                  <c:v>397.88597600000003</c:v>
                </c:pt>
                <c:pt idx="106">
                  <c:v>397.88597600000003</c:v>
                </c:pt>
                <c:pt idx="107">
                  <c:v>397.88597600000003</c:v>
                </c:pt>
                <c:pt idx="108">
                  <c:v>397.88597600000003</c:v>
                </c:pt>
                <c:pt idx="109">
                  <c:v>397.88597600000003</c:v>
                </c:pt>
                <c:pt idx="110">
                  <c:v>397.88597600000003</c:v>
                </c:pt>
                <c:pt idx="111">
                  <c:v>397.88597600000003</c:v>
                </c:pt>
                <c:pt idx="112">
                  <c:v>397.88597600000003</c:v>
                </c:pt>
                <c:pt idx="113">
                  <c:v>397.88597600000003</c:v>
                </c:pt>
                <c:pt idx="114">
                  <c:v>397.88597600000003</c:v>
                </c:pt>
                <c:pt idx="115">
                  <c:v>427.08306099999999</c:v>
                </c:pt>
                <c:pt idx="116">
                  <c:v>427.08306099999999</c:v>
                </c:pt>
                <c:pt idx="117">
                  <c:v>427.08306099999999</c:v>
                </c:pt>
                <c:pt idx="118">
                  <c:v>427.08306099999999</c:v>
                </c:pt>
                <c:pt idx="119">
                  <c:v>427.08306099999999</c:v>
                </c:pt>
                <c:pt idx="120">
                  <c:v>427.08306099999999</c:v>
                </c:pt>
                <c:pt idx="121">
                  <c:v>427.08306099999999</c:v>
                </c:pt>
                <c:pt idx="122">
                  <c:v>427.08306099999999</c:v>
                </c:pt>
                <c:pt idx="123">
                  <c:v>427.08306099999999</c:v>
                </c:pt>
                <c:pt idx="124">
                  <c:v>427.08306099999999</c:v>
                </c:pt>
                <c:pt idx="125">
                  <c:v>427.08306099999999</c:v>
                </c:pt>
                <c:pt idx="126">
                  <c:v>427.08306099999999</c:v>
                </c:pt>
                <c:pt idx="127">
                  <c:v>427.08306099999999</c:v>
                </c:pt>
                <c:pt idx="128">
                  <c:v>427.08306099999999</c:v>
                </c:pt>
                <c:pt idx="129">
                  <c:v>427.08306099999999</c:v>
                </c:pt>
                <c:pt idx="130">
                  <c:v>414.76306099999999</c:v>
                </c:pt>
                <c:pt idx="131">
                  <c:v>414.76306099999999</c:v>
                </c:pt>
                <c:pt idx="132">
                  <c:v>414.76306099999999</c:v>
                </c:pt>
                <c:pt idx="133">
                  <c:v>414.76306099999999</c:v>
                </c:pt>
                <c:pt idx="134">
                  <c:v>414.76306099999999</c:v>
                </c:pt>
                <c:pt idx="135">
                  <c:v>382.14632599999999</c:v>
                </c:pt>
                <c:pt idx="136">
                  <c:v>382.14632599999999</c:v>
                </c:pt>
                <c:pt idx="137">
                  <c:v>382.14632599999999</c:v>
                </c:pt>
                <c:pt idx="138">
                  <c:v>382.14632599999999</c:v>
                </c:pt>
                <c:pt idx="139">
                  <c:v>382.14632599999999</c:v>
                </c:pt>
                <c:pt idx="140">
                  <c:v>342.96895899999998</c:v>
                </c:pt>
                <c:pt idx="141">
                  <c:v>342.96895899999998</c:v>
                </c:pt>
                <c:pt idx="142">
                  <c:v>342.96895899999998</c:v>
                </c:pt>
                <c:pt idx="143">
                  <c:v>342.96895899999998</c:v>
                </c:pt>
                <c:pt idx="144">
                  <c:v>342.96895899999998</c:v>
                </c:pt>
                <c:pt idx="145">
                  <c:v>345.15862700000002</c:v>
                </c:pt>
                <c:pt idx="146">
                  <c:v>345.15862700000002</c:v>
                </c:pt>
                <c:pt idx="147">
                  <c:v>345.15862700000002</c:v>
                </c:pt>
                <c:pt idx="148">
                  <c:v>345.15862700000002</c:v>
                </c:pt>
                <c:pt idx="149">
                  <c:v>345.15862700000002</c:v>
                </c:pt>
                <c:pt idx="150">
                  <c:v>346.73719899999998</c:v>
                </c:pt>
                <c:pt idx="151">
                  <c:v>346.73719899999998</c:v>
                </c:pt>
                <c:pt idx="152">
                  <c:v>346.73719899999998</c:v>
                </c:pt>
                <c:pt idx="153">
                  <c:v>346.73719899999998</c:v>
                </c:pt>
                <c:pt idx="154">
                  <c:v>346.73719899999998</c:v>
                </c:pt>
                <c:pt idx="155">
                  <c:v>351.43936400000001</c:v>
                </c:pt>
                <c:pt idx="156">
                  <c:v>351.43936400000001</c:v>
                </c:pt>
                <c:pt idx="157">
                  <c:v>351.43936400000001</c:v>
                </c:pt>
                <c:pt idx="158">
                  <c:v>351.43936400000001</c:v>
                </c:pt>
                <c:pt idx="159">
                  <c:v>351.43936400000001</c:v>
                </c:pt>
                <c:pt idx="160">
                  <c:v>352.03006199999999</c:v>
                </c:pt>
                <c:pt idx="161">
                  <c:v>352.03006199999999</c:v>
                </c:pt>
                <c:pt idx="162">
                  <c:v>352.03006199999999</c:v>
                </c:pt>
                <c:pt idx="163">
                  <c:v>352.03006199999999</c:v>
                </c:pt>
                <c:pt idx="164">
                  <c:v>352.03006199999999</c:v>
                </c:pt>
                <c:pt idx="165">
                  <c:v>352.22716000000003</c:v>
                </c:pt>
                <c:pt idx="166">
                  <c:v>352.22716000000003</c:v>
                </c:pt>
                <c:pt idx="167">
                  <c:v>352.22716000000003</c:v>
                </c:pt>
                <c:pt idx="168">
                  <c:v>352.22716000000003</c:v>
                </c:pt>
                <c:pt idx="169">
                  <c:v>352.22716000000003</c:v>
                </c:pt>
                <c:pt idx="170">
                  <c:v>352.08772299999998</c:v>
                </c:pt>
                <c:pt idx="171">
                  <c:v>352.08772299999998</c:v>
                </c:pt>
                <c:pt idx="172">
                  <c:v>352.08772299999998</c:v>
                </c:pt>
                <c:pt idx="173">
                  <c:v>352.08772299999998</c:v>
                </c:pt>
                <c:pt idx="174">
                  <c:v>352.08772299999998</c:v>
                </c:pt>
                <c:pt idx="175">
                  <c:v>351.66236800000001</c:v>
                </c:pt>
                <c:pt idx="176">
                  <c:v>351.66236800000001</c:v>
                </c:pt>
                <c:pt idx="177">
                  <c:v>351.66236800000001</c:v>
                </c:pt>
                <c:pt idx="178">
                  <c:v>351.66236800000001</c:v>
                </c:pt>
                <c:pt idx="179">
                  <c:v>351.66236800000001</c:v>
                </c:pt>
                <c:pt idx="180">
                  <c:v>339.658591</c:v>
                </c:pt>
                <c:pt idx="181">
                  <c:v>339.658591</c:v>
                </c:pt>
                <c:pt idx="182">
                  <c:v>339.658591</c:v>
                </c:pt>
                <c:pt idx="183">
                  <c:v>339.658591</c:v>
                </c:pt>
                <c:pt idx="184">
                  <c:v>339.658591</c:v>
                </c:pt>
                <c:pt idx="185">
                  <c:v>339.658591</c:v>
                </c:pt>
                <c:pt idx="186">
                  <c:v>339.658591</c:v>
                </c:pt>
                <c:pt idx="187">
                  <c:v>339.658591</c:v>
                </c:pt>
                <c:pt idx="188">
                  <c:v>339.658591</c:v>
                </c:pt>
                <c:pt idx="189">
                  <c:v>339.658591</c:v>
                </c:pt>
                <c:pt idx="190">
                  <c:v>339.658591</c:v>
                </c:pt>
                <c:pt idx="191">
                  <c:v>339.658591</c:v>
                </c:pt>
                <c:pt idx="192">
                  <c:v>339.658591</c:v>
                </c:pt>
                <c:pt idx="193">
                  <c:v>339.658591</c:v>
                </c:pt>
                <c:pt idx="194">
                  <c:v>339.658591</c:v>
                </c:pt>
                <c:pt idx="195">
                  <c:v>339.658591</c:v>
                </c:pt>
                <c:pt idx="196">
                  <c:v>339.658591</c:v>
                </c:pt>
                <c:pt idx="197">
                  <c:v>339.658591</c:v>
                </c:pt>
                <c:pt idx="198">
                  <c:v>339.658591</c:v>
                </c:pt>
                <c:pt idx="199">
                  <c:v>339.658591</c:v>
                </c:pt>
                <c:pt idx="200">
                  <c:v>318.53128600000002</c:v>
                </c:pt>
                <c:pt idx="201">
                  <c:v>318.53128600000002</c:v>
                </c:pt>
                <c:pt idx="202">
                  <c:v>318.53128600000002</c:v>
                </c:pt>
                <c:pt idx="203">
                  <c:v>318.53128600000002</c:v>
                </c:pt>
                <c:pt idx="204">
                  <c:v>318.53128600000002</c:v>
                </c:pt>
                <c:pt idx="205">
                  <c:v>312.77671800000002</c:v>
                </c:pt>
                <c:pt idx="206">
                  <c:v>312.77671800000002</c:v>
                </c:pt>
                <c:pt idx="207">
                  <c:v>312.77671800000002</c:v>
                </c:pt>
                <c:pt idx="208">
                  <c:v>312.77671800000002</c:v>
                </c:pt>
                <c:pt idx="209">
                  <c:v>312.77671800000002</c:v>
                </c:pt>
                <c:pt idx="210">
                  <c:v>307.46477700000003</c:v>
                </c:pt>
                <c:pt idx="211">
                  <c:v>307.46477700000003</c:v>
                </c:pt>
                <c:pt idx="212">
                  <c:v>307.46477700000003</c:v>
                </c:pt>
                <c:pt idx="213">
                  <c:v>307.46477700000003</c:v>
                </c:pt>
                <c:pt idx="214">
                  <c:v>307.46477700000003</c:v>
                </c:pt>
                <c:pt idx="215">
                  <c:v>302.56145700000002</c:v>
                </c:pt>
                <c:pt idx="216">
                  <c:v>302.56145700000002</c:v>
                </c:pt>
                <c:pt idx="217">
                  <c:v>302.56145700000002</c:v>
                </c:pt>
                <c:pt idx="218">
                  <c:v>302.56145700000002</c:v>
                </c:pt>
                <c:pt idx="219">
                  <c:v>302.56145700000002</c:v>
                </c:pt>
                <c:pt idx="220">
                  <c:v>287.99265500000001</c:v>
                </c:pt>
                <c:pt idx="221">
                  <c:v>287.99265500000001</c:v>
                </c:pt>
                <c:pt idx="222">
                  <c:v>287.99265500000001</c:v>
                </c:pt>
                <c:pt idx="223">
                  <c:v>287.99265500000001</c:v>
                </c:pt>
                <c:pt idx="224">
                  <c:v>283.81479899999999</c:v>
                </c:pt>
                <c:pt idx="225">
                  <c:v>279.95841899999999</c:v>
                </c:pt>
                <c:pt idx="226">
                  <c:v>279.95841899999999</c:v>
                </c:pt>
                <c:pt idx="227">
                  <c:v>279.95841899999999</c:v>
                </c:pt>
                <c:pt idx="228">
                  <c:v>279.95841899999999</c:v>
                </c:pt>
                <c:pt idx="229">
                  <c:v>279.95841899999999</c:v>
                </c:pt>
                <c:pt idx="230">
                  <c:v>276.97224599999998</c:v>
                </c:pt>
                <c:pt idx="231">
                  <c:v>276.97224599999998</c:v>
                </c:pt>
                <c:pt idx="232">
                  <c:v>276.97224599999998</c:v>
                </c:pt>
                <c:pt idx="233">
                  <c:v>276.97224599999998</c:v>
                </c:pt>
                <c:pt idx="234">
                  <c:v>276.97224599999998</c:v>
                </c:pt>
                <c:pt idx="235">
                  <c:v>273.11249299999997</c:v>
                </c:pt>
                <c:pt idx="236">
                  <c:v>273.11249299999997</c:v>
                </c:pt>
                <c:pt idx="237">
                  <c:v>273.11249299999997</c:v>
                </c:pt>
                <c:pt idx="238">
                  <c:v>273.11249299999997</c:v>
                </c:pt>
                <c:pt idx="239">
                  <c:v>273.11249299999997</c:v>
                </c:pt>
                <c:pt idx="240">
                  <c:v>273.11249299999997</c:v>
                </c:pt>
                <c:pt idx="241">
                  <c:v>278.336097</c:v>
                </c:pt>
                <c:pt idx="242">
                  <c:v>278.336097</c:v>
                </c:pt>
                <c:pt idx="243">
                  <c:v>278.336097</c:v>
                </c:pt>
                <c:pt idx="244">
                  <c:v>278.336097</c:v>
                </c:pt>
                <c:pt idx="245">
                  <c:v>278.336097</c:v>
                </c:pt>
                <c:pt idx="246">
                  <c:v>276.83326099999999</c:v>
                </c:pt>
                <c:pt idx="247">
                  <c:v>276.83326099999999</c:v>
                </c:pt>
                <c:pt idx="248">
                  <c:v>276.83326099999999</c:v>
                </c:pt>
                <c:pt idx="249">
                  <c:v>276.83326099999999</c:v>
                </c:pt>
                <c:pt idx="250">
                  <c:v>276.83326099999999</c:v>
                </c:pt>
                <c:pt idx="251">
                  <c:v>276.83326099999999</c:v>
                </c:pt>
                <c:pt idx="252">
                  <c:v>276.83326099999999</c:v>
                </c:pt>
                <c:pt idx="253">
                  <c:v>276.83326099999999</c:v>
                </c:pt>
                <c:pt idx="254">
                  <c:v>276.83326099999999</c:v>
                </c:pt>
                <c:pt idx="255">
                  <c:v>276.83326099999999</c:v>
                </c:pt>
                <c:pt idx="256">
                  <c:v>276.83322700000002</c:v>
                </c:pt>
                <c:pt idx="257">
                  <c:v>276.83322700000002</c:v>
                </c:pt>
                <c:pt idx="258">
                  <c:v>276.83322700000002</c:v>
                </c:pt>
                <c:pt idx="259">
                  <c:v>276.83322700000002</c:v>
                </c:pt>
                <c:pt idx="260">
                  <c:v>276.83322700000002</c:v>
                </c:pt>
                <c:pt idx="261">
                  <c:v>268.35655100000002</c:v>
                </c:pt>
                <c:pt idx="262">
                  <c:v>268.35655100000002</c:v>
                </c:pt>
                <c:pt idx="263">
                  <c:v>268.35655100000002</c:v>
                </c:pt>
                <c:pt idx="264">
                  <c:v>268.35655100000002</c:v>
                </c:pt>
                <c:pt idx="265">
                  <c:v>268.35655100000002</c:v>
                </c:pt>
                <c:pt idx="266">
                  <c:v>268.356134</c:v>
                </c:pt>
                <c:pt idx="267">
                  <c:v>268.356134</c:v>
                </c:pt>
                <c:pt idx="268">
                  <c:v>268.356134</c:v>
                </c:pt>
                <c:pt idx="269">
                  <c:v>268.356134</c:v>
                </c:pt>
                <c:pt idx="270">
                  <c:v>268.356134</c:v>
                </c:pt>
                <c:pt idx="271">
                  <c:v>268.35626999999999</c:v>
                </c:pt>
                <c:pt idx="272">
                  <c:v>268.35626999999999</c:v>
                </c:pt>
                <c:pt idx="273">
                  <c:v>268.35626999999999</c:v>
                </c:pt>
                <c:pt idx="274">
                  <c:v>268.35626999999999</c:v>
                </c:pt>
                <c:pt idx="275">
                  <c:v>268.35626999999999</c:v>
                </c:pt>
                <c:pt idx="276">
                  <c:v>268.356877</c:v>
                </c:pt>
                <c:pt idx="277">
                  <c:v>268.356877</c:v>
                </c:pt>
                <c:pt idx="278">
                  <c:v>268.356877</c:v>
                </c:pt>
                <c:pt idx="279">
                  <c:v>268.356877</c:v>
                </c:pt>
                <c:pt idx="280">
                  <c:v>268.356877</c:v>
                </c:pt>
                <c:pt idx="281">
                  <c:v>268.35788100000002</c:v>
                </c:pt>
                <c:pt idx="282">
                  <c:v>268.35788100000002</c:v>
                </c:pt>
                <c:pt idx="283">
                  <c:v>268.35788100000002</c:v>
                </c:pt>
                <c:pt idx="284">
                  <c:v>268.35788100000002</c:v>
                </c:pt>
                <c:pt idx="285">
                  <c:v>268.35788100000002</c:v>
                </c:pt>
                <c:pt idx="286">
                  <c:v>249.95563300000001</c:v>
                </c:pt>
                <c:pt idx="287">
                  <c:v>249.95563300000001</c:v>
                </c:pt>
                <c:pt idx="288">
                  <c:v>249.95563300000001</c:v>
                </c:pt>
                <c:pt idx="289">
                  <c:v>249.95563300000001</c:v>
                </c:pt>
                <c:pt idx="290">
                  <c:v>249.95496800000001</c:v>
                </c:pt>
                <c:pt idx="291">
                  <c:v>249.95496800000001</c:v>
                </c:pt>
                <c:pt idx="292">
                  <c:v>249.95496800000001</c:v>
                </c:pt>
                <c:pt idx="293">
                  <c:v>249.95496800000001</c:v>
                </c:pt>
                <c:pt idx="294">
                  <c:v>249.95496800000001</c:v>
                </c:pt>
                <c:pt idx="295">
                  <c:v>249.95260200000001</c:v>
                </c:pt>
                <c:pt idx="296">
                  <c:v>249.95260200000001</c:v>
                </c:pt>
                <c:pt idx="297">
                  <c:v>249.95260200000001</c:v>
                </c:pt>
                <c:pt idx="298">
                  <c:v>249.95260200000001</c:v>
                </c:pt>
                <c:pt idx="299">
                  <c:v>249.95260200000001</c:v>
                </c:pt>
                <c:pt idx="300">
                  <c:v>249.94880000000001</c:v>
                </c:pt>
                <c:pt idx="301">
                  <c:v>249.94880000000001</c:v>
                </c:pt>
                <c:pt idx="302">
                  <c:v>249.94880000000001</c:v>
                </c:pt>
                <c:pt idx="303">
                  <c:v>249.94880000000001</c:v>
                </c:pt>
                <c:pt idx="304">
                  <c:v>249.94880000000001</c:v>
                </c:pt>
                <c:pt idx="305">
                  <c:v>228.45551699999999</c:v>
                </c:pt>
                <c:pt idx="306">
                  <c:v>228.45551699999999</c:v>
                </c:pt>
                <c:pt idx="307">
                  <c:v>228.45551699999999</c:v>
                </c:pt>
                <c:pt idx="308">
                  <c:v>228.45551699999999</c:v>
                </c:pt>
                <c:pt idx="309">
                  <c:v>228.45551699999999</c:v>
                </c:pt>
                <c:pt idx="310">
                  <c:v>228.44952000000001</c:v>
                </c:pt>
                <c:pt idx="311">
                  <c:v>228.44952000000001</c:v>
                </c:pt>
                <c:pt idx="312">
                  <c:v>228.44952000000001</c:v>
                </c:pt>
                <c:pt idx="313">
                  <c:v>228.44952000000001</c:v>
                </c:pt>
                <c:pt idx="314">
                  <c:v>228.44952000000001</c:v>
                </c:pt>
                <c:pt idx="315">
                  <c:v>228.46212</c:v>
                </c:pt>
                <c:pt idx="316">
                  <c:v>228.46212</c:v>
                </c:pt>
                <c:pt idx="317">
                  <c:v>228.46212</c:v>
                </c:pt>
                <c:pt idx="318">
                  <c:v>228.46212</c:v>
                </c:pt>
                <c:pt idx="319">
                  <c:v>228.46212</c:v>
                </c:pt>
                <c:pt idx="320">
                  <c:v>228.46212</c:v>
                </c:pt>
                <c:pt idx="321">
                  <c:v>228.49048999999999</c:v>
                </c:pt>
                <c:pt idx="322">
                  <c:v>228.49048999999999</c:v>
                </c:pt>
                <c:pt idx="323">
                  <c:v>228.49048999999999</c:v>
                </c:pt>
                <c:pt idx="324">
                  <c:v>228.49048999999999</c:v>
                </c:pt>
                <c:pt idx="325">
                  <c:v>228.49048999999999</c:v>
                </c:pt>
                <c:pt idx="326">
                  <c:v>204.64044699999999</c:v>
                </c:pt>
                <c:pt idx="327">
                  <c:v>204.64044699999999</c:v>
                </c:pt>
                <c:pt idx="328">
                  <c:v>204.64044699999999</c:v>
                </c:pt>
                <c:pt idx="329">
                  <c:v>204.64044699999999</c:v>
                </c:pt>
                <c:pt idx="330">
                  <c:v>204.64044699999999</c:v>
                </c:pt>
                <c:pt idx="331">
                  <c:v>204.647221</c:v>
                </c:pt>
                <c:pt idx="332">
                  <c:v>204.647221</c:v>
                </c:pt>
                <c:pt idx="333">
                  <c:v>204.647221</c:v>
                </c:pt>
                <c:pt idx="334">
                  <c:v>204.65924699999999</c:v>
                </c:pt>
                <c:pt idx="335">
                  <c:v>204.65924699999999</c:v>
                </c:pt>
                <c:pt idx="336">
                  <c:v>204.65924699999999</c:v>
                </c:pt>
                <c:pt idx="337">
                  <c:v>204.65924699999999</c:v>
                </c:pt>
                <c:pt idx="338">
                  <c:v>204.65924699999999</c:v>
                </c:pt>
                <c:pt idx="339">
                  <c:v>204.65924699999999</c:v>
                </c:pt>
                <c:pt idx="340">
                  <c:v>200.12188699999999</c:v>
                </c:pt>
                <c:pt idx="341">
                  <c:v>200.12188699999999</c:v>
                </c:pt>
                <c:pt idx="342">
                  <c:v>200.12188699999999</c:v>
                </c:pt>
                <c:pt idx="343">
                  <c:v>200.12188699999999</c:v>
                </c:pt>
                <c:pt idx="344">
                  <c:v>200.12188699999999</c:v>
                </c:pt>
                <c:pt idx="345">
                  <c:v>200.12188699999999</c:v>
                </c:pt>
                <c:pt idx="346">
                  <c:v>200.12188699999999</c:v>
                </c:pt>
                <c:pt idx="347">
                  <c:v>200.12188699999999</c:v>
                </c:pt>
                <c:pt idx="348">
                  <c:v>200.12188699999999</c:v>
                </c:pt>
                <c:pt idx="349">
                  <c:v>200.09720200000001</c:v>
                </c:pt>
                <c:pt idx="350">
                  <c:v>200.09720200000001</c:v>
                </c:pt>
                <c:pt idx="351">
                  <c:v>200.09720200000001</c:v>
                </c:pt>
                <c:pt idx="352">
                  <c:v>200.09720200000001</c:v>
                </c:pt>
                <c:pt idx="353">
                  <c:v>200.09720200000001</c:v>
                </c:pt>
                <c:pt idx="354">
                  <c:v>200.053383</c:v>
                </c:pt>
                <c:pt idx="355">
                  <c:v>200.053383</c:v>
                </c:pt>
                <c:pt idx="356">
                  <c:v>200.053383</c:v>
                </c:pt>
                <c:pt idx="357">
                  <c:v>200.053383</c:v>
                </c:pt>
                <c:pt idx="358">
                  <c:v>200.053383</c:v>
                </c:pt>
                <c:pt idx="359">
                  <c:v>200.053383</c:v>
                </c:pt>
                <c:pt idx="360">
                  <c:v>200.053383</c:v>
                </c:pt>
                <c:pt idx="361">
                  <c:v>200.053383</c:v>
                </c:pt>
                <c:pt idx="362">
                  <c:v>200.053383</c:v>
                </c:pt>
                <c:pt idx="363">
                  <c:v>200.053383</c:v>
                </c:pt>
                <c:pt idx="364">
                  <c:v>200.053383</c:v>
                </c:pt>
                <c:pt idx="365">
                  <c:v>200.053383</c:v>
                </c:pt>
                <c:pt idx="366">
                  <c:v>200.03396799999999</c:v>
                </c:pt>
                <c:pt idx="367">
                  <c:v>200.03396799999999</c:v>
                </c:pt>
                <c:pt idx="368">
                  <c:v>200.03396799999999</c:v>
                </c:pt>
                <c:pt idx="369">
                  <c:v>193.29700800000001</c:v>
                </c:pt>
                <c:pt idx="370">
                  <c:v>193.29700800000001</c:v>
                </c:pt>
                <c:pt idx="371">
                  <c:v>193.29700800000001</c:v>
                </c:pt>
                <c:pt idx="372">
                  <c:v>193.29700800000001</c:v>
                </c:pt>
                <c:pt idx="373">
                  <c:v>193.29700800000001</c:v>
                </c:pt>
                <c:pt idx="374">
                  <c:v>193.29700800000001</c:v>
                </c:pt>
                <c:pt idx="375">
                  <c:v>193.29700800000001</c:v>
                </c:pt>
                <c:pt idx="376">
                  <c:v>193.29700800000001</c:v>
                </c:pt>
                <c:pt idx="377">
                  <c:v>193.29700800000001</c:v>
                </c:pt>
                <c:pt idx="378">
                  <c:v>193.29700800000001</c:v>
                </c:pt>
                <c:pt idx="379">
                  <c:v>193.51463100000001</c:v>
                </c:pt>
                <c:pt idx="380">
                  <c:v>193.51463100000001</c:v>
                </c:pt>
                <c:pt idx="381">
                  <c:v>193.51463100000001</c:v>
                </c:pt>
                <c:pt idx="382">
                  <c:v>193.51463100000001</c:v>
                </c:pt>
                <c:pt idx="383">
                  <c:v>193.51463100000001</c:v>
                </c:pt>
                <c:pt idx="384">
                  <c:v>192.76829499999999</c:v>
                </c:pt>
                <c:pt idx="385">
                  <c:v>192.76829499999999</c:v>
                </c:pt>
                <c:pt idx="386">
                  <c:v>192.76829499999999</c:v>
                </c:pt>
                <c:pt idx="387">
                  <c:v>192.76829499999999</c:v>
                </c:pt>
                <c:pt idx="388">
                  <c:v>192.76829499999999</c:v>
                </c:pt>
                <c:pt idx="389">
                  <c:v>217.45056</c:v>
                </c:pt>
                <c:pt idx="390">
                  <c:v>217.45056</c:v>
                </c:pt>
                <c:pt idx="391">
                  <c:v>217.45056</c:v>
                </c:pt>
                <c:pt idx="392">
                  <c:v>217.45056</c:v>
                </c:pt>
                <c:pt idx="393">
                  <c:v>217.45056</c:v>
                </c:pt>
                <c:pt idx="394">
                  <c:v>217.45056</c:v>
                </c:pt>
                <c:pt idx="395">
                  <c:v>217.45056</c:v>
                </c:pt>
                <c:pt idx="396">
                  <c:v>217.45056</c:v>
                </c:pt>
                <c:pt idx="397">
                  <c:v>217.45056</c:v>
                </c:pt>
                <c:pt idx="398">
                  <c:v>217.45056</c:v>
                </c:pt>
                <c:pt idx="399">
                  <c:v>217.45056</c:v>
                </c:pt>
                <c:pt idx="400">
                  <c:v>217.45056</c:v>
                </c:pt>
                <c:pt idx="401">
                  <c:v>217.45056</c:v>
                </c:pt>
                <c:pt idx="402">
                  <c:v>217.45056</c:v>
                </c:pt>
                <c:pt idx="403">
                  <c:v>217.45056</c:v>
                </c:pt>
                <c:pt idx="404">
                  <c:v>217.45056</c:v>
                </c:pt>
                <c:pt idx="405">
                  <c:v>217.45056</c:v>
                </c:pt>
                <c:pt idx="406">
                  <c:v>217.45056</c:v>
                </c:pt>
                <c:pt idx="407">
                  <c:v>217.45056</c:v>
                </c:pt>
                <c:pt idx="408">
                  <c:v>217.45056</c:v>
                </c:pt>
                <c:pt idx="409">
                  <c:v>196.27549300000001</c:v>
                </c:pt>
                <c:pt idx="410">
                  <c:v>196.27549300000001</c:v>
                </c:pt>
                <c:pt idx="411">
                  <c:v>196.27549300000001</c:v>
                </c:pt>
                <c:pt idx="412">
                  <c:v>196.27549300000001</c:v>
                </c:pt>
                <c:pt idx="413">
                  <c:v>196.27549300000001</c:v>
                </c:pt>
                <c:pt idx="414">
                  <c:v>196.27549300000001</c:v>
                </c:pt>
                <c:pt idx="415">
                  <c:v>196.27549300000001</c:v>
                </c:pt>
                <c:pt idx="416">
                  <c:v>196.27549300000001</c:v>
                </c:pt>
                <c:pt idx="417">
                  <c:v>196.27549300000001</c:v>
                </c:pt>
                <c:pt idx="418">
                  <c:v>196.27549300000001</c:v>
                </c:pt>
                <c:pt idx="419">
                  <c:v>196.27549300000001</c:v>
                </c:pt>
                <c:pt idx="420">
                  <c:v>196.27549300000001</c:v>
                </c:pt>
                <c:pt idx="421">
                  <c:v>196.27549300000001</c:v>
                </c:pt>
                <c:pt idx="422">
                  <c:v>196.27549300000001</c:v>
                </c:pt>
                <c:pt idx="423">
                  <c:v>196.27549300000001</c:v>
                </c:pt>
                <c:pt idx="424">
                  <c:v>196.27549300000001</c:v>
                </c:pt>
                <c:pt idx="425">
                  <c:v>196.27549300000001</c:v>
                </c:pt>
                <c:pt idx="426">
                  <c:v>196.27549300000001</c:v>
                </c:pt>
                <c:pt idx="427">
                  <c:v>196.27549300000001</c:v>
                </c:pt>
                <c:pt idx="428">
                  <c:v>196.27549300000001</c:v>
                </c:pt>
                <c:pt idx="429">
                  <c:v>193.96495200000001</c:v>
                </c:pt>
                <c:pt idx="430">
                  <c:v>193.96495200000001</c:v>
                </c:pt>
                <c:pt idx="431">
                  <c:v>193.96495200000001</c:v>
                </c:pt>
                <c:pt idx="432">
                  <c:v>193.96495200000001</c:v>
                </c:pt>
                <c:pt idx="433">
                  <c:v>193.96495200000001</c:v>
                </c:pt>
                <c:pt idx="434">
                  <c:v>193.96495200000001</c:v>
                </c:pt>
                <c:pt idx="435">
                  <c:v>193.96495200000001</c:v>
                </c:pt>
                <c:pt idx="436">
                  <c:v>193.96495200000001</c:v>
                </c:pt>
                <c:pt idx="437">
                  <c:v>193.96495200000001</c:v>
                </c:pt>
                <c:pt idx="438">
                  <c:v>193.96495200000001</c:v>
                </c:pt>
                <c:pt idx="439">
                  <c:v>193.96495200000001</c:v>
                </c:pt>
                <c:pt idx="440">
                  <c:v>193.96495200000001</c:v>
                </c:pt>
                <c:pt idx="441">
                  <c:v>193.96495200000001</c:v>
                </c:pt>
                <c:pt idx="442">
                  <c:v>193.96495200000001</c:v>
                </c:pt>
                <c:pt idx="443">
                  <c:v>193.96495200000001</c:v>
                </c:pt>
                <c:pt idx="444">
                  <c:v>190.550817</c:v>
                </c:pt>
                <c:pt idx="445">
                  <c:v>190.550817</c:v>
                </c:pt>
                <c:pt idx="446">
                  <c:v>190.550817</c:v>
                </c:pt>
                <c:pt idx="447">
                  <c:v>190.550817</c:v>
                </c:pt>
                <c:pt idx="448">
                  <c:v>190.550817</c:v>
                </c:pt>
                <c:pt idx="449">
                  <c:v>190.550817</c:v>
                </c:pt>
                <c:pt idx="450">
                  <c:v>190.550817</c:v>
                </c:pt>
                <c:pt idx="451">
                  <c:v>190.550817</c:v>
                </c:pt>
                <c:pt idx="452">
                  <c:v>190.550817</c:v>
                </c:pt>
                <c:pt idx="453">
                  <c:v>202.17389499999999</c:v>
                </c:pt>
                <c:pt idx="454">
                  <c:v>202.17389499999999</c:v>
                </c:pt>
                <c:pt idx="455">
                  <c:v>202.17389499999999</c:v>
                </c:pt>
                <c:pt idx="456">
                  <c:v>202.17389499999999</c:v>
                </c:pt>
                <c:pt idx="457">
                  <c:v>202.17389499999999</c:v>
                </c:pt>
                <c:pt idx="458">
                  <c:v>202.17389499999999</c:v>
                </c:pt>
                <c:pt idx="459">
                  <c:v>202.17389499999999</c:v>
                </c:pt>
                <c:pt idx="460">
                  <c:v>202.17389499999999</c:v>
                </c:pt>
                <c:pt idx="461">
                  <c:v>202.17389499999999</c:v>
                </c:pt>
                <c:pt idx="462">
                  <c:v>202.17389499999999</c:v>
                </c:pt>
                <c:pt idx="463">
                  <c:v>202.17389499999999</c:v>
                </c:pt>
                <c:pt idx="464">
                  <c:v>202.17389499999999</c:v>
                </c:pt>
                <c:pt idx="465">
                  <c:v>202.17389499999999</c:v>
                </c:pt>
                <c:pt idx="466">
                  <c:v>202.17389499999999</c:v>
                </c:pt>
                <c:pt idx="467">
                  <c:v>202.17389499999999</c:v>
                </c:pt>
                <c:pt idx="468">
                  <c:v>202.17389499999999</c:v>
                </c:pt>
                <c:pt idx="469">
                  <c:v>202.17389499999999</c:v>
                </c:pt>
                <c:pt idx="470">
                  <c:v>202.17389499999999</c:v>
                </c:pt>
                <c:pt idx="471">
                  <c:v>202.17389499999999</c:v>
                </c:pt>
                <c:pt idx="472">
                  <c:v>202.17389499999999</c:v>
                </c:pt>
                <c:pt idx="473">
                  <c:v>202.17389499999999</c:v>
                </c:pt>
                <c:pt idx="474">
                  <c:v>202.17389499999999</c:v>
                </c:pt>
                <c:pt idx="475">
                  <c:v>202.17389499999999</c:v>
                </c:pt>
                <c:pt idx="476">
                  <c:v>202.17389499999999</c:v>
                </c:pt>
                <c:pt idx="477">
                  <c:v>202.17389499999999</c:v>
                </c:pt>
                <c:pt idx="478">
                  <c:v>202.17389499999999</c:v>
                </c:pt>
                <c:pt idx="479">
                  <c:v>195.49936400000001</c:v>
                </c:pt>
                <c:pt idx="480">
                  <c:v>195.49936400000001</c:v>
                </c:pt>
                <c:pt idx="481">
                  <c:v>195.49936400000001</c:v>
                </c:pt>
                <c:pt idx="482">
                  <c:v>195.49936400000001</c:v>
                </c:pt>
                <c:pt idx="483">
                  <c:v>195.49936400000001</c:v>
                </c:pt>
                <c:pt idx="484">
                  <c:v>195.49936400000001</c:v>
                </c:pt>
                <c:pt idx="485">
                  <c:v>195.49936400000001</c:v>
                </c:pt>
                <c:pt idx="486">
                  <c:v>195.49936400000001</c:v>
                </c:pt>
                <c:pt idx="487">
                  <c:v>195.49936400000001</c:v>
                </c:pt>
                <c:pt idx="488">
                  <c:v>195.49936400000001</c:v>
                </c:pt>
                <c:pt idx="489">
                  <c:v>195.49936400000001</c:v>
                </c:pt>
                <c:pt idx="490">
                  <c:v>195.49936400000001</c:v>
                </c:pt>
                <c:pt idx="491">
                  <c:v>195.49936400000001</c:v>
                </c:pt>
                <c:pt idx="492">
                  <c:v>195.49936400000001</c:v>
                </c:pt>
                <c:pt idx="493">
                  <c:v>195.49936400000001</c:v>
                </c:pt>
                <c:pt idx="494">
                  <c:v>195.49936400000001</c:v>
                </c:pt>
                <c:pt idx="495">
                  <c:v>195.49936400000001</c:v>
                </c:pt>
                <c:pt idx="496">
                  <c:v>195.49936400000001</c:v>
                </c:pt>
                <c:pt idx="497">
                  <c:v>195.49936400000001</c:v>
                </c:pt>
                <c:pt idx="498">
                  <c:v>195.49936400000001</c:v>
                </c:pt>
                <c:pt idx="499">
                  <c:v>195.49936400000001</c:v>
                </c:pt>
                <c:pt idx="500">
                  <c:v>195.49936400000001</c:v>
                </c:pt>
                <c:pt idx="501">
                  <c:v>195.49936400000001</c:v>
                </c:pt>
                <c:pt idx="502">
                  <c:v>195.49936400000001</c:v>
                </c:pt>
                <c:pt idx="503">
                  <c:v>195.49936400000001</c:v>
                </c:pt>
                <c:pt idx="504">
                  <c:v>195.49936400000001</c:v>
                </c:pt>
                <c:pt idx="505">
                  <c:v>195.49936400000001</c:v>
                </c:pt>
                <c:pt idx="506">
                  <c:v>195.49936400000001</c:v>
                </c:pt>
                <c:pt idx="507">
                  <c:v>195.49936400000001</c:v>
                </c:pt>
                <c:pt idx="508">
                  <c:v>259.93246499999998</c:v>
                </c:pt>
                <c:pt idx="509">
                  <c:v>259.93246499999998</c:v>
                </c:pt>
                <c:pt idx="510">
                  <c:v>259.93246499999998</c:v>
                </c:pt>
                <c:pt idx="511">
                  <c:v>259.93246499999998</c:v>
                </c:pt>
                <c:pt idx="512">
                  <c:v>259.93246499999998</c:v>
                </c:pt>
                <c:pt idx="513">
                  <c:v>259.93246499999998</c:v>
                </c:pt>
                <c:pt idx="514">
                  <c:v>259.93246499999998</c:v>
                </c:pt>
                <c:pt idx="515">
                  <c:v>259.93246499999998</c:v>
                </c:pt>
                <c:pt idx="516">
                  <c:v>259.93246499999998</c:v>
                </c:pt>
                <c:pt idx="517">
                  <c:v>259.93246499999998</c:v>
                </c:pt>
                <c:pt idx="518">
                  <c:v>259.93246499999998</c:v>
                </c:pt>
                <c:pt idx="519">
                  <c:v>259.93246499999998</c:v>
                </c:pt>
                <c:pt idx="520">
                  <c:v>259.93246499999998</c:v>
                </c:pt>
                <c:pt idx="521">
                  <c:v>259.93246499999998</c:v>
                </c:pt>
                <c:pt idx="522">
                  <c:v>254.952406</c:v>
                </c:pt>
                <c:pt idx="523">
                  <c:v>254.952406</c:v>
                </c:pt>
                <c:pt idx="524">
                  <c:v>254.952406</c:v>
                </c:pt>
                <c:pt idx="525">
                  <c:v>254.952406</c:v>
                </c:pt>
                <c:pt idx="526">
                  <c:v>254.952406</c:v>
                </c:pt>
                <c:pt idx="527">
                  <c:v>268.224538</c:v>
                </c:pt>
                <c:pt idx="528">
                  <c:v>268.224538</c:v>
                </c:pt>
                <c:pt idx="529">
                  <c:v>268.224538</c:v>
                </c:pt>
                <c:pt idx="530">
                  <c:v>268.224538</c:v>
                </c:pt>
                <c:pt idx="531">
                  <c:v>268.224538</c:v>
                </c:pt>
                <c:pt idx="532">
                  <c:v>268.224538</c:v>
                </c:pt>
                <c:pt idx="533">
                  <c:v>268.224538</c:v>
                </c:pt>
                <c:pt idx="534">
                  <c:v>268.224538</c:v>
                </c:pt>
                <c:pt idx="535">
                  <c:v>268.224538</c:v>
                </c:pt>
                <c:pt idx="536">
                  <c:v>268.224538</c:v>
                </c:pt>
                <c:pt idx="537">
                  <c:v>268.224538</c:v>
                </c:pt>
                <c:pt idx="538">
                  <c:v>268.224538</c:v>
                </c:pt>
                <c:pt idx="539">
                  <c:v>268.224538</c:v>
                </c:pt>
                <c:pt idx="540">
                  <c:v>268.224538</c:v>
                </c:pt>
                <c:pt idx="541">
                  <c:v>268.224538</c:v>
                </c:pt>
                <c:pt idx="542">
                  <c:v>268.224538</c:v>
                </c:pt>
                <c:pt idx="543">
                  <c:v>268.224538</c:v>
                </c:pt>
                <c:pt idx="544">
                  <c:v>268.224538</c:v>
                </c:pt>
                <c:pt idx="545">
                  <c:v>268.224538</c:v>
                </c:pt>
                <c:pt idx="546">
                  <c:v>268.224538</c:v>
                </c:pt>
                <c:pt idx="547">
                  <c:v>271.06598300000002</c:v>
                </c:pt>
                <c:pt idx="548">
                  <c:v>271.06598300000002</c:v>
                </c:pt>
                <c:pt idx="549">
                  <c:v>271.06598300000002</c:v>
                </c:pt>
                <c:pt idx="550">
                  <c:v>271.06598300000002</c:v>
                </c:pt>
                <c:pt idx="551">
                  <c:v>271.06598300000002</c:v>
                </c:pt>
                <c:pt idx="552">
                  <c:v>271.06598300000002</c:v>
                </c:pt>
                <c:pt idx="553">
                  <c:v>271.06598300000002</c:v>
                </c:pt>
                <c:pt idx="554">
                  <c:v>271.06598300000002</c:v>
                </c:pt>
                <c:pt idx="555">
                  <c:v>271.06598300000002</c:v>
                </c:pt>
                <c:pt idx="556">
                  <c:v>271.06598300000002</c:v>
                </c:pt>
                <c:pt idx="557">
                  <c:v>271.06598300000002</c:v>
                </c:pt>
                <c:pt idx="558">
                  <c:v>271.06598300000002</c:v>
                </c:pt>
                <c:pt idx="559">
                  <c:v>271.06598300000002</c:v>
                </c:pt>
                <c:pt idx="560">
                  <c:v>271.06598300000002</c:v>
                </c:pt>
                <c:pt idx="561">
                  <c:v>271.06598300000002</c:v>
                </c:pt>
                <c:pt idx="562">
                  <c:v>271.06598300000002</c:v>
                </c:pt>
                <c:pt idx="563">
                  <c:v>271.06598300000002</c:v>
                </c:pt>
                <c:pt idx="564">
                  <c:v>271.06598300000002</c:v>
                </c:pt>
                <c:pt idx="565">
                  <c:v>271.06598300000002</c:v>
                </c:pt>
                <c:pt idx="566">
                  <c:v>264.36135400000001</c:v>
                </c:pt>
                <c:pt idx="567">
                  <c:v>264.36135400000001</c:v>
                </c:pt>
                <c:pt idx="568">
                  <c:v>264.36135400000001</c:v>
                </c:pt>
                <c:pt idx="569">
                  <c:v>264.36135400000001</c:v>
                </c:pt>
                <c:pt idx="570">
                  <c:v>264.36135400000001</c:v>
                </c:pt>
                <c:pt idx="571">
                  <c:v>264.36135400000001</c:v>
                </c:pt>
                <c:pt idx="572">
                  <c:v>264.36135400000001</c:v>
                </c:pt>
                <c:pt idx="573">
                  <c:v>264.36135400000001</c:v>
                </c:pt>
                <c:pt idx="574">
                  <c:v>264.36135400000001</c:v>
                </c:pt>
                <c:pt idx="575">
                  <c:v>264.36135400000001</c:v>
                </c:pt>
                <c:pt idx="576">
                  <c:v>264.36135400000001</c:v>
                </c:pt>
                <c:pt idx="577">
                  <c:v>264.36135400000001</c:v>
                </c:pt>
                <c:pt idx="578">
                  <c:v>264.36135400000001</c:v>
                </c:pt>
                <c:pt idx="579">
                  <c:v>264.36135400000001</c:v>
                </c:pt>
                <c:pt idx="580">
                  <c:v>264.36135400000001</c:v>
                </c:pt>
                <c:pt idx="581">
                  <c:v>264.36135400000001</c:v>
                </c:pt>
                <c:pt idx="582">
                  <c:v>264.36135400000001</c:v>
                </c:pt>
                <c:pt idx="583">
                  <c:v>264.36135400000001</c:v>
                </c:pt>
                <c:pt idx="584">
                  <c:v>264.36135400000001</c:v>
                </c:pt>
                <c:pt idx="585">
                  <c:v>259.25227899999999</c:v>
                </c:pt>
                <c:pt idx="586">
                  <c:v>259.25227899999999</c:v>
                </c:pt>
                <c:pt idx="587">
                  <c:v>259.25227899999999</c:v>
                </c:pt>
                <c:pt idx="588">
                  <c:v>259.25227899999999</c:v>
                </c:pt>
                <c:pt idx="589">
                  <c:v>250.92691600000001</c:v>
                </c:pt>
                <c:pt idx="590">
                  <c:v>250.92691600000001</c:v>
                </c:pt>
                <c:pt idx="591">
                  <c:v>250.92691600000001</c:v>
                </c:pt>
                <c:pt idx="592">
                  <c:v>250.92691600000001</c:v>
                </c:pt>
                <c:pt idx="593">
                  <c:v>250.92691600000001</c:v>
                </c:pt>
                <c:pt idx="594">
                  <c:v>250.92691600000001</c:v>
                </c:pt>
                <c:pt idx="595">
                  <c:v>250.92691600000001</c:v>
                </c:pt>
                <c:pt idx="596">
                  <c:v>250.92691600000001</c:v>
                </c:pt>
                <c:pt idx="597">
                  <c:v>250.92691600000001</c:v>
                </c:pt>
                <c:pt idx="598">
                  <c:v>250.92691600000001</c:v>
                </c:pt>
                <c:pt idx="599">
                  <c:v>250.92691600000001</c:v>
                </c:pt>
                <c:pt idx="600">
                  <c:v>250.92691600000001</c:v>
                </c:pt>
                <c:pt idx="601">
                  <c:v>250.92691600000001</c:v>
                </c:pt>
                <c:pt idx="602">
                  <c:v>250.92691600000001</c:v>
                </c:pt>
                <c:pt idx="603">
                  <c:v>250.92691600000001</c:v>
                </c:pt>
                <c:pt idx="604">
                  <c:v>250.92691600000001</c:v>
                </c:pt>
                <c:pt idx="605">
                  <c:v>250.92691600000001</c:v>
                </c:pt>
                <c:pt idx="606">
                  <c:v>250.92691600000001</c:v>
                </c:pt>
                <c:pt idx="607">
                  <c:v>282.15206599999999</c:v>
                </c:pt>
                <c:pt idx="608">
                  <c:v>282.15206599999999</c:v>
                </c:pt>
                <c:pt idx="609">
                  <c:v>282.15206599999999</c:v>
                </c:pt>
                <c:pt idx="610">
                  <c:v>282.15206599999999</c:v>
                </c:pt>
                <c:pt idx="611">
                  <c:v>282.15206599999999</c:v>
                </c:pt>
                <c:pt idx="612">
                  <c:v>282.15206599999999</c:v>
                </c:pt>
                <c:pt idx="613">
                  <c:v>311.396995</c:v>
                </c:pt>
                <c:pt idx="614">
                  <c:v>311.396995</c:v>
                </c:pt>
                <c:pt idx="615">
                  <c:v>318.59699499999999</c:v>
                </c:pt>
                <c:pt idx="616">
                  <c:v>318.59699499999999</c:v>
                </c:pt>
                <c:pt idx="617">
                  <c:v>318.59699499999999</c:v>
                </c:pt>
                <c:pt idx="618">
                  <c:v>318.59699499999999</c:v>
                </c:pt>
                <c:pt idx="619">
                  <c:v>318.59699499999999</c:v>
                </c:pt>
                <c:pt idx="620">
                  <c:v>360.05517099999997</c:v>
                </c:pt>
                <c:pt idx="621">
                  <c:v>360.05517099999997</c:v>
                </c:pt>
                <c:pt idx="622">
                  <c:v>360.05517099999997</c:v>
                </c:pt>
                <c:pt idx="623">
                  <c:v>360.05517099999997</c:v>
                </c:pt>
                <c:pt idx="624">
                  <c:v>360.05517099999997</c:v>
                </c:pt>
                <c:pt idx="625">
                  <c:v>344.43795599999999</c:v>
                </c:pt>
                <c:pt idx="626">
                  <c:v>344.43795599999999</c:v>
                </c:pt>
                <c:pt idx="627">
                  <c:v>344.43795599999999</c:v>
                </c:pt>
                <c:pt idx="628">
                  <c:v>344.43795599999999</c:v>
                </c:pt>
                <c:pt idx="629">
                  <c:v>344.43795599999999</c:v>
                </c:pt>
                <c:pt idx="630">
                  <c:v>364.821958</c:v>
                </c:pt>
                <c:pt idx="631">
                  <c:v>364.821958</c:v>
                </c:pt>
                <c:pt idx="632">
                  <c:v>364.821958</c:v>
                </c:pt>
                <c:pt idx="633">
                  <c:v>364.821958</c:v>
                </c:pt>
                <c:pt idx="634">
                  <c:v>364.821958</c:v>
                </c:pt>
                <c:pt idx="635">
                  <c:v>371.34048200000001</c:v>
                </c:pt>
                <c:pt idx="636">
                  <c:v>371.34048200000001</c:v>
                </c:pt>
                <c:pt idx="637">
                  <c:v>371.34048200000001</c:v>
                </c:pt>
                <c:pt idx="638">
                  <c:v>371.34048200000001</c:v>
                </c:pt>
                <c:pt idx="639">
                  <c:v>371.34048200000001</c:v>
                </c:pt>
                <c:pt idx="640">
                  <c:v>371.34048200000001</c:v>
                </c:pt>
                <c:pt idx="641">
                  <c:v>371.34048200000001</c:v>
                </c:pt>
                <c:pt idx="642">
                  <c:v>371.34048200000001</c:v>
                </c:pt>
                <c:pt idx="643">
                  <c:v>371.34048200000001</c:v>
                </c:pt>
                <c:pt idx="644">
                  <c:v>371.34048200000001</c:v>
                </c:pt>
                <c:pt idx="645">
                  <c:v>371.34048200000001</c:v>
                </c:pt>
                <c:pt idx="646">
                  <c:v>371.34048200000001</c:v>
                </c:pt>
                <c:pt idx="647">
                  <c:v>371.34048200000001</c:v>
                </c:pt>
                <c:pt idx="648">
                  <c:v>371.34048200000001</c:v>
                </c:pt>
                <c:pt idx="649">
                  <c:v>371.34048200000001</c:v>
                </c:pt>
                <c:pt idx="650">
                  <c:v>394.260107</c:v>
                </c:pt>
                <c:pt idx="651">
                  <c:v>394.260107</c:v>
                </c:pt>
                <c:pt idx="652">
                  <c:v>394.260107</c:v>
                </c:pt>
                <c:pt idx="653">
                  <c:v>394.260107</c:v>
                </c:pt>
                <c:pt idx="654">
                  <c:v>394.260107</c:v>
                </c:pt>
                <c:pt idx="655">
                  <c:v>474.58705099999997</c:v>
                </c:pt>
                <c:pt idx="656">
                  <c:v>474.58705099999997</c:v>
                </c:pt>
                <c:pt idx="657">
                  <c:v>474.58705099999997</c:v>
                </c:pt>
                <c:pt idx="658">
                  <c:v>474.58705099999997</c:v>
                </c:pt>
                <c:pt idx="659">
                  <c:v>474.58705099999997</c:v>
                </c:pt>
                <c:pt idx="660">
                  <c:v>356.28891399999998</c:v>
                </c:pt>
                <c:pt idx="661">
                  <c:v>356.28891399999998</c:v>
                </c:pt>
                <c:pt idx="662">
                  <c:v>356.28891399999998</c:v>
                </c:pt>
                <c:pt idx="663">
                  <c:v>356.28891399999998</c:v>
                </c:pt>
                <c:pt idx="664">
                  <c:v>356.28891399999998</c:v>
                </c:pt>
                <c:pt idx="665">
                  <c:v>351.90435500000001</c:v>
                </c:pt>
                <c:pt idx="666">
                  <c:v>351.90435500000001</c:v>
                </c:pt>
                <c:pt idx="667">
                  <c:v>351.90435500000001</c:v>
                </c:pt>
                <c:pt idx="668">
                  <c:v>351.90435500000001</c:v>
                </c:pt>
                <c:pt idx="669">
                  <c:v>351.90435500000001</c:v>
                </c:pt>
                <c:pt idx="670">
                  <c:v>352.851448</c:v>
                </c:pt>
                <c:pt idx="671">
                  <c:v>352.851448</c:v>
                </c:pt>
                <c:pt idx="672">
                  <c:v>352.851448</c:v>
                </c:pt>
                <c:pt idx="673">
                  <c:v>352.851448</c:v>
                </c:pt>
                <c:pt idx="674">
                  <c:v>352.851448</c:v>
                </c:pt>
                <c:pt idx="675">
                  <c:v>364.91041200000001</c:v>
                </c:pt>
                <c:pt idx="676">
                  <c:v>364.91041200000001</c:v>
                </c:pt>
                <c:pt idx="677">
                  <c:v>364.91041200000001</c:v>
                </c:pt>
                <c:pt idx="678">
                  <c:v>364.91041200000001</c:v>
                </c:pt>
                <c:pt idx="679">
                  <c:v>364.91041200000001</c:v>
                </c:pt>
                <c:pt idx="680">
                  <c:v>339.15041200000002</c:v>
                </c:pt>
                <c:pt idx="681">
                  <c:v>339.15041200000002</c:v>
                </c:pt>
                <c:pt idx="682">
                  <c:v>339.15041200000002</c:v>
                </c:pt>
                <c:pt idx="683">
                  <c:v>339.15041200000002</c:v>
                </c:pt>
                <c:pt idx="684">
                  <c:v>339.15041200000002</c:v>
                </c:pt>
                <c:pt idx="685">
                  <c:v>354.49352299999998</c:v>
                </c:pt>
                <c:pt idx="686">
                  <c:v>354.49352299999998</c:v>
                </c:pt>
                <c:pt idx="687">
                  <c:v>354.49352299999998</c:v>
                </c:pt>
                <c:pt idx="688">
                  <c:v>354.49352299999998</c:v>
                </c:pt>
                <c:pt idx="689">
                  <c:v>354.49352299999998</c:v>
                </c:pt>
                <c:pt idx="690">
                  <c:v>356.71574500000003</c:v>
                </c:pt>
                <c:pt idx="691">
                  <c:v>356.71574500000003</c:v>
                </c:pt>
                <c:pt idx="692">
                  <c:v>356.71574500000003</c:v>
                </c:pt>
                <c:pt idx="693">
                  <c:v>356.71574500000003</c:v>
                </c:pt>
                <c:pt idx="694">
                  <c:v>356.71574500000003</c:v>
                </c:pt>
                <c:pt idx="695">
                  <c:v>350.65226799999999</c:v>
                </c:pt>
                <c:pt idx="696">
                  <c:v>350.65226799999999</c:v>
                </c:pt>
                <c:pt idx="697">
                  <c:v>350.65226799999999</c:v>
                </c:pt>
                <c:pt idx="698">
                  <c:v>350.65226799999999</c:v>
                </c:pt>
                <c:pt idx="699">
                  <c:v>350.65226799999999</c:v>
                </c:pt>
                <c:pt idx="700">
                  <c:v>350.65226799999999</c:v>
                </c:pt>
                <c:pt idx="701">
                  <c:v>350.65226799999999</c:v>
                </c:pt>
                <c:pt idx="702">
                  <c:v>350.65226799999999</c:v>
                </c:pt>
                <c:pt idx="703">
                  <c:v>350.65226799999999</c:v>
                </c:pt>
                <c:pt idx="704">
                  <c:v>350.65226799999999</c:v>
                </c:pt>
                <c:pt idx="705">
                  <c:v>360.31211000000002</c:v>
                </c:pt>
                <c:pt idx="706">
                  <c:v>360.31211000000002</c:v>
                </c:pt>
                <c:pt idx="707">
                  <c:v>360.31211000000002</c:v>
                </c:pt>
                <c:pt idx="708">
                  <c:v>360.31211000000002</c:v>
                </c:pt>
                <c:pt idx="709">
                  <c:v>360.31211000000002</c:v>
                </c:pt>
                <c:pt idx="710">
                  <c:v>360.31211000000002</c:v>
                </c:pt>
                <c:pt idx="711">
                  <c:v>360.31211000000002</c:v>
                </c:pt>
                <c:pt idx="712">
                  <c:v>360.31211000000002</c:v>
                </c:pt>
                <c:pt idx="713">
                  <c:v>360.31211000000002</c:v>
                </c:pt>
                <c:pt idx="714">
                  <c:v>360.31211000000002</c:v>
                </c:pt>
                <c:pt idx="715">
                  <c:v>331.20030500000001</c:v>
                </c:pt>
                <c:pt idx="716">
                  <c:v>331.20030500000001</c:v>
                </c:pt>
                <c:pt idx="717">
                  <c:v>331.20030500000001</c:v>
                </c:pt>
                <c:pt idx="718">
                  <c:v>331.20030500000001</c:v>
                </c:pt>
                <c:pt idx="719">
                  <c:v>331.20030500000001</c:v>
                </c:pt>
                <c:pt idx="720">
                  <c:v>331.20030500000001</c:v>
                </c:pt>
                <c:pt idx="721">
                  <c:v>331.20030500000001</c:v>
                </c:pt>
                <c:pt idx="722">
                  <c:v>331.20030500000001</c:v>
                </c:pt>
                <c:pt idx="723">
                  <c:v>331.20030500000001</c:v>
                </c:pt>
                <c:pt idx="724">
                  <c:v>331.20030500000001</c:v>
                </c:pt>
                <c:pt idx="725">
                  <c:v>331.20030500000001</c:v>
                </c:pt>
                <c:pt idx="726">
                  <c:v>331.20030500000001</c:v>
                </c:pt>
                <c:pt idx="727">
                  <c:v>331.20030500000001</c:v>
                </c:pt>
                <c:pt idx="728">
                  <c:v>331.20030500000001</c:v>
                </c:pt>
                <c:pt idx="729">
                  <c:v>331.20030500000001</c:v>
                </c:pt>
                <c:pt idx="730">
                  <c:v>331.20030500000001</c:v>
                </c:pt>
                <c:pt idx="731">
                  <c:v>331.20030500000001</c:v>
                </c:pt>
                <c:pt idx="732">
                  <c:v>331.20030500000001</c:v>
                </c:pt>
                <c:pt idx="733">
                  <c:v>331.20030500000001</c:v>
                </c:pt>
                <c:pt idx="734">
                  <c:v>331.20030500000001</c:v>
                </c:pt>
                <c:pt idx="735">
                  <c:v>382.88939099999999</c:v>
                </c:pt>
                <c:pt idx="736">
                  <c:v>382.88939099999999</c:v>
                </c:pt>
                <c:pt idx="737">
                  <c:v>382.88939099999999</c:v>
                </c:pt>
                <c:pt idx="738">
                  <c:v>382.88939099999999</c:v>
                </c:pt>
                <c:pt idx="739">
                  <c:v>382.88939099999999</c:v>
                </c:pt>
                <c:pt idx="740">
                  <c:v>391.767313</c:v>
                </c:pt>
                <c:pt idx="741">
                  <c:v>391.767313</c:v>
                </c:pt>
                <c:pt idx="742">
                  <c:v>391.767313</c:v>
                </c:pt>
                <c:pt idx="743">
                  <c:v>391.767313</c:v>
                </c:pt>
                <c:pt idx="744">
                  <c:v>391.767313</c:v>
                </c:pt>
                <c:pt idx="745">
                  <c:v>391.767313</c:v>
                </c:pt>
                <c:pt idx="746">
                  <c:v>391.767313</c:v>
                </c:pt>
                <c:pt idx="747">
                  <c:v>391.767313</c:v>
                </c:pt>
                <c:pt idx="748">
                  <c:v>391.767313</c:v>
                </c:pt>
                <c:pt idx="749">
                  <c:v>391.767313</c:v>
                </c:pt>
                <c:pt idx="750">
                  <c:v>391.767313</c:v>
                </c:pt>
                <c:pt idx="751">
                  <c:v>391.767313</c:v>
                </c:pt>
                <c:pt idx="752">
                  <c:v>391.767313</c:v>
                </c:pt>
                <c:pt idx="753">
                  <c:v>391.767313</c:v>
                </c:pt>
                <c:pt idx="754">
                  <c:v>391.767313</c:v>
                </c:pt>
                <c:pt idx="755">
                  <c:v>408.20199700000001</c:v>
                </c:pt>
                <c:pt idx="756">
                  <c:v>408.20199700000001</c:v>
                </c:pt>
                <c:pt idx="757">
                  <c:v>408.20199700000001</c:v>
                </c:pt>
                <c:pt idx="758">
                  <c:v>408.20199700000001</c:v>
                </c:pt>
                <c:pt idx="759">
                  <c:v>408.20199700000001</c:v>
                </c:pt>
                <c:pt idx="760">
                  <c:v>383.79258800000002</c:v>
                </c:pt>
                <c:pt idx="761">
                  <c:v>383.79258800000002</c:v>
                </c:pt>
                <c:pt idx="762">
                  <c:v>383.79258800000002</c:v>
                </c:pt>
                <c:pt idx="763">
                  <c:v>383.79258800000002</c:v>
                </c:pt>
                <c:pt idx="764">
                  <c:v>383.79258800000002</c:v>
                </c:pt>
                <c:pt idx="765">
                  <c:v>383.79258800000002</c:v>
                </c:pt>
                <c:pt idx="766">
                  <c:v>383.79258800000002</c:v>
                </c:pt>
                <c:pt idx="767">
                  <c:v>383.79258800000002</c:v>
                </c:pt>
                <c:pt idx="768">
                  <c:v>383.79258800000002</c:v>
                </c:pt>
                <c:pt idx="769">
                  <c:v>383.79258800000002</c:v>
                </c:pt>
                <c:pt idx="770">
                  <c:v>383.79258800000002</c:v>
                </c:pt>
                <c:pt idx="771">
                  <c:v>383.79258800000002</c:v>
                </c:pt>
                <c:pt idx="772">
                  <c:v>383.79258800000002</c:v>
                </c:pt>
                <c:pt idx="773">
                  <c:v>383.79258800000002</c:v>
                </c:pt>
                <c:pt idx="774">
                  <c:v>383.79258800000002</c:v>
                </c:pt>
                <c:pt idx="775">
                  <c:v>391.29589399999998</c:v>
                </c:pt>
                <c:pt idx="776">
                  <c:v>391.29589399999998</c:v>
                </c:pt>
                <c:pt idx="777">
                  <c:v>391.29589399999998</c:v>
                </c:pt>
                <c:pt idx="778">
                  <c:v>391.29589399999998</c:v>
                </c:pt>
                <c:pt idx="779">
                  <c:v>391.29589399999998</c:v>
                </c:pt>
                <c:pt idx="780">
                  <c:v>391.29589399999998</c:v>
                </c:pt>
                <c:pt idx="781">
                  <c:v>391.29589399999998</c:v>
                </c:pt>
                <c:pt idx="782">
                  <c:v>391.29589399999998</c:v>
                </c:pt>
                <c:pt idx="783">
                  <c:v>391.29589399999998</c:v>
                </c:pt>
                <c:pt idx="784">
                  <c:v>391.29589399999998</c:v>
                </c:pt>
                <c:pt idx="785">
                  <c:v>391.29589399999998</c:v>
                </c:pt>
                <c:pt idx="786">
                  <c:v>391.29589399999998</c:v>
                </c:pt>
                <c:pt idx="787">
                  <c:v>391.29589399999998</c:v>
                </c:pt>
                <c:pt idx="788">
                  <c:v>391.29589399999998</c:v>
                </c:pt>
                <c:pt idx="789">
                  <c:v>391.29589399999998</c:v>
                </c:pt>
                <c:pt idx="790">
                  <c:v>361.69941799999998</c:v>
                </c:pt>
                <c:pt idx="791">
                  <c:v>361.69941799999998</c:v>
                </c:pt>
                <c:pt idx="792">
                  <c:v>361.69941799999998</c:v>
                </c:pt>
                <c:pt idx="793">
                  <c:v>361.69941799999998</c:v>
                </c:pt>
                <c:pt idx="794">
                  <c:v>361.69941799999998</c:v>
                </c:pt>
                <c:pt idx="795">
                  <c:v>361.69941799999998</c:v>
                </c:pt>
                <c:pt idx="796">
                  <c:v>361.69941799999998</c:v>
                </c:pt>
                <c:pt idx="797">
                  <c:v>361.69941799999998</c:v>
                </c:pt>
                <c:pt idx="798">
                  <c:v>361.69941799999998</c:v>
                </c:pt>
                <c:pt idx="799">
                  <c:v>361.69941799999998</c:v>
                </c:pt>
                <c:pt idx="800">
                  <c:v>361.69941799999998</c:v>
                </c:pt>
                <c:pt idx="801">
                  <c:v>361.69941799999998</c:v>
                </c:pt>
                <c:pt idx="802">
                  <c:v>361.69941799999998</c:v>
                </c:pt>
                <c:pt idx="803">
                  <c:v>361.69941799999998</c:v>
                </c:pt>
                <c:pt idx="804">
                  <c:v>361.69941799999998</c:v>
                </c:pt>
                <c:pt idx="805">
                  <c:v>359.932052</c:v>
                </c:pt>
                <c:pt idx="806">
                  <c:v>359.932052</c:v>
                </c:pt>
                <c:pt idx="807">
                  <c:v>359.932052</c:v>
                </c:pt>
                <c:pt idx="808">
                  <c:v>359.932052</c:v>
                </c:pt>
                <c:pt idx="809">
                  <c:v>359.932052</c:v>
                </c:pt>
                <c:pt idx="810">
                  <c:v>332.73330900000002</c:v>
                </c:pt>
                <c:pt idx="811">
                  <c:v>332.73330900000002</c:v>
                </c:pt>
                <c:pt idx="812">
                  <c:v>332.73330900000002</c:v>
                </c:pt>
                <c:pt idx="813">
                  <c:v>332.73330900000002</c:v>
                </c:pt>
                <c:pt idx="814">
                  <c:v>332.73330900000002</c:v>
                </c:pt>
                <c:pt idx="815">
                  <c:v>331.13367899999997</c:v>
                </c:pt>
                <c:pt idx="816">
                  <c:v>331.13367899999997</c:v>
                </c:pt>
                <c:pt idx="817">
                  <c:v>331.13367899999997</c:v>
                </c:pt>
                <c:pt idx="818">
                  <c:v>331.13367899999997</c:v>
                </c:pt>
                <c:pt idx="819">
                  <c:v>331.13367899999997</c:v>
                </c:pt>
                <c:pt idx="820">
                  <c:v>340.73146200000002</c:v>
                </c:pt>
                <c:pt idx="821">
                  <c:v>340.73146200000002</c:v>
                </c:pt>
                <c:pt idx="822">
                  <c:v>340.73146200000002</c:v>
                </c:pt>
                <c:pt idx="823">
                  <c:v>340.73146200000002</c:v>
                </c:pt>
                <c:pt idx="824">
                  <c:v>340.73146200000002</c:v>
                </c:pt>
                <c:pt idx="825">
                  <c:v>327.62854700000003</c:v>
                </c:pt>
                <c:pt idx="826">
                  <c:v>327.62854700000003</c:v>
                </c:pt>
                <c:pt idx="827">
                  <c:v>327.62854700000003</c:v>
                </c:pt>
                <c:pt idx="828">
                  <c:v>327.62854700000003</c:v>
                </c:pt>
                <c:pt idx="829">
                  <c:v>327.62854700000003</c:v>
                </c:pt>
                <c:pt idx="830">
                  <c:v>327.62854700000003</c:v>
                </c:pt>
                <c:pt idx="831">
                  <c:v>327.62854700000003</c:v>
                </c:pt>
                <c:pt idx="832">
                  <c:v>327.62854700000003</c:v>
                </c:pt>
                <c:pt idx="833">
                  <c:v>327.62854700000003</c:v>
                </c:pt>
                <c:pt idx="834">
                  <c:v>327.62854700000003</c:v>
                </c:pt>
                <c:pt idx="835">
                  <c:v>330.93741499999999</c:v>
                </c:pt>
                <c:pt idx="836">
                  <c:v>330.93741499999999</c:v>
                </c:pt>
                <c:pt idx="837">
                  <c:v>330.93741499999999</c:v>
                </c:pt>
                <c:pt idx="838">
                  <c:v>330.93741499999999</c:v>
                </c:pt>
                <c:pt idx="839">
                  <c:v>330.93741499999999</c:v>
                </c:pt>
                <c:pt idx="840">
                  <c:v>321.15201000000002</c:v>
                </c:pt>
                <c:pt idx="841">
                  <c:v>321.15201000000002</c:v>
                </c:pt>
                <c:pt idx="842">
                  <c:v>321.15201000000002</c:v>
                </c:pt>
                <c:pt idx="843">
                  <c:v>321.15201000000002</c:v>
                </c:pt>
                <c:pt idx="844">
                  <c:v>321.15201000000002</c:v>
                </c:pt>
                <c:pt idx="845">
                  <c:v>331.36739599999999</c:v>
                </c:pt>
                <c:pt idx="846">
                  <c:v>331.36739599999999</c:v>
                </c:pt>
                <c:pt idx="847">
                  <c:v>331.36739599999999</c:v>
                </c:pt>
                <c:pt idx="848">
                  <c:v>341.452586</c:v>
                </c:pt>
                <c:pt idx="849">
                  <c:v>341.452586</c:v>
                </c:pt>
                <c:pt idx="850">
                  <c:v>341.452586</c:v>
                </c:pt>
                <c:pt idx="851">
                  <c:v>372.72486300000003</c:v>
                </c:pt>
                <c:pt idx="852">
                  <c:v>372.72486300000003</c:v>
                </c:pt>
                <c:pt idx="853">
                  <c:v>372.72486300000003</c:v>
                </c:pt>
                <c:pt idx="854">
                  <c:v>372.72486300000003</c:v>
                </c:pt>
                <c:pt idx="855">
                  <c:v>372.72486300000003</c:v>
                </c:pt>
                <c:pt idx="856">
                  <c:v>372.72486300000003</c:v>
                </c:pt>
                <c:pt idx="857">
                  <c:v>372.72486300000003</c:v>
                </c:pt>
                <c:pt idx="858">
                  <c:v>372.72486300000003</c:v>
                </c:pt>
                <c:pt idx="859">
                  <c:v>372.72486300000003</c:v>
                </c:pt>
                <c:pt idx="860">
                  <c:v>372.72486300000003</c:v>
                </c:pt>
                <c:pt idx="861">
                  <c:v>405.815</c:v>
                </c:pt>
                <c:pt idx="862">
                  <c:v>405.815</c:v>
                </c:pt>
                <c:pt idx="863">
                  <c:v>405.815</c:v>
                </c:pt>
                <c:pt idx="864">
                  <c:v>405.815</c:v>
                </c:pt>
                <c:pt idx="865">
                  <c:v>405.815</c:v>
                </c:pt>
                <c:pt idx="866">
                  <c:v>406.35186800000002</c:v>
                </c:pt>
                <c:pt idx="867">
                  <c:v>406.35186800000002</c:v>
                </c:pt>
                <c:pt idx="868">
                  <c:v>406.35186800000002</c:v>
                </c:pt>
                <c:pt idx="869">
                  <c:v>406.35186800000002</c:v>
                </c:pt>
                <c:pt idx="870">
                  <c:v>406.35186800000002</c:v>
                </c:pt>
                <c:pt idx="871">
                  <c:v>406.35186800000002</c:v>
                </c:pt>
                <c:pt idx="872">
                  <c:v>406.35186800000002</c:v>
                </c:pt>
                <c:pt idx="873">
                  <c:v>406.35186800000002</c:v>
                </c:pt>
                <c:pt idx="874">
                  <c:v>411.97814199999999</c:v>
                </c:pt>
                <c:pt idx="875">
                  <c:v>411.97814199999999</c:v>
                </c:pt>
                <c:pt idx="876">
                  <c:v>411.97814199999999</c:v>
                </c:pt>
                <c:pt idx="877">
                  <c:v>411.97814199999999</c:v>
                </c:pt>
                <c:pt idx="878">
                  <c:v>411.97814199999999</c:v>
                </c:pt>
                <c:pt idx="879">
                  <c:v>432.141076</c:v>
                </c:pt>
                <c:pt idx="880">
                  <c:v>432.141076</c:v>
                </c:pt>
                <c:pt idx="881">
                  <c:v>432.141076</c:v>
                </c:pt>
                <c:pt idx="882">
                  <c:v>432.141076</c:v>
                </c:pt>
                <c:pt idx="883">
                  <c:v>432.141076</c:v>
                </c:pt>
                <c:pt idx="884">
                  <c:v>434.52507700000001</c:v>
                </c:pt>
                <c:pt idx="885">
                  <c:v>434.52507700000001</c:v>
                </c:pt>
                <c:pt idx="886">
                  <c:v>434.52507700000001</c:v>
                </c:pt>
                <c:pt idx="887">
                  <c:v>434.52507700000001</c:v>
                </c:pt>
                <c:pt idx="888">
                  <c:v>434.52507700000001</c:v>
                </c:pt>
                <c:pt idx="889">
                  <c:v>434.52507700000001</c:v>
                </c:pt>
                <c:pt idx="890">
                  <c:v>434.52507700000001</c:v>
                </c:pt>
                <c:pt idx="891">
                  <c:v>434.52507700000001</c:v>
                </c:pt>
                <c:pt idx="892">
                  <c:v>435.52507700000001</c:v>
                </c:pt>
                <c:pt idx="893">
                  <c:v>436.52507700000001</c:v>
                </c:pt>
                <c:pt idx="894">
                  <c:v>437.52507700000001</c:v>
                </c:pt>
                <c:pt idx="895">
                  <c:v>438.52507700000001</c:v>
                </c:pt>
                <c:pt idx="896">
                  <c:v>438.52507700000001</c:v>
                </c:pt>
                <c:pt idx="897">
                  <c:v>438.52507700000001</c:v>
                </c:pt>
                <c:pt idx="898">
                  <c:v>438.52507700000001</c:v>
                </c:pt>
                <c:pt idx="899">
                  <c:v>419.791721</c:v>
                </c:pt>
                <c:pt idx="900">
                  <c:v>419.791721</c:v>
                </c:pt>
                <c:pt idx="901">
                  <c:v>419.791721</c:v>
                </c:pt>
                <c:pt idx="902">
                  <c:v>419.791721</c:v>
                </c:pt>
                <c:pt idx="903">
                  <c:v>419.791721</c:v>
                </c:pt>
                <c:pt idx="904">
                  <c:v>409.64006999999998</c:v>
                </c:pt>
                <c:pt idx="905">
                  <c:v>409.64006999999998</c:v>
                </c:pt>
                <c:pt idx="906">
                  <c:v>409.64006999999998</c:v>
                </c:pt>
                <c:pt idx="907">
                  <c:v>409.64006999999998</c:v>
                </c:pt>
                <c:pt idx="908">
                  <c:v>409.64006999999998</c:v>
                </c:pt>
                <c:pt idx="909">
                  <c:v>409.64006999999998</c:v>
                </c:pt>
                <c:pt idx="910">
                  <c:v>409.64006999999998</c:v>
                </c:pt>
                <c:pt idx="911">
                  <c:v>409.64006999999998</c:v>
                </c:pt>
                <c:pt idx="912">
                  <c:v>409.64006999999998</c:v>
                </c:pt>
                <c:pt idx="913">
                  <c:v>409.64006999999998</c:v>
                </c:pt>
                <c:pt idx="914">
                  <c:v>409.64006999999998</c:v>
                </c:pt>
                <c:pt idx="915">
                  <c:v>409.64006999999998</c:v>
                </c:pt>
                <c:pt idx="916">
                  <c:v>409.64006999999998</c:v>
                </c:pt>
                <c:pt idx="917">
                  <c:v>409.64006999999998</c:v>
                </c:pt>
                <c:pt idx="918">
                  <c:v>409.64006999999998</c:v>
                </c:pt>
                <c:pt idx="919">
                  <c:v>396.608994</c:v>
                </c:pt>
                <c:pt idx="920">
                  <c:v>396.608994</c:v>
                </c:pt>
                <c:pt idx="921">
                  <c:v>396.608994</c:v>
                </c:pt>
                <c:pt idx="922">
                  <c:v>396.608994</c:v>
                </c:pt>
                <c:pt idx="923">
                  <c:v>396.608994</c:v>
                </c:pt>
                <c:pt idx="924">
                  <c:v>395.40992799999998</c:v>
                </c:pt>
                <c:pt idx="925">
                  <c:v>395.40992799999998</c:v>
                </c:pt>
                <c:pt idx="926">
                  <c:v>395.29620999999997</c:v>
                </c:pt>
                <c:pt idx="927">
                  <c:v>395.29620999999997</c:v>
                </c:pt>
                <c:pt idx="928">
                  <c:v>393.25309600000003</c:v>
                </c:pt>
                <c:pt idx="929">
                  <c:v>393.25309600000003</c:v>
                </c:pt>
                <c:pt idx="930">
                  <c:v>393.25309600000003</c:v>
                </c:pt>
                <c:pt idx="931">
                  <c:v>393.25309600000003</c:v>
                </c:pt>
                <c:pt idx="932">
                  <c:v>393.25309600000003</c:v>
                </c:pt>
                <c:pt idx="933">
                  <c:v>398.63169499999998</c:v>
                </c:pt>
                <c:pt idx="934">
                  <c:v>398.63169499999998</c:v>
                </c:pt>
                <c:pt idx="935">
                  <c:v>398.63169499999998</c:v>
                </c:pt>
                <c:pt idx="936">
                  <c:v>398.63169499999998</c:v>
                </c:pt>
                <c:pt idx="937">
                  <c:v>398.63169499999998</c:v>
                </c:pt>
                <c:pt idx="938">
                  <c:v>390.56379600000002</c:v>
                </c:pt>
                <c:pt idx="939">
                  <c:v>390.56379600000002</c:v>
                </c:pt>
                <c:pt idx="940">
                  <c:v>390.56379600000002</c:v>
                </c:pt>
                <c:pt idx="941">
                  <c:v>390.56379600000002</c:v>
                </c:pt>
                <c:pt idx="942">
                  <c:v>390.56379600000002</c:v>
                </c:pt>
                <c:pt idx="943">
                  <c:v>390.56379600000002</c:v>
                </c:pt>
                <c:pt idx="944">
                  <c:v>390.56379600000002</c:v>
                </c:pt>
                <c:pt idx="945">
                  <c:v>390.56379600000002</c:v>
                </c:pt>
                <c:pt idx="946">
                  <c:v>390.56379600000002</c:v>
                </c:pt>
                <c:pt idx="947">
                  <c:v>390.56379600000002</c:v>
                </c:pt>
                <c:pt idx="948">
                  <c:v>388.62973599999998</c:v>
                </c:pt>
                <c:pt idx="949">
                  <c:v>388.62973599999998</c:v>
                </c:pt>
                <c:pt idx="950">
                  <c:v>388.62973599999998</c:v>
                </c:pt>
                <c:pt idx="951">
                  <c:v>388.62973599999998</c:v>
                </c:pt>
                <c:pt idx="952">
                  <c:v>388.62973599999998</c:v>
                </c:pt>
                <c:pt idx="953">
                  <c:v>387.21</c:v>
                </c:pt>
                <c:pt idx="954">
                  <c:v>387.21</c:v>
                </c:pt>
                <c:pt idx="955">
                  <c:v>387.21</c:v>
                </c:pt>
                <c:pt idx="956">
                  <c:v>387.21345200000002</c:v>
                </c:pt>
                <c:pt idx="957">
                  <c:v>387.21345200000002</c:v>
                </c:pt>
                <c:pt idx="958">
                  <c:v>389.33787799999999</c:v>
                </c:pt>
                <c:pt idx="959">
                  <c:v>389.33787799999999</c:v>
                </c:pt>
                <c:pt idx="960">
                  <c:v>389.33787799999999</c:v>
                </c:pt>
                <c:pt idx="961">
                  <c:v>389.33787799999999</c:v>
                </c:pt>
                <c:pt idx="962">
                  <c:v>389.33787799999999</c:v>
                </c:pt>
                <c:pt idx="963">
                  <c:v>389.33787799999999</c:v>
                </c:pt>
                <c:pt idx="964">
                  <c:v>389.33787799999999</c:v>
                </c:pt>
                <c:pt idx="965">
                  <c:v>389.33787799999999</c:v>
                </c:pt>
                <c:pt idx="966">
                  <c:v>389.33787799999999</c:v>
                </c:pt>
                <c:pt idx="967">
                  <c:v>389.33787799999999</c:v>
                </c:pt>
                <c:pt idx="968">
                  <c:v>382.96460000000002</c:v>
                </c:pt>
                <c:pt idx="969">
                  <c:v>382.96460000000002</c:v>
                </c:pt>
                <c:pt idx="970">
                  <c:v>382.96460000000002</c:v>
                </c:pt>
                <c:pt idx="971">
                  <c:v>382.96460000000002</c:v>
                </c:pt>
                <c:pt idx="972">
                  <c:v>365.542304</c:v>
                </c:pt>
                <c:pt idx="973">
                  <c:v>365.542304</c:v>
                </c:pt>
                <c:pt idx="974">
                  <c:v>365.542304</c:v>
                </c:pt>
                <c:pt idx="975">
                  <c:v>365.542304</c:v>
                </c:pt>
                <c:pt idx="976">
                  <c:v>365.542304</c:v>
                </c:pt>
                <c:pt idx="977">
                  <c:v>365.542304</c:v>
                </c:pt>
                <c:pt idx="978">
                  <c:v>365.542304</c:v>
                </c:pt>
                <c:pt idx="979">
                  <c:v>365.542304</c:v>
                </c:pt>
                <c:pt idx="980">
                  <c:v>365.542304</c:v>
                </c:pt>
                <c:pt idx="981">
                  <c:v>365.542304</c:v>
                </c:pt>
                <c:pt idx="982">
                  <c:v>363.50858599999998</c:v>
                </c:pt>
                <c:pt idx="983">
                  <c:v>363.50858599999998</c:v>
                </c:pt>
                <c:pt idx="984">
                  <c:v>363.50858599999998</c:v>
                </c:pt>
                <c:pt idx="985">
                  <c:v>363.50858599999998</c:v>
                </c:pt>
                <c:pt idx="986">
                  <c:v>363.50858599999998</c:v>
                </c:pt>
                <c:pt idx="987">
                  <c:v>363.50858599999998</c:v>
                </c:pt>
                <c:pt idx="988">
                  <c:v>363.50858599999998</c:v>
                </c:pt>
                <c:pt idx="989">
                  <c:v>363.50858599999998</c:v>
                </c:pt>
                <c:pt idx="990">
                  <c:v>363.50858599999998</c:v>
                </c:pt>
                <c:pt idx="991">
                  <c:v>363.50858599999998</c:v>
                </c:pt>
                <c:pt idx="992">
                  <c:v>368.19465400000001</c:v>
                </c:pt>
                <c:pt idx="993">
                  <c:v>368.19465400000001</c:v>
                </c:pt>
                <c:pt idx="994">
                  <c:v>368.19465400000001</c:v>
                </c:pt>
                <c:pt idx="995">
                  <c:v>368.19465400000001</c:v>
                </c:pt>
                <c:pt idx="996">
                  <c:v>368.19465400000001</c:v>
                </c:pt>
                <c:pt idx="997">
                  <c:v>368.19465400000001</c:v>
                </c:pt>
                <c:pt idx="998">
                  <c:v>368.19465400000001</c:v>
                </c:pt>
                <c:pt idx="999">
                  <c:v>368.19465400000001</c:v>
                </c:pt>
                <c:pt idx="1000">
                  <c:v>368.19465400000001</c:v>
                </c:pt>
                <c:pt idx="1001">
                  <c:v>368.19465400000001</c:v>
                </c:pt>
                <c:pt idx="1002">
                  <c:v>368.19465400000001</c:v>
                </c:pt>
                <c:pt idx="1003">
                  <c:v>368.19465400000001</c:v>
                </c:pt>
                <c:pt idx="1004">
                  <c:v>368.19465400000001</c:v>
                </c:pt>
                <c:pt idx="1005">
                  <c:v>368.19465400000001</c:v>
                </c:pt>
                <c:pt idx="1006">
                  <c:v>343.88347800000003</c:v>
                </c:pt>
                <c:pt idx="1007">
                  <c:v>343.88347800000003</c:v>
                </c:pt>
                <c:pt idx="1008">
                  <c:v>343.88347800000003</c:v>
                </c:pt>
                <c:pt idx="1009">
                  <c:v>343.88347800000003</c:v>
                </c:pt>
                <c:pt idx="1010">
                  <c:v>343.88347800000003</c:v>
                </c:pt>
                <c:pt idx="1011">
                  <c:v>329.91778299999999</c:v>
                </c:pt>
                <c:pt idx="1012">
                  <c:v>329.91778299999999</c:v>
                </c:pt>
                <c:pt idx="1013">
                  <c:v>329.91778299999999</c:v>
                </c:pt>
                <c:pt idx="1014">
                  <c:v>329.91778299999999</c:v>
                </c:pt>
                <c:pt idx="1015">
                  <c:v>329.91778299999999</c:v>
                </c:pt>
                <c:pt idx="1016">
                  <c:v>329.91778299999999</c:v>
                </c:pt>
                <c:pt idx="1017">
                  <c:v>329.91778299999999</c:v>
                </c:pt>
                <c:pt idx="1018">
                  <c:v>329.91778299999999</c:v>
                </c:pt>
                <c:pt idx="1019">
                  <c:v>329.91778299999999</c:v>
                </c:pt>
                <c:pt idx="1020">
                  <c:v>329.91778299999999</c:v>
                </c:pt>
                <c:pt idx="1021">
                  <c:v>329.91778299999999</c:v>
                </c:pt>
                <c:pt idx="1022">
                  <c:v>329.91778299999999</c:v>
                </c:pt>
                <c:pt idx="1023">
                  <c:v>329.91778299999999</c:v>
                </c:pt>
                <c:pt idx="1024">
                  <c:v>329.91778299999999</c:v>
                </c:pt>
                <c:pt idx="1025">
                  <c:v>329.91778299999999</c:v>
                </c:pt>
                <c:pt idx="1026">
                  <c:v>329.91778299999999</c:v>
                </c:pt>
                <c:pt idx="1027">
                  <c:v>329.91778299999999</c:v>
                </c:pt>
                <c:pt idx="1028">
                  <c:v>329.91778299999999</c:v>
                </c:pt>
                <c:pt idx="1029">
                  <c:v>329.91778299999999</c:v>
                </c:pt>
                <c:pt idx="1030">
                  <c:v>329.91778299999999</c:v>
                </c:pt>
                <c:pt idx="1031">
                  <c:v>329.91778299999999</c:v>
                </c:pt>
                <c:pt idx="1032">
                  <c:v>329.91778299999999</c:v>
                </c:pt>
                <c:pt idx="1033">
                  <c:v>329.91778299999999</c:v>
                </c:pt>
                <c:pt idx="1034">
                  <c:v>324.28583200000003</c:v>
                </c:pt>
                <c:pt idx="1035">
                  <c:v>324.28583200000003</c:v>
                </c:pt>
                <c:pt idx="1036">
                  <c:v>324.28583200000003</c:v>
                </c:pt>
                <c:pt idx="1037">
                  <c:v>324.28583200000003</c:v>
                </c:pt>
                <c:pt idx="1038">
                  <c:v>324.28583200000003</c:v>
                </c:pt>
                <c:pt idx="1039">
                  <c:v>324.28583200000003</c:v>
                </c:pt>
                <c:pt idx="1040">
                  <c:v>324.28583200000003</c:v>
                </c:pt>
                <c:pt idx="1041">
                  <c:v>324.28583200000003</c:v>
                </c:pt>
                <c:pt idx="1042">
                  <c:v>324.28583200000003</c:v>
                </c:pt>
                <c:pt idx="1043">
                  <c:v>324.28583200000003</c:v>
                </c:pt>
                <c:pt idx="1044">
                  <c:v>324.28583200000003</c:v>
                </c:pt>
                <c:pt idx="1045">
                  <c:v>324.28583200000003</c:v>
                </c:pt>
                <c:pt idx="1046">
                  <c:v>324.28583200000003</c:v>
                </c:pt>
                <c:pt idx="1047">
                  <c:v>324.28583200000003</c:v>
                </c:pt>
                <c:pt idx="1048">
                  <c:v>324.28583200000003</c:v>
                </c:pt>
                <c:pt idx="1049">
                  <c:v>324.28583200000003</c:v>
                </c:pt>
                <c:pt idx="1050">
                  <c:v>324.28583200000003</c:v>
                </c:pt>
                <c:pt idx="1051">
                  <c:v>324.28583200000003</c:v>
                </c:pt>
                <c:pt idx="1052">
                  <c:v>324.28583200000003</c:v>
                </c:pt>
                <c:pt idx="1053">
                  <c:v>324.28583200000003</c:v>
                </c:pt>
                <c:pt idx="1054">
                  <c:v>324.28583200000003</c:v>
                </c:pt>
                <c:pt idx="1055">
                  <c:v>324.37982</c:v>
                </c:pt>
                <c:pt idx="1056">
                  <c:v>324.37982</c:v>
                </c:pt>
                <c:pt idx="1057">
                  <c:v>324.37982</c:v>
                </c:pt>
                <c:pt idx="1058">
                  <c:v>324.37982</c:v>
                </c:pt>
                <c:pt idx="1059">
                  <c:v>324.37982</c:v>
                </c:pt>
                <c:pt idx="1060">
                  <c:v>324.37982</c:v>
                </c:pt>
                <c:pt idx="1061">
                  <c:v>324.37982</c:v>
                </c:pt>
                <c:pt idx="1062">
                  <c:v>324.37982</c:v>
                </c:pt>
                <c:pt idx="1063">
                  <c:v>324.37982</c:v>
                </c:pt>
                <c:pt idx="1064">
                  <c:v>324.37982</c:v>
                </c:pt>
                <c:pt idx="1065">
                  <c:v>324.37982</c:v>
                </c:pt>
                <c:pt idx="1066">
                  <c:v>324.37982</c:v>
                </c:pt>
                <c:pt idx="1067">
                  <c:v>324.37982</c:v>
                </c:pt>
                <c:pt idx="1068">
                  <c:v>324.37982</c:v>
                </c:pt>
                <c:pt idx="1069">
                  <c:v>324.37982</c:v>
                </c:pt>
                <c:pt idx="1070">
                  <c:v>324.37982</c:v>
                </c:pt>
                <c:pt idx="1071">
                  <c:v>324.37982</c:v>
                </c:pt>
                <c:pt idx="1072">
                  <c:v>324.37982</c:v>
                </c:pt>
                <c:pt idx="1073">
                  <c:v>324.37982</c:v>
                </c:pt>
                <c:pt idx="1074">
                  <c:v>331.97929499999998</c:v>
                </c:pt>
                <c:pt idx="1075">
                  <c:v>331.97929499999998</c:v>
                </c:pt>
                <c:pt idx="1076">
                  <c:v>331.97929499999998</c:v>
                </c:pt>
                <c:pt idx="1077">
                  <c:v>331.97929499999998</c:v>
                </c:pt>
                <c:pt idx="1078">
                  <c:v>331.97929499999998</c:v>
                </c:pt>
                <c:pt idx="1079">
                  <c:v>331.97929499999998</c:v>
                </c:pt>
                <c:pt idx="1080">
                  <c:v>331.97929499999998</c:v>
                </c:pt>
                <c:pt idx="1081">
                  <c:v>331.97929499999998</c:v>
                </c:pt>
                <c:pt idx="1082">
                  <c:v>331.97929499999998</c:v>
                </c:pt>
                <c:pt idx="1083">
                  <c:v>331.97929499999998</c:v>
                </c:pt>
                <c:pt idx="1084">
                  <c:v>331.97929499999998</c:v>
                </c:pt>
                <c:pt idx="1085">
                  <c:v>331.97929499999998</c:v>
                </c:pt>
                <c:pt idx="1086">
                  <c:v>331.97929499999998</c:v>
                </c:pt>
                <c:pt idx="1087">
                  <c:v>331.97929499999998</c:v>
                </c:pt>
                <c:pt idx="1088">
                  <c:v>331.97929499999998</c:v>
                </c:pt>
                <c:pt idx="1089">
                  <c:v>331.97929499999998</c:v>
                </c:pt>
                <c:pt idx="1090">
                  <c:v>331.97929499999998</c:v>
                </c:pt>
                <c:pt idx="1091">
                  <c:v>331.97929499999998</c:v>
                </c:pt>
                <c:pt idx="1092">
                  <c:v>331.97929499999998</c:v>
                </c:pt>
                <c:pt idx="1093">
                  <c:v>331.97929499999998</c:v>
                </c:pt>
                <c:pt idx="1094">
                  <c:v>331.97929499999998</c:v>
                </c:pt>
                <c:pt idx="1095">
                  <c:v>295.77</c:v>
                </c:pt>
                <c:pt idx="1096">
                  <c:v>295.77</c:v>
                </c:pt>
                <c:pt idx="1097">
                  <c:v>295.77</c:v>
                </c:pt>
                <c:pt idx="1098">
                  <c:v>295.77</c:v>
                </c:pt>
                <c:pt idx="1099">
                  <c:v>295.76880299999999</c:v>
                </c:pt>
                <c:pt idx="1100">
                  <c:v>295.76880299999999</c:v>
                </c:pt>
                <c:pt idx="1101">
                  <c:v>295.76880299999999</c:v>
                </c:pt>
                <c:pt idx="1102">
                  <c:v>295.76880299999999</c:v>
                </c:pt>
                <c:pt idx="1103">
                  <c:v>295.76880299999999</c:v>
                </c:pt>
                <c:pt idx="1104">
                  <c:v>295.76880299999999</c:v>
                </c:pt>
                <c:pt idx="1105">
                  <c:v>295.76880299999999</c:v>
                </c:pt>
                <c:pt idx="1106">
                  <c:v>295.76880299999999</c:v>
                </c:pt>
                <c:pt idx="1107">
                  <c:v>295.76880299999999</c:v>
                </c:pt>
                <c:pt idx="1108">
                  <c:v>295.76880299999999</c:v>
                </c:pt>
                <c:pt idx="1109">
                  <c:v>295.76880299999999</c:v>
                </c:pt>
                <c:pt idx="1110">
                  <c:v>295.76880299999999</c:v>
                </c:pt>
                <c:pt idx="1111">
                  <c:v>295.76880299999999</c:v>
                </c:pt>
                <c:pt idx="1112">
                  <c:v>295.76880299999999</c:v>
                </c:pt>
                <c:pt idx="1113">
                  <c:v>295.76880299999999</c:v>
                </c:pt>
                <c:pt idx="1114">
                  <c:v>295.76880299999999</c:v>
                </c:pt>
                <c:pt idx="1115">
                  <c:v>301.52054900000002</c:v>
                </c:pt>
                <c:pt idx="1116">
                  <c:v>301.52054900000002</c:v>
                </c:pt>
                <c:pt idx="1117">
                  <c:v>301.52054900000002</c:v>
                </c:pt>
                <c:pt idx="1118">
                  <c:v>301.52054900000002</c:v>
                </c:pt>
                <c:pt idx="1119">
                  <c:v>301.52054900000002</c:v>
                </c:pt>
                <c:pt idx="1120">
                  <c:v>301.52054900000002</c:v>
                </c:pt>
                <c:pt idx="1121">
                  <c:v>301.52054900000002</c:v>
                </c:pt>
                <c:pt idx="1122">
                  <c:v>301.52054900000002</c:v>
                </c:pt>
                <c:pt idx="1123">
                  <c:v>301.52054900000002</c:v>
                </c:pt>
                <c:pt idx="1124">
                  <c:v>301.52054900000002</c:v>
                </c:pt>
                <c:pt idx="1125">
                  <c:v>301.52054900000002</c:v>
                </c:pt>
                <c:pt idx="1126">
                  <c:v>301.52054900000002</c:v>
                </c:pt>
                <c:pt idx="1127">
                  <c:v>301.52054900000002</c:v>
                </c:pt>
                <c:pt idx="1128">
                  <c:v>301.52054900000002</c:v>
                </c:pt>
                <c:pt idx="1129">
                  <c:v>301.52054900000002</c:v>
                </c:pt>
                <c:pt idx="1130">
                  <c:v>301.52054900000002</c:v>
                </c:pt>
                <c:pt idx="1131">
                  <c:v>301.52054900000002</c:v>
                </c:pt>
                <c:pt idx="1132">
                  <c:v>301.52054900000002</c:v>
                </c:pt>
                <c:pt idx="1133">
                  <c:v>301.52054900000002</c:v>
                </c:pt>
                <c:pt idx="1134">
                  <c:v>301.52054900000002</c:v>
                </c:pt>
                <c:pt idx="1135">
                  <c:v>301.52054900000002</c:v>
                </c:pt>
                <c:pt idx="1136">
                  <c:v>274.76083299999999</c:v>
                </c:pt>
                <c:pt idx="1137">
                  <c:v>274.76083299999999</c:v>
                </c:pt>
                <c:pt idx="1138">
                  <c:v>274.76083299999999</c:v>
                </c:pt>
                <c:pt idx="1139">
                  <c:v>274.76083299999999</c:v>
                </c:pt>
                <c:pt idx="1140">
                  <c:v>274.76083299999999</c:v>
                </c:pt>
                <c:pt idx="1141">
                  <c:v>274.76083299999999</c:v>
                </c:pt>
                <c:pt idx="1142">
                  <c:v>274.76083299999999</c:v>
                </c:pt>
                <c:pt idx="1143">
                  <c:v>274.76083299999999</c:v>
                </c:pt>
                <c:pt idx="1144">
                  <c:v>274.76083299999999</c:v>
                </c:pt>
                <c:pt idx="1145">
                  <c:v>274.76083299999999</c:v>
                </c:pt>
                <c:pt idx="1146">
                  <c:v>274.76083299999999</c:v>
                </c:pt>
                <c:pt idx="1147">
                  <c:v>274.76083299999999</c:v>
                </c:pt>
                <c:pt idx="1148">
                  <c:v>274.76083299999999</c:v>
                </c:pt>
                <c:pt idx="1149">
                  <c:v>274.76083299999999</c:v>
                </c:pt>
                <c:pt idx="1150">
                  <c:v>274.76083299999999</c:v>
                </c:pt>
                <c:pt idx="1151">
                  <c:v>274.76083299999999</c:v>
                </c:pt>
                <c:pt idx="1152">
                  <c:v>274.76083299999999</c:v>
                </c:pt>
                <c:pt idx="1153">
                  <c:v>274.76083299999999</c:v>
                </c:pt>
                <c:pt idx="1154">
                  <c:v>274.76083299999999</c:v>
                </c:pt>
                <c:pt idx="1155">
                  <c:v>274.76083299999999</c:v>
                </c:pt>
                <c:pt idx="1156">
                  <c:v>274.76083299999999</c:v>
                </c:pt>
                <c:pt idx="1157">
                  <c:v>276.19841400000001</c:v>
                </c:pt>
                <c:pt idx="1158">
                  <c:v>276.19841400000001</c:v>
                </c:pt>
                <c:pt idx="1159">
                  <c:v>276.19841400000001</c:v>
                </c:pt>
                <c:pt idx="1160">
                  <c:v>276.19841400000001</c:v>
                </c:pt>
                <c:pt idx="1161">
                  <c:v>276.19841400000001</c:v>
                </c:pt>
                <c:pt idx="1162">
                  <c:v>276.19841400000001</c:v>
                </c:pt>
                <c:pt idx="1163">
                  <c:v>276.19841400000001</c:v>
                </c:pt>
                <c:pt idx="1164">
                  <c:v>276.19841400000001</c:v>
                </c:pt>
                <c:pt idx="1165">
                  <c:v>276.19841400000001</c:v>
                </c:pt>
                <c:pt idx="1166">
                  <c:v>276.19841400000001</c:v>
                </c:pt>
                <c:pt idx="1167">
                  <c:v>276.19841400000001</c:v>
                </c:pt>
                <c:pt idx="1168">
                  <c:v>276.19841400000001</c:v>
                </c:pt>
                <c:pt idx="1169">
                  <c:v>276.19841400000001</c:v>
                </c:pt>
                <c:pt idx="1170">
                  <c:v>276.19841400000001</c:v>
                </c:pt>
                <c:pt idx="1171">
                  <c:v>276.19841400000001</c:v>
                </c:pt>
                <c:pt idx="1172">
                  <c:v>276.19841400000001</c:v>
                </c:pt>
                <c:pt idx="1173">
                  <c:v>276.19841400000001</c:v>
                </c:pt>
                <c:pt idx="1174">
                  <c:v>276.19841400000001</c:v>
                </c:pt>
                <c:pt idx="1175">
                  <c:v>276.19841400000001</c:v>
                </c:pt>
                <c:pt idx="1176">
                  <c:v>276.19841400000001</c:v>
                </c:pt>
                <c:pt idx="1177">
                  <c:v>304.91227500000002</c:v>
                </c:pt>
                <c:pt idx="1178">
                  <c:v>304.91227500000002</c:v>
                </c:pt>
                <c:pt idx="1179">
                  <c:v>304.91227500000002</c:v>
                </c:pt>
                <c:pt idx="1180">
                  <c:v>304.91227500000002</c:v>
                </c:pt>
                <c:pt idx="1181">
                  <c:v>304.91227500000002</c:v>
                </c:pt>
                <c:pt idx="1182">
                  <c:v>304.91227500000002</c:v>
                </c:pt>
                <c:pt idx="1183">
                  <c:v>304.91227500000002</c:v>
                </c:pt>
                <c:pt idx="1184">
                  <c:v>304.91227500000002</c:v>
                </c:pt>
                <c:pt idx="1185">
                  <c:v>304.91227500000002</c:v>
                </c:pt>
                <c:pt idx="1186">
                  <c:v>304.91227500000002</c:v>
                </c:pt>
                <c:pt idx="1187">
                  <c:v>304.91227500000002</c:v>
                </c:pt>
                <c:pt idx="1188">
                  <c:v>304.91227500000002</c:v>
                </c:pt>
                <c:pt idx="1189">
                  <c:v>304.91227500000002</c:v>
                </c:pt>
                <c:pt idx="1190">
                  <c:v>304.91227500000002</c:v>
                </c:pt>
                <c:pt idx="1191">
                  <c:v>304.91227500000002</c:v>
                </c:pt>
                <c:pt idx="1192">
                  <c:v>304.91227500000002</c:v>
                </c:pt>
                <c:pt idx="1193">
                  <c:v>304.91227500000002</c:v>
                </c:pt>
                <c:pt idx="1194">
                  <c:v>304.91227500000002</c:v>
                </c:pt>
                <c:pt idx="1195">
                  <c:v>304.91227500000002</c:v>
                </c:pt>
                <c:pt idx="1196">
                  <c:v>304.91227500000002</c:v>
                </c:pt>
                <c:pt idx="1197">
                  <c:v>304.91227500000002</c:v>
                </c:pt>
                <c:pt idx="1198">
                  <c:v>304.91227500000002</c:v>
                </c:pt>
                <c:pt idx="1199">
                  <c:v>271.54260199999999</c:v>
                </c:pt>
                <c:pt idx="1200">
                  <c:v>271.54260199999999</c:v>
                </c:pt>
                <c:pt idx="1201">
                  <c:v>271.54260199999999</c:v>
                </c:pt>
                <c:pt idx="1202">
                  <c:v>271.54260199999999</c:v>
                </c:pt>
                <c:pt idx="1203">
                  <c:v>271.54260199999999</c:v>
                </c:pt>
                <c:pt idx="1204">
                  <c:v>271.54260199999999</c:v>
                </c:pt>
                <c:pt idx="1205">
                  <c:v>271.54260199999999</c:v>
                </c:pt>
                <c:pt idx="1206">
                  <c:v>271.54260199999999</c:v>
                </c:pt>
                <c:pt idx="1207">
                  <c:v>271.54260199999999</c:v>
                </c:pt>
                <c:pt idx="1208">
                  <c:v>271.54260199999999</c:v>
                </c:pt>
                <c:pt idx="1209">
                  <c:v>271.54260199999999</c:v>
                </c:pt>
                <c:pt idx="1210">
                  <c:v>271.54260199999999</c:v>
                </c:pt>
                <c:pt idx="1211">
                  <c:v>271.54260199999999</c:v>
                </c:pt>
                <c:pt idx="1212">
                  <c:v>271.54260199999999</c:v>
                </c:pt>
                <c:pt idx="1213">
                  <c:v>271.54260199999999</c:v>
                </c:pt>
                <c:pt idx="1214">
                  <c:v>271.54260199999999</c:v>
                </c:pt>
                <c:pt idx="1215">
                  <c:v>271.54260199999999</c:v>
                </c:pt>
                <c:pt idx="1216">
                  <c:v>271.54260199999999</c:v>
                </c:pt>
                <c:pt idx="1217">
                  <c:v>271.54260199999999</c:v>
                </c:pt>
                <c:pt idx="1218">
                  <c:v>282.74404700000002</c:v>
                </c:pt>
                <c:pt idx="1219">
                  <c:v>282.74404700000002</c:v>
                </c:pt>
                <c:pt idx="1220">
                  <c:v>282.74404700000002</c:v>
                </c:pt>
                <c:pt idx="1221">
                  <c:v>282.74404700000002</c:v>
                </c:pt>
                <c:pt idx="1222">
                  <c:v>282.74404700000002</c:v>
                </c:pt>
                <c:pt idx="1223">
                  <c:v>282.74404700000002</c:v>
                </c:pt>
                <c:pt idx="1224">
                  <c:v>282.74404700000002</c:v>
                </c:pt>
                <c:pt idx="1225">
                  <c:v>282.74404700000002</c:v>
                </c:pt>
                <c:pt idx="1226">
                  <c:v>282.74404700000002</c:v>
                </c:pt>
                <c:pt idx="1227">
                  <c:v>282.74404700000002</c:v>
                </c:pt>
                <c:pt idx="1228">
                  <c:v>282.74404700000002</c:v>
                </c:pt>
                <c:pt idx="1229">
                  <c:v>282.74404700000002</c:v>
                </c:pt>
                <c:pt idx="1230">
                  <c:v>282.74404700000002</c:v>
                </c:pt>
                <c:pt idx="1231">
                  <c:v>282.74404700000002</c:v>
                </c:pt>
                <c:pt idx="1232">
                  <c:v>282.74404700000002</c:v>
                </c:pt>
                <c:pt idx="1233">
                  <c:v>282.74404700000002</c:v>
                </c:pt>
                <c:pt idx="1234">
                  <c:v>282.74404700000002</c:v>
                </c:pt>
                <c:pt idx="1235">
                  <c:v>282.74404700000002</c:v>
                </c:pt>
                <c:pt idx="1236">
                  <c:v>282.74404700000002</c:v>
                </c:pt>
                <c:pt idx="1237">
                  <c:v>282.74404700000002</c:v>
                </c:pt>
                <c:pt idx="1238">
                  <c:v>282.74404700000002</c:v>
                </c:pt>
                <c:pt idx="1239">
                  <c:v>282.74404700000002</c:v>
                </c:pt>
                <c:pt idx="1240">
                  <c:v>278.99075900000003</c:v>
                </c:pt>
                <c:pt idx="1241">
                  <c:v>278.99075900000003</c:v>
                </c:pt>
                <c:pt idx="1242">
                  <c:v>278.99075900000003</c:v>
                </c:pt>
                <c:pt idx="1243">
                  <c:v>278.99075900000003</c:v>
                </c:pt>
                <c:pt idx="1244">
                  <c:v>278.99075900000003</c:v>
                </c:pt>
                <c:pt idx="1245">
                  <c:v>278.99075900000003</c:v>
                </c:pt>
                <c:pt idx="1246">
                  <c:v>278.99075900000003</c:v>
                </c:pt>
                <c:pt idx="1247">
                  <c:v>278.99075900000003</c:v>
                </c:pt>
                <c:pt idx="1248">
                  <c:v>278.99075900000003</c:v>
                </c:pt>
                <c:pt idx="1249">
                  <c:v>278.99075900000003</c:v>
                </c:pt>
                <c:pt idx="1250">
                  <c:v>278.99075900000003</c:v>
                </c:pt>
                <c:pt idx="1251">
                  <c:v>278.99075900000003</c:v>
                </c:pt>
                <c:pt idx="1252">
                  <c:v>278.99075900000003</c:v>
                </c:pt>
                <c:pt idx="1253">
                  <c:v>278.99075900000003</c:v>
                </c:pt>
                <c:pt idx="1254">
                  <c:v>278.99075900000003</c:v>
                </c:pt>
                <c:pt idx="1255">
                  <c:v>278.99075900000003</c:v>
                </c:pt>
                <c:pt idx="1256">
                  <c:v>278.99075900000003</c:v>
                </c:pt>
                <c:pt idx="1257">
                  <c:v>278.99075900000003</c:v>
                </c:pt>
                <c:pt idx="1258">
                  <c:v>278.99075900000003</c:v>
                </c:pt>
                <c:pt idx="1259">
                  <c:v>278.99075900000003</c:v>
                </c:pt>
                <c:pt idx="1260">
                  <c:v>278.99075900000003</c:v>
                </c:pt>
                <c:pt idx="1261">
                  <c:v>278.99075900000003</c:v>
                </c:pt>
                <c:pt idx="1262">
                  <c:v>285.48209600000001</c:v>
                </c:pt>
                <c:pt idx="1263">
                  <c:v>285.48209600000001</c:v>
                </c:pt>
                <c:pt idx="1264">
                  <c:v>285.48209600000001</c:v>
                </c:pt>
                <c:pt idx="1265">
                  <c:v>285.48209600000001</c:v>
                </c:pt>
                <c:pt idx="1266">
                  <c:v>285.48209600000001</c:v>
                </c:pt>
                <c:pt idx="1267">
                  <c:v>285.48209600000001</c:v>
                </c:pt>
                <c:pt idx="1268">
                  <c:v>285.48209600000001</c:v>
                </c:pt>
                <c:pt idx="1269">
                  <c:v>285.48209600000001</c:v>
                </c:pt>
                <c:pt idx="1270">
                  <c:v>285.48209600000001</c:v>
                </c:pt>
                <c:pt idx="1271">
                  <c:v>285.48209600000001</c:v>
                </c:pt>
                <c:pt idx="1272">
                  <c:v>285.48209600000001</c:v>
                </c:pt>
                <c:pt idx="1273">
                  <c:v>285.48209600000001</c:v>
                </c:pt>
                <c:pt idx="1274">
                  <c:v>285.48209600000001</c:v>
                </c:pt>
                <c:pt idx="1275">
                  <c:v>285.48209600000001</c:v>
                </c:pt>
                <c:pt idx="1276">
                  <c:v>285.48209600000001</c:v>
                </c:pt>
                <c:pt idx="1277">
                  <c:v>285.48209600000001</c:v>
                </c:pt>
                <c:pt idx="1278">
                  <c:v>285.48209600000001</c:v>
                </c:pt>
                <c:pt idx="1279">
                  <c:v>285.48209600000001</c:v>
                </c:pt>
                <c:pt idx="1280">
                  <c:v>285.48209600000001</c:v>
                </c:pt>
                <c:pt idx="1281">
                  <c:v>306.49</c:v>
                </c:pt>
                <c:pt idx="1282">
                  <c:v>306.49</c:v>
                </c:pt>
                <c:pt idx="1283">
                  <c:v>306.49</c:v>
                </c:pt>
                <c:pt idx="1284">
                  <c:v>306.49</c:v>
                </c:pt>
                <c:pt idx="1285">
                  <c:v>306.49</c:v>
                </c:pt>
                <c:pt idx="1286">
                  <c:v>306.49</c:v>
                </c:pt>
                <c:pt idx="1287">
                  <c:v>306.49</c:v>
                </c:pt>
                <c:pt idx="1288">
                  <c:v>306.49</c:v>
                </c:pt>
                <c:pt idx="1289">
                  <c:v>306.48840200000001</c:v>
                </c:pt>
                <c:pt idx="1290">
                  <c:v>306.48840200000001</c:v>
                </c:pt>
                <c:pt idx="1291">
                  <c:v>306.48840200000001</c:v>
                </c:pt>
                <c:pt idx="1292">
                  <c:v>306.48840200000001</c:v>
                </c:pt>
                <c:pt idx="1293">
                  <c:v>306.48840200000001</c:v>
                </c:pt>
                <c:pt idx="1294">
                  <c:v>306.48840200000001</c:v>
                </c:pt>
                <c:pt idx="1295">
                  <c:v>306.48840200000001</c:v>
                </c:pt>
                <c:pt idx="1296">
                  <c:v>306.48840200000001</c:v>
                </c:pt>
                <c:pt idx="1297">
                  <c:v>306.48840200000001</c:v>
                </c:pt>
                <c:pt idx="1298">
                  <c:v>306.48840200000001</c:v>
                </c:pt>
                <c:pt idx="1299">
                  <c:v>306.48840200000001</c:v>
                </c:pt>
                <c:pt idx="1300">
                  <c:v>306.48840200000001</c:v>
                </c:pt>
                <c:pt idx="1301">
                  <c:v>306.48840200000001</c:v>
                </c:pt>
                <c:pt idx="1302">
                  <c:v>306.48840200000001</c:v>
                </c:pt>
                <c:pt idx="1303">
                  <c:v>306.48840200000001</c:v>
                </c:pt>
                <c:pt idx="1304">
                  <c:v>304.51672500000001</c:v>
                </c:pt>
                <c:pt idx="1305">
                  <c:v>304.51672500000001</c:v>
                </c:pt>
                <c:pt idx="1306">
                  <c:v>304.51672500000001</c:v>
                </c:pt>
                <c:pt idx="1307">
                  <c:v>304.51672500000001</c:v>
                </c:pt>
                <c:pt idx="1308">
                  <c:v>304.51672500000001</c:v>
                </c:pt>
                <c:pt idx="1309">
                  <c:v>304.51672500000001</c:v>
                </c:pt>
                <c:pt idx="1310">
                  <c:v>304.51672500000001</c:v>
                </c:pt>
                <c:pt idx="1311">
                  <c:v>304.51672500000001</c:v>
                </c:pt>
                <c:pt idx="1312">
                  <c:v>304.51672500000001</c:v>
                </c:pt>
                <c:pt idx="1313">
                  <c:v>304.51672500000001</c:v>
                </c:pt>
                <c:pt idx="1314">
                  <c:v>304.51672500000001</c:v>
                </c:pt>
                <c:pt idx="1315">
                  <c:v>304.51672500000001</c:v>
                </c:pt>
                <c:pt idx="1316">
                  <c:v>304.51672500000001</c:v>
                </c:pt>
                <c:pt idx="1317">
                  <c:v>304.51672500000001</c:v>
                </c:pt>
                <c:pt idx="1318">
                  <c:v>304.51672500000001</c:v>
                </c:pt>
                <c:pt idx="1319">
                  <c:v>304.51672500000001</c:v>
                </c:pt>
                <c:pt idx="1320">
                  <c:v>304.51672500000001</c:v>
                </c:pt>
                <c:pt idx="1321">
                  <c:v>304.51672500000001</c:v>
                </c:pt>
                <c:pt idx="1322">
                  <c:v>304.51672500000001</c:v>
                </c:pt>
                <c:pt idx="1323">
                  <c:v>308.37471499999998</c:v>
                </c:pt>
                <c:pt idx="1324">
                  <c:v>308.37471499999998</c:v>
                </c:pt>
                <c:pt idx="1325">
                  <c:v>308.37471499999998</c:v>
                </c:pt>
                <c:pt idx="1326">
                  <c:v>308.37471499999998</c:v>
                </c:pt>
                <c:pt idx="1327">
                  <c:v>308.37471499999998</c:v>
                </c:pt>
                <c:pt idx="1328">
                  <c:v>308.37471499999998</c:v>
                </c:pt>
                <c:pt idx="1329">
                  <c:v>308.37471499999998</c:v>
                </c:pt>
                <c:pt idx="1330">
                  <c:v>308.37471499999998</c:v>
                </c:pt>
                <c:pt idx="1331">
                  <c:v>308.37471499999998</c:v>
                </c:pt>
                <c:pt idx="1332">
                  <c:v>308.37471499999998</c:v>
                </c:pt>
                <c:pt idx="1333">
                  <c:v>308.37471499999998</c:v>
                </c:pt>
                <c:pt idx="1334">
                  <c:v>308.37471499999998</c:v>
                </c:pt>
                <c:pt idx="1335">
                  <c:v>308.37471499999998</c:v>
                </c:pt>
                <c:pt idx="1336">
                  <c:v>308.37471499999998</c:v>
                </c:pt>
                <c:pt idx="1337">
                  <c:v>308.37471499999998</c:v>
                </c:pt>
                <c:pt idx="1338">
                  <c:v>308.37471499999998</c:v>
                </c:pt>
                <c:pt idx="1339">
                  <c:v>308.37471499999998</c:v>
                </c:pt>
                <c:pt idx="1340">
                  <c:v>308.37471499999998</c:v>
                </c:pt>
                <c:pt idx="1341">
                  <c:v>308.37471499999998</c:v>
                </c:pt>
                <c:pt idx="1342">
                  <c:v>308.37471499999998</c:v>
                </c:pt>
                <c:pt idx="1343">
                  <c:v>262.07</c:v>
                </c:pt>
                <c:pt idx="1344">
                  <c:v>262.07</c:v>
                </c:pt>
                <c:pt idx="1345">
                  <c:v>262.07</c:v>
                </c:pt>
                <c:pt idx="1346">
                  <c:v>262.07</c:v>
                </c:pt>
                <c:pt idx="1347">
                  <c:v>262.07</c:v>
                </c:pt>
                <c:pt idx="1348">
                  <c:v>262.07</c:v>
                </c:pt>
                <c:pt idx="1349">
                  <c:v>262.07</c:v>
                </c:pt>
                <c:pt idx="1350">
                  <c:v>262.07</c:v>
                </c:pt>
                <c:pt idx="1351">
                  <c:v>262.07</c:v>
                </c:pt>
                <c:pt idx="1352">
                  <c:v>262.07</c:v>
                </c:pt>
                <c:pt idx="1353">
                  <c:v>262.07</c:v>
                </c:pt>
                <c:pt idx="1354">
                  <c:v>262.07</c:v>
                </c:pt>
                <c:pt idx="1355">
                  <c:v>262.07</c:v>
                </c:pt>
                <c:pt idx="1356">
                  <c:v>262.07</c:v>
                </c:pt>
                <c:pt idx="1357">
                  <c:v>262.07</c:v>
                </c:pt>
                <c:pt idx="1358">
                  <c:v>262.07</c:v>
                </c:pt>
                <c:pt idx="1359">
                  <c:v>262.07</c:v>
                </c:pt>
                <c:pt idx="1360">
                  <c:v>262.07</c:v>
                </c:pt>
                <c:pt idx="1361">
                  <c:v>262.07</c:v>
                </c:pt>
                <c:pt idx="1362">
                  <c:v>262.07</c:v>
                </c:pt>
                <c:pt idx="1363">
                  <c:v>262.07</c:v>
                </c:pt>
                <c:pt idx="1364">
                  <c:v>262.07</c:v>
                </c:pt>
                <c:pt idx="1365">
                  <c:v>282.26099900000003</c:v>
                </c:pt>
                <c:pt idx="1366">
                  <c:v>282.26099900000003</c:v>
                </c:pt>
                <c:pt idx="1367">
                  <c:v>282.26099900000003</c:v>
                </c:pt>
                <c:pt idx="1368">
                  <c:v>282.26099900000003</c:v>
                </c:pt>
                <c:pt idx="1369">
                  <c:v>282.26099900000003</c:v>
                </c:pt>
                <c:pt idx="1370">
                  <c:v>282.26099900000003</c:v>
                </c:pt>
                <c:pt idx="1371">
                  <c:v>282.26099900000003</c:v>
                </c:pt>
                <c:pt idx="1372">
                  <c:v>282.26099900000003</c:v>
                </c:pt>
                <c:pt idx="1373">
                  <c:v>282.26099900000003</c:v>
                </c:pt>
                <c:pt idx="1374">
                  <c:v>282.26099900000003</c:v>
                </c:pt>
                <c:pt idx="1375">
                  <c:v>282.26099900000003</c:v>
                </c:pt>
                <c:pt idx="1376">
                  <c:v>282.26099900000003</c:v>
                </c:pt>
                <c:pt idx="1377">
                  <c:v>282.26099900000003</c:v>
                </c:pt>
                <c:pt idx="1378">
                  <c:v>282.26099900000003</c:v>
                </c:pt>
                <c:pt idx="1379">
                  <c:v>282.26099900000003</c:v>
                </c:pt>
                <c:pt idx="1380">
                  <c:v>282.26099900000003</c:v>
                </c:pt>
                <c:pt idx="1381">
                  <c:v>282.26099900000003</c:v>
                </c:pt>
                <c:pt idx="1382">
                  <c:v>282.26099900000003</c:v>
                </c:pt>
                <c:pt idx="1383">
                  <c:v>282.26099900000003</c:v>
                </c:pt>
                <c:pt idx="1384">
                  <c:v>282.26099900000003</c:v>
                </c:pt>
                <c:pt idx="1385">
                  <c:v>282.26099900000003</c:v>
                </c:pt>
                <c:pt idx="1386">
                  <c:v>282.26099900000003</c:v>
                </c:pt>
                <c:pt idx="1387">
                  <c:v>246.65</c:v>
                </c:pt>
                <c:pt idx="1388">
                  <c:v>246.65</c:v>
                </c:pt>
                <c:pt idx="1389">
                  <c:v>246.65</c:v>
                </c:pt>
                <c:pt idx="1390">
                  <c:v>246.65</c:v>
                </c:pt>
                <c:pt idx="1391">
                  <c:v>246.65</c:v>
                </c:pt>
                <c:pt idx="1392">
                  <c:v>246.65</c:v>
                </c:pt>
                <c:pt idx="1393">
                  <c:v>246.65</c:v>
                </c:pt>
                <c:pt idx="1394">
                  <c:v>246.65</c:v>
                </c:pt>
                <c:pt idx="1395">
                  <c:v>246.65</c:v>
                </c:pt>
                <c:pt idx="1396">
                  <c:v>246.65</c:v>
                </c:pt>
                <c:pt idx="1397">
                  <c:v>246.65</c:v>
                </c:pt>
                <c:pt idx="1398">
                  <c:v>246.65</c:v>
                </c:pt>
                <c:pt idx="1399">
                  <c:v>246.65</c:v>
                </c:pt>
                <c:pt idx="1400">
                  <c:v>246.65</c:v>
                </c:pt>
                <c:pt idx="1401">
                  <c:v>246.65</c:v>
                </c:pt>
                <c:pt idx="1402">
                  <c:v>246.65</c:v>
                </c:pt>
                <c:pt idx="1403">
                  <c:v>246.65</c:v>
                </c:pt>
                <c:pt idx="1404">
                  <c:v>246.65</c:v>
                </c:pt>
                <c:pt idx="1405">
                  <c:v>246.65</c:v>
                </c:pt>
                <c:pt idx="1406">
                  <c:v>246.65</c:v>
                </c:pt>
                <c:pt idx="1407">
                  <c:v>246.65</c:v>
                </c:pt>
                <c:pt idx="1408">
                  <c:v>238.40765999999999</c:v>
                </c:pt>
                <c:pt idx="1409">
                  <c:v>238.40765999999999</c:v>
                </c:pt>
                <c:pt idx="1410">
                  <c:v>238.40765999999999</c:v>
                </c:pt>
                <c:pt idx="1411">
                  <c:v>238.40765999999999</c:v>
                </c:pt>
                <c:pt idx="1412">
                  <c:v>238.40765999999999</c:v>
                </c:pt>
                <c:pt idx="1413">
                  <c:v>238.40765999999999</c:v>
                </c:pt>
                <c:pt idx="1414">
                  <c:v>238.40765999999999</c:v>
                </c:pt>
                <c:pt idx="1415">
                  <c:v>238.40765999999999</c:v>
                </c:pt>
                <c:pt idx="1416">
                  <c:v>238.40765999999999</c:v>
                </c:pt>
                <c:pt idx="1417">
                  <c:v>238.40765999999999</c:v>
                </c:pt>
                <c:pt idx="1418">
                  <c:v>238.40765999999999</c:v>
                </c:pt>
                <c:pt idx="1419">
                  <c:v>238.40765999999999</c:v>
                </c:pt>
                <c:pt idx="1420">
                  <c:v>238.40765999999999</c:v>
                </c:pt>
                <c:pt idx="1421">
                  <c:v>238.40765999999999</c:v>
                </c:pt>
                <c:pt idx="1422">
                  <c:v>238.40765999999999</c:v>
                </c:pt>
                <c:pt idx="1423">
                  <c:v>238.40765999999999</c:v>
                </c:pt>
                <c:pt idx="1424">
                  <c:v>238.40765999999999</c:v>
                </c:pt>
                <c:pt idx="1425">
                  <c:v>238.40765999999999</c:v>
                </c:pt>
                <c:pt idx="1426">
                  <c:v>238.40765999999999</c:v>
                </c:pt>
                <c:pt idx="1427">
                  <c:v>238.40765999999999</c:v>
                </c:pt>
                <c:pt idx="1428">
                  <c:v>238.40765999999999</c:v>
                </c:pt>
                <c:pt idx="1429">
                  <c:v>238.40765999999999</c:v>
                </c:pt>
                <c:pt idx="1430">
                  <c:v>215.67</c:v>
                </c:pt>
                <c:pt idx="1431">
                  <c:v>215.67</c:v>
                </c:pt>
                <c:pt idx="1432">
                  <c:v>215.67</c:v>
                </c:pt>
                <c:pt idx="1433">
                  <c:v>215.67</c:v>
                </c:pt>
                <c:pt idx="1434">
                  <c:v>215.67</c:v>
                </c:pt>
                <c:pt idx="1435">
                  <c:v>215.67</c:v>
                </c:pt>
                <c:pt idx="1436">
                  <c:v>215.67</c:v>
                </c:pt>
                <c:pt idx="1437">
                  <c:v>215.67</c:v>
                </c:pt>
                <c:pt idx="1438">
                  <c:v>215.67</c:v>
                </c:pt>
                <c:pt idx="1439">
                  <c:v>215.67</c:v>
                </c:pt>
                <c:pt idx="1440">
                  <c:v>215.67</c:v>
                </c:pt>
                <c:pt idx="1441">
                  <c:v>215.67</c:v>
                </c:pt>
                <c:pt idx="1442">
                  <c:v>215.67</c:v>
                </c:pt>
                <c:pt idx="1443">
                  <c:v>215.67</c:v>
                </c:pt>
                <c:pt idx="1444">
                  <c:v>215.67</c:v>
                </c:pt>
                <c:pt idx="1445">
                  <c:v>215.67</c:v>
                </c:pt>
                <c:pt idx="1446">
                  <c:v>215.67</c:v>
                </c:pt>
                <c:pt idx="1447">
                  <c:v>215.67</c:v>
                </c:pt>
                <c:pt idx="1448">
                  <c:v>215.67</c:v>
                </c:pt>
                <c:pt idx="1449">
                  <c:v>215.67</c:v>
                </c:pt>
                <c:pt idx="1450">
                  <c:v>215.67</c:v>
                </c:pt>
                <c:pt idx="1451">
                  <c:v>215.67</c:v>
                </c:pt>
                <c:pt idx="1452">
                  <c:v>215.67</c:v>
                </c:pt>
                <c:pt idx="1453">
                  <c:v>237.71</c:v>
                </c:pt>
                <c:pt idx="1454">
                  <c:v>237.71</c:v>
                </c:pt>
                <c:pt idx="1455">
                  <c:v>237.71</c:v>
                </c:pt>
                <c:pt idx="1456">
                  <c:v>237.71</c:v>
                </c:pt>
                <c:pt idx="1457">
                  <c:v>237.71</c:v>
                </c:pt>
                <c:pt idx="1458">
                  <c:v>237.71</c:v>
                </c:pt>
                <c:pt idx="1459">
                  <c:v>237.71</c:v>
                </c:pt>
                <c:pt idx="1460">
                  <c:v>237.71</c:v>
                </c:pt>
                <c:pt idx="1461">
                  <c:v>237.71</c:v>
                </c:pt>
                <c:pt idx="1462">
                  <c:v>237.71</c:v>
                </c:pt>
                <c:pt idx="1463">
                  <c:v>237.71</c:v>
                </c:pt>
                <c:pt idx="1464">
                  <c:v>237.71</c:v>
                </c:pt>
                <c:pt idx="1465">
                  <c:v>237.71</c:v>
                </c:pt>
                <c:pt idx="1466">
                  <c:v>237.71</c:v>
                </c:pt>
                <c:pt idx="1467">
                  <c:v>237.71</c:v>
                </c:pt>
                <c:pt idx="1468">
                  <c:v>237.71</c:v>
                </c:pt>
                <c:pt idx="1469">
                  <c:v>237.71</c:v>
                </c:pt>
                <c:pt idx="1470">
                  <c:v>237.71</c:v>
                </c:pt>
                <c:pt idx="1471">
                  <c:v>237.71</c:v>
                </c:pt>
                <c:pt idx="1472">
                  <c:v>237.71</c:v>
                </c:pt>
                <c:pt idx="1473">
                  <c:v>237.71</c:v>
                </c:pt>
                <c:pt idx="1474">
                  <c:v>225.46</c:v>
                </c:pt>
                <c:pt idx="1475">
                  <c:v>225.46</c:v>
                </c:pt>
                <c:pt idx="1476">
                  <c:v>225.46</c:v>
                </c:pt>
                <c:pt idx="1477">
                  <c:v>225.46</c:v>
                </c:pt>
                <c:pt idx="1478">
                  <c:v>225.46</c:v>
                </c:pt>
                <c:pt idx="1479">
                  <c:v>225.46</c:v>
                </c:pt>
                <c:pt idx="1480">
                  <c:v>225.46</c:v>
                </c:pt>
                <c:pt idx="1481">
                  <c:v>225.46</c:v>
                </c:pt>
                <c:pt idx="1482">
                  <c:v>225.46</c:v>
                </c:pt>
                <c:pt idx="1483">
                  <c:v>225.46</c:v>
                </c:pt>
                <c:pt idx="1484">
                  <c:v>225.46</c:v>
                </c:pt>
                <c:pt idx="1485">
                  <c:v>225.46</c:v>
                </c:pt>
                <c:pt idx="1486">
                  <c:v>225.46</c:v>
                </c:pt>
                <c:pt idx="1487">
                  <c:v>225.46</c:v>
                </c:pt>
                <c:pt idx="1488">
                  <c:v>225.46</c:v>
                </c:pt>
                <c:pt idx="1489">
                  <c:v>225.46</c:v>
                </c:pt>
                <c:pt idx="1490">
                  <c:v>225.46</c:v>
                </c:pt>
                <c:pt idx="1491">
                  <c:v>225.46</c:v>
                </c:pt>
                <c:pt idx="1492">
                  <c:v>225.46</c:v>
                </c:pt>
                <c:pt idx="1493">
                  <c:v>225.46</c:v>
                </c:pt>
                <c:pt idx="1494">
                  <c:v>225.46</c:v>
                </c:pt>
                <c:pt idx="1495">
                  <c:v>225.46</c:v>
                </c:pt>
                <c:pt idx="1496">
                  <c:v>179.35</c:v>
                </c:pt>
                <c:pt idx="1497">
                  <c:v>179.35</c:v>
                </c:pt>
                <c:pt idx="1498">
                  <c:v>179.35</c:v>
                </c:pt>
                <c:pt idx="1499">
                  <c:v>179.35</c:v>
                </c:pt>
                <c:pt idx="1500">
                  <c:v>179.35</c:v>
                </c:pt>
                <c:pt idx="1501">
                  <c:v>179.35</c:v>
                </c:pt>
                <c:pt idx="1502">
                  <c:v>179.35</c:v>
                </c:pt>
                <c:pt idx="1503">
                  <c:v>179.35</c:v>
                </c:pt>
                <c:pt idx="1504">
                  <c:v>179.35</c:v>
                </c:pt>
                <c:pt idx="1505">
                  <c:v>179.35</c:v>
                </c:pt>
                <c:pt idx="1506">
                  <c:v>179.35</c:v>
                </c:pt>
                <c:pt idx="1507">
                  <c:v>179.35</c:v>
                </c:pt>
                <c:pt idx="1508">
                  <c:v>179.35</c:v>
                </c:pt>
                <c:pt idx="1509">
                  <c:v>179.35</c:v>
                </c:pt>
                <c:pt idx="1510">
                  <c:v>179.35</c:v>
                </c:pt>
                <c:pt idx="1511">
                  <c:v>179.35</c:v>
                </c:pt>
                <c:pt idx="1512">
                  <c:v>179.35</c:v>
                </c:pt>
                <c:pt idx="1513">
                  <c:v>179.35</c:v>
                </c:pt>
                <c:pt idx="1514">
                  <c:v>179.35</c:v>
                </c:pt>
                <c:pt idx="1515">
                  <c:v>179.35</c:v>
                </c:pt>
                <c:pt idx="1516">
                  <c:v>179.35</c:v>
                </c:pt>
                <c:pt idx="1517">
                  <c:v>179.35</c:v>
                </c:pt>
                <c:pt idx="1518">
                  <c:v>148.05000000000001</c:v>
                </c:pt>
                <c:pt idx="1519">
                  <c:v>148.05000000000001</c:v>
                </c:pt>
                <c:pt idx="1520">
                  <c:v>148.05000000000001</c:v>
                </c:pt>
                <c:pt idx="1521">
                  <c:v>148.05000000000001</c:v>
                </c:pt>
                <c:pt idx="1522">
                  <c:v>148.05000000000001</c:v>
                </c:pt>
                <c:pt idx="1523">
                  <c:v>148.05000000000001</c:v>
                </c:pt>
                <c:pt idx="1524">
                  <c:v>148.05000000000001</c:v>
                </c:pt>
                <c:pt idx="1525">
                  <c:v>148.05000000000001</c:v>
                </c:pt>
                <c:pt idx="1526">
                  <c:v>148.05000000000001</c:v>
                </c:pt>
                <c:pt idx="1527">
                  <c:v>148.05000000000001</c:v>
                </c:pt>
                <c:pt idx="1528">
                  <c:v>148.05000000000001</c:v>
                </c:pt>
                <c:pt idx="1529">
                  <c:v>148.05000000000001</c:v>
                </c:pt>
                <c:pt idx="1530">
                  <c:v>148.05000000000001</c:v>
                </c:pt>
                <c:pt idx="1531">
                  <c:v>148.05000000000001</c:v>
                </c:pt>
                <c:pt idx="1532">
                  <c:v>148.05000000000001</c:v>
                </c:pt>
                <c:pt idx="1533">
                  <c:v>148.05000000000001</c:v>
                </c:pt>
                <c:pt idx="1534">
                  <c:v>148.05000000000001</c:v>
                </c:pt>
                <c:pt idx="1535">
                  <c:v>148.05000000000001</c:v>
                </c:pt>
                <c:pt idx="1536">
                  <c:v>148.05000000000001</c:v>
                </c:pt>
                <c:pt idx="1537">
                  <c:v>148.05000000000001</c:v>
                </c:pt>
                <c:pt idx="1538">
                  <c:v>148.05000000000001</c:v>
                </c:pt>
                <c:pt idx="1539">
                  <c:v>126.26203</c:v>
                </c:pt>
                <c:pt idx="1540">
                  <c:v>126.26203</c:v>
                </c:pt>
                <c:pt idx="1541">
                  <c:v>126.26203</c:v>
                </c:pt>
                <c:pt idx="1542">
                  <c:v>126.26203</c:v>
                </c:pt>
                <c:pt idx="1543">
                  <c:v>126.26203</c:v>
                </c:pt>
                <c:pt idx="1544">
                  <c:v>126.26203</c:v>
                </c:pt>
                <c:pt idx="1545">
                  <c:v>126.26203</c:v>
                </c:pt>
                <c:pt idx="1546">
                  <c:v>126.26203</c:v>
                </c:pt>
                <c:pt idx="1547">
                  <c:v>126.26203</c:v>
                </c:pt>
                <c:pt idx="1548">
                  <c:v>126.26203</c:v>
                </c:pt>
                <c:pt idx="1549">
                  <c:v>126.26203</c:v>
                </c:pt>
                <c:pt idx="1550">
                  <c:v>126.26203</c:v>
                </c:pt>
                <c:pt idx="1551">
                  <c:v>126.26203</c:v>
                </c:pt>
                <c:pt idx="1552">
                  <c:v>126.26203</c:v>
                </c:pt>
                <c:pt idx="1553">
                  <c:v>126.26203</c:v>
                </c:pt>
                <c:pt idx="1554">
                  <c:v>126.26203</c:v>
                </c:pt>
                <c:pt idx="1555">
                  <c:v>126.26203</c:v>
                </c:pt>
                <c:pt idx="1556">
                  <c:v>126.26203</c:v>
                </c:pt>
                <c:pt idx="1557">
                  <c:v>126.26203</c:v>
                </c:pt>
                <c:pt idx="1558">
                  <c:v>126.26203</c:v>
                </c:pt>
                <c:pt idx="1559">
                  <c:v>126.26203</c:v>
                </c:pt>
                <c:pt idx="1560">
                  <c:v>126.26203</c:v>
                </c:pt>
                <c:pt idx="1561">
                  <c:v>126.26203</c:v>
                </c:pt>
                <c:pt idx="1562">
                  <c:v>126.50861999999999</c:v>
                </c:pt>
                <c:pt idx="1563">
                  <c:v>126.50861999999999</c:v>
                </c:pt>
                <c:pt idx="1564">
                  <c:v>126.50861999999999</c:v>
                </c:pt>
                <c:pt idx="1565">
                  <c:v>126.50861999999999</c:v>
                </c:pt>
                <c:pt idx="1566">
                  <c:v>126.50861999999999</c:v>
                </c:pt>
                <c:pt idx="1567">
                  <c:v>126.50861999999999</c:v>
                </c:pt>
                <c:pt idx="1568">
                  <c:v>126.50861999999999</c:v>
                </c:pt>
                <c:pt idx="1569">
                  <c:v>126.50861999999999</c:v>
                </c:pt>
                <c:pt idx="1570">
                  <c:v>126.50861999999999</c:v>
                </c:pt>
                <c:pt idx="1571">
                  <c:v>126.50861999999999</c:v>
                </c:pt>
                <c:pt idx="1572">
                  <c:v>126.50861999999999</c:v>
                </c:pt>
                <c:pt idx="1573">
                  <c:v>126.50861999999999</c:v>
                </c:pt>
                <c:pt idx="1574">
                  <c:v>126.50861999999999</c:v>
                </c:pt>
                <c:pt idx="1575">
                  <c:v>126.50861999999999</c:v>
                </c:pt>
                <c:pt idx="1576">
                  <c:v>126.50861999999999</c:v>
                </c:pt>
                <c:pt idx="1577">
                  <c:v>126.50861999999999</c:v>
                </c:pt>
                <c:pt idx="1578">
                  <c:v>126.50861999999999</c:v>
                </c:pt>
                <c:pt idx="1579">
                  <c:v>126.50861999999999</c:v>
                </c:pt>
                <c:pt idx="1580">
                  <c:v>126.50861999999999</c:v>
                </c:pt>
                <c:pt idx="1581">
                  <c:v>126.50861999999999</c:v>
                </c:pt>
                <c:pt idx="1582">
                  <c:v>126.50861999999999</c:v>
                </c:pt>
                <c:pt idx="1583">
                  <c:v>143.15766300000001</c:v>
                </c:pt>
                <c:pt idx="1584">
                  <c:v>143.15766300000001</c:v>
                </c:pt>
                <c:pt idx="1585">
                  <c:v>143.15766300000001</c:v>
                </c:pt>
                <c:pt idx="1586">
                  <c:v>143.15766300000001</c:v>
                </c:pt>
                <c:pt idx="1587">
                  <c:v>143.15766300000001</c:v>
                </c:pt>
                <c:pt idx="1588">
                  <c:v>143.15766300000001</c:v>
                </c:pt>
                <c:pt idx="1589">
                  <c:v>143.15766300000001</c:v>
                </c:pt>
                <c:pt idx="1590">
                  <c:v>143.15766300000001</c:v>
                </c:pt>
                <c:pt idx="1591">
                  <c:v>143.15766300000001</c:v>
                </c:pt>
                <c:pt idx="1592">
                  <c:v>143.15766300000001</c:v>
                </c:pt>
                <c:pt idx="1593">
                  <c:v>143.15766300000001</c:v>
                </c:pt>
                <c:pt idx="1594">
                  <c:v>143.15766300000001</c:v>
                </c:pt>
                <c:pt idx="1595">
                  <c:v>143.15766300000001</c:v>
                </c:pt>
                <c:pt idx="1596">
                  <c:v>143.15766300000001</c:v>
                </c:pt>
                <c:pt idx="1597">
                  <c:v>143.15766300000001</c:v>
                </c:pt>
                <c:pt idx="1598">
                  <c:v>143.15766300000001</c:v>
                </c:pt>
                <c:pt idx="1599">
                  <c:v>143.15766300000001</c:v>
                </c:pt>
                <c:pt idx="1600">
                  <c:v>143.15766300000001</c:v>
                </c:pt>
                <c:pt idx="1601">
                  <c:v>143.15766300000001</c:v>
                </c:pt>
                <c:pt idx="1602">
                  <c:v>143.15766300000001</c:v>
                </c:pt>
                <c:pt idx="1603">
                  <c:v>143.15766300000001</c:v>
                </c:pt>
              </c:numCache>
            </c:numRef>
          </c:val>
          <c:smooth val="0"/>
          <c:extLst>
            <c:ext xmlns:c16="http://schemas.microsoft.com/office/drawing/2014/chart" uri="{C3380CC4-5D6E-409C-BE32-E72D297353CC}">
              <c16:uniqueId val="{00000003-107D-4B7D-9DDF-CFFE185EAA0F}"/>
            </c:ext>
          </c:extLst>
        </c:ser>
        <c:ser>
          <c:idx val="1"/>
          <c:order val="1"/>
          <c:tx>
            <c:strRef>
              <c:f>Fuel!$Y$4</c:f>
              <c:strCache>
                <c:ptCount val="1"/>
                <c:pt idx="0">
                  <c:v>Precio FO4 S.IND/ Inc. IVA EPP</c:v>
                </c:pt>
              </c:strCache>
            </c:strRef>
          </c:tx>
          <c:spPr>
            <a:ln w="38100">
              <a:solidFill>
                <a:srgbClr val="002060"/>
              </a:solidFill>
            </a:ln>
          </c:spPr>
          <c:marker>
            <c:symbol val="none"/>
          </c:marker>
          <c:cat>
            <c:numRef>
              <c:f>Fuel!$C$94:$C$1697</c:f>
              <c:numCache>
                <c:formatCode>m/d/yyyy</c:formatCode>
                <c:ptCount val="1604"/>
                <c:pt idx="1">
                  <c:v>44677</c:v>
                </c:pt>
                <c:pt idx="2">
                  <c:v>44676</c:v>
                </c:pt>
                <c:pt idx="3">
                  <c:v>44673</c:v>
                </c:pt>
                <c:pt idx="4">
                  <c:v>44672</c:v>
                </c:pt>
                <c:pt idx="5">
                  <c:v>44671</c:v>
                </c:pt>
                <c:pt idx="6">
                  <c:v>44670</c:v>
                </c:pt>
                <c:pt idx="7">
                  <c:v>44669</c:v>
                </c:pt>
                <c:pt idx="8">
                  <c:v>44665</c:v>
                </c:pt>
                <c:pt idx="9">
                  <c:v>44664</c:v>
                </c:pt>
                <c:pt idx="10">
                  <c:v>44663</c:v>
                </c:pt>
                <c:pt idx="11">
                  <c:v>44662</c:v>
                </c:pt>
                <c:pt idx="12">
                  <c:v>44659</c:v>
                </c:pt>
                <c:pt idx="13">
                  <c:v>44658</c:v>
                </c:pt>
                <c:pt idx="14">
                  <c:v>44657</c:v>
                </c:pt>
                <c:pt idx="15">
                  <c:v>44656</c:v>
                </c:pt>
                <c:pt idx="16">
                  <c:v>44655</c:v>
                </c:pt>
                <c:pt idx="17">
                  <c:v>44652</c:v>
                </c:pt>
                <c:pt idx="18">
                  <c:v>44651</c:v>
                </c:pt>
                <c:pt idx="19">
                  <c:v>44650</c:v>
                </c:pt>
                <c:pt idx="20">
                  <c:v>44649</c:v>
                </c:pt>
                <c:pt idx="21">
                  <c:v>44648</c:v>
                </c:pt>
                <c:pt idx="22">
                  <c:v>44645</c:v>
                </c:pt>
                <c:pt idx="23">
                  <c:v>44644</c:v>
                </c:pt>
                <c:pt idx="24">
                  <c:v>44643</c:v>
                </c:pt>
                <c:pt idx="25">
                  <c:v>44642</c:v>
                </c:pt>
                <c:pt idx="26">
                  <c:v>44641</c:v>
                </c:pt>
                <c:pt idx="27">
                  <c:v>44638</c:v>
                </c:pt>
                <c:pt idx="28">
                  <c:v>44637</c:v>
                </c:pt>
                <c:pt idx="29">
                  <c:v>44636</c:v>
                </c:pt>
                <c:pt idx="30">
                  <c:v>44635</c:v>
                </c:pt>
                <c:pt idx="31">
                  <c:v>44634</c:v>
                </c:pt>
                <c:pt idx="32">
                  <c:v>44631</c:v>
                </c:pt>
                <c:pt idx="33">
                  <c:v>44630</c:v>
                </c:pt>
                <c:pt idx="34">
                  <c:v>44629</c:v>
                </c:pt>
                <c:pt idx="35">
                  <c:v>44628</c:v>
                </c:pt>
                <c:pt idx="36">
                  <c:v>44627</c:v>
                </c:pt>
                <c:pt idx="37">
                  <c:v>44624</c:v>
                </c:pt>
                <c:pt idx="38">
                  <c:v>44623</c:v>
                </c:pt>
                <c:pt idx="39">
                  <c:v>44622</c:v>
                </c:pt>
                <c:pt idx="40">
                  <c:v>44621</c:v>
                </c:pt>
                <c:pt idx="41">
                  <c:v>44620</c:v>
                </c:pt>
                <c:pt idx="42">
                  <c:v>44617</c:v>
                </c:pt>
                <c:pt idx="43">
                  <c:v>44616</c:v>
                </c:pt>
                <c:pt idx="44">
                  <c:v>44615</c:v>
                </c:pt>
                <c:pt idx="45">
                  <c:v>44614</c:v>
                </c:pt>
                <c:pt idx="46">
                  <c:v>44610</c:v>
                </c:pt>
                <c:pt idx="47">
                  <c:v>44609</c:v>
                </c:pt>
                <c:pt idx="48">
                  <c:v>44608</c:v>
                </c:pt>
                <c:pt idx="49">
                  <c:v>44607</c:v>
                </c:pt>
                <c:pt idx="50">
                  <c:v>44606</c:v>
                </c:pt>
                <c:pt idx="51">
                  <c:v>44603</c:v>
                </c:pt>
                <c:pt idx="52">
                  <c:v>44602</c:v>
                </c:pt>
                <c:pt idx="53">
                  <c:v>44601</c:v>
                </c:pt>
                <c:pt idx="54">
                  <c:v>44600</c:v>
                </c:pt>
                <c:pt idx="55">
                  <c:v>44599</c:v>
                </c:pt>
                <c:pt idx="56">
                  <c:v>44596</c:v>
                </c:pt>
                <c:pt idx="57">
                  <c:v>44595</c:v>
                </c:pt>
                <c:pt idx="58">
                  <c:v>44594</c:v>
                </c:pt>
                <c:pt idx="59">
                  <c:v>44593</c:v>
                </c:pt>
                <c:pt idx="60">
                  <c:v>44592</c:v>
                </c:pt>
                <c:pt idx="61">
                  <c:v>44589</c:v>
                </c:pt>
                <c:pt idx="62">
                  <c:v>44588</c:v>
                </c:pt>
                <c:pt idx="63">
                  <c:v>44587</c:v>
                </c:pt>
                <c:pt idx="64">
                  <c:v>44586</c:v>
                </c:pt>
                <c:pt idx="65">
                  <c:v>44585</c:v>
                </c:pt>
                <c:pt idx="66">
                  <c:v>44582</c:v>
                </c:pt>
                <c:pt idx="67">
                  <c:v>44581</c:v>
                </c:pt>
                <c:pt idx="68">
                  <c:v>44580</c:v>
                </c:pt>
                <c:pt idx="69">
                  <c:v>44579</c:v>
                </c:pt>
                <c:pt idx="70">
                  <c:v>44578</c:v>
                </c:pt>
                <c:pt idx="71">
                  <c:v>44575</c:v>
                </c:pt>
                <c:pt idx="72">
                  <c:v>44574</c:v>
                </c:pt>
                <c:pt idx="73">
                  <c:v>44573</c:v>
                </c:pt>
                <c:pt idx="74">
                  <c:v>44572</c:v>
                </c:pt>
                <c:pt idx="75">
                  <c:v>44571</c:v>
                </c:pt>
                <c:pt idx="76">
                  <c:v>44568</c:v>
                </c:pt>
                <c:pt idx="77">
                  <c:v>44567</c:v>
                </c:pt>
                <c:pt idx="78">
                  <c:v>44566</c:v>
                </c:pt>
                <c:pt idx="79">
                  <c:v>44565</c:v>
                </c:pt>
                <c:pt idx="80">
                  <c:v>44564</c:v>
                </c:pt>
                <c:pt idx="81">
                  <c:v>44560</c:v>
                </c:pt>
                <c:pt idx="82">
                  <c:v>44559</c:v>
                </c:pt>
                <c:pt idx="83">
                  <c:v>44558</c:v>
                </c:pt>
                <c:pt idx="84">
                  <c:v>44557</c:v>
                </c:pt>
                <c:pt idx="85">
                  <c:v>44553</c:v>
                </c:pt>
                <c:pt idx="86">
                  <c:v>44552</c:v>
                </c:pt>
                <c:pt idx="87">
                  <c:v>44551</c:v>
                </c:pt>
                <c:pt idx="88">
                  <c:v>44550</c:v>
                </c:pt>
                <c:pt idx="89">
                  <c:v>44547</c:v>
                </c:pt>
                <c:pt idx="90">
                  <c:v>44546</c:v>
                </c:pt>
                <c:pt idx="91">
                  <c:v>44545</c:v>
                </c:pt>
                <c:pt idx="92">
                  <c:v>44544</c:v>
                </c:pt>
                <c:pt idx="93">
                  <c:v>44543</c:v>
                </c:pt>
                <c:pt idx="94">
                  <c:v>44540</c:v>
                </c:pt>
                <c:pt idx="95">
                  <c:v>44539</c:v>
                </c:pt>
                <c:pt idx="96">
                  <c:v>44538</c:v>
                </c:pt>
                <c:pt idx="97">
                  <c:v>44537</c:v>
                </c:pt>
                <c:pt idx="98">
                  <c:v>44536</c:v>
                </c:pt>
                <c:pt idx="99">
                  <c:v>44533</c:v>
                </c:pt>
                <c:pt idx="100">
                  <c:v>44532</c:v>
                </c:pt>
                <c:pt idx="101">
                  <c:v>44531</c:v>
                </c:pt>
                <c:pt idx="102">
                  <c:v>44530</c:v>
                </c:pt>
                <c:pt idx="103">
                  <c:v>44529</c:v>
                </c:pt>
                <c:pt idx="104">
                  <c:v>44524</c:v>
                </c:pt>
                <c:pt idx="105">
                  <c:v>44523</c:v>
                </c:pt>
                <c:pt idx="106">
                  <c:v>44522</c:v>
                </c:pt>
                <c:pt idx="107">
                  <c:v>44519</c:v>
                </c:pt>
                <c:pt idx="108">
                  <c:v>44518</c:v>
                </c:pt>
                <c:pt idx="109">
                  <c:v>44517</c:v>
                </c:pt>
                <c:pt idx="110">
                  <c:v>44516</c:v>
                </c:pt>
                <c:pt idx="111">
                  <c:v>44515</c:v>
                </c:pt>
                <c:pt idx="112">
                  <c:v>44512</c:v>
                </c:pt>
                <c:pt idx="113">
                  <c:v>44511</c:v>
                </c:pt>
                <c:pt idx="114">
                  <c:v>44510</c:v>
                </c:pt>
                <c:pt idx="115">
                  <c:v>44509</c:v>
                </c:pt>
                <c:pt idx="116">
                  <c:v>44508</c:v>
                </c:pt>
                <c:pt idx="117">
                  <c:v>44505</c:v>
                </c:pt>
                <c:pt idx="118">
                  <c:v>44504</c:v>
                </c:pt>
                <c:pt idx="119">
                  <c:v>44503</c:v>
                </c:pt>
                <c:pt idx="120">
                  <c:v>44502</c:v>
                </c:pt>
                <c:pt idx="121">
                  <c:v>44501</c:v>
                </c:pt>
                <c:pt idx="122">
                  <c:v>44498</c:v>
                </c:pt>
                <c:pt idx="123">
                  <c:v>44497</c:v>
                </c:pt>
                <c:pt idx="124">
                  <c:v>44496</c:v>
                </c:pt>
                <c:pt idx="125">
                  <c:v>44495</c:v>
                </c:pt>
                <c:pt idx="126">
                  <c:v>44494</c:v>
                </c:pt>
                <c:pt idx="127">
                  <c:v>44491</c:v>
                </c:pt>
                <c:pt idx="128">
                  <c:v>44490</c:v>
                </c:pt>
                <c:pt idx="129">
                  <c:v>44489</c:v>
                </c:pt>
                <c:pt idx="130">
                  <c:v>44488</c:v>
                </c:pt>
                <c:pt idx="131">
                  <c:v>44487</c:v>
                </c:pt>
                <c:pt idx="132">
                  <c:v>44484</c:v>
                </c:pt>
                <c:pt idx="133">
                  <c:v>44483</c:v>
                </c:pt>
                <c:pt idx="134">
                  <c:v>44482</c:v>
                </c:pt>
                <c:pt idx="135">
                  <c:v>44481</c:v>
                </c:pt>
                <c:pt idx="136">
                  <c:v>44480</c:v>
                </c:pt>
                <c:pt idx="137">
                  <c:v>44477</c:v>
                </c:pt>
                <c:pt idx="138">
                  <c:v>44476</c:v>
                </c:pt>
                <c:pt idx="139">
                  <c:v>44475</c:v>
                </c:pt>
                <c:pt idx="140">
                  <c:v>44474</c:v>
                </c:pt>
                <c:pt idx="141">
                  <c:v>44473</c:v>
                </c:pt>
                <c:pt idx="142">
                  <c:v>44470</c:v>
                </c:pt>
                <c:pt idx="143">
                  <c:v>44469</c:v>
                </c:pt>
                <c:pt idx="144">
                  <c:v>44468</c:v>
                </c:pt>
                <c:pt idx="145">
                  <c:v>44467</c:v>
                </c:pt>
                <c:pt idx="146">
                  <c:v>44464</c:v>
                </c:pt>
                <c:pt idx="147">
                  <c:v>44463</c:v>
                </c:pt>
                <c:pt idx="148">
                  <c:v>44462</c:v>
                </c:pt>
                <c:pt idx="149">
                  <c:v>44461</c:v>
                </c:pt>
                <c:pt idx="150">
                  <c:v>44460</c:v>
                </c:pt>
                <c:pt idx="151">
                  <c:v>44459</c:v>
                </c:pt>
                <c:pt idx="152">
                  <c:v>44456</c:v>
                </c:pt>
                <c:pt idx="153">
                  <c:v>44455</c:v>
                </c:pt>
                <c:pt idx="154">
                  <c:v>44454</c:v>
                </c:pt>
                <c:pt idx="155">
                  <c:v>44453</c:v>
                </c:pt>
                <c:pt idx="156">
                  <c:v>44452</c:v>
                </c:pt>
                <c:pt idx="157">
                  <c:v>44449</c:v>
                </c:pt>
                <c:pt idx="158">
                  <c:v>44448</c:v>
                </c:pt>
                <c:pt idx="159">
                  <c:v>44447</c:v>
                </c:pt>
                <c:pt idx="160">
                  <c:v>44446</c:v>
                </c:pt>
                <c:pt idx="161">
                  <c:v>44445</c:v>
                </c:pt>
                <c:pt idx="162">
                  <c:v>44442</c:v>
                </c:pt>
                <c:pt idx="163">
                  <c:v>44441</c:v>
                </c:pt>
                <c:pt idx="164">
                  <c:v>44440</c:v>
                </c:pt>
                <c:pt idx="165">
                  <c:v>44439</c:v>
                </c:pt>
                <c:pt idx="166">
                  <c:v>44438</c:v>
                </c:pt>
                <c:pt idx="167">
                  <c:v>44435</c:v>
                </c:pt>
                <c:pt idx="168">
                  <c:v>44434</c:v>
                </c:pt>
                <c:pt idx="169">
                  <c:v>44433</c:v>
                </c:pt>
                <c:pt idx="170">
                  <c:v>44432</c:v>
                </c:pt>
                <c:pt idx="171">
                  <c:v>44431</c:v>
                </c:pt>
                <c:pt idx="172">
                  <c:v>44428</c:v>
                </c:pt>
                <c:pt idx="173">
                  <c:v>44427</c:v>
                </c:pt>
                <c:pt idx="174">
                  <c:v>44426</c:v>
                </c:pt>
                <c:pt idx="175">
                  <c:v>44425</c:v>
                </c:pt>
                <c:pt idx="176">
                  <c:v>44424</c:v>
                </c:pt>
                <c:pt idx="177">
                  <c:v>44421</c:v>
                </c:pt>
                <c:pt idx="178">
                  <c:v>44420</c:v>
                </c:pt>
                <c:pt idx="179">
                  <c:v>44419</c:v>
                </c:pt>
                <c:pt idx="180">
                  <c:v>44418</c:v>
                </c:pt>
                <c:pt idx="181">
                  <c:v>44417</c:v>
                </c:pt>
                <c:pt idx="182">
                  <c:v>44414</c:v>
                </c:pt>
                <c:pt idx="183">
                  <c:v>44413</c:v>
                </c:pt>
                <c:pt idx="184">
                  <c:v>44412</c:v>
                </c:pt>
                <c:pt idx="185">
                  <c:v>44411</c:v>
                </c:pt>
                <c:pt idx="186">
                  <c:v>44410</c:v>
                </c:pt>
                <c:pt idx="187">
                  <c:v>44407</c:v>
                </c:pt>
                <c:pt idx="188">
                  <c:v>44406</c:v>
                </c:pt>
                <c:pt idx="189">
                  <c:v>44405</c:v>
                </c:pt>
                <c:pt idx="190">
                  <c:v>44404</c:v>
                </c:pt>
                <c:pt idx="191">
                  <c:v>44403</c:v>
                </c:pt>
                <c:pt idx="192">
                  <c:v>44400</c:v>
                </c:pt>
                <c:pt idx="193">
                  <c:v>44399</c:v>
                </c:pt>
                <c:pt idx="194">
                  <c:v>44398</c:v>
                </c:pt>
                <c:pt idx="195">
                  <c:v>44397</c:v>
                </c:pt>
                <c:pt idx="196">
                  <c:v>44396</c:v>
                </c:pt>
                <c:pt idx="197">
                  <c:v>44393</c:v>
                </c:pt>
                <c:pt idx="198">
                  <c:v>44392</c:v>
                </c:pt>
                <c:pt idx="199">
                  <c:v>44391</c:v>
                </c:pt>
                <c:pt idx="200">
                  <c:v>44390</c:v>
                </c:pt>
                <c:pt idx="201">
                  <c:v>44389</c:v>
                </c:pt>
                <c:pt idx="202">
                  <c:v>44386</c:v>
                </c:pt>
                <c:pt idx="203">
                  <c:v>44385</c:v>
                </c:pt>
                <c:pt idx="204">
                  <c:v>44384</c:v>
                </c:pt>
                <c:pt idx="205">
                  <c:v>44383</c:v>
                </c:pt>
                <c:pt idx="206">
                  <c:v>44382</c:v>
                </c:pt>
                <c:pt idx="207">
                  <c:v>44379</c:v>
                </c:pt>
                <c:pt idx="208">
                  <c:v>44378</c:v>
                </c:pt>
                <c:pt idx="209">
                  <c:v>44377</c:v>
                </c:pt>
                <c:pt idx="210">
                  <c:v>44376</c:v>
                </c:pt>
                <c:pt idx="211">
                  <c:v>44375</c:v>
                </c:pt>
                <c:pt idx="212">
                  <c:v>44372</c:v>
                </c:pt>
                <c:pt idx="213">
                  <c:v>44371</c:v>
                </c:pt>
                <c:pt idx="214">
                  <c:v>44370</c:v>
                </c:pt>
                <c:pt idx="215">
                  <c:v>44369</c:v>
                </c:pt>
                <c:pt idx="216">
                  <c:v>44368</c:v>
                </c:pt>
                <c:pt idx="217">
                  <c:v>44365</c:v>
                </c:pt>
                <c:pt idx="218">
                  <c:v>44364</c:v>
                </c:pt>
                <c:pt idx="219">
                  <c:v>44363</c:v>
                </c:pt>
                <c:pt idx="220">
                  <c:v>44362</c:v>
                </c:pt>
                <c:pt idx="221">
                  <c:v>44361</c:v>
                </c:pt>
                <c:pt idx="222">
                  <c:v>44358</c:v>
                </c:pt>
                <c:pt idx="223">
                  <c:v>44357</c:v>
                </c:pt>
                <c:pt idx="224">
                  <c:v>44350</c:v>
                </c:pt>
                <c:pt idx="225">
                  <c:v>44349</c:v>
                </c:pt>
                <c:pt idx="226">
                  <c:v>44348</c:v>
                </c:pt>
                <c:pt idx="227">
                  <c:v>44347</c:v>
                </c:pt>
                <c:pt idx="228">
                  <c:v>44344</c:v>
                </c:pt>
                <c:pt idx="229">
                  <c:v>44343</c:v>
                </c:pt>
                <c:pt idx="230">
                  <c:v>44342</c:v>
                </c:pt>
                <c:pt idx="231">
                  <c:v>44341</c:v>
                </c:pt>
                <c:pt idx="232">
                  <c:v>44340</c:v>
                </c:pt>
                <c:pt idx="233">
                  <c:v>44337</c:v>
                </c:pt>
                <c:pt idx="234">
                  <c:v>44336</c:v>
                </c:pt>
                <c:pt idx="235">
                  <c:v>44335</c:v>
                </c:pt>
                <c:pt idx="236">
                  <c:v>44334</c:v>
                </c:pt>
                <c:pt idx="237">
                  <c:v>44333</c:v>
                </c:pt>
                <c:pt idx="238">
                  <c:v>44330</c:v>
                </c:pt>
                <c:pt idx="239">
                  <c:v>44329</c:v>
                </c:pt>
                <c:pt idx="240">
                  <c:v>44328</c:v>
                </c:pt>
                <c:pt idx="241">
                  <c:v>44327</c:v>
                </c:pt>
                <c:pt idx="242">
                  <c:v>44326</c:v>
                </c:pt>
                <c:pt idx="243">
                  <c:v>44323</c:v>
                </c:pt>
                <c:pt idx="244">
                  <c:v>44322</c:v>
                </c:pt>
                <c:pt idx="245">
                  <c:v>44321</c:v>
                </c:pt>
                <c:pt idx="246">
                  <c:v>44320</c:v>
                </c:pt>
                <c:pt idx="247">
                  <c:v>44319</c:v>
                </c:pt>
                <c:pt idx="248">
                  <c:v>44316</c:v>
                </c:pt>
                <c:pt idx="249">
                  <c:v>44315</c:v>
                </c:pt>
                <c:pt idx="250">
                  <c:v>44314</c:v>
                </c:pt>
                <c:pt idx="251">
                  <c:v>44313</c:v>
                </c:pt>
                <c:pt idx="252">
                  <c:v>44312</c:v>
                </c:pt>
                <c:pt idx="253">
                  <c:v>44309</c:v>
                </c:pt>
                <c:pt idx="254">
                  <c:v>44308</c:v>
                </c:pt>
                <c:pt idx="255">
                  <c:v>44307</c:v>
                </c:pt>
                <c:pt idx="256">
                  <c:v>44306</c:v>
                </c:pt>
                <c:pt idx="257">
                  <c:v>44305</c:v>
                </c:pt>
                <c:pt idx="258">
                  <c:v>44302</c:v>
                </c:pt>
                <c:pt idx="259">
                  <c:v>44301</c:v>
                </c:pt>
                <c:pt idx="260">
                  <c:v>44300</c:v>
                </c:pt>
                <c:pt idx="261">
                  <c:v>44299</c:v>
                </c:pt>
                <c:pt idx="262">
                  <c:v>44298</c:v>
                </c:pt>
                <c:pt idx="263">
                  <c:v>44295</c:v>
                </c:pt>
                <c:pt idx="264">
                  <c:v>44294</c:v>
                </c:pt>
                <c:pt idx="265">
                  <c:v>44293</c:v>
                </c:pt>
                <c:pt idx="266">
                  <c:v>44292</c:v>
                </c:pt>
                <c:pt idx="267">
                  <c:v>44291</c:v>
                </c:pt>
                <c:pt idx="268">
                  <c:v>44288</c:v>
                </c:pt>
                <c:pt idx="269">
                  <c:v>44287</c:v>
                </c:pt>
                <c:pt idx="270">
                  <c:v>44286</c:v>
                </c:pt>
                <c:pt idx="271">
                  <c:v>44285</c:v>
                </c:pt>
                <c:pt idx="272">
                  <c:v>44284</c:v>
                </c:pt>
                <c:pt idx="273">
                  <c:v>44281</c:v>
                </c:pt>
                <c:pt idx="274">
                  <c:v>44280</c:v>
                </c:pt>
                <c:pt idx="275">
                  <c:v>44279</c:v>
                </c:pt>
                <c:pt idx="276">
                  <c:v>44278</c:v>
                </c:pt>
                <c:pt idx="277">
                  <c:v>44277</c:v>
                </c:pt>
                <c:pt idx="278">
                  <c:v>44274</c:v>
                </c:pt>
                <c:pt idx="279">
                  <c:v>44273</c:v>
                </c:pt>
                <c:pt idx="280">
                  <c:v>44272</c:v>
                </c:pt>
                <c:pt idx="281">
                  <c:v>44271</c:v>
                </c:pt>
                <c:pt idx="282">
                  <c:v>44270</c:v>
                </c:pt>
                <c:pt idx="283">
                  <c:v>44267</c:v>
                </c:pt>
                <c:pt idx="284">
                  <c:v>44266</c:v>
                </c:pt>
                <c:pt idx="285">
                  <c:v>44265</c:v>
                </c:pt>
                <c:pt idx="286">
                  <c:v>44264</c:v>
                </c:pt>
                <c:pt idx="287">
                  <c:v>44263</c:v>
                </c:pt>
                <c:pt idx="288">
                  <c:v>44260</c:v>
                </c:pt>
                <c:pt idx="289">
                  <c:v>44259</c:v>
                </c:pt>
                <c:pt idx="290">
                  <c:v>44258</c:v>
                </c:pt>
                <c:pt idx="291">
                  <c:v>44257</c:v>
                </c:pt>
                <c:pt idx="292">
                  <c:v>44256</c:v>
                </c:pt>
                <c:pt idx="293">
                  <c:v>44253</c:v>
                </c:pt>
                <c:pt idx="294">
                  <c:v>44252</c:v>
                </c:pt>
                <c:pt idx="295">
                  <c:v>44251</c:v>
                </c:pt>
                <c:pt idx="296">
                  <c:v>44250</c:v>
                </c:pt>
                <c:pt idx="297">
                  <c:v>44249</c:v>
                </c:pt>
                <c:pt idx="298">
                  <c:v>44246</c:v>
                </c:pt>
                <c:pt idx="299">
                  <c:v>44245</c:v>
                </c:pt>
                <c:pt idx="300">
                  <c:v>44244</c:v>
                </c:pt>
                <c:pt idx="301">
                  <c:v>44243</c:v>
                </c:pt>
                <c:pt idx="302">
                  <c:v>44242</c:v>
                </c:pt>
                <c:pt idx="303">
                  <c:v>44239</c:v>
                </c:pt>
                <c:pt idx="304">
                  <c:v>44238</c:v>
                </c:pt>
                <c:pt idx="305">
                  <c:v>44237</c:v>
                </c:pt>
                <c:pt idx="306">
                  <c:v>44236</c:v>
                </c:pt>
                <c:pt idx="307">
                  <c:v>44235</c:v>
                </c:pt>
                <c:pt idx="308">
                  <c:v>44232</c:v>
                </c:pt>
                <c:pt idx="309">
                  <c:v>44231</c:v>
                </c:pt>
                <c:pt idx="310">
                  <c:v>44230</c:v>
                </c:pt>
                <c:pt idx="311">
                  <c:v>44229</c:v>
                </c:pt>
                <c:pt idx="312">
                  <c:v>44228</c:v>
                </c:pt>
                <c:pt idx="313">
                  <c:v>44225</c:v>
                </c:pt>
                <c:pt idx="314">
                  <c:v>44224</c:v>
                </c:pt>
                <c:pt idx="315">
                  <c:v>44223</c:v>
                </c:pt>
                <c:pt idx="316">
                  <c:v>44222</c:v>
                </c:pt>
                <c:pt idx="317">
                  <c:v>44221</c:v>
                </c:pt>
                <c:pt idx="318">
                  <c:v>44218</c:v>
                </c:pt>
                <c:pt idx="319">
                  <c:v>44217</c:v>
                </c:pt>
                <c:pt idx="320">
                  <c:v>44216</c:v>
                </c:pt>
                <c:pt idx="321">
                  <c:v>44215</c:v>
                </c:pt>
                <c:pt idx="322">
                  <c:v>44214</c:v>
                </c:pt>
                <c:pt idx="323">
                  <c:v>44211</c:v>
                </c:pt>
                <c:pt idx="324">
                  <c:v>44210</c:v>
                </c:pt>
                <c:pt idx="325">
                  <c:v>44209</c:v>
                </c:pt>
                <c:pt idx="326">
                  <c:v>44208</c:v>
                </c:pt>
                <c:pt idx="327">
                  <c:v>44207</c:v>
                </c:pt>
                <c:pt idx="328">
                  <c:v>44204</c:v>
                </c:pt>
                <c:pt idx="329">
                  <c:v>44203</c:v>
                </c:pt>
                <c:pt idx="330">
                  <c:v>44202</c:v>
                </c:pt>
                <c:pt idx="331">
                  <c:v>44201</c:v>
                </c:pt>
                <c:pt idx="332">
                  <c:v>44200</c:v>
                </c:pt>
                <c:pt idx="333">
                  <c:v>44196</c:v>
                </c:pt>
                <c:pt idx="334">
                  <c:v>44195</c:v>
                </c:pt>
                <c:pt idx="335">
                  <c:v>44194</c:v>
                </c:pt>
                <c:pt idx="336">
                  <c:v>44193</c:v>
                </c:pt>
                <c:pt idx="337">
                  <c:v>44189</c:v>
                </c:pt>
                <c:pt idx="338">
                  <c:v>44188</c:v>
                </c:pt>
                <c:pt idx="339">
                  <c:v>44187</c:v>
                </c:pt>
                <c:pt idx="340">
                  <c:v>44186</c:v>
                </c:pt>
                <c:pt idx="341">
                  <c:v>44183</c:v>
                </c:pt>
                <c:pt idx="342">
                  <c:v>44182</c:v>
                </c:pt>
                <c:pt idx="343">
                  <c:v>44181</c:v>
                </c:pt>
                <c:pt idx="344">
                  <c:v>44180</c:v>
                </c:pt>
                <c:pt idx="345">
                  <c:v>44179</c:v>
                </c:pt>
                <c:pt idx="346">
                  <c:v>44176</c:v>
                </c:pt>
                <c:pt idx="347">
                  <c:v>44175</c:v>
                </c:pt>
                <c:pt idx="348">
                  <c:v>44174</c:v>
                </c:pt>
                <c:pt idx="349">
                  <c:v>44173</c:v>
                </c:pt>
                <c:pt idx="350">
                  <c:v>44172</c:v>
                </c:pt>
                <c:pt idx="351">
                  <c:v>44169</c:v>
                </c:pt>
                <c:pt idx="352">
                  <c:v>44168</c:v>
                </c:pt>
                <c:pt idx="353">
                  <c:v>44167</c:v>
                </c:pt>
                <c:pt idx="354">
                  <c:v>44166</c:v>
                </c:pt>
                <c:pt idx="355">
                  <c:v>44165</c:v>
                </c:pt>
                <c:pt idx="356">
                  <c:v>44162</c:v>
                </c:pt>
                <c:pt idx="357">
                  <c:v>44161</c:v>
                </c:pt>
                <c:pt idx="358">
                  <c:v>44160</c:v>
                </c:pt>
                <c:pt idx="359">
                  <c:v>44159</c:v>
                </c:pt>
                <c:pt idx="360">
                  <c:v>44158</c:v>
                </c:pt>
                <c:pt idx="361">
                  <c:v>44155</c:v>
                </c:pt>
                <c:pt idx="362">
                  <c:v>44154</c:v>
                </c:pt>
                <c:pt idx="363">
                  <c:v>44153</c:v>
                </c:pt>
                <c:pt idx="364">
                  <c:v>44152</c:v>
                </c:pt>
                <c:pt idx="365">
                  <c:v>44151</c:v>
                </c:pt>
                <c:pt idx="366">
                  <c:v>44148</c:v>
                </c:pt>
                <c:pt idx="367">
                  <c:v>44147</c:v>
                </c:pt>
                <c:pt idx="368">
                  <c:v>44146</c:v>
                </c:pt>
                <c:pt idx="369">
                  <c:v>44145</c:v>
                </c:pt>
                <c:pt idx="370">
                  <c:v>44144</c:v>
                </c:pt>
                <c:pt idx="371">
                  <c:v>44141</c:v>
                </c:pt>
                <c:pt idx="372">
                  <c:v>44140</c:v>
                </c:pt>
                <c:pt idx="373">
                  <c:v>44139</c:v>
                </c:pt>
                <c:pt idx="374">
                  <c:v>44138</c:v>
                </c:pt>
                <c:pt idx="375">
                  <c:v>44137</c:v>
                </c:pt>
                <c:pt idx="376">
                  <c:v>44134</c:v>
                </c:pt>
                <c:pt idx="377">
                  <c:v>44133</c:v>
                </c:pt>
                <c:pt idx="378">
                  <c:v>44132</c:v>
                </c:pt>
                <c:pt idx="379">
                  <c:v>44131</c:v>
                </c:pt>
                <c:pt idx="380">
                  <c:v>44130</c:v>
                </c:pt>
                <c:pt idx="381">
                  <c:v>44127</c:v>
                </c:pt>
                <c:pt idx="382">
                  <c:v>44126</c:v>
                </c:pt>
                <c:pt idx="383">
                  <c:v>44125</c:v>
                </c:pt>
                <c:pt idx="384">
                  <c:v>44124</c:v>
                </c:pt>
                <c:pt idx="385">
                  <c:v>44123</c:v>
                </c:pt>
                <c:pt idx="386">
                  <c:v>44120</c:v>
                </c:pt>
                <c:pt idx="387">
                  <c:v>44119</c:v>
                </c:pt>
                <c:pt idx="388">
                  <c:v>44118</c:v>
                </c:pt>
                <c:pt idx="389">
                  <c:v>44117</c:v>
                </c:pt>
                <c:pt idx="390">
                  <c:v>44116</c:v>
                </c:pt>
                <c:pt idx="391">
                  <c:v>44113</c:v>
                </c:pt>
                <c:pt idx="392">
                  <c:v>44112</c:v>
                </c:pt>
                <c:pt idx="393">
                  <c:v>44111</c:v>
                </c:pt>
                <c:pt idx="394">
                  <c:v>44110</c:v>
                </c:pt>
                <c:pt idx="395">
                  <c:v>44109</c:v>
                </c:pt>
                <c:pt idx="396">
                  <c:v>44106</c:v>
                </c:pt>
                <c:pt idx="397">
                  <c:v>44105</c:v>
                </c:pt>
                <c:pt idx="398">
                  <c:v>44104</c:v>
                </c:pt>
                <c:pt idx="399">
                  <c:v>44103</c:v>
                </c:pt>
                <c:pt idx="400">
                  <c:v>44102</c:v>
                </c:pt>
                <c:pt idx="401">
                  <c:v>44099</c:v>
                </c:pt>
                <c:pt idx="402">
                  <c:v>44098</c:v>
                </c:pt>
                <c:pt idx="403">
                  <c:v>44097</c:v>
                </c:pt>
                <c:pt idx="404">
                  <c:v>44096</c:v>
                </c:pt>
                <c:pt idx="405">
                  <c:v>44095</c:v>
                </c:pt>
                <c:pt idx="406">
                  <c:v>44092</c:v>
                </c:pt>
                <c:pt idx="407">
                  <c:v>44091</c:v>
                </c:pt>
                <c:pt idx="408">
                  <c:v>44090</c:v>
                </c:pt>
                <c:pt idx="409">
                  <c:v>44089</c:v>
                </c:pt>
                <c:pt idx="410">
                  <c:v>44088</c:v>
                </c:pt>
                <c:pt idx="411">
                  <c:v>44085</c:v>
                </c:pt>
                <c:pt idx="412">
                  <c:v>44084</c:v>
                </c:pt>
                <c:pt idx="413">
                  <c:v>44083</c:v>
                </c:pt>
                <c:pt idx="414">
                  <c:v>44082</c:v>
                </c:pt>
                <c:pt idx="415">
                  <c:v>44081</c:v>
                </c:pt>
                <c:pt idx="416">
                  <c:v>44078</c:v>
                </c:pt>
                <c:pt idx="417">
                  <c:v>44077</c:v>
                </c:pt>
                <c:pt idx="418">
                  <c:v>44076</c:v>
                </c:pt>
                <c:pt idx="419">
                  <c:v>44075</c:v>
                </c:pt>
                <c:pt idx="420">
                  <c:v>44074</c:v>
                </c:pt>
                <c:pt idx="421">
                  <c:v>44071</c:v>
                </c:pt>
                <c:pt idx="422">
                  <c:v>44070</c:v>
                </c:pt>
                <c:pt idx="423">
                  <c:v>44069</c:v>
                </c:pt>
                <c:pt idx="424">
                  <c:v>44068</c:v>
                </c:pt>
                <c:pt idx="425">
                  <c:v>44067</c:v>
                </c:pt>
                <c:pt idx="426">
                  <c:v>44064</c:v>
                </c:pt>
                <c:pt idx="427">
                  <c:v>44063</c:v>
                </c:pt>
                <c:pt idx="428">
                  <c:v>44062</c:v>
                </c:pt>
                <c:pt idx="429">
                  <c:v>44061</c:v>
                </c:pt>
                <c:pt idx="430">
                  <c:v>44060</c:v>
                </c:pt>
                <c:pt idx="431">
                  <c:v>44057</c:v>
                </c:pt>
                <c:pt idx="432">
                  <c:v>44056</c:v>
                </c:pt>
                <c:pt idx="433">
                  <c:v>44055</c:v>
                </c:pt>
                <c:pt idx="434">
                  <c:v>44054</c:v>
                </c:pt>
                <c:pt idx="435">
                  <c:v>44053</c:v>
                </c:pt>
                <c:pt idx="436">
                  <c:v>44050</c:v>
                </c:pt>
                <c:pt idx="437">
                  <c:v>44049</c:v>
                </c:pt>
                <c:pt idx="438">
                  <c:v>44048</c:v>
                </c:pt>
                <c:pt idx="439">
                  <c:v>44047</c:v>
                </c:pt>
                <c:pt idx="440">
                  <c:v>44046</c:v>
                </c:pt>
                <c:pt idx="441">
                  <c:v>44043</c:v>
                </c:pt>
                <c:pt idx="442">
                  <c:v>44042</c:v>
                </c:pt>
                <c:pt idx="443">
                  <c:v>44041</c:v>
                </c:pt>
                <c:pt idx="444">
                  <c:v>44040</c:v>
                </c:pt>
                <c:pt idx="445">
                  <c:v>44039</c:v>
                </c:pt>
                <c:pt idx="446">
                  <c:v>44036</c:v>
                </c:pt>
                <c:pt idx="447">
                  <c:v>44035</c:v>
                </c:pt>
                <c:pt idx="448">
                  <c:v>44034</c:v>
                </c:pt>
                <c:pt idx="449">
                  <c:v>44033</c:v>
                </c:pt>
                <c:pt idx="450">
                  <c:v>44032</c:v>
                </c:pt>
                <c:pt idx="451">
                  <c:v>44029</c:v>
                </c:pt>
                <c:pt idx="452">
                  <c:v>44028</c:v>
                </c:pt>
                <c:pt idx="453">
                  <c:v>44027</c:v>
                </c:pt>
                <c:pt idx="454">
                  <c:v>44026</c:v>
                </c:pt>
                <c:pt idx="455">
                  <c:v>44025</c:v>
                </c:pt>
                <c:pt idx="456">
                  <c:v>44022</c:v>
                </c:pt>
                <c:pt idx="457">
                  <c:v>44021</c:v>
                </c:pt>
                <c:pt idx="458">
                  <c:v>44020</c:v>
                </c:pt>
                <c:pt idx="459">
                  <c:v>44019</c:v>
                </c:pt>
                <c:pt idx="460">
                  <c:v>44018</c:v>
                </c:pt>
                <c:pt idx="461">
                  <c:v>44015</c:v>
                </c:pt>
                <c:pt idx="462">
                  <c:v>44014</c:v>
                </c:pt>
                <c:pt idx="463">
                  <c:v>44013</c:v>
                </c:pt>
                <c:pt idx="464">
                  <c:v>44012</c:v>
                </c:pt>
                <c:pt idx="465">
                  <c:v>44011</c:v>
                </c:pt>
                <c:pt idx="466">
                  <c:v>44008</c:v>
                </c:pt>
                <c:pt idx="467">
                  <c:v>44007</c:v>
                </c:pt>
                <c:pt idx="468">
                  <c:v>44006</c:v>
                </c:pt>
                <c:pt idx="469">
                  <c:v>44005</c:v>
                </c:pt>
                <c:pt idx="470">
                  <c:v>44004</c:v>
                </c:pt>
                <c:pt idx="471">
                  <c:v>44001</c:v>
                </c:pt>
                <c:pt idx="472">
                  <c:v>44000</c:v>
                </c:pt>
                <c:pt idx="473">
                  <c:v>43999</c:v>
                </c:pt>
                <c:pt idx="474">
                  <c:v>43998</c:v>
                </c:pt>
                <c:pt idx="475">
                  <c:v>43997</c:v>
                </c:pt>
                <c:pt idx="476">
                  <c:v>43994</c:v>
                </c:pt>
                <c:pt idx="477">
                  <c:v>43993</c:v>
                </c:pt>
                <c:pt idx="478">
                  <c:v>43992</c:v>
                </c:pt>
                <c:pt idx="479">
                  <c:v>43991</c:v>
                </c:pt>
                <c:pt idx="480">
                  <c:v>43990</c:v>
                </c:pt>
                <c:pt idx="481">
                  <c:v>43987</c:v>
                </c:pt>
                <c:pt idx="482">
                  <c:v>43986</c:v>
                </c:pt>
                <c:pt idx="483">
                  <c:v>43985</c:v>
                </c:pt>
                <c:pt idx="484">
                  <c:v>43984</c:v>
                </c:pt>
                <c:pt idx="485">
                  <c:v>43983</c:v>
                </c:pt>
                <c:pt idx="486">
                  <c:v>43980</c:v>
                </c:pt>
                <c:pt idx="487">
                  <c:v>43979</c:v>
                </c:pt>
                <c:pt idx="488">
                  <c:v>43978</c:v>
                </c:pt>
                <c:pt idx="489">
                  <c:v>43977</c:v>
                </c:pt>
                <c:pt idx="490">
                  <c:v>43973</c:v>
                </c:pt>
                <c:pt idx="491">
                  <c:v>43972</c:v>
                </c:pt>
                <c:pt idx="492">
                  <c:v>43971</c:v>
                </c:pt>
                <c:pt idx="493">
                  <c:v>43970</c:v>
                </c:pt>
                <c:pt idx="494">
                  <c:v>43969</c:v>
                </c:pt>
                <c:pt idx="495">
                  <c:v>43966</c:v>
                </c:pt>
                <c:pt idx="496">
                  <c:v>43965</c:v>
                </c:pt>
                <c:pt idx="497">
                  <c:v>43964</c:v>
                </c:pt>
                <c:pt idx="498">
                  <c:v>43963</c:v>
                </c:pt>
                <c:pt idx="499">
                  <c:v>43962</c:v>
                </c:pt>
                <c:pt idx="500">
                  <c:v>43959</c:v>
                </c:pt>
                <c:pt idx="501">
                  <c:v>43958</c:v>
                </c:pt>
                <c:pt idx="502">
                  <c:v>43957</c:v>
                </c:pt>
                <c:pt idx="503">
                  <c:v>43956</c:v>
                </c:pt>
                <c:pt idx="504">
                  <c:v>43955</c:v>
                </c:pt>
                <c:pt idx="505">
                  <c:v>43952</c:v>
                </c:pt>
                <c:pt idx="506">
                  <c:v>43951</c:v>
                </c:pt>
                <c:pt idx="507">
                  <c:v>43950</c:v>
                </c:pt>
                <c:pt idx="508">
                  <c:v>43949</c:v>
                </c:pt>
                <c:pt idx="509">
                  <c:v>43948</c:v>
                </c:pt>
                <c:pt idx="510">
                  <c:v>43945</c:v>
                </c:pt>
                <c:pt idx="511">
                  <c:v>43944</c:v>
                </c:pt>
                <c:pt idx="512">
                  <c:v>43943</c:v>
                </c:pt>
                <c:pt idx="513">
                  <c:v>43942</c:v>
                </c:pt>
                <c:pt idx="514">
                  <c:v>43941</c:v>
                </c:pt>
                <c:pt idx="515">
                  <c:v>43938</c:v>
                </c:pt>
                <c:pt idx="516">
                  <c:v>43937</c:v>
                </c:pt>
                <c:pt idx="517">
                  <c:v>43936</c:v>
                </c:pt>
                <c:pt idx="518">
                  <c:v>43935</c:v>
                </c:pt>
                <c:pt idx="519">
                  <c:v>43934</c:v>
                </c:pt>
                <c:pt idx="520">
                  <c:v>43930</c:v>
                </c:pt>
                <c:pt idx="521">
                  <c:v>43929</c:v>
                </c:pt>
                <c:pt idx="522">
                  <c:v>43928</c:v>
                </c:pt>
                <c:pt idx="523">
                  <c:v>43927</c:v>
                </c:pt>
                <c:pt idx="524">
                  <c:v>43924</c:v>
                </c:pt>
                <c:pt idx="525">
                  <c:v>43923</c:v>
                </c:pt>
                <c:pt idx="526">
                  <c:v>43922</c:v>
                </c:pt>
                <c:pt idx="527">
                  <c:v>43921</c:v>
                </c:pt>
                <c:pt idx="528">
                  <c:v>43920</c:v>
                </c:pt>
                <c:pt idx="529">
                  <c:v>43917</c:v>
                </c:pt>
                <c:pt idx="530">
                  <c:v>43916</c:v>
                </c:pt>
                <c:pt idx="531">
                  <c:v>43915</c:v>
                </c:pt>
                <c:pt idx="532">
                  <c:v>43914</c:v>
                </c:pt>
                <c:pt idx="533">
                  <c:v>43913</c:v>
                </c:pt>
                <c:pt idx="534">
                  <c:v>43910</c:v>
                </c:pt>
                <c:pt idx="535">
                  <c:v>43909</c:v>
                </c:pt>
                <c:pt idx="536">
                  <c:v>43908</c:v>
                </c:pt>
                <c:pt idx="537">
                  <c:v>43907</c:v>
                </c:pt>
                <c:pt idx="538">
                  <c:v>43906</c:v>
                </c:pt>
                <c:pt idx="539">
                  <c:v>43903</c:v>
                </c:pt>
                <c:pt idx="540">
                  <c:v>43902</c:v>
                </c:pt>
                <c:pt idx="541">
                  <c:v>43901</c:v>
                </c:pt>
                <c:pt idx="542">
                  <c:v>43900</c:v>
                </c:pt>
                <c:pt idx="543">
                  <c:v>43899</c:v>
                </c:pt>
                <c:pt idx="544">
                  <c:v>43896</c:v>
                </c:pt>
                <c:pt idx="545">
                  <c:v>43895</c:v>
                </c:pt>
                <c:pt idx="546">
                  <c:v>43894</c:v>
                </c:pt>
                <c:pt idx="547">
                  <c:v>43893</c:v>
                </c:pt>
                <c:pt idx="548">
                  <c:v>43892</c:v>
                </c:pt>
                <c:pt idx="549">
                  <c:v>43889</c:v>
                </c:pt>
                <c:pt idx="550">
                  <c:v>43888</c:v>
                </c:pt>
                <c:pt idx="551">
                  <c:v>43887</c:v>
                </c:pt>
                <c:pt idx="552">
                  <c:v>43886</c:v>
                </c:pt>
                <c:pt idx="553">
                  <c:v>43885</c:v>
                </c:pt>
                <c:pt idx="554">
                  <c:v>43882</c:v>
                </c:pt>
                <c:pt idx="555">
                  <c:v>43881</c:v>
                </c:pt>
                <c:pt idx="556">
                  <c:v>43880</c:v>
                </c:pt>
                <c:pt idx="557">
                  <c:v>43879</c:v>
                </c:pt>
                <c:pt idx="558">
                  <c:v>43875</c:v>
                </c:pt>
                <c:pt idx="559">
                  <c:v>43874</c:v>
                </c:pt>
                <c:pt idx="560">
                  <c:v>43873</c:v>
                </c:pt>
                <c:pt idx="561">
                  <c:v>43872</c:v>
                </c:pt>
                <c:pt idx="562">
                  <c:v>43871</c:v>
                </c:pt>
                <c:pt idx="563">
                  <c:v>43868</c:v>
                </c:pt>
                <c:pt idx="564">
                  <c:v>43867</c:v>
                </c:pt>
                <c:pt idx="565">
                  <c:v>43866</c:v>
                </c:pt>
                <c:pt idx="566">
                  <c:v>43865</c:v>
                </c:pt>
                <c:pt idx="567">
                  <c:v>43864</c:v>
                </c:pt>
                <c:pt idx="568">
                  <c:v>43861</c:v>
                </c:pt>
                <c:pt idx="569">
                  <c:v>43860</c:v>
                </c:pt>
                <c:pt idx="570">
                  <c:v>43859</c:v>
                </c:pt>
                <c:pt idx="571">
                  <c:v>43858</c:v>
                </c:pt>
                <c:pt idx="572">
                  <c:v>43857</c:v>
                </c:pt>
                <c:pt idx="573">
                  <c:v>43854</c:v>
                </c:pt>
                <c:pt idx="574">
                  <c:v>43853</c:v>
                </c:pt>
                <c:pt idx="575">
                  <c:v>43852</c:v>
                </c:pt>
                <c:pt idx="576">
                  <c:v>43851</c:v>
                </c:pt>
                <c:pt idx="577">
                  <c:v>43847</c:v>
                </c:pt>
                <c:pt idx="578">
                  <c:v>43846</c:v>
                </c:pt>
                <c:pt idx="579">
                  <c:v>43845</c:v>
                </c:pt>
                <c:pt idx="580">
                  <c:v>43844</c:v>
                </c:pt>
                <c:pt idx="581">
                  <c:v>43843</c:v>
                </c:pt>
                <c:pt idx="582">
                  <c:v>43840</c:v>
                </c:pt>
                <c:pt idx="583">
                  <c:v>43839</c:v>
                </c:pt>
                <c:pt idx="584">
                  <c:v>43838</c:v>
                </c:pt>
                <c:pt idx="585">
                  <c:v>43837</c:v>
                </c:pt>
                <c:pt idx="586">
                  <c:v>43836</c:v>
                </c:pt>
                <c:pt idx="587">
                  <c:v>43833</c:v>
                </c:pt>
                <c:pt idx="588">
                  <c:v>43832</c:v>
                </c:pt>
                <c:pt idx="589">
                  <c:v>43830</c:v>
                </c:pt>
                <c:pt idx="590">
                  <c:v>43829</c:v>
                </c:pt>
                <c:pt idx="591">
                  <c:v>43826</c:v>
                </c:pt>
                <c:pt idx="592">
                  <c:v>43825</c:v>
                </c:pt>
                <c:pt idx="593">
                  <c:v>43823</c:v>
                </c:pt>
                <c:pt idx="594">
                  <c:v>43822</c:v>
                </c:pt>
                <c:pt idx="595">
                  <c:v>43819</c:v>
                </c:pt>
                <c:pt idx="596">
                  <c:v>43818</c:v>
                </c:pt>
                <c:pt idx="597">
                  <c:v>43817</c:v>
                </c:pt>
                <c:pt idx="598">
                  <c:v>43816</c:v>
                </c:pt>
                <c:pt idx="599">
                  <c:v>43815</c:v>
                </c:pt>
                <c:pt idx="600">
                  <c:v>43812</c:v>
                </c:pt>
                <c:pt idx="601">
                  <c:v>43811</c:v>
                </c:pt>
                <c:pt idx="602">
                  <c:v>43810</c:v>
                </c:pt>
                <c:pt idx="603">
                  <c:v>43809</c:v>
                </c:pt>
                <c:pt idx="604">
                  <c:v>43808</c:v>
                </c:pt>
                <c:pt idx="605">
                  <c:v>43805</c:v>
                </c:pt>
                <c:pt idx="606">
                  <c:v>43804</c:v>
                </c:pt>
                <c:pt idx="607">
                  <c:v>43803</c:v>
                </c:pt>
                <c:pt idx="608">
                  <c:v>43802</c:v>
                </c:pt>
                <c:pt idx="609">
                  <c:v>43801</c:v>
                </c:pt>
                <c:pt idx="610">
                  <c:v>43796</c:v>
                </c:pt>
                <c:pt idx="611">
                  <c:v>43795</c:v>
                </c:pt>
                <c:pt idx="612">
                  <c:v>43794</c:v>
                </c:pt>
                <c:pt idx="613">
                  <c:v>43791</c:v>
                </c:pt>
                <c:pt idx="614">
                  <c:v>43790</c:v>
                </c:pt>
                <c:pt idx="615">
                  <c:v>43789</c:v>
                </c:pt>
                <c:pt idx="616">
                  <c:v>43788</c:v>
                </c:pt>
                <c:pt idx="617">
                  <c:v>43787</c:v>
                </c:pt>
                <c:pt idx="618">
                  <c:v>43784</c:v>
                </c:pt>
                <c:pt idx="619">
                  <c:v>43783</c:v>
                </c:pt>
                <c:pt idx="620">
                  <c:v>43782</c:v>
                </c:pt>
                <c:pt idx="621">
                  <c:v>43781</c:v>
                </c:pt>
                <c:pt idx="622">
                  <c:v>43780</c:v>
                </c:pt>
                <c:pt idx="623">
                  <c:v>43777</c:v>
                </c:pt>
                <c:pt idx="624">
                  <c:v>43776</c:v>
                </c:pt>
                <c:pt idx="625">
                  <c:v>43775</c:v>
                </c:pt>
                <c:pt idx="626">
                  <c:v>43774</c:v>
                </c:pt>
                <c:pt idx="627">
                  <c:v>43773</c:v>
                </c:pt>
                <c:pt idx="628">
                  <c:v>43770</c:v>
                </c:pt>
                <c:pt idx="629">
                  <c:v>43769</c:v>
                </c:pt>
                <c:pt idx="630">
                  <c:v>43768</c:v>
                </c:pt>
                <c:pt idx="631">
                  <c:v>43767</c:v>
                </c:pt>
                <c:pt idx="632">
                  <c:v>43766</c:v>
                </c:pt>
                <c:pt idx="633">
                  <c:v>43763</c:v>
                </c:pt>
                <c:pt idx="634">
                  <c:v>43762</c:v>
                </c:pt>
                <c:pt idx="635">
                  <c:v>43761</c:v>
                </c:pt>
                <c:pt idx="636">
                  <c:v>43760</c:v>
                </c:pt>
                <c:pt idx="637">
                  <c:v>43759</c:v>
                </c:pt>
                <c:pt idx="638">
                  <c:v>43756</c:v>
                </c:pt>
                <c:pt idx="639">
                  <c:v>43755</c:v>
                </c:pt>
                <c:pt idx="640">
                  <c:v>43754</c:v>
                </c:pt>
                <c:pt idx="641">
                  <c:v>43753</c:v>
                </c:pt>
                <c:pt idx="642">
                  <c:v>43752</c:v>
                </c:pt>
                <c:pt idx="643">
                  <c:v>43749</c:v>
                </c:pt>
                <c:pt idx="644">
                  <c:v>43748</c:v>
                </c:pt>
                <c:pt idx="645">
                  <c:v>43747</c:v>
                </c:pt>
                <c:pt idx="646">
                  <c:v>43746</c:v>
                </c:pt>
                <c:pt idx="647">
                  <c:v>43745</c:v>
                </c:pt>
                <c:pt idx="648">
                  <c:v>43742</c:v>
                </c:pt>
                <c:pt idx="649">
                  <c:v>43741</c:v>
                </c:pt>
                <c:pt idx="650">
                  <c:v>43740</c:v>
                </c:pt>
                <c:pt idx="651">
                  <c:v>43739</c:v>
                </c:pt>
                <c:pt idx="652">
                  <c:v>43738</c:v>
                </c:pt>
                <c:pt idx="653">
                  <c:v>43735</c:v>
                </c:pt>
                <c:pt idx="654">
                  <c:v>43734</c:v>
                </c:pt>
                <c:pt idx="655">
                  <c:v>43733</c:v>
                </c:pt>
                <c:pt idx="656">
                  <c:v>43732</c:v>
                </c:pt>
                <c:pt idx="657">
                  <c:v>43731</c:v>
                </c:pt>
                <c:pt idx="658">
                  <c:v>43728</c:v>
                </c:pt>
                <c:pt idx="659">
                  <c:v>43727</c:v>
                </c:pt>
                <c:pt idx="660">
                  <c:v>43726</c:v>
                </c:pt>
                <c:pt idx="661">
                  <c:v>43725</c:v>
                </c:pt>
                <c:pt idx="662">
                  <c:v>43724</c:v>
                </c:pt>
                <c:pt idx="663">
                  <c:v>43721</c:v>
                </c:pt>
                <c:pt idx="664">
                  <c:v>43720</c:v>
                </c:pt>
                <c:pt idx="665">
                  <c:v>43719</c:v>
                </c:pt>
                <c:pt idx="666">
                  <c:v>43718</c:v>
                </c:pt>
                <c:pt idx="667">
                  <c:v>43717</c:v>
                </c:pt>
                <c:pt idx="668">
                  <c:v>43714</c:v>
                </c:pt>
                <c:pt idx="669">
                  <c:v>43713</c:v>
                </c:pt>
                <c:pt idx="670">
                  <c:v>43712</c:v>
                </c:pt>
                <c:pt idx="671">
                  <c:v>43711</c:v>
                </c:pt>
                <c:pt idx="672">
                  <c:v>43710</c:v>
                </c:pt>
                <c:pt idx="673">
                  <c:v>43707</c:v>
                </c:pt>
                <c:pt idx="674">
                  <c:v>43706</c:v>
                </c:pt>
                <c:pt idx="675">
                  <c:v>43705</c:v>
                </c:pt>
                <c:pt idx="676">
                  <c:v>43704</c:v>
                </c:pt>
                <c:pt idx="677">
                  <c:v>43703</c:v>
                </c:pt>
                <c:pt idx="678">
                  <c:v>43700</c:v>
                </c:pt>
                <c:pt idx="679">
                  <c:v>43699</c:v>
                </c:pt>
                <c:pt idx="680">
                  <c:v>43698</c:v>
                </c:pt>
                <c:pt idx="681">
                  <c:v>43697</c:v>
                </c:pt>
                <c:pt idx="682">
                  <c:v>43696</c:v>
                </c:pt>
                <c:pt idx="683">
                  <c:v>43693</c:v>
                </c:pt>
                <c:pt idx="684">
                  <c:v>43692</c:v>
                </c:pt>
                <c:pt idx="685">
                  <c:v>43691</c:v>
                </c:pt>
                <c:pt idx="686">
                  <c:v>43690</c:v>
                </c:pt>
                <c:pt idx="687">
                  <c:v>43689</c:v>
                </c:pt>
                <c:pt idx="688">
                  <c:v>43686</c:v>
                </c:pt>
                <c:pt idx="689">
                  <c:v>43685</c:v>
                </c:pt>
                <c:pt idx="690">
                  <c:v>43684</c:v>
                </c:pt>
                <c:pt idx="691">
                  <c:v>43683</c:v>
                </c:pt>
                <c:pt idx="692">
                  <c:v>43682</c:v>
                </c:pt>
                <c:pt idx="693">
                  <c:v>43679</c:v>
                </c:pt>
                <c:pt idx="694">
                  <c:v>43678</c:v>
                </c:pt>
                <c:pt idx="695">
                  <c:v>43677</c:v>
                </c:pt>
                <c:pt idx="696">
                  <c:v>43676</c:v>
                </c:pt>
                <c:pt idx="697">
                  <c:v>43675</c:v>
                </c:pt>
                <c:pt idx="698">
                  <c:v>43672</c:v>
                </c:pt>
                <c:pt idx="699">
                  <c:v>43671</c:v>
                </c:pt>
                <c:pt idx="700">
                  <c:v>43670</c:v>
                </c:pt>
                <c:pt idx="701">
                  <c:v>43669</c:v>
                </c:pt>
                <c:pt idx="702">
                  <c:v>43668</c:v>
                </c:pt>
                <c:pt idx="703">
                  <c:v>43665</c:v>
                </c:pt>
                <c:pt idx="704">
                  <c:v>43664</c:v>
                </c:pt>
                <c:pt idx="705">
                  <c:v>43663</c:v>
                </c:pt>
                <c:pt idx="706">
                  <c:v>43662</c:v>
                </c:pt>
                <c:pt idx="707">
                  <c:v>43661</c:v>
                </c:pt>
                <c:pt idx="708">
                  <c:v>43658</c:v>
                </c:pt>
                <c:pt idx="709">
                  <c:v>43657</c:v>
                </c:pt>
                <c:pt idx="710">
                  <c:v>43656</c:v>
                </c:pt>
                <c:pt idx="711">
                  <c:v>43655</c:v>
                </c:pt>
                <c:pt idx="712">
                  <c:v>43654</c:v>
                </c:pt>
                <c:pt idx="713">
                  <c:v>43651</c:v>
                </c:pt>
                <c:pt idx="714">
                  <c:v>43650</c:v>
                </c:pt>
                <c:pt idx="715">
                  <c:v>43649</c:v>
                </c:pt>
                <c:pt idx="716">
                  <c:v>43648</c:v>
                </c:pt>
                <c:pt idx="717">
                  <c:v>43647</c:v>
                </c:pt>
                <c:pt idx="718">
                  <c:v>43644</c:v>
                </c:pt>
                <c:pt idx="719">
                  <c:v>43643</c:v>
                </c:pt>
                <c:pt idx="720">
                  <c:v>43642</c:v>
                </c:pt>
                <c:pt idx="721">
                  <c:v>43641</c:v>
                </c:pt>
                <c:pt idx="722">
                  <c:v>43640</c:v>
                </c:pt>
                <c:pt idx="723">
                  <c:v>43637</c:v>
                </c:pt>
                <c:pt idx="724">
                  <c:v>43636</c:v>
                </c:pt>
                <c:pt idx="725">
                  <c:v>43635</c:v>
                </c:pt>
                <c:pt idx="726">
                  <c:v>43634</c:v>
                </c:pt>
                <c:pt idx="727">
                  <c:v>43633</c:v>
                </c:pt>
                <c:pt idx="728">
                  <c:v>43630</c:v>
                </c:pt>
                <c:pt idx="729">
                  <c:v>43629</c:v>
                </c:pt>
                <c:pt idx="730">
                  <c:v>43628</c:v>
                </c:pt>
                <c:pt idx="731">
                  <c:v>43627</c:v>
                </c:pt>
                <c:pt idx="732">
                  <c:v>43626</c:v>
                </c:pt>
                <c:pt idx="733">
                  <c:v>43623</c:v>
                </c:pt>
                <c:pt idx="734">
                  <c:v>43622</c:v>
                </c:pt>
                <c:pt idx="735">
                  <c:v>43621</c:v>
                </c:pt>
                <c:pt idx="736">
                  <c:v>43620</c:v>
                </c:pt>
                <c:pt idx="737">
                  <c:v>43619</c:v>
                </c:pt>
                <c:pt idx="738">
                  <c:v>43616</c:v>
                </c:pt>
                <c:pt idx="739">
                  <c:v>43615</c:v>
                </c:pt>
                <c:pt idx="740">
                  <c:v>43614</c:v>
                </c:pt>
                <c:pt idx="741">
                  <c:v>43613</c:v>
                </c:pt>
                <c:pt idx="742">
                  <c:v>43612</c:v>
                </c:pt>
                <c:pt idx="743">
                  <c:v>43609</c:v>
                </c:pt>
                <c:pt idx="744">
                  <c:v>43608</c:v>
                </c:pt>
                <c:pt idx="745">
                  <c:v>43607</c:v>
                </c:pt>
                <c:pt idx="746">
                  <c:v>43606</c:v>
                </c:pt>
                <c:pt idx="747">
                  <c:v>43605</c:v>
                </c:pt>
                <c:pt idx="748">
                  <c:v>43602</c:v>
                </c:pt>
                <c:pt idx="749">
                  <c:v>43601</c:v>
                </c:pt>
                <c:pt idx="750">
                  <c:v>43600</c:v>
                </c:pt>
                <c:pt idx="751">
                  <c:v>43599</c:v>
                </c:pt>
                <c:pt idx="752">
                  <c:v>43598</c:v>
                </c:pt>
                <c:pt idx="753">
                  <c:v>43595</c:v>
                </c:pt>
                <c:pt idx="754">
                  <c:v>43594</c:v>
                </c:pt>
                <c:pt idx="755">
                  <c:v>43593</c:v>
                </c:pt>
                <c:pt idx="756">
                  <c:v>43592</c:v>
                </c:pt>
                <c:pt idx="757">
                  <c:v>43591</c:v>
                </c:pt>
                <c:pt idx="758">
                  <c:v>43588</c:v>
                </c:pt>
                <c:pt idx="759">
                  <c:v>43587</c:v>
                </c:pt>
                <c:pt idx="760">
                  <c:v>43586</c:v>
                </c:pt>
                <c:pt idx="761">
                  <c:v>43585</c:v>
                </c:pt>
                <c:pt idx="762">
                  <c:v>43584</c:v>
                </c:pt>
                <c:pt idx="763">
                  <c:v>43581</c:v>
                </c:pt>
                <c:pt idx="764">
                  <c:v>43580</c:v>
                </c:pt>
                <c:pt idx="765">
                  <c:v>43579</c:v>
                </c:pt>
                <c:pt idx="766">
                  <c:v>43578</c:v>
                </c:pt>
                <c:pt idx="767">
                  <c:v>43577</c:v>
                </c:pt>
                <c:pt idx="768">
                  <c:v>43574</c:v>
                </c:pt>
                <c:pt idx="769">
                  <c:v>43573</c:v>
                </c:pt>
                <c:pt idx="770">
                  <c:v>43572</c:v>
                </c:pt>
                <c:pt idx="771">
                  <c:v>43571</c:v>
                </c:pt>
                <c:pt idx="772">
                  <c:v>43570</c:v>
                </c:pt>
                <c:pt idx="773">
                  <c:v>43567</c:v>
                </c:pt>
                <c:pt idx="774">
                  <c:v>43566</c:v>
                </c:pt>
                <c:pt idx="775">
                  <c:v>43565</c:v>
                </c:pt>
                <c:pt idx="776">
                  <c:v>43564</c:v>
                </c:pt>
                <c:pt idx="777">
                  <c:v>43563</c:v>
                </c:pt>
                <c:pt idx="778">
                  <c:v>43560</c:v>
                </c:pt>
                <c:pt idx="779">
                  <c:v>43559</c:v>
                </c:pt>
                <c:pt idx="780">
                  <c:v>43558</c:v>
                </c:pt>
                <c:pt idx="781">
                  <c:v>43557</c:v>
                </c:pt>
                <c:pt idx="782">
                  <c:v>43556</c:v>
                </c:pt>
                <c:pt idx="783">
                  <c:v>43553</c:v>
                </c:pt>
                <c:pt idx="784">
                  <c:v>43552</c:v>
                </c:pt>
                <c:pt idx="785">
                  <c:v>43551</c:v>
                </c:pt>
                <c:pt idx="786">
                  <c:v>43550</c:v>
                </c:pt>
                <c:pt idx="787">
                  <c:v>43549</c:v>
                </c:pt>
                <c:pt idx="788">
                  <c:v>43546</c:v>
                </c:pt>
                <c:pt idx="789">
                  <c:v>43545</c:v>
                </c:pt>
                <c:pt idx="790">
                  <c:v>43544</c:v>
                </c:pt>
                <c:pt idx="791">
                  <c:v>43543</c:v>
                </c:pt>
                <c:pt idx="792">
                  <c:v>43542</c:v>
                </c:pt>
                <c:pt idx="793">
                  <c:v>43539</c:v>
                </c:pt>
                <c:pt idx="794">
                  <c:v>43538</c:v>
                </c:pt>
                <c:pt idx="795">
                  <c:v>43537</c:v>
                </c:pt>
                <c:pt idx="796">
                  <c:v>43536</c:v>
                </c:pt>
                <c:pt idx="797">
                  <c:v>43535</c:v>
                </c:pt>
                <c:pt idx="798">
                  <c:v>43532</c:v>
                </c:pt>
                <c:pt idx="799">
                  <c:v>43531</c:v>
                </c:pt>
                <c:pt idx="800">
                  <c:v>43530</c:v>
                </c:pt>
                <c:pt idx="801">
                  <c:v>43529</c:v>
                </c:pt>
                <c:pt idx="802">
                  <c:v>43528</c:v>
                </c:pt>
                <c:pt idx="803">
                  <c:v>43525</c:v>
                </c:pt>
                <c:pt idx="804">
                  <c:v>43524</c:v>
                </c:pt>
                <c:pt idx="805">
                  <c:v>43523</c:v>
                </c:pt>
                <c:pt idx="806">
                  <c:v>43522</c:v>
                </c:pt>
                <c:pt idx="807">
                  <c:v>43521</c:v>
                </c:pt>
                <c:pt idx="808">
                  <c:v>43518</c:v>
                </c:pt>
                <c:pt idx="809">
                  <c:v>43517</c:v>
                </c:pt>
                <c:pt idx="810">
                  <c:v>43516</c:v>
                </c:pt>
                <c:pt idx="811">
                  <c:v>43515</c:v>
                </c:pt>
                <c:pt idx="812">
                  <c:v>43514</c:v>
                </c:pt>
                <c:pt idx="813">
                  <c:v>43511</c:v>
                </c:pt>
                <c:pt idx="814">
                  <c:v>43510</c:v>
                </c:pt>
                <c:pt idx="815">
                  <c:v>43509</c:v>
                </c:pt>
                <c:pt idx="816">
                  <c:v>43508</c:v>
                </c:pt>
                <c:pt idx="817">
                  <c:v>43507</c:v>
                </c:pt>
                <c:pt idx="818">
                  <c:v>43504</c:v>
                </c:pt>
                <c:pt idx="819">
                  <c:v>43503</c:v>
                </c:pt>
                <c:pt idx="820">
                  <c:v>43502</c:v>
                </c:pt>
                <c:pt idx="821">
                  <c:v>43501</c:v>
                </c:pt>
                <c:pt idx="822">
                  <c:v>43500</c:v>
                </c:pt>
                <c:pt idx="823">
                  <c:v>43497</c:v>
                </c:pt>
                <c:pt idx="824">
                  <c:v>43496</c:v>
                </c:pt>
                <c:pt idx="825">
                  <c:v>43495</c:v>
                </c:pt>
                <c:pt idx="826">
                  <c:v>43494</c:v>
                </c:pt>
                <c:pt idx="827">
                  <c:v>43493</c:v>
                </c:pt>
                <c:pt idx="828">
                  <c:v>43490</c:v>
                </c:pt>
                <c:pt idx="829">
                  <c:v>43489</c:v>
                </c:pt>
                <c:pt idx="830">
                  <c:v>43488</c:v>
                </c:pt>
                <c:pt idx="831">
                  <c:v>43487</c:v>
                </c:pt>
                <c:pt idx="832">
                  <c:v>43486</c:v>
                </c:pt>
                <c:pt idx="833">
                  <c:v>43483</c:v>
                </c:pt>
                <c:pt idx="834">
                  <c:v>43482</c:v>
                </c:pt>
                <c:pt idx="835">
                  <c:v>43481</c:v>
                </c:pt>
                <c:pt idx="836">
                  <c:v>43480</c:v>
                </c:pt>
                <c:pt idx="837">
                  <c:v>43479</c:v>
                </c:pt>
                <c:pt idx="838">
                  <c:v>43476</c:v>
                </c:pt>
                <c:pt idx="839">
                  <c:v>43475</c:v>
                </c:pt>
                <c:pt idx="840">
                  <c:v>43474</c:v>
                </c:pt>
                <c:pt idx="841">
                  <c:v>43473</c:v>
                </c:pt>
                <c:pt idx="842">
                  <c:v>43472</c:v>
                </c:pt>
                <c:pt idx="843">
                  <c:v>43469</c:v>
                </c:pt>
                <c:pt idx="844">
                  <c:v>43468</c:v>
                </c:pt>
                <c:pt idx="845">
                  <c:v>43467</c:v>
                </c:pt>
                <c:pt idx="846">
                  <c:v>43462</c:v>
                </c:pt>
                <c:pt idx="847">
                  <c:v>43461</c:v>
                </c:pt>
                <c:pt idx="848">
                  <c:v>43460</c:v>
                </c:pt>
                <c:pt idx="849">
                  <c:v>43455</c:v>
                </c:pt>
                <c:pt idx="850">
                  <c:v>43454</c:v>
                </c:pt>
                <c:pt idx="851">
                  <c:v>43453</c:v>
                </c:pt>
                <c:pt idx="852">
                  <c:v>43452</c:v>
                </c:pt>
                <c:pt idx="853">
                  <c:v>43451</c:v>
                </c:pt>
                <c:pt idx="854">
                  <c:v>43448</c:v>
                </c:pt>
                <c:pt idx="855">
                  <c:v>43447</c:v>
                </c:pt>
                <c:pt idx="856">
                  <c:v>43446</c:v>
                </c:pt>
                <c:pt idx="857">
                  <c:v>43445</c:v>
                </c:pt>
                <c:pt idx="858">
                  <c:v>43444</c:v>
                </c:pt>
                <c:pt idx="859">
                  <c:v>43441</c:v>
                </c:pt>
                <c:pt idx="860">
                  <c:v>43440</c:v>
                </c:pt>
                <c:pt idx="861">
                  <c:v>43439</c:v>
                </c:pt>
                <c:pt idx="862">
                  <c:v>43438</c:v>
                </c:pt>
                <c:pt idx="863">
                  <c:v>43437</c:v>
                </c:pt>
                <c:pt idx="864">
                  <c:v>43434</c:v>
                </c:pt>
                <c:pt idx="865">
                  <c:v>43433</c:v>
                </c:pt>
                <c:pt idx="866">
                  <c:v>43432</c:v>
                </c:pt>
                <c:pt idx="867">
                  <c:v>43431</c:v>
                </c:pt>
                <c:pt idx="868">
                  <c:v>43430</c:v>
                </c:pt>
                <c:pt idx="869">
                  <c:v>43425</c:v>
                </c:pt>
                <c:pt idx="870">
                  <c:v>43424</c:v>
                </c:pt>
                <c:pt idx="871">
                  <c:v>43423</c:v>
                </c:pt>
                <c:pt idx="872">
                  <c:v>43420</c:v>
                </c:pt>
                <c:pt idx="873">
                  <c:v>43419</c:v>
                </c:pt>
                <c:pt idx="874">
                  <c:v>43418</c:v>
                </c:pt>
                <c:pt idx="875">
                  <c:v>43417</c:v>
                </c:pt>
                <c:pt idx="876">
                  <c:v>43416</c:v>
                </c:pt>
                <c:pt idx="877">
                  <c:v>43413</c:v>
                </c:pt>
                <c:pt idx="878">
                  <c:v>43412</c:v>
                </c:pt>
                <c:pt idx="879">
                  <c:v>43411</c:v>
                </c:pt>
                <c:pt idx="880">
                  <c:v>43410</c:v>
                </c:pt>
                <c:pt idx="881">
                  <c:v>43409</c:v>
                </c:pt>
                <c:pt idx="882">
                  <c:v>43406</c:v>
                </c:pt>
                <c:pt idx="883">
                  <c:v>43405</c:v>
                </c:pt>
                <c:pt idx="884">
                  <c:v>43404</c:v>
                </c:pt>
                <c:pt idx="885">
                  <c:v>43403</c:v>
                </c:pt>
                <c:pt idx="886">
                  <c:v>43402</c:v>
                </c:pt>
                <c:pt idx="887">
                  <c:v>43399</c:v>
                </c:pt>
                <c:pt idx="888">
                  <c:v>43398</c:v>
                </c:pt>
                <c:pt idx="889">
                  <c:v>43397</c:v>
                </c:pt>
                <c:pt idx="890">
                  <c:v>43396</c:v>
                </c:pt>
                <c:pt idx="891">
                  <c:v>43395</c:v>
                </c:pt>
                <c:pt idx="892">
                  <c:v>43392</c:v>
                </c:pt>
                <c:pt idx="893">
                  <c:v>43391</c:v>
                </c:pt>
                <c:pt idx="894">
                  <c:v>43390</c:v>
                </c:pt>
                <c:pt idx="895">
                  <c:v>43389</c:v>
                </c:pt>
                <c:pt idx="896">
                  <c:v>43388</c:v>
                </c:pt>
                <c:pt idx="897">
                  <c:v>43385</c:v>
                </c:pt>
                <c:pt idx="898">
                  <c:v>43384</c:v>
                </c:pt>
                <c:pt idx="899">
                  <c:v>43383</c:v>
                </c:pt>
                <c:pt idx="900">
                  <c:v>43382</c:v>
                </c:pt>
                <c:pt idx="901">
                  <c:v>43381</c:v>
                </c:pt>
                <c:pt idx="902">
                  <c:v>43378</c:v>
                </c:pt>
                <c:pt idx="903">
                  <c:v>43377</c:v>
                </c:pt>
                <c:pt idx="904">
                  <c:v>43376</c:v>
                </c:pt>
                <c:pt idx="905">
                  <c:v>43375</c:v>
                </c:pt>
                <c:pt idx="906">
                  <c:v>43374</c:v>
                </c:pt>
                <c:pt idx="907">
                  <c:v>43371</c:v>
                </c:pt>
                <c:pt idx="908">
                  <c:v>43370</c:v>
                </c:pt>
                <c:pt idx="909">
                  <c:v>43369</c:v>
                </c:pt>
                <c:pt idx="910">
                  <c:v>43368</c:v>
                </c:pt>
                <c:pt idx="911">
                  <c:v>43367</c:v>
                </c:pt>
                <c:pt idx="912">
                  <c:v>43364</c:v>
                </c:pt>
                <c:pt idx="913">
                  <c:v>43363</c:v>
                </c:pt>
                <c:pt idx="914">
                  <c:v>43362</c:v>
                </c:pt>
                <c:pt idx="915">
                  <c:v>43361</c:v>
                </c:pt>
                <c:pt idx="916">
                  <c:v>43360</c:v>
                </c:pt>
                <c:pt idx="917">
                  <c:v>43357</c:v>
                </c:pt>
                <c:pt idx="918">
                  <c:v>43356</c:v>
                </c:pt>
                <c:pt idx="919">
                  <c:v>43355</c:v>
                </c:pt>
                <c:pt idx="920">
                  <c:v>43354</c:v>
                </c:pt>
                <c:pt idx="921">
                  <c:v>43353</c:v>
                </c:pt>
                <c:pt idx="922">
                  <c:v>43350</c:v>
                </c:pt>
                <c:pt idx="923">
                  <c:v>43349</c:v>
                </c:pt>
                <c:pt idx="924">
                  <c:v>43348</c:v>
                </c:pt>
                <c:pt idx="925">
                  <c:v>43347</c:v>
                </c:pt>
                <c:pt idx="926">
                  <c:v>43343</c:v>
                </c:pt>
                <c:pt idx="927">
                  <c:v>43342</c:v>
                </c:pt>
                <c:pt idx="928">
                  <c:v>43341</c:v>
                </c:pt>
                <c:pt idx="929">
                  <c:v>43340</c:v>
                </c:pt>
                <c:pt idx="930">
                  <c:v>43339</c:v>
                </c:pt>
                <c:pt idx="931">
                  <c:v>43336</c:v>
                </c:pt>
                <c:pt idx="932">
                  <c:v>43335</c:v>
                </c:pt>
                <c:pt idx="933">
                  <c:v>43334</c:v>
                </c:pt>
                <c:pt idx="934">
                  <c:v>43333</c:v>
                </c:pt>
                <c:pt idx="935">
                  <c:v>43332</c:v>
                </c:pt>
                <c:pt idx="936">
                  <c:v>43329</c:v>
                </c:pt>
                <c:pt idx="937">
                  <c:v>43328</c:v>
                </c:pt>
                <c:pt idx="938">
                  <c:v>43327</c:v>
                </c:pt>
                <c:pt idx="939">
                  <c:v>43326</c:v>
                </c:pt>
                <c:pt idx="940">
                  <c:v>43325</c:v>
                </c:pt>
                <c:pt idx="941">
                  <c:v>43322</c:v>
                </c:pt>
                <c:pt idx="942">
                  <c:v>43321</c:v>
                </c:pt>
                <c:pt idx="943">
                  <c:v>43320</c:v>
                </c:pt>
                <c:pt idx="944">
                  <c:v>43319</c:v>
                </c:pt>
                <c:pt idx="945">
                  <c:v>43318</c:v>
                </c:pt>
                <c:pt idx="946">
                  <c:v>43315</c:v>
                </c:pt>
                <c:pt idx="947">
                  <c:v>43314</c:v>
                </c:pt>
                <c:pt idx="948">
                  <c:v>43313</c:v>
                </c:pt>
                <c:pt idx="949">
                  <c:v>43312</c:v>
                </c:pt>
                <c:pt idx="950">
                  <c:v>43311</c:v>
                </c:pt>
                <c:pt idx="951">
                  <c:v>43308</c:v>
                </c:pt>
                <c:pt idx="952">
                  <c:v>43307</c:v>
                </c:pt>
                <c:pt idx="953">
                  <c:v>43306</c:v>
                </c:pt>
                <c:pt idx="954">
                  <c:v>43305</c:v>
                </c:pt>
                <c:pt idx="955">
                  <c:v>43304</c:v>
                </c:pt>
                <c:pt idx="956">
                  <c:v>43301</c:v>
                </c:pt>
                <c:pt idx="957">
                  <c:v>43300</c:v>
                </c:pt>
                <c:pt idx="958">
                  <c:v>43299</c:v>
                </c:pt>
                <c:pt idx="959">
                  <c:v>43298</c:v>
                </c:pt>
                <c:pt idx="960">
                  <c:v>43297</c:v>
                </c:pt>
                <c:pt idx="961">
                  <c:v>43294</c:v>
                </c:pt>
                <c:pt idx="962">
                  <c:v>43293</c:v>
                </c:pt>
                <c:pt idx="963">
                  <c:v>43292</c:v>
                </c:pt>
                <c:pt idx="964">
                  <c:v>43291</c:v>
                </c:pt>
                <c:pt idx="965">
                  <c:v>43290</c:v>
                </c:pt>
                <c:pt idx="966">
                  <c:v>43287</c:v>
                </c:pt>
                <c:pt idx="967">
                  <c:v>43286</c:v>
                </c:pt>
                <c:pt idx="968">
                  <c:v>43284</c:v>
                </c:pt>
                <c:pt idx="969">
                  <c:v>43283</c:v>
                </c:pt>
                <c:pt idx="970">
                  <c:v>43280</c:v>
                </c:pt>
                <c:pt idx="971">
                  <c:v>43279</c:v>
                </c:pt>
                <c:pt idx="972">
                  <c:v>43278</c:v>
                </c:pt>
                <c:pt idx="973">
                  <c:v>43277</c:v>
                </c:pt>
                <c:pt idx="974">
                  <c:v>43276</c:v>
                </c:pt>
                <c:pt idx="975">
                  <c:v>43273</c:v>
                </c:pt>
                <c:pt idx="976">
                  <c:v>43272</c:v>
                </c:pt>
                <c:pt idx="977">
                  <c:v>43271</c:v>
                </c:pt>
                <c:pt idx="978">
                  <c:v>43270</c:v>
                </c:pt>
                <c:pt idx="979">
                  <c:v>43269</c:v>
                </c:pt>
                <c:pt idx="980">
                  <c:v>43266</c:v>
                </c:pt>
                <c:pt idx="981">
                  <c:v>43265</c:v>
                </c:pt>
                <c:pt idx="982">
                  <c:v>43264</c:v>
                </c:pt>
                <c:pt idx="983">
                  <c:v>43263</c:v>
                </c:pt>
                <c:pt idx="984">
                  <c:v>43262</c:v>
                </c:pt>
                <c:pt idx="985">
                  <c:v>43259</c:v>
                </c:pt>
                <c:pt idx="986">
                  <c:v>43258</c:v>
                </c:pt>
                <c:pt idx="987">
                  <c:v>43257</c:v>
                </c:pt>
                <c:pt idx="988">
                  <c:v>43256</c:v>
                </c:pt>
                <c:pt idx="989">
                  <c:v>43255</c:v>
                </c:pt>
                <c:pt idx="990">
                  <c:v>43252</c:v>
                </c:pt>
                <c:pt idx="991">
                  <c:v>43251</c:v>
                </c:pt>
                <c:pt idx="992">
                  <c:v>43250</c:v>
                </c:pt>
                <c:pt idx="993">
                  <c:v>43249</c:v>
                </c:pt>
                <c:pt idx="994">
                  <c:v>43245</c:v>
                </c:pt>
                <c:pt idx="995">
                  <c:v>43244</c:v>
                </c:pt>
                <c:pt idx="996">
                  <c:v>43243</c:v>
                </c:pt>
                <c:pt idx="997">
                  <c:v>43242</c:v>
                </c:pt>
                <c:pt idx="998">
                  <c:v>43241</c:v>
                </c:pt>
                <c:pt idx="999">
                  <c:v>43238</c:v>
                </c:pt>
                <c:pt idx="1000">
                  <c:v>43237</c:v>
                </c:pt>
                <c:pt idx="1001">
                  <c:v>43236</c:v>
                </c:pt>
                <c:pt idx="1002">
                  <c:v>43235</c:v>
                </c:pt>
                <c:pt idx="1003">
                  <c:v>43234</c:v>
                </c:pt>
                <c:pt idx="1004">
                  <c:v>43231</c:v>
                </c:pt>
                <c:pt idx="1005">
                  <c:v>43230</c:v>
                </c:pt>
                <c:pt idx="1006">
                  <c:v>43229</c:v>
                </c:pt>
                <c:pt idx="1007">
                  <c:v>43228</c:v>
                </c:pt>
                <c:pt idx="1008">
                  <c:v>43227</c:v>
                </c:pt>
                <c:pt idx="1009">
                  <c:v>43224</c:v>
                </c:pt>
                <c:pt idx="1010">
                  <c:v>43223</c:v>
                </c:pt>
                <c:pt idx="1011">
                  <c:v>43222</c:v>
                </c:pt>
                <c:pt idx="1012">
                  <c:v>43221</c:v>
                </c:pt>
                <c:pt idx="1013">
                  <c:v>43220</c:v>
                </c:pt>
                <c:pt idx="1014">
                  <c:v>43217</c:v>
                </c:pt>
                <c:pt idx="1015">
                  <c:v>43216</c:v>
                </c:pt>
                <c:pt idx="1016">
                  <c:v>43215</c:v>
                </c:pt>
                <c:pt idx="1017">
                  <c:v>43214</c:v>
                </c:pt>
                <c:pt idx="1018">
                  <c:v>43213</c:v>
                </c:pt>
                <c:pt idx="1019">
                  <c:v>43210</c:v>
                </c:pt>
                <c:pt idx="1020">
                  <c:v>43209</c:v>
                </c:pt>
                <c:pt idx="1021">
                  <c:v>43208</c:v>
                </c:pt>
                <c:pt idx="1022">
                  <c:v>43207</c:v>
                </c:pt>
                <c:pt idx="1023">
                  <c:v>43206</c:v>
                </c:pt>
                <c:pt idx="1024">
                  <c:v>43203</c:v>
                </c:pt>
                <c:pt idx="1025">
                  <c:v>43202</c:v>
                </c:pt>
                <c:pt idx="1026">
                  <c:v>43201</c:v>
                </c:pt>
                <c:pt idx="1027">
                  <c:v>43200</c:v>
                </c:pt>
                <c:pt idx="1028">
                  <c:v>43199</c:v>
                </c:pt>
                <c:pt idx="1029">
                  <c:v>43196</c:v>
                </c:pt>
                <c:pt idx="1030">
                  <c:v>43195</c:v>
                </c:pt>
                <c:pt idx="1031">
                  <c:v>43194</c:v>
                </c:pt>
                <c:pt idx="1032">
                  <c:v>43193</c:v>
                </c:pt>
                <c:pt idx="1033">
                  <c:v>43192</c:v>
                </c:pt>
                <c:pt idx="1034">
                  <c:v>43188</c:v>
                </c:pt>
                <c:pt idx="1035">
                  <c:v>43187</c:v>
                </c:pt>
                <c:pt idx="1036">
                  <c:v>43186</c:v>
                </c:pt>
                <c:pt idx="1037">
                  <c:v>43185</c:v>
                </c:pt>
                <c:pt idx="1038">
                  <c:v>43182</c:v>
                </c:pt>
                <c:pt idx="1039">
                  <c:v>43181</c:v>
                </c:pt>
                <c:pt idx="1040">
                  <c:v>43180</c:v>
                </c:pt>
                <c:pt idx="1041">
                  <c:v>43179</c:v>
                </c:pt>
                <c:pt idx="1042">
                  <c:v>43178</c:v>
                </c:pt>
                <c:pt idx="1043">
                  <c:v>43175</c:v>
                </c:pt>
                <c:pt idx="1044">
                  <c:v>43174</c:v>
                </c:pt>
                <c:pt idx="1045">
                  <c:v>43173</c:v>
                </c:pt>
                <c:pt idx="1046">
                  <c:v>43172</c:v>
                </c:pt>
                <c:pt idx="1047">
                  <c:v>43171</c:v>
                </c:pt>
                <c:pt idx="1048">
                  <c:v>43168</c:v>
                </c:pt>
                <c:pt idx="1049">
                  <c:v>43167</c:v>
                </c:pt>
                <c:pt idx="1050">
                  <c:v>43166</c:v>
                </c:pt>
                <c:pt idx="1051">
                  <c:v>43165</c:v>
                </c:pt>
                <c:pt idx="1052">
                  <c:v>43164</c:v>
                </c:pt>
                <c:pt idx="1053">
                  <c:v>43161</c:v>
                </c:pt>
                <c:pt idx="1054">
                  <c:v>43160</c:v>
                </c:pt>
                <c:pt idx="1055">
                  <c:v>43159</c:v>
                </c:pt>
                <c:pt idx="1056">
                  <c:v>43158</c:v>
                </c:pt>
                <c:pt idx="1057">
                  <c:v>43157</c:v>
                </c:pt>
                <c:pt idx="1058">
                  <c:v>43154</c:v>
                </c:pt>
                <c:pt idx="1059">
                  <c:v>43153</c:v>
                </c:pt>
                <c:pt idx="1060">
                  <c:v>43152</c:v>
                </c:pt>
                <c:pt idx="1061">
                  <c:v>43151</c:v>
                </c:pt>
                <c:pt idx="1062">
                  <c:v>43147</c:v>
                </c:pt>
                <c:pt idx="1063">
                  <c:v>43146</c:v>
                </c:pt>
                <c:pt idx="1064">
                  <c:v>43145</c:v>
                </c:pt>
                <c:pt idx="1065">
                  <c:v>43144</c:v>
                </c:pt>
                <c:pt idx="1066">
                  <c:v>43143</c:v>
                </c:pt>
                <c:pt idx="1067">
                  <c:v>43140</c:v>
                </c:pt>
                <c:pt idx="1068">
                  <c:v>43139</c:v>
                </c:pt>
                <c:pt idx="1069">
                  <c:v>43138</c:v>
                </c:pt>
                <c:pt idx="1070">
                  <c:v>43137</c:v>
                </c:pt>
                <c:pt idx="1071">
                  <c:v>43136</c:v>
                </c:pt>
                <c:pt idx="1072">
                  <c:v>43133</c:v>
                </c:pt>
                <c:pt idx="1073">
                  <c:v>43132</c:v>
                </c:pt>
                <c:pt idx="1074">
                  <c:v>43131</c:v>
                </c:pt>
                <c:pt idx="1075">
                  <c:v>43130</c:v>
                </c:pt>
                <c:pt idx="1076">
                  <c:v>43129</c:v>
                </c:pt>
                <c:pt idx="1077">
                  <c:v>43126</c:v>
                </c:pt>
                <c:pt idx="1078">
                  <c:v>43125</c:v>
                </c:pt>
                <c:pt idx="1079">
                  <c:v>43124</c:v>
                </c:pt>
                <c:pt idx="1080">
                  <c:v>43123</c:v>
                </c:pt>
                <c:pt idx="1081">
                  <c:v>43122</c:v>
                </c:pt>
                <c:pt idx="1082">
                  <c:v>43119</c:v>
                </c:pt>
                <c:pt idx="1083">
                  <c:v>43118</c:v>
                </c:pt>
                <c:pt idx="1084">
                  <c:v>43117</c:v>
                </c:pt>
                <c:pt idx="1085">
                  <c:v>43116</c:v>
                </c:pt>
                <c:pt idx="1086">
                  <c:v>43112</c:v>
                </c:pt>
                <c:pt idx="1087">
                  <c:v>43111</c:v>
                </c:pt>
                <c:pt idx="1088">
                  <c:v>43110</c:v>
                </c:pt>
                <c:pt idx="1089">
                  <c:v>43109</c:v>
                </c:pt>
                <c:pt idx="1090">
                  <c:v>43108</c:v>
                </c:pt>
                <c:pt idx="1091">
                  <c:v>43105</c:v>
                </c:pt>
                <c:pt idx="1092">
                  <c:v>43104</c:v>
                </c:pt>
                <c:pt idx="1093">
                  <c:v>43103</c:v>
                </c:pt>
                <c:pt idx="1094">
                  <c:v>43102</c:v>
                </c:pt>
                <c:pt idx="1095">
                  <c:v>43098</c:v>
                </c:pt>
                <c:pt idx="1096">
                  <c:v>43097</c:v>
                </c:pt>
                <c:pt idx="1097">
                  <c:v>43096</c:v>
                </c:pt>
                <c:pt idx="1098">
                  <c:v>43095</c:v>
                </c:pt>
                <c:pt idx="1099">
                  <c:v>43091</c:v>
                </c:pt>
                <c:pt idx="1100">
                  <c:v>43090</c:v>
                </c:pt>
                <c:pt idx="1101">
                  <c:v>43089</c:v>
                </c:pt>
                <c:pt idx="1102">
                  <c:v>43088</c:v>
                </c:pt>
                <c:pt idx="1103">
                  <c:v>43087</c:v>
                </c:pt>
                <c:pt idx="1104">
                  <c:v>43084</c:v>
                </c:pt>
                <c:pt idx="1105">
                  <c:v>43083</c:v>
                </c:pt>
                <c:pt idx="1106">
                  <c:v>43082</c:v>
                </c:pt>
                <c:pt idx="1107">
                  <c:v>43081</c:v>
                </c:pt>
                <c:pt idx="1108">
                  <c:v>43080</c:v>
                </c:pt>
                <c:pt idx="1109">
                  <c:v>43077</c:v>
                </c:pt>
                <c:pt idx="1110">
                  <c:v>43076</c:v>
                </c:pt>
                <c:pt idx="1111">
                  <c:v>43075</c:v>
                </c:pt>
                <c:pt idx="1112">
                  <c:v>43074</c:v>
                </c:pt>
                <c:pt idx="1113">
                  <c:v>43073</c:v>
                </c:pt>
                <c:pt idx="1114">
                  <c:v>43070</c:v>
                </c:pt>
                <c:pt idx="1115">
                  <c:v>43069</c:v>
                </c:pt>
                <c:pt idx="1116">
                  <c:v>43068</c:v>
                </c:pt>
                <c:pt idx="1117">
                  <c:v>43067</c:v>
                </c:pt>
                <c:pt idx="1118">
                  <c:v>43066</c:v>
                </c:pt>
                <c:pt idx="1119">
                  <c:v>43063</c:v>
                </c:pt>
                <c:pt idx="1120">
                  <c:v>43061</c:v>
                </c:pt>
                <c:pt idx="1121">
                  <c:v>43060</c:v>
                </c:pt>
                <c:pt idx="1122">
                  <c:v>43059</c:v>
                </c:pt>
                <c:pt idx="1123">
                  <c:v>43056</c:v>
                </c:pt>
                <c:pt idx="1124">
                  <c:v>43055</c:v>
                </c:pt>
                <c:pt idx="1125">
                  <c:v>43054</c:v>
                </c:pt>
                <c:pt idx="1126">
                  <c:v>43053</c:v>
                </c:pt>
                <c:pt idx="1127">
                  <c:v>43052</c:v>
                </c:pt>
                <c:pt idx="1128">
                  <c:v>43049</c:v>
                </c:pt>
                <c:pt idx="1129">
                  <c:v>43048</c:v>
                </c:pt>
                <c:pt idx="1130">
                  <c:v>43047</c:v>
                </c:pt>
                <c:pt idx="1131">
                  <c:v>43046</c:v>
                </c:pt>
                <c:pt idx="1132">
                  <c:v>43045</c:v>
                </c:pt>
                <c:pt idx="1133">
                  <c:v>43042</c:v>
                </c:pt>
                <c:pt idx="1134">
                  <c:v>43041</c:v>
                </c:pt>
                <c:pt idx="1135">
                  <c:v>43040</c:v>
                </c:pt>
                <c:pt idx="1136">
                  <c:v>43039</c:v>
                </c:pt>
                <c:pt idx="1137">
                  <c:v>43038</c:v>
                </c:pt>
                <c:pt idx="1138">
                  <c:v>43035</c:v>
                </c:pt>
                <c:pt idx="1139">
                  <c:v>43034</c:v>
                </c:pt>
                <c:pt idx="1140">
                  <c:v>43033</c:v>
                </c:pt>
                <c:pt idx="1141">
                  <c:v>43032</c:v>
                </c:pt>
                <c:pt idx="1142">
                  <c:v>43031</c:v>
                </c:pt>
                <c:pt idx="1143">
                  <c:v>43028</c:v>
                </c:pt>
                <c:pt idx="1144">
                  <c:v>43027</c:v>
                </c:pt>
                <c:pt idx="1145">
                  <c:v>43026</c:v>
                </c:pt>
                <c:pt idx="1146">
                  <c:v>43025</c:v>
                </c:pt>
                <c:pt idx="1147">
                  <c:v>43024</c:v>
                </c:pt>
                <c:pt idx="1148">
                  <c:v>43021</c:v>
                </c:pt>
                <c:pt idx="1149">
                  <c:v>43020</c:v>
                </c:pt>
                <c:pt idx="1150">
                  <c:v>43019</c:v>
                </c:pt>
                <c:pt idx="1151">
                  <c:v>43018</c:v>
                </c:pt>
                <c:pt idx="1152">
                  <c:v>43014</c:v>
                </c:pt>
                <c:pt idx="1153">
                  <c:v>43013</c:v>
                </c:pt>
                <c:pt idx="1154">
                  <c:v>43012</c:v>
                </c:pt>
                <c:pt idx="1155">
                  <c:v>43011</c:v>
                </c:pt>
                <c:pt idx="1156">
                  <c:v>43010</c:v>
                </c:pt>
                <c:pt idx="1157">
                  <c:v>43007</c:v>
                </c:pt>
                <c:pt idx="1158">
                  <c:v>43006</c:v>
                </c:pt>
                <c:pt idx="1159">
                  <c:v>43005</c:v>
                </c:pt>
                <c:pt idx="1160">
                  <c:v>43004</c:v>
                </c:pt>
                <c:pt idx="1161">
                  <c:v>43003</c:v>
                </c:pt>
                <c:pt idx="1162">
                  <c:v>43000</c:v>
                </c:pt>
                <c:pt idx="1163">
                  <c:v>42999</c:v>
                </c:pt>
                <c:pt idx="1164">
                  <c:v>42998</c:v>
                </c:pt>
                <c:pt idx="1165">
                  <c:v>42997</c:v>
                </c:pt>
                <c:pt idx="1166">
                  <c:v>42996</c:v>
                </c:pt>
                <c:pt idx="1167">
                  <c:v>42993</c:v>
                </c:pt>
                <c:pt idx="1168">
                  <c:v>42992</c:v>
                </c:pt>
                <c:pt idx="1169">
                  <c:v>42991</c:v>
                </c:pt>
                <c:pt idx="1170">
                  <c:v>42990</c:v>
                </c:pt>
                <c:pt idx="1171">
                  <c:v>42989</c:v>
                </c:pt>
                <c:pt idx="1172">
                  <c:v>42986</c:v>
                </c:pt>
                <c:pt idx="1173">
                  <c:v>42985</c:v>
                </c:pt>
                <c:pt idx="1174">
                  <c:v>42984</c:v>
                </c:pt>
                <c:pt idx="1175">
                  <c:v>42983</c:v>
                </c:pt>
                <c:pt idx="1176">
                  <c:v>42979</c:v>
                </c:pt>
                <c:pt idx="1177">
                  <c:v>42978</c:v>
                </c:pt>
                <c:pt idx="1178">
                  <c:v>42977</c:v>
                </c:pt>
                <c:pt idx="1179">
                  <c:v>42976</c:v>
                </c:pt>
                <c:pt idx="1180">
                  <c:v>42975</c:v>
                </c:pt>
                <c:pt idx="1181">
                  <c:v>42972</c:v>
                </c:pt>
                <c:pt idx="1182">
                  <c:v>42971</c:v>
                </c:pt>
                <c:pt idx="1183">
                  <c:v>42970</c:v>
                </c:pt>
                <c:pt idx="1184">
                  <c:v>42969</c:v>
                </c:pt>
                <c:pt idx="1185">
                  <c:v>42968</c:v>
                </c:pt>
                <c:pt idx="1186">
                  <c:v>42965</c:v>
                </c:pt>
                <c:pt idx="1187">
                  <c:v>42964</c:v>
                </c:pt>
                <c:pt idx="1188">
                  <c:v>42963</c:v>
                </c:pt>
                <c:pt idx="1189">
                  <c:v>42962</c:v>
                </c:pt>
                <c:pt idx="1190">
                  <c:v>42961</c:v>
                </c:pt>
                <c:pt idx="1191">
                  <c:v>42957</c:v>
                </c:pt>
                <c:pt idx="1192">
                  <c:v>42956</c:v>
                </c:pt>
                <c:pt idx="1193">
                  <c:v>42955</c:v>
                </c:pt>
                <c:pt idx="1194">
                  <c:v>42954</c:v>
                </c:pt>
                <c:pt idx="1195">
                  <c:v>42951</c:v>
                </c:pt>
                <c:pt idx="1196">
                  <c:v>42950</c:v>
                </c:pt>
                <c:pt idx="1197">
                  <c:v>42949</c:v>
                </c:pt>
                <c:pt idx="1198">
                  <c:v>42948</c:v>
                </c:pt>
                <c:pt idx="1199">
                  <c:v>42947</c:v>
                </c:pt>
                <c:pt idx="1200">
                  <c:v>42944</c:v>
                </c:pt>
                <c:pt idx="1201">
                  <c:v>42943</c:v>
                </c:pt>
                <c:pt idx="1202">
                  <c:v>42942</c:v>
                </c:pt>
                <c:pt idx="1203">
                  <c:v>42941</c:v>
                </c:pt>
                <c:pt idx="1204">
                  <c:v>42940</c:v>
                </c:pt>
                <c:pt idx="1205">
                  <c:v>42937</c:v>
                </c:pt>
                <c:pt idx="1206">
                  <c:v>42936</c:v>
                </c:pt>
                <c:pt idx="1207">
                  <c:v>42935</c:v>
                </c:pt>
                <c:pt idx="1208">
                  <c:v>42934</c:v>
                </c:pt>
                <c:pt idx="1209">
                  <c:v>42933</c:v>
                </c:pt>
                <c:pt idx="1210">
                  <c:v>42930</c:v>
                </c:pt>
                <c:pt idx="1211">
                  <c:v>42929</c:v>
                </c:pt>
                <c:pt idx="1212">
                  <c:v>42928</c:v>
                </c:pt>
                <c:pt idx="1213">
                  <c:v>42927</c:v>
                </c:pt>
                <c:pt idx="1214">
                  <c:v>42926</c:v>
                </c:pt>
                <c:pt idx="1215">
                  <c:v>42923</c:v>
                </c:pt>
                <c:pt idx="1216">
                  <c:v>42922</c:v>
                </c:pt>
                <c:pt idx="1217">
                  <c:v>42921</c:v>
                </c:pt>
                <c:pt idx="1218">
                  <c:v>42916</c:v>
                </c:pt>
                <c:pt idx="1219">
                  <c:v>42915</c:v>
                </c:pt>
                <c:pt idx="1220">
                  <c:v>42914</c:v>
                </c:pt>
                <c:pt idx="1221">
                  <c:v>42913</c:v>
                </c:pt>
                <c:pt idx="1222">
                  <c:v>42912</c:v>
                </c:pt>
                <c:pt idx="1223">
                  <c:v>42909</c:v>
                </c:pt>
                <c:pt idx="1224">
                  <c:v>42908</c:v>
                </c:pt>
                <c:pt idx="1225">
                  <c:v>42907</c:v>
                </c:pt>
                <c:pt idx="1226">
                  <c:v>42906</c:v>
                </c:pt>
                <c:pt idx="1227">
                  <c:v>42905</c:v>
                </c:pt>
                <c:pt idx="1228">
                  <c:v>42902</c:v>
                </c:pt>
                <c:pt idx="1229">
                  <c:v>42901</c:v>
                </c:pt>
                <c:pt idx="1230">
                  <c:v>42900</c:v>
                </c:pt>
                <c:pt idx="1231">
                  <c:v>42899</c:v>
                </c:pt>
                <c:pt idx="1232">
                  <c:v>42898</c:v>
                </c:pt>
                <c:pt idx="1233">
                  <c:v>42895</c:v>
                </c:pt>
                <c:pt idx="1234">
                  <c:v>42894</c:v>
                </c:pt>
                <c:pt idx="1235">
                  <c:v>42893</c:v>
                </c:pt>
                <c:pt idx="1236">
                  <c:v>42892</c:v>
                </c:pt>
                <c:pt idx="1237">
                  <c:v>42891</c:v>
                </c:pt>
                <c:pt idx="1238">
                  <c:v>42888</c:v>
                </c:pt>
                <c:pt idx="1239">
                  <c:v>42887</c:v>
                </c:pt>
                <c:pt idx="1240">
                  <c:v>42886</c:v>
                </c:pt>
                <c:pt idx="1241">
                  <c:v>42885</c:v>
                </c:pt>
                <c:pt idx="1242">
                  <c:v>42881</c:v>
                </c:pt>
                <c:pt idx="1243">
                  <c:v>42880</c:v>
                </c:pt>
                <c:pt idx="1244">
                  <c:v>42879</c:v>
                </c:pt>
                <c:pt idx="1245">
                  <c:v>42878</c:v>
                </c:pt>
                <c:pt idx="1246">
                  <c:v>42877</c:v>
                </c:pt>
                <c:pt idx="1247">
                  <c:v>42874</c:v>
                </c:pt>
                <c:pt idx="1248">
                  <c:v>42873</c:v>
                </c:pt>
                <c:pt idx="1249">
                  <c:v>42872</c:v>
                </c:pt>
                <c:pt idx="1250">
                  <c:v>42871</c:v>
                </c:pt>
                <c:pt idx="1251">
                  <c:v>42870</c:v>
                </c:pt>
                <c:pt idx="1252">
                  <c:v>42867</c:v>
                </c:pt>
                <c:pt idx="1253">
                  <c:v>42866</c:v>
                </c:pt>
                <c:pt idx="1254">
                  <c:v>42865</c:v>
                </c:pt>
                <c:pt idx="1255">
                  <c:v>42864</c:v>
                </c:pt>
                <c:pt idx="1256">
                  <c:v>42863</c:v>
                </c:pt>
                <c:pt idx="1257">
                  <c:v>42860</c:v>
                </c:pt>
                <c:pt idx="1258">
                  <c:v>42859</c:v>
                </c:pt>
                <c:pt idx="1259">
                  <c:v>42858</c:v>
                </c:pt>
                <c:pt idx="1260">
                  <c:v>42857</c:v>
                </c:pt>
                <c:pt idx="1261">
                  <c:v>42856</c:v>
                </c:pt>
                <c:pt idx="1262">
                  <c:v>42853</c:v>
                </c:pt>
                <c:pt idx="1263">
                  <c:v>42852</c:v>
                </c:pt>
                <c:pt idx="1264">
                  <c:v>42851</c:v>
                </c:pt>
                <c:pt idx="1265">
                  <c:v>42850</c:v>
                </c:pt>
                <c:pt idx="1266">
                  <c:v>42849</c:v>
                </c:pt>
                <c:pt idx="1267">
                  <c:v>42846</c:v>
                </c:pt>
                <c:pt idx="1268">
                  <c:v>42845</c:v>
                </c:pt>
                <c:pt idx="1269">
                  <c:v>42844</c:v>
                </c:pt>
                <c:pt idx="1270">
                  <c:v>42843</c:v>
                </c:pt>
                <c:pt idx="1271">
                  <c:v>42842</c:v>
                </c:pt>
                <c:pt idx="1272">
                  <c:v>42838</c:v>
                </c:pt>
                <c:pt idx="1273">
                  <c:v>42837</c:v>
                </c:pt>
                <c:pt idx="1274">
                  <c:v>42836</c:v>
                </c:pt>
                <c:pt idx="1275">
                  <c:v>42835</c:v>
                </c:pt>
                <c:pt idx="1276">
                  <c:v>42832</c:v>
                </c:pt>
                <c:pt idx="1277">
                  <c:v>42831</c:v>
                </c:pt>
                <c:pt idx="1278">
                  <c:v>42830</c:v>
                </c:pt>
                <c:pt idx="1279">
                  <c:v>42829</c:v>
                </c:pt>
                <c:pt idx="1280">
                  <c:v>42828</c:v>
                </c:pt>
                <c:pt idx="1281">
                  <c:v>42825</c:v>
                </c:pt>
                <c:pt idx="1282">
                  <c:v>42824</c:v>
                </c:pt>
                <c:pt idx="1283">
                  <c:v>42823</c:v>
                </c:pt>
                <c:pt idx="1284">
                  <c:v>42822</c:v>
                </c:pt>
                <c:pt idx="1285">
                  <c:v>42821</c:v>
                </c:pt>
                <c:pt idx="1286">
                  <c:v>42818</c:v>
                </c:pt>
                <c:pt idx="1287">
                  <c:v>42817</c:v>
                </c:pt>
                <c:pt idx="1288">
                  <c:v>42816</c:v>
                </c:pt>
                <c:pt idx="1289">
                  <c:v>42815</c:v>
                </c:pt>
                <c:pt idx="1290">
                  <c:v>42814</c:v>
                </c:pt>
                <c:pt idx="1291">
                  <c:v>42811</c:v>
                </c:pt>
                <c:pt idx="1292">
                  <c:v>42810</c:v>
                </c:pt>
                <c:pt idx="1293">
                  <c:v>42809</c:v>
                </c:pt>
                <c:pt idx="1294">
                  <c:v>42808</c:v>
                </c:pt>
                <c:pt idx="1295">
                  <c:v>42807</c:v>
                </c:pt>
                <c:pt idx="1296">
                  <c:v>42804</c:v>
                </c:pt>
                <c:pt idx="1297">
                  <c:v>42803</c:v>
                </c:pt>
                <c:pt idx="1298">
                  <c:v>42802</c:v>
                </c:pt>
                <c:pt idx="1299">
                  <c:v>42801</c:v>
                </c:pt>
                <c:pt idx="1300">
                  <c:v>42800</c:v>
                </c:pt>
                <c:pt idx="1301">
                  <c:v>42797</c:v>
                </c:pt>
                <c:pt idx="1302">
                  <c:v>42796</c:v>
                </c:pt>
                <c:pt idx="1303">
                  <c:v>42795</c:v>
                </c:pt>
                <c:pt idx="1304">
                  <c:v>42794</c:v>
                </c:pt>
                <c:pt idx="1305">
                  <c:v>42793</c:v>
                </c:pt>
                <c:pt idx="1306">
                  <c:v>42790</c:v>
                </c:pt>
                <c:pt idx="1307">
                  <c:v>42789</c:v>
                </c:pt>
                <c:pt idx="1308">
                  <c:v>42788</c:v>
                </c:pt>
                <c:pt idx="1309">
                  <c:v>42787</c:v>
                </c:pt>
                <c:pt idx="1310">
                  <c:v>42783</c:v>
                </c:pt>
                <c:pt idx="1311">
                  <c:v>42782</c:v>
                </c:pt>
                <c:pt idx="1312">
                  <c:v>42781</c:v>
                </c:pt>
                <c:pt idx="1313">
                  <c:v>42780</c:v>
                </c:pt>
                <c:pt idx="1314">
                  <c:v>42779</c:v>
                </c:pt>
                <c:pt idx="1315">
                  <c:v>42776</c:v>
                </c:pt>
                <c:pt idx="1316">
                  <c:v>42775</c:v>
                </c:pt>
                <c:pt idx="1317">
                  <c:v>42774</c:v>
                </c:pt>
                <c:pt idx="1318">
                  <c:v>42773</c:v>
                </c:pt>
                <c:pt idx="1319">
                  <c:v>42772</c:v>
                </c:pt>
                <c:pt idx="1320">
                  <c:v>42769</c:v>
                </c:pt>
                <c:pt idx="1321">
                  <c:v>42768</c:v>
                </c:pt>
                <c:pt idx="1322">
                  <c:v>42767</c:v>
                </c:pt>
                <c:pt idx="1323">
                  <c:v>42766</c:v>
                </c:pt>
                <c:pt idx="1324">
                  <c:v>42765</c:v>
                </c:pt>
                <c:pt idx="1325">
                  <c:v>42762</c:v>
                </c:pt>
                <c:pt idx="1326">
                  <c:v>42761</c:v>
                </c:pt>
                <c:pt idx="1327">
                  <c:v>42760</c:v>
                </c:pt>
                <c:pt idx="1328">
                  <c:v>42759</c:v>
                </c:pt>
                <c:pt idx="1329">
                  <c:v>42758</c:v>
                </c:pt>
                <c:pt idx="1330">
                  <c:v>42755</c:v>
                </c:pt>
                <c:pt idx="1331">
                  <c:v>42754</c:v>
                </c:pt>
                <c:pt idx="1332">
                  <c:v>42753</c:v>
                </c:pt>
                <c:pt idx="1333">
                  <c:v>42752</c:v>
                </c:pt>
                <c:pt idx="1334">
                  <c:v>42748</c:v>
                </c:pt>
                <c:pt idx="1335">
                  <c:v>42747</c:v>
                </c:pt>
                <c:pt idx="1336">
                  <c:v>42746</c:v>
                </c:pt>
                <c:pt idx="1337">
                  <c:v>42745</c:v>
                </c:pt>
                <c:pt idx="1338">
                  <c:v>42744</c:v>
                </c:pt>
                <c:pt idx="1339">
                  <c:v>42741</c:v>
                </c:pt>
                <c:pt idx="1340">
                  <c:v>42740</c:v>
                </c:pt>
                <c:pt idx="1341">
                  <c:v>42739</c:v>
                </c:pt>
                <c:pt idx="1342">
                  <c:v>42738</c:v>
                </c:pt>
                <c:pt idx="1343">
                  <c:v>42734</c:v>
                </c:pt>
                <c:pt idx="1344">
                  <c:v>42733</c:v>
                </c:pt>
                <c:pt idx="1345">
                  <c:v>42732</c:v>
                </c:pt>
                <c:pt idx="1346">
                  <c:v>42731</c:v>
                </c:pt>
                <c:pt idx="1347">
                  <c:v>42730</c:v>
                </c:pt>
                <c:pt idx="1348">
                  <c:v>42727</c:v>
                </c:pt>
                <c:pt idx="1349">
                  <c:v>42726</c:v>
                </c:pt>
                <c:pt idx="1350">
                  <c:v>42725</c:v>
                </c:pt>
                <c:pt idx="1351">
                  <c:v>42724</c:v>
                </c:pt>
                <c:pt idx="1352">
                  <c:v>42723</c:v>
                </c:pt>
                <c:pt idx="1353">
                  <c:v>42720</c:v>
                </c:pt>
                <c:pt idx="1354">
                  <c:v>42719</c:v>
                </c:pt>
                <c:pt idx="1355">
                  <c:v>42718</c:v>
                </c:pt>
                <c:pt idx="1356">
                  <c:v>42717</c:v>
                </c:pt>
                <c:pt idx="1357">
                  <c:v>42716</c:v>
                </c:pt>
                <c:pt idx="1358">
                  <c:v>42713</c:v>
                </c:pt>
                <c:pt idx="1359">
                  <c:v>42712</c:v>
                </c:pt>
                <c:pt idx="1360">
                  <c:v>42711</c:v>
                </c:pt>
                <c:pt idx="1361">
                  <c:v>42710</c:v>
                </c:pt>
                <c:pt idx="1362">
                  <c:v>42709</c:v>
                </c:pt>
                <c:pt idx="1363">
                  <c:v>42706</c:v>
                </c:pt>
                <c:pt idx="1364">
                  <c:v>42705</c:v>
                </c:pt>
                <c:pt idx="1365">
                  <c:v>42704</c:v>
                </c:pt>
                <c:pt idx="1366">
                  <c:v>42703</c:v>
                </c:pt>
                <c:pt idx="1367">
                  <c:v>42702</c:v>
                </c:pt>
                <c:pt idx="1368">
                  <c:v>42699</c:v>
                </c:pt>
                <c:pt idx="1369">
                  <c:v>42698</c:v>
                </c:pt>
                <c:pt idx="1370">
                  <c:v>42697</c:v>
                </c:pt>
                <c:pt idx="1371">
                  <c:v>42696</c:v>
                </c:pt>
                <c:pt idx="1372">
                  <c:v>42695</c:v>
                </c:pt>
                <c:pt idx="1373">
                  <c:v>42692</c:v>
                </c:pt>
                <c:pt idx="1374">
                  <c:v>42691</c:v>
                </c:pt>
                <c:pt idx="1375">
                  <c:v>42690</c:v>
                </c:pt>
                <c:pt idx="1376">
                  <c:v>42689</c:v>
                </c:pt>
                <c:pt idx="1377">
                  <c:v>42688</c:v>
                </c:pt>
                <c:pt idx="1378">
                  <c:v>42685</c:v>
                </c:pt>
                <c:pt idx="1379">
                  <c:v>42684</c:v>
                </c:pt>
                <c:pt idx="1380">
                  <c:v>42683</c:v>
                </c:pt>
                <c:pt idx="1381">
                  <c:v>42682</c:v>
                </c:pt>
                <c:pt idx="1382">
                  <c:v>42681</c:v>
                </c:pt>
                <c:pt idx="1383">
                  <c:v>42678</c:v>
                </c:pt>
                <c:pt idx="1384">
                  <c:v>42677</c:v>
                </c:pt>
                <c:pt idx="1385">
                  <c:v>42676</c:v>
                </c:pt>
                <c:pt idx="1386">
                  <c:v>42675</c:v>
                </c:pt>
                <c:pt idx="1387">
                  <c:v>42674</c:v>
                </c:pt>
                <c:pt idx="1388">
                  <c:v>42671</c:v>
                </c:pt>
                <c:pt idx="1389">
                  <c:v>42670</c:v>
                </c:pt>
                <c:pt idx="1390">
                  <c:v>42669</c:v>
                </c:pt>
                <c:pt idx="1391">
                  <c:v>42668</c:v>
                </c:pt>
                <c:pt idx="1392">
                  <c:v>42667</c:v>
                </c:pt>
                <c:pt idx="1393">
                  <c:v>42664</c:v>
                </c:pt>
                <c:pt idx="1394">
                  <c:v>42663</c:v>
                </c:pt>
                <c:pt idx="1395">
                  <c:v>42662</c:v>
                </c:pt>
                <c:pt idx="1396">
                  <c:v>42661</c:v>
                </c:pt>
                <c:pt idx="1397">
                  <c:v>42660</c:v>
                </c:pt>
                <c:pt idx="1398">
                  <c:v>42657</c:v>
                </c:pt>
                <c:pt idx="1399">
                  <c:v>42656</c:v>
                </c:pt>
                <c:pt idx="1400">
                  <c:v>42655</c:v>
                </c:pt>
                <c:pt idx="1401">
                  <c:v>42654</c:v>
                </c:pt>
                <c:pt idx="1402">
                  <c:v>42653</c:v>
                </c:pt>
                <c:pt idx="1403">
                  <c:v>42650</c:v>
                </c:pt>
                <c:pt idx="1404">
                  <c:v>42649</c:v>
                </c:pt>
                <c:pt idx="1405">
                  <c:v>42648</c:v>
                </c:pt>
                <c:pt idx="1406">
                  <c:v>42647</c:v>
                </c:pt>
                <c:pt idx="1407">
                  <c:v>42646</c:v>
                </c:pt>
                <c:pt idx="1408">
                  <c:v>42643</c:v>
                </c:pt>
                <c:pt idx="1409">
                  <c:v>42642</c:v>
                </c:pt>
                <c:pt idx="1410">
                  <c:v>42641</c:v>
                </c:pt>
                <c:pt idx="1411">
                  <c:v>42640</c:v>
                </c:pt>
                <c:pt idx="1412">
                  <c:v>42639</c:v>
                </c:pt>
                <c:pt idx="1413">
                  <c:v>42636</c:v>
                </c:pt>
                <c:pt idx="1414">
                  <c:v>42635</c:v>
                </c:pt>
                <c:pt idx="1415">
                  <c:v>42634</c:v>
                </c:pt>
                <c:pt idx="1416">
                  <c:v>42633</c:v>
                </c:pt>
                <c:pt idx="1417">
                  <c:v>42632</c:v>
                </c:pt>
                <c:pt idx="1418">
                  <c:v>42629</c:v>
                </c:pt>
                <c:pt idx="1419">
                  <c:v>42628</c:v>
                </c:pt>
                <c:pt idx="1420">
                  <c:v>42627</c:v>
                </c:pt>
                <c:pt idx="1421">
                  <c:v>42626</c:v>
                </c:pt>
                <c:pt idx="1422">
                  <c:v>42625</c:v>
                </c:pt>
                <c:pt idx="1423">
                  <c:v>42622</c:v>
                </c:pt>
                <c:pt idx="1424">
                  <c:v>42621</c:v>
                </c:pt>
                <c:pt idx="1425">
                  <c:v>42620</c:v>
                </c:pt>
                <c:pt idx="1426">
                  <c:v>42619</c:v>
                </c:pt>
                <c:pt idx="1427">
                  <c:v>42618</c:v>
                </c:pt>
                <c:pt idx="1428">
                  <c:v>42615</c:v>
                </c:pt>
                <c:pt idx="1429">
                  <c:v>42614</c:v>
                </c:pt>
                <c:pt idx="1430">
                  <c:v>42613</c:v>
                </c:pt>
                <c:pt idx="1431">
                  <c:v>42612</c:v>
                </c:pt>
                <c:pt idx="1432">
                  <c:v>42611</c:v>
                </c:pt>
                <c:pt idx="1433">
                  <c:v>42608</c:v>
                </c:pt>
                <c:pt idx="1434">
                  <c:v>42607</c:v>
                </c:pt>
                <c:pt idx="1435">
                  <c:v>42606</c:v>
                </c:pt>
                <c:pt idx="1436">
                  <c:v>42605</c:v>
                </c:pt>
                <c:pt idx="1437">
                  <c:v>42604</c:v>
                </c:pt>
                <c:pt idx="1438">
                  <c:v>42601</c:v>
                </c:pt>
                <c:pt idx="1439">
                  <c:v>42600</c:v>
                </c:pt>
                <c:pt idx="1440">
                  <c:v>42599</c:v>
                </c:pt>
                <c:pt idx="1441">
                  <c:v>42598</c:v>
                </c:pt>
                <c:pt idx="1442">
                  <c:v>42597</c:v>
                </c:pt>
                <c:pt idx="1443">
                  <c:v>42594</c:v>
                </c:pt>
                <c:pt idx="1444">
                  <c:v>42593</c:v>
                </c:pt>
                <c:pt idx="1445">
                  <c:v>42592</c:v>
                </c:pt>
                <c:pt idx="1446">
                  <c:v>42591</c:v>
                </c:pt>
                <c:pt idx="1447">
                  <c:v>42590</c:v>
                </c:pt>
                <c:pt idx="1448">
                  <c:v>42587</c:v>
                </c:pt>
                <c:pt idx="1449">
                  <c:v>42586</c:v>
                </c:pt>
                <c:pt idx="1450">
                  <c:v>42585</c:v>
                </c:pt>
                <c:pt idx="1451">
                  <c:v>42584</c:v>
                </c:pt>
                <c:pt idx="1452">
                  <c:v>42583</c:v>
                </c:pt>
                <c:pt idx="1453">
                  <c:v>42580</c:v>
                </c:pt>
                <c:pt idx="1454">
                  <c:v>42579</c:v>
                </c:pt>
                <c:pt idx="1455">
                  <c:v>42578</c:v>
                </c:pt>
                <c:pt idx="1456">
                  <c:v>42577</c:v>
                </c:pt>
                <c:pt idx="1457">
                  <c:v>42576</c:v>
                </c:pt>
                <c:pt idx="1458">
                  <c:v>42573</c:v>
                </c:pt>
                <c:pt idx="1459">
                  <c:v>42572</c:v>
                </c:pt>
                <c:pt idx="1460">
                  <c:v>42571</c:v>
                </c:pt>
                <c:pt idx="1461">
                  <c:v>42570</c:v>
                </c:pt>
                <c:pt idx="1462">
                  <c:v>42569</c:v>
                </c:pt>
                <c:pt idx="1463">
                  <c:v>42566</c:v>
                </c:pt>
                <c:pt idx="1464">
                  <c:v>42565</c:v>
                </c:pt>
                <c:pt idx="1465">
                  <c:v>42564</c:v>
                </c:pt>
                <c:pt idx="1466">
                  <c:v>42563</c:v>
                </c:pt>
                <c:pt idx="1467">
                  <c:v>42562</c:v>
                </c:pt>
                <c:pt idx="1468">
                  <c:v>42559</c:v>
                </c:pt>
                <c:pt idx="1469">
                  <c:v>42558</c:v>
                </c:pt>
                <c:pt idx="1470">
                  <c:v>42557</c:v>
                </c:pt>
                <c:pt idx="1471">
                  <c:v>42556</c:v>
                </c:pt>
                <c:pt idx="1472">
                  <c:v>42555</c:v>
                </c:pt>
                <c:pt idx="1473">
                  <c:v>42552</c:v>
                </c:pt>
                <c:pt idx="1474">
                  <c:v>42551</c:v>
                </c:pt>
                <c:pt idx="1475">
                  <c:v>42550</c:v>
                </c:pt>
                <c:pt idx="1476">
                  <c:v>42549</c:v>
                </c:pt>
                <c:pt idx="1477">
                  <c:v>42548</c:v>
                </c:pt>
                <c:pt idx="1478">
                  <c:v>42545</c:v>
                </c:pt>
                <c:pt idx="1479">
                  <c:v>42544</c:v>
                </c:pt>
                <c:pt idx="1480">
                  <c:v>42543</c:v>
                </c:pt>
                <c:pt idx="1481">
                  <c:v>42542</c:v>
                </c:pt>
                <c:pt idx="1482">
                  <c:v>42541</c:v>
                </c:pt>
                <c:pt idx="1483">
                  <c:v>42538</c:v>
                </c:pt>
                <c:pt idx="1484">
                  <c:v>42537</c:v>
                </c:pt>
                <c:pt idx="1485">
                  <c:v>42536</c:v>
                </c:pt>
                <c:pt idx="1486">
                  <c:v>42535</c:v>
                </c:pt>
                <c:pt idx="1487">
                  <c:v>42534</c:v>
                </c:pt>
                <c:pt idx="1488">
                  <c:v>42531</c:v>
                </c:pt>
                <c:pt idx="1489">
                  <c:v>42530</c:v>
                </c:pt>
                <c:pt idx="1490">
                  <c:v>42529</c:v>
                </c:pt>
                <c:pt idx="1491">
                  <c:v>42528</c:v>
                </c:pt>
                <c:pt idx="1492">
                  <c:v>42527</c:v>
                </c:pt>
                <c:pt idx="1493">
                  <c:v>42524</c:v>
                </c:pt>
                <c:pt idx="1494">
                  <c:v>42523</c:v>
                </c:pt>
                <c:pt idx="1495">
                  <c:v>42522</c:v>
                </c:pt>
                <c:pt idx="1496">
                  <c:v>42521</c:v>
                </c:pt>
                <c:pt idx="1497">
                  <c:v>42520</c:v>
                </c:pt>
                <c:pt idx="1498">
                  <c:v>42517</c:v>
                </c:pt>
                <c:pt idx="1499">
                  <c:v>42516</c:v>
                </c:pt>
                <c:pt idx="1500">
                  <c:v>42515</c:v>
                </c:pt>
                <c:pt idx="1501">
                  <c:v>42514</c:v>
                </c:pt>
                <c:pt idx="1502">
                  <c:v>42513</c:v>
                </c:pt>
                <c:pt idx="1503">
                  <c:v>42510</c:v>
                </c:pt>
                <c:pt idx="1504">
                  <c:v>42509</c:v>
                </c:pt>
                <c:pt idx="1505">
                  <c:v>42508</c:v>
                </c:pt>
                <c:pt idx="1506">
                  <c:v>42507</c:v>
                </c:pt>
                <c:pt idx="1507">
                  <c:v>42506</c:v>
                </c:pt>
                <c:pt idx="1508">
                  <c:v>42503</c:v>
                </c:pt>
                <c:pt idx="1509">
                  <c:v>42502</c:v>
                </c:pt>
                <c:pt idx="1510">
                  <c:v>42501</c:v>
                </c:pt>
                <c:pt idx="1511">
                  <c:v>42500</c:v>
                </c:pt>
                <c:pt idx="1512">
                  <c:v>42499</c:v>
                </c:pt>
                <c:pt idx="1513">
                  <c:v>42496</c:v>
                </c:pt>
                <c:pt idx="1514">
                  <c:v>42495</c:v>
                </c:pt>
                <c:pt idx="1515">
                  <c:v>42494</c:v>
                </c:pt>
                <c:pt idx="1516">
                  <c:v>42493</c:v>
                </c:pt>
                <c:pt idx="1517">
                  <c:v>42492</c:v>
                </c:pt>
                <c:pt idx="1518">
                  <c:v>42489</c:v>
                </c:pt>
                <c:pt idx="1519">
                  <c:v>42488</c:v>
                </c:pt>
                <c:pt idx="1520">
                  <c:v>42487</c:v>
                </c:pt>
                <c:pt idx="1521">
                  <c:v>42486</c:v>
                </c:pt>
                <c:pt idx="1522">
                  <c:v>42485</c:v>
                </c:pt>
                <c:pt idx="1523">
                  <c:v>42482</c:v>
                </c:pt>
                <c:pt idx="1524">
                  <c:v>42481</c:v>
                </c:pt>
                <c:pt idx="1525">
                  <c:v>42480</c:v>
                </c:pt>
                <c:pt idx="1526">
                  <c:v>42479</c:v>
                </c:pt>
                <c:pt idx="1527">
                  <c:v>42478</c:v>
                </c:pt>
                <c:pt idx="1528">
                  <c:v>42475</c:v>
                </c:pt>
                <c:pt idx="1529">
                  <c:v>42474</c:v>
                </c:pt>
                <c:pt idx="1530">
                  <c:v>42473</c:v>
                </c:pt>
                <c:pt idx="1531">
                  <c:v>42472</c:v>
                </c:pt>
                <c:pt idx="1532">
                  <c:v>42471</c:v>
                </c:pt>
                <c:pt idx="1533">
                  <c:v>42468</c:v>
                </c:pt>
                <c:pt idx="1534">
                  <c:v>42467</c:v>
                </c:pt>
                <c:pt idx="1535">
                  <c:v>42466</c:v>
                </c:pt>
                <c:pt idx="1536">
                  <c:v>42465</c:v>
                </c:pt>
                <c:pt idx="1537">
                  <c:v>42464</c:v>
                </c:pt>
                <c:pt idx="1538">
                  <c:v>42461</c:v>
                </c:pt>
                <c:pt idx="1539">
                  <c:v>42460</c:v>
                </c:pt>
                <c:pt idx="1540">
                  <c:v>42459</c:v>
                </c:pt>
                <c:pt idx="1541">
                  <c:v>42458</c:v>
                </c:pt>
                <c:pt idx="1542">
                  <c:v>42457</c:v>
                </c:pt>
                <c:pt idx="1543">
                  <c:v>42454</c:v>
                </c:pt>
                <c:pt idx="1544">
                  <c:v>42453</c:v>
                </c:pt>
                <c:pt idx="1545">
                  <c:v>42452</c:v>
                </c:pt>
                <c:pt idx="1546">
                  <c:v>42451</c:v>
                </c:pt>
                <c:pt idx="1547">
                  <c:v>42450</c:v>
                </c:pt>
                <c:pt idx="1548">
                  <c:v>42447</c:v>
                </c:pt>
                <c:pt idx="1549">
                  <c:v>42446</c:v>
                </c:pt>
                <c:pt idx="1550">
                  <c:v>42445</c:v>
                </c:pt>
                <c:pt idx="1551">
                  <c:v>42444</c:v>
                </c:pt>
                <c:pt idx="1552">
                  <c:v>42443</c:v>
                </c:pt>
                <c:pt idx="1553">
                  <c:v>42440</c:v>
                </c:pt>
                <c:pt idx="1554">
                  <c:v>42439</c:v>
                </c:pt>
                <c:pt idx="1555">
                  <c:v>42438</c:v>
                </c:pt>
                <c:pt idx="1556">
                  <c:v>42437</c:v>
                </c:pt>
                <c:pt idx="1557">
                  <c:v>42436</c:v>
                </c:pt>
                <c:pt idx="1558">
                  <c:v>42433</c:v>
                </c:pt>
                <c:pt idx="1559">
                  <c:v>42432</c:v>
                </c:pt>
                <c:pt idx="1560">
                  <c:v>42431</c:v>
                </c:pt>
                <c:pt idx="1561">
                  <c:v>42430</c:v>
                </c:pt>
                <c:pt idx="1562">
                  <c:v>42429</c:v>
                </c:pt>
                <c:pt idx="1563">
                  <c:v>42426</c:v>
                </c:pt>
                <c:pt idx="1564">
                  <c:v>42425</c:v>
                </c:pt>
                <c:pt idx="1565">
                  <c:v>42424</c:v>
                </c:pt>
                <c:pt idx="1566">
                  <c:v>42423</c:v>
                </c:pt>
                <c:pt idx="1567">
                  <c:v>42422</c:v>
                </c:pt>
                <c:pt idx="1568">
                  <c:v>42419</c:v>
                </c:pt>
                <c:pt idx="1569">
                  <c:v>42418</c:v>
                </c:pt>
                <c:pt idx="1570">
                  <c:v>42417</c:v>
                </c:pt>
                <c:pt idx="1571">
                  <c:v>42416</c:v>
                </c:pt>
                <c:pt idx="1572">
                  <c:v>42415</c:v>
                </c:pt>
                <c:pt idx="1573">
                  <c:v>42412</c:v>
                </c:pt>
                <c:pt idx="1574">
                  <c:v>42411</c:v>
                </c:pt>
                <c:pt idx="1575">
                  <c:v>42410</c:v>
                </c:pt>
                <c:pt idx="1576">
                  <c:v>42409</c:v>
                </c:pt>
                <c:pt idx="1577">
                  <c:v>42408</c:v>
                </c:pt>
                <c:pt idx="1578">
                  <c:v>42405</c:v>
                </c:pt>
                <c:pt idx="1579">
                  <c:v>42404</c:v>
                </c:pt>
                <c:pt idx="1580">
                  <c:v>42403</c:v>
                </c:pt>
                <c:pt idx="1581">
                  <c:v>42402</c:v>
                </c:pt>
                <c:pt idx="1582">
                  <c:v>42401</c:v>
                </c:pt>
                <c:pt idx="1583">
                  <c:v>42398</c:v>
                </c:pt>
                <c:pt idx="1584">
                  <c:v>42397</c:v>
                </c:pt>
                <c:pt idx="1585">
                  <c:v>42396</c:v>
                </c:pt>
                <c:pt idx="1586">
                  <c:v>42395</c:v>
                </c:pt>
                <c:pt idx="1587">
                  <c:v>42394</c:v>
                </c:pt>
                <c:pt idx="1588">
                  <c:v>42391</c:v>
                </c:pt>
                <c:pt idx="1589">
                  <c:v>42390</c:v>
                </c:pt>
                <c:pt idx="1590">
                  <c:v>42389</c:v>
                </c:pt>
                <c:pt idx="1591">
                  <c:v>42388</c:v>
                </c:pt>
                <c:pt idx="1592">
                  <c:v>42387</c:v>
                </c:pt>
                <c:pt idx="1593">
                  <c:v>42384</c:v>
                </c:pt>
                <c:pt idx="1594">
                  <c:v>42383</c:v>
                </c:pt>
                <c:pt idx="1595">
                  <c:v>42382</c:v>
                </c:pt>
                <c:pt idx="1596">
                  <c:v>42381</c:v>
                </c:pt>
                <c:pt idx="1597">
                  <c:v>42380</c:v>
                </c:pt>
                <c:pt idx="1598">
                  <c:v>42377</c:v>
                </c:pt>
                <c:pt idx="1599">
                  <c:v>42376</c:v>
                </c:pt>
                <c:pt idx="1600">
                  <c:v>42375</c:v>
                </c:pt>
                <c:pt idx="1601">
                  <c:v>42374</c:v>
                </c:pt>
                <c:pt idx="1602">
                  <c:v>42373</c:v>
                </c:pt>
                <c:pt idx="1603">
                  <c:v>42370</c:v>
                </c:pt>
              </c:numCache>
            </c:numRef>
          </c:cat>
          <c:val>
            <c:numRef>
              <c:f>Fuel!$Y$94:$Y$1697</c:f>
              <c:numCache>
                <c:formatCode>0.00</c:formatCode>
                <c:ptCount val="1604"/>
                <c:pt idx="1">
                  <c:v>471.92605200000003</c:v>
                </c:pt>
                <c:pt idx="2">
                  <c:v>471.92605200000003</c:v>
                </c:pt>
                <c:pt idx="3">
                  <c:v>471.92605200000003</c:v>
                </c:pt>
                <c:pt idx="4">
                  <c:v>471.92605200000003</c:v>
                </c:pt>
                <c:pt idx="5">
                  <c:v>471.92605200000003</c:v>
                </c:pt>
                <c:pt idx="6">
                  <c:v>471.92605200000003</c:v>
                </c:pt>
                <c:pt idx="7">
                  <c:v>471.92605200000003</c:v>
                </c:pt>
                <c:pt idx="8">
                  <c:v>471.92605200000003</c:v>
                </c:pt>
                <c:pt idx="9">
                  <c:v>471.92605200000003</c:v>
                </c:pt>
                <c:pt idx="10">
                  <c:v>471.92605200000003</c:v>
                </c:pt>
                <c:pt idx="11">
                  <c:v>397.4538</c:v>
                </c:pt>
                <c:pt idx="12">
                  <c:v>397.4538</c:v>
                </c:pt>
                <c:pt idx="13">
                  <c:v>397.4538</c:v>
                </c:pt>
                <c:pt idx="14">
                  <c:v>397.4538</c:v>
                </c:pt>
                <c:pt idx="15">
                  <c:v>397.4538</c:v>
                </c:pt>
                <c:pt idx="16">
                  <c:v>397.4538</c:v>
                </c:pt>
                <c:pt idx="17">
                  <c:v>397.4538</c:v>
                </c:pt>
                <c:pt idx="18">
                  <c:v>397.4538</c:v>
                </c:pt>
                <c:pt idx="19">
                  <c:v>397.4538</c:v>
                </c:pt>
                <c:pt idx="20">
                  <c:v>397.4538</c:v>
                </c:pt>
                <c:pt idx="21">
                  <c:v>397.4538</c:v>
                </c:pt>
                <c:pt idx="22">
                  <c:v>397.4538</c:v>
                </c:pt>
                <c:pt idx="23">
                  <c:v>397.4538</c:v>
                </c:pt>
                <c:pt idx="24">
                  <c:v>397.4538</c:v>
                </c:pt>
                <c:pt idx="25">
                  <c:v>397.4538</c:v>
                </c:pt>
                <c:pt idx="26">
                  <c:v>397.4538</c:v>
                </c:pt>
                <c:pt idx="27">
                  <c:v>397.4538</c:v>
                </c:pt>
                <c:pt idx="28">
                  <c:v>397.4538</c:v>
                </c:pt>
                <c:pt idx="29">
                  <c:v>397.4538</c:v>
                </c:pt>
                <c:pt idx="30">
                  <c:v>397.4538</c:v>
                </c:pt>
                <c:pt idx="31">
                  <c:v>397.4538</c:v>
                </c:pt>
                <c:pt idx="32">
                  <c:v>397.4538</c:v>
                </c:pt>
                <c:pt idx="33">
                  <c:v>378.63032400000003</c:v>
                </c:pt>
                <c:pt idx="34">
                  <c:v>378.63032400000003</c:v>
                </c:pt>
                <c:pt idx="35">
                  <c:v>378.63032400000003</c:v>
                </c:pt>
                <c:pt idx="36">
                  <c:v>378.63032400000003</c:v>
                </c:pt>
                <c:pt idx="37">
                  <c:v>378.63032400000003</c:v>
                </c:pt>
                <c:pt idx="38">
                  <c:v>378.63032400000003</c:v>
                </c:pt>
                <c:pt idx="39">
                  <c:v>378.63032400000003</c:v>
                </c:pt>
                <c:pt idx="40">
                  <c:v>378.63032400000003</c:v>
                </c:pt>
                <c:pt idx="41">
                  <c:v>378.63032400000003</c:v>
                </c:pt>
                <c:pt idx="42">
                  <c:v>378.63032400000003</c:v>
                </c:pt>
                <c:pt idx="43">
                  <c:v>378.63032400000003</c:v>
                </c:pt>
                <c:pt idx="44">
                  <c:v>378.63032400000003</c:v>
                </c:pt>
                <c:pt idx="45">
                  <c:v>378.63032400000003</c:v>
                </c:pt>
                <c:pt idx="46">
                  <c:v>378.63032400000003</c:v>
                </c:pt>
                <c:pt idx="47">
                  <c:v>378.63032400000003</c:v>
                </c:pt>
                <c:pt idx="48">
                  <c:v>378.63032400000003</c:v>
                </c:pt>
                <c:pt idx="49">
                  <c:v>378.63032400000003</c:v>
                </c:pt>
                <c:pt idx="50">
                  <c:v>378.63032400000003</c:v>
                </c:pt>
                <c:pt idx="51">
                  <c:v>378.63032400000003</c:v>
                </c:pt>
                <c:pt idx="52">
                  <c:v>318.81118800000002</c:v>
                </c:pt>
                <c:pt idx="53">
                  <c:v>318.81118800000002</c:v>
                </c:pt>
                <c:pt idx="54">
                  <c:v>318.81118800000002</c:v>
                </c:pt>
                <c:pt idx="55">
                  <c:v>318.81118800000002</c:v>
                </c:pt>
                <c:pt idx="56">
                  <c:v>318.81118800000002</c:v>
                </c:pt>
                <c:pt idx="57">
                  <c:v>318.81118800000002</c:v>
                </c:pt>
                <c:pt idx="58">
                  <c:v>318.81118800000002</c:v>
                </c:pt>
                <c:pt idx="59">
                  <c:v>318.81118800000002</c:v>
                </c:pt>
                <c:pt idx="60">
                  <c:v>318.81118800000002</c:v>
                </c:pt>
                <c:pt idx="61">
                  <c:v>318.81118800000002</c:v>
                </c:pt>
                <c:pt idx="62">
                  <c:v>318.81118800000002</c:v>
                </c:pt>
                <c:pt idx="63">
                  <c:v>318.81118800000002</c:v>
                </c:pt>
                <c:pt idx="64">
                  <c:v>318.81118800000002</c:v>
                </c:pt>
                <c:pt idx="65">
                  <c:v>318.81118800000002</c:v>
                </c:pt>
                <c:pt idx="66">
                  <c:v>318.81118800000002</c:v>
                </c:pt>
                <c:pt idx="67">
                  <c:v>318.81118800000002</c:v>
                </c:pt>
                <c:pt idx="68">
                  <c:v>318.81118800000002</c:v>
                </c:pt>
                <c:pt idx="69">
                  <c:v>318.81118800000002</c:v>
                </c:pt>
                <c:pt idx="70">
                  <c:v>318.81118800000002</c:v>
                </c:pt>
                <c:pt idx="71">
                  <c:v>318.81118800000002</c:v>
                </c:pt>
                <c:pt idx="72">
                  <c:v>318.81118800000002</c:v>
                </c:pt>
                <c:pt idx="73">
                  <c:v>318.81118800000002</c:v>
                </c:pt>
                <c:pt idx="74">
                  <c:v>346.11945600000001</c:v>
                </c:pt>
                <c:pt idx="75">
                  <c:v>346.11945600000001</c:v>
                </c:pt>
                <c:pt idx="76">
                  <c:v>346.11945600000001</c:v>
                </c:pt>
                <c:pt idx="77">
                  <c:v>346.11945600000001</c:v>
                </c:pt>
                <c:pt idx="78">
                  <c:v>346.11945600000001</c:v>
                </c:pt>
                <c:pt idx="79">
                  <c:v>346.11945600000001</c:v>
                </c:pt>
                <c:pt idx="80">
                  <c:v>346.11945600000001</c:v>
                </c:pt>
                <c:pt idx="81">
                  <c:v>346.11945600000001</c:v>
                </c:pt>
                <c:pt idx="82">
                  <c:v>346.11945600000001</c:v>
                </c:pt>
                <c:pt idx="83">
                  <c:v>346.11945600000001</c:v>
                </c:pt>
                <c:pt idx="84">
                  <c:v>346.11945600000001</c:v>
                </c:pt>
                <c:pt idx="85">
                  <c:v>346.11945600000001</c:v>
                </c:pt>
                <c:pt idx="86">
                  <c:v>346.11945600000001</c:v>
                </c:pt>
                <c:pt idx="87">
                  <c:v>346.11945600000001</c:v>
                </c:pt>
                <c:pt idx="88">
                  <c:v>346.11945600000001</c:v>
                </c:pt>
                <c:pt idx="89">
                  <c:v>346.11945600000001</c:v>
                </c:pt>
                <c:pt idx="90">
                  <c:v>346.11945600000001</c:v>
                </c:pt>
                <c:pt idx="91">
                  <c:v>346.11945600000001</c:v>
                </c:pt>
                <c:pt idx="92">
                  <c:v>346.11945600000001</c:v>
                </c:pt>
                <c:pt idx="93">
                  <c:v>346.11945600000001</c:v>
                </c:pt>
                <c:pt idx="94">
                  <c:v>346.11945600000001</c:v>
                </c:pt>
                <c:pt idx="95">
                  <c:v>346.11945600000001</c:v>
                </c:pt>
                <c:pt idx="96">
                  <c:v>346.11945600000001</c:v>
                </c:pt>
                <c:pt idx="97">
                  <c:v>346.11945600000001</c:v>
                </c:pt>
                <c:pt idx="98">
                  <c:v>346.11945600000001</c:v>
                </c:pt>
                <c:pt idx="99">
                  <c:v>346.11945600000001</c:v>
                </c:pt>
                <c:pt idx="100">
                  <c:v>346.11945600000001</c:v>
                </c:pt>
                <c:pt idx="101">
                  <c:v>346.11945600000001</c:v>
                </c:pt>
                <c:pt idx="102">
                  <c:v>346.11945600000001</c:v>
                </c:pt>
                <c:pt idx="103">
                  <c:v>346.11945600000001</c:v>
                </c:pt>
                <c:pt idx="104">
                  <c:v>346.11945600000001</c:v>
                </c:pt>
                <c:pt idx="105">
                  <c:v>346.11945600000001</c:v>
                </c:pt>
                <c:pt idx="106">
                  <c:v>346.11945600000001</c:v>
                </c:pt>
                <c:pt idx="107">
                  <c:v>346.11945600000001</c:v>
                </c:pt>
                <c:pt idx="108">
                  <c:v>346.11945600000001</c:v>
                </c:pt>
                <c:pt idx="109">
                  <c:v>346.11945600000001</c:v>
                </c:pt>
                <c:pt idx="110">
                  <c:v>346.11945600000001</c:v>
                </c:pt>
                <c:pt idx="111">
                  <c:v>346.11945600000001</c:v>
                </c:pt>
                <c:pt idx="112">
                  <c:v>346.11945600000001</c:v>
                </c:pt>
                <c:pt idx="113">
                  <c:v>377.15262000000001</c:v>
                </c:pt>
                <c:pt idx="114">
                  <c:v>377.15262000000001</c:v>
                </c:pt>
                <c:pt idx="115">
                  <c:v>377.15262000000001</c:v>
                </c:pt>
                <c:pt idx="116">
                  <c:v>377.15262000000001</c:v>
                </c:pt>
                <c:pt idx="117">
                  <c:v>377.15262000000001</c:v>
                </c:pt>
                <c:pt idx="118">
                  <c:v>377.15262000000001</c:v>
                </c:pt>
                <c:pt idx="119">
                  <c:v>377.15262000000001</c:v>
                </c:pt>
                <c:pt idx="120">
                  <c:v>377.15262000000001</c:v>
                </c:pt>
                <c:pt idx="121">
                  <c:v>377.15262000000001</c:v>
                </c:pt>
                <c:pt idx="122">
                  <c:v>377.15262000000001</c:v>
                </c:pt>
                <c:pt idx="123">
                  <c:v>377.15262000000001</c:v>
                </c:pt>
                <c:pt idx="124">
                  <c:v>377.15262000000001</c:v>
                </c:pt>
                <c:pt idx="125">
                  <c:v>377.15262000000001</c:v>
                </c:pt>
                <c:pt idx="126">
                  <c:v>377.15262000000001</c:v>
                </c:pt>
                <c:pt idx="127">
                  <c:v>377.15262000000001</c:v>
                </c:pt>
                <c:pt idx="128">
                  <c:v>377.15262000000001</c:v>
                </c:pt>
                <c:pt idx="129">
                  <c:v>377.15262000000001</c:v>
                </c:pt>
                <c:pt idx="130">
                  <c:v>377.15262000000001</c:v>
                </c:pt>
                <c:pt idx="131">
                  <c:v>377.15262000000001</c:v>
                </c:pt>
                <c:pt idx="132">
                  <c:v>377.15262000000001</c:v>
                </c:pt>
                <c:pt idx="133">
                  <c:v>377.15262000000001</c:v>
                </c:pt>
                <c:pt idx="134">
                  <c:v>377.15262000000001</c:v>
                </c:pt>
                <c:pt idx="135">
                  <c:v>377.15262000000001</c:v>
                </c:pt>
                <c:pt idx="136">
                  <c:v>355.050816</c:v>
                </c:pt>
                <c:pt idx="137">
                  <c:v>355.050816</c:v>
                </c:pt>
                <c:pt idx="138">
                  <c:v>355.050816</c:v>
                </c:pt>
                <c:pt idx="139">
                  <c:v>355.050816</c:v>
                </c:pt>
                <c:pt idx="140">
                  <c:v>355.050816</c:v>
                </c:pt>
                <c:pt idx="141">
                  <c:v>355.050816</c:v>
                </c:pt>
                <c:pt idx="142">
                  <c:v>355.050816</c:v>
                </c:pt>
                <c:pt idx="143">
                  <c:v>355.050816</c:v>
                </c:pt>
                <c:pt idx="144">
                  <c:v>355.050816</c:v>
                </c:pt>
                <c:pt idx="145">
                  <c:v>355.050816</c:v>
                </c:pt>
                <c:pt idx="146">
                  <c:v>355.050816</c:v>
                </c:pt>
                <c:pt idx="147">
                  <c:v>355.050816</c:v>
                </c:pt>
                <c:pt idx="148">
                  <c:v>355.050816</c:v>
                </c:pt>
                <c:pt idx="149">
                  <c:v>355.050816</c:v>
                </c:pt>
                <c:pt idx="150">
                  <c:v>355.050816</c:v>
                </c:pt>
                <c:pt idx="151">
                  <c:v>355.050816</c:v>
                </c:pt>
                <c:pt idx="152">
                  <c:v>355.050816</c:v>
                </c:pt>
                <c:pt idx="153">
                  <c:v>355.050816</c:v>
                </c:pt>
                <c:pt idx="154">
                  <c:v>355.050816</c:v>
                </c:pt>
                <c:pt idx="155">
                  <c:v>355.050816</c:v>
                </c:pt>
                <c:pt idx="156">
                  <c:v>355.050816</c:v>
                </c:pt>
                <c:pt idx="157">
                  <c:v>355.050816</c:v>
                </c:pt>
                <c:pt idx="158">
                  <c:v>359.32522799999998</c:v>
                </c:pt>
                <c:pt idx="159">
                  <c:v>359.32522799999998</c:v>
                </c:pt>
                <c:pt idx="160">
                  <c:v>359.32522799999998</c:v>
                </c:pt>
                <c:pt idx="161">
                  <c:v>359.32522799999998</c:v>
                </c:pt>
                <c:pt idx="162">
                  <c:v>359.32522799999998</c:v>
                </c:pt>
                <c:pt idx="163">
                  <c:v>359.32522799999998</c:v>
                </c:pt>
                <c:pt idx="164">
                  <c:v>359.32522799999998</c:v>
                </c:pt>
                <c:pt idx="165">
                  <c:v>359.32522799999998</c:v>
                </c:pt>
                <c:pt idx="166">
                  <c:v>359.32522799999998</c:v>
                </c:pt>
                <c:pt idx="167">
                  <c:v>359.32522799999998</c:v>
                </c:pt>
                <c:pt idx="168">
                  <c:v>359.32522799999998</c:v>
                </c:pt>
                <c:pt idx="169">
                  <c:v>359.32522799999998</c:v>
                </c:pt>
                <c:pt idx="170">
                  <c:v>359.32522799999998</c:v>
                </c:pt>
                <c:pt idx="171">
                  <c:v>359.32522799999998</c:v>
                </c:pt>
                <c:pt idx="172">
                  <c:v>359.32522799999998</c:v>
                </c:pt>
                <c:pt idx="173">
                  <c:v>359.32522799999998</c:v>
                </c:pt>
                <c:pt idx="174">
                  <c:v>359.32522799999998</c:v>
                </c:pt>
                <c:pt idx="175">
                  <c:v>359.32522799999998</c:v>
                </c:pt>
                <c:pt idx="176">
                  <c:v>359.32522799999998</c:v>
                </c:pt>
                <c:pt idx="177">
                  <c:v>359.32522799999998</c:v>
                </c:pt>
                <c:pt idx="178">
                  <c:v>359.32522799999998</c:v>
                </c:pt>
                <c:pt idx="179">
                  <c:v>359.32522799999998</c:v>
                </c:pt>
                <c:pt idx="180">
                  <c:v>360.37154399999997</c:v>
                </c:pt>
                <c:pt idx="181">
                  <c:v>360.37154399999997</c:v>
                </c:pt>
                <c:pt idx="182">
                  <c:v>360.37154399999997</c:v>
                </c:pt>
                <c:pt idx="183">
                  <c:v>360.37154399999997</c:v>
                </c:pt>
                <c:pt idx="184">
                  <c:v>360.37154399999997</c:v>
                </c:pt>
                <c:pt idx="185">
                  <c:v>360.37154399999997</c:v>
                </c:pt>
                <c:pt idx="186">
                  <c:v>360.37154399999997</c:v>
                </c:pt>
                <c:pt idx="187">
                  <c:v>360.37154399999997</c:v>
                </c:pt>
                <c:pt idx="188">
                  <c:v>360.37154399999997</c:v>
                </c:pt>
                <c:pt idx="189">
                  <c:v>360.37154399999997</c:v>
                </c:pt>
                <c:pt idx="190">
                  <c:v>360.37154399999997</c:v>
                </c:pt>
                <c:pt idx="191">
                  <c:v>360.37154399999997</c:v>
                </c:pt>
                <c:pt idx="192">
                  <c:v>360.37154399999997</c:v>
                </c:pt>
                <c:pt idx="193">
                  <c:v>360.37154399999997</c:v>
                </c:pt>
                <c:pt idx="194">
                  <c:v>360.37154399999997</c:v>
                </c:pt>
                <c:pt idx="195">
                  <c:v>360.37154399999997</c:v>
                </c:pt>
                <c:pt idx="196">
                  <c:v>360.37154399999997</c:v>
                </c:pt>
                <c:pt idx="197">
                  <c:v>360.37154399999997</c:v>
                </c:pt>
                <c:pt idx="198">
                  <c:v>360.37154399999997</c:v>
                </c:pt>
                <c:pt idx="199">
                  <c:v>360.37154399999997</c:v>
                </c:pt>
                <c:pt idx="200">
                  <c:v>360.37154399999997</c:v>
                </c:pt>
                <c:pt idx="201">
                  <c:v>360.37154399999997</c:v>
                </c:pt>
                <c:pt idx="202">
                  <c:v>360.37154399999997</c:v>
                </c:pt>
                <c:pt idx="203">
                  <c:v>304.61512799999997</c:v>
                </c:pt>
                <c:pt idx="204">
                  <c:v>304.61512799999997</c:v>
                </c:pt>
                <c:pt idx="205">
                  <c:v>304.61512799999997</c:v>
                </c:pt>
                <c:pt idx="206">
                  <c:v>304.61512799999997</c:v>
                </c:pt>
                <c:pt idx="207">
                  <c:v>304.61512799999997</c:v>
                </c:pt>
                <c:pt idx="208">
                  <c:v>304.61512799999997</c:v>
                </c:pt>
                <c:pt idx="209">
                  <c:v>304.61512799999997</c:v>
                </c:pt>
                <c:pt idx="210">
                  <c:v>304.61512799999997</c:v>
                </c:pt>
                <c:pt idx="211">
                  <c:v>304.61512799999997</c:v>
                </c:pt>
                <c:pt idx="212">
                  <c:v>304.61512799999997</c:v>
                </c:pt>
                <c:pt idx="213">
                  <c:v>304.61512799999997</c:v>
                </c:pt>
                <c:pt idx="214">
                  <c:v>304.61512799999997</c:v>
                </c:pt>
                <c:pt idx="215">
                  <c:v>304.61512799999997</c:v>
                </c:pt>
                <c:pt idx="216">
                  <c:v>304.61512799999997</c:v>
                </c:pt>
                <c:pt idx="217">
                  <c:v>304.61512799999997</c:v>
                </c:pt>
                <c:pt idx="218">
                  <c:v>304.61512799999997</c:v>
                </c:pt>
                <c:pt idx="219">
                  <c:v>304.61512799999997</c:v>
                </c:pt>
                <c:pt idx="220">
                  <c:v>304.61512799999997</c:v>
                </c:pt>
                <c:pt idx="221">
                  <c:v>304.61512799999997</c:v>
                </c:pt>
                <c:pt idx="222">
                  <c:v>304.61512799999997</c:v>
                </c:pt>
                <c:pt idx="223">
                  <c:v>294.59908799999999</c:v>
                </c:pt>
                <c:pt idx="224">
                  <c:v>294.59908799999999</c:v>
                </c:pt>
                <c:pt idx="225">
                  <c:v>294.59908799999999</c:v>
                </c:pt>
                <c:pt idx="226">
                  <c:v>294.59908799999999</c:v>
                </c:pt>
                <c:pt idx="227">
                  <c:v>294.59908799999999</c:v>
                </c:pt>
                <c:pt idx="228">
                  <c:v>294.59908799999999</c:v>
                </c:pt>
                <c:pt idx="229">
                  <c:v>294.59908799999999</c:v>
                </c:pt>
                <c:pt idx="230">
                  <c:v>294.59908799999999</c:v>
                </c:pt>
                <c:pt idx="231">
                  <c:v>294.59908799999999</c:v>
                </c:pt>
                <c:pt idx="232">
                  <c:v>294.59908799999999</c:v>
                </c:pt>
                <c:pt idx="233">
                  <c:v>294.59908799999999</c:v>
                </c:pt>
                <c:pt idx="234">
                  <c:v>294.59908799999999</c:v>
                </c:pt>
                <c:pt idx="235">
                  <c:v>294.59908799999999</c:v>
                </c:pt>
                <c:pt idx="236">
                  <c:v>294.59908799999999</c:v>
                </c:pt>
                <c:pt idx="237">
                  <c:v>294.59908799999999</c:v>
                </c:pt>
                <c:pt idx="238">
                  <c:v>294.59908799999999</c:v>
                </c:pt>
                <c:pt idx="239">
                  <c:v>294.59908799999999</c:v>
                </c:pt>
                <c:pt idx="240">
                  <c:v>294.59908799999999</c:v>
                </c:pt>
                <c:pt idx="241">
                  <c:v>300.100596</c:v>
                </c:pt>
                <c:pt idx="242">
                  <c:v>300.100596</c:v>
                </c:pt>
                <c:pt idx="243">
                  <c:v>300.100596</c:v>
                </c:pt>
                <c:pt idx="244">
                  <c:v>300.100596</c:v>
                </c:pt>
                <c:pt idx="245">
                  <c:v>300.100596</c:v>
                </c:pt>
                <c:pt idx="246">
                  <c:v>300.100596</c:v>
                </c:pt>
                <c:pt idx="247">
                  <c:v>300.100596</c:v>
                </c:pt>
                <c:pt idx="248">
                  <c:v>300.100596</c:v>
                </c:pt>
                <c:pt idx="249">
                  <c:v>300.100596</c:v>
                </c:pt>
                <c:pt idx="250">
                  <c:v>300.100596</c:v>
                </c:pt>
                <c:pt idx="251">
                  <c:v>300.100596</c:v>
                </c:pt>
                <c:pt idx="252">
                  <c:v>300.100596</c:v>
                </c:pt>
                <c:pt idx="253">
                  <c:v>300.100596</c:v>
                </c:pt>
                <c:pt idx="254">
                  <c:v>300.100596</c:v>
                </c:pt>
                <c:pt idx="255">
                  <c:v>300.100596</c:v>
                </c:pt>
                <c:pt idx="256">
                  <c:v>300.100596</c:v>
                </c:pt>
                <c:pt idx="257">
                  <c:v>300.100596</c:v>
                </c:pt>
                <c:pt idx="258">
                  <c:v>300.100596</c:v>
                </c:pt>
                <c:pt idx="259">
                  <c:v>300.100596</c:v>
                </c:pt>
                <c:pt idx="260">
                  <c:v>300.100596</c:v>
                </c:pt>
                <c:pt idx="261">
                  <c:v>300.100596</c:v>
                </c:pt>
                <c:pt idx="262">
                  <c:v>300.100596</c:v>
                </c:pt>
                <c:pt idx="263">
                  <c:v>300.100596</c:v>
                </c:pt>
                <c:pt idx="264">
                  <c:v>292.15096800000003</c:v>
                </c:pt>
                <c:pt idx="265">
                  <c:v>292.15096800000003</c:v>
                </c:pt>
                <c:pt idx="266">
                  <c:v>292.15096800000003</c:v>
                </c:pt>
                <c:pt idx="267">
                  <c:v>292.15096800000003</c:v>
                </c:pt>
                <c:pt idx="268">
                  <c:v>292.15096800000003</c:v>
                </c:pt>
                <c:pt idx="269">
                  <c:v>292.15096800000003</c:v>
                </c:pt>
                <c:pt idx="270">
                  <c:v>292.15096800000003</c:v>
                </c:pt>
                <c:pt idx="271">
                  <c:v>292.15096800000003</c:v>
                </c:pt>
                <c:pt idx="272">
                  <c:v>292.15096800000003</c:v>
                </c:pt>
                <c:pt idx="273">
                  <c:v>292.15096800000003</c:v>
                </c:pt>
                <c:pt idx="274">
                  <c:v>292.15096800000003</c:v>
                </c:pt>
                <c:pt idx="275">
                  <c:v>292.15096800000003</c:v>
                </c:pt>
                <c:pt idx="276">
                  <c:v>292.15096800000003</c:v>
                </c:pt>
                <c:pt idx="277">
                  <c:v>292.15096800000003</c:v>
                </c:pt>
                <c:pt idx="278">
                  <c:v>292.15096800000003</c:v>
                </c:pt>
                <c:pt idx="279">
                  <c:v>292.15096800000003</c:v>
                </c:pt>
                <c:pt idx="280">
                  <c:v>292.15096800000003</c:v>
                </c:pt>
                <c:pt idx="281">
                  <c:v>292.15096800000003</c:v>
                </c:pt>
                <c:pt idx="282">
                  <c:v>292.15096800000003</c:v>
                </c:pt>
                <c:pt idx="283">
                  <c:v>292.15096800000003</c:v>
                </c:pt>
                <c:pt idx="284">
                  <c:v>292.15096800000003</c:v>
                </c:pt>
                <c:pt idx="285">
                  <c:v>292.15096800000003</c:v>
                </c:pt>
                <c:pt idx="286">
                  <c:v>272.73905999999999</c:v>
                </c:pt>
                <c:pt idx="287">
                  <c:v>272.73905999999999</c:v>
                </c:pt>
                <c:pt idx="288">
                  <c:v>272.73905999999999</c:v>
                </c:pt>
                <c:pt idx="289">
                  <c:v>272.73905999999999</c:v>
                </c:pt>
                <c:pt idx="290">
                  <c:v>272.73905999999999</c:v>
                </c:pt>
                <c:pt idx="291">
                  <c:v>272.73905999999999</c:v>
                </c:pt>
                <c:pt idx="292">
                  <c:v>272.73905999999999</c:v>
                </c:pt>
                <c:pt idx="293">
                  <c:v>272.73905999999999</c:v>
                </c:pt>
                <c:pt idx="294">
                  <c:v>272.73905999999999</c:v>
                </c:pt>
                <c:pt idx="295">
                  <c:v>272.73905999999999</c:v>
                </c:pt>
                <c:pt idx="296">
                  <c:v>272.73905999999999</c:v>
                </c:pt>
                <c:pt idx="297">
                  <c:v>272.73905999999999</c:v>
                </c:pt>
                <c:pt idx="298">
                  <c:v>272.73905999999999</c:v>
                </c:pt>
                <c:pt idx="299">
                  <c:v>272.73905999999999</c:v>
                </c:pt>
                <c:pt idx="300">
                  <c:v>272.73905999999999</c:v>
                </c:pt>
                <c:pt idx="301">
                  <c:v>272.73905999999999</c:v>
                </c:pt>
                <c:pt idx="302">
                  <c:v>272.73905999999999</c:v>
                </c:pt>
                <c:pt idx="303">
                  <c:v>272.73905999999999</c:v>
                </c:pt>
                <c:pt idx="304">
                  <c:v>272.73905999999999</c:v>
                </c:pt>
                <c:pt idx="305">
                  <c:v>250.77691199999998</c:v>
                </c:pt>
                <c:pt idx="306">
                  <c:v>250.77691199999998</c:v>
                </c:pt>
                <c:pt idx="307">
                  <c:v>250.77691199999998</c:v>
                </c:pt>
                <c:pt idx="308">
                  <c:v>250.77691199999998</c:v>
                </c:pt>
                <c:pt idx="309">
                  <c:v>250.77691199999998</c:v>
                </c:pt>
                <c:pt idx="310">
                  <c:v>250.77691199999998</c:v>
                </c:pt>
                <c:pt idx="311">
                  <c:v>250.77691199999998</c:v>
                </c:pt>
                <c:pt idx="312">
                  <c:v>250.77691199999998</c:v>
                </c:pt>
                <c:pt idx="313">
                  <c:v>250.77691199999998</c:v>
                </c:pt>
                <c:pt idx="314">
                  <c:v>250.77691199999998</c:v>
                </c:pt>
                <c:pt idx="315">
                  <c:v>250.77691199999998</c:v>
                </c:pt>
                <c:pt idx="316">
                  <c:v>250.77691199999998</c:v>
                </c:pt>
                <c:pt idx="317">
                  <c:v>250.77691199999998</c:v>
                </c:pt>
                <c:pt idx="318">
                  <c:v>250.77691199999998</c:v>
                </c:pt>
                <c:pt idx="319">
                  <c:v>250.77691199999998</c:v>
                </c:pt>
                <c:pt idx="320">
                  <c:v>250.77691199999998</c:v>
                </c:pt>
                <c:pt idx="321">
                  <c:v>250.77691199999998</c:v>
                </c:pt>
                <c:pt idx="322">
                  <c:v>250.77691199999998</c:v>
                </c:pt>
                <c:pt idx="323">
                  <c:v>250.77691199999998</c:v>
                </c:pt>
                <c:pt idx="324">
                  <c:v>250.77691199999998</c:v>
                </c:pt>
                <c:pt idx="325">
                  <c:v>250.77691199999998</c:v>
                </c:pt>
                <c:pt idx="326">
                  <c:v>250.77691199999998</c:v>
                </c:pt>
                <c:pt idx="327">
                  <c:v>227.577732</c:v>
                </c:pt>
                <c:pt idx="328">
                  <c:v>227.577732</c:v>
                </c:pt>
                <c:pt idx="329">
                  <c:v>227.577732</c:v>
                </c:pt>
                <c:pt idx="330">
                  <c:v>227.577732</c:v>
                </c:pt>
                <c:pt idx="331">
                  <c:v>227.577732</c:v>
                </c:pt>
                <c:pt idx="332">
                  <c:v>227.577732</c:v>
                </c:pt>
                <c:pt idx="333">
                  <c:v>227.577732</c:v>
                </c:pt>
                <c:pt idx="334">
                  <c:v>227.577732</c:v>
                </c:pt>
                <c:pt idx="335">
                  <c:v>227.577732</c:v>
                </c:pt>
                <c:pt idx="336">
                  <c:v>227.577732</c:v>
                </c:pt>
                <c:pt idx="337">
                  <c:v>227.577732</c:v>
                </c:pt>
                <c:pt idx="338">
                  <c:v>227.577732</c:v>
                </c:pt>
                <c:pt idx="339">
                  <c:v>227.577732</c:v>
                </c:pt>
                <c:pt idx="340">
                  <c:v>227.577732</c:v>
                </c:pt>
                <c:pt idx="341">
                  <c:v>227.577732</c:v>
                </c:pt>
                <c:pt idx="342">
                  <c:v>227.577732</c:v>
                </c:pt>
                <c:pt idx="343">
                  <c:v>227.577732</c:v>
                </c:pt>
                <c:pt idx="344">
                  <c:v>227.577732</c:v>
                </c:pt>
                <c:pt idx="345">
                  <c:v>227.577732</c:v>
                </c:pt>
                <c:pt idx="346">
                  <c:v>227.577732</c:v>
                </c:pt>
                <c:pt idx="347">
                  <c:v>221.29900799999999</c:v>
                </c:pt>
                <c:pt idx="348">
                  <c:v>221.29900799999999</c:v>
                </c:pt>
                <c:pt idx="349">
                  <c:v>221.29900799999999</c:v>
                </c:pt>
                <c:pt idx="350">
                  <c:v>221.29900799999999</c:v>
                </c:pt>
                <c:pt idx="351">
                  <c:v>221.29900799999999</c:v>
                </c:pt>
                <c:pt idx="352">
                  <c:v>221.29900799999999</c:v>
                </c:pt>
                <c:pt idx="353">
                  <c:v>221.29900799999999</c:v>
                </c:pt>
                <c:pt idx="354">
                  <c:v>221.29900799999999</c:v>
                </c:pt>
                <c:pt idx="355">
                  <c:v>221.29900799999999</c:v>
                </c:pt>
                <c:pt idx="356">
                  <c:v>221.29900799999999</c:v>
                </c:pt>
                <c:pt idx="357">
                  <c:v>221.29900799999999</c:v>
                </c:pt>
                <c:pt idx="358">
                  <c:v>221.29900799999999</c:v>
                </c:pt>
                <c:pt idx="359">
                  <c:v>221.29900799999999</c:v>
                </c:pt>
                <c:pt idx="360">
                  <c:v>221.29900799999999</c:v>
                </c:pt>
                <c:pt idx="361">
                  <c:v>221.29900799999999</c:v>
                </c:pt>
                <c:pt idx="362">
                  <c:v>221.29900799999999</c:v>
                </c:pt>
                <c:pt idx="363">
                  <c:v>221.29900799999999</c:v>
                </c:pt>
                <c:pt idx="364">
                  <c:v>221.29900799999999</c:v>
                </c:pt>
                <c:pt idx="365">
                  <c:v>221.29900799999999</c:v>
                </c:pt>
                <c:pt idx="366">
                  <c:v>221.29900799999999</c:v>
                </c:pt>
                <c:pt idx="367">
                  <c:v>221.29900799999999</c:v>
                </c:pt>
                <c:pt idx="368">
                  <c:v>221.29900799999999</c:v>
                </c:pt>
                <c:pt idx="369">
                  <c:v>234.03447600000001</c:v>
                </c:pt>
                <c:pt idx="370">
                  <c:v>234.03447600000001</c:v>
                </c:pt>
                <c:pt idx="371">
                  <c:v>234.03447600000001</c:v>
                </c:pt>
                <c:pt idx="372">
                  <c:v>234.03447600000001</c:v>
                </c:pt>
                <c:pt idx="373">
                  <c:v>234.03447600000001</c:v>
                </c:pt>
                <c:pt idx="374">
                  <c:v>234.03447600000001</c:v>
                </c:pt>
                <c:pt idx="375">
                  <c:v>234.03447600000001</c:v>
                </c:pt>
                <c:pt idx="376">
                  <c:v>234.03447600000001</c:v>
                </c:pt>
                <c:pt idx="377">
                  <c:v>234.03447600000001</c:v>
                </c:pt>
                <c:pt idx="378">
                  <c:v>234.03447600000001</c:v>
                </c:pt>
                <c:pt idx="379">
                  <c:v>234.03447600000001</c:v>
                </c:pt>
                <c:pt idx="380">
                  <c:v>234.03447600000001</c:v>
                </c:pt>
                <c:pt idx="381">
                  <c:v>234.03447600000001</c:v>
                </c:pt>
                <c:pt idx="382">
                  <c:v>234.03447600000001</c:v>
                </c:pt>
                <c:pt idx="383">
                  <c:v>234.03447600000001</c:v>
                </c:pt>
                <c:pt idx="384">
                  <c:v>234.011844</c:v>
                </c:pt>
                <c:pt idx="385">
                  <c:v>234.011844</c:v>
                </c:pt>
                <c:pt idx="386">
                  <c:v>234.011844</c:v>
                </c:pt>
                <c:pt idx="387">
                  <c:v>234.011844</c:v>
                </c:pt>
                <c:pt idx="388">
                  <c:v>234.011844</c:v>
                </c:pt>
                <c:pt idx="389">
                  <c:v>234.011844</c:v>
                </c:pt>
                <c:pt idx="390">
                  <c:v>234.011844</c:v>
                </c:pt>
                <c:pt idx="391">
                  <c:v>234.011844</c:v>
                </c:pt>
                <c:pt idx="392">
                  <c:v>234.011844</c:v>
                </c:pt>
                <c:pt idx="393">
                  <c:v>234.011844</c:v>
                </c:pt>
                <c:pt idx="394">
                  <c:v>234.011844</c:v>
                </c:pt>
                <c:pt idx="395">
                  <c:v>234.011844</c:v>
                </c:pt>
                <c:pt idx="396">
                  <c:v>234.011844</c:v>
                </c:pt>
                <c:pt idx="397">
                  <c:v>234.011844</c:v>
                </c:pt>
                <c:pt idx="398">
                  <c:v>234.011844</c:v>
                </c:pt>
                <c:pt idx="399">
                  <c:v>234.011844</c:v>
                </c:pt>
                <c:pt idx="400">
                  <c:v>234.011844</c:v>
                </c:pt>
                <c:pt idx="401">
                  <c:v>234.011844</c:v>
                </c:pt>
                <c:pt idx="402">
                  <c:v>234.011844</c:v>
                </c:pt>
                <c:pt idx="403">
                  <c:v>234.011844</c:v>
                </c:pt>
                <c:pt idx="404">
                  <c:v>234.011844</c:v>
                </c:pt>
                <c:pt idx="405">
                  <c:v>234.011844</c:v>
                </c:pt>
                <c:pt idx="406">
                  <c:v>234.011844</c:v>
                </c:pt>
                <c:pt idx="407">
                  <c:v>234.011844</c:v>
                </c:pt>
                <c:pt idx="408">
                  <c:v>234.011844</c:v>
                </c:pt>
                <c:pt idx="409">
                  <c:v>234.011844</c:v>
                </c:pt>
                <c:pt idx="410">
                  <c:v>234.011844</c:v>
                </c:pt>
                <c:pt idx="411">
                  <c:v>234.011844</c:v>
                </c:pt>
                <c:pt idx="412">
                  <c:v>234.011844</c:v>
                </c:pt>
                <c:pt idx="413">
                  <c:v>231.31698</c:v>
                </c:pt>
                <c:pt idx="414">
                  <c:v>231.31698</c:v>
                </c:pt>
                <c:pt idx="415">
                  <c:v>231.31698</c:v>
                </c:pt>
                <c:pt idx="416">
                  <c:v>231.31698</c:v>
                </c:pt>
                <c:pt idx="417">
                  <c:v>231.31698</c:v>
                </c:pt>
                <c:pt idx="418">
                  <c:v>231.31698</c:v>
                </c:pt>
                <c:pt idx="419">
                  <c:v>231.31698</c:v>
                </c:pt>
                <c:pt idx="420">
                  <c:v>231.31698</c:v>
                </c:pt>
                <c:pt idx="421">
                  <c:v>231.31698</c:v>
                </c:pt>
                <c:pt idx="422">
                  <c:v>231.31698</c:v>
                </c:pt>
                <c:pt idx="423">
                  <c:v>231.31698</c:v>
                </c:pt>
                <c:pt idx="424">
                  <c:v>231.31698</c:v>
                </c:pt>
                <c:pt idx="425">
                  <c:v>231.31698</c:v>
                </c:pt>
                <c:pt idx="426">
                  <c:v>231.31698</c:v>
                </c:pt>
                <c:pt idx="427">
                  <c:v>231.31698</c:v>
                </c:pt>
                <c:pt idx="428">
                  <c:v>231.31698</c:v>
                </c:pt>
                <c:pt idx="429">
                  <c:v>231.31698</c:v>
                </c:pt>
                <c:pt idx="430">
                  <c:v>231.31698</c:v>
                </c:pt>
                <c:pt idx="431">
                  <c:v>231.31698</c:v>
                </c:pt>
                <c:pt idx="432">
                  <c:v>233.94367199999999</c:v>
                </c:pt>
                <c:pt idx="433">
                  <c:v>233.94367199999999</c:v>
                </c:pt>
                <c:pt idx="434">
                  <c:v>233.94367199999999</c:v>
                </c:pt>
                <c:pt idx="435">
                  <c:v>233.94367199999999</c:v>
                </c:pt>
                <c:pt idx="436">
                  <c:v>233.94367199999999</c:v>
                </c:pt>
                <c:pt idx="437">
                  <c:v>233.94367199999999</c:v>
                </c:pt>
                <c:pt idx="438">
                  <c:v>233.94367199999999</c:v>
                </c:pt>
                <c:pt idx="439">
                  <c:v>233.94367199999999</c:v>
                </c:pt>
                <c:pt idx="440">
                  <c:v>233.94367199999999</c:v>
                </c:pt>
                <c:pt idx="441">
                  <c:v>233.94367199999999</c:v>
                </c:pt>
                <c:pt idx="442">
                  <c:v>233.94367199999999</c:v>
                </c:pt>
                <c:pt idx="443">
                  <c:v>233.94367199999999</c:v>
                </c:pt>
                <c:pt idx="444">
                  <c:v>233.94367199999999</c:v>
                </c:pt>
                <c:pt idx="445">
                  <c:v>233.94367199999999</c:v>
                </c:pt>
                <c:pt idx="446">
                  <c:v>233.94367199999999</c:v>
                </c:pt>
                <c:pt idx="447">
                  <c:v>233.94367199999999</c:v>
                </c:pt>
                <c:pt idx="448">
                  <c:v>233.94367199999999</c:v>
                </c:pt>
                <c:pt idx="449">
                  <c:v>233.94367199999999</c:v>
                </c:pt>
                <c:pt idx="450">
                  <c:v>233.94367199999999</c:v>
                </c:pt>
                <c:pt idx="451">
                  <c:v>233.94367199999999</c:v>
                </c:pt>
                <c:pt idx="452">
                  <c:v>233.94367199999999</c:v>
                </c:pt>
                <c:pt idx="453">
                  <c:v>233.94367199999999</c:v>
                </c:pt>
                <c:pt idx="454">
                  <c:v>233.94367199999999</c:v>
                </c:pt>
                <c:pt idx="455">
                  <c:v>233.94367199999999</c:v>
                </c:pt>
                <c:pt idx="456">
                  <c:v>233.94367199999999</c:v>
                </c:pt>
                <c:pt idx="457">
                  <c:v>233.94367199999999</c:v>
                </c:pt>
                <c:pt idx="458">
                  <c:v>233.94367199999999</c:v>
                </c:pt>
                <c:pt idx="459">
                  <c:v>233.94367199999999</c:v>
                </c:pt>
                <c:pt idx="460">
                  <c:v>233.94367199999999</c:v>
                </c:pt>
                <c:pt idx="461">
                  <c:v>233.94367199999999</c:v>
                </c:pt>
                <c:pt idx="462">
                  <c:v>233.94367199999999</c:v>
                </c:pt>
                <c:pt idx="463">
                  <c:v>233.94367199999999</c:v>
                </c:pt>
                <c:pt idx="464">
                  <c:v>233.94367199999999</c:v>
                </c:pt>
                <c:pt idx="465">
                  <c:v>233.94367199999999</c:v>
                </c:pt>
                <c:pt idx="466">
                  <c:v>233.94367199999999</c:v>
                </c:pt>
                <c:pt idx="467">
                  <c:v>233.94367199999999</c:v>
                </c:pt>
                <c:pt idx="468">
                  <c:v>233.94367199999999</c:v>
                </c:pt>
                <c:pt idx="469">
                  <c:v>233.94367199999999</c:v>
                </c:pt>
                <c:pt idx="470">
                  <c:v>233.94367199999999</c:v>
                </c:pt>
                <c:pt idx="471">
                  <c:v>233.94367199999999</c:v>
                </c:pt>
                <c:pt idx="472">
                  <c:v>233.94367199999999</c:v>
                </c:pt>
                <c:pt idx="473">
                  <c:v>233.94367199999999</c:v>
                </c:pt>
                <c:pt idx="474">
                  <c:v>233.94367199999999</c:v>
                </c:pt>
                <c:pt idx="475">
                  <c:v>233.94367199999999</c:v>
                </c:pt>
                <c:pt idx="476">
                  <c:v>233.94367199999999</c:v>
                </c:pt>
                <c:pt idx="477">
                  <c:v>233.94367199999999</c:v>
                </c:pt>
                <c:pt idx="478">
                  <c:v>233.94367199999999</c:v>
                </c:pt>
                <c:pt idx="479">
                  <c:v>223.232664</c:v>
                </c:pt>
                <c:pt idx="480">
                  <c:v>223.232664</c:v>
                </c:pt>
                <c:pt idx="481">
                  <c:v>223.232664</c:v>
                </c:pt>
                <c:pt idx="482">
                  <c:v>223.232664</c:v>
                </c:pt>
                <c:pt idx="483">
                  <c:v>223.232664</c:v>
                </c:pt>
                <c:pt idx="484">
                  <c:v>223.232664</c:v>
                </c:pt>
                <c:pt idx="485">
                  <c:v>223.232664</c:v>
                </c:pt>
                <c:pt idx="486">
                  <c:v>215.953338</c:v>
                </c:pt>
                <c:pt idx="487">
                  <c:v>215.953338</c:v>
                </c:pt>
                <c:pt idx="488">
                  <c:v>215.953338</c:v>
                </c:pt>
                <c:pt idx="489">
                  <c:v>215.953338</c:v>
                </c:pt>
                <c:pt idx="490">
                  <c:v>215.953338</c:v>
                </c:pt>
                <c:pt idx="491">
                  <c:v>215.953338</c:v>
                </c:pt>
                <c:pt idx="492">
                  <c:v>215.953338</c:v>
                </c:pt>
                <c:pt idx="493">
                  <c:v>215.953338</c:v>
                </c:pt>
                <c:pt idx="494">
                  <c:v>215.953338</c:v>
                </c:pt>
                <c:pt idx="495">
                  <c:v>215.953338</c:v>
                </c:pt>
                <c:pt idx="496">
                  <c:v>215.953338</c:v>
                </c:pt>
                <c:pt idx="497">
                  <c:v>215.953338</c:v>
                </c:pt>
                <c:pt idx="498">
                  <c:v>215.953338</c:v>
                </c:pt>
                <c:pt idx="499">
                  <c:v>215.953338</c:v>
                </c:pt>
                <c:pt idx="500">
                  <c:v>215.953338</c:v>
                </c:pt>
                <c:pt idx="501">
                  <c:v>215.953338</c:v>
                </c:pt>
                <c:pt idx="502">
                  <c:v>215.953338</c:v>
                </c:pt>
                <c:pt idx="503">
                  <c:v>215.953338</c:v>
                </c:pt>
                <c:pt idx="504">
                  <c:v>215.953338</c:v>
                </c:pt>
                <c:pt idx="505">
                  <c:v>215.953338</c:v>
                </c:pt>
                <c:pt idx="506">
                  <c:v>215.953338</c:v>
                </c:pt>
                <c:pt idx="507">
                  <c:v>244.89373500000002</c:v>
                </c:pt>
                <c:pt idx="508">
                  <c:v>244.89373500000002</c:v>
                </c:pt>
                <c:pt idx="509">
                  <c:v>244.89373500000002</c:v>
                </c:pt>
                <c:pt idx="510">
                  <c:v>244.89373500000002</c:v>
                </c:pt>
                <c:pt idx="511">
                  <c:v>244.89373500000002</c:v>
                </c:pt>
                <c:pt idx="512">
                  <c:v>244.89373500000002</c:v>
                </c:pt>
                <c:pt idx="513">
                  <c:v>244.89373500000002</c:v>
                </c:pt>
                <c:pt idx="514">
                  <c:v>244.89373500000002</c:v>
                </c:pt>
                <c:pt idx="515">
                  <c:v>244.89373500000002</c:v>
                </c:pt>
                <c:pt idx="516">
                  <c:v>244.89373500000002</c:v>
                </c:pt>
                <c:pt idx="517">
                  <c:v>244.89373500000002</c:v>
                </c:pt>
                <c:pt idx="518">
                  <c:v>244.89373500000002</c:v>
                </c:pt>
                <c:pt idx="519">
                  <c:v>244.89373500000002</c:v>
                </c:pt>
                <c:pt idx="520">
                  <c:v>244.89373500000002</c:v>
                </c:pt>
                <c:pt idx="521">
                  <c:v>244.89373500000002</c:v>
                </c:pt>
                <c:pt idx="522">
                  <c:v>244.89373500000002</c:v>
                </c:pt>
                <c:pt idx="523">
                  <c:v>244.89373500000002</c:v>
                </c:pt>
                <c:pt idx="524">
                  <c:v>244.89373500000002</c:v>
                </c:pt>
                <c:pt idx="525">
                  <c:v>244.89373500000002</c:v>
                </c:pt>
                <c:pt idx="526">
                  <c:v>244.89373500000002</c:v>
                </c:pt>
                <c:pt idx="527">
                  <c:v>244.89373500000002</c:v>
                </c:pt>
                <c:pt idx="528">
                  <c:v>244.89373500000002</c:v>
                </c:pt>
                <c:pt idx="529">
                  <c:v>244.89373500000002</c:v>
                </c:pt>
                <c:pt idx="530">
                  <c:v>268.59559200000001</c:v>
                </c:pt>
                <c:pt idx="531">
                  <c:v>268.59559200000001</c:v>
                </c:pt>
                <c:pt idx="532">
                  <c:v>268.59559200000001</c:v>
                </c:pt>
                <c:pt idx="533">
                  <c:v>268.59559200000001</c:v>
                </c:pt>
                <c:pt idx="534">
                  <c:v>268.59559200000001</c:v>
                </c:pt>
                <c:pt idx="535">
                  <c:v>268.59559200000001</c:v>
                </c:pt>
                <c:pt idx="536">
                  <c:v>268.59559200000001</c:v>
                </c:pt>
                <c:pt idx="537">
                  <c:v>268.59559200000001</c:v>
                </c:pt>
                <c:pt idx="538">
                  <c:v>268.59559200000001</c:v>
                </c:pt>
                <c:pt idx="539">
                  <c:v>268.59559200000001</c:v>
                </c:pt>
                <c:pt idx="540">
                  <c:v>268.59559200000001</c:v>
                </c:pt>
                <c:pt idx="541">
                  <c:v>268.59559200000001</c:v>
                </c:pt>
                <c:pt idx="542">
                  <c:v>268.59559200000001</c:v>
                </c:pt>
                <c:pt idx="543">
                  <c:v>268.59559200000001</c:v>
                </c:pt>
                <c:pt idx="544">
                  <c:v>268.59559200000001</c:v>
                </c:pt>
                <c:pt idx="545">
                  <c:v>268.59559200000001</c:v>
                </c:pt>
                <c:pt idx="546">
                  <c:v>268.59559200000001</c:v>
                </c:pt>
                <c:pt idx="547">
                  <c:v>268.59559200000001</c:v>
                </c:pt>
                <c:pt idx="548">
                  <c:v>268.59559200000001</c:v>
                </c:pt>
                <c:pt idx="549">
                  <c:v>269.11730999999997</c:v>
                </c:pt>
                <c:pt idx="550">
                  <c:v>269.11730999999997</c:v>
                </c:pt>
                <c:pt idx="551">
                  <c:v>269.11730999999997</c:v>
                </c:pt>
                <c:pt idx="552">
                  <c:v>269.11730999999997</c:v>
                </c:pt>
                <c:pt idx="553">
                  <c:v>269.11730999999997</c:v>
                </c:pt>
                <c:pt idx="554">
                  <c:v>269.11730999999997</c:v>
                </c:pt>
                <c:pt idx="555">
                  <c:v>269.11730999999997</c:v>
                </c:pt>
                <c:pt idx="556">
                  <c:v>269.11730999999997</c:v>
                </c:pt>
                <c:pt idx="557">
                  <c:v>269.11730999999997</c:v>
                </c:pt>
                <c:pt idx="558">
                  <c:v>269.11730999999997</c:v>
                </c:pt>
                <c:pt idx="559">
                  <c:v>269.11730999999997</c:v>
                </c:pt>
                <c:pt idx="560">
                  <c:v>269.11730999999997</c:v>
                </c:pt>
                <c:pt idx="561">
                  <c:v>269.11730999999997</c:v>
                </c:pt>
                <c:pt idx="562">
                  <c:v>269.11730999999997</c:v>
                </c:pt>
                <c:pt idx="563">
                  <c:v>269.11730999999997</c:v>
                </c:pt>
                <c:pt idx="564">
                  <c:v>269.11730999999997</c:v>
                </c:pt>
                <c:pt idx="565">
                  <c:v>269.11730999999997</c:v>
                </c:pt>
                <c:pt idx="566">
                  <c:v>269.11730999999997</c:v>
                </c:pt>
                <c:pt idx="567">
                  <c:v>269.11730999999997</c:v>
                </c:pt>
                <c:pt idx="568">
                  <c:v>279.05424900000003</c:v>
                </c:pt>
                <c:pt idx="569">
                  <c:v>279.05424900000003</c:v>
                </c:pt>
                <c:pt idx="570">
                  <c:v>279.05424900000003</c:v>
                </c:pt>
                <c:pt idx="571">
                  <c:v>279.05424900000003</c:v>
                </c:pt>
                <c:pt idx="572">
                  <c:v>279.05424900000003</c:v>
                </c:pt>
                <c:pt idx="573">
                  <c:v>279.05424900000003</c:v>
                </c:pt>
                <c:pt idx="574">
                  <c:v>279.05424900000003</c:v>
                </c:pt>
                <c:pt idx="575">
                  <c:v>279.05424900000003</c:v>
                </c:pt>
                <c:pt idx="576">
                  <c:v>279.05424900000003</c:v>
                </c:pt>
                <c:pt idx="577">
                  <c:v>279.05424900000003</c:v>
                </c:pt>
                <c:pt idx="578">
                  <c:v>279.05424900000003</c:v>
                </c:pt>
                <c:pt idx="579">
                  <c:v>279.05424900000003</c:v>
                </c:pt>
                <c:pt idx="580">
                  <c:v>279.05424900000003</c:v>
                </c:pt>
                <c:pt idx="581">
                  <c:v>279.05424900000003</c:v>
                </c:pt>
                <c:pt idx="582">
                  <c:v>279.05424900000003</c:v>
                </c:pt>
                <c:pt idx="583">
                  <c:v>279.05424900000003</c:v>
                </c:pt>
                <c:pt idx="584">
                  <c:v>279.05424900000003</c:v>
                </c:pt>
                <c:pt idx="585">
                  <c:v>279.05424900000003</c:v>
                </c:pt>
                <c:pt idx="586">
                  <c:v>279.05424900000003</c:v>
                </c:pt>
                <c:pt idx="587">
                  <c:v>279.05424900000003</c:v>
                </c:pt>
                <c:pt idx="588">
                  <c:v>279.05424900000003</c:v>
                </c:pt>
                <c:pt idx="589">
                  <c:v>266.82110810879999</c:v>
                </c:pt>
                <c:pt idx="590">
                  <c:v>266.82110810879999</c:v>
                </c:pt>
                <c:pt idx="591">
                  <c:v>266.82110810879999</c:v>
                </c:pt>
                <c:pt idx="592">
                  <c:v>266.82110810879999</c:v>
                </c:pt>
                <c:pt idx="593">
                  <c:v>266.82110810879999</c:v>
                </c:pt>
                <c:pt idx="594">
                  <c:v>266.82110810879999</c:v>
                </c:pt>
                <c:pt idx="595">
                  <c:v>266.82110810879999</c:v>
                </c:pt>
                <c:pt idx="596">
                  <c:v>266.82110810879999</c:v>
                </c:pt>
                <c:pt idx="597">
                  <c:v>266.82110810879999</c:v>
                </c:pt>
                <c:pt idx="598">
                  <c:v>266.82110810879999</c:v>
                </c:pt>
                <c:pt idx="599">
                  <c:v>266.82110810879999</c:v>
                </c:pt>
                <c:pt idx="600">
                  <c:v>266.82110810879999</c:v>
                </c:pt>
                <c:pt idx="601">
                  <c:v>266.82110810879999</c:v>
                </c:pt>
                <c:pt idx="602">
                  <c:v>266.82110810879999</c:v>
                </c:pt>
                <c:pt idx="603">
                  <c:v>266.82110810879999</c:v>
                </c:pt>
                <c:pt idx="604">
                  <c:v>266.82110810879999</c:v>
                </c:pt>
                <c:pt idx="605">
                  <c:v>266.82110810879999</c:v>
                </c:pt>
                <c:pt idx="606">
                  <c:v>266.82110810879999</c:v>
                </c:pt>
                <c:pt idx="607">
                  <c:v>266.82110810879999</c:v>
                </c:pt>
                <c:pt idx="608">
                  <c:v>266.82110810879999</c:v>
                </c:pt>
                <c:pt idx="609">
                  <c:v>277.54659658344286</c:v>
                </c:pt>
                <c:pt idx="610">
                  <c:v>268.94739784080002</c:v>
                </c:pt>
                <c:pt idx="611">
                  <c:v>268.94739784080002</c:v>
                </c:pt>
                <c:pt idx="612">
                  <c:v>268.94739784080002</c:v>
                </c:pt>
                <c:pt idx="613">
                  <c:v>268.94739784080002</c:v>
                </c:pt>
                <c:pt idx="614">
                  <c:v>268.94739784080002</c:v>
                </c:pt>
                <c:pt idx="615">
                  <c:v>268.94739784080002</c:v>
                </c:pt>
                <c:pt idx="616">
                  <c:v>268.94739784080002</c:v>
                </c:pt>
                <c:pt idx="617">
                  <c:v>268.94739784080002</c:v>
                </c:pt>
                <c:pt idx="618">
                  <c:v>268.94739784080002</c:v>
                </c:pt>
                <c:pt idx="619">
                  <c:v>268.94739784080002</c:v>
                </c:pt>
                <c:pt idx="620">
                  <c:v>268.94739784080002</c:v>
                </c:pt>
                <c:pt idx="621">
                  <c:v>268.94739784080002</c:v>
                </c:pt>
                <c:pt idx="622">
                  <c:v>268.94739784080002</c:v>
                </c:pt>
                <c:pt idx="623">
                  <c:v>268.94739784080002</c:v>
                </c:pt>
                <c:pt idx="624">
                  <c:v>268.94739784080002</c:v>
                </c:pt>
                <c:pt idx="625">
                  <c:v>268.94739784080002</c:v>
                </c:pt>
                <c:pt idx="626">
                  <c:v>268.94739784080002</c:v>
                </c:pt>
                <c:pt idx="627">
                  <c:v>268.94739784080002</c:v>
                </c:pt>
                <c:pt idx="628">
                  <c:v>279.7583574244415</c:v>
                </c:pt>
                <c:pt idx="629">
                  <c:v>274.096428</c:v>
                </c:pt>
                <c:pt idx="630">
                  <c:v>274.096428</c:v>
                </c:pt>
                <c:pt idx="631">
                  <c:v>274.096428</c:v>
                </c:pt>
                <c:pt idx="632">
                  <c:v>274.096428</c:v>
                </c:pt>
                <c:pt idx="633">
                  <c:v>274.096428</c:v>
                </c:pt>
                <c:pt idx="634">
                  <c:v>274.096428</c:v>
                </c:pt>
                <c:pt idx="635">
                  <c:v>274.096428</c:v>
                </c:pt>
                <c:pt idx="636">
                  <c:v>274.096428</c:v>
                </c:pt>
                <c:pt idx="637">
                  <c:v>274.096428</c:v>
                </c:pt>
                <c:pt idx="638">
                  <c:v>274.096428</c:v>
                </c:pt>
                <c:pt idx="639">
                  <c:v>274.096428</c:v>
                </c:pt>
                <c:pt idx="640">
                  <c:v>274.096428</c:v>
                </c:pt>
                <c:pt idx="641">
                  <c:v>274.096428</c:v>
                </c:pt>
                <c:pt idx="642">
                  <c:v>274.096428</c:v>
                </c:pt>
                <c:pt idx="643">
                  <c:v>274.096428</c:v>
                </c:pt>
                <c:pt idx="644">
                  <c:v>274.096428</c:v>
                </c:pt>
                <c:pt idx="645">
                  <c:v>274.096428</c:v>
                </c:pt>
                <c:pt idx="646">
                  <c:v>274.096428</c:v>
                </c:pt>
                <c:pt idx="647">
                  <c:v>274.096428</c:v>
                </c:pt>
                <c:pt idx="648">
                  <c:v>274.096428</c:v>
                </c:pt>
                <c:pt idx="649">
                  <c:v>274.096428</c:v>
                </c:pt>
                <c:pt idx="650">
                  <c:v>274.096428</c:v>
                </c:pt>
                <c:pt idx="651">
                  <c:v>274.096428</c:v>
                </c:pt>
                <c:pt idx="652">
                  <c:v>269.78587800000003</c:v>
                </c:pt>
                <c:pt idx="653">
                  <c:v>269.78587800000003</c:v>
                </c:pt>
                <c:pt idx="654">
                  <c:v>269.78587800000003</c:v>
                </c:pt>
                <c:pt idx="655">
                  <c:v>269.78587800000003</c:v>
                </c:pt>
                <c:pt idx="656">
                  <c:v>269.78587800000003</c:v>
                </c:pt>
                <c:pt idx="657">
                  <c:v>269.78587800000003</c:v>
                </c:pt>
                <c:pt idx="658">
                  <c:v>269.78587800000003</c:v>
                </c:pt>
                <c:pt idx="659">
                  <c:v>269.78587800000003</c:v>
                </c:pt>
                <c:pt idx="660">
                  <c:v>269.78587800000003</c:v>
                </c:pt>
                <c:pt idx="661">
                  <c:v>269.78587800000003</c:v>
                </c:pt>
                <c:pt idx="662">
                  <c:v>269.78587800000003</c:v>
                </c:pt>
                <c:pt idx="663">
                  <c:v>269.78587800000003</c:v>
                </c:pt>
                <c:pt idx="664">
                  <c:v>269.78587800000003</c:v>
                </c:pt>
                <c:pt idx="665">
                  <c:v>269.78587800000003</c:v>
                </c:pt>
                <c:pt idx="666">
                  <c:v>269.78587800000003</c:v>
                </c:pt>
                <c:pt idx="667">
                  <c:v>269.78587800000003</c:v>
                </c:pt>
                <c:pt idx="668">
                  <c:v>269.78587800000003</c:v>
                </c:pt>
                <c:pt idx="669">
                  <c:v>269.78587800000003</c:v>
                </c:pt>
                <c:pt idx="670">
                  <c:v>269.78587800000003</c:v>
                </c:pt>
                <c:pt idx="671">
                  <c:v>269.78587800000003</c:v>
                </c:pt>
                <c:pt idx="672">
                  <c:v>269.78587800000003</c:v>
                </c:pt>
                <c:pt idx="673">
                  <c:v>263.16130006565987</c:v>
                </c:pt>
                <c:pt idx="674">
                  <c:v>263.16130006565987</c:v>
                </c:pt>
                <c:pt idx="675">
                  <c:v>263.16130006565987</c:v>
                </c:pt>
                <c:pt idx="676">
                  <c:v>263.16130006565987</c:v>
                </c:pt>
                <c:pt idx="677">
                  <c:v>263.16130006565987</c:v>
                </c:pt>
                <c:pt idx="678">
                  <c:v>263.16130006565987</c:v>
                </c:pt>
                <c:pt idx="679">
                  <c:v>263.16130006565987</c:v>
                </c:pt>
                <c:pt idx="680">
                  <c:v>263.16130006565987</c:v>
                </c:pt>
                <c:pt idx="681">
                  <c:v>263.16130006565987</c:v>
                </c:pt>
                <c:pt idx="682">
                  <c:v>263.16130006565987</c:v>
                </c:pt>
                <c:pt idx="683">
                  <c:v>263.16130006565987</c:v>
                </c:pt>
                <c:pt idx="684">
                  <c:v>263.16130006565987</c:v>
                </c:pt>
                <c:pt idx="685">
                  <c:v>263.16130006565987</c:v>
                </c:pt>
                <c:pt idx="686">
                  <c:v>263.16130006565987</c:v>
                </c:pt>
                <c:pt idx="687">
                  <c:v>263.16130006565987</c:v>
                </c:pt>
                <c:pt idx="688">
                  <c:v>263.16130006565987</c:v>
                </c:pt>
                <c:pt idx="689">
                  <c:v>263.16130006565987</c:v>
                </c:pt>
                <c:pt idx="690">
                  <c:v>263.16130006565987</c:v>
                </c:pt>
                <c:pt idx="691">
                  <c:v>263.16130006565987</c:v>
                </c:pt>
                <c:pt idx="692">
                  <c:v>263.16130006565987</c:v>
                </c:pt>
                <c:pt idx="693">
                  <c:v>263.16130006565987</c:v>
                </c:pt>
                <c:pt idx="694">
                  <c:v>263.16130006565987</c:v>
                </c:pt>
                <c:pt idx="695">
                  <c:v>279.79859487852917</c:v>
                </c:pt>
                <c:pt idx="696">
                  <c:v>279.79859487852917</c:v>
                </c:pt>
                <c:pt idx="697">
                  <c:v>279.79859487852917</c:v>
                </c:pt>
                <c:pt idx="698">
                  <c:v>279.79859487852917</c:v>
                </c:pt>
                <c:pt idx="699">
                  <c:v>279.79859487852917</c:v>
                </c:pt>
                <c:pt idx="700">
                  <c:v>279.79859487852917</c:v>
                </c:pt>
                <c:pt idx="701">
                  <c:v>279.79859487852917</c:v>
                </c:pt>
                <c:pt idx="702">
                  <c:v>279.79859487852917</c:v>
                </c:pt>
                <c:pt idx="703">
                  <c:v>279.79859487852917</c:v>
                </c:pt>
                <c:pt idx="704">
                  <c:v>279.79859487852917</c:v>
                </c:pt>
                <c:pt idx="705">
                  <c:v>279.79859487852917</c:v>
                </c:pt>
                <c:pt idx="706">
                  <c:v>279.79859487852917</c:v>
                </c:pt>
                <c:pt idx="707">
                  <c:v>279.79859487852917</c:v>
                </c:pt>
                <c:pt idx="708">
                  <c:v>279.79859487852917</c:v>
                </c:pt>
                <c:pt idx="709">
                  <c:v>279.79859487852917</c:v>
                </c:pt>
                <c:pt idx="710">
                  <c:v>279.79859487852917</c:v>
                </c:pt>
                <c:pt idx="711">
                  <c:v>279.79859487852917</c:v>
                </c:pt>
                <c:pt idx="712">
                  <c:v>279.79859487852917</c:v>
                </c:pt>
                <c:pt idx="713">
                  <c:v>279.79859487852917</c:v>
                </c:pt>
                <c:pt idx="714">
                  <c:v>279.79859487852917</c:v>
                </c:pt>
                <c:pt idx="715">
                  <c:v>279.79859487852917</c:v>
                </c:pt>
                <c:pt idx="716">
                  <c:v>279.79859487852917</c:v>
                </c:pt>
                <c:pt idx="717">
                  <c:v>279.79859487852917</c:v>
                </c:pt>
                <c:pt idx="718">
                  <c:v>292.98681549573212</c:v>
                </c:pt>
                <c:pt idx="719">
                  <c:v>292.98681549573212</c:v>
                </c:pt>
                <c:pt idx="720">
                  <c:v>292.98681549573212</c:v>
                </c:pt>
                <c:pt idx="721">
                  <c:v>292.98681549573212</c:v>
                </c:pt>
                <c:pt idx="722">
                  <c:v>292.98681549573212</c:v>
                </c:pt>
                <c:pt idx="723">
                  <c:v>292.98681549573212</c:v>
                </c:pt>
                <c:pt idx="724">
                  <c:v>292.98681549573212</c:v>
                </c:pt>
                <c:pt idx="725">
                  <c:v>292.98681549573212</c:v>
                </c:pt>
                <c:pt idx="726">
                  <c:v>292.98681549573212</c:v>
                </c:pt>
                <c:pt idx="727">
                  <c:v>292.98681549573212</c:v>
                </c:pt>
                <c:pt idx="728">
                  <c:v>292.98681549573212</c:v>
                </c:pt>
                <c:pt idx="729">
                  <c:v>292.98681549573212</c:v>
                </c:pt>
                <c:pt idx="730">
                  <c:v>292.98681549573212</c:v>
                </c:pt>
                <c:pt idx="731">
                  <c:v>292.98681549573212</c:v>
                </c:pt>
                <c:pt idx="732">
                  <c:v>292.98681549573212</c:v>
                </c:pt>
                <c:pt idx="733">
                  <c:v>292.98681549573212</c:v>
                </c:pt>
                <c:pt idx="734">
                  <c:v>292.98681549573212</c:v>
                </c:pt>
                <c:pt idx="735">
                  <c:v>292.98681549573212</c:v>
                </c:pt>
                <c:pt idx="736">
                  <c:v>292.98681549573212</c:v>
                </c:pt>
                <c:pt idx="737">
                  <c:v>292.98681549573212</c:v>
                </c:pt>
                <c:pt idx="738">
                  <c:v>270.21636244254756</c:v>
                </c:pt>
                <c:pt idx="739">
                  <c:v>270.21636244254756</c:v>
                </c:pt>
                <c:pt idx="740">
                  <c:v>270.21636244254756</c:v>
                </c:pt>
                <c:pt idx="741">
                  <c:v>270.21636244254756</c:v>
                </c:pt>
                <c:pt idx="742">
                  <c:v>270.21636244254756</c:v>
                </c:pt>
                <c:pt idx="743">
                  <c:v>270.21636244254756</c:v>
                </c:pt>
                <c:pt idx="744">
                  <c:v>270.21636244254756</c:v>
                </c:pt>
                <c:pt idx="745">
                  <c:v>270.21636244254756</c:v>
                </c:pt>
                <c:pt idx="746">
                  <c:v>270.21636244254756</c:v>
                </c:pt>
                <c:pt idx="747">
                  <c:v>270.21636244254756</c:v>
                </c:pt>
                <c:pt idx="748">
                  <c:v>270.21636244254756</c:v>
                </c:pt>
                <c:pt idx="749">
                  <c:v>270.21636244254756</c:v>
                </c:pt>
                <c:pt idx="750">
                  <c:v>270.21636244254756</c:v>
                </c:pt>
                <c:pt idx="751">
                  <c:v>270.21636244254756</c:v>
                </c:pt>
                <c:pt idx="752">
                  <c:v>270.21636244254756</c:v>
                </c:pt>
                <c:pt idx="753">
                  <c:v>270.21636244254756</c:v>
                </c:pt>
                <c:pt idx="754">
                  <c:v>270.21636244254756</c:v>
                </c:pt>
                <c:pt idx="755">
                  <c:v>270.21636244254756</c:v>
                </c:pt>
                <c:pt idx="756">
                  <c:v>270.21636244254756</c:v>
                </c:pt>
                <c:pt idx="757">
                  <c:v>270.21636244254756</c:v>
                </c:pt>
                <c:pt idx="758">
                  <c:v>270.21636244254756</c:v>
                </c:pt>
                <c:pt idx="759">
                  <c:v>270.21636244254756</c:v>
                </c:pt>
                <c:pt idx="760">
                  <c:v>270.21636244254756</c:v>
                </c:pt>
                <c:pt idx="761">
                  <c:v>261.61863427445832</c:v>
                </c:pt>
                <c:pt idx="762">
                  <c:v>261.61863427445832</c:v>
                </c:pt>
                <c:pt idx="763">
                  <c:v>261.61863427445832</c:v>
                </c:pt>
                <c:pt idx="764">
                  <c:v>261.61863427445832</c:v>
                </c:pt>
                <c:pt idx="765">
                  <c:v>261.61863427445832</c:v>
                </c:pt>
                <c:pt idx="766">
                  <c:v>261.61863427445832</c:v>
                </c:pt>
                <c:pt idx="767">
                  <c:v>261.61863427445832</c:v>
                </c:pt>
                <c:pt idx="768">
                  <c:v>261.61863427445832</c:v>
                </c:pt>
                <c:pt idx="769">
                  <c:v>261.61863427445832</c:v>
                </c:pt>
                <c:pt idx="770">
                  <c:v>261.61863427445832</c:v>
                </c:pt>
                <c:pt idx="771">
                  <c:v>261.61863427445832</c:v>
                </c:pt>
                <c:pt idx="772">
                  <c:v>261.61863427445832</c:v>
                </c:pt>
                <c:pt idx="773">
                  <c:v>261.61863427445832</c:v>
                </c:pt>
                <c:pt idx="774">
                  <c:v>261.61863427445832</c:v>
                </c:pt>
                <c:pt idx="775">
                  <c:v>261.61863427445832</c:v>
                </c:pt>
                <c:pt idx="776">
                  <c:v>261.61863427445832</c:v>
                </c:pt>
                <c:pt idx="777">
                  <c:v>261.61863427445832</c:v>
                </c:pt>
                <c:pt idx="778">
                  <c:v>261.61863427445832</c:v>
                </c:pt>
                <c:pt idx="779">
                  <c:v>261.61863427445832</c:v>
                </c:pt>
                <c:pt idx="780">
                  <c:v>261.61863427445832</c:v>
                </c:pt>
                <c:pt idx="781">
                  <c:v>261.61863427445832</c:v>
                </c:pt>
                <c:pt idx="782">
                  <c:v>261.61863427445832</c:v>
                </c:pt>
                <c:pt idx="783">
                  <c:v>253.52115561391989</c:v>
                </c:pt>
                <c:pt idx="784">
                  <c:v>253.52115561391989</c:v>
                </c:pt>
                <c:pt idx="785">
                  <c:v>253.52115561391989</c:v>
                </c:pt>
                <c:pt idx="786">
                  <c:v>253.52115561391989</c:v>
                </c:pt>
                <c:pt idx="787">
                  <c:v>253.52115561391989</c:v>
                </c:pt>
                <c:pt idx="788">
                  <c:v>253.52115561391989</c:v>
                </c:pt>
                <c:pt idx="789">
                  <c:v>253.52115561391989</c:v>
                </c:pt>
                <c:pt idx="790">
                  <c:v>253.52115561391989</c:v>
                </c:pt>
                <c:pt idx="791">
                  <c:v>253.52115561391989</c:v>
                </c:pt>
                <c:pt idx="792">
                  <c:v>253.52115561391989</c:v>
                </c:pt>
                <c:pt idx="793">
                  <c:v>253.52115561391989</c:v>
                </c:pt>
                <c:pt idx="794">
                  <c:v>253.52115561391989</c:v>
                </c:pt>
                <c:pt idx="795">
                  <c:v>253.52115561391989</c:v>
                </c:pt>
                <c:pt idx="796">
                  <c:v>253.52115561391989</c:v>
                </c:pt>
                <c:pt idx="797">
                  <c:v>253.52115561391989</c:v>
                </c:pt>
                <c:pt idx="798">
                  <c:v>253.52115561391989</c:v>
                </c:pt>
                <c:pt idx="799">
                  <c:v>253.52115561391989</c:v>
                </c:pt>
                <c:pt idx="800">
                  <c:v>253.52115561391989</c:v>
                </c:pt>
                <c:pt idx="801">
                  <c:v>253.52115561391989</c:v>
                </c:pt>
                <c:pt idx="802">
                  <c:v>253.52115561391989</c:v>
                </c:pt>
                <c:pt idx="803">
                  <c:v>253.52115561391989</c:v>
                </c:pt>
                <c:pt idx="804">
                  <c:v>232.34714379514116</c:v>
                </c:pt>
                <c:pt idx="805">
                  <c:v>232.34714379514116</c:v>
                </c:pt>
                <c:pt idx="806">
                  <c:v>232.34714379514116</c:v>
                </c:pt>
                <c:pt idx="807">
                  <c:v>232.34714379514116</c:v>
                </c:pt>
                <c:pt idx="808">
                  <c:v>232.34714379514116</c:v>
                </c:pt>
                <c:pt idx="809">
                  <c:v>232.34714379514116</c:v>
                </c:pt>
                <c:pt idx="810">
                  <c:v>232.34714379514116</c:v>
                </c:pt>
                <c:pt idx="811">
                  <c:v>232.34714379514116</c:v>
                </c:pt>
                <c:pt idx="812">
                  <c:v>232.34714379514116</c:v>
                </c:pt>
                <c:pt idx="813">
                  <c:v>232.34714379514116</c:v>
                </c:pt>
                <c:pt idx="814">
                  <c:v>232.34714379514116</c:v>
                </c:pt>
                <c:pt idx="815">
                  <c:v>232.34714379514116</c:v>
                </c:pt>
                <c:pt idx="816">
                  <c:v>232.34714379514116</c:v>
                </c:pt>
                <c:pt idx="817">
                  <c:v>232.34714379514116</c:v>
                </c:pt>
                <c:pt idx="818">
                  <c:v>232.34714379514116</c:v>
                </c:pt>
                <c:pt idx="819">
                  <c:v>232.34714379514116</c:v>
                </c:pt>
                <c:pt idx="820">
                  <c:v>232.34714379514116</c:v>
                </c:pt>
                <c:pt idx="821">
                  <c:v>232.34714379514116</c:v>
                </c:pt>
                <c:pt idx="822">
                  <c:v>232.34714379514116</c:v>
                </c:pt>
                <c:pt idx="823">
                  <c:v>232.34714379514116</c:v>
                </c:pt>
                <c:pt idx="824">
                  <c:v>296.22106369008537</c:v>
                </c:pt>
                <c:pt idx="825">
                  <c:v>296.22106369008537</c:v>
                </c:pt>
                <c:pt idx="826">
                  <c:v>296.22106369008537</c:v>
                </c:pt>
                <c:pt idx="827">
                  <c:v>296.22106369008537</c:v>
                </c:pt>
                <c:pt idx="828">
                  <c:v>296.22106369008537</c:v>
                </c:pt>
                <c:pt idx="829">
                  <c:v>296.22106369008537</c:v>
                </c:pt>
                <c:pt idx="830">
                  <c:v>296.22106369008537</c:v>
                </c:pt>
                <c:pt idx="831">
                  <c:v>296.22106369008537</c:v>
                </c:pt>
                <c:pt idx="832">
                  <c:v>296.22106369008537</c:v>
                </c:pt>
                <c:pt idx="833">
                  <c:v>296.22106369008537</c:v>
                </c:pt>
                <c:pt idx="834">
                  <c:v>296.22106369008537</c:v>
                </c:pt>
                <c:pt idx="835">
                  <c:v>296.22106369008537</c:v>
                </c:pt>
                <c:pt idx="836">
                  <c:v>296.22106369008537</c:v>
                </c:pt>
                <c:pt idx="837">
                  <c:v>296.22106369008537</c:v>
                </c:pt>
                <c:pt idx="838">
                  <c:v>296.22106369008537</c:v>
                </c:pt>
                <c:pt idx="839">
                  <c:v>296.22106369008537</c:v>
                </c:pt>
                <c:pt idx="840">
                  <c:v>296.22106369008537</c:v>
                </c:pt>
                <c:pt idx="841">
                  <c:v>296.22106369008537</c:v>
                </c:pt>
                <c:pt idx="842">
                  <c:v>296.22106369008537</c:v>
                </c:pt>
                <c:pt idx="843">
                  <c:v>296.22106369008537</c:v>
                </c:pt>
                <c:pt idx="844">
                  <c:v>296.22106369008537</c:v>
                </c:pt>
                <c:pt idx="845">
                  <c:v>296.22106369008537</c:v>
                </c:pt>
                <c:pt idx="846">
                  <c:v>323.49982928430728</c:v>
                </c:pt>
                <c:pt idx="847">
                  <c:v>323.49982928430728</c:v>
                </c:pt>
                <c:pt idx="848">
                  <c:v>323.49982928430728</c:v>
                </c:pt>
                <c:pt idx="849">
                  <c:v>323.49982928430728</c:v>
                </c:pt>
                <c:pt idx="850">
                  <c:v>323.49982928430728</c:v>
                </c:pt>
                <c:pt idx="851">
                  <c:v>323.49982928430728</c:v>
                </c:pt>
                <c:pt idx="852">
                  <c:v>323.49982928430728</c:v>
                </c:pt>
                <c:pt idx="853">
                  <c:v>323.49982928430728</c:v>
                </c:pt>
                <c:pt idx="854">
                  <c:v>323.49982928430728</c:v>
                </c:pt>
                <c:pt idx="855">
                  <c:v>323.49982928430728</c:v>
                </c:pt>
                <c:pt idx="856">
                  <c:v>323.49982928430728</c:v>
                </c:pt>
                <c:pt idx="857">
                  <c:v>323.49982928430728</c:v>
                </c:pt>
                <c:pt idx="858">
                  <c:v>323.49982928430728</c:v>
                </c:pt>
                <c:pt idx="859">
                  <c:v>323.49982928430728</c:v>
                </c:pt>
                <c:pt idx="860">
                  <c:v>323.49982928430728</c:v>
                </c:pt>
                <c:pt idx="861">
                  <c:v>323.49982928430728</c:v>
                </c:pt>
                <c:pt idx="862">
                  <c:v>323.49982928430728</c:v>
                </c:pt>
                <c:pt idx="863">
                  <c:v>323.49982928430728</c:v>
                </c:pt>
                <c:pt idx="864">
                  <c:v>300.71200262639525</c:v>
                </c:pt>
                <c:pt idx="865">
                  <c:v>300.71200262639525</c:v>
                </c:pt>
                <c:pt idx="866">
                  <c:v>300.71200262639525</c:v>
                </c:pt>
                <c:pt idx="867">
                  <c:v>300.71200262639525</c:v>
                </c:pt>
                <c:pt idx="868">
                  <c:v>300.71200262639525</c:v>
                </c:pt>
                <c:pt idx="869">
                  <c:v>300.71200262639525</c:v>
                </c:pt>
                <c:pt idx="870">
                  <c:v>300.71200262639525</c:v>
                </c:pt>
                <c:pt idx="871">
                  <c:v>300.71200262639525</c:v>
                </c:pt>
                <c:pt idx="872">
                  <c:v>300.71200262639525</c:v>
                </c:pt>
                <c:pt idx="873">
                  <c:v>300.71200262639525</c:v>
                </c:pt>
                <c:pt idx="874">
                  <c:v>300.71200262639525</c:v>
                </c:pt>
                <c:pt idx="875">
                  <c:v>300.71200262639525</c:v>
                </c:pt>
                <c:pt idx="876">
                  <c:v>300.71200262639525</c:v>
                </c:pt>
                <c:pt idx="877">
                  <c:v>300.71200262639525</c:v>
                </c:pt>
                <c:pt idx="878">
                  <c:v>300.71200262639525</c:v>
                </c:pt>
                <c:pt idx="879">
                  <c:v>300.71200262639525</c:v>
                </c:pt>
                <c:pt idx="880">
                  <c:v>300.71200262639525</c:v>
                </c:pt>
                <c:pt idx="881">
                  <c:v>300.71200262639525</c:v>
                </c:pt>
                <c:pt idx="882">
                  <c:v>300.71200262639525</c:v>
                </c:pt>
                <c:pt idx="883">
                  <c:v>300.71200262639525</c:v>
                </c:pt>
                <c:pt idx="884">
                  <c:v>289.41033486539726</c:v>
                </c:pt>
                <c:pt idx="885">
                  <c:v>289.41033486539726</c:v>
                </c:pt>
                <c:pt idx="886">
                  <c:v>289.41033486539726</c:v>
                </c:pt>
                <c:pt idx="887">
                  <c:v>289.41033486539726</c:v>
                </c:pt>
                <c:pt idx="888">
                  <c:v>289.41033486539726</c:v>
                </c:pt>
                <c:pt idx="889">
                  <c:v>289.41033486539726</c:v>
                </c:pt>
                <c:pt idx="890">
                  <c:v>289.41033486539726</c:v>
                </c:pt>
                <c:pt idx="891">
                  <c:v>289.41033486539726</c:v>
                </c:pt>
                <c:pt idx="892">
                  <c:v>289.41033486539726</c:v>
                </c:pt>
                <c:pt idx="893">
                  <c:v>289.41033486539726</c:v>
                </c:pt>
                <c:pt idx="894">
                  <c:v>289.41033486539726</c:v>
                </c:pt>
                <c:pt idx="895">
                  <c:v>289.41033486539726</c:v>
                </c:pt>
                <c:pt idx="896">
                  <c:v>289.41033486539726</c:v>
                </c:pt>
                <c:pt idx="897">
                  <c:v>289.41033486539726</c:v>
                </c:pt>
                <c:pt idx="898">
                  <c:v>289.41033486539726</c:v>
                </c:pt>
                <c:pt idx="899">
                  <c:v>289.41033486539726</c:v>
                </c:pt>
                <c:pt idx="900">
                  <c:v>289.41033486539726</c:v>
                </c:pt>
                <c:pt idx="901">
                  <c:v>289.41033486539726</c:v>
                </c:pt>
                <c:pt idx="902">
                  <c:v>289.41033486539726</c:v>
                </c:pt>
                <c:pt idx="903">
                  <c:v>289.41033486539726</c:v>
                </c:pt>
                <c:pt idx="904">
                  <c:v>289.41033486539726</c:v>
                </c:pt>
                <c:pt idx="905">
                  <c:v>289.41033486539726</c:v>
                </c:pt>
                <c:pt idx="906">
                  <c:v>289.41033486539726</c:v>
                </c:pt>
                <c:pt idx="907">
                  <c:v>297.60047275114903</c:v>
                </c:pt>
                <c:pt idx="908">
                  <c:v>297.60047275114903</c:v>
                </c:pt>
                <c:pt idx="909">
                  <c:v>297.60047275114903</c:v>
                </c:pt>
                <c:pt idx="910">
                  <c:v>297.60047275114903</c:v>
                </c:pt>
                <c:pt idx="911">
                  <c:v>297.60047275114903</c:v>
                </c:pt>
                <c:pt idx="912">
                  <c:v>297.60047275114903</c:v>
                </c:pt>
                <c:pt idx="913">
                  <c:v>297.60047275114903</c:v>
                </c:pt>
                <c:pt idx="914">
                  <c:v>297.60047275114903</c:v>
                </c:pt>
                <c:pt idx="915">
                  <c:v>297.60047275114903</c:v>
                </c:pt>
                <c:pt idx="916">
                  <c:v>297.60047275114903</c:v>
                </c:pt>
                <c:pt idx="917">
                  <c:v>297.60047275114903</c:v>
                </c:pt>
                <c:pt idx="918">
                  <c:v>297.60047275114903</c:v>
                </c:pt>
                <c:pt idx="919">
                  <c:v>297.60047275114903</c:v>
                </c:pt>
                <c:pt idx="920">
                  <c:v>297.60047275114903</c:v>
                </c:pt>
                <c:pt idx="921">
                  <c:v>297.60047275114903</c:v>
                </c:pt>
                <c:pt idx="922">
                  <c:v>297.60047275114903</c:v>
                </c:pt>
                <c:pt idx="923">
                  <c:v>297.60047275114903</c:v>
                </c:pt>
                <c:pt idx="924">
                  <c:v>297.60047275114903</c:v>
                </c:pt>
                <c:pt idx="925">
                  <c:v>297.60047275114903</c:v>
                </c:pt>
                <c:pt idx="926">
                  <c:v>282.08694681549576</c:v>
                </c:pt>
                <c:pt idx="927">
                  <c:v>282.08694681549576</c:v>
                </c:pt>
                <c:pt idx="928">
                  <c:v>282.08694681549576</c:v>
                </c:pt>
                <c:pt idx="929">
                  <c:v>282.08694681549576</c:v>
                </c:pt>
                <c:pt idx="930">
                  <c:v>282.08694681549576</c:v>
                </c:pt>
                <c:pt idx="931">
                  <c:v>282.08694681549576</c:v>
                </c:pt>
                <c:pt idx="932">
                  <c:v>282.08694681549576</c:v>
                </c:pt>
                <c:pt idx="933">
                  <c:v>282.08694681549576</c:v>
                </c:pt>
                <c:pt idx="934">
                  <c:v>282.08694681549576</c:v>
                </c:pt>
                <c:pt idx="935">
                  <c:v>282.08694681549576</c:v>
                </c:pt>
                <c:pt idx="936">
                  <c:v>282.08694681549576</c:v>
                </c:pt>
                <c:pt idx="937">
                  <c:v>282.08694681549576</c:v>
                </c:pt>
                <c:pt idx="938">
                  <c:v>282.08694681549576</c:v>
                </c:pt>
                <c:pt idx="939">
                  <c:v>282.08694681549576</c:v>
                </c:pt>
                <c:pt idx="940">
                  <c:v>282.08694681549576</c:v>
                </c:pt>
                <c:pt idx="941">
                  <c:v>282.08694681549576</c:v>
                </c:pt>
                <c:pt idx="942">
                  <c:v>282.08694681549576</c:v>
                </c:pt>
                <c:pt idx="943">
                  <c:v>282.08694681549576</c:v>
                </c:pt>
                <c:pt idx="944">
                  <c:v>282.08694681549576</c:v>
                </c:pt>
                <c:pt idx="945">
                  <c:v>282.08694681549576</c:v>
                </c:pt>
                <c:pt idx="946">
                  <c:v>282.08694681549576</c:v>
                </c:pt>
                <c:pt idx="947">
                  <c:v>282.08694681549576</c:v>
                </c:pt>
                <c:pt idx="948">
                  <c:v>282.08694681549576</c:v>
                </c:pt>
                <c:pt idx="949">
                  <c:v>288.54386080105058</c:v>
                </c:pt>
                <c:pt idx="950">
                  <c:v>288.54386080105058</c:v>
                </c:pt>
                <c:pt idx="951">
                  <c:v>288.54386080105058</c:v>
                </c:pt>
                <c:pt idx="952">
                  <c:v>288.54386080105058</c:v>
                </c:pt>
                <c:pt idx="953">
                  <c:v>288.54386080105058</c:v>
                </c:pt>
                <c:pt idx="954">
                  <c:v>288.54386080105058</c:v>
                </c:pt>
                <c:pt idx="955">
                  <c:v>288.54386080105058</c:v>
                </c:pt>
                <c:pt idx="956">
                  <c:v>288.54386080105058</c:v>
                </c:pt>
                <c:pt idx="957">
                  <c:v>288.54386080105058</c:v>
                </c:pt>
                <c:pt idx="958">
                  <c:v>288.54386080105058</c:v>
                </c:pt>
                <c:pt idx="959">
                  <c:v>288.54386080105058</c:v>
                </c:pt>
                <c:pt idx="960">
                  <c:v>288.54386080105058</c:v>
                </c:pt>
                <c:pt idx="961">
                  <c:v>288.54386080105058</c:v>
                </c:pt>
                <c:pt idx="962">
                  <c:v>288.54386080105058</c:v>
                </c:pt>
                <c:pt idx="963">
                  <c:v>288.54386080105058</c:v>
                </c:pt>
                <c:pt idx="964">
                  <c:v>288.54386080105058</c:v>
                </c:pt>
                <c:pt idx="965">
                  <c:v>288.54386080105058</c:v>
                </c:pt>
                <c:pt idx="966">
                  <c:v>288.54386080105058</c:v>
                </c:pt>
                <c:pt idx="967">
                  <c:v>288.54386080105058</c:v>
                </c:pt>
                <c:pt idx="968">
                  <c:v>288.54386080105058</c:v>
                </c:pt>
                <c:pt idx="969">
                  <c:v>288.54386080105058</c:v>
                </c:pt>
                <c:pt idx="970">
                  <c:v>271.86768220617205</c:v>
                </c:pt>
                <c:pt idx="971">
                  <c:v>271.86768220617205</c:v>
                </c:pt>
                <c:pt idx="972">
                  <c:v>271.86768220617205</c:v>
                </c:pt>
                <c:pt idx="973">
                  <c:v>271.86768220617205</c:v>
                </c:pt>
                <c:pt idx="974">
                  <c:v>271.86768220617205</c:v>
                </c:pt>
                <c:pt idx="975">
                  <c:v>271.86768220617205</c:v>
                </c:pt>
                <c:pt idx="976">
                  <c:v>271.86768220617205</c:v>
                </c:pt>
                <c:pt idx="977">
                  <c:v>271.86768220617205</c:v>
                </c:pt>
                <c:pt idx="978">
                  <c:v>271.86768220617205</c:v>
                </c:pt>
                <c:pt idx="979">
                  <c:v>271.86768220617205</c:v>
                </c:pt>
                <c:pt idx="980">
                  <c:v>271.86768220617205</c:v>
                </c:pt>
                <c:pt idx="981">
                  <c:v>271.86768220617205</c:v>
                </c:pt>
                <c:pt idx="982">
                  <c:v>271.86768220617205</c:v>
                </c:pt>
                <c:pt idx="983">
                  <c:v>271.86768220617205</c:v>
                </c:pt>
                <c:pt idx="984">
                  <c:v>271.86768220617205</c:v>
                </c:pt>
                <c:pt idx="985">
                  <c:v>271.86768220617205</c:v>
                </c:pt>
                <c:pt idx="986">
                  <c:v>271.86768220617205</c:v>
                </c:pt>
                <c:pt idx="987">
                  <c:v>271.86768220617205</c:v>
                </c:pt>
                <c:pt idx="988">
                  <c:v>271.86768220617205</c:v>
                </c:pt>
                <c:pt idx="989">
                  <c:v>271.86768220617205</c:v>
                </c:pt>
                <c:pt idx="990">
                  <c:v>271.86768220617205</c:v>
                </c:pt>
                <c:pt idx="991">
                  <c:v>253.40560735390676</c:v>
                </c:pt>
                <c:pt idx="992">
                  <c:v>253.40560735390676</c:v>
                </c:pt>
                <c:pt idx="993">
                  <c:v>253.40560735390676</c:v>
                </c:pt>
                <c:pt idx="994">
                  <c:v>253.40560735390676</c:v>
                </c:pt>
                <c:pt idx="995">
                  <c:v>253.40560735390676</c:v>
                </c:pt>
                <c:pt idx="996">
                  <c:v>253.40560735390676</c:v>
                </c:pt>
                <c:pt idx="997">
                  <c:v>253.40560735390676</c:v>
                </c:pt>
                <c:pt idx="998">
                  <c:v>253.40560735390676</c:v>
                </c:pt>
                <c:pt idx="999">
                  <c:v>253.40560735390676</c:v>
                </c:pt>
                <c:pt idx="1000">
                  <c:v>253.40560735390676</c:v>
                </c:pt>
                <c:pt idx="1001">
                  <c:v>253.40560735390676</c:v>
                </c:pt>
                <c:pt idx="1002">
                  <c:v>253.40560735390676</c:v>
                </c:pt>
                <c:pt idx="1003">
                  <c:v>253.40560735390676</c:v>
                </c:pt>
                <c:pt idx="1004">
                  <c:v>253.40560735390676</c:v>
                </c:pt>
                <c:pt idx="1005">
                  <c:v>253.40560735390676</c:v>
                </c:pt>
                <c:pt idx="1006">
                  <c:v>253.40560735390676</c:v>
                </c:pt>
                <c:pt idx="1007">
                  <c:v>253.40560735390676</c:v>
                </c:pt>
                <c:pt idx="1008">
                  <c:v>253.40560735390676</c:v>
                </c:pt>
                <c:pt idx="1009">
                  <c:v>253.40560735390676</c:v>
                </c:pt>
                <c:pt idx="1010">
                  <c:v>253.40560735390676</c:v>
                </c:pt>
                <c:pt idx="1011">
                  <c:v>253.40560735390676</c:v>
                </c:pt>
                <c:pt idx="1012">
                  <c:v>253.40560735390676</c:v>
                </c:pt>
                <c:pt idx="1013">
                  <c:v>300.2649770190414</c:v>
                </c:pt>
                <c:pt idx="1014">
                  <c:v>300.2649770190414</c:v>
                </c:pt>
                <c:pt idx="1015">
                  <c:v>300.2649770190414</c:v>
                </c:pt>
                <c:pt idx="1016">
                  <c:v>300.2649770190414</c:v>
                </c:pt>
                <c:pt idx="1017">
                  <c:v>300.2649770190414</c:v>
                </c:pt>
                <c:pt idx="1018">
                  <c:v>300.2649770190414</c:v>
                </c:pt>
                <c:pt idx="1019">
                  <c:v>300.2649770190414</c:v>
                </c:pt>
                <c:pt idx="1020">
                  <c:v>300.2649770190414</c:v>
                </c:pt>
                <c:pt idx="1021">
                  <c:v>300.2649770190414</c:v>
                </c:pt>
                <c:pt idx="1022">
                  <c:v>300.2649770190414</c:v>
                </c:pt>
                <c:pt idx="1023">
                  <c:v>300.2649770190414</c:v>
                </c:pt>
                <c:pt idx="1024">
                  <c:v>300.2649770190414</c:v>
                </c:pt>
                <c:pt idx="1025">
                  <c:v>300.2649770190414</c:v>
                </c:pt>
                <c:pt idx="1026">
                  <c:v>300.2649770190414</c:v>
                </c:pt>
                <c:pt idx="1027">
                  <c:v>300.2649770190414</c:v>
                </c:pt>
                <c:pt idx="1028">
                  <c:v>300.2649770190414</c:v>
                </c:pt>
                <c:pt idx="1029">
                  <c:v>300.2649770190414</c:v>
                </c:pt>
                <c:pt idx="1030">
                  <c:v>300.2649770190414</c:v>
                </c:pt>
                <c:pt idx="1031">
                  <c:v>300.2649770190414</c:v>
                </c:pt>
                <c:pt idx="1032">
                  <c:v>300.2649770190414</c:v>
                </c:pt>
                <c:pt idx="1033">
                  <c:v>300.2649770190414</c:v>
                </c:pt>
                <c:pt idx="1034">
                  <c:v>295.73763624425476</c:v>
                </c:pt>
                <c:pt idx="1035">
                  <c:v>295.73763624425476</c:v>
                </c:pt>
                <c:pt idx="1036">
                  <c:v>295.73763624425476</c:v>
                </c:pt>
                <c:pt idx="1037">
                  <c:v>295.73763624425476</c:v>
                </c:pt>
                <c:pt idx="1038">
                  <c:v>295.73763624425476</c:v>
                </c:pt>
                <c:pt idx="1039">
                  <c:v>295.73763624425476</c:v>
                </c:pt>
                <c:pt idx="1040">
                  <c:v>295.73763624425476</c:v>
                </c:pt>
                <c:pt idx="1041">
                  <c:v>295.73763624425476</c:v>
                </c:pt>
                <c:pt idx="1042">
                  <c:v>295.73763624425476</c:v>
                </c:pt>
                <c:pt idx="1043">
                  <c:v>295.73763624425476</c:v>
                </c:pt>
                <c:pt idx="1044">
                  <c:v>295.73763624425476</c:v>
                </c:pt>
                <c:pt idx="1045">
                  <c:v>295.73763624425476</c:v>
                </c:pt>
                <c:pt idx="1046">
                  <c:v>295.73763624425476</c:v>
                </c:pt>
                <c:pt idx="1047">
                  <c:v>295.73763624425476</c:v>
                </c:pt>
                <c:pt idx="1048">
                  <c:v>295.73763624425476</c:v>
                </c:pt>
                <c:pt idx="1049">
                  <c:v>295.73763624425476</c:v>
                </c:pt>
                <c:pt idx="1050">
                  <c:v>295.73763624425476</c:v>
                </c:pt>
                <c:pt idx="1051">
                  <c:v>295.73763624425476</c:v>
                </c:pt>
                <c:pt idx="1052">
                  <c:v>295.73763624425476</c:v>
                </c:pt>
                <c:pt idx="1053">
                  <c:v>295.73763624425476</c:v>
                </c:pt>
                <c:pt idx="1054">
                  <c:v>295.73763624425476</c:v>
                </c:pt>
                <c:pt idx="1055">
                  <c:v>295.73763624425476</c:v>
                </c:pt>
                <c:pt idx="1056">
                  <c:v>295.73763624425476</c:v>
                </c:pt>
                <c:pt idx="1057">
                  <c:v>295.73763624425476</c:v>
                </c:pt>
                <c:pt idx="1058">
                  <c:v>295.73763624425476</c:v>
                </c:pt>
                <c:pt idx="1059">
                  <c:v>295.73763624425476</c:v>
                </c:pt>
                <c:pt idx="1060">
                  <c:v>295.73763624425476</c:v>
                </c:pt>
                <c:pt idx="1061">
                  <c:v>295.73763624425476</c:v>
                </c:pt>
                <c:pt idx="1062">
                  <c:v>295.73763624425476</c:v>
                </c:pt>
                <c:pt idx="1063">
                  <c:v>295.73763624425476</c:v>
                </c:pt>
                <c:pt idx="1064">
                  <c:v>295.73763624425476</c:v>
                </c:pt>
                <c:pt idx="1065">
                  <c:v>295.73763624425476</c:v>
                </c:pt>
                <c:pt idx="1066">
                  <c:v>295.73763624425476</c:v>
                </c:pt>
                <c:pt idx="1067">
                  <c:v>295.73763624425476</c:v>
                </c:pt>
                <c:pt idx="1068">
                  <c:v>295.73763624425476</c:v>
                </c:pt>
                <c:pt idx="1069">
                  <c:v>295.73763624425476</c:v>
                </c:pt>
                <c:pt idx="1070">
                  <c:v>295.73763624425476</c:v>
                </c:pt>
                <c:pt idx="1071">
                  <c:v>295.73763624425476</c:v>
                </c:pt>
                <c:pt idx="1072">
                  <c:v>295.73763624425476</c:v>
                </c:pt>
                <c:pt idx="1073">
                  <c:v>295.73763624425476</c:v>
                </c:pt>
                <c:pt idx="1074">
                  <c:v>346.44126066973081</c:v>
                </c:pt>
                <c:pt idx="1075">
                  <c:v>346.44126066973081</c:v>
                </c:pt>
                <c:pt idx="1076">
                  <c:v>346.44126066973081</c:v>
                </c:pt>
                <c:pt idx="1077">
                  <c:v>346.44126066973081</c:v>
                </c:pt>
                <c:pt idx="1078">
                  <c:v>346.44126066973081</c:v>
                </c:pt>
                <c:pt idx="1079">
                  <c:v>346.44126066973081</c:v>
                </c:pt>
                <c:pt idx="1080">
                  <c:v>346.44126066973081</c:v>
                </c:pt>
                <c:pt idx="1081">
                  <c:v>346.44126066973081</c:v>
                </c:pt>
                <c:pt idx="1082">
                  <c:v>346.44126066973081</c:v>
                </c:pt>
                <c:pt idx="1083">
                  <c:v>346.44126066973081</c:v>
                </c:pt>
                <c:pt idx="1084">
                  <c:v>346.44126066973081</c:v>
                </c:pt>
                <c:pt idx="1085">
                  <c:v>346.44126066973081</c:v>
                </c:pt>
                <c:pt idx="1086">
                  <c:v>346.44126066973081</c:v>
                </c:pt>
                <c:pt idx="1087">
                  <c:v>346.44126066973081</c:v>
                </c:pt>
                <c:pt idx="1088">
                  <c:v>346.44126066973081</c:v>
                </c:pt>
                <c:pt idx="1089">
                  <c:v>346.44126066973081</c:v>
                </c:pt>
                <c:pt idx="1090">
                  <c:v>346.44126066973081</c:v>
                </c:pt>
                <c:pt idx="1091">
                  <c:v>346.44126066973081</c:v>
                </c:pt>
                <c:pt idx="1092">
                  <c:v>346.44126066973081</c:v>
                </c:pt>
                <c:pt idx="1093">
                  <c:v>346.44126066973081</c:v>
                </c:pt>
                <c:pt idx="1094">
                  <c:v>346.44126066973081</c:v>
                </c:pt>
                <c:pt idx="1095">
                  <c:v>311.3592646093237</c:v>
                </c:pt>
                <c:pt idx="1096">
                  <c:v>311.3592646093237</c:v>
                </c:pt>
                <c:pt idx="1097">
                  <c:v>311.3592646093237</c:v>
                </c:pt>
                <c:pt idx="1098">
                  <c:v>311.3592646093237</c:v>
                </c:pt>
                <c:pt idx="1099">
                  <c:v>311.3592646093237</c:v>
                </c:pt>
                <c:pt idx="1100">
                  <c:v>311.3592646093237</c:v>
                </c:pt>
                <c:pt idx="1101">
                  <c:v>311.3592646093237</c:v>
                </c:pt>
                <c:pt idx="1102">
                  <c:v>311.3592646093237</c:v>
                </c:pt>
                <c:pt idx="1103">
                  <c:v>311.3592646093237</c:v>
                </c:pt>
                <c:pt idx="1104">
                  <c:v>311.3592646093237</c:v>
                </c:pt>
                <c:pt idx="1105">
                  <c:v>311.3592646093237</c:v>
                </c:pt>
                <c:pt idx="1106">
                  <c:v>311.3592646093237</c:v>
                </c:pt>
                <c:pt idx="1107">
                  <c:v>311.3592646093237</c:v>
                </c:pt>
                <c:pt idx="1108">
                  <c:v>311.3592646093237</c:v>
                </c:pt>
                <c:pt idx="1109">
                  <c:v>311.3592646093237</c:v>
                </c:pt>
                <c:pt idx="1110">
                  <c:v>311.3592646093237</c:v>
                </c:pt>
                <c:pt idx="1111">
                  <c:v>311.3592646093237</c:v>
                </c:pt>
                <c:pt idx="1112">
                  <c:v>311.3592646093237</c:v>
                </c:pt>
                <c:pt idx="1113">
                  <c:v>311.3592646093237</c:v>
                </c:pt>
                <c:pt idx="1114">
                  <c:v>311.3592646093237</c:v>
                </c:pt>
                <c:pt idx="1115">
                  <c:v>329.1192252133946</c:v>
                </c:pt>
                <c:pt idx="1116">
                  <c:v>329.1192252133946</c:v>
                </c:pt>
                <c:pt idx="1117">
                  <c:v>329.1192252133946</c:v>
                </c:pt>
                <c:pt idx="1118">
                  <c:v>329.1192252133946</c:v>
                </c:pt>
                <c:pt idx="1119">
                  <c:v>329.1192252133946</c:v>
                </c:pt>
                <c:pt idx="1120">
                  <c:v>329.1192252133946</c:v>
                </c:pt>
                <c:pt idx="1121">
                  <c:v>329.1192252133946</c:v>
                </c:pt>
                <c:pt idx="1122">
                  <c:v>329.1192252133946</c:v>
                </c:pt>
                <c:pt idx="1123">
                  <c:v>329.1192252133946</c:v>
                </c:pt>
                <c:pt idx="1124">
                  <c:v>329.1192252133946</c:v>
                </c:pt>
                <c:pt idx="1125">
                  <c:v>329.1192252133946</c:v>
                </c:pt>
                <c:pt idx="1126">
                  <c:v>329.1192252133946</c:v>
                </c:pt>
                <c:pt idx="1127">
                  <c:v>329.1192252133946</c:v>
                </c:pt>
                <c:pt idx="1128">
                  <c:v>329.1192252133946</c:v>
                </c:pt>
                <c:pt idx="1129">
                  <c:v>329.1192252133946</c:v>
                </c:pt>
                <c:pt idx="1130">
                  <c:v>329.1192252133946</c:v>
                </c:pt>
                <c:pt idx="1131">
                  <c:v>329.1192252133946</c:v>
                </c:pt>
                <c:pt idx="1132">
                  <c:v>329.1192252133946</c:v>
                </c:pt>
                <c:pt idx="1133">
                  <c:v>329.1192252133946</c:v>
                </c:pt>
                <c:pt idx="1134">
                  <c:v>329.1192252133946</c:v>
                </c:pt>
                <c:pt idx="1135">
                  <c:v>329.1192252133946</c:v>
                </c:pt>
                <c:pt idx="1136">
                  <c:v>321.16542350623769</c:v>
                </c:pt>
                <c:pt idx="1137">
                  <c:v>321.16542350623769</c:v>
                </c:pt>
                <c:pt idx="1138">
                  <c:v>321.16542350623769</c:v>
                </c:pt>
                <c:pt idx="1139">
                  <c:v>321.16542350623769</c:v>
                </c:pt>
                <c:pt idx="1140">
                  <c:v>321.16542350623769</c:v>
                </c:pt>
                <c:pt idx="1141">
                  <c:v>321.16542350623769</c:v>
                </c:pt>
                <c:pt idx="1142">
                  <c:v>321.16542350623769</c:v>
                </c:pt>
                <c:pt idx="1143">
                  <c:v>321.16542350623769</c:v>
                </c:pt>
                <c:pt idx="1144">
                  <c:v>321.16542350623769</c:v>
                </c:pt>
                <c:pt idx="1145">
                  <c:v>321.16542350623769</c:v>
                </c:pt>
                <c:pt idx="1146">
                  <c:v>321.16542350623769</c:v>
                </c:pt>
                <c:pt idx="1147">
                  <c:v>321.16542350623769</c:v>
                </c:pt>
                <c:pt idx="1148">
                  <c:v>321.16542350623769</c:v>
                </c:pt>
                <c:pt idx="1149">
                  <c:v>321.16542350623769</c:v>
                </c:pt>
                <c:pt idx="1150">
                  <c:v>321.16542350623769</c:v>
                </c:pt>
                <c:pt idx="1151">
                  <c:v>321.16542350623769</c:v>
                </c:pt>
                <c:pt idx="1152">
                  <c:v>321.16542350623769</c:v>
                </c:pt>
                <c:pt idx="1153">
                  <c:v>321.16542350623769</c:v>
                </c:pt>
                <c:pt idx="1154">
                  <c:v>321.16542350623769</c:v>
                </c:pt>
                <c:pt idx="1155">
                  <c:v>321.16542350623769</c:v>
                </c:pt>
                <c:pt idx="1156">
                  <c:v>321.16542350623769</c:v>
                </c:pt>
                <c:pt idx="1157">
                  <c:v>299.59319763624421</c:v>
                </c:pt>
                <c:pt idx="1158">
                  <c:v>299.59319763624421</c:v>
                </c:pt>
                <c:pt idx="1159">
                  <c:v>299.59319763624421</c:v>
                </c:pt>
                <c:pt idx="1160">
                  <c:v>299.59319763624421</c:v>
                </c:pt>
                <c:pt idx="1161">
                  <c:v>299.59319763624421</c:v>
                </c:pt>
                <c:pt idx="1162">
                  <c:v>299.59319763624421</c:v>
                </c:pt>
                <c:pt idx="1163">
                  <c:v>299.59319763624421</c:v>
                </c:pt>
                <c:pt idx="1164">
                  <c:v>299.59319763624421</c:v>
                </c:pt>
                <c:pt idx="1165">
                  <c:v>299.59319763624421</c:v>
                </c:pt>
                <c:pt idx="1166">
                  <c:v>299.59319763624421</c:v>
                </c:pt>
                <c:pt idx="1167">
                  <c:v>299.59319763624421</c:v>
                </c:pt>
                <c:pt idx="1168">
                  <c:v>299.59319763624421</c:v>
                </c:pt>
                <c:pt idx="1169">
                  <c:v>299.59319763624421</c:v>
                </c:pt>
                <c:pt idx="1170">
                  <c:v>299.59319763624421</c:v>
                </c:pt>
                <c:pt idx="1171">
                  <c:v>299.59319763624421</c:v>
                </c:pt>
                <c:pt idx="1172">
                  <c:v>299.59319763624421</c:v>
                </c:pt>
                <c:pt idx="1173">
                  <c:v>299.59319763624421</c:v>
                </c:pt>
                <c:pt idx="1174">
                  <c:v>299.59319763624421</c:v>
                </c:pt>
                <c:pt idx="1175">
                  <c:v>299.59319763624421</c:v>
                </c:pt>
                <c:pt idx="1176">
                  <c:v>299.59319763624421</c:v>
                </c:pt>
                <c:pt idx="1177">
                  <c:v>298.89466841759685</c:v>
                </c:pt>
                <c:pt idx="1178">
                  <c:v>298.89466841759685</c:v>
                </c:pt>
                <c:pt idx="1179">
                  <c:v>298.89466841759685</c:v>
                </c:pt>
                <c:pt idx="1180">
                  <c:v>298.89466841759685</c:v>
                </c:pt>
                <c:pt idx="1181">
                  <c:v>298.89466841759685</c:v>
                </c:pt>
                <c:pt idx="1182">
                  <c:v>298.89466841759685</c:v>
                </c:pt>
                <c:pt idx="1183">
                  <c:v>298.89466841759685</c:v>
                </c:pt>
                <c:pt idx="1184">
                  <c:v>298.89466841759685</c:v>
                </c:pt>
                <c:pt idx="1185">
                  <c:v>298.89466841759685</c:v>
                </c:pt>
                <c:pt idx="1186">
                  <c:v>298.89466841759685</c:v>
                </c:pt>
                <c:pt idx="1187">
                  <c:v>298.89466841759685</c:v>
                </c:pt>
                <c:pt idx="1188">
                  <c:v>298.89466841759685</c:v>
                </c:pt>
                <c:pt idx="1189">
                  <c:v>298.89466841759685</c:v>
                </c:pt>
                <c:pt idx="1190">
                  <c:v>298.89466841759685</c:v>
                </c:pt>
                <c:pt idx="1191">
                  <c:v>298.89466841759685</c:v>
                </c:pt>
                <c:pt idx="1192">
                  <c:v>298.89466841759685</c:v>
                </c:pt>
                <c:pt idx="1193">
                  <c:v>298.89466841759685</c:v>
                </c:pt>
                <c:pt idx="1194">
                  <c:v>298.89466841759685</c:v>
                </c:pt>
                <c:pt idx="1195">
                  <c:v>298.89466841759685</c:v>
                </c:pt>
                <c:pt idx="1196">
                  <c:v>298.89466841759685</c:v>
                </c:pt>
                <c:pt idx="1197">
                  <c:v>298.89466841759685</c:v>
                </c:pt>
                <c:pt idx="1198">
                  <c:v>298.89466841759685</c:v>
                </c:pt>
                <c:pt idx="1199">
                  <c:v>274.02007879185817</c:v>
                </c:pt>
                <c:pt idx="1200">
                  <c:v>274.02007879185817</c:v>
                </c:pt>
                <c:pt idx="1201">
                  <c:v>274.02007879185817</c:v>
                </c:pt>
                <c:pt idx="1202">
                  <c:v>274.02007879185817</c:v>
                </c:pt>
                <c:pt idx="1203">
                  <c:v>274.02007879185817</c:v>
                </c:pt>
                <c:pt idx="1204">
                  <c:v>274.02007879185817</c:v>
                </c:pt>
                <c:pt idx="1205">
                  <c:v>274.02007879185817</c:v>
                </c:pt>
                <c:pt idx="1206">
                  <c:v>274.02007879185817</c:v>
                </c:pt>
                <c:pt idx="1207">
                  <c:v>274.02007879185817</c:v>
                </c:pt>
                <c:pt idx="1208">
                  <c:v>274.02007879185817</c:v>
                </c:pt>
                <c:pt idx="1209">
                  <c:v>274.02007879185817</c:v>
                </c:pt>
                <c:pt idx="1210">
                  <c:v>274.02007879185817</c:v>
                </c:pt>
                <c:pt idx="1211">
                  <c:v>274.02007879185817</c:v>
                </c:pt>
                <c:pt idx="1212">
                  <c:v>274.02007879185817</c:v>
                </c:pt>
                <c:pt idx="1213">
                  <c:v>274.02007879185817</c:v>
                </c:pt>
                <c:pt idx="1214">
                  <c:v>274.02007879185817</c:v>
                </c:pt>
                <c:pt idx="1215">
                  <c:v>274.02007879185817</c:v>
                </c:pt>
                <c:pt idx="1216">
                  <c:v>274.02007879185817</c:v>
                </c:pt>
                <c:pt idx="1217">
                  <c:v>274.02007879185817</c:v>
                </c:pt>
                <c:pt idx="1218">
                  <c:v>291.1336309914642</c:v>
                </c:pt>
                <c:pt idx="1219">
                  <c:v>291.1336309914642</c:v>
                </c:pt>
                <c:pt idx="1220">
                  <c:v>291.1336309914642</c:v>
                </c:pt>
                <c:pt idx="1221">
                  <c:v>291.1336309914642</c:v>
                </c:pt>
                <c:pt idx="1222">
                  <c:v>291.1336309914642</c:v>
                </c:pt>
                <c:pt idx="1223">
                  <c:v>291.1336309914642</c:v>
                </c:pt>
                <c:pt idx="1224">
                  <c:v>291.1336309914642</c:v>
                </c:pt>
                <c:pt idx="1225">
                  <c:v>291.1336309914642</c:v>
                </c:pt>
                <c:pt idx="1226">
                  <c:v>291.1336309914642</c:v>
                </c:pt>
                <c:pt idx="1227">
                  <c:v>291.1336309914642</c:v>
                </c:pt>
                <c:pt idx="1228">
                  <c:v>291.1336309914642</c:v>
                </c:pt>
                <c:pt idx="1229">
                  <c:v>291.1336309914642</c:v>
                </c:pt>
                <c:pt idx="1230">
                  <c:v>291.1336309914642</c:v>
                </c:pt>
                <c:pt idx="1231">
                  <c:v>291.1336309914642</c:v>
                </c:pt>
                <c:pt idx="1232">
                  <c:v>291.1336309914642</c:v>
                </c:pt>
                <c:pt idx="1233">
                  <c:v>291.1336309914642</c:v>
                </c:pt>
                <c:pt idx="1234">
                  <c:v>291.1336309914642</c:v>
                </c:pt>
                <c:pt idx="1235">
                  <c:v>291.1336309914642</c:v>
                </c:pt>
                <c:pt idx="1236">
                  <c:v>291.1336309914642</c:v>
                </c:pt>
                <c:pt idx="1237">
                  <c:v>291.1336309914642</c:v>
                </c:pt>
                <c:pt idx="1238">
                  <c:v>291.1336309914642</c:v>
                </c:pt>
                <c:pt idx="1239">
                  <c:v>291.1336309914642</c:v>
                </c:pt>
                <c:pt idx="1240">
                  <c:v>295.51260669730794</c:v>
                </c:pt>
                <c:pt idx="1241">
                  <c:v>295.51260669730794</c:v>
                </c:pt>
                <c:pt idx="1242">
                  <c:v>295.51260669730794</c:v>
                </c:pt>
                <c:pt idx="1243">
                  <c:v>295.51260669730794</c:v>
                </c:pt>
                <c:pt idx="1244">
                  <c:v>295.51260669730794</c:v>
                </c:pt>
                <c:pt idx="1245">
                  <c:v>295.51260669730794</c:v>
                </c:pt>
                <c:pt idx="1246">
                  <c:v>295.51260669730794</c:v>
                </c:pt>
                <c:pt idx="1247">
                  <c:v>295.51260669730794</c:v>
                </c:pt>
                <c:pt idx="1248">
                  <c:v>295.51260669730794</c:v>
                </c:pt>
                <c:pt idx="1249">
                  <c:v>295.51260669730794</c:v>
                </c:pt>
                <c:pt idx="1250">
                  <c:v>295.51260669730794</c:v>
                </c:pt>
                <c:pt idx="1251">
                  <c:v>295.51260669730794</c:v>
                </c:pt>
                <c:pt idx="1252">
                  <c:v>295.51260669730794</c:v>
                </c:pt>
                <c:pt idx="1253">
                  <c:v>295.51260669730794</c:v>
                </c:pt>
                <c:pt idx="1254">
                  <c:v>295.51260669730794</c:v>
                </c:pt>
                <c:pt idx="1255">
                  <c:v>295.51260669730794</c:v>
                </c:pt>
                <c:pt idx="1256">
                  <c:v>295.51260669730794</c:v>
                </c:pt>
                <c:pt idx="1257">
                  <c:v>295.51260669730794</c:v>
                </c:pt>
                <c:pt idx="1258">
                  <c:v>295.51260669730794</c:v>
                </c:pt>
                <c:pt idx="1259">
                  <c:v>295.51260669730794</c:v>
                </c:pt>
                <c:pt idx="1260">
                  <c:v>295.51260669730794</c:v>
                </c:pt>
                <c:pt idx="1261">
                  <c:v>295.51260669730794</c:v>
                </c:pt>
                <c:pt idx="1262">
                  <c:v>327.28562048588316</c:v>
                </c:pt>
                <c:pt idx="1263">
                  <c:v>327.28562048588316</c:v>
                </c:pt>
                <c:pt idx="1264">
                  <c:v>327.28562048588316</c:v>
                </c:pt>
                <c:pt idx="1265">
                  <c:v>327.28562048588316</c:v>
                </c:pt>
                <c:pt idx="1266">
                  <c:v>327.28562048588316</c:v>
                </c:pt>
                <c:pt idx="1267">
                  <c:v>327.28562048588316</c:v>
                </c:pt>
                <c:pt idx="1268">
                  <c:v>327.28562048588316</c:v>
                </c:pt>
                <c:pt idx="1269">
                  <c:v>327.28562048588316</c:v>
                </c:pt>
                <c:pt idx="1270">
                  <c:v>327.28562048588316</c:v>
                </c:pt>
                <c:pt idx="1271">
                  <c:v>327.28562048588316</c:v>
                </c:pt>
                <c:pt idx="1272">
                  <c:v>327.28562048588316</c:v>
                </c:pt>
                <c:pt idx="1273">
                  <c:v>327.28562048588316</c:v>
                </c:pt>
                <c:pt idx="1274">
                  <c:v>327.28562048588316</c:v>
                </c:pt>
                <c:pt idx="1275">
                  <c:v>327.28562048588316</c:v>
                </c:pt>
                <c:pt idx="1276">
                  <c:v>327.28562048588316</c:v>
                </c:pt>
                <c:pt idx="1277">
                  <c:v>327.28562048588316</c:v>
                </c:pt>
                <c:pt idx="1278">
                  <c:v>327.28562048588316</c:v>
                </c:pt>
                <c:pt idx="1279">
                  <c:v>327.28562048588316</c:v>
                </c:pt>
                <c:pt idx="1280">
                  <c:v>327.28562048588316</c:v>
                </c:pt>
                <c:pt idx="1281">
                  <c:v>351.5204202232436</c:v>
                </c:pt>
                <c:pt idx="1282">
                  <c:v>351.5204202232436</c:v>
                </c:pt>
                <c:pt idx="1283">
                  <c:v>351.5204202232436</c:v>
                </c:pt>
                <c:pt idx="1284">
                  <c:v>351.5204202232436</c:v>
                </c:pt>
                <c:pt idx="1285">
                  <c:v>351.5204202232436</c:v>
                </c:pt>
                <c:pt idx="1286">
                  <c:v>351.5204202232436</c:v>
                </c:pt>
                <c:pt idx="1287">
                  <c:v>351.5204202232436</c:v>
                </c:pt>
                <c:pt idx="1288">
                  <c:v>351.5204202232436</c:v>
                </c:pt>
                <c:pt idx="1289">
                  <c:v>351.5204202232436</c:v>
                </c:pt>
                <c:pt idx="1290">
                  <c:v>351.5204202232436</c:v>
                </c:pt>
                <c:pt idx="1291">
                  <c:v>351.5204202232436</c:v>
                </c:pt>
                <c:pt idx="1292">
                  <c:v>351.5204202232436</c:v>
                </c:pt>
                <c:pt idx="1293">
                  <c:v>351.5204202232436</c:v>
                </c:pt>
                <c:pt idx="1294">
                  <c:v>351.5204202232436</c:v>
                </c:pt>
                <c:pt idx="1295">
                  <c:v>351.5204202232436</c:v>
                </c:pt>
                <c:pt idx="1296">
                  <c:v>351.5204202232436</c:v>
                </c:pt>
                <c:pt idx="1297">
                  <c:v>351.5204202232436</c:v>
                </c:pt>
                <c:pt idx="1298">
                  <c:v>351.5204202232436</c:v>
                </c:pt>
                <c:pt idx="1299">
                  <c:v>351.5204202232436</c:v>
                </c:pt>
                <c:pt idx="1300">
                  <c:v>351.5204202232436</c:v>
                </c:pt>
                <c:pt idx="1301">
                  <c:v>351.5204202232436</c:v>
                </c:pt>
                <c:pt idx="1302">
                  <c:v>351.5204202232436</c:v>
                </c:pt>
                <c:pt idx="1303">
                  <c:v>351.5204202232436</c:v>
                </c:pt>
                <c:pt idx="1304">
                  <c:v>311.50101116217991</c:v>
                </c:pt>
                <c:pt idx="1305">
                  <c:v>311.50101116217991</c:v>
                </c:pt>
                <c:pt idx="1306">
                  <c:v>311.50101116217991</c:v>
                </c:pt>
                <c:pt idx="1307">
                  <c:v>311.50101116217991</c:v>
                </c:pt>
                <c:pt idx="1308">
                  <c:v>311.50101116217991</c:v>
                </c:pt>
                <c:pt idx="1309">
                  <c:v>311.50101116217991</c:v>
                </c:pt>
                <c:pt idx="1310">
                  <c:v>311.50101116217991</c:v>
                </c:pt>
                <c:pt idx="1311">
                  <c:v>311.50101116217991</c:v>
                </c:pt>
                <c:pt idx="1312">
                  <c:v>311.50101116217991</c:v>
                </c:pt>
                <c:pt idx="1313">
                  <c:v>311.50101116217991</c:v>
                </c:pt>
                <c:pt idx="1314">
                  <c:v>311.50101116217991</c:v>
                </c:pt>
                <c:pt idx="1315">
                  <c:v>311.50101116217991</c:v>
                </c:pt>
                <c:pt idx="1316">
                  <c:v>311.50101116217991</c:v>
                </c:pt>
                <c:pt idx="1317">
                  <c:v>311.50101116217991</c:v>
                </c:pt>
                <c:pt idx="1318">
                  <c:v>311.50101116217991</c:v>
                </c:pt>
                <c:pt idx="1319">
                  <c:v>311.50101116217991</c:v>
                </c:pt>
                <c:pt idx="1320">
                  <c:v>311.50101116217991</c:v>
                </c:pt>
                <c:pt idx="1321">
                  <c:v>311.50101116217991</c:v>
                </c:pt>
                <c:pt idx="1322">
                  <c:v>311.50101116217991</c:v>
                </c:pt>
                <c:pt idx="1323">
                  <c:v>318.83184504267894</c:v>
                </c:pt>
                <c:pt idx="1324">
                  <c:v>318.83184504267894</c:v>
                </c:pt>
                <c:pt idx="1325">
                  <c:v>318.83184504267894</c:v>
                </c:pt>
                <c:pt idx="1326">
                  <c:v>318.83184504267894</c:v>
                </c:pt>
                <c:pt idx="1327">
                  <c:v>318.83184504267894</c:v>
                </c:pt>
                <c:pt idx="1328">
                  <c:v>318.83184504267894</c:v>
                </c:pt>
                <c:pt idx="1329">
                  <c:v>318.83184504267894</c:v>
                </c:pt>
                <c:pt idx="1330">
                  <c:v>318.83184504267894</c:v>
                </c:pt>
                <c:pt idx="1331">
                  <c:v>318.83184504267894</c:v>
                </c:pt>
                <c:pt idx="1332">
                  <c:v>318.83184504267894</c:v>
                </c:pt>
                <c:pt idx="1333">
                  <c:v>318.83184504267894</c:v>
                </c:pt>
                <c:pt idx="1334">
                  <c:v>318.83184504267894</c:v>
                </c:pt>
                <c:pt idx="1335">
                  <c:v>318.83184504267894</c:v>
                </c:pt>
                <c:pt idx="1336">
                  <c:v>318.83184504267894</c:v>
                </c:pt>
                <c:pt idx="1337">
                  <c:v>318.83184504267894</c:v>
                </c:pt>
                <c:pt idx="1338">
                  <c:v>318.83184504267894</c:v>
                </c:pt>
                <c:pt idx="1339">
                  <c:v>318.83184504267894</c:v>
                </c:pt>
                <c:pt idx="1340">
                  <c:v>318.83184504267894</c:v>
                </c:pt>
                <c:pt idx="1341">
                  <c:v>318.83184504267894</c:v>
                </c:pt>
                <c:pt idx="1342">
                  <c:v>318.83184504267894</c:v>
                </c:pt>
                <c:pt idx="1343">
                  <c:v>289.1745502298096</c:v>
                </c:pt>
                <c:pt idx="1344">
                  <c:v>289.1745502298096</c:v>
                </c:pt>
                <c:pt idx="1345">
                  <c:v>289.1745502298096</c:v>
                </c:pt>
                <c:pt idx="1346">
                  <c:v>289.1745502298096</c:v>
                </c:pt>
                <c:pt idx="1347">
                  <c:v>289.1745502298096</c:v>
                </c:pt>
                <c:pt idx="1348">
                  <c:v>289.1745502298096</c:v>
                </c:pt>
                <c:pt idx="1349">
                  <c:v>289.1745502298096</c:v>
                </c:pt>
                <c:pt idx="1350">
                  <c:v>289.1745502298096</c:v>
                </c:pt>
                <c:pt idx="1351">
                  <c:v>289.1745502298096</c:v>
                </c:pt>
                <c:pt idx="1352">
                  <c:v>289.1745502298096</c:v>
                </c:pt>
                <c:pt idx="1353">
                  <c:v>289.1745502298096</c:v>
                </c:pt>
                <c:pt idx="1354">
                  <c:v>289.1745502298096</c:v>
                </c:pt>
                <c:pt idx="1355">
                  <c:v>289.1745502298096</c:v>
                </c:pt>
                <c:pt idx="1356">
                  <c:v>289.1745502298096</c:v>
                </c:pt>
                <c:pt idx="1357">
                  <c:v>289.1745502298096</c:v>
                </c:pt>
                <c:pt idx="1358">
                  <c:v>289.1745502298096</c:v>
                </c:pt>
                <c:pt idx="1359">
                  <c:v>289.1745502298096</c:v>
                </c:pt>
                <c:pt idx="1360">
                  <c:v>289.1745502298096</c:v>
                </c:pt>
                <c:pt idx="1361">
                  <c:v>289.1745502298096</c:v>
                </c:pt>
                <c:pt idx="1362">
                  <c:v>289.1745502298096</c:v>
                </c:pt>
                <c:pt idx="1363">
                  <c:v>289.1745502298096</c:v>
                </c:pt>
                <c:pt idx="1364">
                  <c:v>289.1745502298096</c:v>
                </c:pt>
                <c:pt idx="1365">
                  <c:v>410.7114642153644</c:v>
                </c:pt>
                <c:pt idx="1366">
                  <c:v>410.7114642153644</c:v>
                </c:pt>
                <c:pt idx="1367">
                  <c:v>410.7114642153644</c:v>
                </c:pt>
                <c:pt idx="1368">
                  <c:v>410.7114642153644</c:v>
                </c:pt>
                <c:pt idx="1369">
                  <c:v>410.7114642153644</c:v>
                </c:pt>
                <c:pt idx="1370">
                  <c:v>410.7114642153644</c:v>
                </c:pt>
                <c:pt idx="1371">
                  <c:v>410.7114642153644</c:v>
                </c:pt>
                <c:pt idx="1372">
                  <c:v>410.7114642153644</c:v>
                </c:pt>
                <c:pt idx="1373">
                  <c:v>410.7114642153644</c:v>
                </c:pt>
                <c:pt idx="1374">
                  <c:v>410.7114642153644</c:v>
                </c:pt>
                <c:pt idx="1375">
                  <c:v>410.7114642153644</c:v>
                </c:pt>
                <c:pt idx="1376">
                  <c:v>410.7114642153644</c:v>
                </c:pt>
                <c:pt idx="1377">
                  <c:v>410.7114642153644</c:v>
                </c:pt>
                <c:pt idx="1378">
                  <c:v>410.7114642153644</c:v>
                </c:pt>
                <c:pt idx="1379">
                  <c:v>410.7114642153644</c:v>
                </c:pt>
                <c:pt idx="1380">
                  <c:v>410.7114642153644</c:v>
                </c:pt>
                <c:pt idx="1381">
                  <c:v>410.7114642153644</c:v>
                </c:pt>
                <c:pt idx="1382">
                  <c:v>410.7114642153644</c:v>
                </c:pt>
                <c:pt idx="1383">
                  <c:v>410.7114642153644</c:v>
                </c:pt>
                <c:pt idx="1384">
                  <c:v>410.7114642153644</c:v>
                </c:pt>
                <c:pt idx="1385">
                  <c:v>410.7114642153644</c:v>
                </c:pt>
                <c:pt idx="1386">
                  <c:v>410.7114642153644</c:v>
                </c:pt>
                <c:pt idx="1387">
                  <c:v>307.28363755745238</c:v>
                </c:pt>
                <c:pt idx="1388">
                  <c:v>307.28363755745238</c:v>
                </c:pt>
                <c:pt idx="1389">
                  <c:v>307.28363755745238</c:v>
                </c:pt>
                <c:pt idx="1390">
                  <c:v>307.28363755745238</c:v>
                </c:pt>
                <c:pt idx="1391">
                  <c:v>307.28363755745238</c:v>
                </c:pt>
                <c:pt idx="1392">
                  <c:v>307.28363755745238</c:v>
                </c:pt>
                <c:pt idx="1393">
                  <c:v>307.28363755745238</c:v>
                </c:pt>
                <c:pt idx="1394">
                  <c:v>307.28363755745238</c:v>
                </c:pt>
                <c:pt idx="1395">
                  <c:v>307.28363755745238</c:v>
                </c:pt>
                <c:pt idx="1396">
                  <c:v>307.28363755745238</c:v>
                </c:pt>
                <c:pt idx="1397">
                  <c:v>307.28363755745238</c:v>
                </c:pt>
                <c:pt idx="1398">
                  <c:v>307.28363755745238</c:v>
                </c:pt>
                <c:pt idx="1399">
                  <c:v>307.28363755745238</c:v>
                </c:pt>
                <c:pt idx="1400">
                  <c:v>307.28363755745238</c:v>
                </c:pt>
                <c:pt idx="1401">
                  <c:v>307.28363755745238</c:v>
                </c:pt>
                <c:pt idx="1402">
                  <c:v>307.28363755745238</c:v>
                </c:pt>
                <c:pt idx="1403">
                  <c:v>307.28363755745238</c:v>
                </c:pt>
                <c:pt idx="1404">
                  <c:v>307.28363755745238</c:v>
                </c:pt>
                <c:pt idx="1405">
                  <c:v>307.28363755745238</c:v>
                </c:pt>
                <c:pt idx="1406">
                  <c:v>307.28363755745238</c:v>
                </c:pt>
                <c:pt idx="1407">
                  <c:v>307.28363755745238</c:v>
                </c:pt>
                <c:pt idx="1408">
                  <c:v>291.23594221930398</c:v>
                </c:pt>
                <c:pt idx="1409">
                  <c:v>291.23594221930398</c:v>
                </c:pt>
                <c:pt idx="1410">
                  <c:v>291.23594221930398</c:v>
                </c:pt>
                <c:pt idx="1411">
                  <c:v>291.23594221930398</c:v>
                </c:pt>
                <c:pt idx="1412">
                  <c:v>291.23594221930398</c:v>
                </c:pt>
                <c:pt idx="1413">
                  <c:v>291.23594221930398</c:v>
                </c:pt>
                <c:pt idx="1414">
                  <c:v>291.23594221930398</c:v>
                </c:pt>
                <c:pt idx="1415">
                  <c:v>291.23594221930398</c:v>
                </c:pt>
                <c:pt idx="1416">
                  <c:v>291.23594221930398</c:v>
                </c:pt>
                <c:pt idx="1417">
                  <c:v>291.23594221930398</c:v>
                </c:pt>
                <c:pt idx="1418">
                  <c:v>291.23594221930398</c:v>
                </c:pt>
                <c:pt idx="1419">
                  <c:v>291.23594221930398</c:v>
                </c:pt>
                <c:pt idx="1420">
                  <c:v>291.23594221930398</c:v>
                </c:pt>
                <c:pt idx="1421">
                  <c:v>291.23594221930398</c:v>
                </c:pt>
                <c:pt idx="1422">
                  <c:v>291.23594221930398</c:v>
                </c:pt>
                <c:pt idx="1423">
                  <c:v>291.23594221930398</c:v>
                </c:pt>
                <c:pt idx="1424">
                  <c:v>291.23594221930398</c:v>
                </c:pt>
                <c:pt idx="1425">
                  <c:v>291.23594221930398</c:v>
                </c:pt>
                <c:pt idx="1426">
                  <c:v>291.23594221930398</c:v>
                </c:pt>
                <c:pt idx="1427">
                  <c:v>291.23594221930398</c:v>
                </c:pt>
                <c:pt idx="1428">
                  <c:v>291.23594221930398</c:v>
                </c:pt>
                <c:pt idx="1429">
                  <c:v>291.23594221930398</c:v>
                </c:pt>
                <c:pt idx="1430">
                  <c:v>289.71561391989496</c:v>
                </c:pt>
                <c:pt idx="1431">
                  <c:v>289.71561391989496</c:v>
                </c:pt>
                <c:pt idx="1432">
                  <c:v>289.71561391989496</c:v>
                </c:pt>
                <c:pt idx="1433">
                  <c:v>289.71561391989496</c:v>
                </c:pt>
                <c:pt idx="1434">
                  <c:v>289.71561391989496</c:v>
                </c:pt>
                <c:pt idx="1435">
                  <c:v>289.71561391989496</c:v>
                </c:pt>
                <c:pt idx="1436">
                  <c:v>289.71561391989496</c:v>
                </c:pt>
                <c:pt idx="1437">
                  <c:v>289.71561391989496</c:v>
                </c:pt>
                <c:pt idx="1438">
                  <c:v>289.71561391989496</c:v>
                </c:pt>
                <c:pt idx="1439">
                  <c:v>289.71561391989496</c:v>
                </c:pt>
                <c:pt idx="1440">
                  <c:v>289.71561391989496</c:v>
                </c:pt>
                <c:pt idx="1441">
                  <c:v>289.71561391989496</c:v>
                </c:pt>
                <c:pt idx="1442">
                  <c:v>289.71561391989496</c:v>
                </c:pt>
                <c:pt idx="1443">
                  <c:v>289.71561391989496</c:v>
                </c:pt>
                <c:pt idx="1444">
                  <c:v>289.71561391989496</c:v>
                </c:pt>
                <c:pt idx="1445">
                  <c:v>289.71561391989496</c:v>
                </c:pt>
                <c:pt idx="1446">
                  <c:v>289.71561391989496</c:v>
                </c:pt>
                <c:pt idx="1447">
                  <c:v>289.71561391989496</c:v>
                </c:pt>
                <c:pt idx="1448">
                  <c:v>289.71561391989496</c:v>
                </c:pt>
                <c:pt idx="1449">
                  <c:v>289.71561391989496</c:v>
                </c:pt>
                <c:pt idx="1450">
                  <c:v>289.71561391989496</c:v>
                </c:pt>
                <c:pt idx="1451">
                  <c:v>289.71561391989496</c:v>
                </c:pt>
                <c:pt idx="1452">
                  <c:v>289.71561391989496</c:v>
                </c:pt>
                <c:pt idx="1453">
                  <c:v>267.40790544977017</c:v>
                </c:pt>
                <c:pt idx="1454">
                  <c:v>267.40790544977017</c:v>
                </c:pt>
                <c:pt idx="1455">
                  <c:v>267.40790544977017</c:v>
                </c:pt>
                <c:pt idx="1456">
                  <c:v>267.40790544977017</c:v>
                </c:pt>
                <c:pt idx="1457">
                  <c:v>267.40790544977017</c:v>
                </c:pt>
                <c:pt idx="1458">
                  <c:v>267.40790544977017</c:v>
                </c:pt>
                <c:pt idx="1459">
                  <c:v>267.40790544977017</c:v>
                </c:pt>
                <c:pt idx="1460">
                  <c:v>267.40790544977017</c:v>
                </c:pt>
                <c:pt idx="1461">
                  <c:v>267.40790544977017</c:v>
                </c:pt>
                <c:pt idx="1462">
                  <c:v>267.40790544977017</c:v>
                </c:pt>
                <c:pt idx="1463">
                  <c:v>267.40790544977017</c:v>
                </c:pt>
                <c:pt idx="1464">
                  <c:v>267.40790544977017</c:v>
                </c:pt>
                <c:pt idx="1465">
                  <c:v>267.40790544977017</c:v>
                </c:pt>
                <c:pt idx="1466">
                  <c:v>267.40790544977017</c:v>
                </c:pt>
                <c:pt idx="1467">
                  <c:v>267.40790544977017</c:v>
                </c:pt>
                <c:pt idx="1468">
                  <c:v>267.40790544977017</c:v>
                </c:pt>
                <c:pt idx="1469">
                  <c:v>267.40790544977017</c:v>
                </c:pt>
                <c:pt idx="1470">
                  <c:v>267.40790544977017</c:v>
                </c:pt>
                <c:pt idx="1471">
                  <c:v>267.40790544977017</c:v>
                </c:pt>
                <c:pt idx="1472">
                  <c:v>267.40790544977017</c:v>
                </c:pt>
                <c:pt idx="1473">
                  <c:v>267.40790544977017</c:v>
                </c:pt>
                <c:pt idx="1474">
                  <c:v>227.60470124753775</c:v>
                </c:pt>
                <c:pt idx="1475">
                  <c:v>227.60470124753775</c:v>
                </c:pt>
                <c:pt idx="1476">
                  <c:v>227.60470124753775</c:v>
                </c:pt>
                <c:pt idx="1477">
                  <c:v>227.60470124753775</c:v>
                </c:pt>
                <c:pt idx="1478">
                  <c:v>227.60470124753775</c:v>
                </c:pt>
                <c:pt idx="1479">
                  <c:v>227.60470124753775</c:v>
                </c:pt>
                <c:pt idx="1480">
                  <c:v>227.60470124753775</c:v>
                </c:pt>
                <c:pt idx="1481">
                  <c:v>227.60470124753775</c:v>
                </c:pt>
                <c:pt idx="1482">
                  <c:v>227.60470124753775</c:v>
                </c:pt>
                <c:pt idx="1483">
                  <c:v>227.60470124753775</c:v>
                </c:pt>
                <c:pt idx="1484">
                  <c:v>227.60470124753775</c:v>
                </c:pt>
                <c:pt idx="1485">
                  <c:v>227.60470124753775</c:v>
                </c:pt>
                <c:pt idx="1486">
                  <c:v>227.60470124753775</c:v>
                </c:pt>
                <c:pt idx="1487">
                  <c:v>227.60470124753775</c:v>
                </c:pt>
                <c:pt idx="1488">
                  <c:v>227.60470124753775</c:v>
                </c:pt>
                <c:pt idx="1489">
                  <c:v>227.60470124753775</c:v>
                </c:pt>
                <c:pt idx="1490">
                  <c:v>227.60470124753775</c:v>
                </c:pt>
                <c:pt idx="1491">
                  <c:v>227.60470124753775</c:v>
                </c:pt>
                <c:pt idx="1492">
                  <c:v>227.60470124753775</c:v>
                </c:pt>
                <c:pt idx="1493">
                  <c:v>227.60470124753775</c:v>
                </c:pt>
                <c:pt idx="1494">
                  <c:v>227.60470124753775</c:v>
                </c:pt>
                <c:pt idx="1495">
                  <c:v>227.60470124753775</c:v>
                </c:pt>
                <c:pt idx="1496">
                  <c:v>205.5873801707157</c:v>
                </c:pt>
                <c:pt idx="1497">
                  <c:v>205.5873801707157</c:v>
                </c:pt>
                <c:pt idx="1498">
                  <c:v>205.5873801707157</c:v>
                </c:pt>
                <c:pt idx="1499">
                  <c:v>205.5873801707157</c:v>
                </c:pt>
                <c:pt idx="1500">
                  <c:v>205.5873801707157</c:v>
                </c:pt>
                <c:pt idx="1501">
                  <c:v>205.5873801707157</c:v>
                </c:pt>
                <c:pt idx="1502">
                  <c:v>205.5873801707157</c:v>
                </c:pt>
                <c:pt idx="1503">
                  <c:v>205.5873801707157</c:v>
                </c:pt>
                <c:pt idx="1504">
                  <c:v>205.5873801707157</c:v>
                </c:pt>
                <c:pt idx="1505">
                  <c:v>205.5873801707157</c:v>
                </c:pt>
                <c:pt idx="1506">
                  <c:v>205.5873801707157</c:v>
                </c:pt>
                <c:pt idx="1507">
                  <c:v>205.5873801707157</c:v>
                </c:pt>
                <c:pt idx="1508">
                  <c:v>205.5873801707157</c:v>
                </c:pt>
                <c:pt idx="1509">
                  <c:v>205.5873801707157</c:v>
                </c:pt>
                <c:pt idx="1510">
                  <c:v>205.5873801707157</c:v>
                </c:pt>
                <c:pt idx="1511">
                  <c:v>205.5873801707157</c:v>
                </c:pt>
                <c:pt idx="1512">
                  <c:v>205.5873801707157</c:v>
                </c:pt>
                <c:pt idx="1513">
                  <c:v>205.5873801707157</c:v>
                </c:pt>
                <c:pt idx="1514">
                  <c:v>205.5873801707157</c:v>
                </c:pt>
                <c:pt idx="1515">
                  <c:v>205.5873801707157</c:v>
                </c:pt>
                <c:pt idx="1516">
                  <c:v>205.5873801707157</c:v>
                </c:pt>
                <c:pt idx="1517">
                  <c:v>205.5873801707157</c:v>
                </c:pt>
                <c:pt idx="1518">
                  <c:v>192.89141168745897</c:v>
                </c:pt>
                <c:pt idx="1519">
                  <c:v>192.89141168745897</c:v>
                </c:pt>
                <c:pt idx="1520">
                  <c:v>192.89141168745897</c:v>
                </c:pt>
                <c:pt idx="1521">
                  <c:v>192.89141168745897</c:v>
                </c:pt>
                <c:pt idx="1522">
                  <c:v>192.89141168745897</c:v>
                </c:pt>
                <c:pt idx="1523">
                  <c:v>192.89141168745897</c:v>
                </c:pt>
                <c:pt idx="1524">
                  <c:v>192.89141168745897</c:v>
                </c:pt>
                <c:pt idx="1525">
                  <c:v>192.89141168745897</c:v>
                </c:pt>
                <c:pt idx="1526">
                  <c:v>192.89141168745897</c:v>
                </c:pt>
                <c:pt idx="1527">
                  <c:v>192.89141168745897</c:v>
                </c:pt>
                <c:pt idx="1528">
                  <c:v>192.89141168745897</c:v>
                </c:pt>
                <c:pt idx="1529">
                  <c:v>192.89141168745897</c:v>
                </c:pt>
                <c:pt idx="1530">
                  <c:v>192.89141168745897</c:v>
                </c:pt>
                <c:pt idx="1531">
                  <c:v>192.89141168745897</c:v>
                </c:pt>
                <c:pt idx="1532">
                  <c:v>192.89141168745897</c:v>
                </c:pt>
                <c:pt idx="1533">
                  <c:v>192.89141168745897</c:v>
                </c:pt>
                <c:pt idx="1534">
                  <c:v>192.89141168745897</c:v>
                </c:pt>
                <c:pt idx="1535">
                  <c:v>192.89141168745897</c:v>
                </c:pt>
                <c:pt idx="1536">
                  <c:v>192.89141168745897</c:v>
                </c:pt>
                <c:pt idx="1537">
                  <c:v>192.89141168745897</c:v>
                </c:pt>
                <c:pt idx="1538">
                  <c:v>192.89141168745897</c:v>
                </c:pt>
                <c:pt idx="1539">
                  <c:v>222.40006565988182</c:v>
                </c:pt>
                <c:pt idx="1540">
                  <c:v>222.40006565988182</c:v>
                </c:pt>
                <c:pt idx="1541">
                  <c:v>222.40006565988182</c:v>
                </c:pt>
                <c:pt idx="1542">
                  <c:v>222.40006565988182</c:v>
                </c:pt>
                <c:pt idx="1543">
                  <c:v>222.40006565988182</c:v>
                </c:pt>
                <c:pt idx="1544">
                  <c:v>222.40006565988182</c:v>
                </c:pt>
                <c:pt idx="1545">
                  <c:v>222.40006565988182</c:v>
                </c:pt>
                <c:pt idx="1546">
                  <c:v>222.40006565988182</c:v>
                </c:pt>
                <c:pt idx="1547">
                  <c:v>222.40006565988182</c:v>
                </c:pt>
                <c:pt idx="1548">
                  <c:v>222.40006565988182</c:v>
                </c:pt>
                <c:pt idx="1549">
                  <c:v>222.40006565988182</c:v>
                </c:pt>
                <c:pt idx="1550">
                  <c:v>222.40006565988182</c:v>
                </c:pt>
                <c:pt idx="1551">
                  <c:v>222.40006565988182</c:v>
                </c:pt>
                <c:pt idx="1552">
                  <c:v>222.40006565988182</c:v>
                </c:pt>
                <c:pt idx="1553">
                  <c:v>222.40006565988182</c:v>
                </c:pt>
                <c:pt idx="1554">
                  <c:v>222.40006565988182</c:v>
                </c:pt>
                <c:pt idx="1555">
                  <c:v>222.40006565988182</c:v>
                </c:pt>
                <c:pt idx="1556">
                  <c:v>222.40006565988182</c:v>
                </c:pt>
                <c:pt idx="1557">
                  <c:v>222.40006565988182</c:v>
                </c:pt>
                <c:pt idx="1558">
                  <c:v>222.40006565988182</c:v>
                </c:pt>
                <c:pt idx="1559">
                  <c:v>222.40006565988182</c:v>
                </c:pt>
                <c:pt idx="1560">
                  <c:v>222.40006565988182</c:v>
                </c:pt>
                <c:pt idx="1561">
                  <c:v>222.40006565988182</c:v>
                </c:pt>
                <c:pt idx="1562">
                  <c:v>307.55196323046619</c:v>
                </c:pt>
                <c:pt idx="1563">
                  <c:v>307.55196323046619</c:v>
                </c:pt>
                <c:pt idx="1564">
                  <c:v>307.55196323046619</c:v>
                </c:pt>
                <c:pt idx="1565">
                  <c:v>307.55196323046619</c:v>
                </c:pt>
                <c:pt idx="1566">
                  <c:v>307.55196323046619</c:v>
                </c:pt>
                <c:pt idx="1567">
                  <c:v>307.55196323046619</c:v>
                </c:pt>
                <c:pt idx="1568">
                  <c:v>307.55196323046619</c:v>
                </c:pt>
                <c:pt idx="1569">
                  <c:v>307.55196323046619</c:v>
                </c:pt>
                <c:pt idx="1570">
                  <c:v>307.55196323046619</c:v>
                </c:pt>
                <c:pt idx="1571">
                  <c:v>307.55196323046619</c:v>
                </c:pt>
                <c:pt idx="1572">
                  <c:v>307.55196323046619</c:v>
                </c:pt>
                <c:pt idx="1573">
                  <c:v>307.55196323046619</c:v>
                </c:pt>
                <c:pt idx="1574">
                  <c:v>307.55196323046619</c:v>
                </c:pt>
                <c:pt idx="1575">
                  <c:v>307.55196323046619</c:v>
                </c:pt>
                <c:pt idx="1576">
                  <c:v>307.55196323046619</c:v>
                </c:pt>
                <c:pt idx="1577">
                  <c:v>307.55196323046619</c:v>
                </c:pt>
                <c:pt idx="1578">
                  <c:v>307.55196323046619</c:v>
                </c:pt>
                <c:pt idx="1579">
                  <c:v>307.55196323046619</c:v>
                </c:pt>
                <c:pt idx="1580">
                  <c:v>307.55196323046619</c:v>
                </c:pt>
                <c:pt idx="1581">
                  <c:v>307.55196323046619</c:v>
                </c:pt>
                <c:pt idx="1582">
                  <c:v>307.55196323046619</c:v>
                </c:pt>
                <c:pt idx="1583">
                  <c:v>254.93779382797109</c:v>
                </c:pt>
                <c:pt idx="1584">
                  <c:v>254.93779382797109</c:v>
                </c:pt>
                <c:pt idx="1585">
                  <c:v>254.93779382797109</c:v>
                </c:pt>
                <c:pt idx="1586">
                  <c:v>254.93779382797109</c:v>
                </c:pt>
                <c:pt idx="1587">
                  <c:v>254.93779382797109</c:v>
                </c:pt>
                <c:pt idx="1588">
                  <c:v>254.93779382797109</c:v>
                </c:pt>
                <c:pt idx="1589">
                  <c:v>254.93779382797109</c:v>
                </c:pt>
                <c:pt idx="1590">
                  <c:v>254.93779382797109</c:v>
                </c:pt>
                <c:pt idx="1591">
                  <c:v>254.93779382797109</c:v>
                </c:pt>
                <c:pt idx="1592">
                  <c:v>254.93779382797109</c:v>
                </c:pt>
                <c:pt idx="1593">
                  <c:v>254.93779382797109</c:v>
                </c:pt>
                <c:pt idx="1594">
                  <c:v>254.93779382797109</c:v>
                </c:pt>
                <c:pt idx="1595">
                  <c:v>254.93779382797109</c:v>
                </c:pt>
                <c:pt idx="1596">
                  <c:v>254.93779382797109</c:v>
                </c:pt>
                <c:pt idx="1597">
                  <c:v>254.93779382797109</c:v>
                </c:pt>
                <c:pt idx="1598">
                  <c:v>254.93779382797109</c:v>
                </c:pt>
                <c:pt idx="1599">
                  <c:v>254.93779382797109</c:v>
                </c:pt>
                <c:pt idx="1600">
                  <c:v>254.93779382797109</c:v>
                </c:pt>
                <c:pt idx="1601">
                  <c:v>254.93779382797109</c:v>
                </c:pt>
                <c:pt idx="1602">
                  <c:v>254.93779382797109</c:v>
                </c:pt>
                <c:pt idx="1603">
                  <c:v>254.93779382797109</c:v>
                </c:pt>
              </c:numCache>
            </c:numRef>
          </c:val>
          <c:smooth val="0"/>
          <c:extLst>
            <c:ext xmlns:c16="http://schemas.microsoft.com/office/drawing/2014/chart" uri="{C3380CC4-5D6E-409C-BE32-E72D297353CC}">
              <c16:uniqueId val="{00000004-107D-4B7D-9DDF-CFFE185EAA0F}"/>
            </c:ext>
          </c:extLst>
        </c:ser>
        <c:ser>
          <c:idx val="2"/>
          <c:order val="2"/>
          <c:tx>
            <c:strRef>
              <c:f>Fuel!$T$4</c:f>
              <c:strCache>
                <c:ptCount val="1"/>
                <c:pt idx="0">
                  <c:v>Precio Exportación EPP</c:v>
                </c:pt>
              </c:strCache>
            </c:strRef>
          </c:tx>
          <c:spPr>
            <a:ln w="38100"/>
          </c:spPr>
          <c:marker>
            <c:symbol val="none"/>
          </c:marker>
          <c:cat>
            <c:numRef>
              <c:f>Fuel!$C$94:$C$1697</c:f>
              <c:numCache>
                <c:formatCode>m/d/yyyy</c:formatCode>
                <c:ptCount val="1604"/>
                <c:pt idx="1">
                  <c:v>44677</c:v>
                </c:pt>
                <c:pt idx="2">
                  <c:v>44676</c:v>
                </c:pt>
                <c:pt idx="3">
                  <c:v>44673</c:v>
                </c:pt>
                <c:pt idx="4">
                  <c:v>44672</c:v>
                </c:pt>
                <c:pt idx="5">
                  <c:v>44671</c:v>
                </c:pt>
                <c:pt idx="6">
                  <c:v>44670</c:v>
                </c:pt>
                <c:pt idx="7">
                  <c:v>44669</c:v>
                </c:pt>
                <c:pt idx="8">
                  <c:v>44665</c:v>
                </c:pt>
                <c:pt idx="9">
                  <c:v>44664</c:v>
                </c:pt>
                <c:pt idx="10">
                  <c:v>44663</c:v>
                </c:pt>
                <c:pt idx="11">
                  <c:v>44662</c:v>
                </c:pt>
                <c:pt idx="12">
                  <c:v>44659</c:v>
                </c:pt>
                <c:pt idx="13">
                  <c:v>44658</c:v>
                </c:pt>
                <c:pt idx="14">
                  <c:v>44657</c:v>
                </c:pt>
                <c:pt idx="15">
                  <c:v>44656</c:v>
                </c:pt>
                <c:pt idx="16">
                  <c:v>44655</c:v>
                </c:pt>
                <c:pt idx="17">
                  <c:v>44652</c:v>
                </c:pt>
                <c:pt idx="18">
                  <c:v>44651</c:v>
                </c:pt>
                <c:pt idx="19">
                  <c:v>44650</c:v>
                </c:pt>
                <c:pt idx="20">
                  <c:v>44649</c:v>
                </c:pt>
                <c:pt idx="21">
                  <c:v>44648</c:v>
                </c:pt>
                <c:pt idx="22">
                  <c:v>44645</c:v>
                </c:pt>
                <c:pt idx="23">
                  <c:v>44644</c:v>
                </c:pt>
                <c:pt idx="24">
                  <c:v>44643</c:v>
                </c:pt>
                <c:pt idx="25">
                  <c:v>44642</c:v>
                </c:pt>
                <c:pt idx="26">
                  <c:v>44641</c:v>
                </c:pt>
                <c:pt idx="27">
                  <c:v>44638</c:v>
                </c:pt>
                <c:pt idx="28">
                  <c:v>44637</c:v>
                </c:pt>
                <c:pt idx="29">
                  <c:v>44636</c:v>
                </c:pt>
                <c:pt idx="30">
                  <c:v>44635</c:v>
                </c:pt>
                <c:pt idx="31">
                  <c:v>44634</c:v>
                </c:pt>
                <c:pt idx="32">
                  <c:v>44631</c:v>
                </c:pt>
                <c:pt idx="33">
                  <c:v>44630</c:v>
                </c:pt>
                <c:pt idx="34">
                  <c:v>44629</c:v>
                </c:pt>
                <c:pt idx="35">
                  <c:v>44628</c:v>
                </c:pt>
                <c:pt idx="36">
                  <c:v>44627</c:v>
                </c:pt>
                <c:pt idx="37">
                  <c:v>44624</c:v>
                </c:pt>
                <c:pt idx="38">
                  <c:v>44623</c:v>
                </c:pt>
                <c:pt idx="39">
                  <c:v>44622</c:v>
                </c:pt>
                <c:pt idx="40">
                  <c:v>44621</c:v>
                </c:pt>
                <c:pt idx="41">
                  <c:v>44620</c:v>
                </c:pt>
                <c:pt idx="42">
                  <c:v>44617</c:v>
                </c:pt>
                <c:pt idx="43">
                  <c:v>44616</c:v>
                </c:pt>
                <c:pt idx="44">
                  <c:v>44615</c:v>
                </c:pt>
                <c:pt idx="45">
                  <c:v>44614</c:v>
                </c:pt>
                <c:pt idx="46">
                  <c:v>44610</c:v>
                </c:pt>
                <c:pt idx="47">
                  <c:v>44609</c:v>
                </c:pt>
                <c:pt idx="48">
                  <c:v>44608</c:v>
                </c:pt>
                <c:pt idx="49">
                  <c:v>44607</c:v>
                </c:pt>
                <c:pt idx="50">
                  <c:v>44606</c:v>
                </c:pt>
                <c:pt idx="51">
                  <c:v>44603</c:v>
                </c:pt>
                <c:pt idx="52">
                  <c:v>44602</c:v>
                </c:pt>
                <c:pt idx="53">
                  <c:v>44601</c:v>
                </c:pt>
                <c:pt idx="54">
                  <c:v>44600</c:v>
                </c:pt>
                <c:pt idx="55">
                  <c:v>44599</c:v>
                </c:pt>
                <c:pt idx="56">
                  <c:v>44596</c:v>
                </c:pt>
                <c:pt idx="57">
                  <c:v>44595</c:v>
                </c:pt>
                <c:pt idx="58">
                  <c:v>44594</c:v>
                </c:pt>
                <c:pt idx="59">
                  <c:v>44593</c:v>
                </c:pt>
                <c:pt idx="60">
                  <c:v>44592</c:v>
                </c:pt>
                <c:pt idx="61">
                  <c:v>44589</c:v>
                </c:pt>
                <c:pt idx="62">
                  <c:v>44588</c:v>
                </c:pt>
                <c:pt idx="63">
                  <c:v>44587</c:v>
                </c:pt>
                <c:pt idx="64">
                  <c:v>44586</c:v>
                </c:pt>
                <c:pt idx="65">
                  <c:v>44585</c:v>
                </c:pt>
                <c:pt idx="66">
                  <c:v>44582</c:v>
                </c:pt>
                <c:pt idx="67">
                  <c:v>44581</c:v>
                </c:pt>
                <c:pt idx="68">
                  <c:v>44580</c:v>
                </c:pt>
                <c:pt idx="69">
                  <c:v>44579</c:v>
                </c:pt>
                <c:pt idx="70">
                  <c:v>44578</c:v>
                </c:pt>
                <c:pt idx="71">
                  <c:v>44575</c:v>
                </c:pt>
                <c:pt idx="72">
                  <c:v>44574</c:v>
                </c:pt>
                <c:pt idx="73">
                  <c:v>44573</c:v>
                </c:pt>
                <c:pt idx="74">
                  <c:v>44572</c:v>
                </c:pt>
                <c:pt idx="75">
                  <c:v>44571</c:v>
                </c:pt>
                <c:pt idx="76">
                  <c:v>44568</c:v>
                </c:pt>
                <c:pt idx="77">
                  <c:v>44567</c:v>
                </c:pt>
                <c:pt idx="78">
                  <c:v>44566</c:v>
                </c:pt>
                <c:pt idx="79">
                  <c:v>44565</c:v>
                </c:pt>
                <c:pt idx="80">
                  <c:v>44564</c:v>
                </c:pt>
                <c:pt idx="81">
                  <c:v>44560</c:v>
                </c:pt>
                <c:pt idx="82">
                  <c:v>44559</c:v>
                </c:pt>
                <c:pt idx="83">
                  <c:v>44558</c:v>
                </c:pt>
                <c:pt idx="84">
                  <c:v>44557</c:v>
                </c:pt>
                <c:pt idx="85">
                  <c:v>44553</c:v>
                </c:pt>
                <c:pt idx="86">
                  <c:v>44552</c:v>
                </c:pt>
                <c:pt idx="87">
                  <c:v>44551</c:v>
                </c:pt>
                <c:pt idx="88">
                  <c:v>44550</c:v>
                </c:pt>
                <c:pt idx="89">
                  <c:v>44547</c:v>
                </c:pt>
                <c:pt idx="90">
                  <c:v>44546</c:v>
                </c:pt>
                <c:pt idx="91">
                  <c:v>44545</c:v>
                </c:pt>
                <c:pt idx="92">
                  <c:v>44544</c:v>
                </c:pt>
                <c:pt idx="93">
                  <c:v>44543</c:v>
                </c:pt>
                <c:pt idx="94">
                  <c:v>44540</c:v>
                </c:pt>
                <c:pt idx="95">
                  <c:v>44539</c:v>
                </c:pt>
                <c:pt idx="96">
                  <c:v>44538</c:v>
                </c:pt>
                <c:pt idx="97">
                  <c:v>44537</c:v>
                </c:pt>
                <c:pt idx="98">
                  <c:v>44536</c:v>
                </c:pt>
                <c:pt idx="99">
                  <c:v>44533</c:v>
                </c:pt>
                <c:pt idx="100">
                  <c:v>44532</c:v>
                </c:pt>
                <c:pt idx="101">
                  <c:v>44531</c:v>
                </c:pt>
                <c:pt idx="102">
                  <c:v>44530</c:v>
                </c:pt>
                <c:pt idx="103">
                  <c:v>44529</c:v>
                </c:pt>
                <c:pt idx="104">
                  <c:v>44524</c:v>
                </c:pt>
                <c:pt idx="105">
                  <c:v>44523</c:v>
                </c:pt>
                <c:pt idx="106">
                  <c:v>44522</c:v>
                </c:pt>
                <c:pt idx="107">
                  <c:v>44519</c:v>
                </c:pt>
                <c:pt idx="108">
                  <c:v>44518</c:v>
                </c:pt>
                <c:pt idx="109">
                  <c:v>44517</c:v>
                </c:pt>
                <c:pt idx="110">
                  <c:v>44516</c:v>
                </c:pt>
                <c:pt idx="111">
                  <c:v>44515</c:v>
                </c:pt>
                <c:pt idx="112">
                  <c:v>44512</c:v>
                </c:pt>
                <c:pt idx="113">
                  <c:v>44511</c:v>
                </c:pt>
                <c:pt idx="114">
                  <c:v>44510</c:v>
                </c:pt>
                <c:pt idx="115">
                  <c:v>44509</c:v>
                </c:pt>
                <c:pt idx="116">
                  <c:v>44508</c:v>
                </c:pt>
                <c:pt idx="117">
                  <c:v>44505</c:v>
                </c:pt>
                <c:pt idx="118">
                  <c:v>44504</c:v>
                </c:pt>
                <c:pt idx="119">
                  <c:v>44503</c:v>
                </c:pt>
                <c:pt idx="120">
                  <c:v>44502</c:v>
                </c:pt>
                <c:pt idx="121">
                  <c:v>44501</c:v>
                </c:pt>
                <c:pt idx="122">
                  <c:v>44498</c:v>
                </c:pt>
                <c:pt idx="123">
                  <c:v>44497</c:v>
                </c:pt>
                <c:pt idx="124">
                  <c:v>44496</c:v>
                </c:pt>
                <c:pt idx="125">
                  <c:v>44495</c:v>
                </c:pt>
                <c:pt idx="126">
                  <c:v>44494</c:v>
                </c:pt>
                <c:pt idx="127">
                  <c:v>44491</c:v>
                </c:pt>
                <c:pt idx="128">
                  <c:v>44490</c:v>
                </c:pt>
                <c:pt idx="129">
                  <c:v>44489</c:v>
                </c:pt>
                <c:pt idx="130">
                  <c:v>44488</c:v>
                </c:pt>
                <c:pt idx="131">
                  <c:v>44487</c:v>
                </c:pt>
                <c:pt idx="132">
                  <c:v>44484</c:v>
                </c:pt>
                <c:pt idx="133">
                  <c:v>44483</c:v>
                </c:pt>
                <c:pt idx="134">
                  <c:v>44482</c:v>
                </c:pt>
                <c:pt idx="135">
                  <c:v>44481</c:v>
                </c:pt>
                <c:pt idx="136">
                  <c:v>44480</c:v>
                </c:pt>
                <c:pt idx="137">
                  <c:v>44477</c:v>
                </c:pt>
                <c:pt idx="138">
                  <c:v>44476</c:v>
                </c:pt>
                <c:pt idx="139">
                  <c:v>44475</c:v>
                </c:pt>
                <c:pt idx="140">
                  <c:v>44474</c:v>
                </c:pt>
                <c:pt idx="141">
                  <c:v>44473</c:v>
                </c:pt>
                <c:pt idx="142">
                  <c:v>44470</c:v>
                </c:pt>
                <c:pt idx="143">
                  <c:v>44469</c:v>
                </c:pt>
                <c:pt idx="144">
                  <c:v>44468</c:v>
                </c:pt>
                <c:pt idx="145">
                  <c:v>44467</c:v>
                </c:pt>
                <c:pt idx="146">
                  <c:v>44464</c:v>
                </c:pt>
                <c:pt idx="147">
                  <c:v>44463</c:v>
                </c:pt>
                <c:pt idx="148">
                  <c:v>44462</c:v>
                </c:pt>
                <c:pt idx="149">
                  <c:v>44461</c:v>
                </c:pt>
                <c:pt idx="150">
                  <c:v>44460</c:v>
                </c:pt>
                <c:pt idx="151">
                  <c:v>44459</c:v>
                </c:pt>
                <c:pt idx="152">
                  <c:v>44456</c:v>
                </c:pt>
                <c:pt idx="153">
                  <c:v>44455</c:v>
                </c:pt>
                <c:pt idx="154">
                  <c:v>44454</c:v>
                </c:pt>
                <c:pt idx="155">
                  <c:v>44453</c:v>
                </c:pt>
                <c:pt idx="156">
                  <c:v>44452</c:v>
                </c:pt>
                <c:pt idx="157">
                  <c:v>44449</c:v>
                </c:pt>
                <c:pt idx="158">
                  <c:v>44448</c:v>
                </c:pt>
                <c:pt idx="159">
                  <c:v>44447</c:v>
                </c:pt>
                <c:pt idx="160">
                  <c:v>44446</c:v>
                </c:pt>
                <c:pt idx="161">
                  <c:v>44445</c:v>
                </c:pt>
                <c:pt idx="162">
                  <c:v>44442</c:v>
                </c:pt>
                <c:pt idx="163">
                  <c:v>44441</c:v>
                </c:pt>
                <c:pt idx="164">
                  <c:v>44440</c:v>
                </c:pt>
                <c:pt idx="165">
                  <c:v>44439</c:v>
                </c:pt>
                <c:pt idx="166">
                  <c:v>44438</c:v>
                </c:pt>
                <c:pt idx="167">
                  <c:v>44435</c:v>
                </c:pt>
                <c:pt idx="168">
                  <c:v>44434</c:v>
                </c:pt>
                <c:pt idx="169">
                  <c:v>44433</c:v>
                </c:pt>
                <c:pt idx="170">
                  <c:v>44432</c:v>
                </c:pt>
                <c:pt idx="171">
                  <c:v>44431</c:v>
                </c:pt>
                <c:pt idx="172">
                  <c:v>44428</c:v>
                </c:pt>
                <c:pt idx="173">
                  <c:v>44427</c:v>
                </c:pt>
                <c:pt idx="174">
                  <c:v>44426</c:v>
                </c:pt>
                <c:pt idx="175">
                  <c:v>44425</c:v>
                </c:pt>
                <c:pt idx="176">
                  <c:v>44424</c:v>
                </c:pt>
                <c:pt idx="177">
                  <c:v>44421</c:v>
                </c:pt>
                <c:pt idx="178">
                  <c:v>44420</c:v>
                </c:pt>
                <c:pt idx="179">
                  <c:v>44419</c:v>
                </c:pt>
                <c:pt idx="180">
                  <c:v>44418</c:v>
                </c:pt>
                <c:pt idx="181">
                  <c:v>44417</c:v>
                </c:pt>
                <c:pt idx="182">
                  <c:v>44414</c:v>
                </c:pt>
                <c:pt idx="183">
                  <c:v>44413</c:v>
                </c:pt>
                <c:pt idx="184">
                  <c:v>44412</c:v>
                </c:pt>
                <c:pt idx="185">
                  <c:v>44411</c:v>
                </c:pt>
                <c:pt idx="186">
                  <c:v>44410</c:v>
                </c:pt>
                <c:pt idx="187">
                  <c:v>44407</c:v>
                </c:pt>
                <c:pt idx="188">
                  <c:v>44406</c:v>
                </c:pt>
                <c:pt idx="189">
                  <c:v>44405</c:v>
                </c:pt>
                <c:pt idx="190">
                  <c:v>44404</c:v>
                </c:pt>
                <c:pt idx="191">
                  <c:v>44403</c:v>
                </c:pt>
                <c:pt idx="192">
                  <c:v>44400</c:v>
                </c:pt>
                <c:pt idx="193">
                  <c:v>44399</c:v>
                </c:pt>
                <c:pt idx="194">
                  <c:v>44398</c:v>
                </c:pt>
                <c:pt idx="195">
                  <c:v>44397</c:v>
                </c:pt>
                <c:pt idx="196">
                  <c:v>44396</c:v>
                </c:pt>
                <c:pt idx="197">
                  <c:v>44393</c:v>
                </c:pt>
                <c:pt idx="198">
                  <c:v>44392</c:v>
                </c:pt>
                <c:pt idx="199">
                  <c:v>44391</c:v>
                </c:pt>
                <c:pt idx="200">
                  <c:v>44390</c:v>
                </c:pt>
                <c:pt idx="201">
                  <c:v>44389</c:v>
                </c:pt>
                <c:pt idx="202">
                  <c:v>44386</c:v>
                </c:pt>
                <c:pt idx="203">
                  <c:v>44385</c:v>
                </c:pt>
                <c:pt idx="204">
                  <c:v>44384</c:v>
                </c:pt>
                <c:pt idx="205">
                  <c:v>44383</c:v>
                </c:pt>
                <c:pt idx="206">
                  <c:v>44382</c:v>
                </c:pt>
                <c:pt idx="207">
                  <c:v>44379</c:v>
                </c:pt>
                <c:pt idx="208">
                  <c:v>44378</c:v>
                </c:pt>
                <c:pt idx="209">
                  <c:v>44377</c:v>
                </c:pt>
                <c:pt idx="210">
                  <c:v>44376</c:v>
                </c:pt>
                <c:pt idx="211">
                  <c:v>44375</c:v>
                </c:pt>
                <c:pt idx="212">
                  <c:v>44372</c:v>
                </c:pt>
                <c:pt idx="213">
                  <c:v>44371</c:v>
                </c:pt>
                <c:pt idx="214">
                  <c:v>44370</c:v>
                </c:pt>
                <c:pt idx="215">
                  <c:v>44369</c:v>
                </c:pt>
                <c:pt idx="216">
                  <c:v>44368</c:v>
                </c:pt>
                <c:pt idx="217">
                  <c:v>44365</c:v>
                </c:pt>
                <c:pt idx="218">
                  <c:v>44364</c:v>
                </c:pt>
                <c:pt idx="219">
                  <c:v>44363</c:v>
                </c:pt>
                <c:pt idx="220">
                  <c:v>44362</c:v>
                </c:pt>
                <c:pt idx="221">
                  <c:v>44361</c:v>
                </c:pt>
                <c:pt idx="222">
                  <c:v>44358</c:v>
                </c:pt>
                <c:pt idx="223">
                  <c:v>44357</c:v>
                </c:pt>
                <c:pt idx="224">
                  <c:v>44350</c:v>
                </c:pt>
                <c:pt idx="225">
                  <c:v>44349</c:v>
                </c:pt>
                <c:pt idx="226">
                  <c:v>44348</c:v>
                </c:pt>
                <c:pt idx="227">
                  <c:v>44347</c:v>
                </c:pt>
                <c:pt idx="228">
                  <c:v>44344</c:v>
                </c:pt>
                <c:pt idx="229">
                  <c:v>44343</c:v>
                </c:pt>
                <c:pt idx="230">
                  <c:v>44342</c:v>
                </c:pt>
                <c:pt idx="231">
                  <c:v>44341</c:v>
                </c:pt>
                <c:pt idx="232">
                  <c:v>44340</c:v>
                </c:pt>
                <c:pt idx="233">
                  <c:v>44337</c:v>
                </c:pt>
                <c:pt idx="234">
                  <c:v>44336</c:v>
                </c:pt>
                <c:pt idx="235">
                  <c:v>44335</c:v>
                </c:pt>
                <c:pt idx="236">
                  <c:v>44334</c:v>
                </c:pt>
                <c:pt idx="237">
                  <c:v>44333</c:v>
                </c:pt>
                <c:pt idx="238">
                  <c:v>44330</c:v>
                </c:pt>
                <c:pt idx="239">
                  <c:v>44329</c:v>
                </c:pt>
                <c:pt idx="240">
                  <c:v>44328</c:v>
                </c:pt>
                <c:pt idx="241">
                  <c:v>44327</c:v>
                </c:pt>
                <c:pt idx="242">
                  <c:v>44326</c:v>
                </c:pt>
                <c:pt idx="243">
                  <c:v>44323</c:v>
                </c:pt>
                <c:pt idx="244">
                  <c:v>44322</c:v>
                </c:pt>
                <c:pt idx="245">
                  <c:v>44321</c:v>
                </c:pt>
                <c:pt idx="246">
                  <c:v>44320</c:v>
                </c:pt>
                <c:pt idx="247">
                  <c:v>44319</c:v>
                </c:pt>
                <c:pt idx="248">
                  <c:v>44316</c:v>
                </c:pt>
                <c:pt idx="249">
                  <c:v>44315</c:v>
                </c:pt>
                <c:pt idx="250">
                  <c:v>44314</c:v>
                </c:pt>
                <c:pt idx="251">
                  <c:v>44313</c:v>
                </c:pt>
                <c:pt idx="252">
                  <c:v>44312</c:v>
                </c:pt>
                <c:pt idx="253">
                  <c:v>44309</c:v>
                </c:pt>
                <c:pt idx="254">
                  <c:v>44308</c:v>
                </c:pt>
                <c:pt idx="255">
                  <c:v>44307</c:v>
                </c:pt>
                <c:pt idx="256">
                  <c:v>44306</c:v>
                </c:pt>
                <c:pt idx="257">
                  <c:v>44305</c:v>
                </c:pt>
                <c:pt idx="258">
                  <c:v>44302</c:v>
                </c:pt>
                <c:pt idx="259">
                  <c:v>44301</c:v>
                </c:pt>
                <c:pt idx="260">
                  <c:v>44300</c:v>
                </c:pt>
                <c:pt idx="261">
                  <c:v>44299</c:v>
                </c:pt>
                <c:pt idx="262">
                  <c:v>44298</c:v>
                </c:pt>
                <c:pt idx="263">
                  <c:v>44295</c:v>
                </c:pt>
                <c:pt idx="264">
                  <c:v>44294</c:v>
                </c:pt>
                <c:pt idx="265">
                  <c:v>44293</c:v>
                </c:pt>
                <c:pt idx="266">
                  <c:v>44292</c:v>
                </c:pt>
                <c:pt idx="267">
                  <c:v>44291</c:v>
                </c:pt>
                <c:pt idx="268">
                  <c:v>44288</c:v>
                </c:pt>
                <c:pt idx="269">
                  <c:v>44287</c:v>
                </c:pt>
                <c:pt idx="270">
                  <c:v>44286</c:v>
                </c:pt>
                <c:pt idx="271">
                  <c:v>44285</c:v>
                </c:pt>
                <c:pt idx="272">
                  <c:v>44284</c:v>
                </c:pt>
                <c:pt idx="273">
                  <c:v>44281</c:v>
                </c:pt>
                <c:pt idx="274">
                  <c:v>44280</c:v>
                </c:pt>
                <c:pt idx="275">
                  <c:v>44279</c:v>
                </c:pt>
                <c:pt idx="276">
                  <c:v>44278</c:v>
                </c:pt>
                <c:pt idx="277">
                  <c:v>44277</c:v>
                </c:pt>
                <c:pt idx="278">
                  <c:v>44274</c:v>
                </c:pt>
                <c:pt idx="279">
                  <c:v>44273</c:v>
                </c:pt>
                <c:pt idx="280">
                  <c:v>44272</c:v>
                </c:pt>
                <c:pt idx="281">
                  <c:v>44271</c:v>
                </c:pt>
                <c:pt idx="282">
                  <c:v>44270</c:v>
                </c:pt>
                <c:pt idx="283">
                  <c:v>44267</c:v>
                </c:pt>
                <c:pt idx="284">
                  <c:v>44266</c:v>
                </c:pt>
                <c:pt idx="285">
                  <c:v>44265</c:v>
                </c:pt>
                <c:pt idx="286">
                  <c:v>44264</c:v>
                </c:pt>
                <c:pt idx="287">
                  <c:v>44263</c:v>
                </c:pt>
                <c:pt idx="288">
                  <c:v>44260</c:v>
                </c:pt>
                <c:pt idx="289">
                  <c:v>44259</c:v>
                </c:pt>
                <c:pt idx="290">
                  <c:v>44258</c:v>
                </c:pt>
                <c:pt idx="291">
                  <c:v>44257</c:v>
                </c:pt>
                <c:pt idx="292">
                  <c:v>44256</c:v>
                </c:pt>
                <c:pt idx="293">
                  <c:v>44253</c:v>
                </c:pt>
                <c:pt idx="294">
                  <c:v>44252</c:v>
                </c:pt>
                <c:pt idx="295">
                  <c:v>44251</c:v>
                </c:pt>
                <c:pt idx="296">
                  <c:v>44250</c:v>
                </c:pt>
                <c:pt idx="297">
                  <c:v>44249</c:v>
                </c:pt>
                <c:pt idx="298">
                  <c:v>44246</c:v>
                </c:pt>
                <c:pt idx="299">
                  <c:v>44245</c:v>
                </c:pt>
                <c:pt idx="300">
                  <c:v>44244</c:v>
                </c:pt>
                <c:pt idx="301">
                  <c:v>44243</c:v>
                </c:pt>
                <c:pt idx="302">
                  <c:v>44242</c:v>
                </c:pt>
                <c:pt idx="303">
                  <c:v>44239</c:v>
                </c:pt>
                <c:pt idx="304">
                  <c:v>44238</c:v>
                </c:pt>
                <c:pt idx="305">
                  <c:v>44237</c:v>
                </c:pt>
                <c:pt idx="306">
                  <c:v>44236</c:v>
                </c:pt>
                <c:pt idx="307">
                  <c:v>44235</c:v>
                </c:pt>
                <c:pt idx="308">
                  <c:v>44232</c:v>
                </c:pt>
                <c:pt idx="309">
                  <c:v>44231</c:v>
                </c:pt>
                <c:pt idx="310">
                  <c:v>44230</c:v>
                </c:pt>
                <c:pt idx="311">
                  <c:v>44229</c:v>
                </c:pt>
                <c:pt idx="312">
                  <c:v>44228</c:v>
                </c:pt>
                <c:pt idx="313">
                  <c:v>44225</c:v>
                </c:pt>
                <c:pt idx="314">
                  <c:v>44224</c:v>
                </c:pt>
                <c:pt idx="315">
                  <c:v>44223</c:v>
                </c:pt>
                <c:pt idx="316">
                  <c:v>44222</c:v>
                </c:pt>
                <c:pt idx="317">
                  <c:v>44221</c:v>
                </c:pt>
                <c:pt idx="318">
                  <c:v>44218</c:v>
                </c:pt>
                <c:pt idx="319">
                  <c:v>44217</c:v>
                </c:pt>
                <c:pt idx="320">
                  <c:v>44216</c:v>
                </c:pt>
                <c:pt idx="321">
                  <c:v>44215</c:v>
                </c:pt>
                <c:pt idx="322">
                  <c:v>44214</c:v>
                </c:pt>
                <c:pt idx="323">
                  <c:v>44211</c:v>
                </c:pt>
                <c:pt idx="324">
                  <c:v>44210</c:v>
                </c:pt>
                <c:pt idx="325">
                  <c:v>44209</c:v>
                </c:pt>
                <c:pt idx="326">
                  <c:v>44208</c:v>
                </c:pt>
                <c:pt idx="327">
                  <c:v>44207</c:v>
                </c:pt>
                <c:pt idx="328">
                  <c:v>44204</c:v>
                </c:pt>
                <c:pt idx="329">
                  <c:v>44203</c:v>
                </c:pt>
                <c:pt idx="330">
                  <c:v>44202</c:v>
                </c:pt>
                <c:pt idx="331">
                  <c:v>44201</c:v>
                </c:pt>
                <c:pt idx="332">
                  <c:v>44200</c:v>
                </c:pt>
                <c:pt idx="333">
                  <c:v>44196</c:v>
                </c:pt>
                <c:pt idx="334">
                  <c:v>44195</c:v>
                </c:pt>
                <c:pt idx="335">
                  <c:v>44194</c:v>
                </c:pt>
                <c:pt idx="336">
                  <c:v>44193</c:v>
                </c:pt>
                <c:pt idx="337">
                  <c:v>44189</c:v>
                </c:pt>
                <c:pt idx="338">
                  <c:v>44188</c:v>
                </c:pt>
                <c:pt idx="339">
                  <c:v>44187</c:v>
                </c:pt>
                <c:pt idx="340">
                  <c:v>44186</c:v>
                </c:pt>
                <c:pt idx="341">
                  <c:v>44183</c:v>
                </c:pt>
                <c:pt idx="342">
                  <c:v>44182</c:v>
                </c:pt>
                <c:pt idx="343">
                  <c:v>44181</c:v>
                </c:pt>
                <c:pt idx="344">
                  <c:v>44180</c:v>
                </c:pt>
                <c:pt idx="345">
                  <c:v>44179</c:v>
                </c:pt>
                <c:pt idx="346">
                  <c:v>44176</c:v>
                </c:pt>
                <c:pt idx="347">
                  <c:v>44175</c:v>
                </c:pt>
                <c:pt idx="348">
                  <c:v>44174</c:v>
                </c:pt>
                <c:pt idx="349">
                  <c:v>44173</c:v>
                </c:pt>
                <c:pt idx="350">
                  <c:v>44172</c:v>
                </c:pt>
                <c:pt idx="351">
                  <c:v>44169</c:v>
                </c:pt>
                <c:pt idx="352">
                  <c:v>44168</c:v>
                </c:pt>
                <c:pt idx="353">
                  <c:v>44167</c:v>
                </c:pt>
                <c:pt idx="354">
                  <c:v>44166</c:v>
                </c:pt>
                <c:pt idx="355">
                  <c:v>44165</c:v>
                </c:pt>
                <c:pt idx="356">
                  <c:v>44162</c:v>
                </c:pt>
                <c:pt idx="357">
                  <c:v>44161</c:v>
                </c:pt>
                <c:pt idx="358">
                  <c:v>44160</c:v>
                </c:pt>
                <c:pt idx="359">
                  <c:v>44159</c:v>
                </c:pt>
                <c:pt idx="360">
                  <c:v>44158</c:v>
                </c:pt>
                <c:pt idx="361">
                  <c:v>44155</c:v>
                </c:pt>
                <c:pt idx="362">
                  <c:v>44154</c:v>
                </c:pt>
                <c:pt idx="363">
                  <c:v>44153</c:v>
                </c:pt>
                <c:pt idx="364">
                  <c:v>44152</c:v>
                </c:pt>
                <c:pt idx="365">
                  <c:v>44151</c:v>
                </c:pt>
                <c:pt idx="366">
                  <c:v>44148</c:v>
                </c:pt>
                <c:pt idx="367">
                  <c:v>44147</c:v>
                </c:pt>
                <c:pt idx="368">
                  <c:v>44146</c:v>
                </c:pt>
                <c:pt idx="369">
                  <c:v>44145</c:v>
                </c:pt>
                <c:pt idx="370">
                  <c:v>44144</c:v>
                </c:pt>
                <c:pt idx="371">
                  <c:v>44141</c:v>
                </c:pt>
                <c:pt idx="372">
                  <c:v>44140</c:v>
                </c:pt>
                <c:pt idx="373">
                  <c:v>44139</c:v>
                </c:pt>
                <c:pt idx="374">
                  <c:v>44138</c:v>
                </c:pt>
                <c:pt idx="375">
                  <c:v>44137</c:v>
                </c:pt>
                <c:pt idx="376">
                  <c:v>44134</c:v>
                </c:pt>
                <c:pt idx="377">
                  <c:v>44133</c:v>
                </c:pt>
                <c:pt idx="378">
                  <c:v>44132</c:v>
                </c:pt>
                <c:pt idx="379">
                  <c:v>44131</c:v>
                </c:pt>
                <c:pt idx="380">
                  <c:v>44130</c:v>
                </c:pt>
                <c:pt idx="381">
                  <c:v>44127</c:v>
                </c:pt>
                <c:pt idx="382">
                  <c:v>44126</c:v>
                </c:pt>
                <c:pt idx="383">
                  <c:v>44125</c:v>
                </c:pt>
                <c:pt idx="384">
                  <c:v>44124</c:v>
                </c:pt>
                <c:pt idx="385">
                  <c:v>44123</c:v>
                </c:pt>
                <c:pt idx="386">
                  <c:v>44120</c:v>
                </c:pt>
                <c:pt idx="387">
                  <c:v>44119</c:v>
                </c:pt>
                <c:pt idx="388">
                  <c:v>44118</c:v>
                </c:pt>
                <c:pt idx="389">
                  <c:v>44117</c:v>
                </c:pt>
                <c:pt idx="390">
                  <c:v>44116</c:v>
                </c:pt>
                <c:pt idx="391">
                  <c:v>44113</c:v>
                </c:pt>
                <c:pt idx="392">
                  <c:v>44112</c:v>
                </c:pt>
                <c:pt idx="393">
                  <c:v>44111</c:v>
                </c:pt>
                <c:pt idx="394">
                  <c:v>44110</c:v>
                </c:pt>
                <c:pt idx="395">
                  <c:v>44109</c:v>
                </c:pt>
                <c:pt idx="396">
                  <c:v>44106</c:v>
                </c:pt>
                <c:pt idx="397">
                  <c:v>44105</c:v>
                </c:pt>
                <c:pt idx="398">
                  <c:v>44104</c:v>
                </c:pt>
                <c:pt idx="399">
                  <c:v>44103</c:v>
                </c:pt>
                <c:pt idx="400">
                  <c:v>44102</c:v>
                </c:pt>
                <c:pt idx="401">
                  <c:v>44099</c:v>
                </c:pt>
                <c:pt idx="402">
                  <c:v>44098</c:v>
                </c:pt>
                <c:pt idx="403">
                  <c:v>44097</c:v>
                </c:pt>
                <c:pt idx="404">
                  <c:v>44096</c:v>
                </c:pt>
                <c:pt idx="405">
                  <c:v>44095</c:v>
                </c:pt>
                <c:pt idx="406">
                  <c:v>44092</c:v>
                </c:pt>
                <c:pt idx="407">
                  <c:v>44091</c:v>
                </c:pt>
                <c:pt idx="408">
                  <c:v>44090</c:v>
                </c:pt>
                <c:pt idx="409">
                  <c:v>44089</c:v>
                </c:pt>
                <c:pt idx="410">
                  <c:v>44088</c:v>
                </c:pt>
                <c:pt idx="411">
                  <c:v>44085</c:v>
                </c:pt>
                <c:pt idx="412">
                  <c:v>44084</c:v>
                </c:pt>
                <c:pt idx="413">
                  <c:v>44083</c:v>
                </c:pt>
                <c:pt idx="414">
                  <c:v>44082</c:v>
                </c:pt>
                <c:pt idx="415">
                  <c:v>44081</c:v>
                </c:pt>
                <c:pt idx="416">
                  <c:v>44078</c:v>
                </c:pt>
                <c:pt idx="417">
                  <c:v>44077</c:v>
                </c:pt>
                <c:pt idx="418">
                  <c:v>44076</c:v>
                </c:pt>
                <c:pt idx="419">
                  <c:v>44075</c:v>
                </c:pt>
                <c:pt idx="420">
                  <c:v>44074</c:v>
                </c:pt>
                <c:pt idx="421">
                  <c:v>44071</c:v>
                </c:pt>
                <c:pt idx="422">
                  <c:v>44070</c:v>
                </c:pt>
                <c:pt idx="423">
                  <c:v>44069</c:v>
                </c:pt>
                <c:pt idx="424">
                  <c:v>44068</c:v>
                </c:pt>
                <c:pt idx="425">
                  <c:v>44067</c:v>
                </c:pt>
                <c:pt idx="426">
                  <c:v>44064</c:v>
                </c:pt>
                <c:pt idx="427">
                  <c:v>44063</c:v>
                </c:pt>
                <c:pt idx="428">
                  <c:v>44062</c:v>
                </c:pt>
                <c:pt idx="429">
                  <c:v>44061</c:v>
                </c:pt>
                <c:pt idx="430">
                  <c:v>44060</c:v>
                </c:pt>
                <c:pt idx="431">
                  <c:v>44057</c:v>
                </c:pt>
                <c:pt idx="432">
                  <c:v>44056</c:v>
                </c:pt>
                <c:pt idx="433">
                  <c:v>44055</c:v>
                </c:pt>
                <c:pt idx="434">
                  <c:v>44054</c:v>
                </c:pt>
                <c:pt idx="435">
                  <c:v>44053</c:v>
                </c:pt>
                <c:pt idx="436">
                  <c:v>44050</c:v>
                </c:pt>
                <c:pt idx="437">
                  <c:v>44049</c:v>
                </c:pt>
                <c:pt idx="438">
                  <c:v>44048</c:v>
                </c:pt>
                <c:pt idx="439">
                  <c:v>44047</c:v>
                </c:pt>
                <c:pt idx="440">
                  <c:v>44046</c:v>
                </c:pt>
                <c:pt idx="441">
                  <c:v>44043</c:v>
                </c:pt>
                <c:pt idx="442">
                  <c:v>44042</c:v>
                </c:pt>
                <c:pt idx="443">
                  <c:v>44041</c:v>
                </c:pt>
                <c:pt idx="444">
                  <c:v>44040</c:v>
                </c:pt>
                <c:pt idx="445">
                  <c:v>44039</c:v>
                </c:pt>
                <c:pt idx="446">
                  <c:v>44036</c:v>
                </c:pt>
                <c:pt idx="447">
                  <c:v>44035</c:v>
                </c:pt>
                <c:pt idx="448">
                  <c:v>44034</c:v>
                </c:pt>
                <c:pt idx="449">
                  <c:v>44033</c:v>
                </c:pt>
                <c:pt idx="450">
                  <c:v>44032</c:v>
                </c:pt>
                <c:pt idx="451">
                  <c:v>44029</c:v>
                </c:pt>
                <c:pt idx="452">
                  <c:v>44028</c:v>
                </c:pt>
                <c:pt idx="453">
                  <c:v>44027</c:v>
                </c:pt>
                <c:pt idx="454">
                  <c:v>44026</c:v>
                </c:pt>
                <c:pt idx="455">
                  <c:v>44025</c:v>
                </c:pt>
                <c:pt idx="456">
                  <c:v>44022</c:v>
                </c:pt>
                <c:pt idx="457">
                  <c:v>44021</c:v>
                </c:pt>
                <c:pt idx="458">
                  <c:v>44020</c:v>
                </c:pt>
                <c:pt idx="459">
                  <c:v>44019</c:v>
                </c:pt>
                <c:pt idx="460">
                  <c:v>44018</c:v>
                </c:pt>
                <c:pt idx="461">
                  <c:v>44015</c:v>
                </c:pt>
                <c:pt idx="462">
                  <c:v>44014</c:v>
                </c:pt>
                <c:pt idx="463">
                  <c:v>44013</c:v>
                </c:pt>
                <c:pt idx="464">
                  <c:v>44012</c:v>
                </c:pt>
                <c:pt idx="465">
                  <c:v>44011</c:v>
                </c:pt>
                <c:pt idx="466">
                  <c:v>44008</c:v>
                </c:pt>
                <c:pt idx="467">
                  <c:v>44007</c:v>
                </c:pt>
                <c:pt idx="468">
                  <c:v>44006</c:v>
                </c:pt>
                <c:pt idx="469">
                  <c:v>44005</c:v>
                </c:pt>
                <c:pt idx="470">
                  <c:v>44004</c:v>
                </c:pt>
                <c:pt idx="471">
                  <c:v>44001</c:v>
                </c:pt>
                <c:pt idx="472">
                  <c:v>44000</c:v>
                </c:pt>
                <c:pt idx="473">
                  <c:v>43999</c:v>
                </c:pt>
                <c:pt idx="474">
                  <c:v>43998</c:v>
                </c:pt>
                <c:pt idx="475">
                  <c:v>43997</c:v>
                </c:pt>
                <c:pt idx="476">
                  <c:v>43994</c:v>
                </c:pt>
                <c:pt idx="477">
                  <c:v>43993</c:v>
                </c:pt>
                <c:pt idx="478">
                  <c:v>43992</c:v>
                </c:pt>
                <c:pt idx="479">
                  <c:v>43991</c:v>
                </c:pt>
                <c:pt idx="480">
                  <c:v>43990</c:v>
                </c:pt>
                <c:pt idx="481">
                  <c:v>43987</c:v>
                </c:pt>
                <c:pt idx="482">
                  <c:v>43986</c:v>
                </c:pt>
                <c:pt idx="483">
                  <c:v>43985</c:v>
                </c:pt>
                <c:pt idx="484">
                  <c:v>43984</c:v>
                </c:pt>
                <c:pt idx="485">
                  <c:v>43983</c:v>
                </c:pt>
                <c:pt idx="486">
                  <c:v>43980</c:v>
                </c:pt>
                <c:pt idx="487">
                  <c:v>43979</c:v>
                </c:pt>
                <c:pt idx="488">
                  <c:v>43978</c:v>
                </c:pt>
                <c:pt idx="489">
                  <c:v>43977</c:v>
                </c:pt>
                <c:pt idx="490">
                  <c:v>43973</c:v>
                </c:pt>
                <c:pt idx="491">
                  <c:v>43972</c:v>
                </c:pt>
                <c:pt idx="492">
                  <c:v>43971</c:v>
                </c:pt>
                <c:pt idx="493">
                  <c:v>43970</c:v>
                </c:pt>
                <c:pt idx="494">
                  <c:v>43969</c:v>
                </c:pt>
                <c:pt idx="495">
                  <c:v>43966</c:v>
                </c:pt>
                <c:pt idx="496">
                  <c:v>43965</c:v>
                </c:pt>
                <c:pt idx="497">
                  <c:v>43964</c:v>
                </c:pt>
                <c:pt idx="498">
                  <c:v>43963</c:v>
                </c:pt>
                <c:pt idx="499">
                  <c:v>43962</c:v>
                </c:pt>
                <c:pt idx="500">
                  <c:v>43959</c:v>
                </c:pt>
                <c:pt idx="501">
                  <c:v>43958</c:v>
                </c:pt>
                <c:pt idx="502">
                  <c:v>43957</c:v>
                </c:pt>
                <c:pt idx="503">
                  <c:v>43956</c:v>
                </c:pt>
                <c:pt idx="504">
                  <c:v>43955</c:v>
                </c:pt>
                <c:pt idx="505">
                  <c:v>43952</c:v>
                </c:pt>
                <c:pt idx="506">
                  <c:v>43951</c:v>
                </c:pt>
                <c:pt idx="507">
                  <c:v>43950</c:v>
                </c:pt>
                <c:pt idx="508">
                  <c:v>43949</c:v>
                </c:pt>
                <c:pt idx="509">
                  <c:v>43948</c:v>
                </c:pt>
                <c:pt idx="510">
                  <c:v>43945</c:v>
                </c:pt>
                <c:pt idx="511">
                  <c:v>43944</c:v>
                </c:pt>
                <c:pt idx="512">
                  <c:v>43943</c:v>
                </c:pt>
                <c:pt idx="513">
                  <c:v>43942</c:v>
                </c:pt>
                <c:pt idx="514">
                  <c:v>43941</c:v>
                </c:pt>
                <c:pt idx="515">
                  <c:v>43938</c:v>
                </c:pt>
                <c:pt idx="516">
                  <c:v>43937</c:v>
                </c:pt>
                <c:pt idx="517">
                  <c:v>43936</c:v>
                </c:pt>
                <c:pt idx="518">
                  <c:v>43935</c:v>
                </c:pt>
                <c:pt idx="519">
                  <c:v>43934</c:v>
                </c:pt>
                <c:pt idx="520">
                  <c:v>43930</c:v>
                </c:pt>
                <c:pt idx="521">
                  <c:v>43929</c:v>
                </c:pt>
                <c:pt idx="522">
                  <c:v>43928</c:v>
                </c:pt>
                <c:pt idx="523">
                  <c:v>43927</c:v>
                </c:pt>
                <c:pt idx="524">
                  <c:v>43924</c:v>
                </c:pt>
                <c:pt idx="525">
                  <c:v>43923</c:v>
                </c:pt>
                <c:pt idx="526">
                  <c:v>43922</c:v>
                </c:pt>
                <c:pt idx="527">
                  <c:v>43921</c:v>
                </c:pt>
                <c:pt idx="528">
                  <c:v>43920</c:v>
                </c:pt>
                <c:pt idx="529">
                  <c:v>43917</c:v>
                </c:pt>
                <c:pt idx="530">
                  <c:v>43916</c:v>
                </c:pt>
                <c:pt idx="531">
                  <c:v>43915</c:v>
                </c:pt>
                <c:pt idx="532">
                  <c:v>43914</c:v>
                </c:pt>
                <c:pt idx="533">
                  <c:v>43913</c:v>
                </c:pt>
                <c:pt idx="534">
                  <c:v>43910</c:v>
                </c:pt>
                <c:pt idx="535">
                  <c:v>43909</c:v>
                </c:pt>
                <c:pt idx="536">
                  <c:v>43908</c:v>
                </c:pt>
                <c:pt idx="537">
                  <c:v>43907</c:v>
                </c:pt>
                <c:pt idx="538">
                  <c:v>43906</c:v>
                </c:pt>
                <c:pt idx="539">
                  <c:v>43903</c:v>
                </c:pt>
                <c:pt idx="540">
                  <c:v>43902</c:v>
                </c:pt>
                <c:pt idx="541">
                  <c:v>43901</c:v>
                </c:pt>
                <c:pt idx="542">
                  <c:v>43900</c:v>
                </c:pt>
                <c:pt idx="543">
                  <c:v>43899</c:v>
                </c:pt>
                <c:pt idx="544">
                  <c:v>43896</c:v>
                </c:pt>
                <c:pt idx="545">
                  <c:v>43895</c:v>
                </c:pt>
                <c:pt idx="546">
                  <c:v>43894</c:v>
                </c:pt>
                <c:pt idx="547">
                  <c:v>43893</c:v>
                </c:pt>
                <c:pt idx="548">
                  <c:v>43892</c:v>
                </c:pt>
                <c:pt idx="549">
                  <c:v>43889</c:v>
                </c:pt>
                <c:pt idx="550">
                  <c:v>43888</c:v>
                </c:pt>
                <c:pt idx="551">
                  <c:v>43887</c:v>
                </c:pt>
                <c:pt idx="552">
                  <c:v>43886</c:v>
                </c:pt>
                <c:pt idx="553">
                  <c:v>43885</c:v>
                </c:pt>
                <c:pt idx="554">
                  <c:v>43882</c:v>
                </c:pt>
                <c:pt idx="555">
                  <c:v>43881</c:v>
                </c:pt>
                <c:pt idx="556">
                  <c:v>43880</c:v>
                </c:pt>
                <c:pt idx="557">
                  <c:v>43879</c:v>
                </c:pt>
                <c:pt idx="558">
                  <c:v>43875</c:v>
                </c:pt>
                <c:pt idx="559">
                  <c:v>43874</c:v>
                </c:pt>
                <c:pt idx="560">
                  <c:v>43873</c:v>
                </c:pt>
                <c:pt idx="561">
                  <c:v>43872</c:v>
                </c:pt>
                <c:pt idx="562">
                  <c:v>43871</c:v>
                </c:pt>
                <c:pt idx="563">
                  <c:v>43868</c:v>
                </c:pt>
                <c:pt idx="564">
                  <c:v>43867</c:v>
                </c:pt>
                <c:pt idx="565">
                  <c:v>43866</c:v>
                </c:pt>
                <c:pt idx="566">
                  <c:v>43865</c:v>
                </c:pt>
                <c:pt idx="567">
                  <c:v>43864</c:v>
                </c:pt>
                <c:pt idx="568">
                  <c:v>43861</c:v>
                </c:pt>
                <c:pt idx="569">
                  <c:v>43860</c:v>
                </c:pt>
                <c:pt idx="570">
                  <c:v>43859</c:v>
                </c:pt>
                <c:pt idx="571">
                  <c:v>43858</c:v>
                </c:pt>
                <c:pt idx="572">
                  <c:v>43857</c:v>
                </c:pt>
                <c:pt idx="573">
                  <c:v>43854</c:v>
                </c:pt>
                <c:pt idx="574">
                  <c:v>43853</c:v>
                </c:pt>
                <c:pt idx="575">
                  <c:v>43852</c:v>
                </c:pt>
                <c:pt idx="576">
                  <c:v>43851</c:v>
                </c:pt>
                <c:pt idx="577">
                  <c:v>43847</c:v>
                </c:pt>
                <c:pt idx="578">
                  <c:v>43846</c:v>
                </c:pt>
                <c:pt idx="579">
                  <c:v>43845</c:v>
                </c:pt>
                <c:pt idx="580">
                  <c:v>43844</c:v>
                </c:pt>
                <c:pt idx="581">
                  <c:v>43843</c:v>
                </c:pt>
                <c:pt idx="582">
                  <c:v>43840</c:v>
                </c:pt>
                <c:pt idx="583">
                  <c:v>43839</c:v>
                </c:pt>
                <c:pt idx="584">
                  <c:v>43838</c:v>
                </c:pt>
                <c:pt idx="585">
                  <c:v>43837</c:v>
                </c:pt>
                <c:pt idx="586">
                  <c:v>43836</c:v>
                </c:pt>
                <c:pt idx="587">
                  <c:v>43833</c:v>
                </c:pt>
                <c:pt idx="588">
                  <c:v>43832</c:v>
                </c:pt>
                <c:pt idx="589">
                  <c:v>43830</c:v>
                </c:pt>
                <c:pt idx="590">
                  <c:v>43829</c:v>
                </c:pt>
                <c:pt idx="591">
                  <c:v>43826</c:v>
                </c:pt>
                <c:pt idx="592">
                  <c:v>43825</c:v>
                </c:pt>
                <c:pt idx="593">
                  <c:v>43823</c:v>
                </c:pt>
                <c:pt idx="594">
                  <c:v>43822</c:v>
                </c:pt>
                <c:pt idx="595">
                  <c:v>43819</c:v>
                </c:pt>
                <c:pt idx="596">
                  <c:v>43818</c:v>
                </c:pt>
                <c:pt idx="597">
                  <c:v>43817</c:v>
                </c:pt>
                <c:pt idx="598">
                  <c:v>43816</c:v>
                </c:pt>
                <c:pt idx="599">
                  <c:v>43815</c:v>
                </c:pt>
                <c:pt idx="600">
                  <c:v>43812</c:v>
                </c:pt>
                <c:pt idx="601">
                  <c:v>43811</c:v>
                </c:pt>
                <c:pt idx="602">
                  <c:v>43810</c:v>
                </c:pt>
                <c:pt idx="603">
                  <c:v>43809</c:v>
                </c:pt>
                <c:pt idx="604">
                  <c:v>43808</c:v>
                </c:pt>
                <c:pt idx="605">
                  <c:v>43805</c:v>
                </c:pt>
                <c:pt idx="606">
                  <c:v>43804</c:v>
                </c:pt>
                <c:pt idx="607">
                  <c:v>43803</c:v>
                </c:pt>
                <c:pt idx="608">
                  <c:v>43802</c:v>
                </c:pt>
                <c:pt idx="609">
                  <c:v>43801</c:v>
                </c:pt>
                <c:pt idx="610">
                  <c:v>43796</c:v>
                </c:pt>
                <c:pt idx="611">
                  <c:v>43795</c:v>
                </c:pt>
                <c:pt idx="612">
                  <c:v>43794</c:v>
                </c:pt>
                <c:pt idx="613">
                  <c:v>43791</c:v>
                </c:pt>
                <c:pt idx="614">
                  <c:v>43790</c:v>
                </c:pt>
                <c:pt idx="615">
                  <c:v>43789</c:v>
                </c:pt>
                <c:pt idx="616">
                  <c:v>43788</c:v>
                </c:pt>
                <c:pt idx="617">
                  <c:v>43787</c:v>
                </c:pt>
                <c:pt idx="618">
                  <c:v>43784</c:v>
                </c:pt>
                <c:pt idx="619">
                  <c:v>43783</c:v>
                </c:pt>
                <c:pt idx="620">
                  <c:v>43782</c:v>
                </c:pt>
                <c:pt idx="621">
                  <c:v>43781</c:v>
                </c:pt>
                <c:pt idx="622">
                  <c:v>43780</c:v>
                </c:pt>
                <c:pt idx="623">
                  <c:v>43777</c:v>
                </c:pt>
                <c:pt idx="624">
                  <c:v>43776</c:v>
                </c:pt>
                <c:pt idx="625">
                  <c:v>43775</c:v>
                </c:pt>
                <c:pt idx="626">
                  <c:v>43774</c:v>
                </c:pt>
                <c:pt idx="627">
                  <c:v>43773</c:v>
                </c:pt>
                <c:pt idx="628">
                  <c:v>43770</c:v>
                </c:pt>
                <c:pt idx="629">
                  <c:v>43769</c:v>
                </c:pt>
                <c:pt idx="630">
                  <c:v>43768</c:v>
                </c:pt>
                <c:pt idx="631">
                  <c:v>43767</c:v>
                </c:pt>
                <c:pt idx="632">
                  <c:v>43766</c:v>
                </c:pt>
                <c:pt idx="633">
                  <c:v>43763</c:v>
                </c:pt>
                <c:pt idx="634">
                  <c:v>43762</c:v>
                </c:pt>
                <c:pt idx="635">
                  <c:v>43761</c:v>
                </c:pt>
                <c:pt idx="636">
                  <c:v>43760</c:v>
                </c:pt>
                <c:pt idx="637">
                  <c:v>43759</c:v>
                </c:pt>
                <c:pt idx="638">
                  <c:v>43756</c:v>
                </c:pt>
                <c:pt idx="639">
                  <c:v>43755</c:v>
                </c:pt>
                <c:pt idx="640">
                  <c:v>43754</c:v>
                </c:pt>
                <c:pt idx="641">
                  <c:v>43753</c:v>
                </c:pt>
                <c:pt idx="642">
                  <c:v>43752</c:v>
                </c:pt>
                <c:pt idx="643">
                  <c:v>43749</c:v>
                </c:pt>
                <c:pt idx="644">
                  <c:v>43748</c:v>
                </c:pt>
                <c:pt idx="645">
                  <c:v>43747</c:v>
                </c:pt>
                <c:pt idx="646">
                  <c:v>43746</c:v>
                </c:pt>
                <c:pt idx="647">
                  <c:v>43745</c:v>
                </c:pt>
                <c:pt idx="648">
                  <c:v>43742</c:v>
                </c:pt>
                <c:pt idx="649">
                  <c:v>43741</c:v>
                </c:pt>
                <c:pt idx="650">
                  <c:v>43740</c:v>
                </c:pt>
                <c:pt idx="651">
                  <c:v>43739</c:v>
                </c:pt>
                <c:pt idx="652">
                  <c:v>43738</c:v>
                </c:pt>
                <c:pt idx="653">
                  <c:v>43735</c:v>
                </c:pt>
                <c:pt idx="654">
                  <c:v>43734</c:v>
                </c:pt>
                <c:pt idx="655">
                  <c:v>43733</c:v>
                </c:pt>
                <c:pt idx="656">
                  <c:v>43732</c:v>
                </c:pt>
                <c:pt idx="657">
                  <c:v>43731</c:v>
                </c:pt>
                <c:pt idx="658">
                  <c:v>43728</c:v>
                </c:pt>
                <c:pt idx="659">
                  <c:v>43727</c:v>
                </c:pt>
                <c:pt idx="660">
                  <c:v>43726</c:v>
                </c:pt>
                <c:pt idx="661">
                  <c:v>43725</c:v>
                </c:pt>
                <c:pt idx="662">
                  <c:v>43724</c:v>
                </c:pt>
                <c:pt idx="663">
                  <c:v>43721</c:v>
                </c:pt>
                <c:pt idx="664">
                  <c:v>43720</c:v>
                </c:pt>
                <c:pt idx="665">
                  <c:v>43719</c:v>
                </c:pt>
                <c:pt idx="666">
                  <c:v>43718</c:v>
                </c:pt>
                <c:pt idx="667">
                  <c:v>43717</c:v>
                </c:pt>
                <c:pt idx="668">
                  <c:v>43714</c:v>
                </c:pt>
                <c:pt idx="669">
                  <c:v>43713</c:v>
                </c:pt>
                <c:pt idx="670">
                  <c:v>43712</c:v>
                </c:pt>
                <c:pt idx="671">
                  <c:v>43711</c:v>
                </c:pt>
                <c:pt idx="672">
                  <c:v>43710</c:v>
                </c:pt>
                <c:pt idx="673">
                  <c:v>43707</c:v>
                </c:pt>
                <c:pt idx="674">
                  <c:v>43706</c:v>
                </c:pt>
                <c:pt idx="675">
                  <c:v>43705</c:v>
                </c:pt>
                <c:pt idx="676">
                  <c:v>43704</c:v>
                </c:pt>
                <c:pt idx="677">
                  <c:v>43703</c:v>
                </c:pt>
                <c:pt idx="678">
                  <c:v>43700</c:v>
                </c:pt>
                <c:pt idx="679">
                  <c:v>43699</c:v>
                </c:pt>
                <c:pt idx="680">
                  <c:v>43698</c:v>
                </c:pt>
                <c:pt idx="681">
                  <c:v>43697</c:v>
                </c:pt>
                <c:pt idx="682">
                  <c:v>43696</c:v>
                </c:pt>
                <c:pt idx="683">
                  <c:v>43693</c:v>
                </c:pt>
                <c:pt idx="684">
                  <c:v>43692</c:v>
                </c:pt>
                <c:pt idx="685">
                  <c:v>43691</c:v>
                </c:pt>
                <c:pt idx="686">
                  <c:v>43690</c:v>
                </c:pt>
                <c:pt idx="687">
                  <c:v>43689</c:v>
                </c:pt>
                <c:pt idx="688">
                  <c:v>43686</c:v>
                </c:pt>
                <c:pt idx="689">
                  <c:v>43685</c:v>
                </c:pt>
                <c:pt idx="690">
                  <c:v>43684</c:v>
                </c:pt>
                <c:pt idx="691">
                  <c:v>43683</c:v>
                </c:pt>
                <c:pt idx="692">
                  <c:v>43682</c:v>
                </c:pt>
                <c:pt idx="693">
                  <c:v>43679</c:v>
                </c:pt>
                <c:pt idx="694">
                  <c:v>43678</c:v>
                </c:pt>
                <c:pt idx="695">
                  <c:v>43677</c:v>
                </c:pt>
                <c:pt idx="696">
                  <c:v>43676</c:v>
                </c:pt>
                <c:pt idx="697">
                  <c:v>43675</c:v>
                </c:pt>
                <c:pt idx="698">
                  <c:v>43672</c:v>
                </c:pt>
                <c:pt idx="699">
                  <c:v>43671</c:v>
                </c:pt>
                <c:pt idx="700">
                  <c:v>43670</c:v>
                </c:pt>
                <c:pt idx="701">
                  <c:v>43669</c:v>
                </c:pt>
                <c:pt idx="702">
                  <c:v>43668</c:v>
                </c:pt>
                <c:pt idx="703">
                  <c:v>43665</c:v>
                </c:pt>
                <c:pt idx="704">
                  <c:v>43664</c:v>
                </c:pt>
                <c:pt idx="705">
                  <c:v>43663</c:v>
                </c:pt>
                <c:pt idx="706">
                  <c:v>43662</c:v>
                </c:pt>
                <c:pt idx="707">
                  <c:v>43661</c:v>
                </c:pt>
                <c:pt idx="708">
                  <c:v>43658</c:v>
                </c:pt>
                <c:pt idx="709">
                  <c:v>43657</c:v>
                </c:pt>
                <c:pt idx="710">
                  <c:v>43656</c:v>
                </c:pt>
                <c:pt idx="711">
                  <c:v>43655</c:v>
                </c:pt>
                <c:pt idx="712">
                  <c:v>43654</c:v>
                </c:pt>
                <c:pt idx="713">
                  <c:v>43651</c:v>
                </c:pt>
                <c:pt idx="714">
                  <c:v>43650</c:v>
                </c:pt>
                <c:pt idx="715">
                  <c:v>43649</c:v>
                </c:pt>
                <c:pt idx="716">
                  <c:v>43648</c:v>
                </c:pt>
                <c:pt idx="717">
                  <c:v>43647</c:v>
                </c:pt>
                <c:pt idx="718">
                  <c:v>43644</c:v>
                </c:pt>
                <c:pt idx="719">
                  <c:v>43643</c:v>
                </c:pt>
                <c:pt idx="720">
                  <c:v>43642</c:v>
                </c:pt>
                <c:pt idx="721">
                  <c:v>43641</c:v>
                </c:pt>
                <c:pt idx="722">
                  <c:v>43640</c:v>
                </c:pt>
                <c:pt idx="723">
                  <c:v>43637</c:v>
                </c:pt>
                <c:pt idx="724">
                  <c:v>43636</c:v>
                </c:pt>
                <c:pt idx="725">
                  <c:v>43635</c:v>
                </c:pt>
                <c:pt idx="726">
                  <c:v>43634</c:v>
                </c:pt>
                <c:pt idx="727">
                  <c:v>43633</c:v>
                </c:pt>
                <c:pt idx="728">
                  <c:v>43630</c:v>
                </c:pt>
                <c:pt idx="729">
                  <c:v>43629</c:v>
                </c:pt>
                <c:pt idx="730">
                  <c:v>43628</c:v>
                </c:pt>
                <c:pt idx="731">
                  <c:v>43627</c:v>
                </c:pt>
                <c:pt idx="732">
                  <c:v>43626</c:v>
                </c:pt>
                <c:pt idx="733">
                  <c:v>43623</c:v>
                </c:pt>
                <c:pt idx="734">
                  <c:v>43622</c:v>
                </c:pt>
                <c:pt idx="735">
                  <c:v>43621</c:v>
                </c:pt>
                <c:pt idx="736">
                  <c:v>43620</c:v>
                </c:pt>
                <c:pt idx="737">
                  <c:v>43619</c:v>
                </c:pt>
                <c:pt idx="738">
                  <c:v>43616</c:v>
                </c:pt>
                <c:pt idx="739">
                  <c:v>43615</c:v>
                </c:pt>
                <c:pt idx="740">
                  <c:v>43614</c:v>
                </c:pt>
                <c:pt idx="741">
                  <c:v>43613</c:v>
                </c:pt>
                <c:pt idx="742">
                  <c:v>43612</c:v>
                </c:pt>
                <c:pt idx="743">
                  <c:v>43609</c:v>
                </c:pt>
                <c:pt idx="744">
                  <c:v>43608</c:v>
                </c:pt>
                <c:pt idx="745">
                  <c:v>43607</c:v>
                </c:pt>
                <c:pt idx="746">
                  <c:v>43606</c:v>
                </c:pt>
                <c:pt idx="747">
                  <c:v>43605</c:v>
                </c:pt>
                <c:pt idx="748">
                  <c:v>43602</c:v>
                </c:pt>
                <c:pt idx="749">
                  <c:v>43601</c:v>
                </c:pt>
                <c:pt idx="750">
                  <c:v>43600</c:v>
                </c:pt>
                <c:pt idx="751">
                  <c:v>43599</c:v>
                </c:pt>
                <c:pt idx="752">
                  <c:v>43598</c:v>
                </c:pt>
                <c:pt idx="753">
                  <c:v>43595</c:v>
                </c:pt>
                <c:pt idx="754">
                  <c:v>43594</c:v>
                </c:pt>
                <c:pt idx="755">
                  <c:v>43593</c:v>
                </c:pt>
                <c:pt idx="756">
                  <c:v>43592</c:v>
                </c:pt>
                <c:pt idx="757">
                  <c:v>43591</c:v>
                </c:pt>
                <c:pt idx="758">
                  <c:v>43588</c:v>
                </c:pt>
                <c:pt idx="759">
                  <c:v>43587</c:v>
                </c:pt>
                <c:pt idx="760">
                  <c:v>43586</c:v>
                </c:pt>
                <c:pt idx="761">
                  <c:v>43585</c:v>
                </c:pt>
                <c:pt idx="762">
                  <c:v>43584</c:v>
                </c:pt>
                <c:pt idx="763">
                  <c:v>43581</c:v>
                </c:pt>
                <c:pt idx="764">
                  <c:v>43580</c:v>
                </c:pt>
                <c:pt idx="765">
                  <c:v>43579</c:v>
                </c:pt>
                <c:pt idx="766">
                  <c:v>43578</c:v>
                </c:pt>
                <c:pt idx="767">
                  <c:v>43577</c:v>
                </c:pt>
                <c:pt idx="768">
                  <c:v>43574</c:v>
                </c:pt>
                <c:pt idx="769">
                  <c:v>43573</c:v>
                </c:pt>
                <c:pt idx="770">
                  <c:v>43572</c:v>
                </c:pt>
                <c:pt idx="771">
                  <c:v>43571</c:v>
                </c:pt>
                <c:pt idx="772">
                  <c:v>43570</c:v>
                </c:pt>
                <c:pt idx="773">
                  <c:v>43567</c:v>
                </c:pt>
                <c:pt idx="774">
                  <c:v>43566</c:v>
                </c:pt>
                <c:pt idx="775">
                  <c:v>43565</c:v>
                </c:pt>
                <c:pt idx="776">
                  <c:v>43564</c:v>
                </c:pt>
                <c:pt idx="777">
                  <c:v>43563</c:v>
                </c:pt>
                <c:pt idx="778">
                  <c:v>43560</c:v>
                </c:pt>
                <c:pt idx="779">
                  <c:v>43559</c:v>
                </c:pt>
                <c:pt idx="780">
                  <c:v>43558</c:v>
                </c:pt>
                <c:pt idx="781">
                  <c:v>43557</c:v>
                </c:pt>
                <c:pt idx="782">
                  <c:v>43556</c:v>
                </c:pt>
                <c:pt idx="783">
                  <c:v>43553</c:v>
                </c:pt>
                <c:pt idx="784">
                  <c:v>43552</c:v>
                </c:pt>
                <c:pt idx="785">
                  <c:v>43551</c:v>
                </c:pt>
                <c:pt idx="786">
                  <c:v>43550</c:v>
                </c:pt>
                <c:pt idx="787">
                  <c:v>43549</c:v>
                </c:pt>
                <c:pt idx="788">
                  <c:v>43546</c:v>
                </c:pt>
                <c:pt idx="789">
                  <c:v>43545</c:v>
                </c:pt>
                <c:pt idx="790">
                  <c:v>43544</c:v>
                </c:pt>
                <c:pt idx="791">
                  <c:v>43543</c:v>
                </c:pt>
                <c:pt idx="792">
                  <c:v>43542</c:v>
                </c:pt>
                <c:pt idx="793">
                  <c:v>43539</c:v>
                </c:pt>
                <c:pt idx="794">
                  <c:v>43538</c:v>
                </c:pt>
                <c:pt idx="795">
                  <c:v>43537</c:v>
                </c:pt>
                <c:pt idx="796">
                  <c:v>43536</c:v>
                </c:pt>
                <c:pt idx="797">
                  <c:v>43535</c:v>
                </c:pt>
                <c:pt idx="798">
                  <c:v>43532</c:v>
                </c:pt>
                <c:pt idx="799">
                  <c:v>43531</c:v>
                </c:pt>
                <c:pt idx="800">
                  <c:v>43530</c:v>
                </c:pt>
                <c:pt idx="801">
                  <c:v>43529</c:v>
                </c:pt>
                <c:pt idx="802">
                  <c:v>43528</c:v>
                </c:pt>
                <c:pt idx="803">
                  <c:v>43525</c:v>
                </c:pt>
                <c:pt idx="804">
                  <c:v>43524</c:v>
                </c:pt>
                <c:pt idx="805">
                  <c:v>43523</c:v>
                </c:pt>
                <c:pt idx="806">
                  <c:v>43522</c:v>
                </c:pt>
                <c:pt idx="807">
                  <c:v>43521</c:v>
                </c:pt>
                <c:pt idx="808">
                  <c:v>43518</c:v>
                </c:pt>
                <c:pt idx="809">
                  <c:v>43517</c:v>
                </c:pt>
                <c:pt idx="810">
                  <c:v>43516</c:v>
                </c:pt>
                <c:pt idx="811">
                  <c:v>43515</c:v>
                </c:pt>
                <c:pt idx="812">
                  <c:v>43514</c:v>
                </c:pt>
                <c:pt idx="813">
                  <c:v>43511</c:v>
                </c:pt>
                <c:pt idx="814">
                  <c:v>43510</c:v>
                </c:pt>
                <c:pt idx="815">
                  <c:v>43509</c:v>
                </c:pt>
                <c:pt idx="816">
                  <c:v>43508</c:v>
                </c:pt>
                <c:pt idx="817">
                  <c:v>43507</c:v>
                </c:pt>
                <c:pt idx="818">
                  <c:v>43504</c:v>
                </c:pt>
                <c:pt idx="819">
                  <c:v>43503</c:v>
                </c:pt>
                <c:pt idx="820">
                  <c:v>43502</c:v>
                </c:pt>
                <c:pt idx="821">
                  <c:v>43501</c:v>
                </c:pt>
                <c:pt idx="822">
                  <c:v>43500</c:v>
                </c:pt>
                <c:pt idx="823">
                  <c:v>43497</c:v>
                </c:pt>
                <c:pt idx="824">
                  <c:v>43496</c:v>
                </c:pt>
                <c:pt idx="825">
                  <c:v>43495</c:v>
                </c:pt>
                <c:pt idx="826">
                  <c:v>43494</c:v>
                </c:pt>
                <c:pt idx="827">
                  <c:v>43493</c:v>
                </c:pt>
                <c:pt idx="828">
                  <c:v>43490</c:v>
                </c:pt>
                <c:pt idx="829">
                  <c:v>43489</c:v>
                </c:pt>
                <c:pt idx="830">
                  <c:v>43488</c:v>
                </c:pt>
                <c:pt idx="831">
                  <c:v>43487</c:v>
                </c:pt>
                <c:pt idx="832">
                  <c:v>43486</c:v>
                </c:pt>
                <c:pt idx="833">
                  <c:v>43483</c:v>
                </c:pt>
                <c:pt idx="834">
                  <c:v>43482</c:v>
                </c:pt>
                <c:pt idx="835">
                  <c:v>43481</c:v>
                </c:pt>
                <c:pt idx="836">
                  <c:v>43480</c:v>
                </c:pt>
                <c:pt idx="837">
                  <c:v>43479</c:v>
                </c:pt>
                <c:pt idx="838">
                  <c:v>43476</c:v>
                </c:pt>
                <c:pt idx="839">
                  <c:v>43475</c:v>
                </c:pt>
                <c:pt idx="840">
                  <c:v>43474</c:v>
                </c:pt>
                <c:pt idx="841">
                  <c:v>43473</c:v>
                </c:pt>
                <c:pt idx="842">
                  <c:v>43472</c:v>
                </c:pt>
                <c:pt idx="843">
                  <c:v>43469</c:v>
                </c:pt>
                <c:pt idx="844">
                  <c:v>43468</c:v>
                </c:pt>
                <c:pt idx="845">
                  <c:v>43467</c:v>
                </c:pt>
                <c:pt idx="846">
                  <c:v>43462</c:v>
                </c:pt>
                <c:pt idx="847">
                  <c:v>43461</c:v>
                </c:pt>
                <c:pt idx="848">
                  <c:v>43460</c:v>
                </c:pt>
                <c:pt idx="849">
                  <c:v>43455</c:v>
                </c:pt>
                <c:pt idx="850">
                  <c:v>43454</c:v>
                </c:pt>
                <c:pt idx="851">
                  <c:v>43453</c:v>
                </c:pt>
                <c:pt idx="852">
                  <c:v>43452</c:v>
                </c:pt>
                <c:pt idx="853">
                  <c:v>43451</c:v>
                </c:pt>
                <c:pt idx="854">
                  <c:v>43448</c:v>
                </c:pt>
                <c:pt idx="855">
                  <c:v>43447</c:v>
                </c:pt>
                <c:pt idx="856">
                  <c:v>43446</c:v>
                </c:pt>
                <c:pt idx="857">
                  <c:v>43445</c:v>
                </c:pt>
                <c:pt idx="858">
                  <c:v>43444</c:v>
                </c:pt>
                <c:pt idx="859">
                  <c:v>43441</c:v>
                </c:pt>
                <c:pt idx="860">
                  <c:v>43440</c:v>
                </c:pt>
                <c:pt idx="861">
                  <c:v>43439</c:v>
                </c:pt>
                <c:pt idx="862">
                  <c:v>43438</c:v>
                </c:pt>
                <c:pt idx="863">
                  <c:v>43437</c:v>
                </c:pt>
                <c:pt idx="864">
                  <c:v>43434</c:v>
                </c:pt>
                <c:pt idx="865">
                  <c:v>43433</c:v>
                </c:pt>
                <c:pt idx="866">
                  <c:v>43432</c:v>
                </c:pt>
                <c:pt idx="867">
                  <c:v>43431</c:v>
                </c:pt>
                <c:pt idx="868">
                  <c:v>43430</c:v>
                </c:pt>
                <c:pt idx="869">
                  <c:v>43425</c:v>
                </c:pt>
                <c:pt idx="870">
                  <c:v>43424</c:v>
                </c:pt>
                <c:pt idx="871">
                  <c:v>43423</c:v>
                </c:pt>
                <c:pt idx="872">
                  <c:v>43420</c:v>
                </c:pt>
                <c:pt idx="873">
                  <c:v>43419</c:v>
                </c:pt>
                <c:pt idx="874">
                  <c:v>43418</c:v>
                </c:pt>
                <c:pt idx="875">
                  <c:v>43417</c:v>
                </c:pt>
                <c:pt idx="876">
                  <c:v>43416</c:v>
                </c:pt>
                <c:pt idx="877">
                  <c:v>43413</c:v>
                </c:pt>
                <c:pt idx="878">
                  <c:v>43412</c:v>
                </c:pt>
                <c:pt idx="879">
                  <c:v>43411</c:v>
                </c:pt>
                <c:pt idx="880">
                  <c:v>43410</c:v>
                </c:pt>
                <c:pt idx="881">
                  <c:v>43409</c:v>
                </c:pt>
                <c:pt idx="882">
                  <c:v>43406</c:v>
                </c:pt>
                <c:pt idx="883">
                  <c:v>43405</c:v>
                </c:pt>
                <c:pt idx="884">
                  <c:v>43404</c:v>
                </c:pt>
                <c:pt idx="885">
                  <c:v>43403</c:v>
                </c:pt>
                <c:pt idx="886">
                  <c:v>43402</c:v>
                </c:pt>
                <c:pt idx="887">
                  <c:v>43399</c:v>
                </c:pt>
                <c:pt idx="888">
                  <c:v>43398</c:v>
                </c:pt>
                <c:pt idx="889">
                  <c:v>43397</c:v>
                </c:pt>
                <c:pt idx="890">
                  <c:v>43396</c:v>
                </c:pt>
                <c:pt idx="891">
                  <c:v>43395</c:v>
                </c:pt>
                <c:pt idx="892">
                  <c:v>43392</c:v>
                </c:pt>
                <c:pt idx="893">
                  <c:v>43391</c:v>
                </c:pt>
                <c:pt idx="894">
                  <c:v>43390</c:v>
                </c:pt>
                <c:pt idx="895">
                  <c:v>43389</c:v>
                </c:pt>
                <c:pt idx="896">
                  <c:v>43388</c:v>
                </c:pt>
                <c:pt idx="897">
                  <c:v>43385</c:v>
                </c:pt>
                <c:pt idx="898">
                  <c:v>43384</c:v>
                </c:pt>
                <c:pt idx="899">
                  <c:v>43383</c:v>
                </c:pt>
                <c:pt idx="900">
                  <c:v>43382</c:v>
                </c:pt>
                <c:pt idx="901">
                  <c:v>43381</c:v>
                </c:pt>
                <c:pt idx="902">
                  <c:v>43378</c:v>
                </c:pt>
                <c:pt idx="903">
                  <c:v>43377</c:v>
                </c:pt>
                <c:pt idx="904">
                  <c:v>43376</c:v>
                </c:pt>
                <c:pt idx="905">
                  <c:v>43375</c:v>
                </c:pt>
                <c:pt idx="906">
                  <c:v>43374</c:v>
                </c:pt>
                <c:pt idx="907">
                  <c:v>43371</c:v>
                </c:pt>
                <c:pt idx="908">
                  <c:v>43370</c:v>
                </c:pt>
                <c:pt idx="909">
                  <c:v>43369</c:v>
                </c:pt>
                <c:pt idx="910">
                  <c:v>43368</c:v>
                </c:pt>
                <c:pt idx="911">
                  <c:v>43367</c:v>
                </c:pt>
                <c:pt idx="912">
                  <c:v>43364</c:v>
                </c:pt>
                <c:pt idx="913">
                  <c:v>43363</c:v>
                </c:pt>
                <c:pt idx="914">
                  <c:v>43362</c:v>
                </c:pt>
                <c:pt idx="915">
                  <c:v>43361</c:v>
                </c:pt>
                <c:pt idx="916">
                  <c:v>43360</c:v>
                </c:pt>
                <c:pt idx="917">
                  <c:v>43357</c:v>
                </c:pt>
                <c:pt idx="918">
                  <c:v>43356</c:v>
                </c:pt>
                <c:pt idx="919">
                  <c:v>43355</c:v>
                </c:pt>
                <c:pt idx="920">
                  <c:v>43354</c:v>
                </c:pt>
                <c:pt idx="921">
                  <c:v>43353</c:v>
                </c:pt>
                <c:pt idx="922">
                  <c:v>43350</c:v>
                </c:pt>
                <c:pt idx="923">
                  <c:v>43349</c:v>
                </c:pt>
                <c:pt idx="924">
                  <c:v>43348</c:v>
                </c:pt>
                <c:pt idx="925">
                  <c:v>43347</c:v>
                </c:pt>
                <c:pt idx="926">
                  <c:v>43343</c:v>
                </c:pt>
                <c:pt idx="927">
                  <c:v>43342</c:v>
                </c:pt>
                <c:pt idx="928">
                  <c:v>43341</c:v>
                </c:pt>
                <c:pt idx="929">
                  <c:v>43340</c:v>
                </c:pt>
                <c:pt idx="930">
                  <c:v>43339</c:v>
                </c:pt>
                <c:pt idx="931">
                  <c:v>43336</c:v>
                </c:pt>
                <c:pt idx="932">
                  <c:v>43335</c:v>
                </c:pt>
                <c:pt idx="933">
                  <c:v>43334</c:v>
                </c:pt>
                <c:pt idx="934">
                  <c:v>43333</c:v>
                </c:pt>
                <c:pt idx="935">
                  <c:v>43332</c:v>
                </c:pt>
                <c:pt idx="936">
                  <c:v>43329</c:v>
                </c:pt>
                <c:pt idx="937">
                  <c:v>43328</c:v>
                </c:pt>
                <c:pt idx="938">
                  <c:v>43327</c:v>
                </c:pt>
                <c:pt idx="939">
                  <c:v>43326</c:v>
                </c:pt>
                <c:pt idx="940">
                  <c:v>43325</c:v>
                </c:pt>
                <c:pt idx="941">
                  <c:v>43322</c:v>
                </c:pt>
                <c:pt idx="942">
                  <c:v>43321</c:v>
                </c:pt>
                <c:pt idx="943">
                  <c:v>43320</c:v>
                </c:pt>
                <c:pt idx="944">
                  <c:v>43319</c:v>
                </c:pt>
                <c:pt idx="945">
                  <c:v>43318</c:v>
                </c:pt>
                <c:pt idx="946">
                  <c:v>43315</c:v>
                </c:pt>
                <c:pt idx="947">
                  <c:v>43314</c:v>
                </c:pt>
                <c:pt idx="948">
                  <c:v>43313</c:v>
                </c:pt>
                <c:pt idx="949">
                  <c:v>43312</c:v>
                </c:pt>
                <c:pt idx="950">
                  <c:v>43311</c:v>
                </c:pt>
                <c:pt idx="951">
                  <c:v>43308</c:v>
                </c:pt>
                <c:pt idx="952">
                  <c:v>43307</c:v>
                </c:pt>
                <c:pt idx="953">
                  <c:v>43306</c:v>
                </c:pt>
                <c:pt idx="954">
                  <c:v>43305</c:v>
                </c:pt>
                <c:pt idx="955">
                  <c:v>43304</c:v>
                </c:pt>
                <c:pt idx="956">
                  <c:v>43301</c:v>
                </c:pt>
                <c:pt idx="957">
                  <c:v>43300</c:v>
                </c:pt>
                <c:pt idx="958">
                  <c:v>43299</c:v>
                </c:pt>
                <c:pt idx="959">
                  <c:v>43298</c:v>
                </c:pt>
                <c:pt idx="960">
                  <c:v>43297</c:v>
                </c:pt>
                <c:pt idx="961">
                  <c:v>43294</c:v>
                </c:pt>
                <c:pt idx="962">
                  <c:v>43293</c:v>
                </c:pt>
                <c:pt idx="963">
                  <c:v>43292</c:v>
                </c:pt>
                <c:pt idx="964">
                  <c:v>43291</c:v>
                </c:pt>
                <c:pt idx="965">
                  <c:v>43290</c:v>
                </c:pt>
                <c:pt idx="966">
                  <c:v>43287</c:v>
                </c:pt>
                <c:pt idx="967">
                  <c:v>43286</c:v>
                </c:pt>
                <c:pt idx="968">
                  <c:v>43284</c:v>
                </c:pt>
                <c:pt idx="969">
                  <c:v>43283</c:v>
                </c:pt>
                <c:pt idx="970">
                  <c:v>43280</c:v>
                </c:pt>
                <c:pt idx="971">
                  <c:v>43279</c:v>
                </c:pt>
                <c:pt idx="972">
                  <c:v>43278</c:v>
                </c:pt>
                <c:pt idx="973">
                  <c:v>43277</c:v>
                </c:pt>
                <c:pt idx="974">
                  <c:v>43276</c:v>
                </c:pt>
                <c:pt idx="975">
                  <c:v>43273</c:v>
                </c:pt>
                <c:pt idx="976">
                  <c:v>43272</c:v>
                </c:pt>
                <c:pt idx="977">
                  <c:v>43271</c:v>
                </c:pt>
                <c:pt idx="978">
                  <c:v>43270</c:v>
                </c:pt>
                <c:pt idx="979">
                  <c:v>43269</c:v>
                </c:pt>
                <c:pt idx="980">
                  <c:v>43266</c:v>
                </c:pt>
                <c:pt idx="981">
                  <c:v>43265</c:v>
                </c:pt>
                <c:pt idx="982">
                  <c:v>43264</c:v>
                </c:pt>
                <c:pt idx="983">
                  <c:v>43263</c:v>
                </c:pt>
                <c:pt idx="984">
                  <c:v>43262</c:v>
                </c:pt>
                <c:pt idx="985">
                  <c:v>43259</c:v>
                </c:pt>
                <c:pt idx="986">
                  <c:v>43258</c:v>
                </c:pt>
                <c:pt idx="987">
                  <c:v>43257</c:v>
                </c:pt>
                <c:pt idx="988">
                  <c:v>43256</c:v>
                </c:pt>
                <c:pt idx="989">
                  <c:v>43255</c:v>
                </c:pt>
                <c:pt idx="990">
                  <c:v>43252</c:v>
                </c:pt>
                <c:pt idx="991">
                  <c:v>43251</c:v>
                </c:pt>
                <c:pt idx="992">
                  <c:v>43250</c:v>
                </c:pt>
                <c:pt idx="993">
                  <c:v>43249</c:v>
                </c:pt>
                <c:pt idx="994">
                  <c:v>43245</c:v>
                </c:pt>
                <c:pt idx="995">
                  <c:v>43244</c:v>
                </c:pt>
                <c:pt idx="996">
                  <c:v>43243</c:v>
                </c:pt>
                <c:pt idx="997">
                  <c:v>43242</c:v>
                </c:pt>
                <c:pt idx="998">
                  <c:v>43241</c:v>
                </c:pt>
                <c:pt idx="999">
                  <c:v>43238</c:v>
                </c:pt>
                <c:pt idx="1000">
                  <c:v>43237</c:v>
                </c:pt>
                <c:pt idx="1001">
                  <c:v>43236</c:v>
                </c:pt>
                <c:pt idx="1002">
                  <c:v>43235</c:v>
                </c:pt>
                <c:pt idx="1003">
                  <c:v>43234</c:v>
                </c:pt>
                <c:pt idx="1004">
                  <c:v>43231</c:v>
                </c:pt>
                <c:pt idx="1005">
                  <c:v>43230</c:v>
                </c:pt>
                <c:pt idx="1006">
                  <c:v>43229</c:v>
                </c:pt>
                <c:pt idx="1007">
                  <c:v>43228</c:v>
                </c:pt>
                <c:pt idx="1008">
                  <c:v>43227</c:v>
                </c:pt>
                <c:pt idx="1009">
                  <c:v>43224</c:v>
                </c:pt>
                <c:pt idx="1010">
                  <c:v>43223</c:v>
                </c:pt>
                <c:pt idx="1011">
                  <c:v>43222</c:v>
                </c:pt>
                <c:pt idx="1012">
                  <c:v>43221</c:v>
                </c:pt>
                <c:pt idx="1013">
                  <c:v>43220</c:v>
                </c:pt>
                <c:pt idx="1014">
                  <c:v>43217</c:v>
                </c:pt>
                <c:pt idx="1015">
                  <c:v>43216</c:v>
                </c:pt>
                <c:pt idx="1016">
                  <c:v>43215</c:v>
                </c:pt>
                <c:pt idx="1017">
                  <c:v>43214</c:v>
                </c:pt>
                <c:pt idx="1018">
                  <c:v>43213</c:v>
                </c:pt>
                <c:pt idx="1019">
                  <c:v>43210</c:v>
                </c:pt>
                <c:pt idx="1020">
                  <c:v>43209</c:v>
                </c:pt>
                <c:pt idx="1021">
                  <c:v>43208</c:v>
                </c:pt>
                <c:pt idx="1022">
                  <c:v>43207</c:v>
                </c:pt>
                <c:pt idx="1023">
                  <c:v>43206</c:v>
                </c:pt>
                <c:pt idx="1024">
                  <c:v>43203</c:v>
                </c:pt>
                <c:pt idx="1025">
                  <c:v>43202</c:v>
                </c:pt>
                <c:pt idx="1026">
                  <c:v>43201</c:v>
                </c:pt>
                <c:pt idx="1027">
                  <c:v>43200</c:v>
                </c:pt>
                <c:pt idx="1028">
                  <c:v>43199</c:v>
                </c:pt>
                <c:pt idx="1029">
                  <c:v>43196</c:v>
                </c:pt>
                <c:pt idx="1030">
                  <c:v>43195</c:v>
                </c:pt>
                <c:pt idx="1031">
                  <c:v>43194</c:v>
                </c:pt>
                <c:pt idx="1032">
                  <c:v>43193</c:v>
                </c:pt>
                <c:pt idx="1033">
                  <c:v>43192</c:v>
                </c:pt>
                <c:pt idx="1034">
                  <c:v>43188</c:v>
                </c:pt>
                <c:pt idx="1035">
                  <c:v>43187</c:v>
                </c:pt>
                <c:pt idx="1036">
                  <c:v>43186</c:v>
                </c:pt>
                <c:pt idx="1037">
                  <c:v>43185</c:v>
                </c:pt>
                <c:pt idx="1038">
                  <c:v>43182</c:v>
                </c:pt>
                <c:pt idx="1039">
                  <c:v>43181</c:v>
                </c:pt>
                <c:pt idx="1040">
                  <c:v>43180</c:v>
                </c:pt>
                <c:pt idx="1041">
                  <c:v>43179</c:v>
                </c:pt>
                <c:pt idx="1042">
                  <c:v>43178</c:v>
                </c:pt>
                <c:pt idx="1043">
                  <c:v>43175</c:v>
                </c:pt>
                <c:pt idx="1044">
                  <c:v>43174</c:v>
                </c:pt>
                <c:pt idx="1045">
                  <c:v>43173</c:v>
                </c:pt>
                <c:pt idx="1046">
                  <c:v>43172</c:v>
                </c:pt>
                <c:pt idx="1047">
                  <c:v>43171</c:v>
                </c:pt>
                <c:pt idx="1048">
                  <c:v>43168</c:v>
                </c:pt>
                <c:pt idx="1049">
                  <c:v>43167</c:v>
                </c:pt>
                <c:pt idx="1050">
                  <c:v>43166</c:v>
                </c:pt>
                <c:pt idx="1051">
                  <c:v>43165</c:v>
                </c:pt>
                <c:pt idx="1052">
                  <c:v>43164</c:v>
                </c:pt>
                <c:pt idx="1053">
                  <c:v>43161</c:v>
                </c:pt>
                <c:pt idx="1054">
                  <c:v>43160</c:v>
                </c:pt>
                <c:pt idx="1055">
                  <c:v>43159</c:v>
                </c:pt>
                <c:pt idx="1056">
                  <c:v>43158</c:v>
                </c:pt>
                <c:pt idx="1057">
                  <c:v>43157</c:v>
                </c:pt>
                <c:pt idx="1058">
                  <c:v>43154</c:v>
                </c:pt>
                <c:pt idx="1059">
                  <c:v>43153</c:v>
                </c:pt>
                <c:pt idx="1060">
                  <c:v>43152</c:v>
                </c:pt>
                <c:pt idx="1061">
                  <c:v>43151</c:v>
                </c:pt>
                <c:pt idx="1062">
                  <c:v>43147</c:v>
                </c:pt>
                <c:pt idx="1063">
                  <c:v>43146</c:v>
                </c:pt>
                <c:pt idx="1064">
                  <c:v>43145</c:v>
                </c:pt>
                <c:pt idx="1065">
                  <c:v>43144</c:v>
                </c:pt>
                <c:pt idx="1066">
                  <c:v>43143</c:v>
                </c:pt>
                <c:pt idx="1067">
                  <c:v>43140</c:v>
                </c:pt>
                <c:pt idx="1068">
                  <c:v>43139</c:v>
                </c:pt>
                <c:pt idx="1069">
                  <c:v>43138</c:v>
                </c:pt>
                <c:pt idx="1070">
                  <c:v>43137</c:v>
                </c:pt>
                <c:pt idx="1071">
                  <c:v>43136</c:v>
                </c:pt>
                <c:pt idx="1072">
                  <c:v>43133</c:v>
                </c:pt>
                <c:pt idx="1073">
                  <c:v>43132</c:v>
                </c:pt>
                <c:pt idx="1074">
                  <c:v>43131</c:v>
                </c:pt>
                <c:pt idx="1075">
                  <c:v>43130</c:v>
                </c:pt>
                <c:pt idx="1076">
                  <c:v>43129</c:v>
                </c:pt>
                <c:pt idx="1077">
                  <c:v>43126</c:v>
                </c:pt>
                <c:pt idx="1078">
                  <c:v>43125</c:v>
                </c:pt>
                <c:pt idx="1079">
                  <c:v>43124</c:v>
                </c:pt>
                <c:pt idx="1080">
                  <c:v>43123</c:v>
                </c:pt>
                <c:pt idx="1081">
                  <c:v>43122</c:v>
                </c:pt>
                <c:pt idx="1082">
                  <c:v>43119</c:v>
                </c:pt>
                <c:pt idx="1083">
                  <c:v>43118</c:v>
                </c:pt>
                <c:pt idx="1084">
                  <c:v>43117</c:v>
                </c:pt>
                <c:pt idx="1085">
                  <c:v>43116</c:v>
                </c:pt>
                <c:pt idx="1086">
                  <c:v>43112</c:v>
                </c:pt>
                <c:pt idx="1087">
                  <c:v>43111</c:v>
                </c:pt>
                <c:pt idx="1088">
                  <c:v>43110</c:v>
                </c:pt>
                <c:pt idx="1089">
                  <c:v>43109</c:v>
                </c:pt>
                <c:pt idx="1090">
                  <c:v>43108</c:v>
                </c:pt>
                <c:pt idx="1091">
                  <c:v>43105</c:v>
                </c:pt>
                <c:pt idx="1092">
                  <c:v>43104</c:v>
                </c:pt>
                <c:pt idx="1093">
                  <c:v>43103</c:v>
                </c:pt>
                <c:pt idx="1094">
                  <c:v>43102</c:v>
                </c:pt>
                <c:pt idx="1095">
                  <c:v>43098</c:v>
                </c:pt>
                <c:pt idx="1096">
                  <c:v>43097</c:v>
                </c:pt>
                <c:pt idx="1097">
                  <c:v>43096</c:v>
                </c:pt>
                <c:pt idx="1098">
                  <c:v>43095</c:v>
                </c:pt>
                <c:pt idx="1099">
                  <c:v>43091</c:v>
                </c:pt>
                <c:pt idx="1100">
                  <c:v>43090</c:v>
                </c:pt>
                <c:pt idx="1101">
                  <c:v>43089</c:v>
                </c:pt>
                <c:pt idx="1102">
                  <c:v>43088</c:v>
                </c:pt>
                <c:pt idx="1103">
                  <c:v>43087</c:v>
                </c:pt>
                <c:pt idx="1104">
                  <c:v>43084</c:v>
                </c:pt>
                <c:pt idx="1105">
                  <c:v>43083</c:v>
                </c:pt>
                <c:pt idx="1106">
                  <c:v>43082</c:v>
                </c:pt>
                <c:pt idx="1107">
                  <c:v>43081</c:v>
                </c:pt>
                <c:pt idx="1108">
                  <c:v>43080</c:v>
                </c:pt>
                <c:pt idx="1109">
                  <c:v>43077</c:v>
                </c:pt>
                <c:pt idx="1110">
                  <c:v>43076</c:v>
                </c:pt>
                <c:pt idx="1111">
                  <c:v>43075</c:v>
                </c:pt>
                <c:pt idx="1112">
                  <c:v>43074</c:v>
                </c:pt>
                <c:pt idx="1113">
                  <c:v>43073</c:v>
                </c:pt>
                <c:pt idx="1114">
                  <c:v>43070</c:v>
                </c:pt>
                <c:pt idx="1115">
                  <c:v>43069</c:v>
                </c:pt>
                <c:pt idx="1116">
                  <c:v>43068</c:v>
                </c:pt>
                <c:pt idx="1117">
                  <c:v>43067</c:v>
                </c:pt>
                <c:pt idx="1118">
                  <c:v>43066</c:v>
                </c:pt>
                <c:pt idx="1119">
                  <c:v>43063</c:v>
                </c:pt>
                <c:pt idx="1120">
                  <c:v>43061</c:v>
                </c:pt>
                <c:pt idx="1121">
                  <c:v>43060</c:v>
                </c:pt>
                <c:pt idx="1122">
                  <c:v>43059</c:v>
                </c:pt>
                <c:pt idx="1123">
                  <c:v>43056</c:v>
                </c:pt>
                <c:pt idx="1124">
                  <c:v>43055</c:v>
                </c:pt>
                <c:pt idx="1125">
                  <c:v>43054</c:v>
                </c:pt>
                <c:pt idx="1126">
                  <c:v>43053</c:v>
                </c:pt>
                <c:pt idx="1127">
                  <c:v>43052</c:v>
                </c:pt>
                <c:pt idx="1128">
                  <c:v>43049</c:v>
                </c:pt>
                <c:pt idx="1129">
                  <c:v>43048</c:v>
                </c:pt>
                <c:pt idx="1130">
                  <c:v>43047</c:v>
                </c:pt>
                <c:pt idx="1131">
                  <c:v>43046</c:v>
                </c:pt>
                <c:pt idx="1132">
                  <c:v>43045</c:v>
                </c:pt>
                <c:pt idx="1133">
                  <c:v>43042</c:v>
                </c:pt>
                <c:pt idx="1134">
                  <c:v>43041</c:v>
                </c:pt>
                <c:pt idx="1135">
                  <c:v>43040</c:v>
                </c:pt>
                <c:pt idx="1136">
                  <c:v>43039</c:v>
                </c:pt>
                <c:pt idx="1137">
                  <c:v>43038</c:v>
                </c:pt>
                <c:pt idx="1138">
                  <c:v>43035</c:v>
                </c:pt>
                <c:pt idx="1139">
                  <c:v>43034</c:v>
                </c:pt>
                <c:pt idx="1140">
                  <c:v>43033</c:v>
                </c:pt>
                <c:pt idx="1141">
                  <c:v>43032</c:v>
                </c:pt>
                <c:pt idx="1142">
                  <c:v>43031</c:v>
                </c:pt>
                <c:pt idx="1143">
                  <c:v>43028</c:v>
                </c:pt>
                <c:pt idx="1144">
                  <c:v>43027</c:v>
                </c:pt>
                <c:pt idx="1145">
                  <c:v>43026</c:v>
                </c:pt>
                <c:pt idx="1146">
                  <c:v>43025</c:v>
                </c:pt>
                <c:pt idx="1147">
                  <c:v>43024</c:v>
                </c:pt>
                <c:pt idx="1148">
                  <c:v>43021</c:v>
                </c:pt>
                <c:pt idx="1149">
                  <c:v>43020</c:v>
                </c:pt>
                <c:pt idx="1150">
                  <c:v>43019</c:v>
                </c:pt>
                <c:pt idx="1151">
                  <c:v>43018</c:v>
                </c:pt>
                <c:pt idx="1152">
                  <c:v>43014</c:v>
                </c:pt>
                <c:pt idx="1153">
                  <c:v>43013</c:v>
                </c:pt>
                <c:pt idx="1154">
                  <c:v>43012</c:v>
                </c:pt>
                <c:pt idx="1155">
                  <c:v>43011</c:v>
                </c:pt>
                <c:pt idx="1156">
                  <c:v>43010</c:v>
                </c:pt>
                <c:pt idx="1157">
                  <c:v>43007</c:v>
                </c:pt>
                <c:pt idx="1158">
                  <c:v>43006</c:v>
                </c:pt>
                <c:pt idx="1159">
                  <c:v>43005</c:v>
                </c:pt>
                <c:pt idx="1160">
                  <c:v>43004</c:v>
                </c:pt>
                <c:pt idx="1161">
                  <c:v>43003</c:v>
                </c:pt>
                <c:pt idx="1162">
                  <c:v>43000</c:v>
                </c:pt>
                <c:pt idx="1163">
                  <c:v>42999</c:v>
                </c:pt>
                <c:pt idx="1164">
                  <c:v>42998</c:v>
                </c:pt>
                <c:pt idx="1165">
                  <c:v>42997</c:v>
                </c:pt>
                <c:pt idx="1166">
                  <c:v>42996</c:v>
                </c:pt>
                <c:pt idx="1167">
                  <c:v>42993</c:v>
                </c:pt>
                <c:pt idx="1168">
                  <c:v>42992</c:v>
                </c:pt>
                <c:pt idx="1169">
                  <c:v>42991</c:v>
                </c:pt>
                <c:pt idx="1170">
                  <c:v>42990</c:v>
                </c:pt>
                <c:pt idx="1171">
                  <c:v>42989</c:v>
                </c:pt>
                <c:pt idx="1172">
                  <c:v>42986</c:v>
                </c:pt>
                <c:pt idx="1173">
                  <c:v>42985</c:v>
                </c:pt>
                <c:pt idx="1174">
                  <c:v>42984</c:v>
                </c:pt>
                <c:pt idx="1175">
                  <c:v>42983</c:v>
                </c:pt>
                <c:pt idx="1176">
                  <c:v>42979</c:v>
                </c:pt>
                <c:pt idx="1177">
                  <c:v>42978</c:v>
                </c:pt>
                <c:pt idx="1178">
                  <c:v>42977</c:v>
                </c:pt>
                <c:pt idx="1179">
                  <c:v>42976</c:v>
                </c:pt>
                <c:pt idx="1180">
                  <c:v>42975</c:v>
                </c:pt>
                <c:pt idx="1181">
                  <c:v>42972</c:v>
                </c:pt>
                <c:pt idx="1182">
                  <c:v>42971</c:v>
                </c:pt>
                <c:pt idx="1183">
                  <c:v>42970</c:v>
                </c:pt>
                <c:pt idx="1184">
                  <c:v>42969</c:v>
                </c:pt>
                <c:pt idx="1185">
                  <c:v>42968</c:v>
                </c:pt>
                <c:pt idx="1186">
                  <c:v>42965</c:v>
                </c:pt>
                <c:pt idx="1187">
                  <c:v>42964</c:v>
                </c:pt>
                <c:pt idx="1188">
                  <c:v>42963</c:v>
                </c:pt>
                <c:pt idx="1189">
                  <c:v>42962</c:v>
                </c:pt>
                <c:pt idx="1190">
                  <c:v>42961</c:v>
                </c:pt>
                <c:pt idx="1191">
                  <c:v>42957</c:v>
                </c:pt>
                <c:pt idx="1192">
                  <c:v>42956</c:v>
                </c:pt>
                <c:pt idx="1193">
                  <c:v>42955</c:v>
                </c:pt>
                <c:pt idx="1194">
                  <c:v>42954</c:v>
                </c:pt>
                <c:pt idx="1195">
                  <c:v>42951</c:v>
                </c:pt>
                <c:pt idx="1196">
                  <c:v>42950</c:v>
                </c:pt>
                <c:pt idx="1197">
                  <c:v>42949</c:v>
                </c:pt>
                <c:pt idx="1198">
                  <c:v>42948</c:v>
                </c:pt>
                <c:pt idx="1199">
                  <c:v>42947</c:v>
                </c:pt>
                <c:pt idx="1200">
                  <c:v>42944</c:v>
                </c:pt>
                <c:pt idx="1201">
                  <c:v>42943</c:v>
                </c:pt>
                <c:pt idx="1202">
                  <c:v>42942</c:v>
                </c:pt>
                <c:pt idx="1203">
                  <c:v>42941</c:v>
                </c:pt>
                <c:pt idx="1204">
                  <c:v>42940</c:v>
                </c:pt>
                <c:pt idx="1205">
                  <c:v>42937</c:v>
                </c:pt>
                <c:pt idx="1206">
                  <c:v>42936</c:v>
                </c:pt>
                <c:pt idx="1207">
                  <c:v>42935</c:v>
                </c:pt>
                <c:pt idx="1208">
                  <c:v>42934</c:v>
                </c:pt>
                <c:pt idx="1209">
                  <c:v>42933</c:v>
                </c:pt>
                <c:pt idx="1210">
                  <c:v>42930</c:v>
                </c:pt>
                <c:pt idx="1211">
                  <c:v>42929</c:v>
                </c:pt>
                <c:pt idx="1212">
                  <c:v>42928</c:v>
                </c:pt>
                <c:pt idx="1213">
                  <c:v>42927</c:v>
                </c:pt>
                <c:pt idx="1214">
                  <c:v>42926</c:v>
                </c:pt>
                <c:pt idx="1215">
                  <c:v>42923</c:v>
                </c:pt>
                <c:pt idx="1216">
                  <c:v>42922</c:v>
                </c:pt>
                <c:pt idx="1217">
                  <c:v>42921</c:v>
                </c:pt>
                <c:pt idx="1218">
                  <c:v>42916</c:v>
                </c:pt>
                <c:pt idx="1219">
                  <c:v>42915</c:v>
                </c:pt>
                <c:pt idx="1220">
                  <c:v>42914</c:v>
                </c:pt>
                <c:pt idx="1221">
                  <c:v>42913</c:v>
                </c:pt>
                <c:pt idx="1222">
                  <c:v>42912</c:v>
                </c:pt>
                <c:pt idx="1223">
                  <c:v>42909</c:v>
                </c:pt>
                <c:pt idx="1224">
                  <c:v>42908</c:v>
                </c:pt>
                <c:pt idx="1225">
                  <c:v>42907</c:v>
                </c:pt>
                <c:pt idx="1226">
                  <c:v>42906</c:v>
                </c:pt>
                <c:pt idx="1227">
                  <c:v>42905</c:v>
                </c:pt>
                <c:pt idx="1228">
                  <c:v>42902</c:v>
                </c:pt>
                <c:pt idx="1229">
                  <c:v>42901</c:v>
                </c:pt>
                <c:pt idx="1230">
                  <c:v>42900</c:v>
                </c:pt>
                <c:pt idx="1231">
                  <c:v>42899</c:v>
                </c:pt>
                <c:pt idx="1232">
                  <c:v>42898</c:v>
                </c:pt>
                <c:pt idx="1233">
                  <c:v>42895</c:v>
                </c:pt>
                <c:pt idx="1234">
                  <c:v>42894</c:v>
                </c:pt>
                <c:pt idx="1235">
                  <c:v>42893</c:v>
                </c:pt>
                <c:pt idx="1236">
                  <c:v>42892</c:v>
                </c:pt>
                <c:pt idx="1237">
                  <c:v>42891</c:v>
                </c:pt>
                <c:pt idx="1238">
                  <c:v>42888</c:v>
                </c:pt>
                <c:pt idx="1239">
                  <c:v>42887</c:v>
                </c:pt>
                <c:pt idx="1240">
                  <c:v>42886</c:v>
                </c:pt>
                <c:pt idx="1241">
                  <c:v>42885</c:v>
                </c:pt>
                <c:pt idx="1242">
                  <c:v>42881</c:v>
                </c:pt>
                <c:pt idx="1243">
                  <c:v>42880</c:v>
                </c:pt>
                <c:pt idx="1244">
                  <c:v>42879</c:v>
                </c:pt>
                <c:pt idx="1245">
                  <c:v>42878</c:v>
                </c:pt>
                <c:pt idx="1246">
                  <c:v>42877</c:v>
                </c:pt>
                <c:pt idx="1247">
                  <c:v>42874</c:v>
                </c:pt>
                <c:pt idx="1248">
                  <c:v>42873</c:v>
                </c:pt>
                <c:pt idx="1249">
                  <c:v>42872</c:v>
                </c:pt>
                <c:pt idx="1250">
                  <c:v>42871</c:v>
                </c:pt>
                <c:pt idx="1251">
                  <c:v>42870</c:v>
                </c:pt>
                <c:pt idx="1252">
                  <c:v>42867</c:v>
                </c:pt>
                <c:pt idx="1253">
                  <c:v>42866</c:v>
                </c:pt>
                <c:pt idx="1254">
                  <c:v>42865</c:v>
                </c:pt>
                <c:pt idx="1255">
                  <c:v>42864</c:v>
                </c:pt>
                <c:pt idx="1256">
                  <c:v>42863</c:v>
                </c:pt>
                <c:pt idx="1257">
                  <c:v>42860</c:v>
                </c:pt>
                <c:pt idx="1258">
                  <c:v>42859</c:v>
                </c:pt>
                <c:pt idx="1259">
                  <c:v>42858</c:v>
                </c:pt>
                <c:pt idx="1260">
                  <c:v>42857</c:v>
                </c:pt>
                <c:pt idx="1261">
                  <c:v>42856</c:v>
                </c:pt>
                <c:pt idx="1262">
                  <c:v>42853</c:v>
                </c:pt>
                <c:pt idx="1263">
                  <c:v>42852</c:v>
                </c:pt>
                <c:pt idx="1264">
                  <c:v>42851</c:v>
                </c:pt>
                <c:pt idx="1265">
                  <c:v>42850</c:v>
                </c:pt>
                <c:pt idx="1266">
                  <c:v>42849</c:v>
                </c:pt>
                <c:pt idx="1267">
                  <c:v>42846</c:v>
                </c:pt>
                <c:pt idx="1268">
                  <c:v>42845</c:v>
                </c:pt>
                <c:pt idx="1269">
                  <c:v>42844</c:v>
                </c:pt>
                <c:pt idx="1270">
                  <c:v>42843</c:v>
                </c:pt>
                <c:pt idx="1271">
                  <c:v>42842</c:v>
                </c:pt>
                <c:pt idx="1272">
                  <c:v>42838</c:v>
                </c:pt>
                <c:pt idx="1273">
                  <c:v>42837</c:v>
                </c:pt>
                <c:pt idx="1274">
                  <c:v>42836</c:v>
                </c:pt>
                <c:pt idx="1275">
                  <c:v>42835</c:v>
                </c:pt>
                <c:pt idx="1276">
                  <c:v>42832</c:v>
                </c:pt>
                <c:pt idx="1277">
                  <c:v>42831</c:v>
                </c:pt>
                <c:pt idx="1278">
                  <c:v>42830</c:v>
                </c:pt>
                <c:pt idx="1279">
                  <c:v>42829</c:v>
                </c:pt>
                <c:pt idx="1280">
                  <c:v>42828</c:v>
                </c:pt>
                <c:pt idx="1281">
                  <c:v>42825</c:v>
                </c:pt>
                <c:pt idx="1282">
                  <c:v>42824</c:v>
                </c:pt>
                <c:pt idx="1283">
                  <c:v>42823</c:v>
                </c:pt>
                <c:pt idx="1284">
                  <c:v>42822</c:v>
                </c:pt>
                <c:pt idx="1285">
                  <c:v>42821</c:v>
                </c:pt>
                <c:pt idx="1286">
                  <c:v>42818</c:v>
                </c:pt>
                <c:pt idx="1287">
                  <c:v>42817</c:v>
                </c:pt>
                <c:pt idx="1288">
                  <c:v>42816</c:v>
                </c:pt>
                <c:pt idx="1289">
                  <c:v>42815</c:v>
                </c:pt>
                <c:pt idx="1290">
                  <c:v>42814</c:v>
                </c:pt>
                <c:pt idx="1291">
                  <c:v>42811</c:v>
                </c:pt>
                <c:pt idx="1292">
                  <c:v>42810</c:v>
                </c:pt>
                <c:pt idx="1293">
                  <c:v>42809</c:v>
                </c:pt>
                <c:pt idx="1294">
                  <c:v>42808</c:v>
                </c:pt>
                <c:pt idx="1295">
                  <c:v>42807</c:v>
                </c:pt>
                <c:pt idx="1296">
                  <c:v>42804</c:v>
                </c:pt>
                <c:pt idx="1297">
                  <c:v>42803</c:v>
                </c:pt>
                <c:pt idx="1298">
                  <c:v>42802</c:v>
                </c:pt>
                <c:pt idx="1299">
                  <c:v>42801</c:v>
                </c:pt>
                <c:pt idx="1300">
                  <c:v>42800</c:v>
                </c:pt>
                <c:pt idx="1301">
                  <c:v>42797</c:v>
                </c:pt>
                <c:pt idx="1302">
                  <c:v>42796</c:v>
                </c:pt>
                <c:pt idx="1303">
                  <c:v>42795</c:v>
                </c:pt>
                <c:pt idx="1304">
                  <c:v>42794</c:v>
                </c:pt>
                <c:pt idx="1305">
                  <c:v>42793</c:v>
                </c:pt>
                <c:pt idx="1306">
                  <c:v>42790</c:v>
                </c:pt>
                <c:pt idx="1307">
                  <c:v>42789</c:v>
                </c:pt>
                <c:pt idx="1308">
                  <c:v>42788</c:v>
                </c:pt>
                <c:pt idx="1309">
                  <c:v>42787</c:v>
                </c:pt>
                <c:pt idx="1310">
                  <c:v>42783</c:v>
                </c:pt>
                <c:pt idx="1311">
                  <c:v>42782</c:v>
                </c:pt>
                <c:pt idx="1312">
                  <c:v>42781</c:v>
                </c:pt>
                <c:pt idx="1313">
                  <c:v>42780</c:v>
                </c:pt>
                <c:pt idx="1314">
                  <c:v>42779</c:v>
                </c:pt>
                <c:pt idx="1315">
                  <c:v>42776</c:v>
                </c:pt>
                <c:pt idx="1316">
                  <c:v>42775</c:v>
                </c:pt>
                <c:pt idx="1317">
                  <c:v>42774</c:v>
                </c:pt>
                <c:pt idx="1318">
                  <c:v>42773</c:v>
                </c:pt>
                <c:pt idx="1319">
                  <c:v>42772</c:v>
                </c:pt>
                <c:pt idx="1320">
                  <c:v>42769</c:v>
                </c:pt>
                <c:pt idx="1321">
                  <c:v>42768</c:v>
                </c:pt>
                <c:pt idx="1322">
                  <c:v>42767</c:v>
                </c:pt>
                <c:pt idx="1323">
                  <c:v>42766</c:v>
                </c:pt>
                <c:pt idx="1324">
                  <c:v>42765</c:v>
                </c:pt>
                <c:pt idx="1325">
                  <c:v>42762</c:v>
                </c:pt>
                <c:pt idx="1326">
                  <c:v>42761</c:v>
                </c:pt>
                <c:pt idx="1327">
                  <c:v>42760</c:v>
                </c:pt>
                <c:pt idx="1328">
                  <c:v>42759</c:v>
                </c:pt>
                <c:pt idx="1329">
                  <c:v>42758</c:v>
                </c:pt>
                <c:pt idx="1330">
                  <c:v>42755</c:v>
                </c:pt>
                <c:pt idx="1331">
                  <c:v>42754</c:v>
                </c:pt>
                <c:pt idx="1332">
                  <c:v>42753</c:v>
                </c:pt>
                <c:pt idx="1333">
                  <c:v>42752</c:v>
                </c:pt>
                <c:pt idx="1334">
                  <c:v>42748</c:v>
                </c:pt>
                <c:pt idx="1335">
                  <c:v>42747</c:v>
                </c:pt>
                <c:pt idx="1336">
                  <c:v>42746</c:v>
                </c:pt>
                <c:pt idx="1337">
                  <c:v>42745</c:v>
                </c:pt>
                <c:pt idx="1338">
                  <c:v>42744</c:v>
                </c:pt>
                <c:pt idx="1339">
                  <c:v>42741</c:v>
                </c:pt>
                <c:pt idx="1340">
                  <c:v>42740</c:v>
                </c:pt>
                <c:pt idx="1341">
                  <c:v>42739</c:v>
                </c:pt>
                <c:pt idx="1342">
                  <c:v>42738</c:v>
                </c:pt>
                <c:pt idx="1343">
                  <c:v>42734</c:v>
                </c:pt>
                <c:pt idx="1344">
                  <c:v>42733</c:v>
                </c:pt>
                <c:pt idx="1345">
                  <c:v>42732</c:v>
                </c:pt>
                <c:pt idx="1346">
                  <c:v>42731</c:v>
                </c:pt>
                <c:pt idx="1347">
                  <c:v>42730</c:v>
                </c:pt>
                <c:pt idx="1348">
                  <c:v>42727</c:v>
                </c:pt>
                <c:pt idx="1349">
                  <c:v>42726</c:v>
                </c:pt>
                <c:pt idx="1350">
                  <c:v>42725</c:v>
                </c:pt>
                <c:pt idx="1351">
                  <c:v>42724</c:v>
                </c:pt>
                <c:pt idx="1352">
                  <c:v>42723</c:v>
                </c:pt>
                <c:pt idx="1353">
                  <c:v>42720</c:v>
                </c:pt>
                <c:pt idx="1354">
                  <c:v>42719</c:v>
                </c:pt>
                <c:pt idx="1355">
                  <c:v>42718</c:v>
                </c:pt>
                <c:pt idx="1356">
                  <c:v>42717</c:v>
                </c:pt>
                <c:pt idx="1357">
                  <c:v>42716</c:v>
                </c:pt>
                <c:pt idx="1358">
                  <c:v>42713</c:v>
                </c:pt>
                <c:pt idx="1359">
                  <c:v>42712</c:v>
                </c:pt>
                <c:pt idx="1360">
                  <c:v>42711</c:v>
                </c:pt>
                <c:pt idx="1361">
                  <c:v>42710</c:v>
                </c:pt>
                <c:pt idx="1362">
                  <c:v>42709</c:v>
                </c:pt>
                <c:pt idx="1363">
                  <c:v>42706</c:v>
                </c:pt>
                <c:pt idx="1364">
                  <c:v>42705</c:v>
                </c:pt>
                <c:pt idx="1365">
                  <c:v>42704</c:v>
                </c:pt>
                <c:pt idx="1366">
                  <c:v>42703</c:v>
                </c:pt>
                <c:pt idx="1367">
                  <c:v>42702</c:v>
                </c:pt>
                <c:pt idx="1368">
                  <c:v>42699</c:v>
                </c:pt>
                <c:pt idx="1369">
                  <c:v>42698</c:v>
                </c:pt>
                <c:pt idx="1370">
                  <c:v>42697</c:v>
                </c:pt>
                <c:pt idx="1371">
                  <c:v>42696</c:v>
                </c:pt>
                <c:pt idx="1372">
                  <c:v>42695</c:v>
                </c:pt>
                <c:pt idx="1373">
                  <c:v>42692</c:v>
                </c:pt>
                <c:pt idx="1374">
                  <c:v>42691</c:v>
                </c:pt>
                <c:pt idx="1375">
                  <c:v>42690</c:v>
                </c:pt>
                <c:pt idx="1376">
                  <c:v>42689</c:v>
                </c:pt>
                <c:pt idx="1377">
                  <c:v>42688</c:v>
                </c:pt>
                <c:pt idx="1378">
                  <c:v>42685</c:v>
                </c:pt>
                <c:pt idx="1379">
                  <c:v>42684</c:v>
                </c:pt>
                <c:pt idx="1380">
                  <c:v>42683</c:v>
                </c:pt>
                <c:pt idx="1381">
                  <c:v>42682</c:v>
                </c:pt>
                <c:pt idx="1382">
                  <c:v>42681</c:v>
                </c:pt>
                <c:pt idx="1383">
                  <c:v>42678</c:v>
                </c:pt>
                <c:pt idx="1384">
                  <c:v>42677</c:v>
                </c:pt>
                <c:pt idx="1385">
                  <c:v>42676</c:v>
                </c:pt>
                <c:pt idx="1386">
                  <c:v>42675</c:v>
                </c:pt>
                <c:pt idx="1387">
                  <c:v>42674</c:v>
                </c:pt>
                <c:pt idx="1388">
                  <c:v>42671</c:v>
                </c:pt>
                <c:pt idx="1389">
                  <c:v>42670</c:v>
                </c:pt>
                <c:pt idx="1390">
                  <c:v>42669</c:v>
                </c:pt>
                <c:pt idx="1391">
                  <c:v>42668</c:v>
                </c:pt>
                <c:pt idx="1392">
                  <c:v>42667</c:v>
                </c:pt>
                <c:pt idx="1393">
                  <c:v>42664</c:v>
                </c:pt>
                <c:pt idx="1394">
                  <c:v>42663</c:v>
                </c:pt>
                <c:pt idx="1395">
                  <c:v>42662</c:v>
                </c:pt>
                <c:pt idx="1396">
                  <c:v>42661</c:v>
                </c:pt>
                <c:pt idx="1397">
                  <c:v>42660</c:v>
                </c:pt>
                <c:pt idx="1398">
                  <c:v>42657</c:v>
                </c:pt>
                <c:pt idx="1399">
                  <c:v>42656</c:v>
                </c:pt>
                <c:pt idx="1400">
                  <c:v>42655</c:v>
                </c:pt>
                <c:pt idx="1401">
                  <c:v>42654</c:v>
                </c:pt>
                <c:pt idx="1402">
                  <c:v>42653</c:v>
                </c:pt>
                <c:pt idx="1403">
                  <c:v>42650</c:v>
                </c:pt>
                <c:pt idx="1404">
                  <c:v>42649</c:v>
                </c:pt>
                <c:pt idx="1405">
                  <c:v>42648</c:v>
                </c:pt>
                <c:pt idx="1406">
                  <c:v>42647</c:v>
                </c:pt>
                <c:pt idx="1407">
                  <c:v>42646</c:v>
                </c:pt>
                <c:pt idx="1408">
                  <c:v>42643</c:v>
                </c:pt>
                <c:pt idx="1409">
                  <c:v>42642</c:v>
                </c:pt>
                <c:pt idx="1410">
                  <c:v>42641</c:v>
                </c:pt>
                <c:pt idx="1411">
                  <c:v>42640</c:v>
                </c:pt>
                <c:pt idx="1412">
                  <c:v>42639</c:v>
                </c:pt>
                <c:pt idx="1413">
                  <c:v>42636</c:v>
                </c:pt>
                <c:pt idx="1414">
                  <c:v>42635</c:v>
                </c:pt>
                <c:pt idx="1415">
                  <c:v>42634</c:v>
                </c:pt>
                <c:pt idx="1416">
                  <c:v>42633</c:v>
                </c:pt>
                <c:pt idx="1417">
                  <c:v>42632</c:v>
                </c:pt>
                <c:pt idx="1418">
                  <c:v>42629</c:v>
                </c:pt>
                <c:pt idx="1419">
                  <c:v>42628</c:v>
                </c:pt>
                <c:pt idx="1420">
                  <c:v>42627</c:v>
                </c:pt>
                <c:pt idx="1421">
                  <c:v>42626</c:v>
                </c:pt>
                <c:pt idx="1422">
                  <c:v>42625</c:v>
                </c:pt>
                <c:pt idx="1423">
                  <c:v>42622</c:v>
                </c:pt>
                <c:pt idx="1424">
                  <c:v>42621</c:v>
                </c:pt>
                <c:pt idx="1425">
                  <c:v>42620</c:v>
                </c:pt>
                <c:pt idx="1426">
                  <c:v>42619</c:v>
                </c:pt>
                <c:pt idx="1427">
                  <c:v>42618</c:v>
                </c:pt>
                <c:pt idx="1428">
                  <c:v>42615</c:v>
                </c:pt>
                <c:pt idx="1429">
                  <c:v>42614</c:v>
                </c:pt>
                <c:pt idx="1430">
                  <c:v>42613</c:v>
                </c:pt>
                <c:pt idx="1431">
                  <c:v>42612</c:v>
                </c:pt>
                <c:pt idx="1432">
                  <c:v>42611</c:v>
                </c:pt>
                <c:pt idx="1433">
                  <c:v>42608</c:v>
                </c:pt>
                <c:pt idx="1434">
                  <c:v>42607</c:v>
                </c:pt>
                <c:pt idx="1435">
                  <c:v>42606</c:v>
                </c:pt>
                <c:pt idx="1436">
                  <c:v>42605</c:v>
                </c:pt>
                <c:pt idx="1437">
                  <c:v>42604</c:v>
                </c:pt>
                <c:pt idx="1438">
                  <c:v>42601</c:v>
                </c:pt>
                <c:pt idx="1439">
                  <c:v>42600</c:v>
                </c:pt>
                <c:pt idx="1440">
                  <c:v>42599</c:v>
                </c:pt>
                <c:pt idx="1441">
                  <c:v>42598</c:v>
                </c:pt>
                <c:pt idx="1442">
                  <c:v>42597</c:v>
                </c:pt>
                <c:pt idx="1443">
                  <c:v>42594</c:v>
                </c:pt>
                <c:pt idx="1444">
                  <c:v>42593</c:v>
                </c:pt>
                <c:pt idx="1445">
                  <c:v>42592</c:v>
                </c:pt>
                <c:pt idx="1446">
                  <c:v>42591</c:v>
                </c:pt>
                <c:pt idx="1447">
                  <c:v>42590</c:v>
                </c:pt>
                <c:pt idx="1448">
                  <c:v>42587</c:v>
                </c:pt>
                <c:pt idx="1449">
                  <c:v>42586</c:v>
                </c:pt>
                <c:pt idx="1450">
                  <c:v>42585</c:v>
                </c:pt>
                <c:pt idx="1451">
                  <c:v>42584</c:v>
                </c:pt>
                <c:pt idx="1452">
                  <c:v>42583</c:v>
                </c:pt>
                <c:pt idx="1453">
                  <c:v>42580</c:v>
                </c:pt>
                <c:pt idx="1454">
                  <c:v>42579</c:v>
                </c:pt>
                <c:pt idx="1455">
                  <c:v>42578</c:v>
                </c:pt>
                <c:pt idx="1456">
                  <c:v>42577</c:v>
                </c:pt>
                <c:pt idx="1457">
                  <c:v>42576</c:v>
                </c:pt>
                <c:pt idx="1458">
                  <c:v>42573</c:v>
                </c:pt>
                <c:pt idx="1459">
                  <c:v>42572</c:v>
                </c:pt>
                <c:pt idx="1460">
                  <c:v>42571</c:v>
                </c:pt>
                <c:pt idx="1461">
                  <c:v>42570</c:v>
                </c:pt>
                <c:pt idx="1462">
                  <c:v>42569</c:v>
                </c:pt>
                <c:pt idx="1463">
                  <c:v>42566</c:v>
                </c:pt>
                <c:pt idx="1464">
                  <c:v>42565</c:v>
                </c:pt>
                <c:pt idx="1465">
                  <c:v>42564</c:v>
                </c:pt>
                <c:pt idx="1466">
                  <c:v>42563</c:v>
                </c:pt>
                <c:pt idx="1467">
                  <c:v>42562</c:v>
                </c:pt>
                <c:pt idx="1468">
                  <c:v>42559</c:v>
                </c:pt>
                <c:pt idx="1469">
                  <c:v>42558</c:v>
                </c:pt>
                <c:pt idx="1470">
                  <c:v>42557</c:v>
                </c:pt>
                <c:pt idx="1471">
                  <c:v>42556</c:v>
                </c:pt>
                <c:pt idx="1472">
                  <c:v>42555</c:v>
                </c:pt>
                <c:pt idx="1473">
                  <c:v>42552</c:v>
                </c:pt>
                <c:pt idx="1474">
                  <c:v>42551</c:v>
                </c:pt>
                <c:pt idx="1475">
                  <c:v>42550</c:v>
                </c:pt>
                <c:pt idx="1476">
                  <c:v>42549</c:v>
                </c:pt>
                <c:pt idx="1477">
                  <c:v>42548</c:v>
                </c:pt>
                <c:pt idx="1478">
                  <c:v>42545</c:v>
                </c:pt>
                <c:pt idx="1479">
                  <c:v>42544</c:v>
                </c:pt>
                <c:pt idx="1480">
                  <c:v>42543</c:v>
                </c:pt>
                <c:pt idx="1481">
                  <c:v>42542</c:v>
                </c:pt>
                <c:pt idx="1482">
                  <c:v>42541</c:v>
                </c:pt>
                <c:pt idx="1483">
                  <c:v>42538</c:v>
                </c:pt>
                <c:pt idx="1484">
                  <c:v>42537</c:v>
                </c:pt>
                <c:pt idx="1485">
                  <c:v>42536</c:v>
                </c:pt>
                <c:pt idx="1486">
                  <c:v>42535</c:v>
                </c:pt>
                <c:pt idx="1487">
                  <c:v>42534</c:v>
                </c:pt>
                <c:pt idx="1488">
                  <c:v>42531</c:v>
                </c:pt>
                <c:pt idx="1489">
                  <c:v>42530</c:v>
                </c:pt>
                <c:pt idx="1490">
                  <c:v>42529</c:v>
                </c:pt>
                <c:pt idx="1491">
                  <c:v>42528</c:v>
                </c:pt>
                <c:pt idx="1492">
                  <c:v>42527</c:v>
                </c:pt>
                <c:pt idx="1493">
                  <c:v>42524</c:v>
                </c:pt>
                <c:pt idx="1494">
                  <c:v>42523</c:v>
                </c:pt>
                <c:pt idx="1495">
                  <c:v>42522</c:v>
                </c:pt>
                <c:pt idx="1496">
                  <c:v>42521</c:v>
                </c:pt>
                <c:pt idx="1497">
                  <c:v>42520</c:v>
                </c:pt>
                <c:pt idx="1498">
                  <c:v>42517</c:v>
                </c:pt>
                <c:pt idx="1499">
                  <c:v>42516</c:v>
                </c:pt>
                <c:pt idx="1500">
                  <c:v>42515</c:v>
                </c:pt>
                <c:pt idx="1501">
                  <c:v>42514</c:v>
                </c:pt>
                <c:pt idx="1502">
                  <c:v>42513</c:v>
                </c:pt>
                <c:pt idx="1503">
                  <c:v>42510</c:v>
                </c:pt>
                <c:pt idx="1504">
                  <c:v>42509</c:v>
                </c:pt>
                <c:pt idx="1505">
                  <c:v>42508</c:v>
                </c:pt>
                <c:pt idx="1506">
                  <c:v>42507</c:v>
                </c:pt>
                <c:pt idx="1507">
                  <c:v>42506</c:v>
                </c:pt>
                <c:pt idx="1508">
                  <c:v>42503</c:v>
                </c:pt>
                <c:pt idx="1509">
                  <c:v>42502</c:v>
                </c:pt>
                <c:pt idx="1510">
                  <c:v>42501</c:v>
                </c:pt>
                <c:pt idx="1511">
                  <c:v>42500</c:v>
                </c:pt>
                <c:pt idx="1512">
                  <c:v>42499</c:v>
                </c:pt>
                <c:pt idx="1513">
                  <c:v>42496</c:v>
                </c:pt>
                <c:pt idx="1514">
                  <c:v>42495</c:v>
                </c:pt>
                <c:pt idx="1515">
                  <c:v>42494</c:v>
                </c:pt>
                <c:pt idx="1516">
                  <c:v>42493</c:v>
                </c:pt>
                <c:pt idx="1517">
                  <c:v>42492</c:v>
                </c:pt>
                <c:pt idx="1518">
                  <c:v>42489</c:v>
                </c:pt>
                <c:pt idx="1519">
                  <c:v>42488</c:v>
                </c:pt>
                <c:pt idx="1520">
                  <c:v>42487</c:v>
                </c:pt>
                <c:pt idx="1521">
                  <c:v>42486</c:v>
                </c:pt>
                <c:pt idx="1522">
                  <c:v>42485</c:v>
                </c:pt>
                <c:pt idx="1523">
                  <c:v>42482</c:v>
                </c:pt>
                <c:pt idx="1524">
                  <c:v>42481</c:v>
                </c:pt>
                <c:pt idx="1525">
                  <c:v>42480</c:v>
                </c:pt>
                <c:pt idx="1526">
                  <c:v>42479</c:v>
                </c:pt>
                <c:pt idx="1527">
                  <c:v>42478</c:v>
                </c:pt>
                <c:pt idx="1528">
                  <c:v>42475</c:v>
                </c:pt>
                <c:pt idx="1529">
                  <c:v>42474</c:v>
                </c:pt>
                <c:pt idx="1530">
                  <c:v>42473</c:v>
                </c:pt>
                <c:pt idx="1531">
                  <c:v>42472</c:v>
                </c:pt>
                <c:pt idx="1532">
                  <c:v>42471</c:v>
                </c:pt>
                <c:pt idx="1533">
                  <c:v>42468</c:v>
                </c:pt>
                <c:pt idx="1534">
                  <c:v>42467</c:v>
                </c:pt>
                <c:pt idx="1535">
                  <c:v>42466</c:v>
                </c:pt>
                <c:pt idx="1536">
                  <c:v>42465</c:v>
                </c:pt>
                <c:pt idx="1537">
                  <c:v>42464</c:v>
                </c:pt>
                <c:pt idx="1538">
                  <c:v>42461</c:v>
                </c:pt>
                <c:pt idx="1539">
                  <c:v>42460</c:v>
                </c:pt>
                <c:pt idx="1540">
                  <c:v>42459</c:v>
                </c:pt>
                <c:pt idx="1541">
                  <c:v>42458</c:v>
                </c:pt>
                <c:pt idx="1542">
                  <c:v>42457</c:v>
                </c:pt>
                <c:pt idx="1543">
                  <c:v>42454</c:v>
                </c:pt>
                <c:pt idx="1544">
                  <c:v>42453</c:v>
                </c:pt>
                <c:pt idx="1545">
                  <c:v>42452</c:v>
                </c:pt>
                <c:pt idx="1546">
                  <c:v>42451</c:v>
                </c:pt>
                <c:pt idx="1547">
                  <c:v>42450</c:v>
                </c:pt>
                <c:pt idx="1548">
                  <c:v>42447</c:v>
                </c:pt>
                <c:pt idx="1549">
                  <c:v>42446</c:v>
                </c:pt>
                <c:pt idx="1550">
                  <c:v>42445</c:v>
                </c:pt>
                <c:pt idx="1551">
                  <c:v>42444</c:v>
                </c:pt>
                <c:pt idx="1552">
                  <c:v>42443</c:v>
                </c:pt>
                <c:pt idx="1553">
                  <c:v>42440</c:v>
                </c:pt>
                <c:pt idx="1554">
                  <c:v>42439</c:v>
                </c:pt>
                <c:pt idx="1555">
                  <c:v>42438</c:v>
                </c:pt>
                <c:pt idx="1556">
                  <c:v>42437</c:v>
                </c:pt>
                <c:pt idx="1557">
                  <c:v>42436</c:v>
                </c:pt>
                <c:pt idx="1558">
                  <c:v>42433</c:v>
                </c:pt>
                <c:pt idx="1559">
                  <c:v>42432</c:v>
                </c:pt>
                <c:pt idx="1560">
                  <c:v>42431</c:v>
                </c:pt>
                <c:pt idx="1561">
                  <c:v>42430</c:v>
                </c:pt>
                <c:pt idx="1562">
                  <c:v>42429</c:v>
                </c:pt>
                <c:pt idx="1563">
                  <c:v>42426</c:v>
                </c:pt>
                <c:pt idx="1564">
                  <c:v>42425</c:v>
                </c:pt>
                <c:pt idx="1565">
                  <c:v>42424</c:v>
                </c:pt>
                <c:pt idx="1566">
                  <c:v>42423</c:v>
                </c:pt>
                <c:pt idx="1567">
                  <c:v>42422</c:v>
                </c:pt>
                <c:pt idx="1568">
                  <c:v>42419</c:v>
                </c:pt>
                <c:pt idx="1569">
                  <c:v>42418</c:v>
                </c:pt>
                <c:pt idx="1570">
                  <c:v>42417</c:v>
                </c:pt>
                <c:pt idx="1571">
                  <c:v>42416</c:v>
                </c:pt>
                <c:pt idx="1572">
                  <c:v>42415</c:v>
                </c:pt>
                <c:pt idx="1573">
                  <c:v>42412</c:v>
                </c:pt>
                <c:pt idx="1574">
                  <c:v>42411</c:v>
                </c:pt>
                <c:pt idx="1575">
                  <c:v>42410</c:v>
                </c:pt>
                <c:pt idx="1576">
                  <c:v>42409</c:v>
                </c:pt>
                <c:pt idx="1577">
                  <c:v>42408</c:v>
                </c:pt>
                <c:pt idx="1578">
                  <c:v>42405</c:v>
                </c:pt>
                <c:pt idx="1579">
                  <c:v>42404</c:v>
                </c:pt>
                <c:pt idx="1580">
                  <c:v>42403</c:v>
                </c:pt>
                <c:pt idx="1581">
                  <c:v>42402</c:v>
                </c:pt>
                <c:pt idx="1582">
                  <c:v>42401</c:v>
                </c:pt>
                <c:pt idx="1583">
                  <c:v>42398</c:v>
                </c:pt>
                <c:pt idx="1584">
                  <c:v>42397</c:v>
                </c:pt>
                <c:pt idx="1585">
                  <c:v>42396</c:v>
                </c:pt>
                <c:pt idx="1586">
                  <c:v>42395</c:v>
                </c:pt>
                <c:pt idx="1587">
                  <c:v>42394</c:v>
                </c:pt>
                <c:pt idx="1588">
                  <c:v>42391</c:v>
                </c:pt>
                <c:pt idx="1589">
                  <c:v>42390</c:v>
                </c:pt>
                <c:pt idx="1590">
                  <c:v>42389</c:v>
                </c:pt>
                <c:pt idx="1591">
                  <c:v>42388</c:v>
                </c:pt>
                <c:pt idx="1592">
                  <c:v>42387</c:v>
                </c:pt>
                <c:pt idx="1593">
                  <c:v>42384</c:v>
                </c:pt>
                <c:pt idx="1594">
                  <c:v>42383</c:v>
                </c:pt>
                <c:pt idx="1595">
                  <c:v>42382</c:v>
                </c:pt>
                <c:pt idx="1596">
                  <c:v>42381</c:v>
                </c:pt>
                <c:pt idx="1597">
                  <c:v>42380</c:v>
                </c:pt>
                <c:pt idx="1598">
                  <c:v>42377</c:v>
                </c:pt>
                <c:pt idx="1599">
                  <c:v>42376</c:v>
                </c:pt>
                <c:pt idx="1600">
                  <c:v>42375</c:v>
                </c:pt>
                <c:pt idx="1601">
                  <c:v>42374</c:v>
                </c:pt>
                <c:pt idx="1602">
                  <c:v>42373</c:v>
                </c:pt>
                <c:pt idx="1603">
                  <c:v>42370</c:v>
                </c:pt>
              </c:numCache>
            </c:numRef>
          </c:cat>
          <c:val>
            <c:numRef>
              <c:f>Fuel!$T$94:$T$1697</c:f>
              <c:numCache>
                <c:formatCode>0.00</c:formatCode>
                <c:ptCount val="1604"/>
                <c:pt idx="1">
                  <c:v>583.37713534822592</c:v>
                </c:pt>
                <c:pt idx="2">
                  <c:v>561.10381077529553</c:v>
                </c:pt>
                <c:pt idx="3">
                  <c:v>585.87385019710905</c:v>
                </c:pt>
                <c:pt idx="4">
                  <c:v>597.56898817345598</c:v>
                </c:pt>
                <c:pt idx="5">
                  <c:v>579.89487516425754</c:v>
                </c:pt>
                <c:pt idx="6">
                  <c:v>567.93692509855452</c:v>
                </c:pt>
                <c:pt idx="7">
                  <c:v>603.08804204993419</c:v>
                </c:pt>
                <c:pt idx="8">
                  <c:v>599.80289093298279</c:v>
                </c:pt>
                <c:pt idx="9">
                  <c:v>584.03416557161631</c:v>
                </c:pt>
                <c:pt idx="10">
                  <c:v>569.18528252299598</c:v>
                </c:pt>
                <c:pt idx="11">
                  <c:v>535.28252299605776</c:v>
                </c:pt>
                <c:pt idx="12">
                  <c:v>559.46123521681989</c:v>
                </c:pt>
                <c:pt idx="13">
                  <c:v>550.91984231274637</c:v>
                </c:pt>
                <c:pt idx="14">
                  <c:v>551.64257555847564</c:v>
                </c:pt>
                <c:pt idx="15">
                  <c:v>579.56636005256235</c:v>
                </c:pt>
                <c:pt idx="16">
                  <c:v>585.80814717476994</c:v>
                </c:pt>
                <c:pt idx="17">
                  <c:v>578.90932982917207</c:v>
                </c:pt>
                <c:pt idx="18">
                  <c:v>576.74113009198425</c:v>
                </c:pt>
                <c:pt idx="19">
                  <c:v>607.68725361366614</c:v>
                </c:pt>
                <c:pt idx="20">
                  <c:v>590.4073587385019</c:v>
                </c:pt>
                <c:pt idx="21">
                  <c:v>598.35742444152424</c:v>
                </c:pt>
                <c:pt idx="22">
                  <c:v>655.25624178712224</c:v>
                </c:pt>
                <c:pt idx="23">
                  <c:v>638.50197109067005</c:v>
                </c:pt>
                <c:pt idx="24">
                  <c:v>647.96320630749017</c:v>
                </c:pt>
                <c:pt idx="25">
                  <c:v>617.67411300919844</c:v>
                </c:pt>
                <c:pt idx="26">
                  <c:v>613.86333771353475</c:v>
                </c:pt>
                <c:pt idx="27">
                  <c:v>566.42575558475687</c:v>
                </c:pt>
                <c:pt idx="28">
                  <c:v>555.97897503285151</c:v>
                </c:pt>
                <c:pt idx="29">
                  <c:v>517.47700394218134</c:v>
                </c:pt>
                <c:pt idx="30">
                  <c:v>542.18134034165564</c:v>
                </c:pt>
                <c:pt idx="31">
                  <c:v>586.13666228646514</c:v>
                </c:pt>
                <c:pt idx="32">
                  <c:v>630.02628120893564</c:v>
                </c:pt>
                <c:pt idx="33">
                  <c:v>617.27989487516425</c:v>
                </c:pt>
                <c:pt idx="34">
                  <c:v>613.40341655716156</c:v>
                </c:pt>
                <c:pt idx="35">
                  <c:v>721.22207621550581</c:v>
                </c:pt>
                <c:pt idx="36">
                  <c:v>673.65308804204994</c:v>
                </c:pt>
                <c:pt idx="37">
                  <c:v>624.11300919842301</c:v>
                </c:pt>
                <c:pt idx="38">
                  <c:v>575.49277266754268</c:v>
                </c:pt>
                <c:pt idx="39">
                  <c:v>576.47831800262804</c:v>
                </c:pt>
                <c:pt idx="40">
                  <c:v>530.68331143232581</c:v>
                </c:pt>
                <c:pt idx="41">
                  <c:v>518.19973718791061</c:v>
                </c:pt>
                <c:pt idx="42">
                  <c:v>498.2260183968462</c:v>
                </c:pt>
                <c:pt idx="43">
                  <c:v>508.14717477003944</c:v>
                </c:pt>
                <c:pt idx="44">
                  <c:v>503.48226018396844</c:v>
                </c:pt>
                <c:pt idx="45">
                  <c:v>503.41655716162944</c:v>
                </c:pt>
                <c:pt idx="46">
                  <c:v>494.21813403416553</c:v>
                </c:pt>
                <c:pt idx="47">
                  <c:v>490.86727989487508</c:v>
                </c:pt>
                <c:pt idx="48">
                  <c:v>503.1537450722733</c:v>
                </c:pt>
                <c:pt idx="49">
                  <c:v>497.56898817345598</c:v>
                </c:pt>
                <c:pt idx="50">
                  <c:v>526.80683311432324</c:v>
                </c:pt>
                <c:pt idx="51">
                  <c:v>518.85676741130089</c:v>
                </c:pt>
                <c:pt idx="52">
                  <c:v>507.95006570302235</c:v>
                </c:pt>
                <c:pt idx="53">
                  <c:v>511.56373193166883</c:v>
                </c:pt>
                <c:pt idx="54">
                  <c:v>508.86990801576871</c:v>
                </c:pt>
                <c:pt idx="55">
                  <c:v>521.22207621550592</c:v>
                </c:pt>
                <c:pt idx="56">
                  <c:v>523.25886990801575</c:v>
                </c:pt>
                <c:pt idx="57">
                  <c:v>516.16294349540078</c:v>
                </c:pt>
                <c:pt idx="58">
                  <c:v>503.74507227332458</c:v>
                </c:pt>
                <c:pt idx="59">
                  <c:v>504.53350854139285</c:v>
                </c:pt>
                <c:pt idx="60">
                  <c:v>507.09592641261492</c:v>
                </c:pt>
                <c:pt idx="61">
                  <c:v>500.59132720105123</c:v>
                </c:pt>
                <c:pt idx="62">
                  <c:v>501.37976346911955</c:v>
                </c:pt>
                <c:pt idx="63">
                  <c:v>506.2417871222076</c:v>
                </c:pt>
                <c:pt idx="64">
                  <c:v>495.59789750328508</c:v>
                </c:pt>
                <c:pt idx="65">
                  <c:v>479.43495400788436</c:v>
                </c:pt>
                <c:pt idx="66">
                  <c:v>486.79369250985536</c:v>
                </c:pt>
                <c:pt idx="67">
                  <c:v>488.63337713534816</c:v>
                </c:pt>
                <c:pt idx="68">
                  <c:v>485.67674113009195</c:v>
                </c:pt>
                <c:pt idx="69">
                  <c:v>479.76346911957944</c:v>
                </c:pt>
                <c:pt idx="70">
                  <c:v>470.36793692509849</c:v>
                </c:pt>
                <c:pt idx="71">
                  <c:v>470.36793692509849</c:v>
                </c:pt>
                <c:pt idx="72">
                  <c:v>469.25098554533508</c:v>
                </c:pt>
                <c:pt idx="73">
                  <c:v>464.38896189224698</c:v>
                </c:pt>
                <c:pt idx="74">
                  <c:v>458.67279894875162</c:v>
                </c:pt>
                <c:pt idx="75">
                  <c:v>441.72141918528246</c:v>
                </c:pt>
                <c:pt idx="76">
                  <c:v>452.29960578186586</c:v>
                </c:pt>
                <c:pt idx="77">
                  <c:v>450.98554533508542</c:v>
                </c:pt>
                <c:pt idx="78">
                  <c:v>442.11563731931659</c:v>
                </c:pt>
                <c:pt idx="79">
                  <c:v>434.75689881734559</c:v>
                </c:pt>
                <c:pt idx="80">
                  <c:v>426.21550591327195</c:v>
                </c:pt>
                <c:pt idx="81">
                  <c:v>431.01182654402095</c:v>
                </c:pt>
                <c:pt idx="82">
                  <c:v>428.12089356110374</c:v>
                </c:pt>
                <c:pt idx="83">
                  <c:v>425.88699080157681</c:v>
                </c:pt>
                <c:pt idx="84">
                  <c:v>423.25886990801575</c:v>
                </c:pt>
                <c:pt idx="85">
                  <c:v>415.24310118265447</c:v>
                </c:pt>
                <c:pt idx="86">
                  <c:v>406.76741130091983</c:v>
                </c:pt>
                <c:pt idx="87">
                  <c:v>398.68593955321944</c:v>
                </c:pt>
                <c:pt idx="88">
                  <c:v>385.41392904073587</c:v>
                </c:pt>
                <c:pt idx="89">
                  <c:v>395.00657030223391</c:v>
                </c:pt>
                <c:pt idx="90">
                  <c:v>404.79632063074905</c:v>
                </c:pt>
                <c:pt idx="91">
                  <c:v>397.63469119579503</c:v>
                </c:pt>
                <c:pt idx="92">
                  <c:v>392.04993429697765</c:v>
                </c:pt>
                <c:pt idx="93">
                  <c:v>390.47306176084101</c:v>
                </c:pt>
                <c:pt idx="94">
                  <c:v>393.42969776609726</c:v>
                </c:pt>
                <c:pt idx="95">
                  <c:v>386.85939553219447</c:v>
                </c:pt>
                <c:pt idx="96">
                  <c:v>394.34954007884363</c:v>
                </c:pt>
                <c:pt idx="97">
                  <c:v>387.12220762155056</c:v>
                </c:pt>
                <c:pt idx="98">
                  <c:v>374.96714848883045</c:v>
                </c:pt>
                <c:pt idx="99">
                  <c:v>353.94218134034168</c:v>
                </c:pt>
                <c:pt idx="100">
                  <c:v>354.00788436268067</c:v>
                </c:pt>
                <c:pt idx="101">
                  <c:v>350.32851511169514</c:v>
                </c:pt>
                <c:pt idx="102">
                  <c:v>352.29960578186598</c:v>
                </c:pt>
                <c:pt idx="103">
                  <c:v>376.01839684625492</c:v>
                </c:pt>
                <c:pt idx="104">
                  <c:v>421.15637319316681</c:v>
                </c:pt>
                <c:pt idx="105">
                  <c:v>419.18528252299609</c:v>
                </c:pt>
                <c:pt idx="106">
                  <c:v>407.03022339027598</c:v>
                </c:pt>
                <c:pt idx="107">
                  <c:v>402.62812089356112</c:v>
                </c:pt>
                <c:pt idx="108">
                  <c:v>416.75427069645201</c:v>
                </c:pt>
                <c:pt idx="109">
                  <c:v>409.78975032851508</c:v>
                </c:pt>
                <c:pt idx="110">
                  <c:v>422.14191852825229</c:v>
                </c:pt>
                <c:pt idx="111">
                  <c:v>419.38239159001319</c:v>
                </c:pt>
                <c:pt idx="112">
                  <c:v>419.31668856767408</c:v>
                </c:pt>
                <c:pt idx="113">
                  <c:v>421.02496714848883</c:v>
                </c:pt>
                <c:pt idx="114">
                  <c:v>421.9448094612352</c:v>
                </c:pt>
                <c:pt idx="115">
                  <c:v>435.47963206307492</c:v>
                </c:pt>
                <c:pt idx="116">
                  <c:v>431.27463863337709</c:v>
                </c:pt>
                <c:pt idx="117">
                  <c:v>428.77792378449402</c:v>
                </c:pt>
                <c:pt idx="118">
                  <c:v>411.76084099868598</c:v>
                </c:pt>
                <c:pt idx="119">
                  <c:v>421.61629434954006</c:v>
                </c:pt>
                <c:pt idx="120">
                  <c:v>441.32720105124832</c:v>
                </c:pt>
                <c:pt idx="121">
                  <c:v>448.16031537450715</c:v>
                </c:pt>
                <c:pt idx="122">
                  <c:v>444.74375821287776</c:v>
                </c:pt>
                <c:pt idx="123">
                  <c:v>443.88961892247045</c:v>
                </c:pt>
                <c:pt idx="124">
                  <c:v>439.61892247043357</c:v>
                </c:pt>
                <c:pt idx="125">
                  <c:v>458.40998685939547</c:v>
                </c:pt>
                <c:pt idx="126">
                  <c:v>460.5124835742443</c:v>
                </c:pt>
                <c:pt idx="127">
                  <c:v>460.64388961892246</c:v>
                </c:pt>
                <c:pt idx="128">
                  <c:v>456.76741130091978</c:v>
                </c:pt>
                <c:pt idx="129">
                  <c:v>468.13403416557162</c:v>
                </c:pt>
                <c:pt idx="130">
                  <c:v>470.49934296977659</c:v>
                </c:pt>
                <c:pt idx="131">
                  <c:v>456.96452036793687</c:v>
                </c:pt>
                <c:pt idx="132">
                  <c:v>470.1051248357424</c:v>
                </c:pt>
                <c:pt idx="133">
                  <c:v>467.67411300919838</c:v>
                </c:pt>
                <c:pt idx="134">
                  <c:v>464.25755584756894</c:v>
                </c:pt>
                <c:pt idx="135">
                  <c:v>470.82785808147173</c:v>
                </c:pt>
                <c:pt idx="136">
                  <c:v>475.75558475689877</c:v>
                </c:pt>
                <c:pt idx="137">
                  <c:v>465.63731931668849</c:v>
                </c:pt>
                <c:pt idx="138">
                  <c:v>461.95795006570302</c:v>
                </c:pt>
                <c:pt idx="139">
                  <c:v>464.38896189224698</c:v>
                </c:pt>
                <c:pt idx="140">
                  <c:v>476.08409986859391</c:v>
                </c:pt>
                <c:pt idx="141">
                  <c:v>467.21419185282519</c:v>
                </c:pt>
                <c:pt idx="142">
                  <c:v>454.4021024967148</c:v>
                </c:pt>
                <c:pt idx="143">
                  <c:v>449.21156373193168</c:v>
                </c:pt>
                <c:pt idx="144">
                  <c:v>444.15243101182648</c:v>
                </c:pt>
                <c:pt idx="145">
                  <c:v>443.69250985545335</c:v>
                </c:pt>
                <c:pt idx="146">
                  <c:v>443.56110381077531</c:v>
                </c:pt>
                <c:pt idx="147">
                  <c:v>437.4507227332457</c:v>
                </c:pt>
                <c:pt idx="148">
                  <c:v>436.39947437582128</c:v>
                </c:pt>
                <c:pt idx="149">
                  <c:v>429.43495400788436</c:v>
                </c:pt>
                <c:pt idx="150">
                  <c:v>413.92904073587385</c:v>
                </c:pt>
                <c:pt idx="151">
                  <c:v>406.83311432325888</c:v>
                </c:pt>
                <c:pt idx="152">
                  <c:v>413.73193166885676</c:v>
                </c:pt>
                <c:pt idx="153">
                  <c:v>417.0170827858081</c:v>
                </c:pt>
                <c:pt idx="154">
                  <c:v>415.50591327201045</c:v>
                </c:pt>
                <c:pt idx="155">
                  <c:v>404.46780551905385</c:v>
                </c:pt>
                <c:pt idx="156">
                  <c:v>401.97109067017078</c:v>
                </c:pt>
                <c:pt idx="157">
                  <c:v>398.55453350854134</c:v>
                </c:pt>
                <c:pt idx="158">
                  <c:v>393.10118265440207</c:v>
                </c:pt>
                <c:pt idx="159">
                  <c:v>417.14848883048614</c:v>
                </c:pt>
                <c:pt idx="160">
                  <c:v>415.04599211563732</c:v>
                </c:pt>
                <c:pt idx="161">
                  <c:v>413.33771353482257</c:v>
                </c:pt>
                <c:pt idx="162">
                  <c:v>413.33771353482257</c:v>
                </c:pt>
                <c:pt idx="163">
                  <c:v>414.78318002628117</c:v>
                </c:pt>
                <c:pt idx="164">
                  <c:v>410.51248357424436</c:v>
                </c:pt>
                <c:pt idx="165">
                  <c:v>411.36662286465173</c:v>
                </c:pt>
                <c:pt idx="166">
                  <c:v>420.82785808147173</c:v>
                </c:pt>
                <c:pt idx="167">
                  <c:v>418.33114323258872</c:v>
                </c:pt>
                <c:pt idx="168">
                  <c:v>401.77398160315374</c:v>
                </c:pt>
                <c:pt idx="169">
                  <c:v>406.76741130091978</c:v>
                </c:pt>
                <c:pt idx="170">
                  <c:v>396.32063074901441</c:v>
                </c:pt>
                <c:pt idx="171">
                  <c:v>384.82260183968464</c:v>
                </c:pt>
                <c:pt idx="172">
                  <c:v>360.57818659658341</c:v>
                </c:pt>
                <c:pt idx="173">
                  <c:v>367.14848883048614</c:v>
                </c:pt>
                <c:pt idx="174">
                  <c:v>381.27463863337715</c:v>
                </c:pt>
                <c:pt idx="175">
                  <c:v>383.63994743758212</c:v>
                </c:pt>
                <c:pt idx="176">
                  <c:v>381.80026281208939</c:v>
                </c:pt>
                <c:pt idx="177">
                  <c:v>387.45072273324575</c:v>
                </c:pt>
                <c:pt idx="178">
                  <c:v>388.83048620236531</c:v>
                </c:pt>
                <c:pt idx="179">
                  <c:v>388.63337713534827</c:v>
                </c:pt>
                <c:pt idx="180">
                  <c:v>383.44283837056508</c:v>
                </c:pt>
                <c:pt idx="181">
                  <c:v>382.06307490144548</c:v>
                </c:pt>
                <c:pt idx="182">
                  <c:v>380.09198423127464</c:v>
                </c:pt>
                <c:pt idx="183">
                  <c:v>372.60183968462547</c:v>
                </c:pt>
                <c:pt idx="184">
                  <c:v>371.48488830486207</c:v>
                </c:pt>
                <c:pt idx="185">
                  <c:v>382.72010512483575</c:v>
                </c:pt>
                <c:pt idx="186">
                  <c:v>392.83837056504603</c:v>
                </c:pt>
                <c:pt idx="187">
                  <c:v>408.21287779237844</c:v>
                </c:pt>
                <c:pt idx="188">
                  <c:v>406.63600525624179</c:v>
                </c:pt>
                <c:pt idx="189">
                  <c:v>393.10118265440212</c:v>
                </c:pt>
                <c:pt idx="190">
                  <c:v>394.94086727989492</c:v>
                </c:pt>
                <c:pt idx="191">
                  <c:v>395.33508541392905</c:v>
                </c:pt>
                <c:pt idx="192">
                  <c:v>394.67805519053877</c:v>
                </c:pt>
                <c:pt idx="193">
                  <c:v>399.54007884362682</c:v>
                </c:pt>
                <c:pt idx="194">
                  <c:v>386.20236530880419</c:v>
                </c:pt>
                <c:pt idx="195">
                  <c:v>368.72536136662291</c:v>
                </c:pt>
                <c:pt idx="196">
                  <c:v>360.57818659658346</c:v>
                </c:pt>
                <c:pt idx="197">
                  <c:v>388.76478318002626</c:v>
                </c:pt>
                <c:pt idx="198">
                  <c:v>388.56767411300916</c:v>
                </c:pt>
                <c:pt idx="199">
                  <c:v>396.18922470433637</c:v>
                </c:pt>
                <c:pt idx="200">
                  <c:v>403.81077529566357</c:v>
                </c:pt>
                <c:pt idx="201">
                  <c:v>394.34954007884363</c:v>
                </c:pt>
                <c:pt idx="202">
                  <c:v>394.67805519053877</c:v>
                </c:pt>
                <c:pt idx="203">
                  <c:v>385.80814717477</c:v>
                </c:pt>
                <c:pt idx="204">
                  <c:v>375.42706964520369</c:v>
                </c:pt>
                <c:pt idx="205">
                  <c:v>389.2247043363995</c:v>
                </c:pt>
                <c:pt idx="206">
                  <c:v>406.1760840998686</c:v>
                </c:pt>
                <c:pt idx="207">
                  <c:v>406.1760840998686</c:v>
                </c:pt>
                <c:pt idx="208">
                  <c:v>406.83311432325883</c:v>
                </c:pt>
                <c:pt idx="209">
                  <c:v>406.1760840998686</c:v>
                </c:pt>
                <c:pt idx="210">
                  <c:v>403.21944809461235</c:v>
                </c:pt>
                <c:pt idx="211">
                  <c:v>401.90538764783179</c:v>
                </c:pt>
                <c:pt idx="212">
                  <c:v>411.43232588699078</c:v>
                </c:pt>
                <c:pt idx="213">
                  <c:v>404.20499342969777</c:v>
                </c:pt>
                <c:pt idx="214">
                  <c:v>402.23390275952693</c:v>
                </c:pt>
                <c:pt idx="215">
                  <c:v>396.97766097240475</c:v>
                </c:pt>
                <c:pt idx="216">
                  <c:v>395.99211563731933</c:v>
                </c:pt>
                <c:pt idx="217">
                  <c:v>386.33377135348229</c:v>
                </c:pt>
                <c:pt idx="218">
                  <c:v>384.3626806833114</c:v>
                </c:pt>
                <c:pt idx="219">
                  <c:v>394.21813403416553</c:v>
                </c:pt>
                <c:pt idx="220">
                  <c:v>388.96189224704335</c:v>
                </c:pt>
                <c:pt idx="221">
                  <c:v>382.06964520367939</c:v>
                </c:pt>
                <c:pt idx="222">
                  <c:v>380.74901445466492</c:v>
                </c:pt>
                <c:pt idx="223">
                  <c:v>379.10643889618922</c:v>
                </c:pt>
                <c:pt idx="224">
                  <c:v>374.50722733245726</c:v>
                </c:pt>
                <c:pt idx="225">
                  <c:v>377.79237844940866</c:v>
                </c:pt>
                <c:pt idx="226">
                  <c:v>375.82128777923782</c:v>
                </c:pt>
                <c:pt idx="227">
                  <c:v>369.25098554533508</c:v>
                </c:pt>
                <c:pt idx="228">
                  <c:v>369.25098554533508</c:v>
                </c:pt>
                <c:pt idx="229">
                  <c:v>370.2365308804205</c:v>
                </c:pt>
                <c:pt idx="230">
                  <c:v>365.30880420499341</c:v>
                </c:pt>
                <c:pt idx="231">
                  <c:v>360.70959264126145</c:v>
                </c:pt>
                <c:pt idx="232">
                  <c:v>357.75295663600525</c:v>
                </c:pt>
                <c:pt idx="233">
                  <c:v>345.92641261498028</c:v>
                </c:pt>
                <c:pt idx="234">
                  <c:v>340.34165571616296</c:v>
                </c:pt>
                <c:pt idx="235">
                  <c:v>348.5545335085414</c:v>
                </c:pt>
                <c:pt idx="236">
                  <c:v>356.76741130091983</c:v>
                </c:pt>
                <c:pt idx="237">
                  <c:v>361.36662286465173</c:v>
                </c:pt>
                <c:pt idx="238">
                  <c:v>362.68068331143235</c:v>
                </c:pt>
                <c:pt idx="239">
                  <c:v>352.82522996057821</c:v>
                </c:pt>
                <c:pt idx="240">
                  <c:v>372.53613666228648</c:v>
                </c:pt>
                <c:pt idx="241">
                  <c:v>366.62286465177397</c:v>
                </c:pt>
                <c:pt idx="242">
                  <c:v>376.14980289093296</c:v>
                </c:pt>
                <c:pt idx="243">
                  <c:v>368.92247043363994</c:v>
                </c:pt>
                <c:pt idx="244">
                  <c:v>366.95137976346911</c:v>
                </c:pt>
                <c:pt idx="245">
                  <c:v>360.70959264126145</c:v>
                </c:pt>
                <c:pt idx="246">
                  <c:v>366.29434954007883</c:v>
                </c:pt>
                <c:pt idx="247">
                  <c:v>362.02365308804207</c:v>
                </c:pt>
                <c:pt idx="248">
                  <c:v>361.69513797634693</c:v>
                </c:pt>
                <c:pt idx="249">
                  <c:v>367.27989487516425</c:v>
                </c:pt>
                <c:pt idx="250">
                  <c:v>360.70959264126145</c:v>
                </c:pt>
                <c:pt idx="251">
                  <c:v>362.35216819973715</c:v>
                </c:pt>
                <c:pt idx="252">
                  <c:v>362.02365308804207</c:v>
                </c:pt>
                <c:pt idx="253">
                  <c:v>357.75295663600525</c:v>
                </c:pt>
                <c:pt idx="254">
                  <c:v>359.72404730617609</c:v>
                </c:pt>
                <c:pt idx="255">
                  <c:v>357.09592641261497</c:v>
                </c:pt>
                <c:pt idx="256">
                  <c:v>363.00919842312743</c:v>
                </c:pt>
                <c:pt idx="257">
                  <c:v>374.83574244415246</c:v>
                </c:pt>
                <c:pt idx="258">
                  <c:v>372.93035479632067</c:v>
                </c:pt>
                <c:pt idx="259">
                  <c:v>372.93035479632067</c:v>
                </c:pt>
                <c:pt idx="260">
                  <c:v>367.0170827858081</c:v>
                </c:pt>
                <c:pt idx="261">
                  <c:v>342.70696452036793</c:v>
                </c:pt>
                <c:pt idx="262">
                  <c:v>334.4940867279895</c:v>
                </c:pt>
                <c:pt idx="263">
                  <c:v>337.4507227332457</c:v>
                </c:pt>
                <c:pt idx="264">
                  <c:v>335.80814717477</c:v>
                </c:pt>
                <c:pt idx="265">
                  <c:v>330.55190538764782</c:v>
                </c:pt>
                <c:pt idx="266">
                  <c:v>322.66754270696453</c:v>
                </c:pt>
                <c:pt idx="267">
                  <c:v>317.41130091984229</c:v>
                </c:pt>
                <c:pt idx="268">
                  <c:v>325.62417871222078</c:v>
                </c:pt>
                <c:pt idx="269">
                  <c:v>325.62417871222078</c:v>
                </c:pt>
                <c:pt idx="270">
                  <c:v>325.29566360052564</c:v>
                </c:pt>
                <c:pt idx="271">
                  <c:v>334.82260183968464</c:v>
                </c:pt>
                <c:pt idx="272">
                  <c:v>337.77923784494089</c:v>
                </c:pt>
                <c:pt idx="273">
                  <c:v>340.40735873850196</c:v>
                </c:pt>
                <c:pt idx="274">
                  <c:v>328.25229960578184</c:v>
                </c:pt>
                <c:pt idx="275">
                  <c:v>340.07884362680687</c:v>
                </c:pt>
                <c:pt idx="276">
                  <c:v>320.69645203679369</c:v>
                </c:pt>
                <c:pt idx="277">
                  <c:v>341.72141918528251</c:v>
                </c:pt>
                <c:pt idx="278">
                  <c:v>340.07884362680687</c:v>
                </c:pt>
                <c:pt idx="279">
                  <c:v>345.40078843626804</c:v>
                </c:pt>
                <c:pt idx="280">
                  <c:v>366.42575558475687</c:v>
                </c:pt>
                <c:pt idx="281">
                  <c:v>369.71090670170821</c:v>
                </c:pt>
                <c:pt idx="282">
                  <c:v>372.99605781865961</c:v>
                </c:pt>
                <c:pt idx="283">
                  <c:v>373.98160315374503</c:v>
                </c:pt>
                <c:pt idx="284">
                  <c:v>373.3245729303548</c:v>
                </c:pt>
                <c:pt idx="285">
                  <c:v>364.45466491458603</c:v>
                </c:pt>
                <c:pt idx="286">
                  <c:v>366.09724047306173</c:v>
                </c:pt>
                <c:pt idx="287">
                  <c:v>371.68199737187911</c:v>
                </c:pt>
                <c:pt idx="288">
                  <c:v>382.52299605781866</c:v>
                </c:pt>
                <c:pt idx="289">
                  <c:v>367.08278580814715</c:v>
                </c:pt>
                <c:pt idx="290">
                  <c:v>353.94218134034162</c:v>
                </c:pt>
                <c:pt idx="291">
                  <c:v>351.3140604467805</c:v>
                </c:pt>
                <c:pt idx="292">
                  <c:v>344.74375821287776</c:v>
                </c:pt>
                <c:pt idx="293">
                  <c:v>352.9566360052562</c:v>
                </c:pt>
                <c:pt idx="294">
                  <c:v>360.51248357424436</c:v>
                </c:pt>
                <c:pt idx="295">
                  <c:v>362.81208935611033</c:v>
                </c:pt>
                <c:pt idx="296">
                  <c:v>347.96320630749011</c:v>
                </c:pt>
                <c:pt idx="297">
                  <c:v>347.30617608409983</c:v>
                </c:pt>
                <c:pt idx="298">
                  <c:v>336.00525624178709</c:v>
                </c:pt>
                <c:pt idx="299">
                  <c:v>345.86070959264123</c:v>
                </c:pt>
                <c:pt idx="300">
                  <c:v>349.80289093298285</c:v>
                </c:pt>
                <c:pt idx="301">
                  <c:v>345.53219448094609</c:v>
                </c:pt>
                <c:pt idx="302">
                  <c:v>342.57555847568989</c:v>
                </c:pt>
                <c:pt idx="303">
                  <c:v>342.57555847568989</c:v>
                </c:pt>
                <c:pt idx="304">
                  <c:v>334.62549277266754</c:v>
                </c:pt>
                <c:pt idx="305">
                  <c:v>334.29697766097235</c:v>
                </c:pt>
                <c:pt idx="306">
                  <c:v>333.04862023653084</c:v>
                </c:pt>
                <c:pt idx="307">
                  <c:v>333.70565045992112</c:v>
                </c:pt>
                <c:pt idx="308">
                  <c:v>329.17214191852821</c:v>
                </c:pt>
                <c:pt idx="309">
                  <c:v>325.88699080157681</c:v>
                </c:pt>
                <c:pt idx="310">
                  <c:v>322.99605781865961</c:v>
                </c:pt>
                <c:pt idx="311">
                  <c:v>319.71090670170827</c:v>
                </c:pt>
                <c:pt idx="312">
                  <c:v>314.45466491458603</c:v>
                </c:pt>
                <c:pt idx="313">
                  <c:v>305.38764783180022</c:v>
                </c:pt>
                <c:pt idx="314">
                  <c:v>306.0446780551905</c:v>
                </c:pt>
                <c:pt idx="315">
                  <c:v>307.62155059132721</c:v>
                </c:pt>
                <c:pt idx="316">
                  <c:v>306.43889618922469</c:v>
                </c:pt>
                <c:pt idx="317">
                  <c:v>307.6872536136662</c:v>
                </c:pt>
                <c:pt idx="318">
                  <c:v>305.05913272010508</c:v>
                </c:pt>
                <c:pt idx="319">
                  <c:v>309.85545335085408</c:v>
                </c:pt>
                <c:pt idx="320">
                  <c:v>312.4178712220762</c:v>
                </c:pt>
                <c:pt idx="321">
                  <c:v>310.11826544021028</c:v>
                </c:pt>
                <c:pt idx="322">
                  <c:v>301.24835742444151</c:v>
                </c:pt>
                <c:pt idx="323">
                  <c:v>301.24835742444151</c:v>
                </c:pt>
                <c:pt idx="324">
                  <c:v>315.70302233902754</c:v>
                </c:pt>
                <c:pt idx="325">
                  <c:v>312.4178712220762</c:v>
                </c:pt>
                <c:pt idx="326">
                  <c:v>310.7752956636005</c:v>
                </c:pt>
                <c:pt idx="327">
                  <c:v>307.16162943495402</c:v>
                </c:pt>
                <c:pt idx="328">
                  <c:v>313.40341655716162</c:v>
                </c:pt>
                <c:pt idx="329">
                  <c:v>306.1760840998686</c:v>
                </c:pt>
                <c:pt idx="330">
                  <c:v>307.16162943495402</c:v>
                </c:pt>
                <c:pt idx="331">
                  <c:v>297.96320630749017</c:v>
                </c:pt>
                <c:pt idx="332">
                  <c:v>285.47963206307492</c:v>
                </c:pt>
                <c:pt idx="333">
                  <c:v>286.46517739816034</c:v>
                </c:pt>
                <c:pt idx="334">
                  <c:v>324.36925098554531</c:v>
                </c:pt>
                <c:pt idx="335">
                  <c:v>288.76478318002631</c:v>
                </c:pt>
                <c:pt idx="336">
                  <c:v>285.80814717477</c:v>
                </c:pt>
                <c:pt idx="337">
                  <c:v>282.85151116951374</c:v>
                </c:pt>
                <c:pt idx="338">
                  <c:v>282.52299605781866</c:v>
                </c:pt>
                <c:pt idx="339">
                  <c:v>277.26675427069648</c:v>
                </c:pt>
                <c:pt idx="340">
                  <c:v>283.50854139290408</c:v>
                </c:pt>
                <c:pt idx="341">
                  <c:v>292.70696452036793</c:v>
                </c:pt>
                <c:pt idx="342">
                  <c:v>286.46517739816034</c:v>
                </c:pt>
                <c:pt idx="343">
                  <c:v>283.50854139290408</c:v>
                </c:pt>
                <c:pt idx="344">
                  <c:v>277.9237844940867</c:v>
                </c:pt>
                <c:pt idx="345">
                  <c:v>272.33902759526939</c:v>
                </c:pt>
                <c:pt idx="346">
                  <c:v>269.38239159001313</c:v>
                </c:pt>
                <c:pt idx="347">
                  <c:v>274.63863337713531</c:v>
                </c:pt>
                <c:pt idx="348">
                  <c:v>271.35348226018397</c:v>
                </c:pt>
                <c:pt idx="349">
                  <c:v>266.09724047306173</c:v>
                </c:pt>
                <c:pt idx="350">
                  <c:v>269.38239159001313</c:v>
                </c:pt>
                <c:pt idx="351">
                  <c:v>275.95269382391587</c:v>
                </c:pt>
                <c:pt idx="352">
                  <c:v>273.98160315374508</c:v>
                </c:pt>
                <c:pt idx="353">
                  <c:v>272.66754270696453</c:v>
                </c:pt>
                <c:pt idx="354">
                  <c:v>262.81208935611039</c:v>
                </c:pt>
                <c:pt idx="355">
                  <c:v>262.81208935611039</c:v>
                </c:pt>
                <c:pt idx="356">
                  <c:v>266.75427069645201</c:v>
                </c:pt>
                <c:pt idx="357">
                  <c:v>282.52299605781866</c:v>
                </c:pt>
                <c:pt idx="358">
                  <c:v>282.52299605781866</c:v>
                </c:pt>
                <c:pt idx="359">
                  <c:v>274.63863337713531</c:v>
                </c:pt>
                <c:pt idx="360">
                  <c:v>264.45466491458603</c:v>
                </c:pt>
                <c:pt idx="361">
                  <c:v>256.89881734559788</c:v>
                </c:pt>
                <c:pt idx="362">
                  <c:v>251.64257555847567</c:v>
                </c:pt>
                <c:pt idx="363">
                  <c:v>244.74375821287779</c:v>
                </c:pt>
                <c:pt idx="364">
                  <c:v>244.74375821287779</c:v>
                </c:pt>
                <c:pt idx="365">
                  <c:v>244.74375821287779</c:v>
                </c:pt>
                <c:pt idx="366">
                  <c:v>244.74375821287779</c:v>
                </c:pt>
                <c:pt idx="367">
                  <c:v>252.62812089356112</c:v>
                </c:pt>
                <c:pt idx="368">
                  <c:v>254.59921156373193</c:v>
                </c:pt>
                <c:pt idx="369">
                  <c:v>247.37187910643888</c:v>
                </c:pt>
                <c:pt idx="370">
                  <c:v>243.42969776609721</c:v>
                </c:pt>
                <c:pt idx="371">
                  <c:v>227.00394218134031</c:v>
                </c:pt>
                <c:pt idx="372">
                  <c:v>232.91721419185282</c:v>
                </c:pt>
                <c:pt idx="373">
                  <c:v>237.84494086727992</c:v>
                </c:pt>
                <c:pt idx="374">
                  <c:v>226.6754270696452</c:v>
                </c:pt>
                <c:pt idx="375">
                  <c:v>223.71879106438894</c:v>
                </c:pt>
                <c:pt idx="376">
                  <c:v>215.83442838370564</c:v>
                </c:pt>
                <c:pt idx="377">
                  <c:v>220.43363994743754</c:v>
                </c:pt>
                <c:pt idx="378">
                  <c:v>227.33245729303547</c:v>
                </c:pt>
                <c:pt idx="379">
                  <c:v>241.4586070959264</c:v>
                </c:pt>
                <c:pt idx="380">
                  <c:v>237.51642575558475</c:v>
                </c:pt>
                <c:pt idx="381">
                  <c:v>243.75821287779237</c:v>
                </c:pt>
                <c:pt idx="382">
                  <c:v>250.65703022339025</c:v>
                </c:pt>
                <c:pt idx="383">
                  <c:v>241.4586070959264</c:v>
                </c:pt>
                <c:pt idx="384">
                  <c:v>247.37187910643888</c:v>
                </c:pt>
                <c:pt idx="385">
                  <c:v>309.26412614980291</c:v>
                </c:pt>
                <c:pt idx="386">
                  <c:v>248.35742444152427</c:v>
                </c:pt>
                <c:pt idx="387">
                  <c:v>248.02890932982916</c:v>
                </c:pt>
                <c:pt idx="388">
                  <c:v>248.68593955321944</c:v>
                </c:pt>
                <c:pt idx="389">
                  <c:v>240.47306176084101</c:v>
                </c:pt>
                <c:pt idx="390">
                  <c:v>234.23127463863335</c:v>
                </c:pt>
                <c:pt idx="391">
                  <c:v>239.15900131406042</c:v>
                </c:pt>
                <c:pt idx="392">
                  <c:v>234.55978975032852</c:v>
                </c:pt>
                <c:pt idx="393">
                  <c:v>225.0328515111695</c:v>
                </c:pt>
                <c:pt idx="394">
                  <c:v>234.23127463863335</c:v>
                </c:pt>
                <c:pt idx="395">
                  <c:v>228.64651773981601</c:v>
                </c:pt>
                <c:pt idx="396">
                  <c:v>211.89224704336399</c:v>
                </c:pt>
                <c:pt idx="397">
                  <c:v>220.10512483574243</c:v>
                </c:pt>
                <c:pt idx="398">
                  <c:v>214.52036793692508</c:v>
                </c:pt>
                <c:pt idx="399">
                  <c:v>220.10512483574243</c:v>
                </c:pt>
                <c:pt idx="400">
                  <c:v>227.33245729303547</c:v>
                </c:pt>
                <c:pt idx="401">
                  <c:v>225.36136662286464</c:v>
                </c:pt>
                <c:pt idx="402">
                  <c:v>223.71879106438894</c:v>
                </c:pt>
                <c:pt idx="403">
                  <c:v>222.07621550591324</c:v>
                </c:pt>
                <c:pt idx="404">
                  <c:v>214.84888304862025</c:v>
                </c:pt>
                <c:pt idx="405">
                  <c:v>208.93561103810774</c:v>
                </c:pt>
                <c:pt idx="406">
                  <c:v>232.58869908015768</c:v>
                </c:pt>
                <c:pt idx="407">
                  <c:v>235.08541392904073</c:v>
                </c:pt>
                <c:pt idx="408">
                  <c:v>231.80026281208936</c:v>
                </c:pt>
                <c:pt idx="409">
                  <c:v>225.68988173455978</c:v>
                </c:pt>
                <c:pt idx="410">
                  <c:v>217.47700394218134</c:v>
                </c:pt>
                <c:pt idx="411">
                  <c:v>215.17739816031536</c:v>
                </c:pt>
                <c:pt idx="412">
                  <c:v>216.49145860709592</c:v>
                </c:pt>
                <c:pt idx="413">
                  <c:v>214.84888304862025</c:v>
                </c:pt>
                <c:pt idx="414">
                  <c:v>207.68725361366623</c:v>
                </c:pt>
                <c:pt idx="415">
                  <c:v>223.71879106438894</c:v>
                </c:pt>
                <c:pt idx="416">
                  <c:v>222.60183968462545</c:v>
                </c:pt>
                <c:pt idx="417">
                  <c:v>231.47174770039419</c:v>
                </c:pt>
                <c:pt idx="418">
                  <c:v>243.29829172141919</c:v>
                </c:pt>
                <c:pt idx="419">
                  <c:v>243.95532194480941</c:v>
                </c:pt>
                <c:pt idx="420">
                  <c:v>251.18265440210246</c:v>
                </c:pt>
                <c:pt idx="421">
                  <c:v>253.15374507227332</c:v>
                </c:pt>
                <c:pt idx="422">
                  <c:v>255.45335085413925</c:v>
                </c:pt>
                <c:pt idx="423">
                  <c:v>261.36662286465179</c:v>
                </c:pt>
                <c:pt idx="424">
                  <c:v>265.63731931668855</c:v>
                </c:pt>
                <c:pt idx="425">
                  <c:v>260.70959264126151</c:v>
                </c:pt>
                <c:pt idx="426">
                  <c:v>253.15374507227332</c:v>
                </c:pt>
                <c:pt idx="427">
                  <c:v>259.39553219448089</c:v>
                </c:pt>
                <c:pt idx="428">
                  <c:v>263.00919842312749</c:v>
                </c:pt>
                <c:pt idx="429">
                  <c:v>261.69513797634687</c:v>
                </c:pt>
                <c:pt idx="430">
                  <c:v>254.13929040735871</c:v>
                </c:pt>
                <c:pt idx="431">
                  <c:v>250.19710906701707</c:v>
                </c:pt>
                <c:pt idx="432">
                  <c:v>253.48226018396844</c:v>
                </c:pt>
                <c:pt idx="433">
                  <c:v>256.76741130091983</c:v>
                </c:pt>
                <c:pt idx="434">
                  <c:v>252.49671484888304</c:v>
                </c:pt>
                <c:pt idx="435">
                  <c:v>247.89750328515109</c:v>
                </c:pt>
                <c:pt idx="436">
                  <c:v>240.99868593955321</c:v>
                </c:pt>
                <c:pt idx="437">
                  <c:v>241.32720105124832</c:v>
                </c:pt>
                <c:pt idx="438">
                  <c:v>239.02759526938235</c:v>
                </c:pt>
                <c:pt idx="439">
                  <c:v>235.41392904073587</c:v>
                </c:pt>
                <c:pt idx="440">
                  <c:v>239.68462549277262</c:v>
                </c:pt>
                <c:pt idx="441">
                  <c:v>232.12877792378447</c:v>
                </c:pt>
                <c:pt idx="442">
                  <c:v>231.14323258869908</c:v>
                </c:pt>
                <c:pt idx="443">
                  <c:v>231.14323258869908</c:v>
                </c:pt>
                <c:pt idx="444">
                  <c:v>228.18659658344282</c:v>
                </c:pt>
                <c:pt idx="445">
                  <c:v>232.45729303547958</c:v>
                </c:pt>
                <c:pt idx="446">
                  <c:v>228.51511169513796</c:v>
                </c:pt>
                <c:pt idx="447">
                  <c:v>232.78580814717475</c:v>
                </c:pt>
                <c:pt idx="448">
                  <c:v>234.09986859395528</c:v>
                </c:pt>
                <c:pt idx="449">
                  <c:v>231.47174770039419</c:v>
                </c:pt>
                <c:pt idx="450">
                  <c:v>227.85808147174768</c:v>
                </c:pt>
                <c:pt idx="451">
                  <c:v>231.14323258869908</c:v>
                </c:pt>
                <c:pt idx="452">
                  <c:v>230.15768725361366</c:v>
                </c:pt>
                <c:pt idx="453">
                  <c:v>235.08541392904073</c:v>
                </c:pt>
                <c:pt idx="454">
                  <c:v>324.9014454664914</c:v>
                </c:pt>
                <c:pt idx="455">
                  <c:v>246.58344283837056</c:v>
                </c:pt>
                <c:pt idx="456">
                  <c:v>247.56898817345598</c:v>
                </c:pt>
                <c:pt idx="457">
                  <c:v>245.59789750328511</c:v>
                </c:pt>
                <c:pt idx="458">
                  <c:v>245.92641261498028</c:v>
                </c:pt>
                <c:pt idx="459">
                  <c:v>246.58344283837056</c:v>
                </c:pt>
                <c:pt idx="460">
                  <c:v>233.44283837056506</c:v>
                </c:pt>
                <c:pt idx="461">
                  <c:v>221.28777923784492</c:v>
                </c:pt>
                <c:pt idx="462">
                  <c:v>221.28777923784492</c:v>
                </c:pt>
                <c:pt idx="463">
                  <c:v>210.44678055190539</c:v>
                </c:pt>
                <c:pt idx="464">
                  <c:v>206.83311432325885</c:v>
                </c:pt>
                <c:pt idx="465">
                  <c:v>206.17608409986855</c:v>
                </c:pt>
                <c:pt idx="466">
                  <c:v>202.23390275952693</c:v>
                </c:pt>
                <c:pt idx="467">
                  <c:v>205.84756898817344</c:v>
                </c:pt>
                <c:pt idx="468">
                  <c:v>205.84756898817344</c:v>
                </c:pt>
                <c:pt idx="469">
                  <c:v>227.2010512483574</c:v>
                </c:pt>
                <c:pt idx="470">
                  <c:v>214.38896189224701</c:v>
                </c:pt>
                <c:pt idx="471">
                  <c:v>211.76084099868592</c:v>
                </c:pt>
                <c:pt idx="472">
                  <c:v>204.86202365308804</c:v>
                </c:pt>
                <c:pt idx="473">
                  <c:v>196.97766097240469</c:v>
                </c:pt>
                <c:pt idx="474">
                  <c:v>200.59132720105126</c:v>
                </c:pt>
                <c:pt idx="475">
                  <c:v>196.32063074901447</c:v>
                </c:pt>
                <c:pt idx="476">
                  <c:v>194.61235216819972</c:v>
                </c:pt>
                <c:pt idx="477">
                  <c:v>194.67805519053877</c:v>
                </c:pt>
                <c:pt idx="478">
                  <c:v>208.14717477003941</c:v>
                </c:pt>
                <c:pt idx="479">
                  <c:v>201.24835742444148</c:v>
                </c:pt>
                <c:pt idx="480">
                  <c:v>205.84756898817344</c:v>
                </c:pt>
                <c:pt idx="481">
                  <c:v>214.06044678055187</c:v>
                </c:pt>
                <c:pt idx="482">
                  <c:v>196.64914586070958</c:v>
                </c:pt>
                <c:pt idx="483">
                  <c:v>195.66360052562419</c:v>
                </c:pt>
                <c:pt idx="484">
                  <c:v>189.09329829172142</c:v>
                </c:pt>
                <c:pt idx="485">
                  <c:v>180.22339027595268</c:v>
                </c:pt>
                <c:pt idx="486">
                  <c:v>171.35348226018394</c:v>
                </c:pt>
                <c:pt idx="487">
                  <c:v>169.05387647831799</c:v>
                </c:pt>
                <c:pt idx="488">
                  <c:v>160.51248357424441</c:v>
                </c:pt>
                <c:pt idx="489">
                  <c:v>169.71090670170827</c:v>
                </c:pt>
                <c:pt idx="490">
                  <c:v>169.05387647831799</c:v>
                </c:pt>
                <c:pt idx="491">
                  <c:v>174.9671484888305</c:v>
                </c:pt>
                <c:pt idx="492">
                  <c:v>175.29566360052561</c:v>
                </c:pt>
                <c:pt idx="493">
                  <c:v>168.06833114323257</c:v>
                </c:pt>
                <c:pt idx="494">
                  <c:v>159.19842312746383</c:v>
                </c:pt>
                <c:pt idx="495">
                  <c:v>139.81603153745073</c:v>
                </c:pt>
                <c:pt idx="496">
                  <c:v>134.23127463863338</c:v>
                </c:pt>
                <c:pt idx="497">
                  <c:v>122.07621550591325</c:v>
                </c:pt>
                <c:pt idx="498">
                  <c:v>122.07621550591325</c:v>
                </c:pt>
                <c:pt idx="499">
                  <c:v>126.67542706964521</c:v>
                </c:pt>
                <c:pt idx="500">
                  <c:v>126.67542706964521</c:v>
                </c:pt>
                <c:pt idx="501">
                  <c:v>124.04730617608411</c:v>
                </c:pt>
                <c:pt idx="502">
                  <c:v>114.84888304862021</c:v>
                </c:pt>
                <c:pt idx="503">
                  <c:v>124.70433639947434</c:v>
                </c:pt>
                <c:pt idx="504">
                  <c:v>104.99342969776609</c:v>
                </c:pt>
                <c:pt idx="505">
                  <c:v>94.48094612352169</c:v>
                </c:pt>
                <c:pt idx="506">
                  <c:v>94.80946123521683</c:v>
                </c:pt>
                <c:pt idx="507">
                  <c:v>84.625492772667542</c:v>
                </c:pt>
                <c:pt idx="508">
                  <c:v>76.741130091984232</c:v>
                </c:pt>
                <c:pt idx="509">
                  <c:v>71.484888304862025</c:v>
                </c:pt>
                <c:pt idx="510">
                  <c:v>73.455978975032849</c:v>
                </c:pt>
                <c:pt idx="511">
                  <c:v>71.156373193166885</c:v>
                </c:pt>
                <c:pt idx="512">
                  <c:v>68.528252299605782</c:v>
                </c:pt>
                <c:pt idx="513">
                  <c:v>67.214191852825223</c:v>
                </c:pt>
                <c:pt idx="514">
                  <c:v>94.80946123521683</c:v>
                </c:pt>
                <c:pt idx="515">
                  <c:v>104.00788436268068</c:v>
                </c:pt>
                <c:pt idx="516">
                  <c:v>104.99342969776609</c:v>
                </c:pt>
                <c:pt idx="517">
                  <c:v>113.20630749014452</c:v>
                </c:pt>
                <c:pt idx="518">
                  <c:v>123.06176084099866</c:v>
                </c:pt>
                <c:pt idx="519">
                  <c:v>122.40473061760842</c:v>
                </c:pt>
                <c:pt idx="520">
                  <c:v>117.14848883048619</c:v>
                </c:pt>
                <c:pt idx="521">
                  <c:v>131.27463863337712</c:v>
                </c:pt>
                <c:pt idx="522">
                  <c:v>133.57424441524307</c:v>
                </c:pt>
                <c:pt idx="523">
                  <c:v>129.30354796320631</c:v>
                </c:pt>
                <c:pt idx="524">
                  <c:v>133.57424441524307</c:v>
                </c:pt>
                <c:pt idx="525">
                  <c:v>117.47700394218136</c:v>
                </c:pt>
                <c:pt idx="526">
                  <c:v>81.2089356110381</c:v>
                </c:pt>
                <c:pt idx="527">
                  <c:v>94.152431011826536</c:v>
                </c:pt>
                <c:pt idx="528">
                  <c:v>88.567674113009204</c:v>
                </c:pt>
                <c:pt idx="529">
                  <c:v>104.33639947437582</c:v>
                </c:pt>
                <c:pt idx="530">
                  <c:v>112.54927726675429</c:v>
                </c:pt>
                <c:pt idx="531">
                  <c:v>118.79106438896187</c:v>
                </c:pt>
                <c:pt idx="532">
                  <c:v>121.09067017082785</c:v>
                </c:pt>
                <c:pt idx="533">
                  <c:v>124.04730617608411</c:v>
                </c:pt>
                <c:pt idx="534">
                  <c:v>122.73324572930355</c:v>
                </c:pt>
                <c:pt idx="535">
                  <c:v>127.66097240473061</c:v>
                </c:pt>
                <c:pt idx="536">
                  <c:v>105.97897503285152</c:v>
                </c:pt>
                <c:pt idx="537">
                  <c:v>130.2890932982917</c:v>
                </c:pt>
                <c:pt idx="538">
                  <c:v>122.40473061760842</c:v>
                </c:pt>
                <c:pt idx="539">
                  <c:v>148.02890932982916</c:v>
                </c:pt>
                <c:pt idx="540">
                  <c:v>137.51642575558475</c:v>
                </c:pt>
                <c:pt idx="541">
                  <c:v>139.48751642575556</c:v>
                </c:pt>
                <c:pt idx="542">
                  <c:v>156.24178712220763</c:v>
                </c:pt>
                <c:pt idx="543">
                  <c:v>170.03942181340344</c:v>
                </c:pt>
                <c:pt idx="544">
                  <c:v>261.82654402102497</c:v>
                </c:pt>
                <c:pt idx="545">
                  <c:v>294.34954007884357</c:v>
                </c:pt>
                <c:pt idx="546">
                  <c:v>298.29172141918525</c:v>
                </c:pt>
                <c:pt idx="547">
                  <c:v>293.03547963206307</c:v>
                </c:pt>
                <c:pt idx="548">
                  <c:v>305.19053876478318</c:v>
                </c:pt>
                <c:pt idx="549">
                  <c:v>296.64914586070955</c:v>
                </c:pt>
                <c:pt idx="550">
                  <c:v>306.50459921156369</c:v>
                </c:pt>
                <c:pt idx="551">
                  <c:v>307.49014454664911</c:v>
                </c:pt>
                <c:pt idx="552">
                  <c:v>312.4178712220762</c:v>
                </c:pt>
                <c:pt idx="553">
                  <c:v>313.73193166885676</c:v>
                </c:pt>
                <c:pt idx="554">
                  <c:v>323.58738501971089</c:v>
                </c:pt>
                <c:pt idx="555">
                  <c:v>325.22996057818659</c:v>
                </c:pt>
                <c:pt idx="556">
                  <c:v>315.83442838370564</c:v>
                </c:pt>
                <c:pt idx="557">
                  <c:v>314.71747700394218</c:v>
                </c:pt>
                <c:pt idx="558">
                  <c:v>323.91590013140603</c:v>
                </c:pt>
                <c:pt idx="559">
                  <c:v>320.63074901445464</c:v>
                </c:pt>
                <c:pt idx="560">
                  <c:v>322.86465177398162</c:v>
                </c:pt>
                <c:pt idx="561">
                  <c:v>314.58607095926413</c:v>
                </c:pt>
                <c:pt idx="562">
                  <c:v>311.10381077529564</c:v>
                </c:pt>
                <c:pt idx="563">
                  <c:v>314.52036793692508</c:v>
                </c:pt>
                <c:pt idx="564">
                  <c:v>318.98817345597894</c:v>
                </c:pt>
                <c:pt idx="565">
                  <c:v>320.63074901445464</c:v>
                </c:pt>
                <c:pt idx="566">
                  <c:v>322.99605781865961</c:v>
                </c:pt>
                <c:pt idx="567">
                  <c:v>307.95006570302229</c:v>
                </c:pt>
                <c:pt idx="568">
                  <c:v>310.70959264126145</c:v>
                </c:pt>
                <c:pt idx="569">
                  <c:v>319.97371879106441</c:v>
                </c:pt>
                <c:pt idx="570">
                  <c:v>334.09986859395531</c:v>
                </c:pt>
                <c:pt idx="571">
                  <c:v>323.12746386333771</c:v>
                </c:pt>
                <c:pt idx="572">
                  <c:v>321.41918528252302</c:v>
                </c:pt>
                <c:pt idx="573">
                  <c:v>332.19448094612352</c:v>
                </c:pt>
                <c:pt idx="574">
                  <c:v>326.87253613666229</c:v>
                </c:pt>
                <c:pt idx="575">
                  <c:v>313.79763469119575</c:v>
                </c:pt>
                <c:pt idx="576">
                  <c:v>302.69382391590011</c:v>
                </c:pt>
                <c:pt idx="577">
                  <c:v>306.2417871222076</c:v>
                </c:pt>
                <c:pt idx="578">
                  <c:v>302.43101182654402</c:v>
                </c:pt>
                <c:pt idx="579">
                  <c:v>282.85151116951374</c:v>
                </c:pt>
                <c:pt idx="580">
                  <c:v>288.10775295663598</c:v>
                </c:pt>
                <c:pt idx="581">
                  <c:v>294.61235216819972</c:v>
                </c:pt>
                <c:pt idx="582">
                  <c:v>303.21944809461235</c:v>
                </c:pt>
                <c:pt idx="583">
                  <c:v>300.26281208935609</c:v>
                </c:pt>
                <c:pt idx="584">
                  <c:v>296.32063074901447</c:v>
                </c:pt>
                <c:pt idx="585">
                  <c:v>301.31406044678056</c:v>
                </c:pt>
                <c:pt idx="586">
                  <c:v>301.11695137976346</c:v>
                </c:pt>
                <c:pt idx="587">
                  <c:v>295.00657030223385</c:v>
                </c:pt>
                <c:pt idx="588">
                  <c:v>313.79763469119575</c:v>
                </c:pt>
                <c:pt idx="589">
                  <c:v>323.91590013140603</c:v>
                </c:pt>
                <c:pt idx="590">
                  <c:v>333.11432325886989</c:v>
                </c:pt>
                <c:pt idx="591">
                  <c:v>320.17082785808145</c:v>
                </c:pt>
                <c:pt idx="592">
                  <c:v>297.70039421813402</c:v>
                </c:pt>
                <c:pt idx="593">
                  <c:v>263.27201051248358</c:v>
                </c:pt>
                <c:pt idx="594">
                  <c:v>269.84231274638631</c:v>
                </c:pt>
                <c:pt idx="595">
                  <c:v>268.72531666122893</c:v>
                </c:pt>
                <c:pt idx="596">
                  <c:v>267.61274192495233</c:v>
                </c:pt>
                <c:pt idx="597">
                  <c:v>266.504571036762</c:v>
                </c:pt>
                <c:pt idx="598">
                  <c:v>265.40078656512964</c:v>
                </c:pt>
                <c:pt idx="599">
                  <c:v>264.3013711475254</c:v>
                </c:pt>
                <c:pt idx="600">
                  <c:v>263.20630749014452</c:v>
                </c:pt>
                <c:pt idx="601">
                  <c:v>255.97897503285151</c:v>
                </c:pt>
                <c:pt idx="602">
                  <c:v>253.02233902759525</c:v>
                </c:pt>
                <c:pt idx="603">
                  <c:v>261.62943495400788</c:v>
                </c:pt>
                <c:pt idx="604">
                  <c:v>244.87516425755581</c:v>
                </c:pt>
                <c:pt idx="605">
                  <c:v>237.97634691195793</c:v>
                </c:pt>
                <c:pt idx="606">
                  <c:v>222.53613666228645</c:v>
                </c:pt>
                <c:pt idx="607">
                  <c:v>223.52168199737184</c:v>
                </c:pt>
                <c:pt idx="608">
                  <c:v>217.60840998685936</c:v>
                </c:pt>
                <c:pt idx="609">
                  <c:v>218.59395532194478</c:v>
                </c:pt>
                <c:pt idx="610">
                  <c:v>250.06570302233902</c:v>
                </c:pt>
                <c:pt idx="611">
                  <c:v>260.18396846254927</c:v>
                </c:pt>
                <c:pt idx="612">
                  <c:v>252.69382391590014</c:v>
                </c:pt>
                <c:pt idx="613">
                  <c:v>241.13009198423129</c:v>
                </c:pt>
                <c:pt idx="614">
                  <c:v>243.56110381077528</c:v>
                </c:pt>
                <c:pt idx="615">
                  <c:v>220.03942181340341</c:v>
                </c:pt>
                <c:pt idx="616">
                  <c:v>206.11038107752955</c:v>
                </c:pt>
                <c:pt idx="617">
                  <c:v>215.63731931668855</c:v>
                </c:pt>
                <c:pt idx="618">
                  <c:v>225.95269382391589</c:v>
                </c:pt>
                <c:pt idx="619">
                  <c:v>213.27201051248358</c:v>
                </c:pt>
                <c:pt idx="620">
                  <c:v>213.27201051248358</c:v>
                </c:pt>
                <c:pt idx="621">
                  <c:v>213.60052562417874</c:v>
                </c:pt>
                <c:pt idx="622">
                  <c:v>220.17082785808151</c:v>
                </c:pt>
                <c:pt idx="623">
                  <c:v>240.6701708278581</c:v>
                </c:pt>
                <c:pt idx="624">
                  <c:v>248.75164257555846</c:v>
                </c:pt>
                <c:pt idx="625">
                  <c:v>268.52825229960581</c:v>
                </c:pt>
                <c:pt idx="626">
                  <c:v>278.64651773981603</c:v>
                </c:pt>
                <c:pt idx="627">
                  <c:v>275.75558475689877</c:v>
                </c:pt>
                <c:pt idx="628">
                  <c:v>282.72010512483575</c:v>
                </c:pt>
                <c:pt idx="629">
                  <c:v>254.66491458607098</c:v>
                </c:pt>
                <c:pt idx="630">
                  <c:v>245.46649145860709</c:v>
                </c:pt>
                <c:pt idx="631">
                  <c:v>238.43626806833112</c:v>
                </c:pt>
                <c:pt idx="632">
                  <c:v>243.49540078843629</c:v>
                </c:pt>
                <c:pt idx="633">
                  <c:v>248.75164257555846</c:v>
                </c:pt>
                <c:pt idx="634">
                  <c:v>251.11695137976346</c:v>
                </c:pt>
                <c:pt idx="635">
                  <c:v>241.39290407358737</c:v>
                </c:pt>
                <c:pt idx="636">
                  <c:v>237.91064388961891</c:v>
                </c:pt>
                <c:pt idx="637">
                  <c:v>235.54533508541394</c:v>
                </c:pt>
                <c:pt idx="638">
                  <c:v>245.66360052562416</c:v>
                </c:pt>
                <c:pt idx="639">
                  <c:v>257.29303547963207</c:v>
                </c:pt>
                <c:pt idx="640">
                  <c:v>255.6504599211564</c:v>
                </c:pt>
                <c:pt idx="641">
                  <c:v>249.73718791064391</c:v>
                </c:pt>
                <c:pt idx="642">
                  <c:v>269.18528252299603</c:v>
                </c:pt>
                <c:pt idx="643">
                  <c:v>297.76609724047307</c:v>
                </c:pt>
                <c:pt idx="644">
                  <c:v>320.36793692509855</c:v>
                </c:pt>
                <c:pt idx="645">
                  <c:v>326.74113009198425</c:v>
                </c:pt>
                <c:pt idx="646">
                  <c:v>331.2089356110381</c:v>
                </c:pt>
                <c:pt idx="647">
                  <c:v>348.22601839684626</c:v>
                </c:pt>
                <c:pt idx="648">
                  <c:v>344.80946123521682</c:v>
                </c:pt>
                <c:pt idx="649">
                  <c:v>332.45729303547961</c:v>
                </c:pt>
                <c:pt idx="650">
                  <c:v>315.17739816031536</c:v>
                </c:pt>
                <c:pt idx="651">
                  <c:v>306.11038107752955</c:v>
                </c:pt>
                <c:pt idx="652">
                  <c:v>306.2417871222076</c:v>
                </c:pt>
                <c:pt idx="653">
                  <c:v>315.11169513797631</c:v>
                </c:pt>
                <c:pt idx="654">
                  <c:v>349.34296977660972</c:v>
                </c:pt>
                <c:pt idx="655">
                  <c:v>336.46517739816028</c:v>
                </c:pt>
                <c:pt idx="656">
                  <c:v>321.81340341655715</c:v>
                </c:pt>
                <c:pt idx="657">
                  <c:v>328.12089356110386</c:v>
                </c:pt>
                <c:pt idx="658">
                  <c:v>348.94875164257553</c:v>
                </c:pt>
                <c:pt idx="659">
                  <c:v>358.40998685939553</c:v>
                </c:pt>
                <c:pt idx="660">
                  <c:v>343.36399474375821</c:v>
                </c:pt>
                <c:pt idx="661">
                  <c:v>387.3850197109067</c:v>
                </c:pt>
                <c:pt idx="662">
                  <c:v>399.8685939553219</c:v>
                </c:pt>
                <c:pt idx="663">
                  <c:v>331.86596583442838</c:v>
                </c:pt>
                <c:pt idx="664">
                  <c:v>308.93561103810777</c:v>
                </c:pt>
                <c:pt idx="665">
                  <c:v>268.92247043363994</c:v>
                </c:pt>
                <c:pt idx="666">
                  <c:v>280.88042049934296</c:v>
                </c:pt>
                <c:pt idx="667">
                  <c:v>312.08935611038106</c:v>
                </c:pt>
                <c:pt idx="668">
                  <c:v>331.01182654402101</c:v>
                </c:pt>
                <c:pt idx="669">
                  <c:v>326.93823915900134</c:v>
                </c:pt>
                <c:pt idx="670">
                  <c:v>308.54139290407358</c:v>
                </c:pt>
                <c:pt idx="671">
                  <c:v>276.54402102496715</c:v>
                </c:pt>
                <c:pt idx="672">
                  <c:v>279.59921156373196</c:v>
                </c:pt>
                <c:pt idx="673">
                  <c:v>282.6544021024967</c:v>
                </c:pt>
                <c:pt idx="674">
                  <c:v>297.50328515111693</c:v>
                </c:pt>
                <c:pt idx="675">
                  <c:v>298.09461235216821</c:v>
                </c:pt>
                <c:pt idx="676">
                  <c:v>300.26281208935609</c:v>
                </c:pt>
                <c:pt idx="677">
                  <c:v>289.94743758212877</c:v>
                </c:pt>
                <c:pt idx="678">
                  <c:v>285.54533508541391</c:v>
                </c:pt>
                <c:pt idx="679">
                  <c:v>287.4507227332457</c:v>
                </c:pt>
                <c:pt idx="680">
                  <c:v>286.07095926412615</c:v>
                </c:pt>
                <c:pt idx="681">
                  <c:v>277.52956636005257</c:v>
                </c:pt>
                <c:pt idx="682">
                  <c:v>285.54533508541391</c:v>
                </c:pt>
                <c:pt idx="683">
                  <c:v>287.31931668856771</c:v>
                </c:pt>
                <c:pt idx="684">
                  <c:v>269.44809461235218</c:v>
                </c:pt>
                <c:pt idx="685">
                  <c:v>266.16294349540084</c:v>
                </c:pt>
                <c:pt idx="686">
                  <c:v>290.01314060446782</c:v>
                </c:pt>
                <c:pt idx="687">
                  <c:v>274.63863337713536</c:v>
                </c:pt>
                <c:pt idx="688">
                  <c:v>283.04862023653089</c:v>
                </c:pt>
                <c:pt idx="689">
                  <c:v>280.61760840998687</c:v>
                </c:pt>
                <c:pt idx="690">
                  <c:v>277.52956636005257</c:v>
                </c:pt>
                <c:pt idx="691">
                  <c:v>302.29960578186598</c:v>
                </c:pt>
                <c:pt idx="692">
                  <c:v>328.58081471747704</c:v>
                </c:pt>
                <c:pt idx="693">
                  <c:v>338.56767411300922</c:v>
                </c:pt>
                <c:pt idx="694">
                  <c:v>324.8357424441524</c:v>
                </c:pt>
                <c:pt idx="695">
                  <c:v>369.84231274638631</c:v>
                </c:pt>
                <c:pt idx="696">
                  <c:v>362.68068331143235</c:v>
                </c:pt>
                <c:pt idx="697">
                  <c:v>351.83968462549274</c:v>
                </c:pt>
                <c:pt idx="698">
                  <c:v>357.03022339027598</c:v>
                </c:pt>
                <c:pt idx="699">
                  <c:v>354.46780551905385</c:v>
                </c:pt>
                <c:pt idx="700">
                  <c:v>341.59001314060447</c:v>
                </c:pt>
                <c:pt idx="701">
                  <c:v>341.65571616294346</c:v>
                </c:pt>
                <c:pt idx="702">
                  <c:v>344.34954007884357</c:v>
                </c:pt>
                <c:pt idx="703">
                  <c:v>346.25492772667542</c:v>
                </c:pt>
                <c:pt idx="704">
                  <c:v>337.3850197109067</c:v>
                </c:pt>
                <c:pt idx="705">
                  <c:v>346.25492772667542</c:v>
                </c:pt>
                <c:pt idx="706">
                  <c:v>346.18922470433637</c:v>
                </c:pt>
                <c:pt idx="707">
                  <c:v>353.74507227332458</c:v>
                </c:pt>
                <c:pt idx="708">
                  <c:v>371.8791064388962</c:v>
                </c:pt>
                <c:pt idx="709">
                  <c:v>392.11563731931665</c:v>
                </c:pt>
                <c:pt idx="710">
                  <c:v>402.10249671484888</c:v>
                </c:pt>
                <c:pt idx="711">
                  <c:v>364.19185282522994</c:v>
                </c:pt>
                <c:pt idx="712">
                  <c:v>386.66228646517737</c:v>
                </c:pt>
                <c:pt idx="713">
                  <c:v>387.77923784494084</c:v>
                </c:pt>
                <c:pt idx="714">
                  <c:v>388.8961892247043</c:v>
                </c:pt>
                <c:pt idx="715">
                  <c:v>391.13009198423129</c:v>
                </c:pt>
                <c:pt idx="716">
                  <c:v>384.69119579500654</c:v>
                </c:pt>
                <c:pt idx="717">
                  <c:v>386.46517739816028</c:v>
                </c:pt>
                <c:pt idx="718">
                  <c:v>384.88830486202363</c:v>
                </c:pt>
                <c:pt idx="719">
                  <c:v>387.77923784494084</c:v>
                </c:pt>
                <c:pt idx="720">
                  <c:v>383.70565045992112</c:v>
                </c:pt>
                <c:pt idx="721">
                  <c:v>370.89356110381073</c:v>
                </c:pt>
                <c:pt idx="722">
                  <c:v>370.36793692509855</c:v>
                </c:pt>
                <c:pt idx="723">
                  <c:v>374.17871222076212</c:v>
                </c:pt>
                <c:pt idx="724">
                  <c:v>357.5558475689881</c:v>
                </c:pt>
                <c:pt idx="725">
                  <c:v>343.16688567674112</c:v>
                </c:pt>
                <c:pt idx="726">
                  <c:v>341.91852825229961</c:v>
                </c:pt>
                <c:pt idx="727">
                  <c:v>325.55847568988167</c:v>
                </c:pt>
                <c:pt idx="728">
                  <c:v>334.29697766097235</c:v>
                </c:pt>
                <c:pt idx="729">
                  <c:v>328.51511169513799</c:v>
                </c:pt>
                <c:pt idx="730">
                  <c:v>325.22996057818659</c:v>
                </c:pt>
                <c:pt idx="731">
                  <c:v>344.21813403416559</c:v>
                </c:pt>
                <c:pt idx="732">
                  <c:v>345.53219448094609</c:v>
                </c:pt>
                <c:pt idx="733">
                  <c:v>354.33639947437581</c:v>
                </c:pt>
                <c:pt idx="734">
                  <c:v>345.1379763469119</c:v>
                </c:pt>
                <c:pt idx="735">
                  <c:v>335.6110381077529</c:v>
                </c:pt>
                <c:pt idx="736">
                  <c:v>348.55453350854134</c:v>
                </c:pt>
                <c:pt idx="737">
                  <c:v>339.35611038107749</c:v>
                </c:pt>
                <c:pt idx="738">
                  <c:v>349.99999999999994</c:v>
                </c:pt>
                <c:pt idx="739">
                  <c:v>365.90013140604464</c:v>
                </c:pt>
                <c:pt idx="740">
                  <c:v>377.79237844940866</c:v>
                </c:pt>
                <c:pt idx="741">
                  <c:v>381.73455978975028</c:v>
                </c:pt>
                <c:pt idx="742">
                  <c:v>376.64257555847564</c:v>
                </c:pt>
                <c:pt idx="743">
                  <c:v>371.550591327201</c:v>
                </c:pt>
                <c:pt idx="744">
                  <c:v>362.68068331143229</c:v>
                </c:pt>
                <c:pt idx="745">
                  <c:v>378.97503285151117</c:v>
                </c:pt>
                <c:pt idx="746">
                  <c:v>394.87516425755581</c:v>
                </c:pt>
                <c:pt idx="747">
                  <c:v>396.51773981603151</c:v>
                </c:pt>
                <c:pt idx="748">
                  <c:v>398.75164257555844</c:v>
                </c:pt>
                <c:pt idx="749">
                  <c:v>401.5111695137976</c:v>
                </c:pt>
                <c:pt idx="750">
                  <c:v>389.81603153745067</c:v>
                </c:pt>
                <c:pt idx="751">
                  <c:v>388.30486202365302</c:v>
                </c:pt>
                <c:pt idx="752">
                  <c:v>391.52431011826542</c:v>
                </c:pt>
                <c:pt idx="753">
                  <c:v>401.83968462549274</c:v>
                </c:pt>
                <c:pt idx="754">
                  <c:v>401.64257555847564</c:v>
                </c:pt>
                <c:pt idx="755">
                  <c:v>402.43101182654402</c:v>
                </c:pt>
                <c:pt idx="756">
                  <c:v>395.79500657030218</c:v>
                </c:pt>
                <c:pt idx="757">
                  <c:v>405.84756898817341</c:v>
                </c:pt>
                <c:pt idx="758">
                  <c:v>406.11038107752955</c:v>
                </c:pt>
                <c:pt idx="759">
                  <c:v>411.62943495400782</c:v>
                </c:pt>
                <c:pt idx="760">
                  <c:v>419.77660972404732</c:v>
                </c:pt>
                <c:pt idx="761">
                  <c:v>423.85019710906693</c:v>
                </c:pt>
                <c:pt idx="762">
                  <c:v>421.48488830486195</c:v>
                </c:pt>
                <c:pt idx="763">
                  <c:v>419.84231274638626</c:v>
                </c:pt>
                <c:pt idx="764">
                  <c:v>435.93955321944804</c:v>
                </c:pt>
                <c:pt idx="765">
                  <c:v>433.96846254927721</c:v>
                </c:pt>
                <c:pt idx="766">
                  <c:v>424.77003942181335</c:v>
                </c:pt>
                <c:pt idx="767">
                  <c:v>422.14191852825229</c:v>
                </c:pt>
                <c:pt idx="768">
                  <c:v>417.14848883048614</c:v>
                </c:pt>
                <c:pt idx="769">
                  <c:v>412.15505913272011</c:v>
                </c:pt>
                <c:pt idx="770">
                  <c:v>412.15505913272011</c:v>
                </c:pt>
                <c:pt idx="771">
                  <c:v>412.81208935611033</c:v>
                </c:pt>
                <c:pt idx="772">
                  <c:v>420.23653088042045</c:v>
                </c:pt>
                <c:pt idx="773">
                  <c:v>425.16425755584748</c:v>
                </c:pt>
                <c:pt idx="774">
                  <c:v>419.90801576872531</c:v>
                </c:pt>
                <c:pt idx="775">
                  <c:v>421.9448094612352</c:v>
                </c:pt>
                <c:pt idx="776">
                  <c:v>417.87122207621547</c:v>
                </c:pt>
                <c:pt idx="777">
                  <c:v>424.37582128777922</c:v>
                </c:pt>
                <c:pt idx="778">
                  <c:v>416.68856767411302</c:v>
                </c:pt>
                <c:pt idx="779">
                  <c:v>412.28646517739816</c:v>
                </c:pt>
                <c:pt idx="780">
                  <c:v>411.82654402102492</c:v>
                </c:pt>
                <c:pt idx="781">
                  <c:v>410.57818659658341</c:v>
                </c:pt>
                <c:pt idx="782">
                  <c:v>409.26412614980285</c:v>
                </c:pt>
                <c:pt idx="783">
                  <c:v>407.03022339027598</c:v>
                </c:pt>
                <c:pt idx="784">
                  <c:v>403.54796320630743</c:v>
                </c:pt>
                <c:pt idx="785">
                  <c:v>405.58475689881732</c:v>
                </c:pt>
                <c:pt idx="786">
                  <c:v>403.08804204993424</c:v>
                </c:pt>
                <c:pt idx="787">
                  <c:v>396.64914586070955</c:v>
                </c:pt>
                <c:pt idx="788">
                  <c:v>394.61235216819966</c:v>
                </c:pt>
                <c:pt idx="789">
                  <c:v>401.97109067017078</c:v>
                </c:pt>
                <c:pt idx="790">
                  <c:v>403.35085413929039</c:v>
                </c:pt>
                <c:pt idx="791">
                  <c:v>400.52562417871218</c:v>
                </c:pt>
                <c:pt idx="792">
                  <c:v>401.11695137976341</c:v>
                </c:pt>
                <c:pt idx="793">
                  <c:v>402.16819973718788</c:v>
                </c:pt>
                <c:pt idx="794">
                  <c:v>405.38764783180022</c:v>
                </c:pt>
                <c:pt idx="795">
                  <c:v>409.19842312746385</c:v>
                </c:pt>
                <c:pt idx="796">
                  <c:v>408.54139290407352</c:v>
                </c:pt>
                <c:pt idx="797">
                  <c:v>411.30091984231268</c:v>
                </c:pt>
                <c:pt idx="798">
                  <c:v>404.73061760840994</c:v>
                </c:pt>
                <c:pt idx="799">
                  <c:v>409.3298291721419</c:v>
                </c:pt>
                <c:pt idx="800">
                  <c:v>409.3298291721419</c:v>
                </c:pt>
                <c:pt idx="801">
                  <c:v>415.24310118265441</c:v>
                </c:pt>
                <c:pt idx="802">
                  <c:v>418.39684625492765</c:v>
                </c:pt>
                <c:pt idx="803">
                  <c:v>414.58607095926408</c:v>
                </c:pt>
                <c:pt idx="804">
                  <c:v>416.88567674113011</c:v>
                </c:pt>
                <c:pt idx="805">
                  <c:v>413.27201051248352</c:v>
                </c:pt>
                <c:pt idx="806">
                  <c:v>405.71616294349536</c:v>
                </c:pt>
                <c:pt idx="807">
                  <c:v>400.45992115637313</c:v>
                </c:pt>
                <c:pt idx="808">
                  <c:v>416.55716162943486</c:v>
                </c:pt>
                <c:pt idx="809">
                  <c:v>424.70433639947436</c:v>
                </c:pt>
                <c:pt idx="810">
                  <c:v>426.54402102496715</c:v>
                </c:pt>
                <c:pt idx="811">
                  <c:v>417.54270696452033</c:v>
                </c:pt>
                <c:pt idx="812">
                  <c:v>420.1051248357424</c:v>
                </c:pt>
                <c:pt idx="813">
                  <c:v>422.66754270696447</c:v>
                </c:pt>
                <c:pt idx="814">
                  <c:v>410.84099868593955</c:v>
                </c:pt>
                <c:pt idx="815">
                  <c:v>405.25624178712218</c:v>
                </c:pt>
                <c:pt idx="816">
                  <c:v>395.26938239159</c:v>
                </c:pt>
                <c:pt idx="817">
                  <c:v>387.18791064388961</c:v>
                </c:pt>
                <c:pt idx="818">
                  <c:v>389.42181340341654</c:v>
                </c:pt>
                <c:pt idx="819">
                  <c:v>385.34822601839682</c:v>
                </c:pt>
                <c:pt idx="820">
                  <c:v>388.63337713534821</c:v>
                </c:pt>
                <c:pt idx="821">
                  <c:v>385.28252299605782</c:v>
                </c:pt>
                <c:pt idx="822">
                  <c:v>383.37713534822598</c:v>
                </c:pt>
                <c:pt idx="823">
                  <c:v>381.47174770039419</c:v>
                </c:pt>
                <c:pt idx="824">
                  <c:v>369.18528252299603</c:v>
                </c:pt>
                <c:pt idx="825">
                  <c:v>374.04730617608408</c:v>
                </c:pt>
                <c:pt idx="826">
                  <c:v>368.19973718791061</c:v>
                </c:pt>
                <c:pt idx="827">
                  <c:v>349.27726675427067</c:v>
                </c:pt>
                <c:pt idx="828">
                  <c:v>361.43232588699078</c:v>
                </c:pt>
                <c:pt idx="829">
                  <c:v>357.5558475689881</c:v>
                </c:pt>
                <c:pt idx="830">
                  <c:v>360.8409986859395</c:v>
                </c:pt>
                <c:pt idx="831">
                  <c:v>361.03810775295659</c:v>
                </c:pt>
                <c:pt idx="832">
                  <c:v>363.10775295663598</c:v>
                </c:pt>
                <c:pt idx="833">
                  <c:v>365.17739816031536</c:v>
                </c:pt>
                <c:pt idx="834">
                  <c:v>353.1537450722733</c:v>
                </c:pt>
                <c:pt idx="835">
                  <c:v>356.1103810775295</c:v>
                </c:pt>
                <c:pt idx="836">
                  <c:v>354.53350854139285</c:v>
                </c:pt>
                <c:pt idx="837">
                  <c:v>345.86070959264123</c:v>
                </c:pt>
                <c:pt idx="838">
                  <c:v>357.22733245729302</c:v>
                </c:pt>
                <c:pt idx="839">
                  <c:v>364.65177398160313</c:v>
                </c:pt>
                <c:pt idx="840">
                  <c:v>364.19185282522994</c:v>
                </c:pt>
                <c:pt idx="841">
                  <c:v>341.65571616294346</c:v>
                </c:pt>
                <c:pt idx="842">
                  <c:v>333.57424441524307</c:v>
                </c:pt>
                <c:pt idx="843">
                  <c:v>327.79237844940866</c:v>
                </c:pt>
                <c:pt idx="844">
                  <c:v>319.97371879106436</c:v>
                </c:pt>
                <c:pt idx="845">
                  <c:v>312.94349540078838</c:v>
                </c:pt>
                <c:pt idx="846">
                  <c:v>298.48883048620235</c:v>
                </c:pt>
                <c:pt idx="847">
                  <c:v>296.18922470433637</c:v>
                </c:pt>
                <c:pt idx="848">
                  <c:v>307.16162943495402</c:v>
                </c:pt>
                <c:pt idx="849">
                  <c:v>303.35085413929033</c:v>
                </c:pt>
                <c:pt idx="850">
                  <c:v>309.06701708278581</c:v>
                </c:pt>
                <c:pt idx="851">
                  <c:v>322.73324572930352</c:v>
                </c:pt>
                <c:pt idx="852">
                  <c:v>312.54927726675425</c:v>
                </c:pt>
                <c:pt idx="853">
                  <c:v>331.93166885676737</c:v>
                </c:pt>
                <c:pt idx="854">
                  <c:v>338.37056504599212</c:v>
                </c:pt>
                <c:pt idx="855">
                  <c:v>347.89750328515106</c:v>
                </c:pt>
                <c:pt idx="856">
                  <c:v>342.1156373193167</c:v>
                </c:pt>
                <c:pt idx="857">
                  <c:v>345.59789750328508</c:v>
                </c:pt>
                <c:pt idx="858">
                  <c:v>345.46649145860709</c:v>
                </c:pt>
                <c:pt idx="859">
                  <c:v>356.17608409986855</c:v>
                </c:pt>
                <c:pt idx="860">
                  <c:v>345.1379763469119</c:v>
                </c:pt>
                <c:pt idx="861">
                  <c:v>361.10381077529559</c:v>
                </c:pt>
                <c:pt idx="862">
                  <c:v>364.19185282522994</c:v>
                </c:pt>
                <c:pt idx="863">
                  <c:v>360.05256241787117</c:v>
                </c:pt>
                <c:pt idx="864">
                  <c:v>345.26938239159</c:v>
                </c:pt>
                <c:pt idx="865">
                  <c:v>344.34954007884357</c:v>
                </c:pt>
                <c:pt idx="866">
                  <c:v>340.80157687253609</c:v>
                </c:pt>
                <c:pt idx="867">
                  <c:v>353.1537450722733</c:v>
                </c:pt>
                <c:pt idx="868">
                  <c:v>358.60709592641257</c:v>
                </c:pt>
                <c:pt idx="869">
                  <c:v>379.6320630749014</c:v>
                </c:pt>
                <c:pt idx="870">
                  <c:v>370.36793692509855</c:v>
                </c:pt>
                <c:pt idx="871">
                  <c:v>396.05781865965827</c:v>
                </c:pt>
                <c:pt idx="872">
                  <c:v>389.81603153745067</c:v>
                </c:pt>
                <c:pt idx="873">
                  <c:v>389.48751642575553</c:v>
                </c:pt>
                <c:pt idx="874">
                  <c:v>387.97634691195793</c:v>
                </c:pt>
                <c:pt idx="875">
                  <c:v>382.19448094612346</c:v>
                </c:pt>
                <c:pt idx="876">
                  <c:v>409.59264126149804</c:v>
                </c:pt>
                <c:pt idx="877">
                  <c:v>410.57818659658341</c:v>
                </c:pt>
                <c:pt idx="878">
                  <c:v>413.86333771353475</c:v>
                </c:pt>
                <c:pt idx="879">
                  <c:v>424.8357424441524</c:v>
                </c:pt>
                <c:pt idx="880">
                  <c:v>418.85676741130089</c:v>
                </c:pt>
                <c:pt idx="881">
                  <c:v>424.70433639947436</c:v>
                </c:pt>
                <c:pt idx="882">
                  <c:v>424.24441524310112</c:v>
                </c:pt>
                <c:pt idx="883">
                  <c:v>425.75558475689877</c:v>
                </c:pt>
                <c:pt idx="884">
                  <c:v>434.95400788436268</c:v>
                </c:pt>
                <c:pt idx="885">
                  <c:v>434.55978975032849</c:v>
                </c:pt>
                <c:pt idx="886">
                  <c:v>443.6268068331143</c:v>
                </c:pt>
                <c:pt idx="887">
                  <c:v>450.06570302233899</c:v>
                </c:pt>
                <c:pt idx="888">
                  <c:v>445.00657030223391</c:v>
                </c:pt>
                <c:pt idx="889">
                  <c:v>435.67674113009195</c:v>
                </c:pt>
                <c:pt idx="890">
                  <c:v>428.97503285151112</c:v>
                </c:pt>
                <c:pt idx="891">
                  <c:v>447.83180026281207</c:v>
                </c:pt>
                <c:pt idx="892">
                  <c:v>448.09461235216821</c:v>
                </c:pt>
                <c:pt idx="893">
                  <c:v>442.64126149802883</c:v>
                </c:pt>
                <c:pt idx="894">
                  <c:v>444.21813403416553</c:v>
                </c:pt>
                <c:pt idx="895">
                  <c:v>449.99999999999994</c:v>
                </c:pt>
                <c:pt idx="896">
                  <c:v>447.10906701708274</c:v>
                </c:pt>
                <c:pt idx="897">
                  <c:v>443.36399474375821</c:v>
                </c:pt>
                <c:pt idx="898">
                  <c:v>439.42181340341654</c:v>
                </c:pt>
                <c:pt idx="899">
                  <c:v>455.51905387647827</c:v>
                </c:pt>
                <c:pt idx="900">
                  <c:v>468.00262812089358</c:v>
                </c:pt>
                <c:pt idx="901">
                  <c:v>461.76084099868592</c:v>
                </c:pt>
                <c:pt idx="902">
                  <c:v>460.44678055190536</c:v>
                </c:pt>
                <c:pt idx="903">
                  <c:v>460.24967148488827</c:v>
                </c:pt>
                <c:pt idx="904">
                  <c:v>468.00262812089358</c:v>
                </c:pt>
                <c:pt idx="905">
                  <c:v>456.70170827858072</c:v>
                </c:pt>
                <c:pt idx="906">
                  <c:v>456.63600525624179</c:v>
                </c:pt>
                <c:pt idx="907">
                  <c:v>449.40867279894866</c:v>
                </c:pt>
                <c:pt idx="908">
                  <c:v>441.52431011826542</c:v>
                </c:pt>
                <c:pt idx="909">
                  <c:v>436.66228646517732</c:v>
                </c:pt>
                <c:pt idx="910">
                  <c:v>439.22470433639944</c:v>
                </c:pt>
                <c:pt idx="911">
                  <c:v>434.03416557161631</c:v>
                </c:pt>
                <c:pt idx="912">
                  <c:v>422.33902759526939</c:v>
                </c:pt>
                <c:pt idx="913">
                  <c:v>422.47043363994737</c:v>
                </c:pt>
                <c:pt idx="914">
                  <c:v>422.93035479632056</c:v>
                </c:pt>
                <c:pt idx="915">
                  <c:v>421.22207621550587</c:v>
                </c:pt>
                <c:pt idx="916">
                  <c:v>414.58607095926408</c:v>
                </c:pt>
                <c:pt idx="917">
                  <c:v>411.62943495400782</c:v>
                </c:pt>
                <c:pt idx="918">
                  <c:v>412.02365308804201</c:v>
                </c:pt>
                <c:pt idx="919">
                  <c:v>421.15637319316681</c:v>
                </c:pt>
                <c:pt idx="920">
                  <c:v>418.6596583442838</c:v>
                </c:pt>
                <c:pt idx="921">
                  <c:v>410.7752956636005</c:v>
                </c:pt>
                <c:pt idx="922">
                  <c:v>408.93561103810771</c:v>
                </c:pt>
                <c:pt idx="923">
                  <c:v>404.33639947437581</c:v>
                </c:pt>
                <c:pt idx="924">
                  <c:v>404.27069645203676</c:v>
                </c:pt>
                <c:pt idx="925">
                  <c:v>412.61498028909324</c:v>
                </c:pt>
                <c:pt idx="926">
                  <c:v>423.58738501971089</c:v>
                </c:pt>
                <c:pt idx="927">
                  <c:v>427.9237844940867</c:v>
                </c:pt>
                <c:pt idx="928">
                  <c:v>424.04730617608402</c:v>
                </c:pt>
                <c:pt idx="929">
                  <c:v>413.99474375821279</c:v>
                </c:pt>
                <c:pt idx="930">
                  <c:v>415.5716162943495</c:v>
                </c:pt>
                <c:pt idx="931">
                  <c:v>413.92904073587385</c:v>
                </c:pt>
                <c:pt idx="932">
                  <c:v>411.76084099868592</c:v>
                </c:pt>
                <c:pt idx="933">
                  <c:v>409.98685939553212</c:v>
                </c:pt>
                <c:pt idx="934">
                  <c:v>392.96977660972402</c:v>
                </c:pt>
                <c:pt idx="935">
                  <c:v>393.88961892247039</c:v>
                </c:pt>
                <c:pt idx="936">
                  <c:v>390.14454664914581</c:v>
                </c:pt>
                <c:pt idx="937">
                  <c:v>391.59001314060441</c:v>
                </c:pt>
                <c:pt idx="938">
                  <c:v>387.12220762155056</c:v>
                </c:pt>
                <c:pt idx="939">
                  <c:v>397.83180026281207</c:v>
                </c:pt>
                <c:pt idx="940">
                  <c:v>398.81734559789749</c:v>
                </c:pt>
                <c:pt idx="941">
                  <c:v>402.62812089356106</c:v>
                </c:pt>
                <c:pt idx="942">
                  <c:v>398.02890932982916</c:v>
                </c:pt>
                <c:pt idx="943">
                  <c:v>397.50328515111693</c:v>
                </c:pt>
                <c:pt idx="944">
                  <c:v>410.9724047306176</c:v>
                </c:pt>
                <c:pt idx="945">
                  <c:v>404.73061760840994</c:v>
                </c:pt>
                <c:pt idx="946">
                  <c:v>404.86202365308799</c:v>
                </c:pt>
                <c:pt idx="947">
                  <c:v>407.49014454664911</c:v>
                </c:pt>
                <c:pt idx="948">
                  <c:v>403.54796320630743</c:v>
                </c:pt>
                <c:pt idx="949">
                  <c:v>418.26544021024961</c:v>
                </c:pt>
                <c:pt idx="950">
                  <c:v>427.79237844940866</c:v>
                </c:pt>
                <c:pt idx="951">
                  <c:v>425.16425755584748</c:v>
                </c:pt>
                <c:pt idx="952">
                  <c:v>430.68331143232587</c:v>
                </c:pt>
                <c:pt idx="953">
                  <c:v>425.16425755584748</c:v>
                </c:pt>
                <c:pt idx="954">
                  <c:v>423.58738501971089</c:v>
                </c:pt>
                <c:pt idx="955">
                  <c:v>419.31668856767408</c:v>
                </c:pt>
                <c:pt idx="956">
                  <c:v>415.50591327201045</c:v>
                </c:pt>
                <c:pt idx="957">
                  <c:v>410.31537450722732</c:v>
                </c:pt>
                <c:pt idx="958">
                  <c:v>413.27201051248352</c:v>
                </c:pt>
                <c:pt idx="959">
                  <c:v>415.96583442838369</c:v>
                </c:pt>
                <c:pt idx="960">
                  <c:v>413.79763469119581</c:v>
                </c:pt>
                <c:pt idx="961">
                  <c:v>436.59658344283838</c:v>
                </c:pt>
                <c:pt idx="962">
                  <c:v>417.08278580814721</c:v>
                </c:pt>
                <c:pt idx="963">
                  <c:v>421.09067017082788</c:v>
                </c:pt>
                <c:pt idx="964">
                  <c:v>448.75164257555844</c:v>
                </c:pt>
                <c:pt idx="965">
                  <c:v>443.69250985545335</c:v>
                </c:pt>
                <c:pt idx="966">
                  <c:v>438.23915900131408</c:v>
                </c:pt>
                <c:pt idx="967">
                  <c:v>440.40735873850196</c:v>
                </c:pt>
                <c:pt idx="968">
                  <c:v>440.93298291721419</c:v>
                </c:pt>
                <c:pt idx="969">
                  <c:v>437.2536136662286</c:v>
                </c:pt>
                <c:pt idx="970">
                  <c:v>447.30617608409983</c:v>
                </c:pt>
                <c:pt idx="971">
                  <c:v>433.37713534822598</c:v>
                </c:pt>
                <c:pt idx="972">
                  <c:v>429.76346911957944</c:v>
                </c:pt>
                <c:pt idx="973">
                  <c:v>420.1051248357424</c:v>
                </c:pt>
                <c:pt idx="974">
                  <c:v>408.86990801576871</c:v>
                </c:pt>
                <c:pt idx="975">
                  <c:v>410.24967148488827</c:v>
                </c:pt>
                <c:pt idx="976">
                  <c:v>398.55453350854134</c:v>
                </c:pt>
                <c:pt idx="977">
                  <c:v>404.86202365308799</c:v>
                </c:pt>
                <c:pt idx="978">
                  <c:v>402.43101182654402</c:v>
                </c:pt>
                <c:pt idx="979">
                  <c:v>403.74507227332452</c:v>
                </c:pt>
                <c:pt idx="980">
                  <c:v>392.50985545335078</c:v>
                </c:pt>
                <c:pt idx="981">
                  <c:v>404.07358738501972</c:v>
                </c:pt>
                <c:pt idx="982">
                  <c:v>406.37319316688564</c:v>
                </c:pt>
                <c:pt idx="983">
                  <c:v>401.44546649145855</c:v>
                </c:pt>
                <c:pt idx="984">
                  <c:v>408.34428383705642</c:v>
                </c:pt>
                <c:pt idx="985">
                  <c:v>410.31537450722732</c:v>
                </c:pt>
                <c:pt idx="986">
                  <c:v>414.25755584756894</c:v>
                </c:pt>
                <c:pt idx="987">
                  <c:v>401.77398160315374</c:v>
                </c:pt>
                <c:pt idx="988">
                  <c:v>405.71616294349536</c:v>
                </c:pt>
                <c:pt idx="989">
                  <c:v>402.10249671484883</c:v>
                </c:pt>
                <c:pt idx="990">
                  <c:v>409.72404730617609</c:v>
                </c:pt>
                <c:pt idx="991">
                  <c:v>411.69513797634687</c:v>
                </c:pt>
                <c:pt idx="992">
                  <c:v>412.35216819973709</c:v>
                </c:pt>
                <c:pt idx="993">
                  <c:v>397.17477003942179</c:v>
                </c:pt>
                <c:pt idx="994">
                  <c:v>405.38764783180022</c:v>
                </c:pt>
                <c:pt idx="995">
                  <c:v>422.47043363994737</c:v>
                </c:pt>
                <c:pt idx="996">
                  <c:v>433.11432325886989</c:v>
                </c:pt>
                <c:pt idx="997">
                  <c:v>433.63994743758212</c:v>
                </c:pt>
                <c:pt idx="998">
                  <c:v>431.66885676741128</c:v>
                </c:pt>
                <c:pt idx="999">
                  <c:v>433.31143232588698</c:v>
                </c:pt>
                <c:pt idx="1000">
                  <c:v>435.01971090670168</c:v>
                </c:pt>
                <c:pt idx="1001">
                  <c:v>431.40604467805514</c:v>
                </c:pt>
                <c:pt idx="1002">
                  <c:v>426.08409986859391</c:v>
                </c:pt>
                <c:pt idx="1003">
                  <c:v>425.55847568988167</c:v>
                </c:pt>
                <c:pt idx="1004">
                  <c:v>418.7910643889619</c:v>
                </c:pt>
                <c:pt idx="1005">
                  <c:v>413.46911957950061</c:v>
                </c:pt>
                <c:pt idx="1006">
                  <c:v>410.24967148488832</c:v>
                </c:pt>
                <c:pt idx="1007">
                  <c:v>396.84625492772665</c:v>
                </c:pt>
                <c:pt idx="1008">
                  <c:v>399.8685939553219</c:v>
                </c:pt>
                <c:pt idx="1009">
                  <c:v>394.80946123521682</c:v>
                </c:pt>
                <c:pt idx="1010">
                  <c:v>384.88830486202363</c:v>
                </c:pt>
                <c:pt idx="1011">
                  <c:v>387.5821287779238</c:v>
                </c:pt>
                <c:pt idx="1012">
                  <c:v>390.53876478318</c:v>
                </c:pt>
                <c:pt idx="1013">
                  <c:v>392.64126149802888</c:v>
                </c:pt>
                <c:pt idx="1014">
                  <c:v>385.01971090670168</c:v>
                </c:pt>
                <c:pt idx="1015">
                  <c:v>382.72010512483575</c:v>
                </c:pt>
                <c:pt idx="1016">
                  <c:v>377.79237844940866</c:v>
                </c:pt>
                <c:pt idx="1017">
                  <c:v>371.81340341655715</c:v>
                </c:pt>
                <c:pt idx="1018">
                  <c:v>376.6754270696452</c:v>
                </c:pt>
                <c:pt idx="1019">
                  <c:v>376.34691195795006</c:v>
                </c:pt>
                <c:pt idx="1020">
                  <c:v>374.57293035479631</c:v>
                </c:pt>
                <c:pt idx="1021">
                  <c:v>373.65308804204989</c:v>
                </c:pt>
                <c:pt idx="1022">
                  <c:v>365.57161629434955</c:v>
                </c:pt>
                <c:pt idx="1023">
                  <c:v>365.7030223390276</c:v>
                </c:pt>
                <c:pt idx="1024">
                  <c:v>369.97371879106441</c:v>
                </c:pt>
                <c:pt idx="1025">
                  <c:v>368.00262812089352</c:v>
                </c:pt>
                <c:pt idx="1026">
                  <c:v>367.0170827858081</c:v>
                </c:pt>
                <c:pt idx="1027">
                  <c:v>359.78975032851508</c:v>
                </c:pt>
                <c:pt idx="1028">
                  <c:v>353.74507227332458</c:v>
                </c:pt>
                <c:pt idx="1029">
                  <c:v>346.97766097240475</c:v>
                </c:pt>
                <c:pt idx="1030">
                  <c:v>351.37976346911961</c:v>
                </c:pt>
                <c:pt idx="1031">
                  <c:v>347.76609724047307</c:v>
                </c:pt>
                <c:pt idx="1032">
                  <c:v>345.79500657030223</c:v>
                </c:pt>
                <c:pt idx="1033">
                  <c:v>339.94743758212877</c:v>
                </c:pt>
                <c:pt idx="1034">
                  <c:v>348.02890932982916</c:v>
                </c:pt>
                <c:pt idx="1035">
                  <c:v>345.99211563731933</c:v>
                </c:pt>
                <c:pt idx="1036">
                  <c:v>352.89093298291721</c:v>
                </c:pt>
                <c:pt idx="1037">
                  <c:v>356.2417871222076</c:v>
                </c:pt>
                <c:pt idx="1038">
                  <c:v>358.14717477003938</c:v>
                </c:pt>
                <c:pt idx="1039">
                  <c:v>352.89093298291721</c:v>
                </c:pt>
                <c:pt idx="1040">
                  <c:v>355.51905387647832</c:v>
                </c:pt>
                <c:pt idx="1041">
                  <c:v>347.63469119579503</c:v>
                </c:pt>
                <c:pt idx="1042">
                  <c:v>343.36399474375821</c:v>
                </c:pt>
                <c:pt idx="1043">
                  <c:v>346.25492772667542</c:v>
                </c:pt>
                <c:pt idx="1044">
                  <c:v>342.44415243101179</c:v>
                </c:pt>
                <c:pt idx="1045">
                  <c:v>341.72141918528251</c:v>
                </c:pt>
                <c:pt idx="1046">
                  <c:v>340.07884362680682</c:v>
                </c:pt>
                <c:pt idx="1047">
                  <c:v>343.56110381077525</c:v>
                </c:pt>
                <c:pt idx="1048">
                  <c:v>345.72930354796318</c:v>
                </c:pt>
                <c:pt idx="1049">
                  <c:v>334.4940867279895</c:v>
                </c:pt>
                <c:pt idx="1050">
                  <c:v>338.76478318002626</c:v>
                </c:pt>
                <c:pt idx="1051">
                  <c:v>346.05781865965832</c:v>
                </c:pt>
                <c:pt idx="1052">
                  <c:v>344.02102496714849</c:v>
                </c:pt>
                <c:pt idx="1053">
                  <c:v>338.50197109067017</c:v>
                </c:pt>
                <c:pt idx="1054">
                  <c:v>333.57424441524313</c:v>
                </c:pt>
                <c:pt idx="1055">
                  <c:v>336.92509855453352</c:v>
                </c:pt>
                <c:pt idx="1056">
                  <c:v>346.05781865965832</c:v>
                </c:pt>
                <c:pt idx="1057">
                  <c:v>350.32851511169514</c:v>
                </c:pt>
                <c:pt idx="1058">
                  <c:v>350.45992115637318</c:v>
                </c:pt>
                <c:pt idx="1059">
                  <c:v>346.38633377135346</c:v>
                </c:pt>
                <c:pt idx="1060">
                  <c:v>344.34954007884363</c:v>
                </c:pt>
                <c:pt idx="1061">
                  <c:v>344.48094612352168</c:v>
                </c:pt>
                <c:pt idx="1062">
                  <c:v>344.94086727989486</c:v>
                </c:pt>
                <c:pt idx="1063">
                  <c:v>341.45860709592637</c:v>
                </c:pt>
                <c:pt idx="1064">
                  <c:v>340.47306176084101</c:v>
                </c:pt>
                <c:pt idx="1065">
                  <c:v>335.80814717477</c:v>
                </c:pt>
                <c:pt idx="1066">
                  <c:v>331.60315374507223</c:v>
                </c:pt>
                <c:pt idx="1067">
                  <c:v>326.08409986859397</c:v>
                </c:pt>
                <c:pt idx="1068">
                  <c:v>338.17345597897503</c:v>
                </c:pt>
                <c:pt idx="1069">
                  <c:v>341.52431011826542</c:v>
                </c:pt>
                <c:pt idx="1070">
                  <c:v>351.6425755584757</c:v>
                </c:pt>
                <c:pt idx="1071">
                  <c:v>354.07358738501972</c:v>
                </c:pt>
                <c:pt idx="1072">
                  <c:v>358.54139290407358</c:v>
                </c:pt>
                <c:pt idx="1073">
                  <c:v>366.36005256241782</c:v>
                </c:pt>
                <c:pt idx="1074">
                  <c:v>366.03153745072274</c:v>
                </c:pt>
                <c:pt idx="1075">
                  <c:v>362.48357424441525</c:v>
                </c:pt>
                <c:pt idx="1076">
                  <c:v>365.11169513797631</c:v>
                </c:pt>
                <c:pt idx="1077">
                  <c:v>368.72536136662285</c:v>
                </c:pt>
                <c:pt idx="1078">
                  <c:v>366.68856767411302</c:v>
                </c:pt>
                <c:pt idx="1079">
                  <c:v>364.12614980289095</c:v>
                </c:pt>
                <c:pt idx="1080">
                  <c:v>361.10381077529564</c:v>
                </c:pt>
                <c:pt idx="1081">
                  <c:v>357.55584756898816</c:v>
                </c:pt>
                <c:pt idx="1082">
                  <c:v>360.57818659658346</c:v>
                </c:pt>
                <c:pt idx="1083">
                  <c:v>364.78318002628123</c:v>
                </c:pt>
                <c:pt idx="1084">
                  <c:v>360.84099868593955</c:v>
                </c:pt>
                <c:pt idx="1085">
                  <c:v>358.86990801576871</c:v>
                </c:pt>
                <c:pt idx="1086">
                  <c:v>366.75427069645201</c:v>
                </c:pt>
                <c:pt idx="1087">
                  <c:v>363.46911957950067</c:v>
                </c:pt>
                <c:pt idx="1088">
                  <c:v>361.49802890932983</c:v>
                </c:pt>
                <c:pt idx="1089">
                  <c:v>362.02365308804207</c:v>
                </c:pt>
                <c:pt idx="1090">
                  <c:v>358.86990801576871</c:v>
                </c:pt>
                <c:pt idx="1091">
                  <c:v>357.35873850197106</c:v>
                </c:pt>
                <c:pt idx="1092">
                  <c:v>360.70959264126145</c:v>
                </c:pt>
                <c:pt idx="1093">
                  <c:v>360.31537450722732</c:v>
                </c:pt>
                <c:pt idx="1094">
                  <c:v>356.76741130091983</c:v>
                </c:pt>
                <c:pt idx="1095">
                  <c:v>357.8843626806833</c:v>
                </c:pt>
                <c:pt idx="1096">
                  <c:v>352.56241787122207</c:v>
                </c:pt>
                <c:pt idx="1097">
                  <c:v>354.4021024967148</c:v>
                </c:pt>
                <c:pt idx="1098">
                  <c:v>357.95006570302229</c:v>
                </c:pt>
                <c:pt idx="1099">
                  <c:v>348.29172141918525</c:v>
                </c:pt>
                <c:pt idx="1100">
                  <c:v>348.88304862023654</c:v>
                </c:pt>
                <c:pt idx="1101">
                  <c:v>349.34296977660972</c:v>
                </c:pt>
                <c:pt idx="1102">
                  <c:v>344.08672798948749</c:v>
                </c:pt>
                <c:pt idx="1103">
                  <c:v>340.47306176084101</c:v>
                </c:pt>
                <c:pt idx="1104">
                  <c:v>337.84494086727989</c:v>
                </c:pt>
                <c:pt idx="1105">
                  <c:v>341.39290407358737</c:v>
                </c:pt>
                <c:pt idx="1106">
                  <c:v>335.08541392904073</c:v>
                </c:pt>
                <c:pt idx="1107">
                  <c:v>340.53876478318</c:v>
                </c:pt>
                <c:pt idx="1108">
                  <c:v>348.68593955321944</c:v>
                </c:pt>
                <c:pt idx="1109">
                  <c:v>340.99868593955318</c:v>
                </c:pt>
                <c:pt idx="1110">
                  <c:v>335.47963206307492</c:v>
                </c:pt>
                <c:pt idx="1111">
                  <c:v>331.60315374507223</c:v>
                </c:pt>
                <c:pt idx="1112">
                  <c:v>341.85282522996056</c:v>
                </c:pt>
                <c:pt idx="1113">
                  <c:v>342.04993429697765</c:v>
                </c:pt>
                <c:pt idx="1114">
                  <c:v>352.10249671484888</c:v>
                </c:pt>
                <c:pt idx="1115">
                  <c:v>347.04336399474374</c:v>
                </c:pt>
                <c:pt idx="1116">
                  <c:v>346.05781865965832</c:v>
                </c:pt>
                <c:pt idx="1117">
                  <c:v>348.42312746386335</c:v>
                </c:pt>
                <c:pt idx="1118">
                  <c:v>350.78843626806832</c:v>
                </c:pt>
                <c:pt idx="1119">
                  <c:v>349.44152431011821</c:v>
                </c:pt>
                <c:pt idx="1120">
                  <c:v>348.09461235216816</c:v>
                </c:pt>
                <c:pt idx="1121">
                  <c:v>348.02890932982916</c:v>
                </c:pt>
                <c:pt idx="1122">
                  <c:v>347.56898817345598</c:v>
                </c:pt>
                <c:pt idx="1123">
                  <c:v>348.22601839684626</c:v>
                </c:pt>
                <c:pt idx="1124">
                  <c:v>343.10118265440207</c:v>
                </c:pt>
                <c:pt idx="1125">
                  <c:v>346.25492772667542</c:v>
                </c:pt>
                <c:pt idx="1126">
                  <c:v>349.34296977660972</c:v>
                </c:pt>
                <c:pt idx="1127">
                  <c:v>355.58475689881732</c:v>
                </c:pt>
                <c:pt idx="1128">
                  <c:v>358.73850197109067</c:v>
                </c:pt>
                <c:pt idx="1129">
                  <c:v>365.04599211563732</c:v>
                </c:pt>
                <c:pt idx="1130">
                  <c:v>363.60052562417872</c:v>
                </c:pt>
                <c:pt idx="1131">
                  <c:v>363.73193166885676</c:v>
                </c:pt>
                <c:pt idx="1132">
                  <c:v>365.96583442838369</c:v>
                </c:pt>
                <c:pt idx="1133">
                  <c:v>354.4021024967148</c:v>
                </c:pt>
                <c:pt idx="1134">
                  <c:v>345.07227332457296</c:v>
                </c:pt>
                <c:pt idx="1135">
                  <c:v>342.24704336399475</c:v>
                </c:pt>
                <c:pt idx="1136">
                  <c:v>345.46649145860709</c:v>
                </c:pt>
                <c:pt idx="1137">
                  <c:v>338.56767411300922</c:v>
                </c:pt>
                <c:pt idx="1138">
                  <c:v>332.19448094612352</c:v>
                </c:pt>
                <c:pt idx="1139">
                  <c:v>324.9671484888305</c:v>
                </c:pt>
                <c:pt idx="1140">
                  <c:v>318.72536136662285</c:v>
                </c:pt>
                <c:pt idx="1141">
                  <c:v>317.41130091984229</c:v>
                </c:pt>
                <c:pt idx="1142">
                  <c:v>313.73193166885676</c:v>
                </c:pt>
                <c:pt idx="1143">
                  <c:v>314.12614980289095</c:v>
                </c:pt>
                <c:pt idx="1144">
                  <c:v>312.81208935611039</c:v>
                </c:pt>
                <c:pt idx="1145">
                  <c:v>316.16294349540078</c:v>
                </c:pt>
                <c:pt idx="1146">
                  <c:v>314.25755584756894</c:v>
                </c:pt>
                <c:pt idx="1147">
                  <c:v>314.38896189224704</c:v>
                </c:pt>
                <c:pt idx="1148">
                  <c:v>308.73850197109067</c:v>
                </c:pt>
                <c:pt idx="1149">
                  <c:v>306.83311432325888</c:v>
                </c:pt>
                <c:pt idx="1150">
                  <c:v>310.18396846254927</c:v>
                </c:pt>
                <c:pt idx="1151">
                  <c:v>305.32194480946123</c:v>
                </c:pt>
                <c:pt idx="1152">
                  <c:v>298.09461235216816</c:v>
                </c:pt>
                <c:pt idx="1153">
                  <c:v>306.11038107752955</c:v>
                </c:pt>
                <c:pt idx="1154">
                  <c:v>298.55453350854134</c:v>
                </c:pt>
                <c:pt idx="1155">
                  <c:v>297.10906701708279</c:v>
                </c:pt>
                <c:pt idx="1156">
                  <c:v>300.06570302233905</c:v>
                </c:pt>
                <c:pt idx="1157">
                  <c:v>305.97897503285151</c:v>
                </c:pt>
                <c:pt idx="1158">
                  <c:v>311.16951379763469</c:v>
                </c:pt>
                <c:pt idx="1159">
                  <c:v>311.43232588699078</c:v>
                </c:pt>
                <c:pt idx="1160">
                  <c:v>308.08147174770039</c:v>
                </c:pt>
                <c:pt idx="1161">
                  <c:v>310.7752956636005</c:v>
                </c:pt>
                <c:pt idx="1162">
                  <c:v>304.99342969776603</c:v>
                </c:pt>
                <c:pt idx="1163">
                  <c:v>301.90538764783179</c:v>
                </c:pt>
                <c:pt idx="1164">
                  <c:v>303.74507227332458</c:v>
                </c:pt>
                <c:pt idx="1165">
                  <c:v>299.14586070959263</c:v>
                </c:pt>
                <c:pt idx="1166">
                  <c:v>310.57818659658346</c:v>
                </c:pt>
                <c:pt idx="1167">
                  <c:v>315.90013140604469</c:v>
                </c:pt>
                <c:pt idx="1168">
                  <c:v>315.24310118265441</c:v>
                </c:pt>
                <c:pt idx="1169">
                  <c:v>309.65834428383704</c:v>
                </c:pt>
                <c:pt idx="1170">
                  <c:v>301.11695137976346</c:v>
                </c:pt>
                <c:pt idx="1171">
                  <c:v>300.91984231274643</c:v>
                </c:pt>
                <c:pt idx="1172">
                  <c:v>301.83968462549279</c:v>
                </c:pt>
                <c:pt idx="1173">
                  <c:v>306.63600525624179</c:v>
                </c:pt>
                <c:pt idx="1174">
                  <c:v>304.73061760841</c:v>
                </c:pt>
                <c:pt idx="1175">
                  <c:v>299.14586070959263</c:v>
                </c:pt>
                <c:pt idx="1176">
                  <c:v>297.24047306176084</c:v>
                </c:pt>
                <c:pt idx="1177">
                  <c:v>296.05781865965832</c:v>
                </c:pt>
                <c:pt idx="1178">
                  <c:v>284.55978975032849</c:v>
                </c:pt>
                <c:pt idx="1179">
                  <c:v>289.0275952693824</c:v>
                </c:pt>
                <c:pt idx="1180">
                  <c:v>286.59658344283838</c:v>
                </c:pt>
                <c:pt idx="1181">
                  <c:v>287.97634691195799</c:v>
                </c:pt>
                <c:pt idx="1182">
                  <c:v>285.67674113009201</c:v>
                </c:pt>
                <c:pt idx="1183">
                  <c:v>286.66228646517743</c:v>
                </c:pt>
                <c:pt idx="1184">
                  <c:v>281.27463863337715</c:v>
                </c:pt>
                <c:pt idx="1185">
                  <c:v>278.64651773981603</c:v>
                </c:pt>
                <c:pt idx="1186">
                  <c:v>284.69119579500659</c:v>
                </c:pt>
                <c:pt idx="1187">
                  <c:v>274.70433639947436</c:v>
                </c:pt>
                <c:pt idx="1188">
                  <c:v>273.19316688567676</c:v>
                </c:pt>
                <c:pt idx="1189">
                  <c:v>279.10643889618922</c:v>
                </c:pt>
                <c:pt idx="1190">
                  <c:v>279.96057818659659</c:v>
                </c:pt>
                <c:pt idx="1191">
                  <c:v>287.25361366622866</c:v>
                </c:pt>
                <c:pt idx="1192">
                  <c:v>291.91852825229961</c:v>
                </c:pt>
                <c:pt idx="1193">
                  <c:v>292.24704336399475</c:v>
                </c:pt>
                <c:pt idx="1194">
                  <c:v>290.40735873850196</c:v>
                </c:pt>
                <c:pt idx="1195">
                  <c:v>287.5821287779238</c:v>
                </c:pt>
                <c:pt idx="1196">
                  <c:v>285.34822601839682</c:v>
                </c:pt>
                <c:pt idx="1197">
                  <c:v>285.67674113009201</c:v>
                </c:pt>
                <c:pt idx="1198">
                  <c:v>283.44283837056503</c:v>
                </c:pt>
                <c:pt idx="1199">
                  <c:v>291.85282522996056</c:v>
                </c:pt>
                <c:pt idx="1200">
                  <c:v>293.95532194480944</c:v>
                </c:pt>
                <c:pt idx="1201">
                  <c:v>290.93298291721419</c:v>
                </c:pt>
                <c:pt idx="1202">
                  <c:v>286.46517739816034</c:v>
                </c:pt>
                <c:pt idx="1203">
                  <c:v>281.60315374507223</c:v>
                </c:pt>
                <c:pt idx="1204">
                  <c:v>274.50722733245726</c:v>
                </c:pt>
                <c:pt idx="1205">
                  <c:v>271.61629434954011</c:v>
                </c:pt>
                <c:pt idx="1206">
                  <c:v>282.72010512483575</c:v>
                </c:pt>
                <c:pt idx="1207">
                  <c:v>286.33377135348229</c:v>
                </c:pt>
                <c:pt idx="1208">
                  <c:v>280.42049934296978</c:v>
                </c:pt>
                <c:pt idx="1209">
                  <c:v>279.50065703022335</c:v>
                </c:pt>
                <c:pt idx="1210">
                  <c:v>282.91721419185285</c:v>
                </c:pt>
                <c:pt idx="1211">
                  <c:v>276.08409986859397</c:v>
                </c:pt>
                <c:pt idx="1212">
                  <c:v>269.64520367936922</c:v>
                </c:pt>
                <c:pt idx="1213">
                  <c:v>267.41130091984235</c:v>
                </c:pt>
                <c:pt idx="1214">
                  <c:v>262.68068331143235</c:v>
                </c:pt>
                <c:pt idx="1215">
                  <c:v>259.85545335085413</c:v>
                </c:pt>
                <c:pt idx="1216">
                  <c:v>266.29434954007883</c:v>
                </c:pt>
                <c:pt idx="1217">
                  <c:v>266.55716162943497</c:v>
                </c:pt>
                <c:pt idx="1218">
                  <c:v>274.04730617608408</c:v>
                </c:pt>
                <c:pt idx="1219">
                  <c:v>264.45466491458603</c:v>
                </c:pt>
                <c:pt idx="1220">
                  <c:v>263.20630749014452</c:v>
                </c:pt>
                <c:pt idx="1221">
                  <c:v>256.76741130091989</c:v>
                </c:pt>
                <c:pt idx="1222">
                  <c:v>251.90538764783182</c:v>
                </c:pt>
                <c:pt idx="1223">
                  <c:v>250.72273324572933</c:v>
                </c:pt>
                <c:pt idx="1224">
                  <c:v>248.48883048620235</c:v>
                </c:pt>
                <c:pt idx="1225">
                  <c:v>243.49540078843629</c:v>
                </c:pt>
                <c:pt idx="1226">
                  <c:v>247.89750328515115</c:v>
                </c:pt>
                <c:pt idx="1227">
                  <c:v>252.69382391590014</c:v>
                </c:pt>
                <c:pt idx="1228">
                  <c:v>254.07358738501972</c:v>
                </c:pt>
                <c:pt idx="1229">
                  <c:v>252.89093298291721</c:v>
                </c:pt>
                <c:pt idx="1230">
                  <c:v>253.21944809461235</c:v>
                </c:pt>
                <c:pt idx="1231">
                  <c:v>261.36662286465179</c:v>
                </c:pt>
                <c:pt idx="1232">
                  <c:v>258.0157687253614</c:v>
                </c:pt>
                <c:pt idx="1233">
                  <c:v>258.47568988173458</c:v>
                </c:pt>
                <c:pt idx="1234">
                  <c:v>258.14717477003938</c:v>
                </c:pt>
                <c:pt idx="1235">
                  <c:v>255.51905387647832</c:v>
                </c:pt>
                <c:pt idx="1236">
                  <c:v>264.98028909329832</c:v>
                </c:pt>
                <c:pt idx="1237">
                  <c:v>262.68068331143235</c:v>
                </c:pt>
                <c:pt idx="1238">
                  <c:v>264.65177398160313</c:v>
                </c:pt>
                <c:pt idx="1239">
                  <c:v>268.92247043363994</c:v>
                </c:pt>
                <c:pt idx="1240">
                  <c:v>268.26544021024972</c:v>
                </c:pt>
                <c:pt idx="1241">
                  <c:v>277.39816031537453</c:v>
                </c:pt>
                <c:pt idx="1242">
                  <c:v>277.46386333771358</c:v>
                </c:pt>
                <c:pt idx="1243">
                  <c:v>275.75558475689883</c:v>
                </c:pt>
                <c:pt idx="1244">
                  <c:v>289.2247043363995</c:v>
                </c:pt>
                <c:pt idx="1245">
                  <c:v>287.97634691195799</c:v>
                </c:pt>
                <c:pt idx="1246">
                  <c:v>285.34822601839682</c:v>
                </c:pt>
                <c:pt idx="1247">
                  <c:v>284.62549277266754</c:v>
                </c:pt>
                <c:pt idx="1248">
                  <c:v>279.7634691195795</c:v>
                </c:pt>
                <c:pt idx="1249">
                  <c:v>279.04073587385022</c:v>
                </c:pt>
                <c:pt idx="1250">
                  <c:v>276.6754270696452</c:v>
                </c:pt>
                <c:pt idx="1251">
                  <c:v>278.77792378449408</c:v>
                </c:pt>
                <c:pt idx="1252">
                  <c:v>271.68199737187911</c:v>
                </c:pt>
                <c:pt idx="1253">
                  <c:v>271.81340341655715</c:v>
                </c:pt>
                <c:pt idx="1254">
                  <c:v>265.24310118265436</c:v>
                </c:pt>
                <c:pt idx="1255">
                  <c:v>256.0446780551905</c:v>
                </c:pt>
                <c:pt idx="1256">
                  <c:v>259.65834428383704</c:v>
                </c:pt>
                <c:pt idx="1257">
                  <c:v>259.46123521682</c:v>
                </c:pt>
                <c:pt idx="1258">
                  <c:v>255.05913272010511</c:v>
                </c:pt>
                <c:pt idx="1259">
                  <c:v>266.16294349540078</c:v>
                </c:pt>
                <c:pt idx="1260">
                  <c:v>263.53482260183966</c:v>
                </c:pt>
                <c:pt idx="1261">
                  <c:v>268.85676741130089</c:v>
                </c:pt>
                <c:pt idx="1262">
                  <c:v>268.5939553219448</c:v>
                </c:pt>
                <c:pt idx="1263">
                  <c:v>267.27989487516425</c:v>
                </c:pt>
                <c:pt idx="1264">
                  <c:v>269.18528252299603</c:v>
                </c:pt>
                <c:pt idx="1265">
                  <c:v>269.25098554533503</c:v>
                </c:pt>
                <c:pt idx="1266">
                  <c:v>266.49145860709592</c:v>
                </c:pt>
                <c:pt idx="1267">
                  <c:v>272.07621550591324</c:v>
                </c:pt>
                <c:pt idx="1268">
                  <c:v>278.31800262812089</c:v>
                </c:pt>
                <c:pt idx="1269">
                  <c:v>279.96057818659659</c:v>
                </c:pt>
                <c:pt idx="1270">
                  <c:v>291.78712220762151</c:v>
                </c:pt>
                <c:pt idx="1271">
                  <c:v>292.96977660972402</c:v>
                </c:pt>
                <c:pt idx="1272">
                  <c:v>295.53219448094609</c:v>
                </c:pt>
                <c:pt idx="1273">
                  <c:v>294.54664914586067</c:v>
                </c:pt>
                <c:pt idx="1274">
                  <c:v>293.95532194480944</c:v>
                </c:pt>
                <c:pt idx="1275">
                  <c:v>293.56110381077531</c:v>
                </c:pt>
                <c:pt idx="1276">
                  <c:v>289.55321944809458</c:v>
                </c:pt>
                <c:pt idx="1277">
                  <c:v>287.58212877792374</c:v>
                </c:pt>
                <c:pt idx="1278">
                  <c:v>282.91721419185279</c:v>
                </c:pt>
                <c:pt idx="1279">
                  <c:v>280.61760840998687</c:v>
                </c:pt>
                <c:pt idx="1280">
                  <c:v>275.42706964520363</c:v>
                </c:pt>
                <c:pt idx="1281">
                  <c:v>277.9237844940867</c:v>
                </c:pt>
                <c:pt idx="1282">
                  <c:v>276.34691195795</c:v>
                </c:pt>
                <c:pt idx="1283">
                  <c:v>271.7477003942181</c:v>
                </c:pt>
                <c:pt idx="1284">
                  <c:v>265.17739816031536</c:v>
                </c:pt>
                <c:pt idx="1285">
                  <c:v>261.23521681997369</c:v>
                </c:pt>
                <c:pt idx="1286">
                  <c:v>262.22076215505911</c:v>
                </c:pt>
                <c:pt idx="1287">
                  <c:v>260.70959264126151</c:v>
                </c:pt>
                <c:pt idx="1288">
                  <c:v>262.54927726675425</c:v>
                </c:pt>
                <c:pt idx="1289">
                  <c:v>262.54927726675425</c:v>
                </c:pt>
                <c:pt idx="1290">
                  <c:v>267.41130091984229</c:v>
                </c:pt>
                <c:pt idx="1291">
                  <c:v>269.64520367936922</c:v>
                </c:pt>
                <c:pt idx="1292">
                  <c:v>270.56504599211564</c:v>
                </c:pt>
                <c:pt idx="1293">
                  <c:v>270.36793692509855</c:v>
                </c:pt>
                <c:pt idx="1294">
                  <c:v>264.91458607095927</c:v>
                </c:pt>
                <c:pt idx="1295">
                  <c:v>268.19973718791061</c:v>
                </c:pt>
                <c:pt idx="1296">
                  <c:v>270.56504599211564</c:v>
                </c:pt>
                <c:pt idx="1297">
                  <c:v>274.44152431011821</c:v>
                </c:pt>
                <c:pt idx="1298">
                  <c:v>281.01182654402101</c:v>
                </c:pt>
                <c:pt idx="1299">
                  <c:v>297.10906701708279</c:v>
                </c:pt>
                <c:pt idx="1300">
                  <c:v>298.09461235216816</c:v>
                </c:pt>
                <c:pt idx="1301">
                  <c:v>296.7805519053876</c:v>
                </c:pt>
                <c:pt idx="1302">
                  <c:v>293.8239159001314</c:v>
                </c:pt>
                <c:pt idx="1303">
                  <c:v>302.36530880420497</c:v>
                </c:pt>
                <c:pt idx="1304">
                  <c:v>310.38107752956631</c:v>
                </c:pt>
                <c:pt idx="1305">
                  <c:v>306.11038107752955</c:v>
                </c:pt>
                <c:pt idx="1306">
                  <c:v>301.70827858081469</c:v>
                </c:pt>
                <c:pt idx="1307">
                  <c:v>298.3574244415243</c:v>
                </c:pt>
                <c:pt idx="1308">
                  <c:v>293.23258869908011</c:v>
                </c:pt>
                <c:pt idx="1309">
                  <c:v>298.68593955321944</c:v>
                </c:pt>
                <c:pt idx="1310">
                  <c:v>296.12352168199737</c:v>
                </c:pt>
                <c:pt idx="1311">
                  <c:v>297.17477003942179</c:v>
                </c:pt>
                <c:pt idx="1312">
                  <c:v>300.26281208935609</c:v>
                </c:pt>
                <c:pt idx="1313">
                  <c:v>300.06570302233899</c:v>
                </c:pt>
                <c:pt idx="1314">
                  <c:v>298.62023653088039</c:v>
                </c:pt>
                <c:pt idx="1315">
                  <c:v>306.11038107752955</c:v>
                </c:pt>
                <c:pt idx="1316">
                  <c:v>297.50328515111693</c:v>
                </c:pt>
                <c:pt idx="1317">
                  <c:v>295.20367936925095</c:v>
                </c:pt>
                <c:pt idx="1318">
                  <c:v>291.13009198423123</c:v>
                </c:pt>
                <c:pt idx="1319">
                  <c:v>294.80946123521682</c:v>
                </c:pt>
                <c:pt idx="1320">
                  <c:v>300.32851511169514</c:v>
                </c:pt>
                <c:pt idx="1321">
                  <c:v>295.20367936925095</c:v>
                </c:pt>
                <c:pt idx="1322">
                  <c:v>293.8239159001314</c:v>
                </c:pt>
                <c:pt idx="1323">
                  <c:v>285.54533508541391</c:v>
                </c:pt>
                <c:pt idx="1324">
                  <c:v>288.8961892247043</c:v>
                </c:pt>
                <c:pt idx="1325">
                  <c:v>292.24704336399469</c:v>
                </c:pt>
                <c:pt idx="1326">
                  <c:v>299.34296977660966</c:v>
                </c:pt>
                <c:pt idx="1327">
                  <c:v>293.10118265440207</c:v>
                </c:pt>
                <c:pt idx="1328">
                  <c:v>294.08672798948749</c:v>
                </c:pt>
                <c:pt idx="1329">
                  <c:v>294.74375821287776</c:v>
                </c:pt>
                <c:pt idx="1330">
                  <c:v>297.04336399474374</c:v>
                </c:pt>
                <c:pt idx="1331">
                  <c:v>287.51642575558475</c:v>
                </c:pt>
                <c:pt idx="1332">
                  <c:v>289.48751642575553</c:v>
                </c:pt>
                <c:pt idx="1333">
                  <c:v>301.31406044678056</c:v>
                </c:pt>
                <c:pt idx="1334">
                  <c:v>301.31406044678056</c:v>
                </c:pt>
                <c:pt idx="1335">
                  <c:v>303.41655716162944</c:v>
                </c:pt>
                <c:pt idx="1336">
                  <c:v>297.63469119579497</c:v>
                </c:pt>
                <c:pt idx="1337">
                  <c:v>288.10775295663598</c:v>
                </c:pt>
                <c:pt idx="1338">
                  <c:v>296.64914586070955</c:v>
                </c:pt>
                <c:pt idx="1339">
                  <c:v>309.39553219448089</c:v>
                </c:pt>
                <c:pt idx="1340">
                  <c:v>310.18396846254927</c:v>
                </c:pt>
                <c:pt idx="1341">
                  <c:v>306.2417871222076</c:v>
                </c:pt>
                <c:pt idx="1342">
                  <c:v>297.70039421813397</c:v>
                </c:pt>
                <c:pt idx="1343">
                  <c:v>302.36530880420497</c:v>
                </c:pt>
                <c:pt idx="1344">
                  <c:v>301.37976346911955</c:v>
                </c:pt>
                <c:pt idx="1345">
                  <c:v>302.29960578186592</c:v>
                </c:pt>
                <c:pt idx="1346">
                  <c:v>300.39421813403413</c:v>
                </c:pt>
                <c:pt idx="1347">
                  <c:v>295.26938239159</c:v>
                </c:pt>
                <c:pt idx="1348">
                  <c:v>290.14454664914581</c:v>
                </c:pt>
                <c:pt idx="1349">
                  <c:v>287.84494086727983</c:v>
                </c:pt>
                <c:pt idx="1350">
                  <c:v>284.29697766097235</c:v>
                </c:pt>
                <c:pt idx="1351">
                  <c:v>284.49408672798944</c:v>
                </c:pt>
                <c:pt idx="1352">
                  <c:v>282.72010512483575</c:v>
                </c:pt>
                <c:pt idx="1353">
                  <c:v>287.51642575558475</c:v>
                </c:pt>
                <c:pt idx="1354">
                  <c:v>284.88830486202363</c:v>
                </c:pt>
                <c:pt idx="1355">
                  <c:v>286.85939553219447</c:v>
                </c:pt>
                <c:pt idx="1356">
                  <c:v>293.75821287779235</c:v>
                </c:pt>
                <c:pt idx="1357">
                  <c:v>292.77266754270693</c:v>
                </c:pt>
                <c:pt idx="1358">
                  <c:v>284.88830486202363</c:v>
                </c:pt>
                <c:pt idx="1359">
                  <c:v>282.91721419185279</c:v>
                </c:pt>
                <c:pt idx="1360">
                  <c:v>279.10643889618922</c:v>
                </c:pt>
                <c:pt idx="1361">
                  <c:v>284.75689881734559</c:v>
                </c:pt>
                <c:pt idx="1362">
                  <c:v>285.21681997371877</c:v>
                </c:pt>
                <c:pt idx="1363">
                  <c:v>275.95269382391587</c:v>
                </c:pt>
                <c:pt idx="1364">
                  <c:v>272.01051248357425</c:v>
                </c:pt>
                <c:pt idx="1365">
                  <c:v>265.17739816031536</c:v>
                </c:pt>
                <c:pt idx="1366">
                  <c:v>240.80157687253612</c:v>
                </c:pt>
                <c:pt idx="1367">
                  <c:v>252.62812089356106</c:v>
                </c:pt>
                <c:pt idx="1368">
                  <c:v>252.89093298291721</c:v>
                </c:pt>
                <c:pt idx="1369">
                  <c:v>253.02233902759525</c:v>
                </c:pt>
                <c:pt idx="1370">
                  <c:v>253.15374507227332</c:v>
                </c:pt>
                <c:pt idx="1371">
                  <c:v>251.70827858081466</c:v>
                </c:pt>
                <c:pt idx="1372">
                  <c:v>252.69382391590014</c:v>
                </c:pt>
                <c:pt idx="1373">
                  <c:v>239.55321944809461</c:v>
                </c:pt>
                <c:pt idx="1374">
                  <c:v>237.51642575558475</c:v>
                </c:pt>
                <c:pt idx="1375">
                  <c:v>236.92509855453346</c:v>
                </c:pt>
                <c:pt idx="1376">
                  <c:v>237.45072273324573</c:v>
                </c:pt>
                <c:pt idx="1377">
                  <c:v>227.3981603153745</c:v>
                </c:pt>
                <c:pt idx="1378">
                  <c:v>227.9237844940867</c:v>
                </c:pt>
                <c:pt idx="1379">
                  <c:v>235.61103810775293</c:v>
                </c:pt>
                <c:pt idx="1380">
                  <c:v>240.21024967148486</c:v>
                </c:pt>
                <c:pt idx="1381">
                  <c:v>239.22470433639944</c:v>
                </c:pt>
                <c:pt idx="1382">
                  <c:v>239.55321944809461</c:v>
                </c:pt>
                <c:pt idx="1383">
                  <c:v>233.44283837056506</c:v>
                </c:pt>
                <c:pt idx="1384">
                  <c:v>233.31143232588695</c:v>
                </c:pt>
                <c:pt idx="1385">
                  <c:v>232.98291721419184</c:v>
                </c:pt>
                <c:pt idx="1386">
                  <c:v>236.59658344283835</c:v>
                </c:pt>
                <c:pt idx="1387">
                  <c:v>238.23915900131405</c:v>
                </c:pt>
                <c:pt idx="1388">
                  <c:v>247.76609724047304</c:v>
                </c:pt>
                <c:pt idx="1389">
                  <c:v>252.36530880420497</c:v>
                </c:pt>
                <c:pt idx="1390">
                  <c:v>249.1458607095926</c:v>
                </c:pt>
                <c:pt idx="1391">
                  <c:v>254.40210249671483</c:v>
                </c:pt>
                <c:pt idx="1392">
                  <c:v>257.35873850197106</c:v>
                </c:pt>
                <c:pt idx="1393">
                  <c:v>257.29303547963201</c:v>
                </c:pt>
                <c:pt idx="1394">
                  <c:v>254.33639947437581</c:v>
                </c:pt>
                <c:pt idx="1395">
                  <c:v>261.36662286465179</c:v>
                </c:pt>
                <c:pt idx="1396">
                  <c:v>253.81077529566355</c:v>
                </c:pt>
                <c:pt idx="1397">
                  <c:v>253.02233902759525</c:v>
                </c:pt>
                <c:pt idx="1398">
                  <c:v>254.33639947437581</c:v>
                </c:pt>
                <c:pt idx="1399">
                  <c:v>255.97897503285151</c:v>
                </c:pt>
                <c:pt idx="1400">
                  <c:v>255.65045992115634</c:v>
                </c:pt>
                <c:pt idx="1401">
                  <c:v>256.37319316688564</c:v>
                </c:pt>
                <c:pt idx="1402">
                  <c:v>262.48357424441519</c:v>
                </c:pt>
                <c:pt idx="1403">
                  <c:v>256.2417871222076</c:v>
                </c:pt>
                <c:pt idx="1404">
                  <c:v>258.93561103810771</c:v>
                </c:pt>
                <c:pt idx="1405">
                  <c:v>253.54796320630746</c:v>
                </c:pt>
                <c:pt idx="1406">
                  <c:v>247.04336399474377</c:v>
                </c:pt>
                <c:pt idx="1407">
                  <c:v>246.45203679369249</c:v>
                </c:pt>
                <c:pt idx="1408">
                  <c:v>241.9842312746386</c:v>
                </c:pt>
                <c:pt idx="1409">
                  <c:v>239.88173455978972</c:v>
                </c:pt>
                <c:pt idx="1410">
                  <c:v>236.53088042049933</c:v>
                </c:pt>
                <c:pt idx="1411">
                  <c:v>224.37582128777922</c:v>
                </c:pt>
                <c:pt idx="1412">
                  <c:v>234.42838370565045</c:v>
                </c:pt>
                <c:pt idx="1413">
                  <c:v>224.8357424441524</c:v>
                </c:pt>
                <c:pt idx="1414">
                  <c:v>235.01971090670168</c:v>
                </c:pt>
                <c:pt idx="1415">
                  <c:v>230.3547963206307</c:v>
                </c:pt>
                <c:pt idx="1416">
                  <c:v>225.82128777923782</c:v>
                </c:pt>
                <c:pt idx="1417">
                  <c:v>225.42706964520363</c:v>
                </c:pt>
                <c:pt idx="1418">
                  <c:v>223.98160315374503</c:v>
                </c:pt>
                <c:pt idx="1419">
                  <c:v>227.9237844940867</c:v>
                </c:pt>
                <c:pt idx="1420">
                  <c:v>223.58738501971089</c:v>
                </c:pt>
                <c:pt idx="1421">
                  <c:v>228.8436268068331</c:v>
                </c:pt>
                <c:pt idx="1422">
                  <c:v>233.96846254927726</c:v>
                </c:pt>
                <c:pt idx="1423">
                  <c:v>232.78580814717475</c:v>
                </c:pt>
                <c:pt idx="1424">
                  <c:v>242.64126149802891</c:v>
                </c:pt>
                <c:pt idx="1425">
                  <c:v>228.8436268068331</c:v>
                </c:pt>
                <c:pt idx="1426">
                  <c:v>223.25886990801573</c:v>
                </c:pt>
                <c:pt idx="1427">
                  <c:v>221.97766097240469</c:v>
                </c:pt>
                <c:pt idx="1428">
                  <c:v>220.69645203679366</c:v>
                </c:pt>
                <c:pt idx="1429">
                  <c:v>213.00919842312743</c:v>
                </c:pt>
                <c:pt idx="1430">
                  <c:v>219.18528252299603</c:v>
                </c:pt>
                <c:pt idx="1431">
                  <c:v>228.05519053876478</c:v>
                </c:pt>
                <c:pt idx="1432">
                  <c:v>231.34034165571614</c:v>
                </c:pt>
                <c:pt idx="1433">
                  <c:v>235.28252299605776</c:v>
                </c:pt>
                <c:pt idx="1434">
                  <c:v>234.09986859395528</c:v>
                </c:pt>
                <c:pt idx="1435">
                  <c:v>230.02628120893559</c:v>
                </c:pt>
                <c:pt idx="1436">
                  <c:v>235.93955321944807</c:v>
                </c:pt>
                <c:pt idx="1437">
                  <c:v>233.96846254927726</c:v>
                </c:pt>
                <c:pt idx="1438">
                  <c:v>239.88173455978972</c:v>
                </c:pt>
                <c:pt idx="1439">
                  <c:v>240.21024967148486</c:v>
                </c:pt>
                <c:pt idx="1440">
                  <c:v>232.52299605781866</c:v>
                </c:pt>
                <c:pt idx="1441">
                  <c:v>226.41261498028908</c:v>
                </c:pt>
                <c:pt idx="1442">
                  <c:v>218.85676741130086</c:v>
                </c:pt>
                <c:pt idx="1443">
                  <c:v>210.57818659658341</c:v>
                </c:pt>
                <c:pt idx="1444">
                  <c:v>206.04467805519056</c:v>
                </c:pt>
                <c:pt idx="1445">
                  <c:v>196.45203679369251</c:v>
                </c:pt>
                <c:pt idx="1446">
                  <c:v>199.73718791064388</c:v>
                </c:pt>
                <c:pt idx="1447">
                  <c:v>202.23390275952696</c:v>
                </c:pt>
                <c:pt idx="1448">
                  <c:v>194.21813403416559</c:v>
                </c:pt>
                <c:pt idx="1449">
                  <c:v>195.46649145860709</c:v>
                </c:pt>
                <c:pt idx="1450">
                  <c:v>188.56767411300922</c:v>
                </c:pt>
                <c:pt idx="1451">
                  <c:v>183.04862023653089</c:v>
                </c:pt>
                <c:pt idx="1452">
                  <c:v>186.59658344283838</c:v>
                </c:pt>
                <c:pt idx="1453">
                  <c:v>197.10906701708277</c:v>
                </c:pt>
                <c:pt idx="1454">
                  <c:v>195.53219448094612</c:v>
                </c:pt>
                <c:pt idx="1455">
                  <c:v>194.87516425755584</c:v>
                </c:pt>
                <c:pt idx="1456">
                  <c:v>201.4454664914586</c:v>
                </c:pt>
                <c:pt idx="1457">
                  <c:v>202.43101182654399</c:v>
                </c:pt>
                <c:pt idx="1458">
                  <c:v>209.65834428383704</c:v>
                </c:pt>
                <c:pt idx="1459">
                  <c:v>211.43232588699078</c:v>
                </c:pt>
                <c:pt idx="1460">
                  <c:v>218.52825229960575</c:v>
                </c:pt>
                <c:pt idx="1461">
                  <c:v>215.24310118265439</c:v>
                </c:pt>
                <c:pt idx="1462">
                  <c:v>219.18528252299603</c:v>
                </c:pt>
                <c:pt idx="1463">
                  <c:v>223.65308804204992</c:v>
                </c:pt>
                <c:pt idx="1464">
                  <c:v>221.81340341655715</c:v>
                </c:pt>
                <c:pt idx="1465">
                  <c:v>212.48357424441522</c:v>
                </c:pt>
                <c:pt idx="1466">
                  <c:v>222.33902759526936</c:v>
                </c:pt>
                <c:pt idx="1467">
                  <c:v>212.15505913272008</c:v>
                </c:pt>
                <c:pt idx="1468">
                  <c:v>213.73193166885676</c:v>
                </c:pt>
                <c:pt idx="1469">
                  <c:v>211.43232588699078</c:v>
                </c:pt>
                <c:pt idx="1470">
                  <c:v>222.47043363994743</c:v>
                </c:pt>
                <c:pt idx="1471">
                  <c:v>215.5716162943495</c:v>
                </c:pt>
                <c:pt idx="1472">
                  <c:v>221.9119579500657</c:v>
                </c:pt>
                <c:pt idx="1473">
                  <c:v>228.25229960578181</c:v>
                </c:pt>
                <c:pt idx="1474">
                  <c:v>225.42706964520363</c:v>
                </c:pt>
                <c:pt idx="1475">
                  <c:v>234.62549277266754</c:v>
                </c:pt>
                <c:pt idx="1476">
                  <c:v>222.93035479632061</c:v>
                </c:pt>
                <c:pt idx="1477">
                  <c:v>211.82654402102492</c:v>
                </c:pt>
                <c:pt idx="1478">
                  <c:v>215.90013140604466</c:v>
                </c:pt>
                <c:pt idx="1479">
                  <c:v>229.0407358738502</c:v>
                </c:pt>
                <c:pt idx="1480">
                  <c:v>219.77660972404732</c:v>
                </c:pt>
                <c:pt idx="1481">
                  <c:v>219.05387647831802</c:v>
                </c:pt>
                <c:pt idx="1482">
                  <c:v>217.60840998685941</c:v>
                </c:pt>
                <c:pt idx="1483">
                  <c:v>209.46123521681997</c:v>
                </c:pt>
                <c:pt idx="1484">
                  <c:v>196.64914586070958</c:v>
                </c:pt>
                <c:pt idx="1485">
                  <c:v>208.93561103810777</c:v>
                </c:pt>
                <c:pt idx="1486">
                  <c:v>213.79763469119578</c:v>
                </c:pt>
                <c:pt idx="1487">
                  <c:v>218.00262812089355</c:v>
                </c:pt>
                <c:pt idx="1488">
                  <c:v>218.65965834428383</c:v>
                </c:pt>
                <c:pt idx="1489">
                  <c:v>224.2444152431012</c:v>
                </c:pt>
                <c:pt idx="1490">
                  <c:v>225.5584756898817</c:v>
                </c:pt>
                <c:pt idx="1491">
                  <c:v>218.46254927726673</c:v>
                </c:pt>
                <c:pt idx="1492">
                  <c:v>211.56373193166885</c:v>
                </c:pt>
                <c:pt idx="1493">
                  <c:v>206.30749014454662</c:v>
                </c:pt>
                <c:pt idx="1494">
                  <c:v>204.79632063074902</c:v>
                </c:pt>
                <c:pt idx="1495">
                  <c:v>204.40210249671483</c:v>
                </c:pt>
                <c:pt idx="1496">
                  <c:v>201.97109067017084</c:v>
                </c:pt>
                <c:pt idx="1497">
                  <c:v>202.33245729303547</c:v>
                </c:pt>
                <c:pt idx="1498">
                  <c:v>202.69382391590014</c:v>
                </c:pt>
                <c:pt idx="1499">
                  <c:v>203.35085413929042</c:v>
                </c:pt>
                <c:pt idx="1500">
                  <c:v>206.96452036793693</c:v>
                </c:pt>
                <c:pt idx="1501">
                  <c:v>202.69382391590014</c:v>
                </c:pt>
                <c:pt idx="1502">
                  <c:v>199.08015768725363</c:v>
                </c:pt>
                <c:pt idx="1503">
                  <c:v>197.10906701708277</c:v>
                </c:pt>
                <c:pt idx="1504">
                  <c:v>198.09461235216818</c:v>
                </c:pt>
                <c:pt idx="1505">
                  <c:v>201.37976346911955</c:v>
                </c:pt>
                <c:pt idx="1506">
                  <c:v>204.66491458607095</c:v>
                </c:pt>
                <c:pt idx="1507">
                  <c:v>204.20499342969774</c:v>
                </c:pt>
                <c:pt idx="1508">
                  <c:v>198.55453350854137</c:v>
                </c:pt>
                <c:pt idx="1509">
                  <c:v>200.91984231274637</c:v>
                </c:pt>
                <c:pt idx="1510">
                  <c:v>194.61235216819975</c:v>
                </c:pt>
                <c:pt idx="1511">
                  <c:v>182.8515111695138</c:v>
                </c:pt>
                <c:pt idx="1512">
                  <c:v>170.82785808147173</c:v>
                </c:pt>
                <c:pt idx="1513">
                  <c:v>180.35479632063075</c:v>
                </c:pt>
                <c:pt idx="1514">
                  <c:v>176.41261498028911</c:v>
                </c:pt>
                <c:pt idx="1515">
                  <c:v>174.77003942181341</c:v>
                </c:pt>
                <c:pt idx="1516">
                  <c:v>177.66097240473061</c:v>
                </c:pt>
                <c:pt idx="1517">
                  <c:v>180.02628120893561</c:v>
                </c:pt>
                <c:pt idx="1518">
                  <c:v>188.89618922470433</c:v>
                </c:pt>
                <c:pt idx="1519">
                  <c:v>184.55978975032852</c:v>
                </c:pt>
                <c:pt idx="1520">
                  <c:v>179.96057818659659</c:v>
                </c:pt>
                <c:pt idx="1521">
                  <c:v>169.44809461235218</c:v>
                </c:pt>
                <c:pt idx="1522">
                  <c:v>162.48357424441525</c:v>
                </c:pt>
                <c:pt idx="1523">
                  <c:v>163.20630749014452</c:v>
                </c:pt>
                <c:pt idx="1524">
                  <c:v>158.67279894875165</c:v>
                </c:pt>
                <c:pt idx="1525">
                  <c:v>163.79763469119578</c:v>
                </c:pt>
                <c:pt idx="1526">
                  <c:v>152.82522996057818</c:v>
                </c:pt>
                <c:pt idx="1527">
                  <c:v>145.13797634691196</c:v>
                </c:pt>
                <c:pt idx="1528">
                  <c:v>148.16031537450723</c:v>
                </c:pt>
                <c:pt idx="1529">
                  <c:v>152.75952693823916</c:v>
                </c:pt>
                <c:pt idx="1530">
                  <c:v>156.43889618922472</c:v>
                </c:pt>
                <c:pt idx="1531">
                  <c:v>159.65834428383707</c:v>
                </c:pt>
                <c:pt idx="1532">
                  <c:v>151.70827858081472</c:v>
                </c:pt>
                <c:pt idx="1533">
                  <c:v>145.86070959264129</c:v>
                </c:pt>
                <c:pt idx="1534">
                  <c:v>132.72010512483575</c:v>
                </c:pt>
                <c:pt idx="1535">
                  <c:v>134.69119579500656</c:v>
                </c:pt>
                <c:pt idx="1536">
                  <c:v>126.80683311432325</c:v>
                </c:pt>
                <c:pt idx="1537">
                  <c:v>128.44940867279894</c:v>
                </c:pt>
                <c:pt idx="1538">
                  <c:v>137.64783180026282</c:v>
                </c:pt>
                <c:pt idx="1539">
                  <c:v>141.91852825229961</c:v>
                </c:pt>
                <c:pt idx="1540">
                  <c:v>140.40735873850198</c:v>
                </c:pt>
                <c:pt idx="1541">
                  <c:v>138.63337713534824</c:v>
                </c:pt>
                <c:pt idx="1542">
                  <c:v>143.88961892247045</c:v>
                </c:pt>
                <c:pt idx="1543">
                  <c:v>145.36793692509855</c:v>
                </c:pt>
                <c:pt idx="1544">
                  <c:v>146.84625492772668</c:v>
                </c:pt>
                <c:pt idx="1545">
                  <c:v>146.51773981603154</c:v>
                </c:pt>
                <c:pt idx="1546">
                  <c:v>150.06570302233902</c:v>
                </c:pt>
                <c:pt idx="1547">
                  <c:v>147.96320630749017</c:v>
                </c:pt>
                <c:pt idx="1548">
                  <c:v>143.0354796320631</c:v>
                </c:pt>
                <c:pt idx="1549">
                  <c:v>144.3495400788436</c:v>
                </c:pt>
                <c:pt idx="1550">
                  <c:v>140.40735873850196</c:v>
                </c:pt>
                <c:pt idx="1551">
                  <c:v>132.06307490144548</c:v>
                </c:pt>
                <c:pt idx="1552">
                  <c:v>140.07884362680682</c:v>
                </c:pt>
                <c:pt idx="1553">
                  <c:v>145.00657030223391</c:v>
                </c:pt>
                <c:pt idx="1554">
                  <c:v>142.04993429697763</c:v>
                </c:pt>
                <c:pt idx="1555">
                  <c:v>145.53219448094612</c:v>
                </c:pt>
                <c:pt idx="1556">
                  <c:v>138.56767411300922</c:v>
                </c:pt>
                <c:pt idx="1557">
                  <c:v>144.67805519053877</c:v>
                </c:pt>
                <c:pt idx="1558">
                  <c:v>132.98291721419187</c:v>
                </c:pt>
                <c:pt idx="1559">
                  <c:v>125.4270696452037</c:v>
                </c:pt>
                <c:pt idx="1560">
                  <c:v>123.65308804204993</c:v>
                </c:pt>
                <c:pt idx="1561">
                  <c:v>123.12746386333772</c:v>
                </c:pt>
                <c:pt idx="1562">
                  <c:v>119.05387647831797</c:v>
                </c:pt>
                <c:pt idx="1563">
                  <c:v>114.45466491458608</c:v>
                </c:pt>
                <c:pt idx="1564">
                  <c:v>121.81340341655715</c:v>
                </c:pt>
                <c:pt idx="1565">
                  <c:v>117.08278580814716</c:v>
                </c:pt>
                <c:pt idx="1566">
                  <c:v>112.81208935611039</c:v>
                </c:pt>
                <c:pt idx="1567">
                  <c:v>124.63863337713533</c:v>
                </c:pt>
                <c:pt idx="1568">
                  <c:v>115.37450722733247</c:v>
                </c:pt>
                <c:pt idx="1569">
                  <c:v>120.76215505913274</c:v>
                </c:pt>
                <c:pt idx="1570">
                  <c:v>124.31011826544021</c:v>
                </c:pt>
                <c:pt idx="1571">
                  <c:v>112.6149802890933</c:v>
                </c:pt>
                <c:pt idx="1572">
                  <c:v>115.5059132720105</c:v>
                </c:pt>
                <c:pt idx="1573">
                  <c:v>118.39684625492774</c:v>
                </c:pt>
                <c:pt idx="1574">
                  <c:v>107.88436268068332</c:v>
                </c:pt>
                <c:pt idx="1575">
                  <c:v>113.7976346911958</c:v>
                </c:pt>
                <c:pt idx="1576">
                  <c:v>107.55584756898816</c:v>
                </c:pt>
                <c:pt idx="1577">
                  <c:v>119.25098554533507</c:v>
                </c:pt>
                <c:pt idx="1578">
                  <c:v>126.08409986859394</c:v>
                </c:pt>
                <c:pt idx="1579">
                  <c:v>128.90932982917212</c:v>
                </c:pt>
                <c:pt idx="1580">
                  <c:v>131.2089356110381</c:v>
                </c:pt>
                <c:pt idx="1581">
                  <c:v>113.27201051248358</c:v>
                </c:pt>
                <c:pt idx="1582">
                  <c:v>120.82785808147175</c:v>
                </c:pt>
                <c:pt idx="1583">
                  <c:v>132.91721419185279</c:v>
                </c:pt>
                <c:pt idx="1584">
                  <c:v>125.95269382391591</c:v>
                </c:pt>
                <c:pt idx="1585">
                  <c:v>118.06833114323257</c:v>
                </c:pt>
                <c:pt idx="1586">
                  <c:v>110.18396846254929</c:v>
                </c:pt>
                <c:pt idx="1587">
                  <c:v>106.43889618922472</c:v>
                </c:pt>
                <c:pt idx="1588">
                  <c:v>116.75427069645205</c:v>
                </c:pt>
                <c:pt idx="1589">
                  <c:v>100.9855453350854</c:v>
                </c:pt>
                <c:pt idx="1590">
                  <c:v>92.247043363994749</c:v>
                </c:pt>
                <c:pt idx="1591">
                  <c:v>91.458607095926411</c:v>
                </c:pt>
                <c:pt idx="1592">
                  <c:v>93.593955321944804</c:v>
                </c:pt>
                <c:pt idx="1593">
                  <c:v>95.729303547963198</c:v>
                </c:pt>
                <c:pt idx="1594">
                  <c:v>104.92772667542707</c:v>
                </c:pt>
                <c:pt idx="1595">
                  <c:v>97.634691195795014</c:v>
                </c:pt>
                <c:pt idx="1596">
                  <c:v>102.49671484888304</c:v>
                </c:pt>
                <c:pt idx="1597">
                  <c:v>101.97109067017084</c:v>
                </c:pt>
                <c:pt idx="1598">
                  <c:v>112.48357424441522</c:v>
                </c:pt>
                <c:pt idx="1599">
                  <c:v>112.81208935611039</c:v>
                </c:pt>
                <c:pt idx="1600">
                  <c:v>115.44021024967148</c:v>
                </c:pt>
                <c:pt idx="1601">
                  <c:v>124.31011826544021</c:v>
                </c:pt>
                <c:pt idx="1602">
                  <c:v>124.9671484888305</c:v>
                </c:pt>
                <c:pt idx="1603">
                  <c:v>124.9671484888305</c:v>
                </c:pt>
              </c:numCache>
            </c:numRef>
          </c:val>
          <c:smooth val="0"/>
          <c:extLst>
            <c:ext xmlns:c16="http://schemas.microsoft.com/office/drawing/2014/chart" uri="{C3380CC4-5D6E-409C-BE32-E72D297353CC}">
              <c16:uniqueId val="{00000005-107D-4B7D-9DDF-CFFE185EAA0F}"/>
            </c:ext>
          </c:extLst>
        </c:ser>
        <c:dLbls>
          <c:showLegendKey val="0"/>
          <c:showVal val="0"/>
          <c:showCatName val="0"/>
          <c:showSerName val="0"/>
          <c:showPercent val="0"/>
          <c:showBubbleSize val="0"/>
        </c:dLbls>
        <c:smooth val="0"/>
        <c:axId val="92430336"/>
        <c:axId val="92433792"/>
      </c:lineChart>
      <c:dateAx>
        <c:axId val="92430336"/>
        <c:scaling>
          <c:orientation val="minMax"/>
        </c:scaling>
        <c:delete val="0"/>
        <c:axPos val="b"/>
        <c:numFmt formatCode="d/m/yyyy" sourceLinked="0"/>
        <c:majorTickMark val="out"/>
        <c:minorTickMark val="none"/>
        <c:tickLblPos val="nextTo"/>
        <c:crossAx val="92433792"/>
        <c:crosses val="autoZero"/>
        <c:auto val="0"/>
        <c:lblOffset val="100"/>
        <c:baseTimeUnit val="days"/>
      </c:dateAx>
      <c:valAx>
        <c:axId val="92433792"/>
        <c:scaling>
          <c:orientation val="minMax"/>
        </c:scaling>
        <c:delete val="0"/>
        <c:axPos val="l"/>
        <c:majorGridlines/>
        <c:title>
          <c:tx>
            <c:rich>
              <a:bodyPr rot="-5400000" vert="horz"/>
              <a:lstStyle/>
              <a:p>
                <a:pPr>
                  <a:defRPr/>
                </a:pPr>
                <a:r>
                  <a:rPr lang="en-US"/>
                  <a:t>US$/TM</a:t>
                </a:r>
              </a:p>
            </c:rich>
          </c:tx>
          <c:overlay val="0"/>
        </c:title>
        <c:numFmt formatCode="0.00" sourceLinked="1"/>
        <c:majorTickMark val="out"/>
        <c:minorTickMark val="none"/>
        <c:tickLblPos val="nextTo"/>
        <c:crossAx val="92430336"/>
        <c:crosses val="autoZero"/>
        <c:crossBetween val="between"/>
      </c:valAx>
    </c:plotArea>
    <c:legend>
      <c:legendPos val="b"/>
      <c:layout>
        <c:manualLayout>
          <c:xMode val="edge"/>
          <c:yMode val="edge"/>
          <c:x val="0.26939846966935593"/>
          <c:y val="0.91493032991129131"/>
          <c:w val="0.54393406641156083"/>
          <c:h val="6.9866754246209972E-2"/>
        </c:manualLayout>
      </c:layout>
      <c:overlay val="0"/>
    </c:legend>
    <c:plotVisOnly val="1"/>
    <c:dispBlanksAs val="gap"/>
    <c:showDLblsOverMax val="0"/>
  </c:chart>
  <c:spPr>
    <a:ln>
      <a:noFill/>
    </a:ln>
  </c:spPr>
  <c:txPr>
    <a:bodyPr/>
    <a:lstStyle/>
    <a:p>
      <a:pPr>
        <a:defRPr>
          <a:latin typeface="Century Gothic" pitchFamily="34" charset="0"/>
        </a:defRPr>
      </a:pPr>
      <a:endParaRPr lang="es-EC"/>
    </a:p>
  </c:txPr>
  <c:printSettings>
    <c:headerFooter/>
    <c:pageMargins b="0.75000000000001354" l="0.70000000000000062" r="0.70000000000000062" t="0.75000000000001354"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sz="1100"/>
            </a:pPr>
            <a:r>
              <a:rPr lang="en-US" sz="1600"/>
              <a:t>Comparación</a:t>
            </a:r>
            <a:r>
              <a:rPr lang="en-US" sz="1600" baseline="0"/>
              <a:t> de Precios</a:t>
            </a:r>
            <a:endParaRPr lang="en-US" sz="1600"/>
          </a:p>
          <a:p>
            <a:pPr algn="ctr">
              <a:defRPr sz="1100"/>
            </a:pPr>
            <a:r>
              <a:rPr lang="en-US" sz="1600"/>
              <a:t>Precio</a:t>
            </a:r>
            <a:r>
              <a:rPr lang="en-US" sz="1600" baseline="0"/>
              <a:t> FO4 al SNI - </a:t>
            </a:r>
            <a:r>
              <a:rPr lang="en-US" sz="1600" b="1" i="0" u="none" strike="noStrike" baseline="0"/>
              <a:t>Precio FO4 al S. Ind. EPP - Precio Exportacion EPP</a:t>
            </a:r>
            <a:r>
              <a:rPr lang="en-US" sz="2400" b="1" i="0" u="none" strike="noStrike" baseline="0"/>
              <a:t> </a:t>
            </a:r>
            <a:endParaRPr lang="en-US" sz="1600"/>
          </a:p>
          <a:p>
            <a:pPr algn="ctr">
              <a:defRPr sz="1100"/>
            </a:pPr>
            <a:r>
              <a:rPr lang="en-US" sz="1600"/>
              <a:t>Enero 2021 - Abril 2022</a:t>
            </a:r>
          </a:p>
        </c:rich>
      </c:tx>
      <c:layout>
        <c:manualLayout>
          <c:xMode val="edge"/>
          <c:yMode val="edge"/>
          <c:x val="0.25172855688528156"/>
          <c:y val="3.1383795610988252E-2"/>
        </c:manualLayout>
      </c:layout>
      <c:overlay val="0"/>
    </c:title>
    <c:autoTitleDeleted val="0"/>
    <c:plotArea>
      <c:layout>
        <c:manualLayout>
          <c:layoutTarget val="inner"/>
          <c:xMode val="edge"/>
          <c:yMode val="edge"/>
          <c:x val="7.6662908680947009E-2"/>
          <c:y val="0.22328244274809333"/>
          <c:w val="0.90078917700112771"/>
          <c:h val="0.51335877862595358"/>
        </c:manualLayout>
      </c:layout>
      <c:lineChart>
        <c:grouping val="standard"/>
        <c:varyColors val="0"/>
        <c:ser>
          <c:idx val="0"/>
          <c:order val="0"/>
          <c:tx>
            <c:strRef>
              <c:f>Fuel!$D$4</c:f>
              <c:strCache>
                <c:ptCount val="1"/>
                <c:pt idx="0">
                  <c:v>Precio FO4 SNI 4700 SRW
Inc. IVA</c:v>
                </c:pt>
              </c:strCache>
            </c:strRef>
          </c:tx>
          <c:spPr>
            <a:ln w="38100">
              <a:solidFill>
                <a:schemeClr val="accent5"/>
              </a:solidFill>
            </a:ln>
          </c:spPr>
          <c:marker>
            <c:symbol val="none"/>
          </c:marker>
          <c:cat>
            <c:numRef>
              <c:f>Fuel!$C$94:$C$1697</c:f>
              <c:numCache>
                <c:formatCode>m/d/yyyy</c:formatCode>
                <c:ptCount val="1604"/>
                <c:pt idx="1">
                  <c:v>44677</c:v>
                </c:pt>
                <c:pt idx="2">
                  <c:v>44676</c:v>
                </c:pt>
                <c:pt idx="3">
                  <c:v>44673</c:v>
                </c:pt>
                <c:pt idx="4">
                  <c:v>44672</c:v>
                </c:pt>
                <c:pt idx="5">
                  <c:v>44671</c:v>
                </c:pt>
                <c:pt idx="6">
                  <c:v>44670</c:v>
                </c:pt>
                <c:pt idx="7">
                  <c:v>44669</c:v>
                </c:pt>
                <c:pt idx="8">
                  <c:v>44665</c:v>
                </c:pt>
                <c:pt idx="9">
                  <c:v>44664</c:v>
                </c:pt>
                <c:pt idx="10">
                  <c:v>44663</c:v>
                </c:pt>
                <c:pt idx="11">
                  <c:v>44662</c:v>
                </c:pt>
                <c:pt idx="12">
                  <c:v>44659</c:v>
                </c:pt>
                <c:pt idx="13">
                  <c:v>44658</c:v>
                </c:pt>
                <c:pt idx="14">
                  <c:v>44657</c:v>
                </c:pt>
                <c:pt idx="15">
                  <c:v>44656</c:v>
                </c:pt>
                <c:pt idx="16">
                  <c:v>44655</c:v>
                </c:pt>
                <c:pt idx="17">
                  <c:v>44652</c:v>
                </c:pt>
                <c:pt idx="18">
                  <c:v>44651</c:v>
                </c:pt>
                <c:pt idx="19">
                  <c:v>44650</c:v>
                </c:pt>
                <c:pt idx="20">
                  <c:v>44649</c:v>
                </c:pt>
                <c:pt idx="21">
                  <c:v>44648</c:v>
                </c:pt>
                <c:pt idx="22">
                  <c:v>44645</c:v>
                </c:pt>
                <c:pt idx="23">
                  <c:v>44644</c:v>
                </c:pt>
                <c:pt idx="24">
                  <c:v>44643</c:v>
                </c:pt>
                <c:pt idx="25">
                  <c:v>44642</c:v>
                </c:pt>
                <c:pt idx="26">
                  <c:v>44641</c:v>
                </c:pt>
                <c:pt idx="27">
                  <c:v>44638</c:v>
                </c:pt>
                <c:pt idx="28">
                  <c:v>44637</c:v>
                </c:pt>
                <c:pt idx="29">
                  <c:v>44636</c:v>
                </c:pt>
                <c:pt idx="30">
                  <c:v>44635</c:v>
                </c:pt>
                <c:pt idx="31">
                  <c:v>44634</c:v>
                </c:pt>
                <c:pt idx="32">
                  <c:v>44631</c:v>
                </c:pt>
                <c:pt idx="33">
                  <c:v>44630</c:v>
                </c:pt>
                <c:pt idx="34">
                  <c:v>44629</c:v>
                </c:pt>
                <c:pt idx="35">
                  <c:v>44628</c:v>
                </c:pt>
                <c:pt idx="36">
                  <c:v>44627</c:v>
                </c:pt>
                <c:pt idx="37">
                  <c:v>44624</c:v>
                </c:pt>
                <c:pt idx="38">
                  <c:v>44623</c:v>
                </c:pt>
                <c:pt idx="39">
                  <c:v>44622</c:v>
                </c:pt>
                <c:pt idx="40">
                  <c:v>44621</c:v>
                </c:pt>
                <c:pt idx="41">
                  <c:v>44620</c:v>
                </c:pt>
                <c:pt idx="42">
                  <c:v>44617</c:v>
                </c:pt>
                <c:pt idx="43">
                  <c:v>44616</c:v>
                </c:pt>
                <c:pt idx="44">
                  <c:v>44615</c:v>
                </c:pt>
                <c:pt idx="45">
                  <c:v>44614</c:v>
                </c:pt>
                <c:pt idx="46">
                  <c:v>44610</c:v>
                </c:pt>
                <c:pt idx="47">
                  <c:v>44609</c:v>
                </c:pt>
                <c:pt idx="48">
                  <c:v>44608</c:v>
                </c:pt>
                <c:pt idx="49">
                  <c:v>44607</c:v>
                </c:pt>
                <c:pt idx="50">
                  <c:v>44606</c:v>
                </c:pt>
                <c:pt idx="51">
                  <c:v>44603</c:v>
                </c:pt>
                <c:pt idx="52">
                  <c:v>44602</c:v>
                </c:pt>
                <c:pt idx="53">
                  <c:v>44601</c:v>
                </c:pt>
                <c:pt idx="54">
                  <c:v>44600</c:v>
                </c:pt>
                <c:pt idx="55">
                  <c:v>44599</c:v>
                </c:pt>
                <c:pt idx="56">
                  <c:v>44596</c:v>
                </c:pt>
                <c:pt idx="57">
                  <c:v>44595</c:v>
                </c:pt>
                <c:pt idx="58">
                  <c:v>44594</c:v>
                </c:pt>
                <c:pt idx="59">
                  <c:v>44593</c:v>
                </c:pt>
                <c:pt idx="60">
                  <c:v>44592</c:v>
                </c:pt>
                <c:pt idx="61">
                  <c:v>44589</c:v>
                </c:pt>
                <c:pt idx="62">
                  <c:v>44588</c:v>
                </c:pt>
                <c:pt idx="63">
                  <c:v>44587</c:v>
                </c:pt>
                <c:pt idx="64">
                  <c:v>44586</c:v>
                </c:pt>
                <c:pt idx="65">
                  <c:v>44585</c:v>
                </c:pt>
                <c:pt idx="66">
                  <c:v>44582</c:v>
                </c:pt>
                <c:pt idx="67">
                  <c:v>44581</c:v>
                </c:pt>
                <c:pt idx="68">
                  <c:v>44580</c:v>
                </c:pt>
                <c:pt idx="69">
                  <c:v>44579</c:v>
                </c:pt>
                <c:pt idx="70">
                  <c:v>44578</c:v>
                </c:pt>
                <c:pt idx="71">
                  <c:v>44575</c:v>
                </c:pt>
                <c:pt idx="72">
                  <c:v>44574</c:v>
                </c:pt>
                <c:pt idx="73">
                  <c:v>44573</c:v>
                </c:pt>
                <c:pt idx="74">
                  <c:v>44572</c:v>
                </c:pt>
                <c:pt idx="75">
                  <c:v>44571</c:v>
                </c:pt>
                <c:pt idx="76">
                  <c:v>44568</c:v>
                </c:pt>
                <c:pt idx="77">
                  <c:v>44567</c:v>
                </c:pt>
                <c:pt idx="78">
                  <c:v>44566</c:v>
                </c:pt>
                <c:pt idx="79">
                  <c:v>44565</c:v>
                </c:pt>
                <c:pt idx="80">
                  <c:v>44564</c:v>
                </c:pt>
                <c:pt idx="81">
                  <c:v>44560</c:v>
                </c:pt>
                <c:pt idx="82">
                  <c:v>44559</c:v>
                </c:pt>
                <c:pt idx="83">
                  <c:v>44558</c:v>
                </c:pt>
                <c:pt idx="84">
                  <c:v>44557</c:v>
                </c:pt>
                <c:pt idx="85">
                  <c:v>44553</c:v>
                </c:pt>
                <c:pt idx="86">
                  <c:v>44552</c:v>
                </c:pt>
                <c:pt idx="87">
                  <c:v>44551</c:v>
                </c:pt>
                <c:pt idx="88">
                  <c:v>44550</c:v>
                </c:pt>
                <c:pt idx="89">
                  <c:v>44547</c:v>
                </c:pt>
                <c:pt idx="90">
                  <c:v>44546</c:v>
                </c:pt>
                <c:pt idx="91">
                  <c:v>44545</c:v>
                </c:pt>
                <c:pt idx="92">
                  <c:v>44544</c:v>
                </c:pt>
                <c:pt idx="93">
                  <c:v>44543</c:v>
                </c:pt>
                <c:pt idx="94">
                  <c:v>44540</c:v>
                </c:pt>
                <c:pt idx="95">
                  <c:v>44539</c:v>
                </c:pt>
                <c:pt idx="96">
                  <c:v>44538</c:v>
                </c:pt>
                <c:pt idx="97">
                  <c:v>44537</c:v>
                </c:pt>
                <c:pt idx="98">
                  <c:v>44536</c:v>
                </c:pt>
                <c:pt idx="99">
                  <c:v>44533</c:v>
                </c:pt>
                <c:pt idx="100">
                  <c:v>44532</c:v>
                </c:pt>
                <c:pt idx="101">
                  <c:v>44531</c:v>
                </c:pt>
                <c:pt idx="102">
                  <c:v>44530</c:v>
                </c:pt>
                <c:pt idx="103">
                  <c:v>44529</c:v>
                </c:pt>
                <c:pt idx="104">
                  <c:v>44524</c:v>
                </c:pt>
                <c:pt idx="105">
                  <c:v>44523</c:v>
                </c:pt>
                <c:pt idx="106">
                  <c:v>44522</c:v>
                </c:pt>
                <c:pt idx="107">
                  <c:v>44519</c:v>
                </c:pt>
                <c:pt idx="108">
                  <c:v>44518</c:v>
                </c:pt>
                <c:pt idx="109">
                  <c:v>44517</c:v>
                </c:pt>
                <c:pt idx="110">
                  <c:v>44516</c:v>
                </c:pt>
                <c:pt idx="111">
                  <c:v>44515</c:v>
                </c:pt>
                <c:pt idx="112">
                  <c:v>44512</c:v>
                </c:pt>
                <c:pt idx="113">
                  <c:v>44511</c:v>
                </c:pt>
                <c:pt idx="114">
                  <c:v>44510</c:v>
                </c:pt>
                <c:pt idx="115">
                  <c:v>44509</c:v>
                </c:pt>
                <c:pt idx="116">
                  <c:v>44508</c:v>
                </c:pt>
                <c:pt idx="117">
                  <c:v>44505</c:v>
                </c:pt>
                <c:pt idx="118">
                  <c:v>44504</c:v>
                </c:pt>
                <c:pt idx="119">
                  <c:v>44503</c:v>
                </c:pt>
                <c:pt idx="120">
                  <c:v>44502</c:v>
                </c:pt>
                <c:pt idx="121">
                  <c:v>44501</c:v>
                </c:pt>
                <c:pt idx="122">
                  <c:v>44498</c:v>
                </c:pt>
                <c:pt idx="123">
                  <c:v>44497</c:v>
                </c:pt>
                <c:pt idx="124">
                  <c:v>44496</c:v>
                </c:pt>
                <c:pt idx="125">
                  <c:v>44495</c:v>
                </c:pt>
                <c:pt idx="126">
                  <c:v>44494</c:v>
                </c:pt>
                <c:pt idx="127">
                  <c:v>44491</c:v>
                </c:pt>
                <c:pt idx="128">
                  <c:v>44490</c:v>
                </c:pt>
                <c:pt idx="129">
                  <c:v>44489</c:v>
                </c:pt>
                <c:pt idx="130">
                  <c:v>44488</c:v>
                </c:pt>
                <c:pt idx="131">
                  <c:v>44487</c:v>
                </c:pt>
                <c:pt idx="132">
                  <c:v>44484</c:v>
                </c:pt>
                <c:pt idx="133">
                  <c:v>44483</c:v>
                </c:pt>
                <c:pt idx="134">
                  <c:v>44482</c:v>
                </c:pt>
                <c:pt idx="135">
                  <c:v>44481</c:v>
                </c:pt>
                <c:pt idx="136">
                  <c:v>44480</c:v>
                </c:pt>
                <c:pt idx="137">
                  <c:v>44477</c:v>
                </c:pt>
                <c:pt idx="138">
                  <c:v>44476</c:v>
                </c:pt>
                <c:pt idx="139">
                  <c:v>44475</c:v>
                </c:pt>
                <c:pt idx="140">
                  <c:v>44474</c:v>
                </c:pt>
                <c:pt idx="141">
                  <c:v>44473</c:v>
                </c:pt>
                <c:pt idx="142">
                  <c:v>44470</c:v>
                </c:pt>
                <c:pt idx="143">
                  <c:v>44469</c:v>
                </c:pt>
                <c:pt idx="144">
                  <c:v>44468</c:v>
                </c:pt>
                <c:pt idx="145">
                  <c:v>44467</c:v>
                </c:pt>
                <c:pt idx="146">
                  <c:v>44464</c:v>
                </c:pt>
                <c:pt idx="147">
                  <c:v>44463</c:v>
                </c:pt>
                <c:pt idx="148">
                  <c:v>44462</c:v>
                </c:pt>
                <c:pt idx="149">
                  <c:v>44461</c:v>
                </c:pt>
                <c:pt idx="150">
                  <c:v>44460</c:v>
                </c:pt>
                <c:pt idx="151">
                  <c:v>44459</c:v>
                </c:pt>
                <c:pt idx="152">
                  <c:v>44456</c:v>
                </c:pt>
                <c:pt idx="153">
                  <c:v>44455</c:v>
                </c:pt>
                <c:pt idx="154">
                  <c:v>44454</c:v>
                </c:pt>
                <c:pt idx="155">
                  <c:v>44453</c:v>
                </c:pt>
                <c:pt idx="156">
                  <c:v>44452</c:v>
                </c:pt>
                <c:pt idx="157">
                  <c:v>44449</c:v>
                </c:pt>
                <c:pt idx="158">
                  <c:v>44448</c:v>
                </c:pt>
                <c:pt idx="159">
                  <c:v>44447</c:v>
                </c:pt>
                <c:pt idx="160">
                  <c:v>44446</c:v>
                </c:pt>
                <c:pt idx="161">
                  <c:v>44445</c:v>
                </c:pt>
                <c:pt idx="162">
                  <c:v>44442</c:v>
                </c:pt>
                <c:pt idx="163">
                  <c:v>44441</c:v>
                </c:pt>
                <c:pt idx="164">
                  <c:v>44440</c:v>
                </c:pt>
                <c:pt idx="165">
                  <c:v>44439</c:v>
                </c:pt>
                <c:pt idx="166">
                  <c:v>44438</c:v>
                </c:pt>
                <c:pt idx="167">
                  <c:v>44435</c:v>
                </c:pt>
                <c:pt idx="168">
                  <c:v>44434</c:v>
                </c:pt>
                <c:pt idx="169">
                  <c:v>44433</c:v>
                </c:pt>
                <c:pt idx="170">
                  <c:v>44432</c:v>
                </c:pt>
                <c:pt idx="171">
                  <c:v>44431</c:v>
                </c:pt>
                <c:pt idx="172">
                  <c:v>44428</c:v>
                </c:pt>
                <c:pt idx="173">
                  <c:v>44427</c:v>
                </c:pt>
                <c:pt idx="174">
                  <c:v>44426</c:v>
                </c:pt>
                <c:pt idx="175">
                  <c:v>44425</c:v>
                </c:pt>
                <c:pt idx="176">
                  <c:v>44424</c:v>
                </c:pt>
                <c:pt idx="177">
                  <c:v>44421</c:v>
                </c:pt>
                <c:pt idx="178">
                  <c:v>44420</c:v>
                </c:pt>
                <c:pt idx="179">
                  <c:v>44419</c:v>
                </c:pt>
                <c:pt idx="180">
                  <c:v>44418</c:v>
                </c:pt>
                <c:pt idx="181">
                  <c:v>44417</c:v>
                </c:pt>
                <c:pt idx="182">
                  <c:v>44414</c:v>
                </c:pt>
                <c:pt idx="183">
                  <c:v>44413</c:v>
                </c:pt>
                <c:pt idx="184">
                  <c:v>44412</c:v>
                </c:pt>
                <c:pt idx="185">
                  <c:v>44411</c:v>
                </c:pt>
                <c:pt idx="186">
                  <c:v>44410</c:v>
                </c:pt>
                <c:pt idx="187">
                  <c:v>44407</c:v>
                </c:pt>
                <c:pt idx="188">
                  <c:v>44406</c:v>
                </c:pt>
                <c:pt idx="189">
                  <c:v>44405</c:v>
                </c:pt>
                <c:pt idx="190">
                  <c:v>44404</c:v>
                </c:pt>
                <c:pt idx="191">
                  <c:v>44403</c:v>
                </c:pt>
                <c:pt idx="192">
                  <c:v>44400</c:v>
                </c:pt>
                <c:pt idx="193">
                  <c:v>44399</c:v>
                </c:pt>
                <c:pt idx="194">
                  <c:v>44398</c:v>
                </c:pt>
                <c:pt idx="195">
                  <c:v>44397</c:v>
                </c:pt>
                <c:pt idx="196">
                  <c:v>44396</c:v>
                </c:pt>
                <c:pt idx="197">
                  <c:v>44393</c:v>
                </c:pt>
                <c:pt idx="198">
                  <c:v>44392</c:v>
                </c:pt>
                <c:pt idx="199">
                  <c:v>44391</c:v>
                </c:pt>
                <c:pt idx="200">
                  <c:v>44390</c:v>
                </c:pt>
                <c:pt idx="201">
                  <c:v>44389</c:v>
                </c:pt>
                <c:pt idx="202">
                  <c:v>44386</c:v>
                </c:pt>
                <c:pt idx="203">
                  <c:v>44385</c:v>
                </c:pt>
                <c:pt idx="204">
                  <c:v>44384</c:v>
                </c:pt>
                <c:pt idx="205">
                  <c:v>44383</c:v>
                </c:pt>
                <c:pt idx="206">
                  <c:v>44382</c:v>
                </c:pt>
                <c:pt idx="207">
                  <c:v>44379</c:v>
                </c:pt>
                <c:pt idx="208">
                  <c:v>44378</c:v>
                </c:pt>
                <c:pt idx="209">
                  <c:v>44377</c:v>
                </c:pt>
                <c:pt idx="210">
                  <c:v>44376</c:v>
                </c:pt>
                <c:pt idx="211">
                  <c:v>44375</c:v>
                </c:pt>
                <c:pt idx="212">
                  <c:v>44372</c:v>
                </c:pt>
                <c:pt idx="213">
                  <c:v>44371</c:v>
                </c:pt>
                <c:pt idx="214">
                  <c:v>44370</c:v>
                </c:pt>
                <c:pt idx="215">
                  <c:v>44369</c:v>
                </c:pt>
                <c:pt idx="216">
                  <c:v>44368</c:v>
                </c:pt>
                <c:pt idx="217">
                  <c:v>44365</c:v>
                </c:pt>
                <c:pt idx="218">
                  <c:v>44364</c:v>
                </c:pt>
                <c:pt idx="219">
                  <c:v>44363</c:v>
                </c:pt>
                <c:pt idx="220">
                  <c:v>44362</c:v>
                </c:pt>
                <c:pt idx="221">
                  <c:v>44361</c:v>
                </c:pt>
                <c:pt idx="222">
                  <c:v>44358</c:v>
                </c:pt>
                <c:pt idx="223">
                  <c:v>44357</c:v>
                </c:pt>
                <c:pt idx="224">
                  <c:v>44350</c:v>
                </c:pt>
                <c:pt idx="225">
                  <c:v>44349</c:v>
                </c:pt>
                <c:pt idx="226">
                  <c:v>44348</c:v>
                </c:pt>
                <c:pt idx="227">
                  <c:v>44347</c:v>
                </c:pt>
                <c:pt idx="228">
                  <c:v>44344</c:v>
                </c:pt>
                <c:pt idx="229">
                  <c:v>44343</c:v>
                </c:pt>
                <c:pt idx="230">
                  <c:v>44342</c:v>
                </c:pt>
                <c:pt idx="231">
                  <c:v>44341</c:v>
                </c:pt>
                <c:pt idx="232">
                  <c:v>44340</c:v>
                </c:pt>
                <c:pt idx="233">
                  <c:v>44337</c:v>
                </c:pt>
                <c:pt idx="234">
                  <c:v>44336</c:v>
                </c:pt>
                <c:pt idx="235">
                  <c:v>44335</c:v>
                </c:pt>
                <c:pt idx="236">
                  <c:v>44334</c:v>
                </c:pt>
                <c:pt idx="237">
                  <c:v>44333</c:v>
                </c:pt>
                <c:pt idx="238">
                  <c:v>44330</c:v>
                </c:pt>
                <c:pt idx="239">
                  <c:v>44329</c:v>
                </c:pt>
                <c:pt idx="240">
                  <c:v>44328</c:v>
                </c:pt>
                <c:pt idx="241">
                  <c:v>44327</c:v>
                </c:pt>
                <c:pt idx="242">
                  <c:v>44326</c:v>
                </c:pt>
                <c:pt idx="243">
                  <c:v>44323</c:v>
                </c:pt>
                <c:pt idx="244">
                  <c:v>44322</c:v>
                </c:pt>
                <c:pt idx="245">
                  <c:v>44321</c:v>
                </c:pt>
                <c:pt idx="246">
                  <c:v>44320</c:v>
                </c:pt>
                <c:pt idx="247">
                  <c:v>44319</c:v>
                </c:pt>
                <c:pt idx="248">
                  <c:v>44316</c:v>
                </c:pt>
                <c:pt idx="249">
                  <c:v>44315</c:v>
                </c:pt>
                <c:pt idx="250">
                  <c:v>44314</c:v>
                </c:pt>
                <c:pt idx="251">
                  <c:v>44313</c:v>
                </c:pt>
                <c:pt idx="252">
                  <c:v>44312</c:v>
                </c:pt>
                <c:pt idx="253">
                  <c:v>44309</c:v>
                </c:pt>
                <c:pt idx="254">
                  <c:v>44308</c:v>
                </c:pt>
                <c:pt idx="255">
                  <c:v>44307</c:v>
                </c:pt>
                <c:pt idx="256">
                  <c:v>44306</c:v>
                </c:pt>
                <c:pt idx="257">
                  <c:v>44305</c:v>
                </c:pt>
                <c:pt idx="258">
                  <c:v>44302</c:v>
                </c:pt>
                <c:pt idx="259">
                  <c:v>44301</c:v>
                </c:pt>
                <c:pt idx="260">
                  <c:v>44300</c:v>
                </c:pt>
                <c:pt idx="261">
                  <c:v>44299</c:v>
                </c:pt>
                <c:pt idx="262">
                  <c:v>44298</c:v>
                </c:pt>
                <c:pt idx="263">
                  <c:v>44295</c:v>
                </c:pt>
                <c:pt idx="264">
                  <c:v>44294</c:v>
                </c:pt>
                <c:pt idx="265">
                  <c:v>44293</c:v>
                </c:pt>
                <c:pt idx="266">
                  <c:v>44292</c:v>
                </c:pt>
                <c:pt idx="267">
                  <c:v>44291</c:v>
                </c:pt>
                <c:pt idx="268">
                  <c:v>44288</c:v>
                </c:pt>
                <c:pt idx="269">
                  <c:v>44287</c:v>
                </c:pt>
                <c:pt idx="270">
                  <c:v>44286</c:v>
                </c:pt>
                <c:pt idx="271">
                  <c:v>44285</c:v>
                </c:pt>
                <c:pt idx="272">
                  <c:v>44284</c:v>
                </c:pt>
                <c:pt idx="273">
                  <c:v>44281</c:v>
                </c:pt>
                <c:pt idx="274">
                  <c:v>44280</c:v>
                </c:pt>
                <c:pt idx="275">
                  <c:v>44279</c:v>
                </c:pt>
                <c:pt idx="276">
                  <c:v>44278</c:v>
                </c:pt>
                <c:pt idx="277">
                  <c:v>44277</c:v>
                </c:pt>
                <c:pt idx="278">
                  <c:v>44274</c:v>
                </c:pt>
                <c:pt idx="279">
                  <c:v>44273</c:v>
                </c:pt>
                <c:pt idx="280">
                  <c:v>44272</c:v>
                </c:pt>
                <c:pt idx="281">
                  <c:v>44271</c:v>
                </c:pt>
                <c:pt idx="282">
                  <c:v>44270</c:v>
                </c:pt>
                <c:pt idx="283">
                  <c:v>44267</c:v>
                </c:pt>
                <c:pt idx="284">
                  <c:v>44266</c:v>
                </c:pt>
                <c:pt idx="285">
                  <c:v>44265</c:v>
                </c:pt>
                <c:pt idx="286">
                  <c:v>44264</c:v>
                </c:pt>
                <c:pt idx="287">
                  <c:v>44263</c:v>
                </c:pt>
                <c:pt idx="288">
                  <c:v>44260</c:v>
                </c:pt>
                <c:pt idx="289">
                  <c:v>44259</c:v>
                </c:pt>
                <c:pt idx="290">
                  <c:v>44258</c:v>
                </c:pt>
                <c:pt idx="291">
                  <c:v>44257</c:v>
                </c:pt>
                <c:pt idx="292">
                  <c:v>44256</c:v>
                </c:pt>
                <c:pt idx="293">
                  <c:v>44253</c:v>
                </c:pt>
                <c:pt idx="294">
                  <c:v>44252</c:v>
                </c:pt>
                <c:pt idx="295">
                  <c:v>44251</c:v>
                </c:pt>
                <c:pt idx="296">
                  <c:v>44250</c:v>
                </c:pt>
                <c:pt idx="297">
                  <c:v>44249</c:v>
                </c:pt>
                <c:pt idx="298">
                  <c:v>44246</c:v>
                </c:pt>
                <c:pt idx="299">
                  <c:v>44245</c:v>
                </c:pt>
                <c:pt idx="300">
                  <c:v>44244</c:v>
                </c:pt>
                <c:pt idx="301">
                  <c:v>44243</c:v>
                </c:pt>
                <c:pt idx="302">
                  <c:v>44242</c:v>
                </c:pt>
                <c:pt idx="303">
                  <c:v>44239</c:v>
                </c:pt>
                <c:pt idx="304">
                  <c:v>44238</c:v>
                </c:pt>
                <c:pt idx="305">
                  <c:v>44237</c:v>
                </c:pt>
                <c:pt idx="306">
                  <c:v>44236</c:v>
                </c:pt>
                <c:pt idx="307">
                  <c:v>44235</c:v>
                </c:pt>
                <c:pt idx="308">
                  <c:v>44232</c:v>
                </c:pt>
                <c:pt idx="309">
                  <c:v>44231</c:v>
                </c:pt>
                <c:pt idx="310">
                  <c:v>44230</c:v>
                </c:pt>
                <c:pt idx="311">
                  <c:v>44229</c:v>
                </c:pt>
                <c:pt idx="312">
                  <c:v>44228</c:v>
                </c:pt>
                <c:pt idx="313">
                  <c:v>44225</c:v>
                </c:pt>
                <c:pt idx="314">
                  <c:v>44224</c:v>
                </c:pt>
                <c:pt idx="315">
                  <c:v>44223</c:v>
                </c:pt>
                <c:pt idx="316">
                  <c:v>44222</c:v>
                </c:pt>
                <c:pt idx="317">
                  <c:v>44221</c:v>
                </c:pt>
                <c:pt idx="318">
                  <c:v>44218</c:v>
                </c:pt>
                <c:pt idx="319">
                  <c:v>44217</c:v>
                </c:pt>
                <c:pt idx="320">
                  <c:v>44216</c:v>
                </c:pt>
                <c:pt idx="321">
                  <c:v>44215</c:v>
                </c:pt>
                <c:pt idx="322">
                  <c:v>44214</c:v>
                </c:pt>
                <c:pt idx="323">
                  <c:v>44211</c:v>
                </c:pt>
                <c:pt idx="324">
                  <c:v>44210</c:v>
                </c:pt>
                <c:pt idx="325">
                  <c:v>44209</c:v>
                </c:pt>
                <c:pt idx="326">
                  <c:v>44208</c:v>
                </c:pt>
                <c:pt idx="327">
                  <c:v>44207</c:v>
                </c:pt>
                <c:pt idx="328">
                  <c:v>44204</c:v>
                </c:pt>
                <c:pt idx="329">
                  <c:v>44203</c:v>
                </c:pt>
                <c:pt idx="330">
                  <c:v>44202</c:v>
                </c:pt>
                <c:pt idx="331">
                  <c:v>44201</c:v>
                </c:pt>
                <c:pt idx="332">
                  <c:v>44200</c:v>
                </c:pt>
                <c:pt idx="333">
                  <c:v>44196</c:v>
                </c:pt>
                <c:pt idx="334">
                  <c:v>44195</c:v>
                </c:pt>
                <c:pt idx="335">
                  <c:v>44194</c:v>
                </c:pt>
                <c:pt idx="336">
                  <c:v>44193</c:v>
                </c:pt>
                <c:pt idx="337">
                  <c:v>44189</c:v>
                </c:pt>
                <c:pt idx="338">
                  <c:v>44188</c:v>
                </c:pt>
                <c:pt idx="339">
                  <c:v>44187</c:v>
                </c:pt>
                <c:pt idx="340">
                  <c:v>44186</c:v>
                </c:pt>
                <c:pt idx="341">
                  <c:v>44183</c:v>
                </c:pt>
                <c:pt idx="342">
                  <c:v>44182</c:v>
                </c:pt>
                <c:pt idx="343">
                  <c:v>44181</c:v>
                </c:pt>
                <c:pt idx="344">
                  <c:v>44180</c:v>
                </c:pt>
                <c:pt idx="345">
                  <c:v>44179</c:v>
                </c:pt>
                <c:pt idx="346">
                  <c:v>44176</c:v>
                </c:pt>
                <c:pt idx="347">
                  <c:v>44175</c:v>
                </c:pt>
                <c:pt idx="348">
                  <c:v>44174</c:v>
                </c:pt>
                <c:pt idx="349">
                  <c:v>44173</c:v>
                </c:pt>
                <c:pt idx="350">
                  <c:v>44172</c:v>
                </c:pt>
                <c:pt idx="351">
                  <c:v>44169</c:v>
                </c:pt>
                <c:pt idx="352">
                  <c:v>44168</c:v>
                </c:pt>
                <c:pt idx="353">
                  <c:v>44167</c:v>
                </c:pt>
                <c:pt idx="354">
                  <c:v>44166</c:v>
                </c:pt>
                <c:pt idx="355">
                  <c:v>44165</c:v>
                </c:pt>
                <c:pt idx="356">
                  <c:v>44162</c:v>
                </c:pt>
                <c:pt idx="357">
                  <c:v>44161</c:v>
                </c:pt>
                <c:pt idx="358">
                  <c:v>44160</c:v>
                </c:pt>
                <c:pt idx="359">
                  <c:v>44159</c:v>
                </c:pt>
                <c:pt idx="360">
                  <c:v>44158</c:v>
                </c:pt>
                <c:pt idx="361">
                  <c:v>44155</c:v>
                </c:pt>
                <c:pt idx="362">
                  <c:v>44154</c:v>
                </c:pt>
                <c:pt idx="363">
                  <c:v>44153</c:v>
                </c:pt>
                <c:pt idx="364">
                  <c:v>44152</c:v>
                </c:pt>
                <c:pt idx="365">
                  <c:v>44151</c:v>
                </c:pt>
                <c:pt idx="366">
                  <c:v>44148</c:v>
                </c:pt>
                <c:pt idx="367">
                  <c:v>44147</c:v>
                </c:pt>
                <c:pt idx="368">
                  <c:v>44146</c:v>
                </c:pt>
                <c:pt idx="369">
                  <c:v>44145</c:v>
                </c:pt>
                <c:pt idx="370">
                  <c:v>44144</c:v>
                </c:pt>
                <c:pt idx="371">
                  <c:v>44141</c:v>
                </c:pt>
                <c:pt idx="372">
                  <c:v>44140</c:v>
                </c:pt>
                <c:pt idx="373">
                  <c:v>44139</c:v>
                </c:pt>
                <c:pt idx="374">
                  <c:v>44138</c:v>
                </c:pt>
                <c:pt idx="375">
                  <c:v>44137</c:v>
                </c:pt>
                <c:pt idx="376">
                  <c:v>44134</c:v>
                </c:pt>
                <c:pt idx="377">
                  <c:v>44133</c:v>
                </c:pt>
                <c:pt idx="378">
                  <c:v>44132</c:v>
                </c:pt>
                <c:pt idx="379">
                  <c:v>44131</c:v>
                </c:pt>
                <c:pt idx="380">
                  <c:v>44130</c:v>
                </c:pt>
                <c:pt idx="381">
                  <c:v>44127</c:v>
                </c:pt>
                <c:pt idx="382">
                  <c:v>44126</c:v>
                </c:pt>
                <c:pt idx="383">
                  <c:v>44125</c:v>
                </c:pt>
                <c:pt idx="384">
                  <c:v>44124</c:v>
                </c:pt>
                <c:pt idx="385">
                  <c:v>44123</c:v>
                </c:pt>
                <c:pt idx="386">
                  <c:v>44120</c:v>
                </c:pt>
                <c:pt idx="387">
                  <c:v>44119</c:v>
                </c:pt>
                <c:pt idx="388">
                  <c:v>44118</c:v>
                </c:pt>
                <c:pt idx="389">
                  <c:v>44117</c:v>
                </c:pt>
                <c:pt idx="390">
                  <c:v>44116</c:v>
                </c:pt>
                <c:pt idx="391">
                  <c:v>44113</c:v>
                </c:pt>
                <c:pt idx="392">
                  <c:v>44112</c:v>
                </c:pt>
                <c:pt idx="393">
                  <c:v>44111</c:v>
                </c:pt>
                <c:pt idx="394">
                  <c:v>44110</c:v>
                </c:pt>
                <c:pt idx="395">
                  <c:v>44109</c:v>
                </c:pt>
                <c:pt idx="396">
                  <c:v>44106</c:v>
                </c:pt>
                <c:pt idx="397">
                  <c:v>44105</c:v>
                </c:pt>
                <c:pt idx="398">
                  <c:v>44104</c:v>
                </c:pt>
                <c:pt idx="399">
                  <c:v>44103</c:v>
                </c:pt>
                <c:pt idx="400">
                  <c:v>44102</c:v>
                </c:pt>
                <c:pt idx="401">
                  <c:v>44099</c:v>
                </c:pt>
                <c:pt idx="402">
                  <c:v>44098</c:v>
                </c:pt>
                <c:pt idx="403">
                  <c:v>44097</c:v>
                </c:pt>
                <c:pt idx="404">
                  <c:v>44096</c:v>
                </c:pt>
                <c:pt idx="405">
                  <c:v>44095</c:v>
                </c:pt>
                <c:pt idx="406">
                  <c:v>44092</c:v>
                </c:pt>
                <c:pt idx="407">
                  <c:v>44091</c:v>
                </c:pt>
                <c:pt idx="408">
                  <c:v>44090</c:v>
                </c:pt>
                <c:pt idx="409">
                  <c:v>44089</c:v>
                </c:pt>
                <c:pt idx="410">
                  <c:v>44088</c:v>
                </c:pt>
                <c:pt idx="411">
                  <c:v>44085</c:v>
                </c:pt>
                <c:pt idx="412">
                  <c:v>44084</c:v>
                </c:pt>
                <c:pt idx="413">
                  <c:v>44083</c:v>
                </c:pt>
                <c:pt idx="414">
                  <c:v>44082</c:v>
                </c:pt>
                <c:pt idx="415">
                  <c:v>44081</c:v>
                </c:pt>
                <c:pt idx="416">
                  <c:v>44078</c:v>
                </c:pt>
                <c:pt idx="417">
                  <c:v>44077</c:v>
                </c:pt>
                <c:pt idx="418">
                  <c:v>44076</c:v>
                </c:pt>
                <c:pt idx="419">
                  <c:v>44075</c:v>
                </c:pt>
                <c:pt idx="420">
                  <c:v>44074</c:v>
                </c:pt>
                <c:pt idx="421">
                  <c:v>44071</c:v>
                </c:pt>
                <c:pt idx="422">
                  <c:v>44070</c:v>
                </c:pt>
                <c:pt idx="423">
                  <c:v>44069</c:v>
                </c:pt>
                <c:pt idx="424">
                  <c:v>44068</c:v>
                </c:pt>
                <c:pt idx="425">
                  <c:v>44067</c:v>
                </c:pt>
                <c:pt idx="426">
                  <c:v>44064</c:v>
                </c:pt>
                <c:pt idx="427">
                  <c:v>44063</c:v>
                </c:pt>
                <c:pt idx="428">
                  <c:v>44062</c:v>
                </c:pt>
                <c:pt idx="429">
                  <c:v>44061</c:v>
                </c:pt>
                <c:pt idx="430">
                  <c:v>44060</c:v>
                </c:pt>
                <c:pt idx="431">
                  <c:v>44057</c:v>
                </c:pt>
                <c:pt idx="432">
                  <c:v>44056</c:v>
                </c:pt>
                <c:pt idx="433">
                  <c:v>44055</c:v>
                </c:pt>
                <c:pt idx="434">
                  <c:v>44054</c:v>
                </c:pt>
                <c:pt idx="435">
                  <c:v>44053</c:v>
                </c:pt>
                <c:pt idx="436">
                  <c:v>44050</c:v>
                </c:pt>
                <c:pt idx="437">
                  <c:v>44049</c:v>
                </c:pt>
                <c:pt idx="438">
                  <c:v>44048</c:v>
                </c:pt>
                <c:pt idx="439">
                  <c:v>44047</c:v>
                </c:pt>
                <c:pt idx="440">
                  <c:v>44046</c:v>
                </c:pt>
                <c:pt idx="441">
                  <c:v>44043</c:v>
                </c:pt>
                <c:pt idx="442">
                  <c:v>44042</c:v>
                </c:pt>
                <c:pt idx="443">
                  <c:v>44041</c:v>
                </c:pt>
                <c:pt idx="444">
                  <c:v>44040</c:v>
                </c:pt>
                <c:pt idx="445">
                  <c:v>44039</c:v>
                </c:pt>
                <c:pt idx="446">
                  <c:v>44036</c:v>
                </c:pt>
                <c:pt idx="447">
                  <c:v>44035</c:v>
                </c:pt>
                <c:pt idx="448">
                  <c:v>44034</c:v>
                </c:pt>
                <c:pt idx="449">
                  <c:v>44033</c:v>
                </c:pt>
                <c:pt idx="450">
                  <c:v>44032</c:v>
                </c:pt>
                <c:pt idx="451">
                  <c:v>44029</c:v>
                </c:pt>
                <c:pt idx="452">
                  <c:v>44028</c:v>
                </c:pt>
                <c:pt idx="453">
                  <c:v>44027</c:v>
                </c:pt>
                <c:pt idx="454">
                  <c:v>44026</c:v>
                </c:pt>
                <c:pt idx="455">
                  <c:v>44025</c:v>
                </c:pt>
                <c:pt idx="456">
                  <c:v>44022</c:v>
                </c:pt>
                <c:pt idx="457">
                  <c:v>44021</c:v>
                </c:pt>
                <c:pt idx="458">
                  <c:v>44020</c:v>
                </c:pt>
                <c:pt idx="459">
                  <c:v>44019</c:v>
                </c:pt>
                <c:pt idx="460">
                  <c:v>44018</c:v>
                </c:pt>
                <c:pt idx="461">
                  <c:v>44015</c:v>
                </c:pt>
                <c:pt idx="462">
                  <c:v>44014</c:v>
                </c:pt>
                <c:pt idx="463">
                  <c:v>44013</c:v>
                </c:pt>
                <c:pt idx="464">
                  <c:v>44012</c:v>
                </c:pt>
                <c:pt idx="465">
                  <c:v>44011</c:v>
                </c:pt>
                <c:pt idx="466">
                  <c:v>44008</c:v>
                </c:pt>
                <c:pt idx="467">
                  <c:v>44007</c:v>
                </c:pt>
                <c:pt idx="468">
                  <c:v>44006</c:v>
                </c:pt>
                <c:pt idx="469">
                  <c:v>44005</c:v>
                </c:pt>
                <c:pt idx="470">
                  <c:v>44004</c:v>
                </c:pt>
                <c:pt idx="471">
                  <c:v>44001</c:v>
                </c:pt>
                <c:pt idx="472">
                  <c:v>44000</c:v>
                </c:pt>
                <c:pt idx="473">
                  <c:v>43999</c:v>
                </c:pt>
                <c:pt idx="474">
                  <c:v>43998</c:v>
                </c:pt>
                <c:pt idx="475">
                  <c:v>43997</c:v>
                </c:pt>
                <c:pt idx="476">
                  <c:v>43994</c:v>
                </c:pt>
                <c:pt idx="477">
                  <c:v>43993</c:v>
                </c:pt>
                <c:pt idx="478">
                  <c:v>43992</c:v>
                </c:pt>
                <c:pt idx="479">
                  <c:v>43991</c:v>
                </c:pt>
                <c:pt idx="480">
                  <c:v>43990</c:v>
                </c:pt>
                <c:pt idx="481">
                  <c:v>43987</c:v>
                </c:pt>
                <c:pt idx="482">
                  <c:v>43986</c:v>
                </c:pt>
                <c:pt idx="483">
                  <c:v>43985</c:v>
                </c:pt>
                <c:pt idx="484">
                  <c:v>43984</c:v>
                </c:pt>
                <c:pt idx="485">
                  <c:v>43983</c:v>
                </c:pt>
                <c:pt idx="486">
                  <c:v>43980</c:v>
                </c:pt>
                <c:pt idx="487">
                  <c:v>43979</c:v>
                </c:pt>
                <c:pt idx="488">
                  <c:v>43978</c:v>
                </c:pt>
                <c:pt idx="489">
                  <c:v>43977</c:v>
                </c:pt>
                <c:pt idx="490">
                  <c:v>43973</c:v>
                </c:pt>
                <c:pt idx="491">
                  <c:v>43972</c:v>
                </c:pt>
                <c:pt idx="492">
                  <c:v>43971</c:v>
                </c:pt>
                <c:pt idx="493">
                  <c:v>43970</c:v>
                </c:pt>
                <c:pt idx="494">
                  <c:v>43969</c:v>
                </c:pt>
                <c:pt idx="495">
                  <c:v>43966</c:v>
                </c:pt>
                <c:pt idx="496">
                  <c:v>43965</c:v>
                </c:pt>
                <c:pt idx="497">
                  <c:v>43964</c:v>
                </c:pt>
                <c:pt idx="498">
                  <c:v>43963</c:v>
                </c:pt>
                <c:pt idx="499">
                  <c:v>43962</c:v>
                </c:pt>
                <c:pt idx="500">
                  <c:v>43959</c:v>
                </c:pt>
                <c:pt idx="501">
                  <c:v>43958</c:v>
                </c:pt>
                <c:pt idx="502">
                  <c:v>43957</c:v>
                </c:pt>
                <c:pt idx="503">
                  <c:v>43956</c:v>
                </c:pt>
                <c:pt idx="504">
                  <c:v>43955</c:v>
                </c:pt>
                <c:pt idx="505">
                  <c:v>43952</c:v>
                </c:pt>
                <c:pt idx="506">
                  <c:v>43951</c:v>
                </c:pt>
                <c:pt idx="507">
                  <c:v>43950</c:v>
                </c:pt>
                <c:pt idx="508">
                  <c:v>43949</c:v>
                </c:pt>
                <c:pt idx="509">
                  <c:v>43948</c:v>
                </c:pt>
                <c:pt idx="510">
                  <c:v>43945</c:v>
                </c:pt>
                <c:pt idx="511">
                  <c:v>43944</c:v>
                </c:pt>
                <c:pt idx="512">
                  <c:v>43943</c:v>
                </c:pt>
                <c:pt idx="513">
                  <c:v>43942</c:v>
                </c:pt>
                <c:pt idx="514">
                  <c:v>43941</c:v>
                </c:pt>
                <c:pt idx="515">
                  <c:v>43938</c:v>
                </c:pt>
                <c:pt idx="516">
                  <c:v>43937</c:v>
                </c:pt>
                <c:pt idx="517">
                  <c:v>43936</c:v>
                </c:pt>
                <c:pt idx="518">
                  <c:v>43935</c:v>
                </c:pt>
                <c:pt idx="519">
                  <c:v>43934</c:v>
                </c:pt>
                <c:pt idx="520">
                  <c:v>43930</c:v>
                </c:pt>
                <c:pt idx="521">
                  <c:v>43929</c:v>
                </c:pt>
                <c:pt idx="522">
                  <c:v>43928</c:v>
                </c:pt>
                <c:pt idx="523">
                  <c:v>43927</c:v>
                </c:pt>
                <c:pt idx="524">
                  <c:v>43924</c:v>
                </c:pt>
                <c:pt idx="525">
                  <c:v>43923</c:v>
                </c:pt>
                <c:pt idx="526">
                  <c:v>43922</c:v>
                </c:pt>
                <c:pt idx="527">
                  <c:v>43921</c:v>
                </c:pt>
                <c:pt idx="528">
                  <c:v>43920</c:v>
                </c:pt>
                <c:pt idx="529">
                  <c:v>43917</c:v>
                </c:pt>
                <c:pt idx="530">
                  <c:v>43916</c:v>
                </c:pt>
                <c:pt idx="531">
                  <c:v>43915</c:v>
                </c:pt>
                <c:pt idx="532">
                  <c:v>43914</c:v>
                </c:pt>
                <c:pt idx="533">
                  <c:v>43913</c:v>
                </c:pt>
                <c:pt idx="534">
                  <c:v>43910</c:v>
                </c:pt>
                <c:pt idx="535">
                  <c:v>43909</c:v>
                </c:pt>
                <c:pt idx="536">
                  <c:v>43908</c:v>
                </c:pt>
                <c:pt idx="537">
                  <c:v>43907</c:v>
                </c:pt>
                <c:pt idx="538">
                  <c:v>43906</c:v>
                </c:pt>
                <c:pt idx="539">
                  <c:v>43903</c:v>
                </c:pt>
                <c:pt idx="540">
                  <c:v>43902</c:v>
                </c:pt>
                <c:pt idx="541">
                  <c:v>43901</c:v>
                </c:pt>
                <c:pt idx="542">
                  <c:v>43900</c:v>
                </c:pt>
                <c:pt idx="543">
                  <c:v>43899</c:v>
                </c:pt>
                <c:pt idx="544">
                  <c:v>43896</c:v>
                </c:pt>
                <c:pt idx="545">
                  <c:v>43895</c:v>
                </c:pt>
                <c:pt idx="546">
                  <c:v>43894</c:v>
                </c:pt>
                <c:pt idx="547">
                  <c:v>43893</c:v>
                </c:pt>
                <c:pt idx="548">
                  <c:v>43892</c:v>
                </c:pt>
                <c:pt idx="549">
                  <c:v>43889</c:v>
                </c:pt>
                <c:pt idx="550">
                  <c:v>43888</c:v>
                </c:pt>
                <c:pt idx="551">
                  <c:v>43887</c:v>
                </c:pt>
                <c:pt idx="552">
                  <c:v>43886</c:v>
                </c:pt>
                <c:pt idx="553">
                  <c:v>43885</c:v>
                </c:pt>
                <c:pt idx="554">
                  <c:v>43882</c:v>
                </c:pt>
                <c:pt idx="555">
                  <c:v>43881</c:v>
                </c:pt>
                <c:pt idx="556">
                  <c:v>43880</c:v>
                </c:pt>
                <c:pt idx="557">
                  <c:v>43879</c:v>
                </c:pt>
                <c:pt idx="558">
                  <c:v>43875</c:v>
                </c:pt>
                <c:pt idx="559">
                  <c:v>43874</c:v>
                </c:pt>
                <c:pt idx="560">
                  <c:v>43873</c:v>
                </c:pt>
                <c:pt idx="561">
                  <c:v>43872</c:v>
                </c:pt>
                <c:pt idx="562">
                  <c:v>43871</c:v>
                </c:pt>
                <c:pt idx="563">
                  <c:v>43868</c:v>
                </c:pt>
                <c:pt idx="564">
                  <c:v>43867</c:v>
                </c:pt>
                <c:pt idx="565">
                  <c:v>43866</c:v>
                </c:pt>
                <c:pt idx="566">
                  <c:v>43865</c:v>
                </c:pt>
                <c:pt idx="567">
                  <c:v>43864</c:v>
                </c:pt>
                <c:pt idx="568">
                  <c:v>43861</c:v>
                </c:pt>
                <c:pt idx="569">
                  <c:v>43860</c:v>
                </c:pt>
                <c:pt idx="570">
                  <c:v>43859</c:v>
                </c:pt>
                <c:pt idx="571">
                  <c:v>43858</c:v>
                </c:pt>
                <c:pt idx="572">
                  <c:v>43857</c:v>
                </c:pt>
                <c:pt idx="573">
                  <c:v>43854</c:v>
                </c:pt>
                <c:pt idx="574">
                  <c:v>43853</c:v>
                </c:pt>
                <c:pt idx="575">
                  <c:v>43852</c:v>
                </c:pt>
                <c:pt idx="576">
                  <c:v>43851</c:v>
                </c:pt>
                <c:pt idx="577">
                  <c:v>43847</c:v>
                </c:pt>
                <c:pt idx="578">
                  <c:v>43846</c:v>
                </c:pt>
                <c:pt idx="579">
                  <c:v>43845</c:v>
                </c:pt>
                <c:pt idx="580">
                  <c:v>43844</c:v>
                </c:pt>
                <c:pt idx="581">
                  <c:v>43843</c:v>
                </c:pt>
                <c:pt idx="582">
                  <c:v>43840</c:v>
                </c:pt>
                <c:pt idx="583">
                  <c:v>43839</c:v>
                </c:pt>
                <c:pt idx="584">
                  <c:v>43838</c:v>
                </c:pt>
                <c:pt idx="585">
                  <c:v>43837</c:v>
                </c:pt>
                <c:pt idx="586">
                  <c:v>43836</c:v>
                </c:pt>
                <c:pt idx="587">
                  <c:v>43833</c:v>
                </c:pt>
                <c:pt idx="588">
                  <c:v>43832</c:v>
                </c:pt>
                <c:pt idx="589">
                  <c:v>43830</c:v>
                </c:pt>
                <c:pt idx="590">
                  <c:v>43829</c:v>
                </c:pt>
                <c:pt idx="591">
                  <c:v>43826</c:v>
                </c:pt>
                <c:pt idx="592">
                  <c:v>43825</c:v>
                </c:pt>
                <c:pt idx="593">
                  <c:v>43823</c:v>
                </c:pt>
                <c:pt idx="594">
                  <c:v>43822</c:v>
                </c:pt>
                <c:pt idx="595">
                  <c:v>43819</c:v>
                </c:pt>
                <c:pt idx="596">
                  <c:v>43818</c:v>
                </c:pt>
                <c:pt idx="597">
                  <c:v>43817</c:v>
                </c:pt>
                <c:pt idx="598">
                  <c:v>43816</c:v>
                </c:pt>
                <c:pt idx="599">
                  <c:v>43815</c:v>
                </c:pt>
                <c:pt idx="600">
                  <c:v>43812</c:v>
                </c:pt>
                <c:pt idx="601">
                  <c:v>43811</c:v>
                </c:pt>
                <c:pt idx="602">
                  <c:v>43810</c:v>
                </c:pt>
                <c:pt idx="603">
                  <c:v>43809</c:v>
                </c:pt>
                <c:pt idx="604">
                  <c:v>43808</c:v>
                </c:pt>
                <c:pt idx="605">
                  <c:v>43805</c:v>
                </c:pt>
                <c:pt idx="606">
                  <c:v>43804</c:v>
                </c:pt>
                <c:pt idx="607">
                  <c:v>43803</c:v>
                </c:pt>
                <c:pt idx="608">
                  <c:v>43802</c:v>
                </c:pt>
                <c:pt idx="609">
                  <c:v>43801</c:v>
                </c:pt>
                <c:pt idx="610">
                  <c:v>43796</c:v>
                </c:pt>
                <c:pt idx="611">
                  <c:v>43795</c:v>
                </c:pt>
                <c:pt idx="612">
                  <c:v>43794</c:v>
                </c:pt>
                <c:pt idx="613">
                  <c:v>43791</c:v>
                </c:pt>
                <c:pt idx="614">
                  <c:v>43790</c:v>
                </c:pt>
                <c:pt idx="615">
                  <c:v>43789</c:v>
                </c:pt>
                <c:pt idx="616">
                  <c:v>43788</c:v>
                </c:pt>
                <c:pt idx="617">
                  <c:v>43787</c:v>
                </c:pt>
                <c:pt idx="618">
                  <c:v>43784</c:v>
                </c:pt>
                <c:pt idx="619">
                  <c:v>43783</c:v>
                </c:pt>
                <c:pt idx="620">
                  <c:v>43782</c:v>
                </c:pt>
                <c:pt idx="621">
                  <c:v>43781</c:v>
                </c:pt>
                <c:pt idx="622">
                  <c:v>43780</c:v>
                </c:pt>
                <c:pt idx="623">
                  <c:v>43777</c:v>
                </c:pt>
                <c:pt idx="624">
                  <c:v>43776</c:v>
                </c:pt>
                <c:pt idx="625">
                  <c:v>43775</c:v>
                </c:pt>
                <c:pt idx="626">
                  <c:v>43774</c:v>
                </c:pt>
                <c:pt idx="627">
                  <c:v>43773</c:v>
                </c:pt>
                <c:pt idx="628">
                  <c:v>43770</c:v>
                </c:pt>
                <c:pt idx="629">
                  <c:v>43769</c:v>
                </c:pt>
                <c:pt idx="630">
                  <c:v>43768</c:v>
                </c:pt>
                <c:pt idx="631">
                  <c:v>43767</c:v>
                </c:pt>
                <c:pt idx="632">
                  <c:v>43766</c:v>
                </c:pt>
                <c:pt idx="633">
                  <c:v>43763</c:v>
                </c:pt>
                <c:pt idx="634">
                  <c:v>43762</c:v>
                </c:pt>
                <c:pt idx="635">
                  <c:v>43761</c:v>
                </c:pt>
                <c:pt idx="636">
                  <c:v>43760</c:v>
                </c:pt>
                <c:pt idx="637">
                  <c:v>43759</c:v>
                </c:pt>
                <c:pt idx="638">
                  <c:v>43756</c:v>
                </c:pt>
                <c:pt idx="639">
                  <c:v>43755</c:v>
                </c:pt>
                <c:pt idx="640">
                  <c:v>43754</c:v>
                </c:pt>
                <c:pt idx="641">
                  <c:v>43753</c:v>
                </c:pt>
                <c:pt idx="642">
                  <c:v>43752</c:v>
                </c:pt>
                <c:pt idx="643">
                  <c:v>43749</c:v>
                </c:pt>
                <c:pt idx="644">
                  <c:v>43748</c:v>
                </c:pt>
                <c:pt idx="645">
                  <c:v>43747</c:v>
                </c:pt>
                <c:pt idx="646">
                  <c:v>43746</c:v>
                </c:pt>
                <c:pt idx="647">
                  <c:v>43745</c:v>
                </c:pt>
                <c:pt idx="648">
                  <c:v>43742</c:v>
                </c:pt>
                <c:pt idx="649">
                  <c:v>43741</c:v>
                </c:pt>
                <c:pt idx="650">
                  <c:v>43740</c:v>
                </c:pt>
                <c:pt idx="651">
                  <c:v>43739</c:v>
                </c:pt>
                <c:pt idx="652">
                  <c:v>43738</c:v>
                </c:pt>
                <c:pt idx="653">
                  <c:v>43735</c:v>
                </c:pt>
                <c:pt idx="654">
                  <c:v>43734</c:v>
                </c:pt>
                <c:pt idx="655">
                  <c:v>43733</c:v>
                </c:pt>
                <c:pt idx="656">
                  <c:v>43732</c:v>
                </c:pt>
                <c:pt idx="657">
                  <c:v>43731</c:v>
                </c:pt>
                <c:pt idx="658">
                  <c:v>43728</c:v>
                </c:pt>
                <c:pt idx="659">
                  <c:v>43727</c:v>
                </c:pt>
                <c:pt idx="660">
                  <c:v>43726</c:v>
                </c:pt>
                <c:pt idx="661">
                  <c:v>43725</c:v>
                </c:pt>
                <c:pt idx="662">
                  <c:v>43724</c:v>
                </c:pt>
                <c:pt idx="663">
                  <c:v>43721</c:v>
                </c:pt>
                <c:pt idx="664">
                  <c:v>43720</c:v>
                </c:pt>
                <c:pt idx="665">
                  <c:v>43719</c:v>
                </c:pt>
                <c:pt idx="666">
                  <c:v>43718</c:v>
                </c:pt>
                <c:pt idx="667">
                  <c:v>43717</c:v>
                </c:pt>
                <c:pt idx="668">
                  <c:v>43714</c:v>
                </c:pt>
                <c:pt idx="669">
                  <c:v>43713</c:v>
                </c:pt>
                <c:pt idx="670">
                  <c:v>43712</c:v>
                </c:pt>
                <c:pt idx="671">
                  <c:v>43711</c:v>
                </c:pt>
                <c:pt idx="672">
                  <c:v>43710</c:v>
                </c:pt>
                <c:pt idx="673">
                  <c:v>43707</c:v>
                </c:pt>
                <c:pt idx="674">
                  <c:v>43706</c:v>
                </c:pt>
                <c:pt idx="675">
                  <c:v>43705</c:v>
                </c:pt>
                <c:pt idx="676">
                  <c:v>43704</c:v>
                </c:pt>
                <c:pt idx="677">
                  <c:v>43703</c:v>
                </c:pt>
                <c:pt idx="678">
                  <c:v>43700</c:v>
                </c:pt>
                <c:pt idx="679">
                  <c:v>43699</c:v>
                </c:pt>
                <c:pt idx="680">
                  <c:v>43698</c:v>
                </c:pt>
                <c:pt idx="681">
                  <c:v>43697</c:v>
                </c:pt>
                <c:pt idx="682">
                  <c:v>43696</c:v>
                </c:pt>
                <c:pt idx="683">
                  <c:v>43693</c:v>
                </c:pt>
                <c:pt idx="684">
                  <c:v>43692</c:v>
                </c:pt>
                <c:pt idx="685">
                  <c:v>43691</c:v>
                </c:pt>
                <c:pt idx="686">
                  <c:v>43690</c:v>
                </c:pt>
                <c:pt idx="687">
                  <c:v>43689</c:v>
                </c:pt>
                <c:pt idx="688">
                  <c:v>43686</c:v>
                </c:pt>
                <c:pt idx="689">
                  <c:v>43685</c:v>
                </c:pt>
                <c:pt idx="690">
                  <c:v>43684</c:v>
                </c:pt>
                <c:pt idx="691">
                  <c:v>43683</c:v>
                </c:pt>
                <c:pt idx="692">
                  <c:v>43682</c:v>
                </c:pt>
                <c:pt idx="693">
                  <c:v>43679</c:v>
                </c:pt>
                <c:pt idx="694">
                  <c:v>43678</c:v>
                </c:pt>
                <c:pt idx="695">
                  <c:v>43677</c:v>
                </c:pt>
                <c:pt idx="696">
                  <c:v>43676</c:v>
                </c:pt>
                <c:pt idx="697">
                  <c:v>43675</c:v>
                </c:pt>
                <c:pt idx="698">
                  <c:v>43672</c:v>
                </c:pt>
                <c:pt idx="699">
                  <c:v>43671</c:v>
                </c:pt>
                <c:pt idx="700">
                  <c:v>43670</c:v>
                </c:pt>
                <c:pt idx="701">
                  <c:v>43669</c:v>
                </c:pt>
                <c:pt idx="702">
                  <c:v>43668</c:v>
                </c:pt>
                <c:pt idx="703">
                  <c:v>43665</c:v>
                </c:pt>
                <c:pt idx="704">
                  <c:v>43664</c:v>
                </c:pt>
                <c:pt idx="705">
                  <c:v>43663</c:v>
                </c:pt>
                <c:pt idx="706">
                  <c:v>43662</c:v>
                </c:pt>
                <c:pt idx="707">
                  <c:v>43661</c:v>
                </c:pt>
                <c:pt idx="708">
                  <c:v>43658</c:v>
                </c:pt>
                <c:pt idx="709">
                  <c:v>43657</c:v>
                </c:pt>
                <c:pt idx="710">
                  <c:v>43656</c:v>
                </c:pt>
                <c:pt idx="711">
                  <c:v>43655</c:v>
                </c:pt>
                <c:pt idx="712">
                  <c:v>43654</c:v>
                </c:pt>
                <c:pt idx="713">
                  <c:v>43651</c:v>
                </c:pt>
                <c:pt idx="714">
                  <c:v>43650</c:v>
                </c:pt>
                <c:pt idx="715">
                  <c:v>43649</c:v>
                </c:pt>
                <c:pt idx="716">
                  <c:v>43648</c:v>
                </c:pt>
                <c:pt idx="717">
                  <c:v>43647</c:v>
                </c:pt>
                <c:pt idx="718">
                  <c:v>43644</c:v>
                </c:pt>
                <c:pt idx="719">
                  <c:v>43643</c:v>
                </c:pt>
                <c:pt idx="720">
                  <c:v>43642</c:v>
                </c:pt>
                <c:pt idx="721">
                  <c:v>43641</c:v>
                </c:pt>
                <c:pt idx="722">
                  <c:v>43640</c:v>
                </c:pt>
                <c:pt idx="723">
                  <c:v>43637</c:v>
                </c:pt>
                <c:pt idx="724">
                  <c:v>43636</c:v>
                </c:pt>
                <c:pt idx="725">
                  <c:v>43635</c:v>
                </c:pt>
                <c:pt idx="726">
                  <c:v>43634</c:v>
                </c:pt>
                <c:pt idx="727">
                  <c:v>43633</c:v>
                </c:pt>
                <c:pt idx="728">
                  <c:v>43630</c:v>
                </c:pt>
                <c:pt idx="729">
                  <c:v>43629</c:v>
                </c:pt>
                <c:pt idx="730">
                  <c:v>43628</c:v>
                </c:pt>
                <c:pt idx="731">
                  <c:v>43627</c:v>
                </c:pt>
                <c:pt idx="732">
                  <c:v>43626</c:v>
                </c:pt>
                <c:pt idx="733">
                  <c:v>43623</c:v>
                </c:pt>
                <c:pt idx="734">
                  <c:v>43622</c:v>
                </c:pt>
                <c:pt idx="735">
                  <c:v>43621</c:v>
                </c:pt>
                <c:pt idx="736">
                  <c:v>43620</c:v>
                </c:pt>
                <c:pt idx="737">
                  <c:v>43619</c:v>
                </c:pt>
                <c:pt idx="738">
                  <c:v>43616</c:v>
                </c:pt>
                <c:pt idx="739">
                  <c:v>43615</c:v>
                </c:pt>
                <c:pt idx="740">
                  <c:v>43614</c:v>
                </c:pt>
                <c:pt idx="741">
                  <c:v>43613</c:v>
                </c:pt>
                <c:pt idx="742">
                  <c:v>43612</c:v>
                </c:pt>
                <c:pt idx="743">
                  <c:v>43609</c:v>
                </c:pt>
                <c:pt idx="744">
                  <c:v>43608</c:v>
                </c:pt>
                <c:pt idx="745">
                  <c:v>43607</c:v>
                </c:pt>
                <c:pt idx="746">
                  <c:v>43606</c:v>
                </c:pt>
                <c:pt idx="747">
                  <c:v>43605</c:v>
                </c:pt>
                <c:pt idx="748">
                  <c:v>43602</c:v>
                </c:pt>
                <c:pt idx="749">
                  <c:v>43601</c:v>
                </c:pt>
                <c:pt idx="750">
                  <c:v>43600</c:v>
                </c:pt>
                <c:pt idx="751">
                  <c:v>43599</c:v>
                </c:pt>
                <c:pt idx="752">
                  <c:v>43598</c:v>
                </c:pt>
                <c:pt idx="753">
                  <c:v>43595</c:v>
                </c:pt>
                <c:pt idx="754">
                  <c:v>43594</c:v>
                </c:pt>
                <c:pt idx="755">
                  <c:v>43593</c:v>
                </c:pt>
                <c:pt idx="756">
                  <c:v>43592</c:v>
                </c:pt>
                <c:pt idx="757">
                  <c:v>43591</c:v>
                </c:pt>
                <c:pt idx="758">
                  <c:v>43588</c:v>
                </c:pt>
                <c:pt idx="759">
                  <c:v>43587</c:v>
                </c:pt>
                <c:pt idx="760">
                  <c:v>43586</c:v>
                </c:pt>
                <c:pt idx="761">
                  <c:v>43585</c:v>
                </c:pt>
                <c:pt idx="762">
                  <c:v>43584</c:v>
                </c:pt>
                <c:pt idx="763">
                  <c:v>43581</c:v>
                </c:pt>
                <c:pt idx="764">
                  <c:v>43580</c:v>
                </c:pt>
                <c:pt idx="765">
                  <c:v>43579</c:v>
                </c:pt>
                <c:pt idx="766">
                  <c:v>43578</c:v>
                </c:pt>
                <c:pt idx="767">
                  <c:v>43577</c:v>
                </c:pt>
                <c:pt idx="768">
                  <c:v>43574</c:v>
                </c:pt>
                <c:pt idx="769">
                  <c:v>43573</c:v>
                </c:pt>
                <c:pt idx="770">
                  <c:v>43572</c:v>
                </c:pt>
                <c:pt idx="771">
                  <c:v>43571</c:v>
                </c:pt>
                <c:pt idx="772">
                  <c:v>43570</c:v>
                </c:pt>
                <c:pt idx="773">
                  <c:v>43567</c:v>
                </c:pt>
                <c:pt idx="774">
                  <c:v>43566</c:v>
                </c:pt>
                <c:pt idx="775">
                  <c:v>43565</c:v>
                </c:pt>
                <c:pt idx="776">
                  <c:v>43564</c:v>
                </c:pt>
                <c:pt idx="777">
                  <c:v>43563</c:v>
                </c:pt>
                <c:pt idx="778">
                  <c:v>43560</c:v>
                </c:pt>
                <c:pt idx="779">
                  <c:v>43559</c:v>
                </c:pt>
                <c:pt idx="780">
                  <c:v>43558</c:v>
                </c:pt>
                <c:pt idx="781">
                  <c:v>43557</c:v>
                </c:pt>
                <c:pt idx="782">
                  <c:v>43556</c:v>
                </c:pt>
                <c:pt idx="783">
                  <c:v>43553</c:v>
                </c:pt>
                <c:pt idx="784">
                  <c:v>43552</c:v>
                </c:pt>
                <c:pt idx="785">
                  <c:v>43551</c:v>
                </c:pt>
                <c:pt idx="786">
                  <c:v>43550</c:v>
                </c:pt>
                <c:pt idx="787">
                  <c:v>43549</c:v>
                </c:pt>
                <c:pt idx="788">
                  <c:v>43546</c:v>
                </c:pt>
                <c:pt idx="789">
                  <c:v>43545</c:v>
                </c:pt>
                <c:pt idx="790">
                  <c:v>43544</c:v>
                </c:pt>
                <c:pt idx="791">
                  <c:v>43543</c:v>
                </c:pt>
                <c:pt idx="792">
                  <c:v>43542</c:v>
                </c:pt>
                <c:pt idx="793">
                  <c:v>43539</c:v>
                </c:pt>
                <c:pt idx="794">
                  <c:v>43538</c:v>
                </c:pt>
                <c:pt idx="795">
                  <c:v>43537</c:v>
                </c:pt>
                <c:pt idx="796">
                  <c:v>43536</c:v>
                </c:pt>
                <c:pt idx="797">
                  <c:v>43535</c:v>
                </c:pt>
                <c:pt idx="798">
                  <c:v>43532</c:v>
                </c:pt>
                <c:pt idx="799">
                  <c:v>43531</c:v>
                </c:pt>
                <c:pt idx="800">
                  <c:v>43530</c:v>
                </c:pt>
                <c:pt idx="801">
                  <c:v>43529</c:v>
                </c:pt>
                <c:pt idx="802">
                  <c:v>43528</c:v>
                </c:pt>
                <c:pt idx="803">
                  <c:v>43525</c:v>
                </c:pt>
                <c:pt idx="804">
                  <c:v>43524</c:v>
                </c:pt>
                <c:pt idx="805">
                  <c:v>43523</c:v>
                </c:pt>
                <c:pt idx="806">
                  <c:v>43522</c:v>
                </c:pt>
                <c:pt idx="807">
                  <c:v>43521</c:v>
                </c:pt>
                <c:pt idx="808">
                  <c:v>43518</c:v>
                </c:pt>
                <c:pt idx="809">
                  <c:v>43517</c:v>
                </c:pt>
                <c:pt idx="810">
                  <c:v>43516</c:v>
                </c:pt>
                <c:pt idx="811">
                  <c:v>43515</c:v>
                </c:pt>
                <c:pt idx="812">
                  <c:v>43514</c:v>
                </c:pt>
                <c:pt idx="813">
                  <c:v>43511</c:v>
                </c:pt>
                <c:pt idx="814">
                  <c:v>43510</c:v>
                </c:pt>
                <c:pt idx="815">
                  <c:v>43509</c:v>
                </c:pt>
                <c:pt idx="816">
                  <c:v>43508</c:v>
                </c:pt>
                <c:pt idx="817">
                  <c:v>43507</c:v>
                </c:pt>
                <c:pt idx="818">
                  <c:v>43504</c:v>
                </c:pt>
                <c:pt idx="819">
                  <c:v>43503</c:v>
                </c:pt>
                <c:pt idx="820">
                  <c:v>43502</c:v>
                </c:pt>
                <c:pt idx="821">
                  <c:v>43501</c:v>
                </c:pt>
                <c:pt idx="822">
                  <c:v>43500</c:v>
                </c:pt>
                <c:pt idx="823">
                  <c:v>43497</c:v>
                </c:pt>
                <c:pt idx="824">
                  <c:v>43496</c:v>
                </c:pt>
                <c:pt idx="825">
                  <c:v>43495</c:v>
                </c:pt>
                <c:pt idx="826">
                  <c:v>43494</c:v>
                </c:pt>
                <c:pt idx="827">
                  <c:v>43493</c:v>
                </c:pt>
                <c:pt idx="828">
                  <c:v>43490</c:v>
                </c:pt>
                <c:pt idx="829">
                  <c:v>43489</c:v>
                </c:pt>
                <c:pt idx="830">
                  <c:v>43488</c:v>
                </c:pt>
                <c:pt idx="831">
                  <c:v>43487</c:v>
                </c:pt>
                <c:pt idx="832">
                  <c:v>43486</c:v>
                </c:pt>
                <c:pt idx="833">
                  <c:v>43483</c:v>
                </c:pt>
                <c:pt idx="834">
                  <c:v>43482</c:v>
                </c:pt>
                <c:pt idx="835">
                  <c:v>43481</c:v>
                </c:pt>
                <c:pt idx="836">
                  <c:v>43480</c:v>
                </c:pt>
                <c:pt idx="837">
                  <c:v>43479</c:v>
                </c:pt>
                <c:pt idx="838">
                  <c:v>43476</c:v>
                </c:pt>
                <c:pt idx="839">
                  <c:v>43475</c:v>
                </c:pt>
                <c:pt idx="840">
                  <c:v>43474</c:v>
                </c:pt>
                <c:pt idx="841">
                  <c:v>43473</c:v>
                </c:pt>
                <c:pt idx="842">
                  <c:v>43472</c:v>
                </c:pt>
                <c:pt idx="843">
                  <c:v>43469</c:v>
                </c:pt>
                <c:pt idx="844">
                  <c:v>43468</c:v>
                </c:pt>
                <c:pt idx="845">
                  <c:v>43467</c:v>
                </c:pt>
                <c:pt idx="846">
                  <c:v>43462</c:v>
                </c:pt>
                <c:pt idx="847">
                  <c:v>43461</c:v>
                </c:pt>
                <c:pt idx="848">
                  <c:v>43460</c:v>
                </c:pt>
                <c:pt idx="849">
                  <c:v>43455</c:v>
                </c:pt>
                <c:pt idx="850">
                  <c:v>43454</c:v>
                </c:pt>
                <c:pt idx="851">
                  <c:v>43453</c:v>
                </c:pt>
                <c:pt idx="852">
                  <c:v>43452</c:v>
                </c:pt>
                <c:pt idx="853">
                  <c:v>43451</c:v>
                </c:pt>
                <c:pt idx="854">
                  <c:v>43448</c:v>
                </c:pt>
                <c:pt idx="855">
                  <c:v>43447</c:v>
                </c:pt>
                <c:pt idx="856">
                  <c:v>43446</c:v>
                </c:pt>
                <c:pt idx="857">
                  <c:v>43445</c:v>
                </c:pt>
                <c:pt idx="858">
                  <c:v>43444</c:v>
                </c:pt>
                <c:pt idx="859">
                  <c:v>43441</c:v>
                </c:pt>
                <c:pt idx="860">
                  <c:v>43440</c:v>
                </c:pt>
                <c:pt idx="861">
                  <c:v>43439</c:v>
                </c:pt>
                <c:pt idx="862">
                  <c:v>43438</c:v>
                </c:pt>
                <c:pt idx="863">
                  <c:v>43437</c:v>
                </c:pt>
                <c:pt idx="864">
                  <c:v>43434</c:v>
                </c:pt>
                <c:pt idx="865">
                  <c:v>43433</c:v>
                </c:pt>
                <c:pt idx="866">
                  <c:v>43432</c:v>
                </c:pt>
                <c:pt idx="867">
                  <c:v>43431</c:v>
                </c:pt>
                <c:pt idx="868">
                  <c:v>43430</c:v>
                </c:pt>
                <c:pt idx="869">
                  <c:v>43425</c:v>
                </c:pt>
                <c:pt idx="870">
                  <c:v>43424</c:v>
                </c:pt>
                <c:pt idx="871">
                  <c:v>43423</c:v>
                </c:pt>
                <c:pt idx="872">
                  <c:v>43420</c:v>
                </c:pt>
                <c:pt idx="873">
                  <c:v>43419</c:v>
                </c:pt>
                <c:pt idx="874">
                  <c:v>43418</c:v>
                </c:pt>
                <c:pt idx="875">
                  <c:v>43417</c:v>
                </c:pt>
                <c:pt idx="876">
                  <c:v>43416</c:v>
                </c:pt>
                <c:pt idx="877">
                  <c:v>43413</c:v>
                </c:pt>
                <c:pt idx="878">
                  <c:v>43412</c:v>
                </c:pt>
                <c:pt idx="879">
                  <c:v>43411</c:v>
                </c:pt>
                <c:pt idx="880">
                  <c:v>43410</c:v>
                </c:pt>
                <c:pt idx="881">
                  <c:v>43409</c:v>
                </c:pt>
                <c:pt idx="882">
                  <c:v>43406</c:v>
                </c:pt>
                <c:pt idx="883">
                  <c:v>43405</c:v>
                </c:pt>
                <c:pt idx="884">
                  <c:v>43404</c:v>
                </c:pt>
                <c:pt idx="885">
                  <c:v>43403</c:v>
                </c:pt>
                <c:pt idx="886">
                  <c:v>43402</c:v>
                </c:pt>
                <c:pt idx="887">
                  <c:v>43399</c:v>
                </c:pt>
                <c:pt idx="888">
                  <c:v>43398</c:v>
                </c:pt>
                <c:pt idx="889">
                  <c:v>43397</c:v>
                </c:pt>
                <c:pt idx="890">
                  <c:v>43396</c:v>
                </c:pt>
                <c:pt idx="891">
                  <c:v>43395</c:v>
                </c:pt>
                <c:pt idx="892">
                  <c:v>43392</c:v>
                </c:pt>
                <c:pt idx="893">
                  <c:v>43391</c:v>
                </c:pt>
                <c:pt idx="894">
                  <c:v>43390</c:v>
                </c:pt>
                <c:pt idx="895">
                  <c:v>43389</c:v>
                </c:pt>
                <c:pt idx="896">
                  <c:v>43388</c:v>
                </c:pt>
                <c:pt idx="897">
                  <c:v>43385</c:v>
                </c:pt>
                <c:pt idx="898">
                  <c:v>43384</c:v>
                </c:pt>
                <c:pt idx="899">
                  <c:v>43383</c:v>
                </c:pt>
                <c:pt idx="900">
                  <c:v>43382</c:v>
                </c:pt>
                <c:pt idx="901">
                  <c:v>43381</c:v>
                </c:pt>
                <c:pt idx="902">
                  <c:v>43378</c:v>
                </c:pt>
                <c:pt idx="903">
                  <c:v>43377</c:v>
                </c:pt>
                <c:pt idx="904">
                  <c:v>43376</c:v>
                </c:pt>
                <c:pt idx="905">
                  <c:v>43375</c:v>
                </c:pt>
                <c:pt idx="906">
                  <c:v>43374</c:v>
                </c:pt>
                <c:pt idx="907">
                  <c:v>43371</c:v>
                </c:pt>
                <c:pt idx="908">
                  <c:v>43370</c:v>
                </c:pt>
                <c:pt idx="909">
                  <c:v>43369</c:v>
                </c:pt>
                <c:pt idx="910">
                  <c:v>43368</c:v>
                </c:pt>
                <c:pt idx="911">
                  <c:v>43367</c:v>
                </c:pt>
                <c:pt idx="912">
                  <c:v>43364</c:v>
                </c:pt>
                <c:pt idx="913">
                  <c:v>43363</c:v>
                </c:pt>
                <c:pt idx="914">
                  <c:v>43362</c:v>
                </c:pt>
                <c:pt idx="915">
                  <c:v>43361</c:v>
                </c:pt>
                <c:pt idx="916">
                  <c:v>43360</c:v>
                </c:pt>
                <c:pt idx="917">
                  <c:v>43357</c:v>
                </c:pt>
                <c:pt idx="918">
                  <c:v>43356</c:v>
                </c:pt>
                <c:pt idx="919">
                  <c:v>43355</c:v>
                </c:pt>
                <c:pt idx="920">
                  <c:v>43354</c:v>
                </c:pt>
                <c:pt idx="921">
                  <c:v>43353</c:v>
                </c:pt>
                <c:pt idx="922">
                  <c:v>43350</c:v>
                </c:pt>
                <c:pt idx="923">
                  <c:v>43349</c:v>
                </c:pt>
                <c:pt idx="924">
                  <c:v>43348</c:v>
                </c:pt>
                <c:pt idx="925">
                  <c:v>43347</c:v>
                </c:pt>
                <c:pt idx="926">
                  <c:v>43343</c:v>
                </c:pt>
                <c:pt idx="927">
                  <c:v>43342</c:v>
                </c:pt>
                <c:pt idx="928">
                  <c:v>43341</c:v>
                </c:pt>
                <c:pt idx="929">
                  <c:v>43340</c:v>
                </c:pt>
                <c:pt idx="930">
                  <c:v>43339</c:v>
                </c:pt>
                <c:pt idx="931">
                  <c:v>43336</c:v>
                </c:pt>
                <c:pt idx="932">
                  <c:v>43335</c:v>
                </c:pt>
                <c:pt idx="933">
                  <c:v>43334</c:v>
                </c:pt>
                <c:pt idx="934">
                  <c:v>43333</c:v>
                </c:pt>
                <c:pt idx="935">
                  <c:v>43332</c:v>
                </c:pt>
                <c:pt idx="936">
                  <c:v>43329</c:v>
                </c:pt>
                <c:pt idx="937">
                  <c:v>43328</c:v>
                </c:pt>
                <c:pt idx="938">
                  <c:v>43327</c:v>
                </c:pt>
                <c:pt idx="939">
                  <c:v>43326</c:v>
                </c:pt>
                <c:pt idx="940">
                  <c:v>43325</c:v>
                </c:pt>
                <c:pt idx="941">
                  <c:v>43322</c:v>
                </c:pt>
                <c:pt idx="942">
                  <c:v>43321</c:v>
                </c:pt>
                <c:pt idx="943">
                  <c:v>43320</c:v>
                </c:pt>
                <c:pt idx="944">
                  <c:v>43319</c:v>
                </c:pt>
                <c:pt idx="945">
                  <c:v>43318</c:v>
                </c:pt>
                <c:pt idx="946">
                  <c:v>43315</c:v>
                </c:pt>
                <c:pt idx="947">
                  <c:v>43314</c:v>
                </c:pt>
                <c:pt idx="948">
                  <c:v>43313</c:v>
                </c:pt>
                <c:pt idx="949">
                  <c:v>43312</c:v>
                </c:pt>
                <c:pt idx="950">
                  <c:v>43311</c:v>
                </c:pt>
                <c:pt idx="951">
                  <c:v>43308</c:v>
                </c:pt>
                <c:pt idx="952">
                  <c:v>43307</c:v>
                </c:pt>
                <c:pt idx="953">
                  <c:v>43306</c:v>
                </c:pt>
                <c:pt idx="954">
                  <c:v>43305</c:v>
                </c:pt>
                <c:pt idx="955">
                  <c:v>43304</c:v>
                </c:pt>
                <c:pt idx="956">
                  <c:v>43301</c:v>
                </c:pt>
                <c:pt idx="957">
                  <c:v>43300</c:v>
                </c:pt>
                <c:pt idx="958">
                  <c:v>43299</c:v>
                </c:pt>
                <c:pt idx="959">
                  <c:v>43298</c:v>
                </c:pt>
                <c:pt idx="960">
                  <c:v>43297</c:v>
                </c:pt>
                <c:pt idx="961">
                  <c:v>43294</c:v>
                </c:pt>
                <c:pt idx="962">
                  <c:v>43293</c:v>
                </c:pt>
                <c:pt idx="963">
                  <c:v>43292</c:v>
                </c:pt>
                <c:pt idx="964">
                  <c:v>43291</c:v>
                </c:pt>
                <c:pt idx="965">
                  <c:v>43290</c:v>
                </c:pt>
                <c:pt idx="966">
                  <c:v>43287</c:v>
                </c:pt>
                <c:pt idx="967">
                  <c:v>43286</c:v>
                </c:pt>
                <c:pt idx="968">
                  <c:v>43284</c:v>
                </c:pt>
                <c:pt idx="969">
                  <c:v>43283</c:v>
                </c:pt>
                <c:pt idx="970">
                  <c:v>43280</c:v>
                </c:pt>
                <c:pt idx="971">
                  <c:v>43279</c:v>
                </c:pt>
                <c:pt idx="972">
                  <c:v>43278</c:v>
                </c:pt>
                <c:pt idx="973">
                  <c:v>43277</c:v>
                </c:pt>
                <c:pt idx="974">
                  <c:v>43276</c:v>
                </c:pt>
                <c:pt idx="975">
                  <c:v>43273</c:v>
                </c:pt>
                <c:pt idx="976">
                  <c:v>43272</c:v>
                </c:pt>
                <c:pt idx="977">
                  <c:v>43271</c:v>
                </c:pt>
                <c:pt idx="978">
                  <c:v>43270</c:v>
                </c:pt>
                <c:pt idx="979">
                  <c:v>43269</c:v>
                </c:pt>
                <c:pt idx="980">
                  <c:v>43266</c:v>
                </c:pt>
                <c:pt idx="981">
                  <c:v>43265</c:v>
                </c:pt>
                <c:pt idx="982">
                  <c:v>43264</c:v>
                </c:pt>
                <c:pt idx="983">
                  <c:v>43263</c:v>
                </c:pt>
                <c:pt idx="984">
                  <c:v>43262</c:v>
                </c:pt>
                <c:pt idx="985">
                  <c:v>43259</c:v>
                </c:pt>
                <c:pt idx="986">
                  <c:v>43258</c:v>
                </c:pt>
                <c:pt idx="987">
                  <c:v>43257</c:v>
                </c:pt>
                <c:pt idx="988">
                  <c:v>43256</c:v>
                </c:pt>
                <c:pt idx="989">
                  <c:v>43255</c:v>
                </c:pt>
                <c:pt idx="990">
                  <c:v>43252</c:v>
                </c:pt>
                <c:pt idx="991">
                  <c:v>43251</c:v>
                </c:pt>
                <c:pt idx="992">
                  <c:v>43250</c:v>
                </c:pt>
                <c:pt idx="993">
                  <c:v>43249</c:v>
                </c:pt>
                <c:pt idx="994">
                  <c:v>43245</c:v>
                </c:pt>
                <c:pt idx="995">
                  <c:v>43244</c:v>
                </c:pt>
                <c:pt idx="996">
                  <c:v>43243</c:v>
                </c:pt>
                <c:pt idx="997">
                  <c:v>43242</c:v>
                </c:pt>
                <c:pt idx="998">
                  <c:v>43241</c:v>
                </c:pt>
                <c:pt idx="999">
                  <c:v>43238</c:v>
                </c:pt>
                <c:pt idx="1000">
                  <c:v>43237</c:v>
                </c:pt>
                <c:pt idx="1001">
                  <c:v>43236</c:v>
                </c:pt>
                <c:pt idx="1002">
                  <c:v>43235</c:v>
                </c:pt>
                <c:pt idx="1003">
                  <c:v>43234</c:v>
                </c:pt>
                <c:pt idx="1004">
                  <c:v>43231</c:v>
                </c:pt>
                <c:pt idx="1005">
                  <c:v>43230</c:v>
                </c:pt>
                <c:pt idx="1006">
                  <c:v>43229</c:v>
                </c:pt>
                <c:pt idx="1007">
                  <c:v>43228</c:v>
                </c:pt>
                <c:pt idx="1008">
                  <c:v>43227</c:v>
                </c:pt>
                <c:pt idx="1009">
                  <c:v>43224</c:v>
                </c:pt>
                <c:pt idx="1010">
                  <c:v>43223</c:v>
                </c:pt>
                <c:pt idx="1011">
                  <c:v>43222</c:v>
                </c:pt>
                <c:pt idx="1012">
                  <c:v>43221</c:v>
                </c:pt>
                <c:pt idx="1013">
                  <c:v>43220</c:v>
                </c:pt>
                <c:pt idx="1014">
                  <c:v>43217</c:v>
                </c:pt>
                <c:pt idx="1015">
                  <c:v>43216</c:v>
                </c:pt>
                <c:pt idx="1016">
                  <c:v>43215</c:v>
                </c:pt>
                <c:pt idx="1017">
                  <c:v>43214</c:v>
                </c:pt>
                <c:pt idx="1018">
                  <c:v>43213</c:v>
                </c:pt>
                <c:pt idx="1019">
                  <c:v>43210</c:v>
                </c:pt>
                <c:pt idx="1020">
                  <c:v>43209</c:v>
                </c:pt>
                <c:pt idx="1021">
                  <c:v>43208</c:v>
                </c:pt>
                <c:pt idx="1022">
                  <c:v>43207</c:v>
                </c:pt>
                <c:pt idx="1023">
                  <c:v>43206</c:v>
                </c:pt>
                <c:pt idx="1024">
                  <c:v>43203</c:v>
                </c:pt>
                <c:pt idx="1025">
                  <c:v>43202</c:v>
                </c:pt>
                <c:pt idx="1026">
                  <c:v>43201</c:v>
                </c:pt>
                <c:pt idx="1027">
                  <c:v>43200</c:v>
                </c:pt>
                <c:pt idx="1028">
                  <c:v>43199</c:v>
                </c:pt>
                <c:pt idx="1029">
                  <c:v>43196</c:v>
                </c:pt>
                <c:pt idx="1030">
                  <c:v>43195</c:v>
                </c:pt>
                <c:pt idx="1031">
                  <c:v>43194</c:v>
                </c:pt>
                <c:pt idx="1032">
                  <c:v>43193</c:v>
                </c:pt>
                <c:pt idx="1033">
                  <c:v>43192</c:v>
                </c:pt>
                <c:pt idx="1034">
                  <c:v>43188</c:v>
                </c:pt>
                <c:pt idx="1035">
                  <c:v>43187</c:v>
                </c:pt>
                <c:pt idx="1036">
                  <c:v>43186</c:v>
                </c:pt>
                <c:pt idx="1037">
                  <c:v>43185</c:v>
                </c:pt>
                <c:pt idx="1038">
                  <c:v>43182</c:v>
                </c:pt>
                <c:pt idx="1039">
                  <c:v>43181</c:v>
                </c:pt>
                <c:pt idx="1040">
                  <c:v>43180</c:v>
                </c:pt>
                <c:pt idx="1041">
                  <c:v>43179</c:v>
                </c:pt>
                <c:pt idx="1042">
                  <c:v>43178</c:v>
                </c:pt>
                <c:pt idx="1043">
                  <c:v>43175</c:v>
                </c:pt>
                <c:pt idx="1044">
                  <c:v>43174</c:v>
                </c:pt>
                <c:pt idx="1045">
                  <c:v>43173</c:v>
                </c:pt>
                <c:pt idx="1046">
                  <c:v>43172</c:v>
                </c:pt>
                <c:pt idx="1047">
                  <c:v>43171</c:v>
                </c:pt>
                <c:pt idx="1048">
                  <c:v>43168</c:v>
                </c:pt>
                <c:pt idx="1049">
                  <c:v>43167</c:v>
                </c:pt>
                <c:pt idx="1050">
                  <c:v>43166</c:v>
                </c:pt>
                <c:pt idx="1051">
                  <c:v>43165</c:v>
                </c:pt>
                <c:pt idx="1052">
                  <c:v>43164</c:v>
                </c:pt>
                <c:pt idx="1053">
                  <c:v>43161</c:v>
                </c:pt>
                <c:pt idx="1054">
                  <c:v>43160</c:v>
                </c:pt>
                <c:pt idx="1055">
                  <c:v>43159</c:v>
                </c:pt>
                <c:pt idx="1056">
                  <c:v>43158</c:v>
                </c:pt>
                <c:pt idx="1057">
                  <c:v>43157</c:v>
                </c:pt>
                <c:pt idx="1058">
                  <c:v>43154</c:v>
                </c:pt>
                <c:pt idx="1059">
                  <c:v>43153</c:v>
                </c:pt>
                <c:pt idx="1060">
                  <c:v>43152</c:v>
                </c:pt>
                <c:pt idx="1061">
                  <c:v>43151</c:v>
                </c:pt>
                <c:pt idx="1062">
                  <c:v>43147</c:v>
                </c:pt>
                <c:pt idx="1063">
                  <c:v>43146</c:v>
                </c:pt>
                <c:pt idx="1064">
                  <c:v>43145</c:v>
                </c:pt>
                <c:pt idx="1065">
                  <c:v>43144</c:v>
                </c:pt>
                <c:pt idx="1066">
                  <c:v>43143</c:v>
                </c:pt>
                <c:pt idx="1067">
                  <c:v>43140</c:v>
                </c:pt>
                <c:pt idx="1068">
                  <c:v>43139</c:v>
                </c:pt>
                <c:pt idx="1069">
                  <c:v>43138</c:v>
                </c:pt>
                <c:pt idx="1070">
                  <c:v>43137</c:v>
                </c:pt>
                <c:pt idx="1071">
                  <c:v>43136</c:v>
                </c:pt>
                <c:pt idx="1072">
                  <c:v>43133</c:v>
                </c:pt>
                <c:pt idx="1073">
                  <c:v>43132</c:v>
                </c:pt>
                <c:pt idx="1074">
                  <c:v>43131</c:v>
                </c:pt>
                <c:pt idx="1075">
                  <c:v>43130</c:v>
                </c:pt>
                <c:pt idx="1076">
                  <c:v>43129</c:v>
                </c:pt>
                <c:pt idx="1077">
                  <c:v>43126</c:v>
                </c:pt>
                <c:pt idx="1078">
                  <c:v>43125</c:v>
                </c:pt>
                <c:pt idx="1079">
                  <c:v>43124</c:v>
                </c:pt>
                <c:pt idx="1080">
                  <c:v>43123</c:v>
                </c:pt>
                <c:pt idx="1081">
                  <c:v>43122</c:v>
                </c:pt>
                <c:pt idx="1082">
                  <c:v>43119</c:v>
                </c:pt>
                <c:pt idx="1083">
                  <c:v>43118</c:v>
                </c:pt>
                <c:pt idx="1084">
                  <c:v>43117</c:v>
                </c:pt>
                <c:pt idx="1085">
                  <c:v>43116</c:v>
                </c:pt>
                <c:pt idx="1086">
                  <c:v>43112</c:v>
                </c:pt>
                <c:pt idx="1087">
                  <c:v>43111</c:v>
                </c:pt>
                <c:pt idx="1088">
                  <c:v>43110</c:v>
                </c:pt>
                <c:pt idx="1089">
                  <c:v>43109</c:v>
                </c:pt>
                <c:pt idx="1090">
                  <c:v>43108</c:v>
                </c:pt>
                <c:pt idx="1091">
                  <c:v>43105</c:v>
                </c:pt>
                <c:pt idx="1092">
                  <c:v>43104</c:v>
                </c:pt>
                <c:pt idx="1093">
                  <c:v>43103</c:v>
                </c:pt>
                <c:pt idx="1094">
                  <c:v>43102</c:v>
                </c:pt>
                <c:pt idx="1095">
                  <c:v>43098</c:v>
                </c:pt>
                <c:pt idx="1096">
                  <c:v>43097</c:v>
                </c:pt>
                <c:pt idx="1097">
                  <c:v>43096</c:v>
                </c:pt>
                <c:pt idx="1098">
                  <c:v>43095</c:v>
                </c:pt>
                <c:pt idx="1099">
                  <c:v>43091</c:v>
                </c:pt>
                <c:pt idx="1100">
                  <c:v>43090</c:v>
                </c:pt>
                <c:pt idx="1101">
                  <c:v>43089</c:v>
                </c:pt>
                <c:pt idx="1102">
                  <c:v>43088</c:v>
                </c:pt>
                <c:pt idx="1103">
                  <c:v>43087</c:v>
                </c:pt>
                <c:pt idx="1104">
                  <c:v>43084</c:v>
                </c:pt>
                <c:pt idx="1105">
                  <c:v>43083</c:v>
                </c:pt>
                <c:pt idx="1106">
                  <c:v>43082</c:v>
                </c:pt>
                <c:pt idx="1107">
                  <c:v>43081</c:v>
                </c:pt>
                <c:pt idx="1108">
                  <c:v>43080</c:v>
                </c:pt>
                <c:pt idx="1109">
                  <c:v>43077</c:v>
                </c:pt>
                <c:pt idx="1110">
                  <c:v>43076</c:v>
                </c:pt>
                <c:pt idx="1111">
                  <c:v>43075</c:v>
                </c:pt>
                <c:pt idx="1112">
                  <c:v>43074</c:v>
                </c:pt>
                <c:pt idx="1113">
                  <c:v>43073</c:v>
                </c:pt>
                <c:pt idx="1114">
                  <c:v>43070</c:v>
                </c:pt>
                <c:pt idx="1115">
                  <c:v>43069</c:v>
                </c:pt>
                <c:pt idx="1116">
                  <c:v>43068</c:v>
                </c:pt>
                <c:pt idx="1117">
                  <c:v>43067</c:v>
                </c:pt>
                <c:pt idx="1118">
                  <c:v>43066</c:v>
                </c:pt>
                <c:pt idx="1119">
                  <c:v>43063</c:v>
                </c:pt>
                <c:pt idx="1120">
                  <c:v>43061</c:v>
                </c:pt>
                <c:pt idx="1121">
                  <c:v>43060</c:v>
                </c:pt>
                <c:pt idx="1122">
                  <c:v>43059</c:v>
                </c:pt>
                <c:pt idx="1123">
                  <c:v>43056</c:v>
                </c:pt>
                <c:pt idx="1124">
                  <c:v>43055</c:v>
                </c:pt>
                <c:pt idx="1125">
                  <c:v>43054</c:v>
                </c:pt>
                <c:pt idx="1126">
                  <c:v>43053</c:v>
                </c:pt>
                <c:pt idx="1127">
                  <c:v>43052</c:v>
                </c:pt>
                <c:pt idx="1128">
                  <c:v>43049</c:v>
                </c:pt>
                <c:pt idx="1129">
                  <c:v>43048</c:v>
                </c:pt>
                <c:pt idx="1130">
                  <c:v>43047</c:v>
                </c:pt>
                <c:pt idx="1131">
                  <c:v>43046</c:v>
                </c:pt>
                <c:pt idx="1132">
                  <c:v>43045</c:v>
                </c:pt>
                <c:pt idx="1133">
                  <c:v>43042</c:v>
                </c:pt>
                <c:pt idx="1134">
                  <c:v>43041</c:v>
                </c:pt>
                <c:pt idx="1135">
                  <c:v>43040</c:v>
                </c:pt>
                <c:pt idx="1136">
                  <c:v>43039</c:v>
                </c:pt>
                <c:pt idx="1137">
                  <c:v>43038</c:v>
                </c:pt>
                <c:pt idx="1138">
                  <c:v>43035</c:v>
                </c:pt>
                <c:pt idx="1139">
                  <c:v>43034</c:v>
                </c:pt>
                <c:pt idx="1140">
                  <c:v>43033</c:v>
                </c:pt>
                <c:pt idx="1141">
                  <c:v>43032</c:v>
                </c:pt>
                <c:pt idx="1142">
                  <c:v>43031</c:v>
                </c:pt>
                <c:pt idx="1143">
                  <c:v>43028</c:v>
                </c:pt>
                <c:pt idx="1144">
                  <c:v>43027</c:v>
                </c:pt>
                <c:pt idx="1145">
                  <c:v>43026</c:v>
                </c:pt>
                <c:pt idx="1146">
                  <c:v>43025</c:v>
                </c:pt>
                <c:pt idx="1147">
                  <c:v>43024</c:v>
                </c:pt>
                <c:pt idx="1148">
                  <c:v>43021</c:v>
                </c:pt>
                <c:pt idx="1149">
                  <c:v>43020</c:v>
                </c:pt>
                <c:pt idx="1150">
                  <c:v>43019</c:v>
                </c:pt>
                <c:pt idx="1151">
                  <c:v>43018</c:v>
                </c:pt>
                <c:pt idx="1152">
                  <c:v>43014</c:v>
                </c:pt>
                <c:pt idx="1153">
                  <c:v>43013</c:v>
                </c:pt>
                <c:pt idx="1154">
                  <c:v>43012</c:v>
                </c:pt>
                <c:pt idx="1155">
                  <c:v>43011</c:v>
                </c:pt>
                <c:pt idx="1156">
                  <c:v>43010</c:v>
                </c:pt>
                <c:pt idx="1157">
                  <c:v>43007</c:v>
                </c:pt>
                <c:pt idx="1158">
                  <c:v>43006</c:v>
                </c:pt>
                <c:pt idx="1159">
                  <c:v>43005</c:v>
                </c:pt>
                <c:pt idx="1160">
                  <c:v>43004</c:v>
                </c:pt>
                <c:pt idx="1161">
                  <c:v>43003</c:v>
                </c:pt>
                <c:pt idx="1162">
                  <c:v>43000</c:v>
                </c:pt>
                <c:pt idx="1163">
                  <c:v>42999</c:v>
                </c:pt>
                <c:pt idx="1164">
                  <c:v>42998</c:v>
                </c:pt>
                <c:pt idx="1165">
                  <c:v>42997</c:v>
                </c:pt>
                <c:pt idx="1166">
                  <c:v>42996</c:v>
                </c:pt>
                <c:pt idx="1167">
                  <c:v>42993</c:v>
                </c:pt>
                <c:pt idx="1168">
                  <c:v>42992</c:v>
                </c:pt>
                <c:pt idx="1169">
                  <c:v>42991</c:v>
                </c:pt>
                <c:pt idx="1170">
                  <c:v>42990</c:v>
                </c:pt>
                <c:pt idx="1171">
                  <c:v>42989</c:v>
                </c:pt>
                <c:pt idx="1172">
                  <c:v>42986</c:v>
                </c:pt>
                <c:pt idx="1173">
                  <c:v>42985</c:v>
                </c:pt>
                <c:pt idx="1174">
                  <c:v>42984</c:v>
                </c:pt>
                <c:pt idx="1175">
                  <c:v>42983</c:v>
                </c:pt>
                <c:pt idx="1176">
                  <c:v>42979</c:v>
                </c:pt>
                <c:pt idx="1177">
                  <c:v>42978</c:v>
                </c:pt>
                <c:pt idx="1178">
                  <c:v>42977</c:v>
                </c:pt>
                <c:pt idx="1179">
                  <c:v>42976</c:v>
                </c:pt>
                <c:pt idx="1180">
                  <c:v>42975</c:v>
                </c:pt>
                <c:pt idx="1181">
                  <c:v>42972</c:v>
                </c:pt>
                <c:pt idx="1182">
                  <c:v>42971</c:v>
                </c:pt>
                <c:pt idx="1183">
                  <c:v>42970</c:v>
                </c:pt>
                <c:pt idx="1184">
                  <c:v>42969</c:v>
                </c:pt>
                <c:pt idx="1185">
                  <c:v>42968</c:v>
                </c:pt>
                <c:pt idx="1186">
                  <c:v>42965</c:v>
                </c:pt>
                <c:pt idx="1187">
                  <c:v>42964</c:v>
                </c:pt>
                <c:pt idx="1188">
                  <c:v>42963</c:v>
                </c:pt>
                <c:pt idx="1189">
                  <c:v>42962</c:v>
                </c:pt>
                <c:pt idx="1190">
                  <c:v>42961</c:v>
                </c:pt>
                <c:pt idx="1191">
                  <c:v>42957</c:v>
                </c:pt>
                <c:pt idx="1192">
                  <c:v>42956</c:v>
                </c:pt>
                <c:pt idx="1193">
                  <c:v>42955</c:v>
                </c:pt>
                <c:pt idx="1194">
                  <c:v>42954</c:v>
                </c:pt>
                <c:pt idx="1195">
                  <c:v>42951</c:v>
                </c:pt>
                <c:pt idx="1196">
                  <c:v>42950</c:v>
                </c:pt>
                <c:pt idx="1197">
                  <c:v>42949</c:v>
                </c:pt>
                <c:pt idx="1198">
                  <c:v>42948</c:v>
                </c:pt>
                <c:pt idx="1199">
                  <c:v>42947</c:v>
                </c:pt>
                <c:pt idx="1200">
                  <c:v>42944</c:v>
                </c:pt>
                <c:pt idx="1201">
                  <c:v>42943</c:v>
                </c:pt>
                <c:pt idx="1202">
                  <c:v>42942</c:v>
                </c:pt>
                <c:pt idx="1203">
                  <c:v>42941</c:v>
                </c:pt>
                <c:pt idx="1204">
                  <c:v>42940</c:v>
                </c:pt>
                <c:pt idx="1205">
                  <c:v>42937</c:v>
                </c:pt>
                <c:pt idx="1206">
                  <c:v>42936</c:v>
                </c:pt>
                <c:pt idx="1207">
                  <c:v>42935</c:v>
                </c:pt>
                <c:pt idx="1208">
                  <c:v>42934</c:v>
                </c:pt>
                <c:pt idx="1209">
                  <c:v>42933</c:v>
                </c:pt>
                <c:pt idx="1210">
                  <c:v>42930</c:v>
                </c:pt>
                <c:pt idx="1211">
                  <c:v>42929</c:v>
                </c:pt>
                <c:pt idx="1212">
                  <c:v>42928</c:v>
                </c:pt>
                <c:pt idx="1213">
                  <c:v>42927</c:v>
                </c:pt>
                <c:pt idx="1214">
                  <c:v>42926</c:v>
                </c:pt>
                <c:pt idx="1215">
                  <c:v>42923</c:v>
                </c:pt>
                <c:pt idx="1216">
                  <c:v>42922</c:v>
                </c:pt>
                <c:pt idx="1217">
                  <c:v>42921</c:v>
                </c:pt>
                <c:pt idx="1218">
                  <c:v>42916</c:v>
                </c:pt>
                <c:pt idx="1219">
                  <c:v>42915</c:v>
                </c:pt>
                <c:pt idx="1220">
                  <c:v>42914</c:v>
                </c:pt>
                <c:pt idx="1221">
                  <c:v>42913</c:v>
                </c:pt>
                <c:pt idx="1222">
                  <c:v>42912</c:v>
                </c:pt>
                <c:pt idx="1223">
                  <c:v>42909</c:v>
                </c:pt>
                <c:pt idx="1224">
                  <c:v>42908</c:v>
                </c:pt>
                <c:pt idx="1225">
                  <c:v>42907</c:v>
                </c:pt>
                <c:pt idx="1226">
                  <c:v>42906</c:v>
                </c:pt>
                <c:pt idx="1227">
                  <c:v>42905</c:v>
                </c:pt>
                <c:pt idx="1228">
                  <c:v>42902</c:v>
                </c:pt>
                <c:pt idx="1229">
                  <c:v>42901</c:v>
                </c:pt>
                <c:pt idx="1230">
                  <c:v>42900</c:v>
                </c:pt>
                <c:pt idx="1231">
                  <c:v>42899</c:v>
                </c:pt>
                <c:pt idx="1232">
                  <c:v>42898</c:v>
                </c:pt>
                <c:pt idx="1233">
                  <c:v>42895</c:v>
                </c:pt>
                <c:pt idx="1234">
                  <c:v>42894</c:v>
                </c:pt>
                <c:pt idx="1235">
                  <c:v>42893</c:v>
                </c:pt>
                <c:pt idx="1236">
                  <c:v>42892</c:v>
                </c:pt>
                <c:pt idx="1237">
                  <c:v>42891</c:v>
                </c:pt>
                <c:pt idx="1238">
                  <c:v>42888</c:v>
                </c:pt>
                <c:pt idx="1239">
                  <c:v>42887</c:v>
                </c:pt>
                <c:pt idx="1240">
                  <c:v>42886</c:v>
                </c:pt>
                <c:pt idx="1241">
                  <c:v>42885</c:v>
                </c:pt>
                <c:pt idx="1242">
                  <c:v>42881</c:v>
                </c:pt>
                <c:pt idx="1243">
                  <c:v>42880</c:v>
                </c:pt>
                <c:pt idx="1244">
                  <c:v>42879</c:v>
                </c:pt>
                <c:pt idx="1245">
                  <c:v>42878</c:v>
                </c:pt>
                <c:pt idx="1246">
                  <c:v>42877</c:v>
                </c:pt>
                <c:pt idx="1247">
                  <c:v>42874</c:v>
                </c:pt>
                <c:pt idx="1248">
                  <c:v>42873</c:v>
                </c:pt>
                <c:pt idx="1249">
                  <c:v>42872</c:v>
                </c:pt>
                <c:pt idx="1250">
                  <c:v>42871</c:v>
                </c:pt>
                <c:pt idx="1251">
                  <c:v>42870</c:v>
                </c:pt>
                <c:pt idx="1252">
                  <c:v>42867</c:v>
                </c:pt>
                <c:pt idx="1253">
                  <c:v>42866</c:v>
                </c:pt>
                <c:pt idx="1254">
                  <c:v>42865</c:v>
                </c:pt>
                <c:pt idx="1255">
                  <c:v>42864</c:v>
                </c:pt>
                <c:pt idx="1256">
                  <c:v>42863</c:v>
                </c:pt>
                <c:pt idx="1257">
                  <c:v>42860</c:v>
                </c:pt>
                <c:pt idx="1258">
                  <c:v>42859</c:v>
                </c:pt>
                <c:pt idx="1259">
                  <c:v>42858</c:v>
                </c:pt>
                <c:pt idx="1260">
                  <c:v>42857</c:v>
                </c:pt>
                <c:pt idx="1261">
                  <c:v>42856</c:v>
                </c:pt>
                <c:pt idx="1262">
                  <c:v>42853</c:v>
                </c:pt>
                <c:pt idx="1263">
                  <c:v>42852</c:v>
                </c:pt>
                <c:pt idx="1264">
                  <c:v>42851</c:v>
                </c:pt>
                <c:pt idx="1265">
                  <c:v>42850</c:v>
                </c:pt>
                <c:pt idx="1266">
                  <c:v>42849</c:v>
                </c:pt>
                <c:pt idx="1267">
                  <c:v>42846</c:v>
                </c:pt>
                <c:pt idx="1268">
                  <c:v>42845</c:v>
                </c:pt>
                <c:pt idx="1269">
                  <c:v>42844</c:v>
                </c:pt>
                <c:pt idx="1270">
                  <c:v>42843</c:v>
                </c:pt>
                <c:pt idx="1271">
                  <c:v>42842</c:v>
                </c:pt>
                <c:pt idx="1272">
                  <c:v>42838</c:v>
                </c:pt>
                <c:pt idx="1273">
                  <c:v>42837</c:v>
                </c:pt>
                <c:pt idx="1274">
                  <c:v>42836</c:v>
                </c:pt>
                <c:pt idx="1275">
                  <c:v>42835</c:v>
                </c:pt>
                <c:pt idx="1276">
                  <c:v>42832</c:v>
                </c:pt>
                <c:pt idx="1277">
                  <c:v>42831</c:v>
                </c:pt>
                <c:pt idx="1278">
                  <c:v>42830</c:v>
                </c:pt>
                <c:pt idx="1279">
                  <c:v>42829</c:v>
                </c:pt>
                <c:pt idx="1280">
                  <c:v>42828</c:v>
                </c:pt>
                <c:pt idx="1281">
                  <c:v>42825</c:v>
                </c:pt>
                <c:pt idx="1282">
                  <c:v>42824</c:v>
                </c:pt>
                <c:pt idx="1283">
                  <c:v>42823</c:v>
                </c:pt>
                <c:pt idx="1284">
                  <c:v>42822</c:v>
                </c:pt>
                <c:pt idx="1285">
                  <c:v>42821</c:v>
                </c:pt>
                <c:pt idx="1286">
                  <c:v>42818</c:v>
                </c:pt>
                <c:pt idx="1287">
                  <c:v>42817</c:v>
                </c:pt>
                <c:pt idx="1288">
                  <c:v>42816</c:v>
                </c:pt>
                <c:pt idx="1289">
                  <c:v>42815</c:v>
                </c:pt>
                <c:pt idx="1290">
                  <c:v>42814</c:v>
                </c:pt>
                <c:pt idx="1291">
                  <c:v>42811</c:v>
                </c:pt>
                <c:pt idx="1292">
                  <c:v>42810</c:v>
                </c:pt>
                <c:pt idx="1293">
                  <c:v>42809</c:v>
                </c:pt>
                <c:pt idx="1294">
                  <c:v>42808</c:v>
                </c:pt>
                <c:pt idx="1295">
                  <c:v>42807</c:v>
                </c:pt>
                <c:pt idx="1296">
                  <c:v>42804</c:v>
                </c:pt>
                <c:pt idx="1297">
                  <c:v>42803</c:v>
                </c:pt>
                <c:pt idx="1298">
                  <c:v>42802</c:v>
                </c:pt>
                <c:pt idx="1299">
                  <c:v>42801</c:v>
                </c:pt>
                <c:pt idx="1300">
                  <c:v>42800</c:v>
                </c:pt>
                <c:pt idx="1301">
                  <c:v>42797</c:v>
                </c:pt>
                <c:pt idx="1302">
                  <c:v>42796</c:v>
                </c:pt>
                <c:pt idx="1303">
                  <c:v>42795</c:v>
                </c:pt>
                <c:pt idx="1304">
                  <c:v>42794</c:v>
                </c:pt>
                <c:pt idx="1305">
                  <c:v>42793</c:v>
                </c:pt>
                <c:pt idx="1306">
                  <c:v>42790</c:v>
                </c:pt>
                <c:pt idx="1307">
                  <c:v>42789</c:v>
                </c:pt>
                <c:pt idx="1308">
                  <c:v>42788</c:v>
                </c:pt>
                <c:pt idx="1309">
                  <c:v>42787</c:v>
                </c:pt>
                <c:pt idx="1310">
                  <c:v>42783</c:v>
                </c:pt>
                <c:pt idx="1311">
                  <c:v>42782</c:v>
                </c:pt>
                <c:pt idx="1312">
                  <c:v>42781</c:v>
                </c:pt>
                <c:pt idx="1313">
                  <c:v>42780</c:v>
                </c:pt>
                <c:pt idx="1314">
                  <c:v>42779</c:v>
                </c:pt>
                <c:pt idx="1315">
                  <c:v>42776</c:v>
                </c:pt>
                <c:pt idx="1316">
                  <c:v>42775</c:v>
                </c:pt>
                <c:pt idx="1317">
                  <c:v>42774</c:v>
                </c:pt>
                <c:pt idx="1318">
                  <c:v>42773</c:v>
                </c:pt>
                <c:pt idx="1319">
                  <c:v>42772</c:v>
                </c:pt>
                <c:pt idx="1320">
                  <c:v>42769</c:v>
                </c:pt>
                <c:pt idx="1321">
                  <c:v>42768</c:v>
                </c:pt>
                <c:pt idx="1322">
                  <c:v>42767</c:v>
                </c:pt>
                <c:pt idx="1323">
                  <c:v>42766</c:v>
                </c:pt>
                <c:pt idx="1324">
                  <c:v>42765</c:v>
                </c:pt>
                <c:pt idx="1325">
                  <c:v>42762</c:v>
                </c:pt>
                <c:pt idx="1326">
                  <c:v>42761</c:v>
                </c:pt>
                <c:pt idx="1327">
                  <c:v>42760</c:v>
                </c:pt>
                <c:pt idx="1328">
                  <c:v>42759</c:v>
                </c:pt>
                <c:pt idx="1329">
                  <c:v>42758</c:v>
                </c:pt>
                <c:pt idx="1330">
                  <c:v>42755</c:v>
                </c:pt>
                <c:pt idx="1331">
                  <c:v>42754</c:v>
                </c:pt>
                <c:pt idx="1332">
                  <c:v>42753</c:v>
                </c:pt>
                <c:pt idx="1333">
                  <c:v>42752</c:v>
                </c:pt>
                <c:pt idx="1334">
                  <c:v>42748</c:v>
                </c:pt>
                <c:pt idx="1335">
                  <c:v>42747</c:v>
                </c:pt>
                <c:pt idx="1336">
                  <c:v>42746</c:v>
                </c:pt>
                <c:pt idx="1337">
                  <c:v>42745</c:v>
                </c:pt>
                <c:pt idx="1338">
                  <c:v>42744</c:v>
                </c:pt>
                <c:pt idx="1339">
                  <c:v>42741</c:v>
                </c:pt>
                <c:pt idx="1340">
                  <c:v>42740</c:v>
                </c:pt>
                <c:pt idx="1341">
                  <c:v>42739</c:v>
                </c:pt>
                <c:pt idx="1342">
                  <c:v>42738</c:v>
                </c:pt>
                <c:pt idx="1343">
                  <c:v>42734</c:v>
                </c:pt>
                <c:pt idx="1344">
                  <c:v>42733</c:v>
                </c:pt>
                <c:pt idx="1345">
                  <c:v>42732</c:v>
                </c:pt>
                <c:pt idx="1346">
                  <c:v>42731</c:v>
                </c:pt>
                <c:pt idx="1347">
                  <c:v>42730</c:v>
                </c:pt>
                <c:pt idx="1348">
                  <c:v>42727</c:v>
                </c:pt>
                <c:pt idx="1349">
                  <c:v>42726</c:v>
                </c:pt>
                <c:pt idx="1350">
                  <c:v>42725</c:v>
                </c:pt>
                <c:pt idx="1351">
                  <c:v>42724</c:v>
                </c:pt>
                <c:pt idx="1352">
                  <c:v>42723</c:v>
                </c:pt>
                <c:pt idx="1353">
                  <c:v>42720</c:v>
                </c:pt>
                <c:pt idx="1354">
                  <c:v>42719</c:v>
                </c:pt>
                <c:pt idx="1355">
                  <c:v>42718</c:v>
                </c:pt>
                <c:pt idx="1356">
                  <c:v>42717</c:v>
                </c:pt>
                <c:pt idx="1357">
                  <c:v>42716</c:v>
                </c:pt>
                <c:pt idx="1358">
                  <c:v>42713</c:v>
                </c:pt>
                <c:pt idx="1359">
                  <c:v>42712</c:v>
                </c:pt>
                <c:pt idx="1360">
                  <c:v>42711</c:v>
                </c:pt>
                <c:pt idx="1361">
                  <c:v>42710</c:v>
                </c:pt>
                <c:pt idx="1362">
                  <c:v>42709</c:v>
                </c:pt>
                <c:pt idx="1363">
                  <c:v>42706</c:v>
                </c:pt>
                <c:pt idx="1364">
                  <c:v>42705</c:v>
                </c:pt>
                <c:pt idx="1365">
                  <c:v>42704</c:v>
                </c:pt>
                <c:pt idx="1366">
                  <c:v>42703</c:v>
                </c:pt>
                <c:pt idx="1367">
                  <c:v>42702</c:v>
                </c:pt>
                <c:pt idx="1368">
                  <c:v>42699</c:v>
                </c:pt>
                <c:pt idx="1369">
                  <c:v>42698</c:v>
                </c:pt>
                <c:pt idx="1370">
                  <c:v>42697</c:v>
                </c:pt>
                <c:pt idx="1371">
                  <c:v>42696</c:v>
                </c:pt>
                <c:pt idx="1372">
                  <c:v>42695</c:v>
                </c:pt>
                <c:pt idx="1373">
                  <c:v>42692</c:v>
                </c:pt>
                <c:pt idx="1374">
                  <c:v>42691</c:v>
                </c:pt>
                <c:pt idx="1375">
                  <c:v>42690</c:v>
                </c:pt>
                <c:pt idx="1376">
                  <c:v>42689</c:v>
                </c:pt>
                <c:pt idx="1377">
                  <c:v>42688</c:v>
                </c:pt>
                <c:pt idx="1378">
                  <c:v>42685</c:v>
                </c:pt>
                <c:pt idx="1379">
                  <c:v>42684</c:v>
                </c:pt>
                <c:pt idx="1380">
                  <c:v>42683</c:v>
                </c:pt>
                <c:pt idx="1381">
                  <c:v>42682</c:v>
                </c:pt>
                <c:pt idx="1382">
                  <c:v>42681</c:v>
                </c:pt>
                <c:pt idx="1383">
                  <c:v>42678</c:v>
                </c:pt>
                <c:pt idx="1384">
                  <c:v>42677</c:v>
                </c:pt>
                <c:pt idx="1385">
                  <c:v>42676</c:v>
                </c:pt>
                <c:pt idx="1386">
                  <c:v>42675</c:v>
                </c:pt>
                <c:pt idx="1387">
                  <c:v>42674</c:v>
                </c:pt>
                <c:pt idx="1388">
                  <c:v>42671</c:v>
                </c:pt>
                <c:pt idx="1389">
                  <c:v>42670</c:v>
                </c:pt>
                <c:pt idx="1390">
                  <c:v>42669</c:v>
                </c:pt>
                <c:pt idx="1391">
                  <c:v>42668</c:v>
                </c:pt>
                <c:pt idx="1392">
                  <c:v>42667</c:v>
                </c:pt>
                <c:pt idx="1393">
                  <c:v>42664</c:v>
                </c:pt>
                <c:pt idx="1394">
                  <c:v>42663</c:v>
                </c:pt>
                <c:pt idx="1395">
                  <c:v>42662</c:v>
                </c:pt>
                <c:pt idx="1396">
                  <c:v>42661</c:v>
                </c:pt>
                <c:pt idx="1397">
                  <c:v>42660</c:v>
                </c:pt>
                <c:pt idx="1398">
                  <c:v>42657</c:v>
                </c:pt>
                <c:pt idx="1399">
                  <c:v>42656</c:v>
                </c:pt>
                <c:pt idx="1400">
                  <c:v>42655</c:v>
                </c:pt>
                <c:pt idx="1401">
                  <c:v>42654</c:v>
                </c:pt>
                <c:pt idx="1402">
                  <c:v>42653</c:v>
                </c:pt>
                <c:pt idx="1403">
                  <c:v>42650</c:v>
                </c:pt>
                <c:pt idx="1404">
                  <c:v>42649</c:v>
                </c:pt>
                <c:pt idx="1405">
                  <c:v>42648</c:v>
                </c:pt>
                <c:pt idx="1406">
                  <c:v>42647</c:v>
                </c:pt>
                <c:pt idx="1407">
                  <c:v>42646</c:v>
                </c:pt>
                <c:pt idx="1408">
                  <c:v>42643</c:v>
                </c:pt>
                <c:pt idx="1409">
                  <c:v>42642</c:v>
                </c:pt>
                <c:pt idx="1410">
                  <c:v>42641</c:v>
                </c:pt>
                <c:pt idx="1411">
                  <c:v>42640</c:v>
                </c:pt>
                <c:pt idx="1412">
                  <c:v>42639</c:v>
                </c:pt>
                <c:pt idx="1413">
                  <c:v>42636</c:v>
                </c:pt>
                <c:pt idx="1414">
                  <c:v>42635</c:v>
                </c:pt>
                <c:pt idx="1415">
                  <c:v>42634</c:v>
                </c:pt>
                <c:pt idx="1416">
                  <c:v>42633</c:v>
                </c:pt>
                <c:pt idx="1417">
                  <c:v>42632</c:v>
                </c:pt>
                <c:pt idx="1418">
                  <c:v>42629</c:v>
                </c:pt>
                <c:pt idx="1419">
                  <c:v>42628</c:v>
                </c:pt>
                <c:pt idx="1420">
                  <c:v>42627</c:v>
                </c:pt>
                <c:pt idx="1421">
                  <c:v>42626</c:v>
                </c:pt>
                <c:pt idx="1422">
                  <c:v>42625</c:v>
                </c:pt>
                <c:pt idx="1423">
                  <c:v>42622</c:v>
                </c:pt>
                <c:pt idx="1424">
                  <c:v>42621</c:v>
                </c:pt>
                <c:pt idx="1425">
                  <c:v>42620</c:v>
                </c:pt>
                <c:pt idx="1426">
                  <c:v>42619</c:v>
                </c:pt>
                <c:pt idx="1427">
                  <c:v>42618</c:v>
                </c:pt>
                <c:pt idx="1428">
                  <c:v>42615</c:v>
                </c:pt>
                <c:pt idx="1429">
                  <c:v>42614</c:v>
                </c:pt>
                <c:pt idx="1430">
                  <c:v>42613</c:v>
                </c:pt>
                <c:pt idx="1431">
                  <c:v>42612</c:v>
                </c:pt>
                <c:pt idx="1432">
                  <c:v>42611</c:v>
                </c:pt>
                <c:pt idx="1433">
                  <c:v>42608</c:v>
                </c:pt>
                <c:pt idx="1434">
                  <c:v>42607</c:v>
                </c:pt>
                <c:pt idx="1435">
                  <c:v>42606</c:v>
                </c:pt>
                <c:pt idx="1436">
                  <c:v>42605</c:v>
                </c:pt>
                <c:pt idx="1437">
                  <c:v>42604</c:v>
                </c:pt>
                <c:pt idx="1438">
                  <c:v>42601</c:v>
                </c:pt>
                <c:pt idx="1439">
                  <c:v>42600</c:v>
                </c:pt>
                <c:pt idx="1440">
                  <c:v>42599</c:v>
                </c:pt>
                <c:pt idx="1441">
                  <c:v>42598</c:v>
                </c:pt>
                <c:pt idx="1442">
                  <c:v>42597</c:v>
                </c:pt>
                <c:pt idx="1443">
                  <c:v>42594</c:v>
                </c:pt>
                <c:pt idx="1444">
                  <c:v>42593</c:v>
                </c:pt>
                <c:pt idx="1445">
                  <c:v>42592</c:v>
                </c:pt>
                <c:pt idx="1446">
                  <c:v>42591</c:v>
                </c:pt>
                <c:pt idx="1447">
                  <c:v>42590</c:v>
                </c:pt>
                <c:pt idx="1448">
                  <c:v>42587</c:v>
                </c:pt>
                <c:pt idx="1449">
                  <c:v>42586</c:v>
                </c:pt>
                <c:pt idx="1450">
                  <c:v>42585</c:v>
                </c:pt>
                <c:pt idx="1451">
                  <c:v>42584</c:v>
                </c:pt>
                <c:pt idx="1452">
                  <c:v>42583</c:v>
                </c:pt>
                <c:pt idx="1453">
                  <c:v>42580</c:v>
                </c:pt>
                <c:pt idx="1454">
                  <c:v>42579</c:v>
                </c:pt>
                <c:pt idx="1455">
                  <c:v>42578</c:v>
                </c:pt>
                <c:pt idx="1456">
                  <c:v>42577</c:v>
                </c:pt>
                <c:pt idx="1457">
                  <c:v>42576</c:v>
                </c:pt>
                <c:pt idx="1458">
                  <c:v>42573</c:v>
                </c:pt>
                <c:pt idx="1459">
                  <c:v>42572</c:v>
                </c:pt>
                <c:pt idx="1460">
                  <c:v>42571</c:v>
                </c:pt>
                <c:pt idx="1461">
                  <c:v>42570</c:v>
                </c:pt>
                <c:pt idx="1462">
                  <c:v>42569</c:v>
                </c:pt>
                <c:pt idx="1463">
                  <c:v>42566</c:v>
                </c:pt>
                <c:pt idx="1464">
                  <c:v>42565</c:v>
                </c:pt>
                <c:pt idx="1465">
                  <c:v>42564</c:v>
                </c:pt>
                <c:pt idx="1466">
                  <c:v>42563</c:v>
                </c:pt>
                <c:pt idx="1467">
                  <c:v>42562</c:v>
                </c:pt>
                <c:pt idx="1468">
                  <c:v>42559</c:v>
                </c:pt>
                <c:pt idx="1469">
                  <c:v>42558</c:v>
                </c:pt>
                <c:pt idx="1470">
                  <c:v>42557</c:v>
                </c:pt>
                <c:pt idx="1471">
                  <c:v>42556</c:v>
                </c:pt>
                <c:pt idx="1472">
                  <c:v>42555</c:v>
                </c:pt>
                <c:pt idx="1473">
                  <c:v>42552</c:v>
                </c:pt>
                <c:pt idx="1474">
                  <c:v>42551</c:v>
                </c:pt>
                <c:pt idx="1475">
                  <c:v>42550</c:v>
                </c:pt>
                <c:pt idx="1476">
                  <c:v>42549</c:v>
                </c:pt>
                <c:pt idx="1477">
                  <c:v>42548</c:v>
                </c:pt>
                <c:pt idx="1478">
                  <c:v>42545</c:v>
                </c:pt>
                <c:pt idx="1479">
                  <c:v>42544</c:v>
                </c:pt>
                <c:pt idx="1480">
                  <c:v>42543</c:v>
                </c:pt>
                <c:pt idx="1481">
                  <c:v>42542</c:v>
                </c:pt>
                <c:pt idx="1482">
                  <c:v>42541</c:v>
                </c:pt>
                <c:pt idx="1483">
                  <c:v>42538</c:v>
                </c:pt>
                <c:pt idx="1484">
                  <c:v>42537</c:v>
                </c:pt>
                <c:pt idx="1485">
                  <c:v>42536</c:v>
                </c:pt>
                <c:pt idx="1486">
                  <c:v>42535</c:v>
                </c:pt>
                <c:pt idx="1487">
                  <c:v>42534</c:v>
                </c:pt>
                <c:pt idx="1488">
                  <c:v>42531</c:v>
                </c:pt>
                <c:pt idx="1489">
                  <c:v>42530</c:v>
                </c:pt>
                <c:pt idx="1490">
                  <c:v>42529</c:v>
                </c:pt>
                <c:pt idx="1491">
                  <c:v>42528</c:v>
                </c:pt>
                <c:pt idx="1492">
                  <c:v>42527</c:v>
                </c:pt>
                <c:pt idx="1493">
                  <c:v>42524</c:v>
                </c:pt>
                <c:pt idx="1494">
                  <c:v>42523</c:v>
                </c:pt>
                <c:pt idx="1495">
                  <c:v>42522</c:v>
                </c:pt>
                <c:pt idx="1496">
                  <c:v>42521</c:v>
                </c:pt>
                <c:pt idx="1497">
                  <c:v>42520</c:v>
                </c:pt>
                <c:pt idx="1498">
                  <c:v>42517</c:v>
                </c:pt>
                <c:pt idx="1499">
                  <c:v>42516</c:v>
                </c:pt>
                <c:pt idx="1500">
                  <c:v>42515</c:v>
                </c:pt>
                <c:pt idx="1501">
                  <c:v>42514</c:v>
                </c:pt>
                <c:pt idx="1502">
                  <c:v>42513</c:v>
                </c:pt>
                <c:pt idx="1503">
                  <c:v>42510</c:v>
                </c:pt>
                <c:pt idx="1504">
                  <c:v>42509</c:v>
                </c:pt>
                <c:pt idx="1505">
                  <c:v>42508</c:v>
                </c:pt>
                <c:pt idx="1506">
                  <c:v>42507</c:v>
                </c:pt>
                <c:pt idx="1507">
                  <c:v>42506</c:v>
                </c:pt>
                <c:pt idx="1508">
                  <c:v>42503</c:v>
                </c:pt>
                <c:pt idx="1509">
                  <c:v>42502</c:v>
                </c:pt>
                <c:pt idx="1510">
                  <c:v>42501</c:v>
                </c:pt>
                <c:pt idx="1511">
                  <c:v>42500</c:v>
                </c:pt>
                <c:pt idx="1512">
                  <c:v>42499</c:v>
                </c:pt>
                <c:pt idx="1513">
                  <c:v>42496</c:v>
                </c:pt>
                <c:pt idx="1514">
                  <c:v>42495</c:v>
                </c:pt>
                <c:pt idx="1515">
                  <c:v>42494</c:v>
                </c:pt>
                <c:pt idx="1516">
                  <c:v>42493</c:v>
                </c:pt>
                <c:pt idx="1517">
                  <c:v>42492</c:v>
                </c:pt>
                <c:pt idx="1518">
                  <c:v>42489</c:v>
                </c:pt>
                <c:pt idx="1519">
                  <c:v>42488</c:v>
                </c:pt>
                <c:pt idx="1520">
                  <c:v>42487</c:v>
                </c:pt>
                <c:pt idx="1521">
                  <c:v>42486</c:v>
                </c:pt>
                <c:pt idx="1522">
                  <c:v>42485</c:v>
                </c:pt>
                <c:pt idx="1523">
                  <c:v>42482</c:v>
                </c:pt>
                <c:pt idx="1524">
                  <c:v>42481</c:v>
                </c:pt>
                <c:pt idx="1525">
                  <c:v>42480</c:v>
                </c:pt>
                <c:pt idx="1526">
                  <c:v>42479</c:v>
                </c:pt>
                <c:pt idx="1527">
                  <c:v>42478</c:v>
                </c:pt>
                <c:pt idx="1528">
                  <c:v>42475</c:v>
                </c:pt>
                <c:pt idx="1529">
                  <c:v>42474</c:v>
                </c:pt>
                <c:pt idx="1530">
                  <c:v>42473</c:v>
                </c:pt>
                <c:pt idx="1531">
                  <c:v>42472</c:v>
                </c:pt>
                <c:pt idx="1532">
                  <c:v>42471</c:v>
                </c:pt>
                <c:pt idx="1533">
                  <c:v>42468</c:v>
                </c:pt>
                <c:pt idx="1534">
                  <c:v>42467</c:v>
                </c:pt>
                <c:pt idx="1535">
                  <c:v>42466</c:v>
                </c:pt>
                <c:pt idx="1536">
                  <c:v>42465</c:v>
                </c:pt>
                <c:pt idx="1537">
                  <c:v>42464</c:v>
                </c:pt>
                <c:pt idx="1538">
                  <c:v>42461</c:v>
                </c:pt>
                <c:pt idx="1539">
                  <c:v>42460</c:v>
                </c:pt>
                <c:pt idx="1540">
                  <c:v>42459</c:v>
                </c:pt>
                <c:pt idx="1541">
                  <c:v>42458</c:v>
                </c:pt>
                <c:pt idx="1542">
                  <c:v>42457</c:v>
                </c:pt>
                <c:pt idx="1543">
                  <c:v>42454</c:v>
                </c:pt>
                <c:pt idx="1544">
                  <c:v>42453</c:v>
                </c:pt>
                <c:pt idx="1545">
                  <c:v>42452</c:v>
                </c:pt>
                <c:pt idx="1546">
                  <c:v>42451</c:v>
                </c:pt>
                <c:pt idx="1547">
                  <c:v>42450</c:v>
                </c:pt>
                <c:pt idx="1548">
                  <c:v>42447</c:v>
                </c:pt>
                <c:pt idx="1549">
                  <c:v>42446</c:v>
                </c:pt>
                <c:pt idx="1550">
                  <c:v>42445</c:v>
                </c:pt>
                <c:pt idx="1551">
                  <c:v>42444</c:v>
                </c:pt>
                <c:pt idx="1552">
                  <c:v>42443</c:v>
                </c:pt>
                <c:pt idx="1553">
                  <c:v>42440</c:v>
                </c:pt>
                <c:pt idx="1554">
                  <c:v>42439</c:v>
                </c:pt>
                <c:pt idx="1555">
                  <c:v>42438</c:v>
                </c:pt>
                <c:pt idx="1556">
                  <c:v>42437</c:v>
                </c:pt>
                <c:pt idx="1557">
                  <c:v>42436</c:v>
                </c:pt>
                <c:pt idx="1558">
                  <c:v>42433</c:v>
                </c:pt>
                <c:pt idx="1559">
                  <c:v>42432</c:v>
                </c:pt>
                <c:pt idx="1560">
                  <c:v>42431</c:v>
                </c:pt>
                <c:pt idx="1561">
                  <c:v>42430</c:v>
                </c:pt>
                <c:pt idx="1562">
                  <c:v>42429</c:v>
                </c:pt>
                <c:pt idx="1563">
                  <c:v>42426</c:v>
                </c:pt>
                <c:pt idx="1564">
                  <c:v>42425</c:v>
                </c:pt>
                <c:pt idx="1565">
                  <c:v>42424</c:v>
                </c:pt>
                <c:pt idx="1566">
                  <c:v>42423</c:v>
                </c:pt>
                <c:pt idx="1567">
                  <c:v>42422</c:v>
                </c:pt>
                <c:pt idx="1568">
                  <c:v>42419</c:v>
                </c:pt>
                <c:pt idx="1569">
                  <c:v>42418</c:v>
                </c:pt>
                <c:pt idx="1570">
                  <c:v>42417</c:v>
                </c:pt>
                <c:pt idx="1571">
                  <c:v>42416</c:v>
                </c:pt>
                <c:pt idx="1572">
                  <c:v>42415</c:v>
                </c:pt>
                <c:pt idx="1573">
                  <c:v>42412</c:v>
                </c:pt>
                <c:pt idx="1574">
                  <c:v>42411</c:v>
                </c:pt>
                <c:pt idx="1575">
                  <c:v>42410</c:v>
                </c:pt>
                <c:pt idx="1576">
                  <c:v>42409</c:v>
                </c:pt>
                <c:pt idx="1577">
                  <c:v>42408</c:v>
                </c:pt>
                <c:pt idx="1578">
                  <c:v>42405</c:v>
                </c:pt>
                <c:pt idx="1579">
                  <c:v>42404</c:v>
                </c:pt>
                <c:pt idx="1580">
                  <c:v>42403</c:v>
                </c:pt>
                <c:pt idx="1581">
                  <c:v>42402</c:v>
                </c:pt>
                <c:pt idx="1582">
                  <c:v>42401</c:v>
                </c:pt>
                <c:pt idx="1583">
                  <c:v>42398</c:v>
                </c:pt>
                <c:pt idx="1584">
                  <c:v>42397</c:v>
                </c:pt>
                <c:pt idx="1585">
                  <c:v>42396</c:v>
                </c:pt>
                <c:pt idx="1586">
                  <c:v>42395</c:v>
                </c:pt>
                <c:pt idx="1587">
                  <c:v>42394</c:v>
                </c:pt>
                <c:pt idx="1588">
                  <c:v>42391</c:v>
                </c:pt>
                <c:pt idx="1589">
                  <c:v>42390</c:v>
                </c:pt>
                <c:pt idx="1590">
                  <c:v>42389</c:v>
                </c:pt>
                <c:pt idx="1591">
                  <c:v>42388</c:v>
                </c:pt>
                <c:pt idx="1592">
                  <c:v>42387</c:v>
                </c:pt>
                <c:pt idx="1593">
                  <c:v>42384</c:v>
                </c:pt>
                <c:pt idx="1594">
                  <c:v>42383</c:v>
                </c:pt>
                <c:pt idx="1595">
                  <c:v>42382</c:v>
                </c:pt>
                <c:pt idx="1596">
                  <c:v>42381</c:v>
                </c:pt>
                <c:pt idx="1597">
                  <c:v>42380</c:v>
                </c:pt>
                <c:pt idx="1598">
                  <c:v>42377</c:v>
                </c:pt>
                <c:pt idx="1599">
                  <c:v>42376</c:v>
                </c:pt>
                <c:pt idx="1600">
                  <c:v>42375</c:v>
                </c:pt>
                <c:pt idx="1601">
                  <c:v>42374</c:v>
                </c:pt>
                <c:pt idx="1602">
                  <c:v>42373</c:v>
                </c:pt>
                <c:pt idx="1603">
                  <c:v>42370</c:v>
                </c:pt>
              </c:numCache>
            </c:numRef>
          </c:cat>
          <c:val>
            <c:numRef>
              <c:f>Fuel!$D$94:$D$1697</c:f>
              <c:numCache>
                <c:formatCode>0.00</c:formatCode>
                <c:ptCount val="1604"/>
                <c:pt idx="1">
                  <c:v>561.415978</c:v>
                </c:pt>
                <c:pt idx="2">
                  <c:v>561.415978</c:v>
                </c:pt>
                <c:pt idx="3">
                  <c:v>561.415978</c:v>
                </c:pt>
                <c:pt idx="4">
                  <c:v>561.415978</c:v>
                </c:pt>
                <c:pt idx="5">
                  <c:v>538.20808899999997</c:v>
                </c:pt>
                <c:pt idx="6">
                  <c:v>538.20808899999997</c:v>
                </c:pt>
                <c:pt idx="7">
                  <c:v>538.20808899999997</c:v>
                </c:pt>
                <c:pt idx="8">
                  <c:v>538.20808899999997</c:v>
                </c:pt>
                <c:pt idx="9">
                  <c:v>538.20808899999997</c:v>
                </c:pt>
                <c:pt idx="10">
                  <c:v>554.42595100000005</c:v>
                </c:pt>
                <c:pt idx="11">
                  <c:v>554.42595100000005</c:v>
                </c:pt>
                <c:pt idx="12">
                  <c:v>554.42595100000005</c:v>
                </c:pt>
                <c:pt idx="13">
                  <c:v>554.42595100000005</c:v>
                </c:pt>
                <c:pt idx="14">
                  <c:v>554.42595100000005</c:v>
                </c:pt>
                <c:pt idx="15">
                  <c:v>554.42595100000005</c:v>
                </c:pt>
                <c:pt idx="16">
                  <c:v>554.42595100000005</c:v>
                </c:pt>
                <c:pt idx="17">
                  <c:v>554.42595100000005</c:v>
                </c:pt>
                <c:pt idx="18">
                  <c:v>554.42595100000005</c:v>
                </c:pt>
                <c:pt idx="19">
                  <c:v>554.42595100000005</c:v>
                </c:pt>
                <c:pt idx="20">
                  <c:v>554.42595100000005</c:v>
                </c:pt>
                <c:pt idx="21">
                  <c:v>554.42595100000005</c:v>
                </c:pt>
                <c:pt idx="22">
                  <c:v>547.70599100000004</c:v>
                </c:pt>
                <c:pt idx="23">
                  <c:v>547.70599100000004</c:v>
                </c:pt>
                <c:pt idx="24">
                  <c:v>547.70599100000004</c:v>
                </c:pt>
                <c:pt idx="25">
                  <c:v>561.61039900000003</c:v>
                </c:pt>
                <c:pt idx="26">
                  <c:v>561.61039900000003</c:v>
                </c:pt>
                <c:pt idx="27">
                  <c:v>561.61039900000003</c:v>
                </c:pt>
                <c:pt idx="28">
                  <c:v>561.61039900000003</c:v>
                </c:pt>
                <c:pt idx="29">
                  <c:v>561.61039900000003</c:v>
                </c:pt>
                <c:pt idx="30">
                  <c:v>561.61039900000003</c:v>
                </c:pt>
                <c:pt idx="31">
                  <c:v>561.61039900000003</c:v>
                </c:pt>
                <c:pt idx="32">
                  <c:v>561.61039900000003</c:v>
                </c:pt>
                <c:pt idx="33">
                  <c:v>561.61039900000003</c:v>
                </c:pt>
                <c:pt idx="34">
                  <c:v>518.38878499999998</c:v>
                </c:pt>
                <c:pt idx="35">
                  <c:v>518.38878499999998</c:v>
                </c:pt>
                <c:pt idx="36">
                  <c:v>518.38878499999998</c:v>
                </c:pt>
                <c:pt idx="37">
                  <c:v>518.38878499999998</c:v>
                </c:pt>
                <c:pt idx="38">
                  <c:v>518.38878499999998</c:v>
                </c:pt>
                <c:pt idx="39">
                  <c:v>518.38878499999998</c:v>
                </c:pt>
                <c:pt idx="40">
                  <c:v>490.17657500000001</c:v>
                </c:pt>
                <c:pt idx="41">
                  <c:v>490.17657500000001</c:v>
                </c:pt>
                <c:pt idx="42">
                  <c:v>490.17657500000001</c:v>
                </c:pt>
                <c:pt idx="43">
                  <c:v>490.17657500000001</c:v>
                </c:pt>
                <c:pt idx="44">
                  <c:v>490.17657500000001</c:v>
                </c:pt>
                <c:pt idx="45">
                  <c:v>512.40437699999995</c:v>
                </c:pt>
                <c:pt idx="46">
                  <c:v>512.40437699999995</c:v>
                </c:pt>
                <c:pt idx="47">
                  <c:v>512.40437699999995</c:v>
                </c:pt>
                <c:pt idx="48">
                  <c:v>512.40437699999995</c:v>
                </c:pt>
                <c:pt idx="49">
                  <c:v>502.97756800000002</c:v>
                </c:pt>
                <c:pt idx="50">
                  <c:v>502.97756800000002</c:v>
                </c:pt>
                <c:pt idx="51">
                  <c:v>502.97756800000002</c:v>
                </c:pt>
                <c:pt idx="52">
                  <c:v>502.97756800000002</c:v>
                </c:pt>
                <c:pt idx="53">
                  <c:v>502.97756800000002</c:v>
                </c:pt>
                <c:pt idx="54">
                  <c:v>487.13129099999998</c:v>
                </c:pt>
                <c:pt idx="55">
                  <c:v>487.13129099999998</c:v>
                </c:pt>
                <c:pt idx="56">
                  <c:v>487.13129099999998</c:v>
                </c:pt>
                <c:pt idx="57">
                  <c:v>487.13129099999998</c:v>
                </c:pt>
                <c:pt idx="58">
                  <c:v>487.13129099999998</c:v>
                </c:pt>
                <c:pt idx="59">
                  <c:v>463.16329100000002</c:v>
                </c:pt>
                <c:pt idx="60">
                  <c:v>463.16329100000002</c:v>
                </c:pt>
                <c:pt idx="61">
                  <c:v>463.16329100000002</c:v>
                </c:pt>
                <c:pt idx="62">
                  <c:v>463.16329100000002</c:v>
                </c:pt>
                <c:pt idx="63">
                  <c:v>463.16329100000002</c:v>
                </c:pt>
                <c:pt idx="64">
                  <c:v>441.32329099999998</c:v>
                </c:pt>
                <c:pt idx="65">
                  <c:v>441.32329099999998</c:v>
                </c:pt>
                <c:pt idx="66">
                  <c:v>441.32329099999998</c:v>
                </c:pt>
                <c:pt idx="67">
                  <c:v>441.32329099999998</c:v>
                </c:pt>
                <c:pt idx="68">
                  <c:v>441.32329099999998</c:v>
                </c:pt>
                <c:pt idx="69">
                  <c:v>405.63110999999998</c:v>
                </c:pt>
                <c:pt idx="70">
                  <c:v>405.63110999999998</c:v>
                </c:pt>
                <c:pt idx="71">
                  <c:v>405.63110999999998</c:v>
                </c:pt>
                <c:pt idx="72">
                  <c:v>405.63110999999998</c:v>
                </c:pt>
                <c:pt idx="73">
                  <c:v>405.63110999999998</c:v>
                </c:pt>
                <c:pt idx="74">
                  <c:v>372.94372199999998</c:v>
                </c:pt>
                <c:pt idx="75">
                  <c:v>372.94372199999998</c:v>
                </c:pt>
                <c:pt idx="76">
                  <c:v>372.94372199999998</c:v>
                </c:pt>
                <c:pt idx="77">
                  <c:v>372.94372199999998</c:v>
                </c:pt>
                <c:pt idx="78">
                  <c:v>372.94372199999998</c:v>
                </c:pt>
                <c:pt idx="79">
                  <c:v>372.94372199999998</c:v>
                </c:pt>
                <c:pt idx="80">
                  <c:v>372.94372199999998</c:v>
                </c:pt>
                <c:pt idx="81">
                  <c:v>372.94372199999998</c:v>
                </c:pt>
                <c:pt idx="82">
                  <c:v>372.94372199999998</c:v>
                </c:pt>
                <c:pt idx="83">
                  <c:v>372.94372199999998</c:v>
                </c:pt>
                <c:pt idx="84">
                  <c:v>372.94372199999998</c:v>
                </c:pt>
                <c:pt idx="85">
                  <c:v>372.94372199999998</c:v>
                </c:pt>
                <c:pt idx="86">
                  <c:v>372.94372199999998</c:v>
                </c:pt>
                <c:pt idx="87">
                  <c:v>372.94372199999998</c:v>
                </c:pt>
                <c:pt idx="88">
                  <c:v>372.94372199999998</c:v>
                </c:pt>
                <c:pt idx="89">
                  <c:v>372.94372199999998</c:v>
                </c:pt>
                <c:pt idx="90">
                  <c:v>372.94372199999998</c:v>
                </c:pt>
                <c:pt idx="91">
                  <c:v>372.94372199999998</c:v>
                </c:pt>
                <c:pt idx="92">
                  <c:v>368.81525599999998</c:v>
                </c:pt>
                <c:pt idx="93">
                  <c:v>368.81525599999998</c:v>
                </c:pt>
                <c:pt idx="94">
                  <c:v>368.81525599999998</c:v>
                </c:pt>
                <c:pt idx="95">
                  <c:v>368.81525599999998</c:v>
                </c:pt>
                <c:pt idx="96">
                  <c:v>368.81525599999998</c:v>
                </c:pt>
                <c:pt idx="97">
                  <c:v>403.48597599999999</c:v>
                </c:pt>
                <c:pt idx="98">
                  <c:v>403.48597599999999</c:v>
                </c:pt>
                <c:pt idx="99">
                  <c:v>403.48597599999999</c:v>
                </c:pt>
                <c:pt idx="100">
                  <c:v>403.48597599999999</c:v>
                </c:pt>
                <c:pt idx="101">
                  <c:v>403.48597599999999</c:v>
                </c:pt>
                <c:pt idx="102">
                  <c:v>397.88597600000003</c:v>
                </c:pt>
                <c:pt idx="103">
                  <c:v>397.88597600000003</c:v>
                </c:pt>
                <c:pt idx="104">
                  <c:v>397.88597600000003</c:v>
                </c:pt>
                <c:pt idx="105">
                  <c:v>397.88597600000003</c:v>
                </c:pt>
                <c:pt idx="106">
                  <c:v>397.88597600000003</c:v>
                </c:pt>
                <c:pt idx="107">
                  <c:v>397.88597600000003</c:v>
                </c:pt>
                <c:pt idx="108">
                  <c:v>397.88597600000003</c:v>
                </c:pt>
                <c:pt idx="109">
                  <c:v>397.88597600000003</c:v>
                </c:pt>
                <c:pt idx="110">
                  <c:v>397.88597600000003</c:v>
                </c:pt>
                <c:pt idx="111">
                  <c:v>397.88597600000003</c:v>
                </c:pt>
                <c:pt idx="112">
                  <c:v>397.88597600000003</c:v>
                </c:pt>
                <c:pt idx="113">
                  <c:v>397.88597600000003</c:v>
                </c:pt>
                <c:pt idx="114">
                  <c:v>397.88597600000003</c:v>
                </c:pt>
                <c:pt idx="115">
                  <c:v>427.08306099999999</c:v>
                </c:pt>
                <c:pt idx="116">
                  <c:v>427.08306099999999</c:v>
                </c:pt>
                <c:pt idx="117">
                  <c:v>427.08306099999999</c:v>
                </c:pt>
                <c:pt idx="118">
                  <c:v>427.08306099999999</c:v>
                </c:pt>
                <c:pt idx="119">
                  <c:v>427.08306099999999</c:v>
                </c:pt>
                <c:pt idx="120">
                  <c:v>427.08306099999999</c:v>
                </c:pt>
                <c:pt idx="121">
                  <c:v>427.08306099999999</c:v>
                </c:pt>
                <c:pt idx="122">
                  <c:v>427.08306099999999</c:v>
                </c:pt>
                <c:pt idx="123">
                  <c:v>427.08306099999999</c:v>
                </c:pt>
                <c:pt idx="124">
                  <c:v>427.08306099999999</c:v>
                </c:pt>
                <c:pt idx="125">
                  <c:v>427.08306099999999</c:v>
                </c:pt>
                <c:pt idx="126">
                  <c:v>427.08306099999999</c:v>
                </c:pt>
                <c:pt idx="127">
                  <c:v>427.08306099999999</c:v>
                </c:pt>
                <c:pt idx="128">
                  <c:v>427.08306099999999</c:v>
                </c:pt>
                <c:pt idx="129">
                  <c:v>427.08306099999999</c:v>
                </c:pt>
                <c:pt idx="130">
                  <c:v>414.76306099999999</c:v>
                </c:pt>
                <c:pt idx="131">
                  <c:v>414.76306099999999</c:v>
                </c:pt>
                <c:pt idx="132">
                  <c:v>414.76306099999999</c:v>
                </c:pt>
                <c:pt idx="133">
                  <c:v>414.76306099999999</c:v>
                </c:pt>
                <c:pt idx="134">
                  <c:v>414.76306099999999</c:v>
                </c:pt>
                <c:pt idx="135">
                  <c:v>382.14632599999999</c:v>
                </c:pt>
                <c:pt idx="136">
                  <c:v>382.14632599999999</c:v>
                </c:pt>
                <c:pt idx="137">
                  <c:v>382.14632599999999</c:v>
                </c:pt>
                <c:pt idx="138">
                  <c:v>382.14632599999999</c:v>
                </c:pt>
                <c:pt idx="139">
                  <c:v>382.14632599999999</c:v>
                </c:pt>
                <c:pt idx="140">
                  <c:v>342.96895899999998</c:v>
                </c:pt>
                <c:pt idx="141">
                  <c:v>342.96895899999998</c:v>
                </c:pt>
                <c:pt idx="142">
                  <c:v>342.96895899999998</c:v>
                </c:pt>
                <c:pt idx="143">
                  <c:v>342.96895899999998</c:v>
                </c:pt>
                <c:pt idx="144">
                  <c:v>342.96895899999998</c:v>
                </c:pt>
                <c:pt idx="145">
                  <c:v>345.15862700000002</c:v>
                </c:pt>
                <c:pt idx="146">
                  <c:v>345.15862700000002</c:v>
                </c:pt>
                <c:pt idx="147">
                  <c:v>345.15862700000002</c:v>
                </c:pt>
                <c:pt idx="148">
                  <c:v>345.15862700000002</c:v>
                </c:pt>
                <c:pt idx="149">
                  <c:v>345.15862700000002</c:v>
                </c:pt>
                <c:pt idx="150">
                  <c:v>346.73719899999998</c:v>
                </c:pt>
                <c:pt idx="151">
                  <c:v>346.73719899999998</c:v>
                </c:pt>
                <c:pt idx="152">
                  <c:v>346.73719899999998</c:v>
                </c:pt>
                <c:pt idx="153">
                  <c:v>346.73719899999998</c:v>
                </c:pt>
                <c:pt idx="154">
                  <c:v>346.73719899999998</c:v>
                </c:pt>
                <c:pt idx="155">
                  <c:v>351.43936400000001</c:v>
                </c:pt>
                <c:pt idx="156">
                  <c:v>351.43936400000001</c:v>
                </c:pt>
                <c:pt idx="157">
                  <c:v>351.43936400000001</c:v>
                </c:pt>
                <c:pt idx="158">
                  <c:v>351.43936400000001</c:v>
                </c:pt>
                <c:pt idx="159">
                  <c:v>351.43936400000001</c:v>
                </c:pt>
                <c:pt idx="160">
                  <c:v>352.03006199999999</c:v>
                </c:pt>
                <c:pt idx="161">
                  <c:v>352.03006199999999</c:v>
                </c:pt>
                <c:pt idx="162">
                  <c:v>352.03006199999999</c:v>
                </c:pt>
                <c:pt idx="163">
                  <c:v>352.03006199999999</c:v>
                </c:pt>
                <c:pt idx="164">
                  <c:v>352.03006199999999</c:v>
                </c:pt>
                <c:pt idx="165">
                  <c:v>352.22716000000003</c:v>
                </c:pt>
                <c:pt idx="166">
                  <c:v>352.22716000000003</c:v>
                </c:pt>
                <c:pt idx="167">
                  <c:v>352.22716000000003</c:v>
                </c:pt>
                <c:pt idx="168">
                  <c:v>352.22716000000003</c:v>
                </c:pt>
                <c:pt idx="169">
                  <c:v>352.22716000000003</c:v>
                </c:pt>
                <c:pt idx="170">
                  <c:v>352.08772299999998</c:v>
                </c:pt>
                <c:pt idx="171">
                  <c:v>352.08772299999998</c:v>
                </c:pt>
                <c:pt idx="172">
                  <c:v>352.08772299999998</c:v>
                </c:pt>
                <c:pt idx="173">
                  <c:v>352.08772299999998</c:v>
                </c:pt>
                <c:pt idx="174">
                  <c:v>352.08772299999998</c:v>
                </c:pt>
                <c:pt idx="175">
                  <c:v>351.66236800000001</c:v>
                </c:pt>
                <c:pt idx="176">
                  <c:v>351.66236800000001</c:v>
                </c:pt>
                <c:pt idx="177">
                  <c:v>351.66236800000001</c:v>
                </c:pt>
                <c:pt idx="178">
                  <c:v>351.66236800000001</c:v>
                </c:pt>
                <c:pt idx="179">
                  <c:v>351.66236800000001</c:v>
                </c:pt>
                <c:pt idx="180">
                  <c:v>339.658591</c:v>
                </c:pt>
                <c:pt idx="181">
                  <c:v>339.658591</c:v>
                </c:pt>
                <c:pt idx="182">
                  <c:v>339.658591</c:v>
                </c:pt>
                <c:pt idx="183">
                  <c:v>339.658591</c:v>
                </c:pt>
                <c:pt idx="184">
                  <c:v>339.658591</c:v>
                </c:pt>
                <c:pt idx="185">
                  <c:v>339.658591</c:v>
                </c:pt>
                <c:pt idx="186">
                  <c:v>339.658591</c:v>
                </c:pt>
                <c:pt idx="187">
                  <c:v>339.658591</c:v>
                </c:pt>
                <c:pt idx="188">
                  <c:v>339.658591</c:v>
                </c:pt>
                <c:pt idx="189">
                  <c:v>339.658591</c:v>
                </c:pt>
                <c:pt idx="190">
                  <c:v>339.658591</c:v>
                </c:pt>
                <c:pt idx="191">
                  <c:v>339.658591</c:v>
                </c:pt>
                <c:pt idx="192">
                  <c:v>339.658591</c:v>
                </c:pt>
                <c:pt idx="193">
                  <c:v>339.658591</c:v>
                </c:pt>
                <c:pt idx="194">
                  <c:v>339.658591</c:v>
                </c:pt>
                <c:pt idx="195">
                  <c:v>339.658591</c:v>
                </c:pt>
                <c:pt idx="196">
                  <c:v>339.658591</c:v>
                </c:pt>
                <c:pt idx="197">
                  <c:v>339.658591</c:v>
                </c:pt>
                <c:pt idx="198">
                  <c:v>339.658591</c:v>
                </c:pt>
                <c:pt idx="199">
                  <c:v>339.658591</c:v>
                </c:pt>
                <c:pt idx="200">
                  <c:v>318.53128600000002</c:v>
                </c:pt>
                <c:pt idx="201">
                  <c:v>318.53128600000002</c:v>
                </c:pt>
                <c:pt idx="202">
                  <c:v>318.53128600000002</c:v>
                </c:pt>
                <c:pt idx="203">
                  <c:v>318.53128600000002</c:v>
                </c:pt>
                <c:pt idx="204">
                  <c:v>318.53128600000002</c:v>
                </c:pt>
                <c:pt idx="205">
                  <c:v>312.77671800000002</c:v>
                </c:pt>
                <c:pt idx="206">
                  <c:v>312.77671800000002</c:v>
                </c:pt>
                <c:pt idx="207">
                  <c:v>312.77671800000002</c:v>
                </c:pt>
                <c:pt idx="208">
                  <c:v>312.77671800000002</c:v>
                </c:pt>
                <c:pt idx="209">
                  <c:v>312.77671800000002</c:v>
                </c:pt>
                <c:pt idx="210">
                  <c:v>307.46477700000003</c:v>
                </c:pt>
                <c:pt idx="211">
                  <c:v>307.46477700000003</c:v>
                </c:pt>
                <c:pt idx="212">
                  <c:v>307.46477700000003</c:v>
                </c:pt>
                <c:pt idx="213">
                  <c:v>307.46477700000003</c:v>
                </c:pt>
                <c:pt idx="214">
                  <c:v>307.46477700000003</c:v>
                </c:pt>
                <c:pt idx="215">
                  <c:v>302.56145700000002</c:v>
                </c:pt>
                <c:pt idx="216">
                  <c:v>302.56145700000002</c:v>
                </c:pt>
                <c:pt idx="217">
                  <c:v>302.56145700000002</c:v>
                </c:pt>
                <c:pt idx="218">
                  <c:v>302.56145700000002</c:v>
                </c:pt>
                <c:pt idx="219">
                  <c:v>302.56145700000002</c:v>
                </c:pt>
                <c:pt idx="220">
                  <c:v>287.99265500000001</c:v>
                </c:pt>
                <c:pt idx="221">
                  <c:v>287.99265500000001</c:v>
                </c:pt>
                <c:pt idx="222">
                  <c:v>287.99265500000001</c:v>
                </c:pt>
                <c:pt idx="223">
                  <c:v>287.99265500000001</c:v>
                </c:pt>
                <c:pt idx="224">
                  <c:v>283.81479899999999</c:v>
                </c:pt>
                <c:pt idx="225">
                  <c:v>279.95841899999999</c:v>
                </c:pt>
                <c:pt idx="226">
                  <c:v>279.95841899999999</c:v>
                </c:pt>
                <c:pt idx="227">
                  <c:v>279.95841899999999</c:v>
                </c:pt>
                <c:pt idx="228">
                  <c:v>279.95841899999999</c:v>
                </c:pt>
                <c:pt idx="229">
                  <c:v>279.95841899999999</c:v>
                </c:pt>
                <c:pt idx="230">
                  <c:v>276.97224599999998</c:v>
                </c:pt>
                <c:pt idx="231">
                  <c:v>276.97224599999998</c:v>
                </c:pt>
                <c:pt idx="232">
                  <c:v>276.97224599999998</c:v>
                </c:pt>
                <c:pt idx="233">
                  <c:v>276.97224599999998</c:v>
                </c:pt>
                <c:pt idx="234">
                  <c:v>276.97224599999998</c:v>
                </c:pt>
                <c:pt idx="235">
                  <c:v>273.11249299999997</c:v>
                </c:pt>
                <c:pt idx="236">
                  <c:v>273.11249299999997</c:v>
                </c:pt>
                <c:pt idx="237">
                  <c:v>273.11249299999997</c:v>
                </c:pt>
                <c:pt idx="238">
                  <c:v>273.11249299999997</c:v>
                </c:pt>
                <c:pt idx="239">
                  <c:v>273.11249299999997</c:v>
                </c:pt>
                <c:pt idx="240">
                  <c:v>273.11249299999997</c:v>
                </c:pt>
                <c:pt idx="241">
                  <c:v>278.336097</c:v>
                </c:pt>
                <c:pt idx="242">
                  <c:v>278.336097</c:v>
                </c:pt>
                <c:pt idx="243">
                  <c:v>278.336097</c:v>
                </c:pt>
                <c:pt idx="244">
                  <c:v>278.336097</c:v>
                </c:pt>
                <c:pt idx="245">
                  <c:v>278.336097</c:v>
                </c:pt>
                <c:pt idx="246">
                  <c:v>276.83326099999999</c:v>
                </c:pt>
                <c:pt idx="247">
                  <c:v>276.83326099999999</c:v>
                </c:pt>
                <c:pt idx="248">
                  <c:v>276.83326099999999</c:v>
                </c:pt>
                <c:pt idx="249">
                  <c:v>276.83326099999999</c:v>
                </c:pt>
                <c:pt idx="250">
                  <c:v>276.83326099999999</c:v>
                </c:pt>
                <c:pt idx="251">
                  <c:v>276.83326099999999</c:v>
                </c:pt>
                <c:pt idx="252">
                  <c:v>276.83326099999999</c:v>
                </c:pt>
                <c:pt idx="253">
                  <c:v>276.83326099999999</c:v>
                </c:pt>
                <c:pt idx="254">
                  <c:v>276.83326099999999</c:v>
                </c:pt>
                <c:pt idx="255">
                  <c:v>276.83326099999999</c:v>
                </c:pt>
                <c:pt idx="256">
                  <c:v>276.83322700000002</c:v>
                </c:pt>
                <c:pt idx="257">
                  <c:v>276.83322700000002</c:v>
                </c:pt>
                <c:pt idx="258">
                  <c:v>276.83322700000002</c:v>
                </c:pt>
                <c:pt idx="259">
                  <c:v>276.83322700000002</c:v>
                </c:pt>
                <c:pt idx="260">
                  <c:v>276.83322700000002</c:v>
                </c:pt>
                <c:pt idx="261">
                  <c:v>268.35655100000002</c:v>
                </c:pt>
                <c:pt idx="262">
                  <c:v>268.35655100000002</c:v>
                </c:pt>
                <c:pt idx="263">
                  <c:v>268.35655100000002</c:v>
                </c:pt>
                <c:pt idx="264">
                  <c:v>268.35655100000002</c:v>
                </c:pt>
                <c:pt idx="265">
                  <c:v>268.35655100000002</c:v>
                </c:pt>
                <c:pt idx="266">
                  <c:v>268.356134</c:v>
                </c:pt>
                <c:pt idx="267">
                  <c:v>268.356134</c:v>
                </c:pt>
                <c:pt idx="268">
                  <c:v>268.356134</c:v>
                </c:pt>
                <c:pt idx="269">
                  <c:v>268.356134</c:v>
                </c:pt>
                <c:pt idx="270">
                  <c:v>268.356134</c:v>
                </c:pt>
                <c:pt idx="271">
                  <c:v>268.35626999999999</c:v>
                </c:pt>
                <c:pt idx="272">
                  <c:v>268.35626999999999</c:v>
                </c:pt>
                <c:pt idx="273">
                  <c:v>268.35626999999999</c:v>
                </c:pt>
                <c:pt idx="274">
                  <c:v>268.35626999999999</c:v>
                </c:pt>
                <c:pt idx="275">
                  <c:v>268.35626999999999</c:v>
                </c:pt>
                <c:pt idx="276">
                  <c:v>268.356877</c:v>
                </c:pt>
                <c:pt idx="277">
                  <c:v>268.356877</c:v>
                </c:pt>
                <c:pt idx="278">
                  <c:v>268.356877</c:v>
                </c:pt>
                <c:pt idx="279">
                  <c:v>268.356877</c:v>
                </c:pt>
                <c:pt idx="280">
                  <c:v>268.356877</c:v>
                </c:pt>
                <c:pt idx="281">
                  <c:v>268.35788100000002</c:v>
                </c:pt>
                <c:pt idx="282">
                  <c:v>268.35788100000002</c:v>
                </c:pt>
                <c:pt idx="283">
                  <c:v>268.35788100000002</c:v>
                </c:pt>
                <c:pt idx="284">
                  <c:v>268.35788100000002</c:v>
                </c:pt>
                <c:pt idx="285">
                  <c:v>268.35788100000002</c:v>
                </c:pt>
                <c:pt idx="286">
                  <c:v>249.95563300000001</c:v>
                </c:pt>
                <c:pt idx="287">
                  <c:v>249.95563300000001</c:v>
                </c:pt>
                <c:pt idx="288">
                  <c:v>249.95563300000001</c:v>
                </c:pt>
                <c:pt idx="289">
                  <c:v>249.95563300000001</c:v>
                </c:pt>
                <c:pt idx="290">
                  <c:v>249.95496800000001</c:v>
                </c:pt>
                <c:pt idx="291">
                  <c:v>249.95496800000001</c:v>
                </c:pt>
                <c:pt idx="292">
                  <c:v>249.95496800000001</c:v>
                </c:pt>
                <c:pt idx="293">
                  <c:v>249.95496800000001</c:v>
                </c:pt>
                <c:pt idx="294">
                  <c:v>249.95496800000001</c:v>
                </c:pt>
                <c:pt idx="295">
                  <c:v>249.95260200000001</c:v>
                </c:pt>
                <c:pt idx="296">
                  <c:v>249.95260200000001</c:v>
                </c:pt>
                <c:pt idx="297">
                  <c:v>249.95260200000001</c:v>
                </c:pt>
                <c:pt idx="298">
                  <c:v>249.95260200000001</c:v>
                </c:pt>
                <c:pt idx="299">
                  <c:v>249.95260200000001</c:v>
                </c:pt>
                <c:pt idx="300">
                  <c:v>249.94880000000001</c:v>
                </c:pt>
                <c:pt idx="301">
                  <c:v>249.94880000000001</c:v>
                </c:pt>
                <c:pt idx="302">
                  <c:v>249.94880000000001</c:v>
                </c:pt>
                <c:pt idx="303">
                  <c:v>249.94880000000001</c:v>
                </c:pt>
                <c:pt idx="304">
                  <c:v>249.94880000000001</c:v>
                </c:pt>
                <c:pt idx="305">
                  <c:v>228.45551699999999</c:v>
                </c:pt>
                <c:pt idx="306">
                  <c:v>228.45551699999999</c:v>
                </c:pt>
                <c:pt idx="307">
                  <c:v>228.45551699999999</c:v>
                </c:pt>
                <c:pt idx="308">
                  <c:v>228.45551699999999</c:v>
                </c:pt>
                <c:pt idx="309">
                  <c:v>228.45551699999999</c:v>
                </c:pt>
                <c:pt idx="310">
                  <c:v>228.44952000000001</c:v>
                </c:pt>
                <c:pt idx="311">
                  <c:v>228.44952000000001</c:v>
                </c:pt>
                <c:pt idx="312">
                  <c:v>228.44952000000001</c:v>
                </c:pt>
                <c:pt idx="313">
                  <c:v>228.44952000000001</c:v>
                </c:pt>
                <c:pt idx="314">
                  <c:v>228.44952000000001</c:v>
                </c:pt>
                <c:pt idx="315">
                  <c:v>228.46212</c:v>
                </c:pt>
                <c:pt idx="316">
                  <c:v>228.46212</c:v>
                </c:pt>
                <c:pt idx="317">
                  <c:v>228.46212</c:v>
                </c:pt>
                <c:pt idx="318">
                  <c:v>228.46212</c:v>
                </c:pt>
                <c:pt idx="319">
                  <c:v>228.46212</c:v>
                </c:pt>
                <c:pt idx="320">
                  <c:v>228.46212</c:v>
                </c:pt>
                <c:pt idx="321">
                  <c:v>228.49048999999999</c:v>
                </c:pt>
                <c:pt idx="322">
                  <c:v>228.49048999999999</c:v>
                </c:pt>
                <c:pt idx="323">
                  <c:v>228.49048999999999</c:v>
                </c:pt>
                <c:pt idx="324">
                  <c:v>228.49048999999999</c:v>
                </c:pt>
                <c:pt idx="325">
                  <c:v>228.49048999999999</c:v>
                </c:pt>
                <c:pt idx="326">
                  <c:v>204.64044699999999</c:v>
                </c:pt>
                <c:pt idx="327">
                  <c:v>204.64044699999999</c:v>
                </c:pt>
                <c:pt idx="328">
                  <c:v>204.64044699999999</c:v>
                </c:pt>
                <c:pt idx="329">
                  <c:v>204.64044699999999</c:v>
                </c:pt>
                <c:pt idx="330">
                  <c:v>204.64044699999999</c:v>
                </c:pt>
                <c:pt idx="331">
                  <c:v>204.647221</c:v>
                </c:pt>
                <c:pt idx="332">
                  <c:v>204.647221</c:v>
                </c:pt>
                <c:pt idx="333">
                  <c:v>204.647221</c:v>
                </c:pt>
                <c:pt idx="334">
                  <c:v>204.65924699999999</c:v>
                </c:pt>
                <c:pt idx="335">
                  <c:v>204.65924699999999</c:v>
                </c:pt>
                <c:pt idx="336">
                  <c:v>204.65924699999999</c:v>
                </c:pt>
                <c:pt idx="337">
                  <c:v>204.65924699999999</c:v>
                </c:pt>
                <c:pt idx="338">
                  <c:v>204.65924699999999</c:v>
                </c:pt>
                <c:pt idx="339">
                  <c:v>204.65924699999999</c:v>
                </c:pt>
                <c:pt idx="340">
                  <c:v>200.12188699999999</c:v>
                </c:pt>
                <c:pt idx="341">
                  <c:v>200.12188699999999</c:v>
                </c:pt>
                <c:pt idx="342">
                  <c:v>200.12188699999999</c:v>
                </c:pt>
                <c:pt idx="343">
                  <c:v>200.12188699999999</c:v>
                </c:pt>
                <c:pt idx="344">
                  <c:v>200.12188699999999</c:v>
                </c:pt>
                <c:pt idx="345">
                  <c:v>200.12188699999999</c:v>
                </c:pt>
                <c:pt idx="346">
                  <c:v>200.12188699999999</c:v>
                </c:pt>
                <c:pt idx="347">
                  <c:v>200.12188699999999</c:v>
                </c:pt>
                <c:pt idx="348">
                  <c:v>200.12188699999999</c:v>
                </c:pt>
                <c:pt idx="349">
                  <c:v>200.09720200000001</c:v>
                </c:pt>
                <c:pt idx="350">
                  <c:v>200.09720200000001</c:v>
                </c:pt>
                <c:pt idx="351">
                  <c:v>200.09720200000001</c:v>
                </c:pt>
                <c:pt idx="352">
                  <c:v>200.09720200000001</c:v>
                </c:pt>
                <c:pt idx="353">
                  <c:v>200.09720200000001</c:v>
                </c:pt>
                <c:pt idx="354">
                  <c:v>200.053383</c:v>
                </c:pt>
                <c:pt idx="355">
                  <c:v>200.053383</c:v>
                </c:pt>
                <c:pt idx="356">
                  <c:v>200.053383</c:v>
                </c:pt>
                <c:pt idx="357">
                  <c:v>200.053383</c:v>
                </c:pt>
                <c:pt idx="358">
                  <c:v>200.053383</c:v>
                </c:pt>
                <c:pt idx="359">
                  <c:v>200.053383</c:v>
                </c:pt>
                <c:pt idx="360">
                  <c:v>200.053383</c:v>
                </c:pt>
                <c:pt idx="361">
                  <c:v>200.053383</c:v>
                </c:pt>
                <c:pt idx="362">
                  <c:v>200.053383</c:v>
                </c:pt>
                <c:pt idx="363">
                  <c:v>200.053383</c:v>
                </c:pt>
                <c:pt idx="364">
                  <c:v>200.053383</c:v>
                </c:pt>
                <c:pt idx="365">
                  <c:v>200.053383</c:v>
                </c:pt>
                <c:pt idx="366">
                  <c:v>200.03396799999999</c:v>
                </c:pt>
                <c:pt idx="367">
                  <c:v>200.03396799999999</c:v>
                </c:pt>
                <c:pt idx="368">
                  <c:v>200.03396799999999</c:v>
                </c:pt>
                <c:pt idx="369">
                  <c:v>193.29700800000001</c:v>
                </c:pt>
                <c:pt idx="370">
                  <c:v>193.29700800000001</c:v>
                </c:pt>
                <c:pt idx="371">
                  <c:v>193.29700800000001</c:v>
                </c:pt>
                <c:pt idx="372">
                  <c:v>193.29700800000001</c:v>
                </c:pt>
                <c:pt idx="373">
                  <c:v>193.29700800000001</c:v>
                </c:pt>
                <c:pt idx="374">
                  <c:v>193.29700800000001</c:v>
                </c:pt>
                <c:pt idx="375">
                  <c:v>193.29700800000001</c:v>
                </c:pt>
                <c:pt idx="376">
                  <c:v>193.29700800000001</c:v>
                </c:pt>
                <c:pt idx="377">
                  <c:v>193.29700800000001</c:v>
                </c:pt>
                <c:pt idx="378">
                  <c:v>193.29700800000001</c:v>
                </c:pt>
                <c:pt idx="379">
                  <c:v>193.51463100000001</c:v>
                </c:pt>
                <c:pt idx="380">
                  <c:v>193.51463100000001</c:v>
                </c:pt>
                <c:pt idx="381">
                  <c:v>193.51463100000001</c:v>
                </c:pt>
                <c:pt idx="382">
                  <c:v>193.51463100000001</c:v>
                </c:pt>
                <c:pt idx="383">
                  <c:v>193.51463100000001</c:v>
                </c:pt>
                <c:pt idx="384">
                  <c:v>192.76829499999999</c:v>
                </c:pt>
                <c:pt idx="385">
                  <c:v>192.76829499999999</c:v>
                </c:pt>
                <c:pt idx="386">
                  <c:v>192.76829499999999</c:v>
                </c:pt>
                <c:pt idx="387">
                  <c:v>192.76829499999999</c:v>
                </c:pt>
                <c:pt idx="388">
                  <c:v>192.76829499999999</c:v>
                </c:pt>
                <c:pt idx="389">
                  <c:v>217.45056</c:v>
                </c:pt>
                <c:pt idx="390">
                  <c:v>217.45056</c:v>
                </c:pt>
                <c:pt idx="391">
                  <c:v>217.45056</c:v>
                </c:pt>
                <c:pt idx="392">
                  <c:v>217.45056</c:v>
                </c:pt>
                <c:pt idx="393">
                  <c:v>217.45056</c:v>
                </c:pt>
                <c:pt idx="394">
                  <c:v>217.45056</c:v>
                </c:pt>
                <c:pt idx="395">
                  <c:v>217.45056</c:v>
                </c:pt>
                <c:pt idx="396">
                  <c:v>217.45056</c:v>
                </c:pt>
                <c:pt idx="397">
                  <c:v>217.45056</c:v>
                </c:pt>
                <c:pt idx="398">
                  <c:v>217.45056</c:v>
                </c:pt>
                <c:pt idx="399">
                  <c:v>217.45056</c:v>
                </c:pt>
                <c:pt idx="400">
                  <c:v>217.45056</c:v>
                </c:pt>
                <c:pt idx="401">
                  <c:v>217.45056</c:v>
                </c:pt>
                <c:pt idx="402">
                  <c:v>217.45056</c:v>
                </c:pt>
                <c:pt idx="403">
                  <c:v>217.45056</c:v>
                </c:pt>
                <c:pt idx="404">
                  <c:v>217.45056</c:v>
                </c:pt>
                <c:pt idx="405">
                  <c:v>217.45056</c:v>
                </c:pt>
                <c:pt idx="406">
                  <c:v>217.45056</c:v>
                </c:pt>
                <c:pt idx="407">
                  <c:v>217.45056</c:v>
                </c:pt>
                <c:pt idx="408">
                  <c:v>217.45056</c:v>
                </c:pt>
                <c:pt idx="409">
                  <c:v>196.27549300000001</c:v>
                </c:pt>
                <c:pt idx="410">
                  <c:v>196.27549300000001</c:v>
                </c:pt>
                <c:pt idx="411">
                  <c:v>196.27549300000001</c:v>
                </c:pt>
                <c:pt idx="412">
                  <c:v>196.27549300000001</c:v>
                </c:pt>
                <c:pt idx="413">
                  <c:v>196.27549300000001</c:v>
                </c:pt>
                <c:pt idx="414">
                  <c:v>196.27549300000001</c:v>
                </c:pt>
                <c:pt idx="415">
                  <c:v>196.27549300000001</c:v>
                </c:pt>
                <c:pt idx="416">
                  <c:v>196.27549300000001</c:v>
                </c:pt>
                <c:pt idx="417">
                  <c:v>196.27549300000001</c:v>
                </c:pt>
                <c:pt idx="418">
                  <c:v>196.27549300000001</c:v>
                </c:pt>
                <c:pt idx="419">
                  <c:v>196.27549300000001</c:v>
                </c:pt>
                <c:pt idx="420">
                  <c:v>196.27549300000001</c:v>
                </c:pt>
                <c:pt idx="421">
                  <c:v>196.27549300000001</c:v>
                </c:pt>
                <c:pt idx="422">
                  <c:v>196.27549300000001</c:v>
                </c:pt>
                <c:pt idx="423">
                  <c:v>196.27549300000001</c:v>
                </c:pt>
                <c:pt idx="424">
                  <c:v>196.27549300000001</c:v>
                </c:pt>
                <c:pt idx="425">
                  <c:v>196.27549300000001</c:v>
                </c:pt>
                <c:pt idx="426">
                  <c:v>196.27549300000001</c:v>
                </c:pt>
                <c:pt idx="427">
                  <c:v>196.27549300000001</c:v>
                </c:pt>
                <c:pt idx="428">
                  <c:v>196.27549300000001</c:v>
                </c:pt>
                <c:pt idx="429">
                  <c:v>193.96495200000001</c:v>
                </c:pt>
                <c:pt idx="430">
                  <c:v>193.96495200000001</c:v>
                </c:pt>
                <c:pt idx="431">
                  <c:v>193.96495200000001</c:v>
                </c:pt>
                <c:pt idx="432">
                  <c:v>193.96495200000001</c:v>
                </c:pt>
                <c:pt idx="433">
                  <c:v>193.96495200000001</c:v>
                </c:pt>
                <c:pt idx="434">
                  <c:v>193.96495200000001</c:v>
                </c:pt>
                <c:pt idx="435">
                  <c:v>193.96495200000001</c:v>
                </c:pt>
                <c:pt idx="436">
                  <c:v>193.96495200000001</c:v>
                </c:pt>
                <c:pt idx="437">
                  <c:v>193.96495200000001</c:v>
                </c:pt>
                <c:pt idx="438">
                  <c:v>193.96495200000001</c:v>
                </c:pt>
                <c:pt idx="439">
                  <c:v>193.96495200000001</c:v>
                </c:pt>
                <c:pt idx="440">
                  <c:v>193.96495200000001</c:v>
                </c:pt>
                <c:pt idx="441">
                  <c:v>193.96495200000001</c:v>
                </c:pt>
                <c:pt idx="442">
                  <c:v>193.96495200000001</c:v>
                </c:pt>
                <c:pt idx="443">
                  <c:v>193.96495200000001</c:v>
                </c:pt>
                <c:pt idx="444">
                  <c:v>190.550817</c:v>
                </c:pt>
                <c:pt idx="445">
                  <c:v>190.550817</c:v>
                </c:pt>
                <c:pt idx="446">
                  <c:v>190.550817</c:v>
                </c:pt>
                <c:pt idx="447">
                  <c:v>190.550817</c:v>
                </c:pt>
                <c:pt idx="448">
                  <c:v>190.550817</c:v>
                </c:pt>
                <c:pt idx="449">
                  <c:v>190.550817</c:v>
                </c:pt>
                <c:pt idx="450">
                  <c:v>190.550817</c:v>
                </c:pt>
                <c:pt idx="451">
                  <c:v>190.550817</c:v>
                </c:pt>
                <c:pt idx="452">
                  <c:v>190.550817</c:v>
                </c:pt>
                <c:pt idx="453">
                  <c:v>202.17389499999999</c:v>
                </c:pt>
                <c:pt idx="454">
                  <c:v>202.17389499999999</c:v>
                </c:pt>
                <c:pt idx="455">
                  <c:v>202.17389499999999</c:v>
                </c:pt>
                <c:pt idx="456">
                  <c:v>202.17389499999999</c:v>
                </c:pt>
                <c:pt idx="457">
                  <c:v>202.17389499999999</c:v>
                </c:pt>
                <c:pt idx="458">
                  <c:v>202.17389499999999</c:v>
                </c:pt>
                <c:pt idx="459">
                  <c:v>202.17389499999999</c:v>
                </c:pt>
                <c:pt idx="460">
                  <c:v>202.17389499999999</c:v>
                </c:pt>
                <c:pt idx="461">
                  <c:v>202.17389499999999</c:v>
                </c:pt>
                <c:pt idx="462">
                  <c:v>202.17389499999999</c:v>
                </c:pt>
                <c:pt idx="463">
                  <c:v>202.17389499999999</c:v>
                </c:pt>
                <c:pt idx="464">
                  <c:v>202.17389499999999</c:v>
                </c:pt>
                <c:pt idx="465">
                  <c:v>202.17389499999999</c:v>
                </c:pt>
                <c:pt idx="466">
                  <c:v>202.17389499999999</c:v>
                </c:pt>
                <c:pt idx="467">
                  <c:v>202.17389499999999</c:v>
                </c:pt>
                <c:pt idx="468">
                  <c:v>202.17389499999999</c:v>
                </c:pt>
                <c:pt idx="469">
                  <c:v>202.17389499999999</c:v>
                </c:pt>
                <c:pt idx="470">
                  <c:v>202.17389499999999</c:v>
                </c:pt>
                <c:pt idx="471">
                  <c:v>202.17389499999999</c:v>
                </c:pt>
                <c:pt idx="472">
                  <c:v>202.17389499999999</c:v>
                </c:pt>
                <c:pt idx="473">
                  <c:v>202.17389499999999</c:v>
                </c:pt>
                <c:pt idx="474">
                  <c:v>202.17389499999999</c:v>
                </c:pt>
                <c:pt idx="475">
                  <c:v>202.17389499999999</c:v>
                </c:pt>
                <c:pt idx="476">
                  <c:v>202.17389499999999</c:v>
                </c:pt>
                <c:pt idx="477">
                  <c:v>202.17389499999999</c:v>
                </c:pt>
                <c:pt idx="478">
                  <c:v>202.17389499999999</c:v>
                </c:pt>
                <c:pt idx="479">
                  <c:v>195.49936400000001</c:v>
                </c:pt>
                <c:pt idx="480">
                  <c:v>195.49936400000001</c:v>
                </c:pt>
                <c:pt idx="481">
                  <c:v>195.49936400000001</c:v>
                </c:pt>
                <c:pt idx="482">
                  <c:v>195.49936400000001</c:v>
                </c:pt>
                <c:pt idx="483">
                  <c:v>195.49936400000001</c:v>
                </c:pt>
                <c:pt idx="484">
                  <c:v>195.49936400000001</c:v>
                </c:pt>
                <c:pt idx="485">
                  <c:v>195.49936400000001</c:v>
                </c:pt>
                <c:pt idx="486">
                  <c:v>195.49936400000001</c:v>
                </c:pt>
                <c:pt idx="487">
                  <c:v>195.49936400000001</c:v>
                </c:pt>
                <c:pt idx="488">
                  <c:v>195.49936400000001</c:v>
                </c:pt>
                <c:pt idx="489">
                  <c:v>195.49936400000001</c:v>
                </c:pt>
                <c:pt idx="490">
                  <c:v>195.49936400000001</c:v>
                </c:pt>
                <c:pt idx="491">
                  <c:v>195.49936400000001</c:v>
                </c:pt>
                <c:pt idx="492">
                  <c:v>195.49936400000001</c:v>
                </c:pt>
                <c:pt idx="493">
                  <c:v>195.49936400000001</c:v>
                </c:pt>
                <c:pt idx="494">
                  <c:v>195.49936400000001</c:v>
                </c:pt>
                <c:pt idx="495">
                  <c:v>195.49936400000001</c:v>
                </c:pt>
                <c:pt idx="496">
                  <c:v>195.49936400000001</c:v>
                </c:pt>
                <c:pt idx="497">
                  <c:v>195.49936400000001</c:v>
                </c:pt>
                <c:pt idx="498">
                  <c:v>195.49936400000001</c:v>
                </c:pt>
                <c:pt idx="499">
                  <c:v>195.49936400000001</c:v>
                </c:pt>
                <c:pt idx="500">
                  <c:v>195.49936400000001</c:v>
                </c:pt>
                <c:pt idx="501">
                  <c:v>195.49936400000001</c:v>
                </c:pt>
                <c:pt idx="502">
                  <c:v>195.49936400000001</c:v>
                </c:pt>
                <c:pt idx="503">
                  <c:v>195.49936400000001</c:v>
                </c:pt>
                <c:pt idx="504">
                  <c:v>195.49936400000001</c:v>
                </c:pt>
                <c:pt idx="505">
                  <c:v>195.49936400000001</c:v>
                </c:pt>
                <c:pt idx="506">
                  <c:v>195.49936400000001</c:v>
                </c:pt>
                <c:pt idx="507">
                  <c:v>195.49936400000001</c:v>
                </c:pt>
                <c:pt idx="508">
                  <c:v>259.93246499999998</c:v>
                </c:pt>
                <c:pt idx="509">
                  <c:v>259.93246499999998</c:v>
                </c:pt>
                <c:pt idx="510">
                  <c:v>259.93246499999998</c:v>
                </c:pt>
                <c:pt idx="511">
                  <c:v>259.93246499999998</c:v>
                </c:pt>
                <c:pt idx="512">
                  <c:v>259.93246499999998</c:v>
                </c:pt>
                <c:pt idx="513">
                  <c:v>259.93246499999998</c:v>
                </c:pt>
                <c:pt idx="514">
                  <c:v>259.93246499999998</c:v>
                </c:pt>
                <c:pt idx="515">
                  <c:v>259.93246499999998</c:v>
                </c:pt>
                <c:pt idx="516">
                  <c:v>259.93246499999998</c:v>
                </c:pt>
                <c:pt idx="517">
                  <c:v>259.93246499999998</c:v>
                </c:pt>
                <c:pt idx="518">
                  <c:v>259.93246499999998</c:v>
                </c:pt>
                <c:pt idx="519">
                  <c:v>259.93246499999998</c:v>
                </c:pt>
                <c:pt idx="520">
                  <c:v>259.93246499999998</c:v>
                </c:pt>
                <c:pt idx="521">
                  <c:v>259.93246499999998</c:v>
                </c:pt>
                <c:pt idx="522">
                  <c:v>254.952406</c:v>
                </c:pt>
                <c:pt idx="523">
                  <c:v>254.952406</c:v>
                </c:pt>
                <c:pt idx="524">
                  <c:v>254.952406</c:v>
                </c:pt>
                <c:pt idx="525">
                  <c:v>254.952406</c:v>
                </c:pt>
                <c:pt idx="526">
                  <c:v>254.952406</c:v>
                </c:pt>
                <c:pt idx="527">
                  <c:v>268.224538</c:v>
                </c:pt>
                <c:pt idx="528">
                  <c:v>268.224538</c:v>
                </c:pt>
                <c:pt idx="529">
                  <c:v>268.224538</c:v>
                </c:pt>
                <c:pt idx="530">
                  <c:v>268.224538</c:v>
                </c:pt>
                <c:pt idx="531">
                  <c:v>268.224538</c:v>
                </c:pt>
                <c:pt idx="532">
                  <c:v>268.224538</c:v>
                </c:pt>
                <c:pt idx="533">
                  <c:v>268.224538</c:v>
                </c:pt>
                <c:pt idx="534">
                  <c:v>268.224538</c:v>
                </c:pt>
                <c:pt idx="535">
                  <c:v>268.224538</c:v>
                </c:pt>
                <c:pt idx="536">
                  <c:v>268.224538</c:v>
                </c:pt>
                <c:pt idx="537">
                  <c:v>268.224538</c:v>
                </c:pt>
                <c:pt idx="538">
                  <c:v>268.224538</c:v>
                </c:pt>
                <c:pt idx="539">
                  <c:v>268.224538</c:v>
                </c:pt>
                <c:pt idx="540">
                  <c:v>268.224538</c:v>
                </c:pt>
                <c:pt idx="541">
                  <c:v>268.224538</c:v>
                </c:pt>
                <c:pt idx="542">
                  <c:v>268.224538</c:v>
                </c:pt>
                <c:pt idx="543">
                  <c:v>268.224538</c:v>
                </c:pt>
                <c:pt idx="544">
                  <c:v>268.224538</c:v>
                </c:pt>
                <c:pt idx="545">
                  <c:v>268.224538</c:v>
                </c:pt>
                <c:pt idx="546">
                  <c:v>268.224538</c:v>
                </c:pt>
                <c:pt idx="547">
                  <c:v>271.06598300000002</c:v>
                </c:pt>
                <c:pt idx="548">
                  <c:v>271.06598300000002</c:v>
                </c:pt>
                <c:pt idx="549">
                  <c:v>271.06598300000002</c:v>
                </c:pt>
                <c:pt idx="550">
                  <c:v>271.06598300000002</c:v>
                </c:pt>
                <c:pt idx="551">
                  <c:v>271.06598300000002</c:v>
                </c:pt>
                <c:pt idx="552">
                  <c:v>271.06598300000002</c:v>
                </c:pt>
                <c:pt idx="553">
                  <c:v>271.06598300000002</c:v>
                </c:pt>
                <c:pt idx="554">
                  <c:v>271.06598300000002</c:v>
                </c:pt>
                <c:pt idx="555">
                  <c:v>271.06598300000002</c:v>
                </c:pt>
                <c:pt idx="556">
                  <c:v>271.06598300000002</c:v>
                </c:pt>
                <c:pt idx="557">
                  <c:v>271.06598300000002</c:v>
                </c:pt>
                <c:pt idx="558">
                  <c:v>271.06598300000002</c:v>
                </c:pt>
                <c:pt idx="559">
                  <c:v>271.06598300000002</c:v>
                </c:pt>
                <c:pt idx="560">
                  <c:v>271.06598300000002</c:v>
                </c:pt>
                <c:pt idx="561">
                  <c:v>271.06598300000002</c:v>
                </c:pt>
                <c:pt idx="562">
                  <c:v>271.06598300000002</c:v>
                </c:pt>
                <c:pt idx="563">
                  <c:v>271.06598300000002</c:v>
                </c:pt>
                <c:pt idx="564">
                  <c:v>271.06598300000002</c:v>
                </c:pt>
                <c:pt idx="565">
                  <c:v>271.06598300000002</c:v>
                </c:pt>
                <c:pt idx="566">
                  <c:v>264.36135400000001</c:v>
                </c:pt>
                <c:pt idx="567">
                  <c:v>264.36135400000001</c:v>
                </c:pt>
                <c:pt idx="568">
                  <c:v>264.36135400000001</c:v>
                </c:pt>
                <c:pt idx="569">
                  <c:v>264.36135400000001</c:v>
                </c:pt>
                <c:pt idx="570">
                  <c:v>264.36135400000001</c:v>
                </c:pt>
                <c:pt idx="571">
                  <c:v>264.36135400000001</c:v>
                </c:pt>
                <c:pt idx="572">
                  <c:v>264.36135400000001</c:v>
                </c:pt>
                <c:pt idx="573">
                  <c:v>264.36135400000001</c:v>
                </c:pt>
                <c:pt idx="574">
                  <c:v>264.36135400000001</c:v>
                </c:pt>
                <c:pt idx="575">
                  <c:v>264.36135400000001</c:v>
                </c:pt>
                <c:pt idx="576">
                  <c:v>264.36135400000001</c:v>
                </c:pt>
                <c:pt idx="577">
                  <c:v>264.36135400000001</c:v>
                </c:pt>
                <c:pt idx="578">
                  <c:v>264.36135400000001</c:v>
                </c:pt>
                <c:pt idx="579">
                  <c:v>264.36135400000001</c:v>
                </c:pt>
                <c:pt idx="580">
                  <c:v>264.36135400000001</c:v>
                </c:pt>
                <c:pt idx="581">
                  <c:v>264.36135400000001</c:v>
                </c:pt>
                <c:pt idx="582">
                  <c:v>264.36135400000001</c:v>
                </c:pt>
                <c:pt idx="583">
                  <c:v>264.36135400000001</c:v>
                </c:pt>
                <c:pt idx="584">
                  <c:v>264.36135400000001</c:v>
                </c:pt>
                <c:pt idx="585">
                  <c:v>259.25227899999999</c:v>
                </c:pt>
                <c:pt idx="586">
                  <c:v>259.25227899999999</c:v>
                </c:pt>
                <c:pt idx="587">
                  <c:v>259.25227899999999</c:v>
                </c:pt>
                <c:pt idx="588">
                  <c:v>259.25227899999999</c:v>
                </c:pt>
                <c:pt idx="589">
                  <c:v>250.92691600000001</c:v>
                </c:pt>
                <c:pt idx="590">
                  <c:v>250.92691600000001</c:v>
                </c:pt>
                <c:pt idx="591">
                  <c:v>250.92691600000001</c:v>
                </c:pt>
                <c:pt idx="592">
                  <c:v>250.92691600000001</c:v>
                </c:pt>
                <c:pt idx="593">
                  <c:v>250.92691600000001</c:v>
                </c:pt>
                <c:pt idx="594">
                  <c:v>250.92691600000001</c:v>
                </c:pt>
                <c:pt idx="595">
                  <c:v>250.92691600000001</c:v>
                </c:pt>
                <c:pt idx="596">
                  <c:v>250.92691600000001</c:v>
                </c:pt>
                <c:pt idx="597">
                  <c:v>250.92691600000001</c:v>
                </c:pt>
                <c:pt idx="598">
                  <c:v>250.92691600000001</c:v>
                </c:pt>
                <c:pt idx="599">
                  <c:v>250.92691600000001</c:v>
                </c:pt>
                <c:pt idx="600">
                  <c:v>250.92691600000001</c:v>
                </c:pt>
                <c:pt idx="601">
                  <c:v>250.92691600000001</c:v>
                </c:pt>
                <c:pt idx="602">
                  <c:v>250.92691600000001</c:v>
                </c:pt>
                <c:pt idx="603">
                  <c:v>250.92691600000001</c:v>
                </c:pt>
                <c:pt idx="604">
                  <c:v>250.92691600000001</c:v>
                </c:pt>
                <c:pt idx="605">
                  <c:v>250.92691600000001</c:v>
                </c:pt>
                <c:pt idx="606">
                  <c:v>250.92691600000001</c:v>
                </c:pt>
                <c:pt idx="607">
                  <c:v>282.15206599999999</c:v>
                </c:pt>
                <c:pt idx="608">
                  <c:v>282.15206599999999</c:v>
                </c:pt>
                <c:pt idx="609">
                  <c:v>282.15206599999999</c:v>
                </c:pt>
                <c:pt idx="610">
                  <c:v>282.15206599999999</c:v>
                </c:pt>
                <c:pt idx="611">
                  <c:v>282.15206599999999</c:v>
                </c:pt>
                <c:pt idx="612">
                  <c:v>282.15206599999999</c:v>
                </c:pt>
                <c:pt idx="613">
                  <c:v>311.396995</c:v>
                </c:pt>
                <c:pt idx="614">
                  <c:v>311.396995</c:v>
                </c:pt>
                <c:pt idx="615">
                  <c:v>318.59699499999999</c:v>
                </c:pt>
                <c:pt idx="616">
                  <c:v>318.59699499999999</c:v>
                </c:pt>
                <c:pt idx="617">
                  <c:v>318.59699499999999</c:v>
                </c:pt>
                <c:pt idx="618">
                  <c:v>318.59699499999999</c:v>
                </c:pt>
                <c:pt idx="619">
                  <c:v>318.59699499999999</c:v>
                </c:pt>
                <c:pt idx="620">
                  <c:v>360.05517099999997</c:v>
                </c:pt>
                <c:pt idx="621">
                  <c:v>360.05517099999997</c:v>
                </c:pt>
                <c:pt idx="622">
                  <c:v>360.05517099999997</c:v>
                </c:pt>
                <c:pt idx="623">
                  <c:v>360.05517099999997</c:v>
                </c:pt>
                <c:pt idx="624">
                  <c:v>360.05517099999997</c:v>
                </c:pt>
                <c:pt idx="625">
                  <c:v>344.43795599999999</c:v>
                </c:pt>
                <c:pt idx="626">
                  <c:v>344.43795599999999</c:v>
                </c:pt>
                <c:pt idx="627">
                  <c:v>344.43795599999999</c:v>
                </c:pt>
                <c:pt idx="628">
                  <c:v>344.43795599999999</c:v>
                </c:pt>
                <c:pt idx="629">
                  <c:v>344.43795599999999</c:v>
                </c:pt>
                <c:pt idx="630">
                  <c:v>364.821958</c:v>
                </c:pt>
                <c:pt idx="631">
                  <c:v>364.821958</c:v>
                </c:pt>
                <c:pt idx="632">
                  <c:v>364.821958</c:v>
                </c:pt>
                <c:pt idx="633">
                  <c:v>364.821958</c:v>
                </c:pt>
                <c:pt idx="634">
                  <c:v>364.821958</c:v>
                </c:pt>
                <c:pt idx="635">
                  <c:v>371.34048200000001</c:v>
                </c:pt>
                <c:pt idx="636">
                  <c:v>371.34048200000001</c:v>
                </c:pt>
                <c:pt idx="637">
                  <c:v>371.34048200000001</c:v>
                </c:pt>
                <c:pt idx="638">
                  <c:v>371.34048200000001</c:v>
                </c:pt>
                <c:pt idx="639">
                  <c:v>371.34048200000001</c:v>
                </c:pt>
                <c:pt idx="640">
                  <c:v>371.34048200000001</c:v>
                </c:pt>
                <c:pt idx="641">
                  <c:v>371.34048200000001</c:v>
                </c:pt>
                <c:pt idx="642">
                  <c:v>371.34048200000001</c:v>
                </c:pt>
                <c:pt idx="643">
                  <c:v>371.34048200000001</c:v>
                </c:pt>
                <c:pt idx="644">
                  <c:v>371.34048200000001</c:v>
                </c:pt>
                <c:pt idx="645">
                  <c:v>371.34048200000001</c:v>
                </c:pt>
                <c:pt idx="646">
                  <c:v>371.34048200000001</c:v>
                </c:pt>
                <c:pt idx="647">
                  <c:v>371.34048200000001</c:v>
                </c:pt>
                <c:pt idx="648">
                  <c:v>371.34048200000001</c:v>
                </c:pt>
                <c:pt idx="649">
                  <c:v>371.34048200000001</c:v>
                </c:pt>
                <c:pt idx="650">
                  <c:v>394.260107</c:v>
                </c:pt>
                <c:pt idx="651">
                  <c:v>394.260107</c:v>
                </c:pt>
                <c:pt idx="652">
                  <c:v>394.260107</c:v>
                </c:pt>
                <c:pt idx="653">
                  <c:v>394.260107</c:v>
                </c:pt>
                <c:pt idx="654">
                  <c:v>394.260107</c:v>
                </c:pt>
                <c:pt idx="655">
                  <c:v>474.58705099999997</c:v>
                </c:pt>
                <c:pt idx="656">
                  <c:v>474.58705099999997</c:v>
                </c:pt>
                <c:pt idx="657">
                  <c:v>474.58705099999997</c:v>
                </c:pt>
                <c:pt idx="658">
                  <c:v>474.58705099999997</c:v>
                </c:pt>
                <c:pt idx="659">
                  <c:v>474.58705099999997</c:v>
                </c:pt>
                <c:pt idx="660">
                  <c:v>356.28891399999998</c:v>
                </c:pt>
                <c:pt idx="661">
                  <c:v>356.28891399999998</c:v>
                </c:pt>
                <c:pt idx="662">
                  <c:v>356.28891399999998</c:v>
                </c:pt>
                <c:pt idx="663">
                  <c:v>356.28891399999998</c:v>
                </c:pt>
                <c:pt idx="664">
                  <c:v>356.28891399999998</c:v>
                </c:pt>
                <c:pt idx="665">
                  <c:v>351.90435500000001</c:v>
                </c:pt>
                <c:pt idx="666">
                  <c:v>351.90435500000001</c:v>
                </c:pt>
                <c:pt idx="667">
                  <c:v>351.90435500000001</c:v>
                </c:pt>
                <c:pt idx="668">
                  <c:v>351.90435500000001</c:v>
                </c:pt>
                <c:pt idx="669">
                  <c:v>351.90435500000001</c:v>
                </c:pt>
                <c:pt idx="670">
                  <c:v>352.851448</c:v>
                </c:pt>
                <c:pt idx="671">
                  <c:v>352.851448</c:v>
                </c:pt>
                <c:pt idx="672">
                  <c:v>352.851448</c:v>
                </c:pt>
                <c:pt idx="673">
                  <c:v>352.851448</c:v>
                </c:pt>
                <c:pt idx="674">
                  <c:v>352.851448</c:v>
                </c:pt>
                <c:pt idx="675">
                  <c:v>364.91041200000001</c:v>
                </c:pt>
                <c:pt idx="676">
                  <c:v>364.91041200000001</c:v>
                </c:pt>
                <c:pt idx="677">
                  <c:v>364.91041200000001</c:v>
                </c:pt>
                <c:pt idx="678">
                  <c:v>364.91041200000001</c:v>
                </c:pt>
                <c:pt idx="679">
                  <c:v>364.91041200000001</c:v>
                </c:pt>
                <c:pt idx="680">
                  <c:v>339.15041200000002</c:v>
                </c:pt>
                <c:pt idx="681">
                  <c:v>339.15041200000002</c:v>
                </c:pt>
                <c:pt idx="682">
                  <c:v>339.15041200000002</c:v>
                </c:pt>
                <c:pt idx="683">
                  <c:v>339.15041200000002</c:v>
                </c:pt>
                <c:pt idx="684">
                  <c:v>339.15041200000002</c:v>
                </c:pt>
                <c:pt idx="685">
                  <c:v>354.49352299999998</c:v>
                </c:pt>
                <c:pt idx="686">
                  <c:v>354.49352299999998</c:v>
                </c:pt>
                <c:pt idx="687">
                  <c:v>354.49352299999998</c:v>
                </c:pt>
                <c:pt idx="688">
                  <c:v>354.49352299999998</c:v>
                </c:pt>
                <c:pt idx="689">
                  <c:v>354.49352299999998</c:v>
                </c:pt>
                <c:pt idx="690">
                  <c:v>356.71574500000003</c:v>
                </c:pt>
                <c:pt idx="691">
                  <c:v>356.71574500000003</c:v>
                </c:pt>
                <c:pt idx="692">
                  <c:v>356.71574500000003</c:v>
                </c:pt>
                <c:pt idx="693">
                  <c:v>356.71574500000003</c:v>
                </c:pt>
                <c:pt idx="694">
                  <c:v>356.71574500000003</c:v>
                </c:pt>
                <c:pt idx="695">
                  <c:v>350.65226799999999</c:v>
                </c:pt>
                <c:pt idx="696">
                  <c:v>350.65226799999999</c:v>
                </c:pt>
                <c:pt idx="697">
                  <c:v>350.65226799999999</c:v>
                </c:pt>
                <c:pt idx="698">
                  <c:v>350.65226799999999</c:v>
                </c:pt>
                <c:pt idx="699">
                  <c:v>350.65226799999999</c:v>
                </c:pt>
                <c:pt idx="700">
                  <c:v>350.65226799999999</c:v>
                </c:pt>
                <c:pt idx="701">
                  <c:v>350.65226799999999</c:v>
                </c:pt>
                <c:pt idx="702">
                  <c:v>350.65226799999999</c:v>
                </c:pt>
                <c:pt idx="703">
                  <c:v>350.65226799999999</c:v>
                </c:pt>
                <c:pt idx="704">
                  <c:v>350.65226799999999</c:v>
                </c:pt>
                <c:pt idx="705">
                  <c:v>360.31211000000002</c:v>
                </c:pt>
                <c:pt idx="706">
                  <c:v>360.31211000000002</c:v>
                </c:pt>
                <c:pt idx="707">
                  <c:v>360.31211000000002</c:v>
                </c:pt>
                <c:pt idx="708">
                  <c:v>360.31211000000002</c:v>
                </c:pt>
                <c:pt idx="709">
                  <c:v>360.31211000000002</c:v>
                </c:pt>
                <c:pt idx="710">
                  <c:v>360.31211000000002</c:v>
                </c:pt>
                <c:pt idx="711">
                  <c:v>360.31211000000002</c:v>
                </c:pt>
                <c:pt idx="712">
                  <c:v>360.31211000000002</c:v>
                </c:pt>
                <c:pt idx="713">
                  <c:v>360.31211000000002</c:v>
                </c:pt>
                <c:pt idx="714">
                  <c:v>360.31211000000002</c:v>
                </c:pt>
                <c:pt idx="715">
                  <c:v>331.20030500000001</c:v>
                </c:pt>
                <c:pt idx="716">
                  <c:v>331.20030500000001</c:v>
                </c:pt>
                <c:pt idx="717">
                  <c:v>331.20030500000001</c:v>
                </c:pt>
                <c:pt idx="718">
                  <c:v>331.20030500000001</c:v>
                </c:pt>
                <c:pt idx="719">
                  <c:v>331.20030500000001</c:v>
                </c:pt>
                <c:pt idx="720">
                  <c:v>331.20030500000001</c:v>
                </c:pt>
                <c:pt idx="721">
                  <c:v>331.20030500000001</c:v>
                </c:pt>
                <c:pt idx="722">
                  <c:v>331.20030500000001</c:v>
                </c:pt>
                <c:pt idx="723">
                  <c:v>331.20030500000001</c:v>
                </c:pt>
                <c:pt idx="724">
                  <c:v>331.20030500000001</c:v>
                </c:pt>
                <c:pt idx="725">
                  <c:v>331.20030500000001</c:v>
                </c:pt>
                <c:pt idx="726">
                  <c:v>331.20030500000001</c:v>
                </c:pt>
                <c:pt idx="727">
                  <c:v>331.20030500000001</c:v>
                </c:pt>
                <c:pt idx="728">
                  <c:v>331.20030500000001</c:v>
                </c:pt>
                <c:pt idx="729">
                  <c:v>331.20030500000001</c:v>
                </c:pt>
                <c:pt idx="730">
                  <c:v>331.20030500000001</c:v>
                </c:pt>
                <c:pt idx="731">
                  <c:v>331.20030500000001</c:v>
                </c:pt>
                <c:pt idx="732">
                  <c:v>331.20030500000001</c:v>
                </c:pt>
                <c:pt idx="733">
                  <c:v>331.20030500000001</c:v>
                </c:pt>
                <c:pt idx="734">
                  <c:v>331.20030500000001</c:v>
                </c:pt>
                <c:pt idx="735">
                  <c:v>382.88939099999999</c:v>
                </c:pt>
                <c:pt idx="736">
                  <c:v>382.88939099999999</c:v>
                </c:pt>
                <c:pt idx="737">
                  <c:v>382.88939099999999</c:v>
                </c:pt>
                <c:pt idx="738">
                  <c:v>382.88939099999999</c:v>
                </c:pt>
                <c:pt idx="739">
                  <c:v>382.88939099999999</c:v>
                </c:pt>
                <c:pt idx="740">
                  <c:v>391.767313</c:v>
                </c:pt>
                <c:pt idx="741">
                  <c:v>391.767313</c:v>
                </c:pt>
                <c:pt idx="742">
                  <c:v>391.767313</c:v>
                </c:pt>
                <c:pt idx="743">
                  <c:v>391.767313</c:v>
                </c:pt>
                <c:pt idx="744">
                  <c:v>391.767313</c:v>
                </c:pt>
                <c:pt idx="745">
                  <c:v>391.767313</c:v>
                </c:pt>
                <c:pt idx="746">
                  <c:v>391.767313</c:v>
                </c:pt>
                <c:pt idx="747">
                  <c:v>391.767313</c:v>
                </c:pt>
                <c:pt idx="748">
                  <c:v>391.767313</c:v>
                </c:pt>
                <c:pt idx="749">
                  <c:v>391.767313</c:v>
                </c:pt>
                <c:pt idx="750">
                  <c:v>391.767313</c:v>
                </c:pt>
                <c:pt idx="751">
                  <c:v>391.767313</c:v>
                </c:pt>
                <c:pt idx="752">
                  <c:v>391.767313</c:v>
                </c:pt>
                <c:pt idx="753">
                  <c:v>391.767313</c:v>
                </c:pt>
                <c:pt idx="754">
                  <c:v>391.767313</c:v>
                </c:pt>
                <c:pt idx="755">
                  <c:v>408.20199700000001</c:v>
                </c:pt>
                <c:pt idx="756">
                  <c:v>408.20199700000001</c:v>
                </c:pt>
                <c:pt idx="757">
                  <c:v>408.20199700000001</c:v>
                </c:pt>
                <c:pt idx="758">
                  <c:v>408.20199700000001</c:v>
                </c:pt>
                <c:pt idx="759">
                  <c:v>408.20199700000001</c:v>
                </c:pt>
                <c:pt idx="760">
                  <c:v>383.79258800000002</c:v>
                </c:pt>
                <c:pt idx="761">
                  <c:v>383.79258800000002</c:v>
                </c:pt>
                <c:pt idx="762">
                  <c:v>383.79258800000002</c:v>
                </c:pt>
                <c:pt idx="763">
                  <c:v>383.79258800000002</c:v>
                </c:pt>
                <c:pt idx="764">
                  <c:v>383.79258800000002</c:v>
                </c:pt>
                <c:pt idx="765">
                  <c:v>383.79258800000002</c:v>
                </c:pt>
                <c:pt idx="766">
                  <c:v>383.79258800000002</c:v>
                </c:pt>
                <c:pt idx="767">
                  <c:v>383.79258800000002</c:v>
                </c:pt>
                <c:pt idx="768">
                  <c:v>383.79258800000002</c:v>
                </c:pt>
                <c:pt idx="769">
                  <c:v>383.79258800000002</c:v>
                </c:pt>
                <c:pt idx="770">
                  <c:v>383.79258800000002</c:v>
                </c:pt>
                <c:pt idx="771">
                  <c:v>383.79258800000002</c:v>
                </c:pt>
                <c:pt idx="772">
                  <c:v>383.79258800000002</c:v>
                </c:pt>
                <c:pt idx="773">
                  <c:v>383.79258800000002</c:v>
                </c:pt>
                <c:pt idx="774">
                  <c:v>383.79258800000002</c:v>
                </c:pt>
                <c:pt idx="775">
                  <c:v>391.29589399999998</c:v>
                </c:pt>
                <c:pt idx="776">
                  <c:v>391.29589399999998</c:v>
                </c:pt>
                <c:pt idx="777">
                  <c:v>391.29589399999998</c:v>
                </c:pt>
                <c:pt idx="778">
                  <c:v>391.29589399999998</c:v>
                </c:pt>
                <c:pt idx="779">
                  <c:v>391.29589399999998</c:v>
                </c:pt>
                <c:pt idx="780">
                  <c:v>391.29589399999998</c:v>
                </c:pt>
                <c:pt idx="781">
                  <c:v>391.29589399999998</c:v>
                </c:pt>
                <c:pt idx="782">
                  <c:v>391.29589399999998</c:v>
                </c:pt>
                <c:pt idx="783">
                  <c:v>391.29589399999998</c:v>
                </c:pt>
                <c:pt idx="784">
                  <c:v>391.29589399999998</c:v>
                </c:pt>
                <c:pt idx="785">
                  <c:v>391.29589399999998</c:v>
                </c:pt>
                <c:pt idx="786">
                  <c:v>391.29589399999998</c:v>
                </c:pt>
                <c:pt idx="787">
                  <c:v>391.29589399999998</c:v>
                </c:pt>
                <c:pt idx="788">
                  <c:v>391.29589399999998</c:v>
                </c:pt>
                <c:pt idx="789">
                  <c:v>391.29589399999998</c:v>
                </c:pt>
                <c:pt idx="790">
                  <c:v>361.69941799999998</c:v>
                </c:pt>
                <c:pt idx="791">
                  <c:v>361.69941799999998</c:v>
                </c:pt>
                <c:pt idx="792">
                  <c:v>361.69941799999998</c:v>
                </c:pt>
                <c:pt idx="793">
                  <c:v>361.69941799999998</c:v>
                </c:pt>
                <c:pt idx="794">
                  <c:v>361.69941799999998</c:v>
                </c:pt>
                <c:pt idx="795">
                  <c:v>361.69941799999998</c:v>
                </c:pt>
                <c:pt idx="796">
                  <c:v>361.69941799999998</c:v>
                </c:pt>
                <c:pt idx="797">
                  <c:v>361.69941799999998</c:v>
                </c:pt>
                <c:pt idx="798">
                  <c:v>361.69941799999998</c:v>
                </c:pt>
                <c:pt idx="799">
                  <c:v>361.69941799999998</c:v>
                </c:pt>
                <c:pt idx="800">
                  <c:v>361.69941799999998</c:v>
                </c:pt>
                <c:pt idx="801">
                  <c:v>361.69941799999998</c:v>
                </c:pt>
                <c:pt idx="802">
                  <c:v>361.69941799999998</c:v>
                </c:pt>
                <c:pt idx="803">
                  <c:v>361.69941799999998</c:v>
                </c:pt>
                <c:pt idx="804">
                  <c:v>361.69941799999998</c:v>
                </c:pt>
                <c:pt idx="805">
                  <c:v>359.932052</c:v>
                </c:pt>
                <c:pt idx="806">
                  <c:v>359.932052</c:v>
                </c:pt>
                <c:pt idx="807">
                  <c:v>359.932052</c:v>
                </c:pt>
                <c:pt idx="808">
                  <c:v>359.932052</c:v>
                </c:pt>
                <c:pt idx="809">
                  <c:v>359.932052</c:v>
                </c:pt>
                <c:pt idx="810">
                  <c:v>332.73330900000002</c:v>
                </c:pt>
                <c:pt idx="811">
                  <c:v>332.73330900000002</c:v>
                </c:pt>
                <c:pt idx="812">
                  <c:v>332.73330900000002</c:v>
                </c:pt>
                <c:pt idx="813">
                  <c:v>332.73330900000002</c:v>
                </c:pt>
                <c:pt idx="814">
                  <c:v>332.73330900000002</c:v>
                </c:pt>
                <c:pt idx="815">
                  <c:v>331.13367899999997</c:v>
                </c:pt>
                <c:pt idx="816">
                  <c:v>331.13367899999997</c:v>
                </c:pt>
                <c:pt idx="817">
                  <c:v>331.13367899999997</c:v>
                </c:pt>
                <c:pt idx="818">
                  <c:v>331.13367899999997</c:v>
                </c:pt>
                <c:pt idx="819">
                  <c:v>331.13367899999997</c:v>
                </c:pt>
                <c:pt idx="820">
                  <c:v>340.73146200000002</c:v>
                </c:pt>
                <c:pt idx="821">
                  <c:v>340.73146200000002</c:v>
                </c:pt>
                <c:pt idx="822">
                  <c:v>340.73146200000002</c:v>
                </c:pt>
                <c:pt idx="823">
                  <c:v>340.73146200000002</c:v>
                </c:pt>
                <c:pt idx="824">
                  <c:v>340.73146200000002</c:v>
                </c:pt>
                <c:pt idx="825">
                  <c:v>327.62854700000003</c:v>
                </c:pt>
                <c:pt idx="826">
                  <c:v>327.62854700000003</c:v>
                </c:pt>
                <c:pt idx="827">
                  <c:v>327.62854700000003</c:v>
                </c:pt>
                <c:pt idx="828">
                  <c:v>327.62854700000003</c:v>
                </c:pt>
                <c:pt idx="829">
                  <c:v>327.62854700000003</c:v>
                </c:pt>
                <c:pt idx="830">
                  <c:v>327.62854700000003</c:v>
                </c:pt>
                <c:pt idx="831">
                  <c:v>327.62854700000003</c:v>
                </c:pt>
                <c:pt idx="832">
                  <c:v>327.62854700000003</c:v>
                </c:pt>
                <c:pt idx="833">
                  <c:v>327.62854700000003</c:v>
                </c:pt>
                <c:pt idx="834">
                  <c:v>327.62854700000003</c:v>
                </c:pt>
                <c:pt idx="835">
                  <c:v>330.93741499999999</c:v>
                </c:pt>
                <c:pt idx="836">
                  <c:v>330.93741499999999</c:v>
                </c:pt>
                <c:pt idx="837">
                  <c:v>330.93741499999999</c:v>
                </c:pt>
                <c:pt idx="838">
                  <c:v>330.93741499999999</c:v>
                </c:pt>
                <c:pt idx="839">
                  <c:v>330.93741499999999</c:v>
                </c:pt>
                <c:pt idx="840">
                  <c:v>321.15201000000002</c:v>
                </c:pt>
                <c:pt idx="841">
                  <c:v>321.15201000000002</c:v>
                </c:pt>
                <c:pt idx="842">
                  <c:v>321.15201000000002</c:v>
                </c:pt>
                <c:pt idx="843">
                  <c:v>321.15201000000002</c:v>
                </c:pt>
                <c:pt idx="844">
                  <c:v>321.15201000000002</c:v>
                </c:pt>
                <c:pt idx="845">
                  <c:v>331.36739599999999</c:v>
                </c:pt>
                <c:pt idx="846">
                  <c:v>331.36739599999999</c:v>
                </c:pt>
                <c:pt idx="847">
                  <c:v>331.36739599999999</c:v>
                </c:pt>
                <c:pt idx="848">
                  <c:v>341.452586</c:v>
                </c:pt>
                <c:pt idx="849">
                  <c:v>341.452586</c:v>
                </c:pt>
                <c:pt idx="850">
                  <c:v>341.452586</c:v>
                </c:pt>
                <c:pt idx="851">
                  <c:v>372.72486300000003</c:v>
                </c:pt>
                <c:pt idx="852">
                  <c:v>372.72486300000003</c:v>
                </c:pt>
                <c:pt idx="853">
                  <c:v>372.72486300000003</c:v>
                </c:pt>
                <c:pt idx="854">
                  <c:v>372.72486300000003</c:v>
                </c:pt>
                <c:pt idx="855">
                  <c:v>372.72486300000003</c:v>
                </c:pt>
                <c:pt idx="856">
                  <c:v>372.72486300000003</c:v>
                </c:pt>
                <c:pt idx="857">
                  <c:v>372.72486300000003</c:v>
                </c:pt>
                <c:pt idx="858">
                  <c:v>372.72486300000003</c:v>
                </c:pt>
                <c:pt idx="859">
                  <c:v>372.72486300000003</c:v>
                </c:pt>
                <c:pt idx="860">
                  <c:v>372.72486300000003</c:v>
                </c:pt>
                <c:pt idx="861">
                  <c:v>405.815</c:v>
                </c:pt>
                <c:pt idx="862">
                  <c:v>405.815</c:v>
                </c:pt>
                <c:pt idx="863">
                  <c:v>405.815</c:v>
                </c:pt>
                <c:pt idx="864">
                  <c:v>405.815</c:v>
                </c:pt>
                <c:pt idx="865">
                  <c:v>405.815</c:v>
                </c:pt>
                <c:pt idx="866">
                  <c:v>406.35186800000002</c:v>
                </c:pt>
                <c:pt idx="867">
                  <c:v>406.35186800000002</c:v>
                </c:pt>
                <c:pt idx="868">
                  <c:v>406.35186800000002</c:v>
                </c:pt>
                <c:pt idx="869">
                  <c:v>406.35186800000002</c:v>
                </c:pt>
                <c:pt idx="870">
                  <c:v>406.35186800000002</c:v>
                </c:pt>
                <c:pt idx="871">
                  <c:v>406.35186800000002</c:v>
                </c:pt>
                <c:pt idx="872">
                  <c:v>406.35186800000002</c:v>
                </c:pt>
                <c:pt idx="873">
                  <c:v>406.35186800000002</c:v>
                </c:pt>
                <c:pt idx="874">
                  <c:v>411.97814199999999</c:v>
                </c:pt>
                <c:pt idx="875">
                  <c:v>411.97814199999999</c:v>
                </c:pt>
                <c:pt idx="876">
                  <c:v>411.97814199999999</c:v>
                </c:pt>
                <c:pt idx="877">
                  <c:v>411.97814199999999</c:v>
                </c:pt>
                <c:pt idx="878">
                  <c:v>411.97814199999999</c:v>
                </c:pt>
                <c:pt idx="879">
                  <c:v>432.141076</c:v>
                </c:pt>
                <c:pt idx="880">
                  <c:v>432.141076</c:v>
                </c:pt>
                <c:pt idx="881">
                  <c:v>432.141076</c:v>
                </c:pt>
                <c:pt idx="882">
                  <c:v>432.141076</c:v>
                </c:pt>
                <c:pt idx="883">
                  <c:v>432.141076</c:v>
                </c:pt>
                <c:pt idx="884">
                  <c:v>434.52507700000001</c:v>
                </c:pt>
                <c:pt idx="885">
                  <c:v>434.52507700000001</c:v>
                </c:pt>
                <c:pt idx="886">
                  <c:v>434.52507700000001</c:v>
                </c:pt>
                <c:pt idx="887">
                  <c:v>434.52507700000001</c:v>
                </c:pt>
                <c:pt idx="888">
                  <c:v>434.52507700000001</c:v>
                </c:pt>
                <c:pt idx="889">
                  <c:v>434.52507700000001</c:v>
                </c:pt>
                <c:pt idx="890">
                  <c:v>434.52507700000001</c:v>
                </c:pt>
                <c:pt idx="891">
                  <c:v>434.52507700000001</c:v>
                </c:pt>
                <c:pt idx="892">
                  <c:v>435.52507700000001</c:v>
                </c:pt>
                <c:pt idx="893">
                  <c:v>436.52507700000001</c:v>
                </c:pt>
                <c:pt idx="894">
                  <c:v>437.52507700000001</c:v>
                </c:pt>
                <c:pt idx="895">
                  <c:v>438.52507700000001</c:v>
                </c:pt>
                <c:pt idx="896">
                  <c:v>438.52507700000001</c:v>
                </c:pt>
                <c:pt idx="897">
                  <c:v>438.52507700000001</c:v>
                </c:pt>
                <c:pt idx="898">
                  <c:v>438.52507700000001</c:v>
                </c:pt>
                <c:pt idx="899">
                  <c:v>419.791721</c:v>
                </c:pt>
                <c:pt idx="900">
                  <c:v>419.791721</c:v>
                </c:pt>
                <c:pt idx="901">
                  <c:v>419.791721</c:v>
                </c:pt>
                <c:pt idx="902">
                  <c:v>419.791721</c:v>
                </c:pt>
                <c:pt idx="903">
                  <c:v>419.791721</c:v>
                </c:pt>
                <c:pt idx="904">
                  <c:v>409.64006999999998</c:v>
                </c:pt>
                <c:pt idx="905">
                  <c:v>409.64006999999998</c:v>
                </c:pt>
                <c:pt idx="906">
                  <c:v>409.64006999999998</c:v>
                </c:pt>
                <c:pt idx="907">
                  <c:v>409.64006999999998</c:v>
                </c:pt>
                <c:pt idx="908">
                  <c:v>409.64006999999998</c:v>
                </c:pt>
                <c:pt idx="909">
                  <c:v>409.64006999999998</c:v>
                </c:pt>
                <c:pt idx="910">
                  <c:v>409.64006999999998</c:v>
                </c:pt>
                <c:pt idx="911">
                  <c:v>409.64006999999998</c:v>
                </c:pt>
                <c:pt idx="912">
                  <c:v>409.64006999999998</c:v>
                </c:pt>
                <c:pt idx="913">
                  <c:v>409.64006999999998</c:v>
                </c:pt>
                <c:pt idx="914">
                  <c:v>409.64006999999998</c:v>
                </c:pt>
                <c:pt idx="915">
                  <c:v>409.64006999999998</c:v>
                </c:pt>
                <c:pt idx="916">
                  <c:v>409.64006999999998</c:v>
                </c:pt>
                <c:pt idx="917">
                  <c:v>409.64006999999998</c:v>
                </c:pt>
                <c:pt idx="918">
                  <c:v>409.64006999999998</c:v>
                </c:pt>
                <c:pt idx="919">
                  <c:v>396.608994</c:v>
                </c:pt>
                <c:pt idx="920">
                  <c:v>396.608994</c:v>
                </c:pt>
                <c:pt idx="921">
                  <c:v>396.608994</c:v>
                </c:pt>
                <c:pt idx="922">
                  <c:v>396.608994</c:v>
                </c:pt>
                <c:pt idx="923">
                  <c:v>396.608994</c:v>
                </c:pt>
                <c:pt idx="924">
                  <c:v>395.40992799999998</c:v>
                </c:pt>
                <c:pt idx="925">
                  <c:v>395.40992799999998</c:v>
                </c:pt>
                <c:pt idx="926">
                  <c:v>395.29620999999997</c:v>
                </c:pt>
                <c:pt idx="927">
                  <c:v>395.29620999999997</c:v>
                </c:pt>
                <c:pt idx="928">
                  <c:v>393.25309600000003</c:v>
                </c:pt>
                <c:pt idx="929">
                  <c:v>393.25309600000003</c:v>
                </c:pt>
                <c:pt idx="930">
                  <c:v>393.25309600000003</c:v>
                </c:pt>
                <c:pt idx="931">
                  <c:v>393.25309600000003</c:v>
                </c:pt>
                <c:pt idx="932">
                  <c:v>393.25309600000003</c:v>
                </c:pt>
                <c:pt idx="933">
                  <c:v>398.63169499999998</c:v>
                </c:pt>
                <c:pt idx="934">
                  <c:v>398.63169499999998</c:v>
                </c:pt>
                <c:pt idx="935">
                  <c:v>398.63169499999998</c:v>
                </c:pt>
                <c:pt idx="936">
                  <c:v>398.63169499999998</c:v>
                </c:pt>
                <c:pt idx="937">
                  <c:v>398.63169499999998</c:v>
                </c:pt>
                <c:pt idx="938">
                  <c:v>390.56379600000002</c:v>
                </c:pt>
                <c:pt idx="939">
                  <c:v>390.56379600000002</c:v>
                </c:pt>
                <c:pt idx="940">
                  <c:v>390.56379600000002</c:v>
                </c:pt>
                <c:pt idx="941">
                  <c:v>390.56379600000002</c:v>
                </c:pt>
                <c:pt idx="942">
                  <c:v>390.56379600000002</c:v>
                </c:pt>
                <c:pt idx="943">
                  <c:v>390.56379600000002</c:v>
                </c:pt>
                <c:pt idx="944">
                  <c:v>390.56379600000002</c:v>
                </c:pt>
                <c:pt idx="945">
                  <c:v>390.56379600000002</c:v>
                </c:pt>
                <c:pt idx="946">
                  <c:v>390.56379600000002</c:v>
                </c:pt>
                <c:pt idx="947">
                  <c:v>390.56379600000002</c:v>
                </c:pt>
                <c:pt idx="948">
                  <c:v>388.62973599999998</c:v>
                </c:pt>
                <c:pt idx="949">
                  <c:v>388.62973599999998</c:v>
                </c:pt>
                <c:pt idx="950">
                  <c:v>388.62973599999998</c:v>
                </c:pt>
                <c:pt idx="951">
                  <c:v>388.62973599999998</c:v>
                </c:pt>
                <c:pt idx="952">
                  <c:v>388.62973599999998</c:v>
                </c:pt>
                <c:pt idx="953">
                  <c:v>387.21</c:v>
                </c:pt>
                <c:pt idx="954">
                  <c:v>387.21</c:v>
                </c:pt>
                <c:pt idx="955">
                  <c:v>387.21</c:v>
                </c:pt>
                <c:pt idx="956">
                  <c:v>387.21345200000002</c:v>
                </c:pt>
                <c:pt idx="957">
                  <c:v>387.21345200000002</c:v>
                </c:pt>
                <c:pt idx="958">
                  <c:v>389.33787799999999</c:v>
                </c:pt>
                <c:pt idx="959">
                  <c:v>389.33787799999999</c:v>
                </c:pt>
                <c:pt idx="960">
                  <c:v>389.33787799999999</c:v>
                </c:pt>
                <c:pt idx="961">
                  <c:v>389.33787799999999</c:v>
                </c:pt>
                <c:pt idx="962">
                  <c:v>389.33787799999999</c:v>
                </c:pt>
                <c:pt idx="963">
                  <c:v>389.33787799999999</c:v>
                </c:pt>
                <c:pt idx="964">
                  <c:v>389.33787799999999</c:v>
                </c:pt>
                <c:pt idx="965">
                  <c:v>389.33787799999999</c:v>
                </c:pt>
                <c:pt idx="966">
                  <c:v>389.33787799999999</c:v>
                </c:pt>
                <c:pt idx="967">
                  <c:v>389.33787799999999</c:v>
                </c:pt>
                <c:pt idx="968">
                  <c:v>382.96460000000002</c:v>
                </c:pt>
                <c:pt idx="969">
                  <c:v>382.96460000000002</c:v>
                </c:pt>
                <c:pt idx="970">
                  <c:v>382.96460000000002</c:v>
                </c:pt>
                <c:pt idx="971">
                  <c:v>382.96460000000002</c:v>
                </c:pt>
                <c:pt idx="972">
                  <c:v>365.542304</c:v>
                </c:pt>
                <c:pt idx="973">
                  <c:v>365.542304</c:v>
                </c:pt>
                <c:pt idx="974">
                  <c:v>365.542304</c:v>
                </c:pt>
                <c:pt idx="975">
                  <c:v>365.542304</c:v>
                </c:pt>
                <c:pt idx="976">
                  <c:v>365.542304</c:v>
                </c:pt>
                <c:pt idx="977">
                  <c:v>365.542304</c:v>
                </c:pt>
                <c:pt idx="978">
                  <c:v>365.542304</c:v>
                </c:pt>
                <c:pt idx="979">
                  <c:v>365.542304</c:v>
                </c:pt>
                <c:pt idx="980">
                  <c:v>365.542304</c:v>
                </c:pt>
                <c:pt idx="981">
                  <c:v>365.542304</c:v>
                </c:pt>
                <c:pt idx="982">
                  <c:v>363.50858599999998</c:v>
                </c:pt>
                <c:pt idx="983">
                  <c:v>363.50858599999998</c:v>
                </c:pt>
                <c:pt idx="984">
                  <c:v>363.50858599999998</c:v>
                </c:pt>
                <c:pt idx="985">
                  <c:v>363.50858599999998</c:v>
                </c:pt>
                <c:pt idx="986">
                  <c:v>363.50858599999998</c:v>
                </c:pt>
                <c:pt idx="987">
                  <c:v>363.50858599999998</c:v>
                </c:pt>
                <c:pt idx="988">
                  <c:v>363.50858599999998</c:v>
                </c:pt>
                <c:pt idx="989">
                  <c:v>363.50858599999998</c:v>
                </c:pt>
                <c:pt idx="990">
                  <c:v>363.50858599999998</c:v>
                </c:pt>
                <c:pt idx="991">
                  <c:v>363.50858599999998</c:v>
                </c:pt>
                <c:pt idx="992">
                  <c:v>368.19465400000001</c:v>
                </c:pt>
                <c:pt idx="993">
                  <c:v>368.19465400000001</c:v>
                </c:pt>
                <c:pt idx="994">
                  <c:v>368.19465400000001</c:v>
                </c:pt>
                <c:pt idx="995">
                  <c:v>368.19465400000001</c:v>
                </c:pt>
                <c:pt idx="996">
                  <c:v>368.19465400000001</c:v>
                </c:pt>
                <c:pt idx="997">
                  <c:v>368.19465400000001</c:v>
                </c:pt>
                <c:pt idx="998">
                  <c:v>368.19465400000001</c:v>
                </c:pt>
                <c:pt idx="999">
                  <c:v>368.19465400000001</c:v>
                </c:pt>
                <c:pt idx="1000">
                  <c:v>368.19465400000001</c:v>
                </c:pt>
                <c:pt idx="1001">
                  <c:v>368.19465400000001</c:v>
                </c:pt>
                <c:pt idx="1002">
                  <c:v>368.19465400000001</c:v>
                </c:pt>
                <c:pt idx="1003">
                  <c:v>368.19465400000001</c:v>
                </c:pt>
                <c:pt idx="1004">
                  <c:v>368.19465400000001</c:v>
                </c:pt>
                <c:pt idx="1005">
                  <c:v>368.19465400000001</c:v>
                </c:pt>
                <c:pt idx="1006">
                  <c:v>343.88347800000003</c:v>
                </c:pt>
                <c:pt idx="1007">
                  <c:v>343.88347800000003</c:v>
                </c:pt>
                <c:pt idx="1008">
                  <c:v>343.88347800000003</c:v>
                </c:pt>
                <c:pt idx="1009">
                  <c:v>343.88347800000003</c:v>
                </c:pt>
                <c:pt idx="1010">
                  <c:v>343.88347800000003</c:v>
                </c:pt>
                <c:pt idx="1011">
                  <c:v>329.91778299999999</c:v>
                </c:pt>
                <c:pt idx="1012">
                  <c:v>329.91778299999999</c:v>
                </c:pt>
                <c:pt idx="1013">
                  <c:v>329.91778299999999</c:v>
                </c:pt>
                <c:pt idx="1014">
                  <c:v>329.91778299999999</c:v>
                </c:pt>
                <c:pt idx="1015">
                  <c:v>329.91778299999999</c:v>
                </c:pt>
                <c:pt idx="1016">
                  <c:v>329.91778299999999</c:v>
                </c:pt>
                <c:pt idx="1017">
                  <c:v>329.91778299999999</c:v>
                </c:pt>
                <c:pt idx="1018">
                  <c:v>329.91778299999999</c:v>
                </c:pt>
                <c:pt idx="1019">
                  <c:v>329.91778299999999</c:v>
                </c:pt>
                <c:pt idx="1020">
                  <c:v>329.91778299999999</c:v>
                </c:pt>
                <c:pt idx="1021">
                  <c:v>329.91778299999999</c:v>
                </c:pt>
                <c:pt idx="1022">
                  <c:v>329.91778299999999</c:v>
                </c:pt>
                <c:pt idx="1023">
                  <c:v>329.91778299999999</c:v>
                </c:pt>
                <c:pt idx="1024">
                  <c:v>329.91778299999999</c:v>
                </c:pt>
                <c:pt idx="1025">
                  <c:v>329.91778299999999</c:v>
                </c:pt>
                <c:pt idx="1026">
                  <c:v>329.91778299999999</c:v>
                </c:pt>
                <c:pt idx="1027">
                  <c:v>329.91778299999999</c:v>
                </c:pt>
                <c:pt idx="1028">
                  <c:v>329.91778299999999</c:v>
                </c:pt>
                <c:pt idx="1029">
                  <c:v>329.91778299999999</c:v>
                </c:pt>
                <c:pt idx="1030">
                  <c:v>329.91778299999999</c:v>
                </c:pt>
                <c:pt idx="1031">
                  <c:v>329.91778299999999</c:v>
                </c:pt>
                <c:pt idx="1032">
                  <c:v>329.91778299999999</c:v>
                </c:pt>
                <c:pt idx="1033">
                  <c:v>329.91778299999999</c:v>
                </c:pt>
                <c:pt idx="1034">
                  <c:v>324.28583200000003</c:v>
                </c:pt>
                <c:pt idx="1035">
                  <c:v>324.28583200000003</c:v>
                </c:pt>
                <c:pt idx="1036">
                  <c:v>324.28583200000003</c:v>
                </c:pt>
                <c:pt idx="1037">
                  <c:v>324.28583200000003</c:v>
                </c:pt>
                <c:pt idx="1038">
                  <c:v>324.28583200000003</c:v>
                </c:pt>
                <c:pt idx="1039">
                  <c:v>324.28583200000003</c:v>
                </c:pt>
                <c:pt idx="1040">
                  <c:v>324.28583200000003</c:v>
                </c:pt>
                <c:pt idx="1041">
                  <c:v>324.28583200000003</c:v>
                </c:pt>
                <c:pt idx="1042">
                  <c:v>324.28583200000003</c:v>
                </c:pt>
                <c:pt idx="1043">
                  <c:v>324.28583200000003</c:v>
                </c:pt>
                <c:pt idx="1044">
                  <c:v>324.28583200000003</c:v>
                </c:pt>
                <c:pt idx="1045">
                  <c:v>324.28583200000003</c:v>
                </c:pt>
                <c:pt idx="1046">
                  <c:v>324.28583200000003</c:v>
                </c:pt>
                <c:pt idx="1047">
                  <c:v>324.28583200000003</c:v>
                </c:pt>
                <c:pt idx="1048">
                  <c:v>324.28583200000003</c:v>
                </c:pt>
                <c:pt idx="1049">
                  <c:v>324.28583200000003</c:v>
                </c:pt>
                <c:pt idx="1050">
                  <c:v>324.28583200000003</c:v>
                </c:pt>
                <c:pt idx="1051">
                  <c:v>324.28583200000003</c:v>
                </c:pt>
                <c:pt idx="1052">
                  <c:v>324.28583200000003</c:v>
                </c:pt>
                <c:pt idx="1053">
                  <c:v>324.28583200000003</c:v>
                </c:pt>
                <c:pt idx="1054">
                  <c:v>324.28583200000003</c:v>
                </c:pt>
                <c:pt idx="1055">
                  <c:v>324.37982</c:v>
                </c:pt>
                <c:pt idx="1056">
                  <c:v>324.37982</c:v>
                </c:pt>
                <c:pt idx="1057">
                  <c:v>324.37982</c:v>
                </c:pt>
                <c:pt idx="1058">
                  <c:v>324.37982</c:v>
                </c:pt>
                <c:pt idx="1059">
                  <c:v>324.37982</c:v>
                </c:pt>
                <c:pt idx="1060">
                  <c:v>324.37982</c:v>
                </c:pt>
                <c:pt idx="1061">
                  <c:v>324.37982</c:v>
                </c:pt>
                <c:pt idx="1062">
                  <c:v>324.37982</c:v>
                </c:pt>
                <c:pt idx="1063">
                  <c:v>324.37982</c:v>
                </c:pt>
                <c:pt idx="1064">
                  <c:v>324.37982</c:v>
                </c:pt>
                <c:pt idx="1065">
                  <c:v>324.37982</c:v>
                </c:pt>
                <c:pt idx="1066">
                  <c:v>324.37982</c:v>
                </c:pt>
                <c:pt idx="1067">
                  <c:v>324.37982</c:v>
                </c:pt>
                <c:pt idx="1068">
                  <c:v>324.37982</c:v>
                </c:pt>
                <c:pt idx="1069">
                  <c:v>324.37982</c:v>
                </c:pt>
                <c:pt idx="1070">
                  <c:v>324.37982</c:v>
                </c:pt>
                <c:pt idx="1071">
                  <c:v>324.37982</c:v>
                </c:pt>
                <c:pt idx="1072">
                  <c:v>324.37982</c:v>
                </c:pt>
                <c:pt idx="1073">
                  <c:v>324.37982</c:v>
                </c:pt>
                <c:pt idx="1074">
                  <c:v>331.97929499999998</c:v>
                </c:pt>
                <c:pt idx="1075">
                  <c:v>331.97929499999998</c:v>
                </c:pt>
                <c:pt idx="1076">
                  <c:v>331.97929499999998</c:v>
                </c:pt>
                <c:pt idx="1077">
                  <c:v>331.97929499999998</c:v>
                </c:pt>
                <c:pt idx="1078">
                  <c:v>331.97929499999998</c:v>
                </c:pt>
                <c:pt idx="1079">
                  <c:v>331.97929499999998</c:v>
                </c:pt>
                <c:pt idx="1080">
                  <c:v>331.97929499999998</c:v>
                </c:pt>
                <c:pt idx="1081">
                  <c:v>331.97929499999998</c:v>
                </c:pt>
                <c:pt idx="1082">
                  <c:v>331.97929499999998</c:v>
                </c:pt>
                <c:pt idx="1083">
                  <c:v>331.97929499999998</c:v>
                </c:pt>
                <c:pt idx="1084">
                  <c:v>331.97929499999998</c:v>
                </c:pt>
                <c:pt idx="1085">
                  <c:v>331.97929499999998</c:v>
                </c:pt>
                <c:pt idx="1086">
                  <c:v>331.97929499999998</c:v>
                </c:pt>
                <c:pt idx="1087">
                  <c:v>331.97929499999998</c:v>
                </c:pt>
                <c:pt idx="1088">
                  <c:v>331.97929499999998</c:v>
                </c:pt>
                <c:pt idx="1089">
                  <c:v>331.97929499999998</c:v>
                </c:pt>
                <c:pt idx="1090">
                  <c:v>331.97929499999998</c:v>
                </c:pt>
                <c:pt idx="1091">
                  <c:v>331.97929499999998</c:v>
                </c:pt>
                <c:pt idx="1092">
                  <c:v>331.97929499999998</c:v>
                </c:pt>
                <c:pt idx="1093">
                  <c:v>331.97929499999998</c:v>
                </c:pt>
                <c:pt idx="1094">
                  <c:v>331.97929499999998</c:v>
                </c:pt>
                <c:pt idx="1095">
                  <c:v>295.77</c:v>
                </c:pt>
                <c:pt idx="1096">
                  <c:v>295.77</c:v>
                </c:pt>
                <c:pt idx="1097">
                  <c:v>295.77</c:v>
                </c:pt>
                <c:pt idx="1098">
                  <c:v>295.77</c:v>
                </c:pt>
                <c:pt idx="1099">
                  <c:v>295.76880299999999</c:v>
                </c:pt>
                <c:pt idx="1100">
                  <c:v>295.76880299999999</c:v>
                </c:pt>
                <c:pt idx="1101">
                  <c:v>295.76880299999999</c:v>
                </c:pt>
                <c:pt idx="1102">
                  <c:v>295.76880299999999</c:v>
                </c:pt>
                <c:pt idx="1103">
                  <c:v>295.76880299999999</c:v>
                </c:pt>
                <c:pt idx="1104">
                  <c:v>295.76880299999999</c:v>
                </c:pt>
                <c:pt idx="1105">
                  <c:v>295.76880299999999</c:v>
                </c:pt>
                <c:pt idx="1106">
                  <c:v>295.76880299999999</c:v>
                </c:pt>
                <c:pt idx="1107">
                  <c:v>295.76880299999999</c:v>
                </c:pt>
                <c:pt idx="1108">
                  <c:v>295.76880299999999</c:v>
                </c:pt>
                <c:pt idx="1109">
                  <c:v>295.76880299999999</c:v>
                </c:pt>
                <c:pt idx="1110">
                  <c:v>295.76880299999999</c:v>
                </c:pt>
                <c:pt idx="1111">
                  <c:v>295.76880299999999</c:v>
                </c:pt>
                <c:pt idx="1112">
                  <c:v>295.76880299999999</c:v>
                </c:pt>
                <c:pt idx="1113">
                  <c:v>295.76880299999999</c:v>
                </c:pt>
                <c:pt idx="1114">
                  <c:v>295.76880299999999</c:v>
                </c:pt>
                <c:pt idx="1115">
                  <c:v>301.52054900000002</c:v>
                </c:pt>
                <c:pt idx="1116">
                  <c:v>301.52054900000002</c:v>
                </c:pt>
                <c:pt idx="1117">
                  <c:v>301.52054900000002</c:v>
                </c:pt>
                <c:pt idx="1118">
                  <c:v>301.52054900000002</c:v>
                </c:pt>
                <c:pt idx="1119">
                  <c:v>301.52054900000002</c:v>
                </c:pt>
                <c:pt idx="1120">
                  <c:v>301.52054900000002</c:v>
                </c:pt>
                <c:pt idx="1121">
                  <c:v>301.52054900000002</c:v>
                </c:pt>
                <c:pt idx="1122">
                  <c:v>301.52054900000002</c:v>
                </c:pt>
                <c:pt idx="1123">
                  <c:v>301.52054900000002</c:v>
                </c:pt>
                <c:pt idx="1124">
                  <c:v>301.52054900000002</c:v>
                </c:pt>
                <c:pt idx="1125">
                  <c:v>301.52054900000002</c:v>
                </c:pt>
                <c:pt idx="1126">
                  <c:v>301.52054900000002</c:v>
                </c:pt>
                <c:pt idx="1127">
                  <c:v>301.52054900000002</c:v>
                </c:pt>
                <c:pt idx="1128">
                  <c:v>301.52054900000002</c:v>
                </c:pt>
                <c:pt idx="1129">
                  <c:v>301.52054900000002</c:v>
                </c:pt>
                <c:pt idx="1130">
                  <c:v>301.52054900000002</c:v>
                </c:pt>
                <c:pt idx="1131">
                  <c:v>301.52054900000002</c:v>
                </c:pt>
                <c:pt idx="1132">
                  <c:v>301.52054900000002</c:v>
                </c:pt>
                <c:pt idx="1133">
                  <c:v>301.52054900000002</c:v>
                </c:pt>
                <c:pt idx="1134">
                  <c:v>301.52054900000002</c:v>
                </c:pt>
                <c:pt idx="1135">
                  <c:v>301.52054900000002</c:v>
                </c:pt>
                <c:pt idx="1136">
                  <c:v>274.76083299999999</c:v>
                </c:pt>
                <c:pt idx="1137">
                  <c:v>274.76083299999999</c:v>
                </c:pt>
                <c:pt idx="1138">
                  <c:v>274.76083299999999</c:v>
                </c:pt>
                <c:pt idx="1139">
                  <c:v>274.76083299999999</c:v>
                </c:pt>
                <c:pt idx="1140">
                  <c:v>274.76083299999999</c:v>
                </c:pt>
                <c:pt idx="1141">
                  <c:v>274.76083299999999</c:v>
                </c:pt>
                <c:pt idx="1142">
                  <c:v>274.76083299999999</c:v>
                </c:pt>
                <c:pt idx="1143">
                  <c:v>274.76083299999999</c:v>
                </c:pt>
                <c:pt idx="1144">
                  <c:v>274.76083299999999</c:v>
                </c:pt>
                <c:pt idx="1145">
                  <c:v>274.76083299999999</c:v>
                </c:pt>
                <c:pt idx="1146">
                  <c:v>274.76083299999999</c:v>
                </c:pt>
                <c:pt idx="1147">
                  <c:v>274.76083299999999</c:v>
                </c:pt>
                <c:pt idx="1148">
                  <c:v>274.76083299999999</c:v>
                </c:pt>
                <c:pt idx="1149">
                  <c:v>274.76083299999999</c:v>
                </c:pt>
                <c:pt idx="1150">
                  <c:v>274.76083299999999</c:v>
                </c:pt>
                <c:pt idx="1151">
                  <c:v>274.76083299999999</c:v>
                </c:pt>
                <c:pt idx="1152">
                  <c:v>274.76083299999999</c:v>
                </c:pt>
                <c:pt idx="1153">
                  <c:v>274.76083299999999</c:v>
                </c:pt>
                <c:pt idx="1154">
                  <c:v>274.76083299999999</c:v>
                </c:pt>
                <c:pt idx="1155">
                  <c:v>274.76083299999999</c:v>
                </c:pt>
                <c:pt idx="1156">
                  <c:v>274.76083299999999</c:v>
                </c:pt>
                <c:pt idx="1157">
                  <c:v>276.19841400000001</c:v>
                </c:pt>
                <c:pt idx="1158">
                  <c:v>276.19841400000001</c:v>
                </c:pt>
                <c:pt idx="1159">
                  <c:v>276.19841400000001</c:v>
                </c:pt>
                <c:pt idx="1160">
                  <c:v>276.19841400000001</c:v>
                </c:pt>
                <c:pt idx="1161">
                  <c:v>276.19841400000001</c:v>
                </c:pt>
                <c:pt idx="1162">
                  <c:v>276.19841400000001</c:v>
                </c:pt>
                <c:pt idx="1163">
                  <c:v>276.19841400000001</c:v>
                </c:pt>
                <c:pt idx="1164">
                  <c:v>276.19841400000001</c:v>
                </c:pt>
                <c:pt idx="1165">
                  <c:v>276.19841400000001</c:v>
                </c:pt>
                <c:pt idx="1166">
                  <c:v>276.19841400000001</c:v>
                </c:pt>
                <c:pt idx="1167">
                  <c:v>276.19841400000001</c:v>
                </c:pt>
                <c:pt idx="1168">
                  <c:v>276.19841400000001</c:v>
                </c:pt>
                <c:pt idx="1169">
                  <c:v>276.19841400000001</c:v>
                </c:pt>
                <c:pt idx="1170">
                  <c:v>276.19841400000001</c:v>
                </c:pt>
                <c:pt idx="1171">
                  <c:v>276.19841400000001</c:v>
                </c:pt>
                <c:pt idx="1172">
                  <c:v>276.19841400000001</c:v>
                </c:pt>
                <c:pt idx="1173">
                  <c:v>276.19841400000001</c:v>
                </c:pt>
                <c:pt idx="1174">
                  <c:v>276.19841400000001</c:v>
                </c:pt>
                <c:pt idx="1175">
                  <c:v>276.19841400000001</c:v>
                </c:pt>
                <c:pt idx="1176">
                  <c:v>276.19841400000001</c:v>
                </c:pt>
                <c:pt idx="1177">
                  <c:v>304.91227500000002</c:v>
                </c:pt>
                <c:pt idx="1178">
                  <c:v>304.91227500000002</c:v>
                </c:pt>
                <c:pt idx="1179">
                  <c:v>304.91227500000002</c:v>
                </c:pt>
                <c:pt idx="1180">
                  <c:v>304.91227500000002</c:v>
                </c:pt>
                <c:pt idx="1181">
                  <c:v>304.91227500000002</c:v>
                </c:pt>
                <c:pt idx="1182">
                  <c:v>304.91227500000002</c:v>
                </c:pt>
                <c:pt idx="1183">
                  <c:v>304.91227500000002</c:v>
                </c:pt>
                <c:pt idx="1184">
                  <c:v>304.91227500000002</c:v>
                </c:pt>
                <c:pt idx="1185">
                  <c:v>304.91227500000002</c:v>
                </c:pt>
                <c:pt idx="1186">
                  <c:v>304.91227500000002</c:v>
                </c:pt>
                <c:pt idx="1187">
                  <c:v>304.91227500000002</c:v>
                </c:pt>
                <c:pt idx="1188">
                  <c:v>304.91227500000002</c:v>
                </c:pt>
                <c:pt idx="1189">
                  <c:v>304.91227500000002</c:v>
                </c:pt>
                <c:pt idx="1190">
                  <c:v>304.91227500000002</c:v>
                </c:pt>
                <c:pt idx="1191">
                  <c:v>304.91227500000002</c:v>
                </c:pt>
                <c:pt idx="1192">
                  <c:v>304.91227500000002</c:v>
                </c:pt>
                <c:pt idx="1193">
                  <c:v>304.91227500000002</c:v>
                </c:pt>
                <c:pt idx="1194">
                  <c:v>304.91227500000002</c:v>
                </c:pt>
                <c:pt idx="1195">
                  <c:v>304.91227500000002</c:v>
                </c:pt>
                <c:pt idx="1196">
                  <c:v>304.91227500000002</c:v>
                </c:pt>
                <c:pt idx="1197">
                  <c:v>304.91227500000002</c:v>
                </c:pt>
                <c:pt idx="1198">
                  <c:v>304.91227500000002</c:v>
                </c:pt>
                <c:pt idx="1199">
                  <c:v>271.54260199999999</c:v>
                </c:pt>
                <c:pt idx="1200">
                  <c:v>271.54260199999999</c:v>
                </c:pt>
                <c:pt idx="1201">
                  <c:v>271.54260199999999</c:v>
                </c:pt>
                <c:pt idx="1202">
                  <c:v>271.54260199999999</c:v>
                </c:pt>
                <c:pt idx="1203">
                  <c:v>271.54260199999999</c:v>
                </c:pt>
                <c:pt idx="1204">
                  <c:v>271.54260199999999</c:v>
                </c:pt>
                <c:pt idx="1205">
                  <c:v>271.54260199999999</c:v>
                </c:pt>
                <c:pt idx="1206">
                  <c:v>271.54260199999999</c:v>
                </c:pt>
                <c:pt idx="1207">
                  <c:v>271.54260199999999</c:v>
                </c:pt>
                <c:pt idx="1208">
                  <c:v>271.54260199999999</c:v>
                </c:pt>
                <c:pt idx="1209">
                  <c:v>271.54260199999999</c:v>
                </c:pt>
                <c:pt idx="1210">
                  <c:v>271.54260199999999</c:v>
                </c:pt>
                <c:pt idx="1211">
                  <c:v>271.54260199999999</c:v>
                </c:pt>
                <c:pt idx="1212">
                  <c:v>271.54260199999999</c:v>
                </c:pt>
                <c:pt idx="1213">
                  <c:v>271.54260199999999</c:v>
                </c:pt>
                <c:pt idx="1214">
                  <c:v>271.54260199999999</c:v>
                </c:pt>
                <c:pt idx="1215">
                  <c:v>271.54260199999999</c:v>
                </c:pt>
                <c:pt idx="1216">
                  <c:v>271.54260199999999</c:v>
                </c:pt>
                <c:pt idx="1217">
                  <c:v>271.54260199999999</c:v>
                </c:pt>
                <c:pt idx="1218">
                  <c:v>282.74404700000002</c:v>
                </c:pt>
                <c:pt idx="1219">
                  <c:v>282.74404700000002</c:v>
                </c:pt>
                <c:pt idx="1220">
                  <c:v>282.74404700000002</c:v>
                </c:pt>
                <c:pt idx="1221">
                  <c:v>282.74404700000002</c:v>
                </c:pt>
                <c:pt idx="1222">
                  <c:v>282.74404700000002</c:v>
                </c:pt>
                <c:pt idx="1223">
                  <c:v>282.74404700000002</c:v>
                </c:pt>
                <c:pt idx="1224">
                  <c:v>282.74404700000002</c:v>
                </c:pt>
                <c:pt idx="1225">
                  <c:v>282.74404700000002</c:v>
                </c:pt>
                <c:pt idx="1226">
                  <c:v>282.74404700000002</c:v>
                </c:pt>
                <c:pt idx="1227">
                  <c:v>282.74404700000002</c:v>
                </c:pt>
                <c:pt idx="1228">
                  <c:v>282.74404700000002</c:v>
                </c:pt>
                <c:pt idx="1229">
                  <c:v>282.74404700000002</c:v>
                </c:pt>
                <c:pt idx="1230">
                  <c:v>282.74404700000002</c:v>
                </c:pt>
                <c:pt idx="1231">
                  <c:v>282.74404700000002</c:v>
                </c:pt>
                <c:pt idx="1232">
                  <c:v>282.74404700000002</c:v>
                </c:pt>
                <c:pt idx="1233">
                  <c:v>282.74404700000002</c:v>
                </c:pt>
                <c:pt idx="1234">
                  <c:v>282.74404700000002</c:v>
                </c:pt>
                <c:pt idx="1235">
                  <c:v>282.74404700000002</c:v>
                </c:pt>
                <c:pt idx="1236">
                  <c:v>282.74404700000002</c:v>
                </c:pt>
                <c:pt idx="1237">
                  <c:v>282.74404700000002</c:v>
                </c:pt>
                <c:pt idx="1238">
                  <c:v>282.74404700000002</c:v>
                </c:pt>
                <c:pt idx="1239">
                  <c:v>282.74404700000002</c:v>
                </c:pt>
                <c:pt idx="1240">
                  <c:v>278.99075900000003</c:v>
                </c:pt>
                <c:pt idx="1241">
                  <c:v>278.99075900000003</c:v>
                </c:pt>
                <c:pt idx="1242">
                  <c:v>278.99075900000003</c:v>
                </c:pt>
                <c:pt idx="1243">
                  <c:v>278.99075900000003</c:v>
                </c:pt>
                <c:pt idx="1244">
                  <c:v>278.99075900000003</c:v>
                </c:pt>
                <c:pt idx="1245">
                  <c:v>278.99075900000003</c:v>
                </c:pt>
                <c:pt idx="1246">
                  <c:v>278.99075900000003</c:v>
                </c:pt>
                <c:pt idx="1247">
                  <c:v>278.99075900000003</c:v>
                </c:pt>
                <c:pt idx="1248">
                  <c:v>278.99075900000003</c:v>
                </c:pt>
                <c:pt idx="1249">
                  <c:v>278.99075900000003</c:v>
                </c:pt>
                <c:pt idx="1250">
                  <c:v>278.99075900000003</c:v>
                </c:pt>
                <c:pt idx="1251">
                  <c:v>278.99075900000003</c:v>
                </c:pt>
                <c:pt idx="1252">
                  <c:v>278.99075900000003</c:v>
                </c:pt>
                <c:pt idx="1253">
                  <c:v>278.99075900000003</c:v>
                </c:pt>
                <c:pt idx="1254">
                  <c:v>278.99075900000003</c:v>
                </c:pt>
                <c:pt idx="1255">
                  <c:v>278.99075900000003</c:v>
                </c:pt>
                <c:pt idx="1256">
                  <c:v>278.99075900000003</c:v>
                </c:pt>
                <c:pt idx="1257">
                  <c:v>278.99075900000003</c:v>
                </c:pt>
                <c:pt idx="1258">
                  <c:v>278.99075900000003</c:v>
                </c:pt>
                <c:pt idx="1259">
                  <c:v>278.99075900000003</c:v>
                </c:pt>
                <c:pt idx="1260">
                  <c:v>278.99075900000003</c:v>
                </c:pt>
                <c:pt idx="1261">
                  <c:v>278.99075900000003</c:v>
                </c:pt>
                <c:pt idx="1262">
                  <c:v>285.48209600000001</c:v>
                </c:pt>
                <c:pt idx="1263">
                  <c:v>285.48209600000001</c:v>
                </c:pt>
                <c:pt idx="1264">
                  <c:v>285.48209600000001</c:v>
                </c:pt>
                <c:pt idx="1265">
                  <c:v>285.48209600000001</c:v>
                </c:pt>
                <c:pt idx="1266">
                  <c:v>285.48209600000001</c:v>
                </c:pt>
                <c:pt idx="1267">
                  <c:v>285.48209600000001</c:v>
                </c:pt>
                <c:pt idx="1268">
                  <c:v>285.48209600000001</c:v>
                </c:pt>
                <c:pt idx="1269">
                  <c:v>285.48209600000001</c:v>
                </c:pt>
                <c:pt idx="1270">
                  <c:v>285.48209600000001</c:v>
                </c:pt>
                <c:pt idx="1271">
                  <c:v>285.48209600000001</c:v>
                </c:pt>
                <c:pt idx="1272">
                  <c:v>285.48209600000001</c:v>
                </c:pt>
                <c:pt idx="1273">
                  <c:v>285.48209600000001</c:v>
                </c:pt>
                <c:pt idx="1274">
                  <c:v>285.48209600000001</c:v>
                </c:pt>
                <c:pt idx="1275">
                  <c:v>285.48209600000001</c:v>
                </c:pt>
                <c:pt idx="1276">
                  <c:v>285.48209600000001</c:v>
                </c:pt>
                <c:pt idx="1277">
                  <c:v>285.48209600000001</c:v>
                </c:pt>
                <c:pt idx="1278">
                  <c:v>285.48209600000001</c:v>
                </c:pt>
                <c:pt idx="1279">
                  <c:v>285.48209600000001</c:v>
                </c:pt>
                <c:pt idx="1280">
                  <c:v>285.48209600000001</c:v>
                </c:pt>
                <c:pt idx="1281">
                  <c:v>306.49</c:v>
                </c:pt>
                <c:pt idx="1282">
                  <c:v>306.49</c:v>
                </c:pt>
                <c:pt idx="1283">
                  <c:v>306.49</c:v>
                </c:pt>
                <c:pt idx="1284">
                  <c:v>306.49</c:v>
                </c:pt>
                <c:pt idx="1285">
                  <c:v>306.49</c:v>
                </c:pt>
                <c:pt idx="1286">
                  <c:v>306.49</c:v>
                </c:pt>
                <c:pt idx="1287">
                  <c:v>306.49</c:v>
                </c:pt>
                <c:pt idx="1288">
                  <c:v>306.49</c:v>
                </c:pt>
                <c:pt idx="1289">
                  <c:v>306.48840200000001</c:v>
                </c:pt>
                <c:pt idx="1290">
                  <c:v>306.48840200000001</c:v>
                </c:pt>
                <c:pt idx="1291">
                  <c:v>306.48840200000001</c:v>
                </c:pt>
                <c:pt idx="1292">
                  <c:v>306.48840200000001</c:v>
                </c:pt>
                <c:pt idx="1293">
                  <c:v>306.48840200000001</c:v>
                </c:pt>
                <c:pt idx="1294">
                  <c:v>306.48840200000001</c:v>
                </c:pt>
                <c:pt idx="1295">
                  <c:v>306.48840200000001</c:v>
                </c:pt>
                <c:pt idx="1296">
                  <c:v>306.48840200000001</c:v>
                </c:pt>
                <c:pt idx="1297">
                  <c:v>306.48840200000001</c:v>
                </c:pt>
                <c:pt idx="1298">
                  <c:v>306.48840200000001</c:v>
                </c:pt>
                <c:pt idx="1299">
                  <c:v>306.48840200000001</c:v>
                </c:pt>
                <c:pt idx="1300">
                  <c:v>306.48840200000001</c:v>
                </c:pt>
                <c:pt idx="1301">
                  <c:v>306.48840200000001</c:v>
                </c:pt>
                <c:pt idx="1302">
                  <c:v>306.48840200000001</c:v>
                </c:pt>
                <c:pt idx="1303">
                  <c:v>306.48840200000001</c:v>
                </c:pt>
                <c:pt idx="1304">
                  <c:v>304.51672500000001</c:v>
                </c:pt>
                <c:pt idx="1305">
                  <c:v>304.51672500000001</c:v>
                </c:pt>
                <c:pt idx="1306">
                  <c:v>304.51672500000001</c:v>
                </c:pt>
                <c:pt idx="1307">
                  <c:v>304.51672500000001</c:v>
                </c:pt>
                <c:pt idx="1308">
                  <c:v>304.51672500000001</c:v>
                </c:pt>
                <c:pt idx="1309">
                  <c:v>304.51672500000001</c:v>
                </c:pt>
                <c:pt idx="1310">
                  <c:v>304.51672500000001</c:v>
                </c:pt>
                <c:pt idx="1311">
                  <c:v>304.51672500000001</c:v>
                </c:pt>
                <c:pt idx="1312">
                  <c:v>304.51672500000001</c:v>
                </c:pt>
                <c:pt idx="1313">
                  <c:v>304.51672500000001</c:v>
                </c:pt>
                <c:pt idx="1314">
                  <c:v>304.51672500000001</c:v>
                </c:pt>
                <c:pt idx="1315">
                  <c:v>304.51672500000001</c:v>
                </c:pt>
                <c:pt idx="1316">
                  <c:v>304.51672500000001</c:v>
                </c:pt>
                <c:pt idx="1317">
                  <c:v>304.51672500000001</c:v>
                </c:pt>
                <c:pt idx="1318">
                  <c:v>304.51672500000001</c:v>
                </c:pt>
                <c:pt idx="1319">
                  <c:v>304.51672500000001</c:v>
                </c:pt>
                <c:pt idx="1320">
                  <c:v>304.51672500000001</c:v>
                </c:pt>
                <c:pt idx="1321">
                  <c:v>304.51672500000001</c:v>
                </c:pt>
                <c:pt idx="1322">
                  <c:v>304.51672500000001</c:v>
                </c:pt>
                <c:pt idx="1323">
                  <c:v>308.37471499999998</c:v>
                </c:pt>
                <c:pt idx="1324">
                  <c:v>308.37471499999998</c:v>
                </c:pt>
                <c:pt idx="1325">
                  <c:v>308.37471499999998</c:v>
                </c:pt>
                <c:pt idx="1326">
                  <c:v>308.37471499999998</c:v>
                </c:pt>
                <c:pt idx="1327">
                  <c:v>308.37471499999998</c:v>
                </c:pt>
                <c:pt idx="1328">
                  <c:v>308.37471499999998</c:v>
                </c:pt>
                <c:pt idx="1329">
                  <c:v>308.37471499999998</c:v>
                </c:pt>
                <c:pt idx="1330">
                  <c:v>308.37471499999998</c:v>
                </c:pt>
                <c:pt idx="1331">
                  <c:v>308.37471499999998</c:v>
                </c:pt>
                <c:pt idx="1332">
                  <c:v>308.37471499999998</c:v>
                </c:pt>
                <c:pt idx="1333">
                  <c:v>308.37471499999998</c:v>
                </c:pt>
                <c:pt idx="1334">
                  <c:v>308.37471499999998</c:v>
                </c:pt>
                <c:pt idx="1335">
                  <c:v>308.37471499999998</c:v>
                </c:pt>
                <c:pt idx="1336">
                  <c:v>308.37471499999998</c:v>
                </c:pt>
                <c:pt idx="1337">
                  <c:v>308.37471499999998</c:v>
                </c:pt>
                <c:pt idx="1338">
                  <c:v>308.37471499999998</c:v>
                </c:pt>
                <c:pt idx="1339">
                  <c:v>308.37471499999998</c:v>
                </c:pt>
                <c:pt idx="1340">
                  <c:v>308.37471499999998</c:v>
                </c:pt>
                <c:pt idx="1341">
                  <c:v>308.37471499999998</c:v>
                </c:pt>
                <c:pt idx="1342">
                  <c:v>308.37471499999998</c:v>
                </c:pt>
                <c:pt idx="1343">
                  <c:v>262.07</c:v>
                </c:pt>
                <c:pt idx="1344">
                  <c:v>262.07</c:v>
                </c:pt>
                <c:pt idx="1345">
                  <c:v>262.07</c:v>
                </c:pt>
                <c:pt idx="1346">
                  <c:v>262.07</c:v>
                </c:pt>
                <c:pt idx="1347">
                  <c:v>262.07</c:v>
                </c:pt>
                <c:pt idx="1348">
                  <c:v>262.07</c:v>
                </c:pt>
                <c:pt idx="1349">
                  <c:v>262.07</c:v>
                </c:pt>
                <c:pt idx="1350">
                  <c:v>262.07</c:v>
                </c:pt>
                <c:pt idx="1351">
                  <c:v>262.07</c:v>
                </c:pt>
                <c:pt idx="1352">
                  <c:v>262.07</c:v>
                </c:pt>
                <c:pt idx="1353">
                  <c:v>262.07</c:v>
                </c:pt>
                <c:pt idx="1354">
                  <c:v>262.07</c:v>
                </c:pt>
                <c:pt idx="1355">
                  <c:v>262.07</c:v>
                </c:pt>
                <c:pt idx="1356">
                  <c:v>262.07</c:v>
                </c:pt>
                <c:pt idx="1357">
                  <c:v>262.07</c:v>
                </c:pt>
                <c:pt idx="1358">
                  <c:v>262.07</c:v>
                </c:pt>
                <c:pt idx="1359">
                  <c:v>262.07</c:v>
                </c:pt>
                <c:pt idx="1360">
                  <c:v>262.07</c:v>
                </c:pt>
                <c:pt idx="1361">
                  <c:v>262.07</c:v>
                </c:pt>
                <c:pt idx="1362">
                  <c:v>262.07</c:v>
                </c:pt>
                <c:pt idx="1363">
                  <c:v>262.07</c:v>
                </c:pt>
                <c:pt idx="1364">
                  <c:v>262.07</c:v>
                </c:pt>
                <c:pt idx="1365">
                  <c:v>282.26099900000003</c:v>
                </c:pt>
                <c:pt idx="1366">
                  <c:v>282.26099900000003</c:v>
                </c:pt>
                <c:pt idx="1367">
                  <c:v>282.26099900000003</c:v>
                </c:pt>
                <c:pt idx="1368">
                  <c:v>282.26099900000003</c:v>
                </c:pt>
                <c:pt idx="1369">
                  <c:v>282.26099900000003</c:v>
                </c:pt>
                <c:pt idx="1370">
                  <c:v>282.26099900000003</c:v>
                </c:pt>
                <c:pt idx="1371">
                  <c:v>282.26099900000003</c:v>
                </c:pt>
                <c:pt idx="1372">
                  <c:v>282.26099900000003</c:v>
                </c:pt>
                <c:pt idx="1373">
                  <c:v>282.26099900000003</c:v>
                </c:pt>
                <c:pt idx="1374">
                  <c:v>282.26099900000003</c:v>
                </c:pt>
                <c:pt idx="1375">
                  <c:v>282.26099900000003</c:v>
                </c:pt>
                <c:pt idx="1376">
                  <c:v>282.26099900000003</c:v>
                </c:pt>
                <c:pt idx="1377">
                  <c:v>282.26099900000003</c:v>
                </c:pt>
                <c:pt idx="1378">
                  <c:v>282.26099900000003</c:v>
                </c:pt>
                <c:pt idx="1379">
                  <c:v>282.26099900000003</c:v>
                </c:pt>
                <c:pt idx="1380">
                  <c:v>282.26099900000003</c:v>
                </c:pt>
                <c:pt idx="1381">
                  <c:v>282.26099900000003</c:v>
                </c:pt>
                <c:pt idx="1382">
                  <c:v>282.26099900000003</c:v>
                </c:pt>
                <c:pt idx="1383">
                  <c:v>282.26099900000003</c:v>
                </c:pt>
                <c:pt idx="1384">
                  <c:v>282.26099900000003</c:v>
                </c:pt>
                <c:pt idx="1385">
                  <c:v>282.26099900000003</c:v>
                </c:pt>
                <c:pt idx="1386">
                  <c:v>282.26099900000003</c:v>
                </c:pt>
                <c:pt idx="1387">
                  <c:v>246.65</c:v>
                </c:pt>
                <c:pt idx="1388">
                  <c:v>246.65</c:v>
                </c:pt>
                <c:pt idx="1389">
                  <c:v>246.65</c:v>
                </c:pt>
                <c:pt idx="1390">
                  <c:v>246.65</c:v>
                </c:pt>
                <c:pt idx="1391">
                  <c:v>246.65</c:v>
                </c:pt>
                <c:pt idx="1392">
                  <c:v>246.65</c:v>
                </c:pt>
                <c:pt idx="1393">
                  <c:v>246.65</c:v>
                </c:pt>
                <c:pt idx="1394">
                  <c:v>246.65</c:v>
                </c:pt>
                <c:pt idx="1395">
                  <c:v>246.65</c:v>
                </c:pt>
                <c:pt idx="1396">
                  <c:v>246.65</c:v>
                </c:pt>
                <c:pt idx="1397">
                  <c:v>246.65</c:v>
                </c:pt>
                <c:pt idx="1398">
                  <c:v>246.65</c:v>
                </c:pt>
                <c:pt idx="1399">
                  <c:v>246.65</c:v>
                </c:pt>
                <c:pt idx="1400">
                  <c:v>246.65</c:v>
                </c:pt>
                <c:pt idx="1401">
                  <c:v>246.65</c:v>
                </c:pt>
                <c:pt idx="1402">
                  <c:v>246.65</c:v>
                </c:pt>
                <c:pt idx="1403">
                  <c:v>246.65</c:v>
                </c:pt>
                <c:pt idx="1404">
                  <c:v>246.65</c:v>
                </c:pt>
                <c:pt idx="1405">
                  <c:v>246.65</c:v>
                </c:pt>
                <c:pt idx="1406">
                  <c:v>246.65</c:v>
                </c:pt>
                <c:pt idx="1407">
                  <c:v>246.65</c:v>
                </c:pt>
                <c:pt idx="1408">
                  <c:v>238.40765999999999</c:v>
                </c:pt>
                <c:pt idx="1409">
                  <c:v>238.40765999999999</c:v>
                </c:pt>
                <c:pt idx="1410">
                  <c:v>238.40765999999999</c:v>
                </c:pt>
                <c:pt idx="1411">
                  <c:v>238.40765999999999</c:v>
                </c:pt>
                <c:pt idx="1412">
                  <c:v>238.40765999999999</c:v>
                </c:pt>
                <c:pt idx="1413">
                  <c:v>238.40765999999999</c:v>
                </c:pt>
                <c:pt idx="1414">
                  <c:v>238.40765999999999</c:v>
                </c:pt>
                <c:pt idx="1415">
                  <c:v>238.40765999999999</c:v>
                </c:pt>
                <c:pt idx="1416">
                  <c:v>238.40765999999999</c:v>
                </c:pt>
                <c:pt idx="1417">
                  <c:v>238.40765999999999</c:v>
                </c:pt>
                <c:pt idx="1418">
                  <c:v>238.40765999999999</c:v>
                </c:pt>
                <c:pt idx="1419">
                  <c:v>238.40765999999999</c:v>
                </c:pt>
                <c:pt idx="1420">
                  <c:v>238.40765999999999</c:v>
                </c:pt>
                <c:pt idx="1421">
                  <c:v>238.40765999999999</c:v>
                </c:pt>
                <c:pt idx="1422">
                  <c:v>238.40765999999999</c:v>
                </c:pt>
                <c:pt idx="1423">
                  <c:v>238.40765999999999</c:v>
                </c:pt>
                <c:pt idx="1424">
                  <c:v>238.40765999999999</c:v>
                </c:pt>
                <c:pt idx="1425">
                  <c:v>238.40765999999999</c:v>
                </c:pt>
                <c:pt idx="1426">
                  <c:v>238.40765999999999</c:v>
                </c:pt>
                <c:pt idx="1427">
                  <c:v>238.40765999999999</c:v>
                </c:pt>
                <c:pt idx="1428">
                  <c:v>238.40765999999999</c:v>
                </c:pt>
                <c:pt idx="1429">
                  <c:v>238.40765999999999</c:v>
                </c:pt>
                <c:pt idx="1430">
                  <c:v>215.67</c:v>
                </c:pt>
                <c:pt idx="1431">
                  <c:v>215.67</c:v>
                </c:pt>
                <c:pt idx="1432">
                  <c:v>215.67</c:v>
                </c:pt>
                <c:pt idx="1433">
                  <c:v>215.67</c:v>
                </c:pt>
                <c:pt idx="1434">
                  <c:v>215.67</c:v>
                </c:pt>
                <c:pt idx="1435">
                  <c:v>215.67</c:v>
                </c:pt>
                <c:pt idx="1436">
                  <c:v>215.67</c:v>
                </c:pt>
                <c:pt idx="1437">
                  <c:v>215.67</c:v>
                </c:pt>
                <c:pt idx="1438">
                  <c:v>215.67</c:v>
                </c:pt>
                <c:pt idx="1439">
                  <c:v>215.67</c:v>
                </c:pt>
                <c:pt idx="1440">
                  <c:v>215.67</c:v>
                </c:pt>
                <c:pt idx="1441">
                  <c:v>215.67</c:v>
                </c:pt>
                <c:pt idx="1442">
                  <c:v>215.67</c:v>
                </c:pt>
                <c:pt idx="1443">
                  <c:v>215.67</c:v>
                </c:pt>
                <c:pt idx="1444">
                  <c:v>215.67</c:v>
                </c:pt>
                <c:pt idx="1445">
                  <c:v>215.67</c:v>
                </c:pt>
                <c:pt idx="1446">
                  <c:v>215.67</c:v>
                </c:pt>
                <c:pt idx="1447">
                  <c:v>215.67</c:v>
                </c:pt>
                <c:pt idx="1448">
                  <c:v>215.67</c:v>
                </c:pt>
                <c:pt idx="1449">
                  <c:v>215.67</c:v>
                </c:pt>
                <c:pt idx="1450">
                  <c:v>215.67</c:v>
                </c:pt>
                <c:pt idx="1451">
                  <c:v>215.67</c:v>
                </c:pt>
                <c:pt idx="1452">
                  <c:v>215.67</c:v>
                </c:pt>
                <c:pt idx="1453">
                  <c:v>237.71</c:v>
                </c:pt>
                <c:pt idx="1454">
                  <c:v>237.71</c:v>
                </c:pt>
                <c:pt idx="1455">
                  <c:v>237.71</c:v>
                </c:pt>
                <c:pt idx="1456">
                  <c:v>237.71</c:v>
                </c:pt>
                <c:pt idx="1457">
                  <c:v>237.71</c:v>
                </c:pt>
                <c:pt idx="1458">
                  <c:v>237.71</c:v>
                </c:pt>
                <c:pt idx="1459">
                  <c:v>237.71</c:v>
                </c:pt>
                <c:pt idx="1460">
                  <c:v>237.71</c:v>
                </c:pt>
                <c:pt idx="1461">
                  <c:v>237.71</c:v>
                </c:pt>
                <c:pt idx="1462">
                  <c:v>237.71</c:v>
                </c:pt>
                <c:pt idx="1463">
                  <c:v>237.71</c:v>
                </c:pt>
                <c:pt idx="1464">
                  <c:v>237.71</c:v>
                </c:pt>
                <c:pt idx="1465">
                  <c:v>237.71</c:v>
                </c:pt>
                <c:pt idx="1466">
                  <c:v>237.71</c:v>
                </c:pt>
                <c:pt idx="1467">
                  <c:v>237.71</c:v>
                </c:pt>
                <c:pt idx="1468">
                  <c:v>237.71</c:v>
                </c:pt>
                <c:pt idx="1469">
                  <c:v>237.71</c:v>
                </c:pt>
                <c:pt idx="1470">
                  <c:v>237.71</c:v>
                </c:pt>
                <c:pt idx="1471">
                  <c:v>237.71</c:v>
                </c:pt>
                <c:pt idx="1472">
                  <c:v>237.71</c:v>
                </c:pt>
                <c:pt idx="1473">
                  <c:v>237.71</c:v>
                </c:pt>
                <c:pt idx="1474">
                  <c:v>225.46</c:v>
                </c:pt>
                <c:pt idx="1475">
                  <c:v>225.46</c:v>
                </c:pt>
                <c:pt idx="1476">
                  <c:v>225.46</c:v>
                </c:pt>
                <c:pt idx="1477">
                  <c:v>225.46</c:v>
                </c:pt>
                <c:pt idx="1478">
                  <c:v>225.46</c:v>
                </c:pt>
                <c:pt idx="1479">
                  <c:v>225.46</c:v>
                </c:pt>
                <c:pt idx="1480">
                  <c:v>225.46</c:v>
                </c:pt>
                <c:pt idx="1481">
                  <c:v>225.46</c:v>
                </c:pt>
                <c:pt idx="1482">
                  <c:v>225.46</c:v>
                </c:pt>
                <c:pt idx="1483">
                  <c:v>225.46</c:v>
                </c:pt>
                <c:pt idx="1484">
                  <c:v>225.46</c:v>
                </c:pt>
                <c:pt idx="1485">
                  <c:v>225.46</c:v>
                </c:pt>
                <c:pt idx="1486">
                  <c:v>225.46</c:v>
                </c:pt>
                <c:pt idx="1487">
                  <c:v>225.46</c:v>
                </c:pt>
                <c:pt idx="1488">
                  <c:v>225.46</c:v>
                </c:pt>
                <c:pt idx="1489">
                  <c:v>225.46</c:v>
                </c:pt>
                <c:pt idx="1490">
                  <c:v>225.46</c:v>
                </c:pt>
                <c:pt idx="1491">
                  <c:v>225.46</c:v>
                </c:pt>
                <c:pt idx="1492">
                  <c:v>225.46</c:v>
                </c:pt>
                <c:pt idx="1493">
                  <c:v>225.46</c:v>
                </c:pt>
                <c:pt idx="1494">
                  <c:v>225.46</c:v>
                </c:pt>
                <c:pt idx="1495">
                  <c:v>225.46</c:v>
                </c:pt>
                <c:pt idx="1496">
                  <c:v>179.35</c:v>
                </c:pt>
                <c:pt idx="1497">
                  <c:v>179.35</c:v>
                </c:pt>
                <c:pt idx="1498">
                  <c:v>179.35</c:v>
                </c:pt>
                <c:pt idx="1499">
                  <c:v>179.35</c:v>
                </c:pt>
                <c:pt idx="1500">
                  <c:v>179.35</c:v>
                </c:pt>
                <c:pt idx="1501">
                  <c:v>179.35</c:v>
                </c:pt>
                <c:pt idx="1502">
                  <c:v>179.35</c:v>
                </c:pt>
                <c:pt idx="1503">
                  <c:v>179.35</c:v>
                </c:pt>
                <c:pt idx="1504">
                  <c:v>179.35</c:v>
                </c:pt>
                <c:pt idx="1505">
                  <c:v>179.35</c:v>
                </c:pt>
                <c:pt idx="1506">
                  <c:v>179.35</c:v>
                </c:pt>
                <c:pt idx="1507">
                  <c:v>179.35</c:v>
                </c:pt>
                <c:pt idx="1508">
                  <c:v>179.35</c:v>
                </c:pt>
                <c:pt idx="1509">
                  <c:v>179.35</c:v>
                </c:pt>
                <c:pt idx="1510">
                  <c:v>179.35</c:v>
                </c:pt>
                <c:pt idx="1511">
                  <c:v>179.35</c:v>
                </c:pt>
                <c:pt idx="1512">
                  <c:v>179.35</c:v>
                </c:pt>
                <c:pt idx="1513">
                  <c:v>179.35</c:v>
                </c:pt>
                <c:pt idx="1514">
                  <c:v>179.35</c:v>
                </c:pt>
                <c:pt idx="1515">
                  <c:v>179.35</c:v>
                </c:pt>
                <c:pt idx="1516">
                  <c:v>179.35</c:v>
                </c:pt>
                <c:pt idx="1517">
                  <c:v>179.35</c:v>
                </c:pt>
                <c:pt idx="1518">
                  <c:v>148.05000000000001</c:v>
                </c:pt>
                <c:pt idx="1519">
                  <c:v>148.05000000000001</c:v>
                </c:pt>
                <c:pt idx="1520">
                  <c:v>148.05000000000001</c:v>
                </c:pt>
                <c:pt idx="1521">
                  <c:v>148.05000000000001</c:v>
                </c:pt>
                <c:pt idx="1522">
                  <c:v>148.05000000000001</c:v>
                </c:pt>
                <c:pt idx="1523">
                  <c:v>148.05000000000001</c:v>
                </c:pt>
                <c:pt idx="1524">
                  <c:v>148.05000000000001</c:v>
                </c:pt>
                <c:pt idx="1525">
                  <c:v>148.05000000000001</c:v>
                </c:pt>
                <c:pt idx="1526">
                  <c:v>148.05000000000001</c:v>
                </c:pt>
                <c:pt idx="1527">
                  <c:v>148.05000000000001</c:v>
                </c:pt>
                <c:pt idx="1528">
                  <c:v>148.05000000000001</c:v>
                </c:pt>
                <c:pt idx="1529">
                  <c:v>148.05000000000001</c:v>
                </c:pt>
                <c:pt idx="1530">
                  <c:v>148.05000000000001</c:v>
                </c:pt>
                <c:pt idx="1531">
                  <c:v>148.05000000000001</c:v>
                </c:pt>
                <c:pt idx="1532">
                  <c:v>148.05000000000001</c:v>
                </c:pt>
                <c:pt idx="1533">
                  <c:v>148.05000000000001</c:v>
                </c:pt>
                <c:pt idx="1534">
                  <c:v>148.05000000000001</c:v>
                </c:pt>
                <c:pt idx="1535">
                  <c:v>148.05000000000001</c:v>
                </c:pt>
                <c:pt idx="1536">
                  <c:v>148.05000000000001</c:v>
                </c:pt>
                <c:pt idx="1537">
                  <c:v>148.05000000000001</c:v>
                </c:pt>
                <c:pt idx="1538">
                  <c:v>148.05000000000001</c:v>
                </c:pt>
                <c:pt idx="1539">
                  <c:v>126.26203</c:v>
                </c:pt>
                <c:pt idx="1540">
                  <c:v>126.26203</c:v>
                </c:pt>
                <c:pt idx="1541">
                  <c:v>126.26203</c:v>
                </c:pt>
                <c:pt idx="1542">
                  <c:v>126.26203</c:v>
                </c:pt>
                <c:pt idx="1543">
                  <c:v>126.26203</c:v>
                </c:pt>
                <c:pt idx="1544">
                  <c:v>126.26203</c:v>
                </c:pt>
                <c:pt idx="1545">
                  <c:v>126.26203</c:v>
                </c:pt>
                <c:pt idx="1546">
                  <c:v>126.26203</c:v>
                </c:pt>
                <c:pt idx="1547">
                  <c:v>126.26203</c:v>
                </c:pt>
                <c:pt idx="1548">
                  <c:v>126.26203</c:v>
                </c:pt>
                <c:pt idx="1549">
                  <c:v>126.26203</c:v>
                </c:pt>
                <c:pt idx="1550">
                  <c:v>126.26203</c:v>
                </c:pt>
                <c:pt idx="1551">
                  <c:v>126.26203</c:v>
                </c:pt>
                <c:pt idx="1552">
                  <c:v>126.26203</c:v>
                </c:pt>
                <c:pt idx="1553">
                  <c:v>126.26203</c:v>
                </c:pt>
                <c:pt idx="1554">
                  <c:v>126.26203</c:v>
                </c:pt>
                <c:pt idx="1555">
                  <c:v>126.26203</c:v>
                </c:pt>
                <c:pt idx="1556">
                  <c:v>126.26203</c:v>
                </c:pt>
                <c:pt idx="1557">
                  <c:v>126.26203</c:v>
                </c:pt>
                <c:pt idx="1558">
                  <c:v>126.26203</c:v>
                </c:pt>
                <c:pt idx="1559">
                  <c:v>126.26203</c:v>
                </c:pt>
                <c:pt idx="1560">
                  <c:v>126.26203</c:v>
                </c:pt>
                <c:pt idx="1561">
                  <c:v>126.26203</c:v>
                </c:pt>
                <c:pt idx="1562">
                  <c:v>126.50861999999999</c:v>
                </c:pt>
                <c:pt idx="1563">
                  <c:v>126.50861999999999</c:v>
                </c:pt>
                <c:pt idx="1564">
                  <c:v>126.50861999999999</c:v>
                </c:pt>
                <c:pt idx="1565">
                  <c:v>126.50861999999999</c:v>
                </c:pt>
                <c:pt idx="1566">
                  <c:v>126.50861999999999</c:v>
                </c:pt>
                <c:pt idx="1567">
                  <c:v>126.50861999999999</c:v>
                </c:pt>
                <c:pt idx="1568">
                  <c:v>126.50861999999999</c:v>
                </c:pt>
                <c:pt idx="1569">
                  <c:v>126.50861999999999</c:v>
                </c:pt>
                <c:pt idx="1570">
                  <c:v>126.50861999999999</c:v>
                </c:pt>
                <c:pt idx="1571">
                  <c:v>126.50861999999999</c:v>
                </c:pt>
                <c:pt idx="1572">
                  <c:v>126.50861999999999</c:v>
                </c:pt>
                <c:pt idx="1573">
                  <c:v>126.50861999999999</c:v>
                </c:pt>
                <c:pt idx="1574">
                  <c:v>126.50861999999999</c:v>
                </c:pt>
                <c:pt idx="1575">
                  <c:v>126.50861999999999</c:v>
                </c:pt>
                <c:pt idx="1576">
                  <c:v>126.50861999999999</c:v>
                </c:pt>
                <c:pt idx="1577">
                  <c:v>126.50861999999999</c:v>
                </c:pt>
                <c:pt idx="1578">
                  <c:v>126.50861999999999</c:v>
                </c:pt>
                <c:pt idx="1579">
                  <c:v>126.50861999999999</c:v>
                </c:pt>
                <c:pt idx="1580">
                  <c:v>126.50861999999999</c:v>
                </c:pt>
                <c:pt idx="1581">
                  <c:v>126.50861999999999</c:v>
                </c:pt>
                <c:pt idx="1582">
                  <c:v>126.50861999999999</c:v>
                </c:pt>
                <c:pt idx="1583">
                  <c:v>143.15766300000001</c:v>
                </c:pt>
                <c:pt idx="1584">
                  <c:v>143.15766300000001</c:v>
                </c:pt>
                <c:pt idx="1585">
                  <c:v>143.15766300000001</c:v>
                </c:pt>
                <c:pt idx="1586">
                  <c:v>143.15766300000001</c:v>
                </c:pt>
                <c:pt idx="1587">
                  <c:v>143.15766300000001</c:v>
                </c:pt>
                <c:pt idx="1588">
                  <c:v>143.15766300000001</c:v>
                </c:pt>
                <c:pt idx="1589">
                  <c:v>143.15766300000001</c:v>
                </c:pt>
                <c:pt idx="1590">
                  <c:v>143.15766300000001</c:v>
                </c:pt>
                <c:pt idx="1591">
                  <c:v>143.15766300000001</c:v>
                </c:pt>
                <c:pt idx="1592">
                  <c:v>143.15766300000001</c:v>
                </c:pt>
                <c:pt idx="1593">
                  <c:v>143.15766300000001</c:v>
                </c:pt>
                <c:pt idx="1594">
                  <c:v>143.15766300000001</c:v>
                </c:pt>
                <c:pt idx="1595">
                  <c:v>143.15766300000001</c:v>
                </c:pt>
                <c:pt idx="1596">
                  <c:v>143.15766300000001</c:v>
                </c:pt>
                <c:pt idx="1597">
                  <c:v>143.15766300000001</c:v>
                </c:pt>
                <c:pt idx="1598">
                  <c:v>143.15766300000001</c:v>
                </c:pt>
                <c:pt idx="1599">
                  <c:v>143.15766300000001</c:v>
                </c:pt>
                <c:pt idx="1600">
                  <c:v>143.15766300000001</c:v>
                </c:pt>
                <c:pt idx="1601">
                  <c:v>143.15766300000001</c:v>
                </c:pt>
                <c:pt idx="1602">
                  <c:v>143.15766300000001</c:v>
                </c:pt>
                <c:pt idx="1603">
                  <c:v>143.15766300000001</c:v>
                </c:pt>
              </c:numCache>
            </c:numRef>
          </c:val>
          <c:smooth val="0"/>
          <c:extLst>
            <c:ext xmlns:c16="http://schemas.microsoft.com/office/drawing/2014/chart" uri="{C3380CC4-5D6E-409C-BE32-E72D297353CC}">
              <c16:uniqueId val="{00000000-D526-485A-AAD5-D65B57E2C933}"/>
            </c:ext>
          </c:extLst>
        </c:ser>
        <c:ser>
          <c:idx val="1"/>
          <c:order val="1"/>
          <c:tx>
            <c:strRef>
              <c:f>Fuel!$Y$4</c:f>
              <c:strCache>
                <c:ptCount val="1"/>
                <c:pt idx="0">
                  <c:v>Precio FO4 S.IND/ Inc. IVA EPP</c:v>
                </c:pt>
              </c:strCache>
            </c:strRef>
          </c:tx>
          <c:spPr>
            <a:ln w="38100">
              <a:solidFill>
                <a:schemeClr val="accent5">
                  <a:lumMod val="50000"/>
                </a:schemeClr>
              </a:solidFill>
            </a:ln>
          </c:spPr>
          <c:marker>
            <c:symbol val="none"/>
          </c:marker>
          <c:cat>
            <c:numRef>
              <c:f>Fuel!$C$94:$C$1697</c:f>
              <c:numCache>
                <c:formatCode>m/d/yyyy</c:formatCode>
                <c:ptCount val="1604"/>
                <c:pt idx="1">
                  <c:v>44677</c:v>
                </c:pt>
                <c:pt idx="2">
                  <c:v>44676</c:v>
                </c:pt>
                <c:pt idx="3">
                  <c:v>44673</c:v>
                </c:pt>
                <c:pt idx="4">
                  <c:v>44672</c:v>
                </c:pt>
                <c:pt idx="5">
                  <c:v>44671</c:v>
                </c:pt>
                <c:pt idx="6">
                  <c:v>44670</c:v>
                </c:pt>
                <c:pt idx="7">
                  <c:v>44669</c:v>
                </c:pt>
                <c:pt idx="8">
                  <c:v>44665</c:v>
                </c:pt>
                <c:pt idx="9">
                  <c:v>44664</c:v>
                </c:pt>
                <c:pt idx="10">
                  <c:v>44663</c:v>
                </c:pt>
                <c:pt idx="11">
                  <c:v>44662</c:v>
                </c:pt>
                <c:pt idx="12">
                  <c:v>44659</c:v>
                </c:pt>
                <c:pt idx="13">
                  <c:v>44658</c:v>
                </c:pt>
                <c:pt idx="14">
                  <c:v>44657</c:v>
                </c:pt>
                <c:pt idx="15">
                  <c:v>44656</c:v>
                </c:pt>
                <c:pt idx="16">
                  <c:v>44655</c:v>
                </c:pt>
                <c:pt idx="17">
                  <c:v>44652</c:v>
                </c:pt>
                <c:pt idx="18">
                  <c:v>44651</c:v>
                </c:pt>
                <c:pt idx="19">
                  <c:v>44650</c:v>
                </c:pt>
                <c:pt idx="20">
                  <c:v>44649</c:v>
                </c:pt>
                <c:pt idx="21">
                  <c:v>44648</c:v>
                </c:pt>
                <c:pt idx="22">
                  <c:v>44645</c:v>
                </c:pt>
                <c:pt idx="23">
                  <c:v>44644</c:v>
                </c:pt>
                <c:pt idx="24">
                  <c:v>44643</c:v>
                </c:pt>
                <c:pt idx="25">
                  <c:v>44642</c:v>
                </c:pt>
                <c:pt idx="26">
                  <c:v>44641</c:v>
                </c:pt>
                <c:pt idx="27">
                  <c:v>44638</c:v>
                </c:pt>
                <c:pt idx="28">
                  <c:v>44637</c:v>
                </c:pt>
                <c:pt idx="29">
                  <c:v>44636</c:v>
                </c:pt>
                <c:pt idx="30">
                  <c:v>44635</c:v>
                </c:pt>
                <c:pt idx="31">
                  <c:v>44634</c:v>
                </c:pt>
                <c:pt idx="32">
                  <c:v>44631</c:v>
                </c:pt>
                <c:pt idx="33">
                  <c:v>44630</c:v>
                </c:pt>
                <c:pt idx="34">
                  <c:v>44629</c:v>
                </c:pt>
                <c:pt idx="35">
                  <c:v>44628</c:v>
                </c:pt>
                <c:pt idx="36">
                  <c:v>44627</c:v>
                </c:pt>
                <c:pt idx="37">
                  <c:v>44624</c:v>
                </c:pt>
                <c:pt idx="38">
                  <c:v>44623</c:v>
                </c:pt>
                <c:pt idx="39">
                  <c:v>44622</c:v>
                </c:pt>
                <c:pt idx="40">
                  <c:v>44621</c:v>
                </c:pt>
                <c:pt idx="41">
                  <c:v>44620</c:v>
                </c:pt>
                <c:pt idx="42">
                  <c:v>44617</c:v>
                </c:pt>
                <c:pt idx="43">
                  <c:v>44616</c:v>
                </c:pt>
                <c:pt idx="44">
                  <c:v>44615</c:v>
                </c:pt>
                <c:pt idx="45">
                  <c:v>44614</c:v>
                </c:pt>
                <c:pt idx="46">
                  <c:v>44610</c:v>
                </c:pt>
                <c:pt idx="47">
                  <c:v>44609</c:v>
                </c:pt>
                <c:pt idx="48">
                  <c:v>44608</c:v>
                </c:pt>
                <c:pt idx="49">
                  <c:v>44607</c:v>
                </c:pt>
                <c:pt idx="50">
                  <c:v>44606</c:v>
                </c:pt>
                <c:pt idx="51">
                  <c:v>44603</c:v>
                </c:pt>
                <c:pt idx="52">
                  <c:v>44602</c:v>
                </c:pt>
                <c:pt idx="53">
                  <c:v>44601</c:v>
                </c:pt>
                <c:pt idx="54">
                  <c:v>44600</c:v>
                </c:pt>
                <c:pt idx="55">
                  <c:v>44599</c:v>
                </c:pt>
                <c:pt idx="56">
                  <c:v>44596</c:v>
                </c:pt>
                <c:pt idx="57">
                  <c:v>44595</c:v>
                </c:pt>
                <c:pt idx="58">
                  <c:v>44594</c:v>
                </c:pt>
                <c:pt idx="59">
                  <c:v>44593</c:v>
                </c:pt>
                <c:pt idx="60">
                  <c:v>44592</c:v>
                </c:pt>
                <c:pt idx="61">
                  <c:v>44589</c:v>
                </c:pt>
                <c:pt idx="62">
                  <c:v>44588</c:v>
                </c:pt>
                <c:pt idx="63">
                  <c:v>44587</c:v>
                </c:pt>
                <c:pt idx="64">
                  <c:v>44586</c:v>
                </c:pt>
                <c:pt idx="65">
                  <c:v>44585</c:v>
                </c:pt>
                <c:pt idx="66">
                  <c:v>44582</c:v>
                </c:pt>
                <c:pt idx="67">
                  <c:v>44581</c:v>
                </c:pt>
                <c:pt idx="68">
                  <c:v>44580</c:v>
                </c:pt>
                <c:pt idx="69">
                  <c:v>44579</c:v>
                </c:pt>
                <c:pt idx="70">
                  <c:v>44578</c:v>
                </c:pt>
                <c:pt idx="71">
                  <c:v>44575</c:v>
                </c:pt>
                <c:pt idx="72">
                  <c:v>44574</c:v>
                </c:pt>
                <c:pt idx="73">
                  <c:v>44573</c:v>
                </c:pt>
                <c:pt idx="74">
                  <c:v>44572</c:v>
                </c:pt>
                <c:pt idx="75">
                  <c:v>44571</c:v>
                </c:pt>
                <c:pt idx="76">
                  <c:v>44568</c:v>
                </c:pt>
                <c:pt idx="77">
                  <c:v>44567</c:v>
                </c:pt>
                <c:pt idx="78">
                  <c:v>44566</c:v>
                </c:pt>
                <c:pt idx="79">
                  <c:v>44565</c:v>
                </c:pt>
                <c:pt idx="80">
                  <c:v>44564</c:v>
                </c:pt>
                <c:pt idx="81">
                  <c:v>44560</c:v>
                </c:pt>
                <c:pt idx="82">
                  <c:v>44559</c:v>
                </c:pt>
                <c:pt idx="83">
                  <c:v>44558</c:v>
                </c:pt>
                <c:pt idx="84">
                  <c:v>44557</c:v>
                </c:pt>
                <c:pt idx="85">
                  <c:v>44553</c:v>
                </c:pt>
                <c:pt idx="86">
                  <c:v>44552</c:v>
                </c:pt>
                <c:pt idx="87">
                  <c:v>44551</c:v>
                </c:pt>
                <c:pt idx="88">
                  <c:v>44550</c:v>
                </c:pt>
                <c:pt idx="89">
                  <c:v>44547</c:v>
                </c:pt>
                <c:pt idx="90">
                  <c:v>44546</c:v>
                </c:pt>
                <c:pt idx="91">
                  <c:v>44545</c:v>
                </c:pt>
                <c:pt idx="92">
                  <c:v>44544</c:v>
                </c:pt>
                <c:pt idx="93">
                  <c:v>44543</c:v>
                </c:pt>
                <c:pt idx="94">
                  <c:v>44540</c:v>
                </c:pt>
                <c:pt idx="95">
                  <c:v>44539</c:v>
                </c:pt>
                <c:pt idx="96">
                  <c:v>44538</c:v>
                </c:pt>
                <c:pt idx="97">
                  <c:v>44537</c:v>
                </c:pt>
                <c:pt idx="98">
                  <c:v>44536</c:v>
                </c:pt>
                <c:pt idx="99">
                  <c:v>44533</c:v>
                </c:pt>
                <c:pt idx="100">
                  <c:v>44532</c:v>
                </c:pt>
                <c:pt idx="101">
                  <c:v>44531</c:v>
                </c:pt>
                <c:pt idx="102">
                  <c:v>44530</c:v>
                </c:pt>
                <c:pt idx="103">
                  <c:v>44529</c:v>
                </c:pt>
                <c:pt idx="104">
                  <c:v>44524</c:v>
                </c:pt>
                <c:pt idx="105">
                  <c:v>44523</c:v>
                </c:pt>
                <c:pt idx="106">
                  <c:v>44522</c:v>
                </c:pt>
                <c:pt idx="107">
                  <c:v>44519</c:v>
                </c:pt>
                <c:pt idx="108">
                  <c:v>44518</c:v>
                </c:pt>
                <c:pt idx="109">
                  <c:v>44517</c:v>
                </c:pt>
                <c:pt idx="110">
                  <c:v>44516</c:v>
                </c:pt>
                <c:pt idx="111">
                  <c:v>44515</c:v>
                </c:pt>
                <c:pt idx="112">
                  <c:v>44512</c:v>
                </c:pt>
                <c:pt idx="113">
                  <c:v>44511</c:v>
                </c:pt>
                <c:pt idx="114">
                  <c:v>44510</c:v>
                </c:pt>
                <c:pt idx="115">
                  <c:v>44509</c:v>
                </c:pt>
                <c:pt idx="116">
                  <c:v>44508</c:v>
                </c:pt>
                <c:pt idx="117">
                  <c:v>44505</c:v>
                </c:pt>
                <c:pt idx="118">
                  <c:v>44504</c:v>
                </c:pt>
                <c:pt idx="119">
                  <c:v>44503</c:v>
                </c:pt>
                <c:pt idx="120">
                  <c:v>44502</c:v>
                </c:pt>
                <c:pt idx="121">
                  <c:v>44501</c:v>
                </c:pt>
                <c:pt idx="122">
                  <c:v>44498</c:v>
                </c:pt>
                <c:pt idx="123">
                  <c:v>44497</c:v>
                </c:pt>
                <c:pt idx="124">
                  <c:v>44496</c:v>
                </c:pt>
                <c:pt idx="125">
                  <c:v>44495</c:v>
                </c:pt>
                <c:pt idx="126">
                  <c:v>44494</c:v>
                </c:pt>
                <c:pt idx="127">
                  <c:v>44491</c:v>
                </c:pt>
                <c:pt idx="128">
                  <c:v>44490</c:v>
                </c:pt>
                <c:pt idx="129">
                  <c:v>44489</c:v>
                </c:pt>
                <c:pt idx="130">
                  <c:v>44488</c:v>
                </c:pt>
                <c:pt idx="131">
                  <c:v>44487</c:v>
                </c:pt>
                <c:pt idx="132">
                  <c:v>44484</c:v>
                </c:pt>
                <c:pt idx="133">
                  <c:v>44483</c:v>
                </c:pt>
                <c:pt idx="134">
                  <c:v>44482</c:v>
                </c:pt>
                <c:pt idx="135">
                  <c:v>44481</c:v>
                </c:pt>
                <c:pt idx="136">
                  <c:v>44480</c:v>
                </c:pt>
                <c:pt idx="137">
                  <c:v>44477</c:v>
                </c:pt>
                <c:pt idx="138">
                  <c:v>44476</c:v>
                </c:pt>
                <c:pt idx="139">
                  <c:v>44475</c:v>
                </c:pt>
                <c:pt idx="140">
                  <c:v>44474</c:v>
                </c:pt>
                <c:pt idx="141">
                  <c:v>44473</c:v>
                </c:pt>
                <c:pt idx="142">
                  <c:v>44470</c:v>
                </c:pt>
                <c:pt idx="143">
                  <c:v>44469</c:v>
                </c:pt>
                <c:pt idx="144">
                  <c:v>44468</c:v>
                </c:pt>
                <c:pt idx="145">
                  <c:v>44467</c:v>
                </c:pt>
                <c:pt idx="146">
                  <c:v>44464</c:v>
                </c:pt>
                <c:pt idx="147">
                  <c:v>44463</c:v>
                </c:pt>
                <c:pt idx="148">
                  <c:v>44462</c:v>
                </c:pt>
                <c:pt idx="149">
                  <c:v>44461</c:v>
                </c:pt>
                <c:pt idx="150">
                  <c:v>44460</c:v>
                </c:pt>
                <c:pt idx="151">
                  <c:v>44459</c:v>
                </c:pt>
                <c:pt idx="152">
                  <c:v>44456</c:v>
                </c:pt>
                <c:pt idx="153">
                  <c:v>44455</c:v>
                </c:pt>
                <c:pt idx="154">
                  <c:v>44454</c:v>
                </c:pt>
                <c:pt idx="155">
                  <c:v>44453</c:v>
                </c:pt>
                <c:pt idx="156">
                  <c:v>44452</c:v>
                </c:pt>
                <c:pt idx="157">
                  <c:v>44449</c:v>
                </c:pt>
                <c:pt idx="158">
                  <c:v>44448</c:v>
                </c:pt>
                <c:pt idx="159">
                  <c:v>44447</c:v>
                </c:pt>
                <c:pt idx="160">
                  <c:v>44446</c:v>
                </c:pt>
                <c:pt idx="161">
                  <c:v>44445</c:v>
                </c:pt>
                <c:pt idx="162">
                  <c:v>44442</c:v>
                </c:pt>
                <c:pt idx="163">
                  <c:v>44441</c:v>
                </c:pt>
                <c:pt idx="164">
                  <c:v>44440</c:v>
                </c:pt>
                <c:pt idx="165">
                  <c:v>44439</c:v>
                </c:pt>
                <c:pt idx="166">
                  <c:v>44438</c:v>
                </c:pt>
                <c:pt idx="167">
                  <c:v>44435</c:v>
                </c:pt>
                <c:pt idx="168">
                  <c:v>44434</c:v>
                </c:pt>
                <c:pt idx="169">
                  <c:v>44433</c:v>
                </c:pt>
                <c:pt idx="170">
                  <c:v>44432</c:v>
                </c:pt>
                <c:pt idx="171">
                  <c:v>44431</c:v>
                </c:pt>
                <c:pt idx="172">
                  <c:v>44428</c:v>
                </c:pt>
                <c:pt idx="173">
                  <c:v>44427</c:v>
                </c:pt>
                <c:pt idx="174">
                  <c:v>44426</c:v>
                </c:pt>
                <c:pt idx="175">
                  <c:v>44425</c:v>
                </c:pt>
                <c:pt idx="176">
                  <c:v>44424</c:v>
                </c:pt>
                <c:pt idx="177">
                  <c:v>44421</c:v>
                </c:pt>
                <c:pt idx="178">
                  <c:v>44420</c:v>
                </c:pt>
                <c:pt idx="179">
                  <c:v>44419</c:v>
                </c:pt>
                <c:pt idx="180">
                  <c:v>44418</c:v>
                </c:pt>
                <c:pt idx="181">
                  <c:v>44417</c:v>
                </c:pt>
                <c:pt idx="182">
                  <c:v>44414</c:v>
                </c:pt>
                <c:pt idx="183">
                  <c:v>44413</c:v>
                </c:pt>
                <c:pt idx="184">
                  <c:v>44412</c:v>
                </c:pt>
                <c:pt idx="185">
                  <c:v>44411</c:v>
                </c:pt>
                <c:pt idx="186">
                  <c:v>44410</c:v>
                </c:pt>
                <c:pt idx="187">
                  <c:v>44407</c:v>
                </c:pt>
                <c:pt idx="188">
                  <c:v>44406</c:v>
                </c:pt>
                <c:pt idx="189">
                  <c:v>44405</c:v>
                </c:pt>
                <c:pt idx="190">
                  <c:v>44404</c:v>
                </c:pt>
                <c:pt idx="191">
                  <c:v>44403</c:v>
                </c:pt>
                <c:pt idx="192">
                  <c:v>44400</c:v>
                </c:pt>
                <c:pt idx="193">
                  <c:v>44399</c:v>
                </c:pt>
                <c:pt idx="194">
                  <c:v>44398</c:v>
                </c:pt>
                <c:pt idx="195">
                  <c:v>44397</c:v>
                </c:pt>
                <c:pt idx="196">
                  <c:v>44396</c:v>
                </c:pt>
                <c:pt idx="197">
                  <c:v>44393</c:v>
                </c:pt>
                <c:pt idx="198">
                  <c:v>44392</c:v>
                </c:pt>
                <c:pt idx="199">
                  <c:v>44391</c:v>
                </c:pt>
                <c:pt idx="200">
                  <c:v>44390</c:v>
                </c:pt>
                <c:pt idx="201">
                  <c:v>44389</c:v>
                </c:pt>
                <c:pt idx="202">
                  <c:v>44386</c:v>
                </c:pt>
                <c:pt idx="203">
                  <c:v>44385</c:v>
                </c:pt>
                <c:pt idx="204">
                  <c:v>44384</c:v>
                </c:pt>
                <c:pt idx="205">
                  <c:v>44383</c:v>
                </c:pt>
                <c:pt idx="206">
                  <c:v>44382</c:v>
                </c:pt>
                <c:pt idx="207">
                  <c:v>44379</c:v>
                </c:pt>
                <c:pt idx="208">
                  <c:v>44378</c:v>
                </c:pt>
                <c:pt idx="209">
                  <c:v>44377</c:v>
                </c:pt>
                <c:pt idx="210">
                  <c:v>44376</c:v>
                </c:pt>
                <c:pt idx="211">
                  <c:v>44375</c:v>
                </c:pt>
                <c:pt idx="212">
                  <c:v>44372</c:v>
                </c:pt>
                <c:pt idx="213">
                  <c:v>44371</c:v>
                </c:pt>
                <c:pt idx="214">
                  <c:v>44370</c:v>
                </c:pt>
                <c:pt idx="215">
                  <c:v>44369</c:v>
                </c:pt>
                <c:pt idx="216">
                  <c:v>44368</c:v>
                </c:pt>
                <c:pt idx="217">
                  <c:v>44365</c:v>
                </c:pt>
                <c:pt idx="218">
                  <c:v>44364</c:v>
                </c:pt>
                <c:pt idx="219">
                  <c:v>44363</c:v>
                </c:pt>
                <c:pt idx="220">
                  <c:v>44362</c:v>
                </c:pt>
                <c:pt idx="221">
                  <c:v>44361</c:v>
                </c:pt>
                <c:pt idx="222">
                  <c:v>44358</c:v>
                </c:pt>
                <c:pt idx="223">
                  <c:v>44357</c:v>
                </c:pt>
                <c:pt idx="224">
                  <c:v>44350</c:v>
                </c:pt>
                <c:pt idx="225">
                  <c:v>44349</c:v>
                </c:pt>
                <c:pt idx="226">
                  <c:v>44348</c:v>
                </c:pt>
                <c:pt idx="227">
                  <c:v>44347</c:v>
                </c:pt>
                <c:pt idx="228">
                  <c:v>44344</c:v>
                </c:pt>
                <c:pt idx="229">
                  <c:v>44343</c:v>
                </c:pt>
                <c:pt idx="230">
                  <c:v>44342</c:v>
                </c:pt>
                <c:pt idx="231">
                  <c:v>44341</c:v>
                </c:pt>
                <c:pt idx="232">
                  <c:v>44340</c:v>
                </c:pt>
                <c:pt idx="233">
                  <c:v>44337</c:v>
                </c:pt>
                <c:pt idx="234">
                  <c:v>44336</c:v>
                </c:pt>
                <c:pt idx="235">
                  <c:v>44335</c:v>
                </c:pt>
                <c:pt idx="236">
                  <c:v>44334</c:v>
                </c:pt>
                <c:pt idx="237">
                  <c:v>44333</c:v>
                </c:pt>
                <c:pt idx="238">
                  <c:v>44330</c:v>
                </c:pt>
                <c:pt idx="239">
                  <c:v>44329</c:v>
                </c:pt>
                <c:pt idx="240">
                  <c:v>44328</c:v>
                </c:pt>
                <c:pt idx="241">
                  <c:v>44327</c:v>
                </c:pt>
                <c:pt idx="242">
                  <c:v>44326</c:v>
                </c:pt>
                <c:pt idx="243">
                  <c:v>44323</c:v>
                </c:pt>
                <c:pt idx="244">
                  <c:v>44322</c:v>
                </c:pt>
                <c:pt idx="245">
                  <c:v>44321</c:v>
                </c:pt>
                <c:pt idx="246">
                  <c:v>44320</c:v>
                </c:pt>
                <c:pt idx="247">
                  <c:v>44319</c:v>
                </c:pt>
                <c:pt idx="248">
                  <c:v>44316</c:v>
                </c:pt>
                <c:pt idx="249">
                  <c:v>44315</c:v>
                </c:pt>
                <c:pt idx="250">
                  <c:v>44314</c:v>
                </c:pt>
                <c:pt idx="251">
                  <c:v>44313</c:v>
                </c:pt>
                <c:pt idx="252">
                  <c:v>44312</c:v>
                </c:pt>
                <c:pt idx="253">
                  <c:v>44309</c:v>
                </c:pt>
                <c:pt idx="254">
                  <c:v>44308</c:v>
                </c:pt>
                <c:pt idx="255">
                  <c:v>44307</c:v>
                </c:pt>
                <c:pt idx="256">
                  <c:v>44306</c:v>
                </c:pt>
                <c:pt idx="257">
                  <c:v>44305</c:v>
                </c:pt>
                <c:pt idx="258">
                  <c:v>44302</c:v>
                </c:pt>
                <c:pt idx="259">
                  <c:v>44301</c:v>
                </c:pt>
                <c:pt idx="260">
                  <c:v>44300</c:v>
                </c:pt>
                <c:pt idx="261">
                  <c:v>44299</c:v>
                </c:pt>
                <c:pt idx="262">
                  <c:v>44298</c:v>
                </c:pt>
                <c:pt idx="263">
                  <c:v>44295</c:v>
                </c:pt>
                <c:pt idx="264">
                  <c:v>44294</c:v>
                </c:pt>
                <c:pt idx="265">
                  <c:v>44293</c:v>
                </c:pt>
                <c:pt idx="266">
                  <c:v>44292</c:v>
                </c:pt>
                <c:pt idx="267">
                  <c:v>44291</c:v>
                </c:pt>
                <c:pt idx="268">
                  <c:v>44288</c:v>
                </c:pt>
                <c:pt idx="269">
                  <c:v>44287</c:v>
                </c:pt>
                <c:pt idx="270">
                  <c:v>44286</c:v>
                </c:pt>
                <c:pt idx="271">
                  <c:v>44285</c:v>
                </c:pt>
                <c:pt idx="272">
                  <c:v>44284</c:v>
                </c:pt>
                <c:pt idx="273">
                  <c:v>44281</c:v>
                </c:pt>
                <c:pt idx="274">
                  <c:v>44280</c:v>
                </c:pt>
                <c:pt idx="275">
                  <c:v>44279</c:v>
                </c:pt>
                <c:pt idx="276">
                  <c:v>44278</c:v>
                </c:pt>
                <c:pt idx="277">
                  <c:v>44277</c:v>
                </c:pt>
                <c:pt idx="278">
                  <c:v>44274</c:v>
                </c:pt>
                <c:pt idx="279">
                  <c:v>44273</c:v>
                </c:pt>
                <c:pt idx="280">
                  <c:v>44272</c:v>
                </c:pt>
                <c:pt idx="281">
                  <c:v>44271</c:v>
                </c:pt>
                <c:pt idx="282">
                  <c:v>44270</c:v>
                </c:pt>
                <c:pt idx="283">
                  <c:v>44267</c:v>
                </c:pt>
                <c:pt idx="284">
                  <c:v>44266</c:v>
                </c:pt>
                <c:pt idx="285">
                  <c:v>44265</c:v>
                </c:pt>
                <c:pt idx="286">
                  <c:v>44264</c:v>
                </c:pt>
                <c:pt idx="287">
                  <c:v>44263</c:v>
                </c:pt>
                <c:pt idx="288">
                  <c:v>44260</c:v>
                </c:pt>
                <c:pt idx="289">
                  <c:v>44259</c:v>
                </c:pt>
                <c:pt idx="290">
                  <c:v>44258</c:v>
                </c:pt>
                <c:pt idx="291">
                  <c:v>44257</c:v>
                </c:pt>
                <c:pt idx="292">
                  <c:v>44256</c:v>
                </c:pt>
                <c:pt idx="293">
                  <c:v>44253</c:v>
                </c:pt>
                <c:pt idx="294">
                  <c:v>44252</c:v>
                </c:pt>
                <c:pt idx="295">
                  <c:v>44251</c:v>
                </c:pt>
                <c:pt idx="296">
                  <c:v>44250</c:v>
                </c:pt>
                <c:pt idx="297">
                  <c:v>44249</c:v>
                </c:pt>
                <c:pt idx="298">
                  <c:v>44246</c:v>
                </c:pt>
                <c:pt idx="299">
                  <c:v>44245</c:v>
                </c:pt>
                <c:pt idx="300">
                  <c:v>44244</c:v>
                </c:pt>
                <c:pt idx="301">
                  <c:v>44243</c:v>
                </c:pt>
                <c:pt idx="302">
                  <c:v>44242</c:v>
                </c:pt>
                <c:pt idx="303">
                  <c:v>44239</c:v>
                </c:pt>
                <c:pt idx="304">
                  <c:v>44238</c:v>
                </c:pt>
                <c:pt idx="305">
                  <c:v>44237</c:v>
                </c:pt>
                <c:pt idx="306">
                  <c:v>44236</c:v>
                </c:pt>
                <c:pt idx="307">
                  <c:v>44235</c:v>
                </c:pt>
                <c:pt idx="308">
                  <c:v>44232</c:v>
                </c:pt>
                <c:pt idx="309">
                  <c:v>44231</c:v>
                </c:pt>
                <c:pt idx="310">
                  <c:v>44230</c:v>
                </c:pt>
                <c:pt idx="311">
                  <c:v>44229</c:v>
                </c:pt>
                <c:pt idx="312">
                  <c:v>44228</c:v>
                </c:pt>
                <c:pt idx="313">
                  <c:v>44225</c:v>
                </c:pt>
                <c:pt idx="314">
                  <c:v>44224</c:v>
                </c:pt>
                <c:pt idx="315">
                  <c:v>44223</c:v>
                </c:pt>
                <c:pt idx="316">
                  <c:v>44222</c:v>
                </c:pt>
                <c:pt idx="317">
                  <c:v>44221</c:v>
                </c:pt>
                <c:pt idx="318">
                  <c:v>44218</c:v>
                </c:pt>
                <c:pt idx="319">
                  <c:v>44217</c:v>
                </c:pt>
                <c:pt idx="320">
                  <c:v>44216</c:v>
                </c:pt>
                <c:pt idx="321">
                  <c:v>44215</c:v>
                </c:pt>
                <c:pt idx="322">
                  <c:v>44214</c:v>
                </c:pt>
                <c:pt idx="323">
                  <c:v>44211</c:v>
                </c:pt>
                <c:pt idx="324">
                  <c:v>44210</c:v>
                </c:pt>
                <c:pt idx="325">
                  <c:v>44209</c:v>
                </c:pt>
                <c:pt idx="326">
                  <c:v>44208</c:v>
                </c:pt>
                <c:pt idx="327">
                  <c:v>44207</c:v>
                </c:pt>
                <c:pt idx="328">
                  <c:v>44204</c:v>
                </c:pt>
                <c:pt idx="329">
                  <c:v>44203</c:v>
                </c:pt>
                <c:pt idx="330">
                  <c:v>44202</c:v>
                </c:pt>
                <c:pt idx="331">
                  <c:v>44201</c:v>
                </c:pt>
                <c:pt idx="332">
                  <c:v>44200</c:v>
                </c:pt>
                <c:pt idx="333">
                  <c:v>44196</c:v>
                </c:pt>
                <c:pt idx="334">
                  <c:v>44195</c:v>
                </c:pt>
                <c:pt idx="335">
                  <c:v>44194</c:v>
                </c:pt>
                <c:pt idx="336">
                  <c:v>44193</c:v>
                </c:pt>
                <c:pt idx="337">
                  <c:v>44189</c:v>
                </c:pt>
                <c:pt idx="338">
                  <c:v>44188</c:v>
                </c:pt>
                <c:pt idx="339">
                  <c:v>44187</c:v>
                </c:pt>
                <c:pt idx="340">
                  <c:v>44186</c:v>
                </c:pt>
                <c:pt idx="341">
                  <c:v>44183</c:v>
                </c:pt>
                <c:pt idx="342">
                  <c:v>44182</c:v>
                </c:pt>
                <c:pt idx="343">
                  <c:v>44181</c:v>
                </c:pt>
                <c:pt idx="344">
                  <c:v>44180</c:v>
                </c:pt>
                <c:pt idx="345">
                  <c:v>44179</c:v>
                </c:pt>
                <c:pt idx="346">
                  <c:v>44176</c:v>
                </c:pt>
                <c:pt idx="347">
                  <c:v>44175</c:v>
                </c:pt>
                <c:pt idx="348">
                  <c:v>44174</c:v>
                </c:pt>
                <c:pt idx="349">
                  <c:v>44173</c:v>
                </c:pt>
                <c:pt idx="350">
                  <c:v>44172</c:v>
                </c:pt>
                <c:pt idx="351">
                  <c:v>44169</c:v>
                </c:pt>
                <c:pt idx="352">
                  <c:v>44168</c:v>
                </c:pt>
                <c:pt idx="353">
                  <c:v>44167</c:v>
                </c:pt>
                <c:pt idx="354">
                  <c:v>44166</c:v>
                </c:pt>
                <c:pt idx="355">
                  <c:v>44165</c:v>
                </c:pt>
                <c:pt idx="356">
                  <c:v>44162</c:v>
                </c:pt>
                <c:pt idx="357">
                  <c:v>44161</c:v>
                </c:pt>
                <c:pt idx="358">
                  <c:v>44160</c:v>
                </c:pt>
                <c:pt idx="359">
                  <c:v>44159</c:v>
                </c:pt>
                <c:pt idx="360">
                  <c:v>44158</c:v>
                </c:pt>
                <c:pt idx="361">
                  <c:v>44155</c:v>
                </c:pt>
                <c:pt idx="362">
                  <c:v>44154</c:v>
                </c:pt>
                <c:pt idx="363">
                  <c:v>44153</c:v>
                </c:pt>
                <c:pt idx="364">
                  <c:v>44152</c:v>
                </c:pt>
                <c:pt idx="365">
                  <c:v>44151</c:v>
                </c:pt>
                <c:pt idx="366">
                  <c:v>44148</c:v>
                </c:pt>
                <c:pt idx="367">
                  <c:v>44147</c:v>
                </c:pt>
                <c:pt idx="368">
                  <c:v>44146</c:v>
                </c:pt>
                <c:pt idx="369">
                  <c:v>44145</c:v>
                </c:pt>
                <c:pt idx="370">
                  <c:v>44144</c:v>
                </c:pt>
                <c:pt idx="371">
                  <c:v>44141</c:v>
                </c:pt>
                <c:pt idx="372">
                  <c:v>44140</c:v>
                </c:pt>
                <c:pt idx="373">
                  <c:v>44139</c:v>
                </c:pt>
                <c:pt idx="374">
                  <c:v>44138</c:v>
                </c:pt>
                <c:pt idx="375">
                  <c:v>44137</c:v>
                </c:pt>
                <c:pt idx="376">
                  <c:v>44134</c:v>
                </c:pt>
                <c:pt idx="377">
                  <c:v>44133</c:v>
                </c:pt>
                <c:pt idx="378">
                  <c:v>44132</c:v>
                </c:pt>
                <c:pt idx="379">
                  <c:v>44131</c:v>
                </c:pt>
                <c:pt idx="380">
                  <c:v>44130</c:v>
                </c:pt>
                <c:pt idx="381">
                  <c:v>44127</c:v>
                </c:pt>
                <c:pt idx="382">
                  <c:v>44126</c:v>
                </c:pt>
                <c:pt idx="383">
                  <c:v>44125</c:v>
                </c:pt>
                <c:pt idx="384">
                  <c:v>44124</c:v>
                </c:pt>
                <c:pt idx="385">
                  <c:v>44123</c:v>
                </c:pt>
                <c:pt idx="386">
                  <c:v>44120</c:v>
                </c:pt>
                <c:pt idx="387">
                  <c:v>44119</c:v>
                </c:pt>
                <c:pt idx="388">
                  <c:v>44118</c:v>
                </c:pt>
                <c:pt idx="389">
                  <c:v>44117</c:v>
                </c:pt>
                <c:pt idx="390">
                  <c:v>44116</c:v>
                </c:pt>
                <c:pt idx="391">
                  <c:v>44113</c:v>
                </c:pt>
                <c:pt idx="392">
                  <c:v>44112</c:v>
                </c:pt>
                <c:pt idx="393">
                  <c:v>44111</c:v>
                </c:pt>
                <c:pt idx="394">
                  <c:v>44110</c:v>
                </c:pt>
                <c:pt idx="395">
                  <c:v>44109</c:v>
                </c:pt>
                <c:pt idx="396">
                  <c:v>44106</c:v>
                </c:pt>
                <c:pt idx="397">
                  <c:v>44105</c:v>
                </c:pt>
                <c:pt idx="398">
                  <c:v>44104</c:v>
                </c:pt>
                <c:pt idx="399">
                  <c:v>44103</c:v>
                </c:pt>
                <c:pt idx="400">
                  <c:v>44102</c:v>
                </c:pt>
                <c:pt idx="401">
                  <c:v>44099</c:v>
                </c:pt>
                <c:pt idx="402">
                  <c:v>44098</c:v>
                </c:pt>
                <c:pt idx="403">
                  <c:v>44097</c:v>
                </c:pt>
                <c:pt idx="404">
                  <c:v>44096</c:v>
                </c:pt>
                <c:pt idx="405">
                  <c:v>44095</c:v>
                </c:pt>
                <c:pt idx="406">
                  <c:v>44092</c:v>
                </c:pt>
                <c:pt idx="407">
                  <c:v>44091</c:v>
                </c:pt>
                <c:pt idx="408">
                  <c:v>44090</c:v>
                </c:pt>
                <c:pt idx="409">
                  <c:v>44089</c:v>
                </c:pt>
                <c:pt idx="410">
                  <c:v>44088</c:v>
                </c:pt>
                <c:pt idx="411">
                  <c:v>44085</c:v>
                </c:pt>
                <c:pt idx="412">
                  <c:v>44084</c:v>
                </c:pt>
                <c:pt idx="413">
                  <c:v>44083</c:v>
                </c:pt>
                <c:pt idx="414">
                  <c:v>44082</c:v>
                </c:pt>
                <c:pt idx="415">
                  <c:v>44081</c:v>
                </c:pt>
                <c:pt idx="416">
                  <c:v>44078</c:v>
                </c:pt>
                <c:pt idx="417">
                  <c:v>44077</c:v>
                </c:pt>
                <c:pt idx="418">
                  <c:v>44076</c:v>
                </c:pt>
                <c:pt idx="419">
                  <c:v>44075</c:v>
                </c:pt>
                <c:pt idx="420">
                  <c:v>44074</c:v>
                </c:pt>
                <c:pt idx="421">
                  <c:v>44071</c:v>
                </c:pt>
                <c:pt idx="422">
                  <c:v>44070</c:v>
                </c:pt>
                <c:pt idx="423">
                  <c:v>44069</c:v>
                </c:pt>
                <c:pt idx="424">
                  <c:v>44068</c:v>
                </c:pt>
                <c:pt idx="425">
                  <c:v>44067</c:v>
                </c:pt>
                <c:pt idx="426">
                  <c:v>44064</c:v>
                </c:pt>
                <c:pt idx="427">
                  <c:v>44063</c:v>
                </c:pt>
                <c:pt idx="428">
                  <c:v>44062</c:v>
                </c:pt>
                <c:pt idx="429">
                  <c:v>44061</c:v>
                </c:pt>
                <c:pt idx="430">
                  <c:v>44060</c:v>
                </c:pt>
                <c:pt idx="431">
                  <c:v>44057</c:v>
                </c:pt>
                <c:pt idx="432">
                  <c:v>44056</c:v>
                </c:pt>
                <c:pt idx="433">
                  <c:v>44055</c:v>
                </c:pt>
                <c:pt idx="434">
                  <c:v>44054</c:v>
                </c:pt>
                <c:pt idx="435">
                  <c:v>44053</c:v>
                </c:pt>
                <c:pt idx="436">
                  <c:v>44050</c:v>
                </c:pt>
                <c:pt idx="437">
                  <c:v>44049</c:v>
                </c:pt>
                <c:pt idx="438">
                  <c:v>44048</c:v>
                </c:pt>
                <c:pt idx="439">
                  <c:v>44047</c:v>
                </c:pt>
                <c:pt idx="440">
                  <c:v>44046</c:v>
                </c:pt>
                <c:pt idx="441">
                  <c:v>44043</c:v>
                </c:pt>
                <c:pt idx="442">
                  <c:v>44042</c:v>
                </c:pt>
                <c:pt idx="443">
                  <c:v>44041</c:v>
                </c:pt>
                <c:pt idx="444">
                  <c:v>44040</c:v>
                </c:pt>
                <c:pt idx="445">
                  <c:v>44039</c:v>
                </c:pt>
                <c:pt idx="446">
                  <c:v>44036</c:v>
                </c:pt>
                <c:pt idx="447">
                  <c:v>44035</c:v>
                </c:pt>
                <c:pt idx="448">
                  <c:v>44034</c:v>
                </c:pt>
                <c:pt idx="449">
                  <c:v>44033</c:v>
                </c:pt>
                <c:pt idx="450">
                  <c:v>44032</c:v>
                </c:pt>
                <c:pt idx="451">
                  <c:v>44029</c:v>
                </c:pt>
                <c:pt idx="452">
                  <c:v>44028</c:v>
                </c:pt>
                <c:pt idx="453">
                  <c:v>44027</c:v>
                </c:pt>
                <c:pt idx="454">
                  <c:v>44026</c:v>
                </c:pt>
                <c:pt idx="455">
                  <c:v>44025</c:v>
                </c:pt>
                <c:pt idx="456">
                  <c:v>44022</c:v>
                </c:pt>
                <c:pt idx="457">
                  <c:v>44021</c:v>
                </c:pt>
                <c:pt idx="458">
                  <c:v>44020</c:v>
                </c:pt>
                <c:pt idx="459">
                  <c:v>44019</c:v>
                </c:pt>
                <c:pt idx="460">
                  <c:v>44018</c:v>
                </c:pt>
                <c:pt idx="461">
                  <c:v>44015</c:v>
                </c:pt>
                <c:pt idx="462">
                  <c:v>44014</c:v>
                </c:pt>
                <c:pt idx="463">
                  <c:v>44013</c:v>
                </c:pt>
                <c:pt idx="464">
                  <c:v>44012</c:v>
                </c:pt>
                <c:pt idx="465">
                  <c:v>44011</c:v>
                </c:pt>
                <c:pt idx="466">
                  <c:v>44008</c:v>
                </c:pt>
                <c:pt idx="467">
                  <c:v>44007</c:v>
                </c:pt>
                <c:pt idx="468">
                  <c:v>44006</c:v>
                </c:pt>
                <c:pt idx="469">
                  <c:v>44005</c:v>
                </c:pt>
                <c:pt idx="470">
                  <c:v>44004</c:v>
                </c:pt>
                <c:pt idx="471">
                  <c:v>44001</c:v>
                </c:pt>
                <c:pt idx="472">
                  <c:v>44000</c:v>
                </c:pt>
                <c:pt idx="473">
                  <c:v>43999</c:v>
                </c:pt>
                <c:pt idx="474">
                  <c:v>43998</c:v>
                </c:pt>
                <c:pt idx="475">
                  <c:v>43997</c:v>
                </c:pt>
                <c:pt idx="476">
                  <c:v>43994</c:v>
                </c:pt>
                <c:pt idx="477">
                  <c:v>43993</c:v>
                </c:pt>
                <c:pt idx="478">
                  <c:v>43992</c:v>
                </c:pt>
                <c:pt idx="479">
                  <c:v>43991</c:v>
                </c:pt>
                <c:pt idx="480">
                  <c:v>43990</c:v>
                </c:pt>
                <c:pt idx="481">
                  <c:v>43987</c:v>
                </c:pt>
                <c:pt idx="482">
                  <c:v>43986</c:v>
                </c:pt>
                <c:pt idx="483">
                  <c:v>43985</c:v>
                </c:pt>
                <c:pt idx="484">
                  <c:v>43984</c:v>
                </c:pt>
                <c:pt idx="485">
                  <c:v>43983</c:v>
                </c:pt>
                <c:pt idx="486">
                  <c:v>43980</c:v>
                </c:pt>
                <c:pt idx="487">
                  <c:v>43979</c:v>
                </c:pt>
                <c:pt idx="488">
                  <c:v>43978</c:v>
                </c:pt>
                <c:pt idx="489">
                  <c:v>43977</c:v>
                </c:pt>
                <c:pt idx="490">
                  <c:v>43973</c:v>
                </c:pt>
                <c:pt idx="491">
                  <c:v>43972</c:v>
                </c:pt>
                <c:pt idx="492">
                  <c:v>43971</c:v>
                </c:pt>
                <c:pt idx="493">
                  <c:v>43970</c:v>
                </c:pt>
                <c:pt idx="494">
                  <c:v>43969</c:v>
                </c:pt>
                <c:pt idx="495">
                  <c:v>43966</c:v>
                </c:pt>
                <c:pt idx="496">
                  <c:v>43965</c:v>
                </c:pt>
                <c:pt idx="497">
                  <c:v>43964</c:v>
                </c:pt>
                <c:pt idx="498">
                  <c:v>43963</c:v>
                </c:pt>
                <c:pt idx="499">
                  <c:v>43962</c:v>
                </c:pt>
                <c:pt idx="500">
                  <c:v>43959</c:v>
                </c:pt>
                <c:pt idx="501">
                  <c:v>43958</c:v>
                </c:pt>
                <c:pt idx="502">
                  <c:v>43957</c:v>
                </c:pt>
                <c:pt idx="503">
                  <c:v>43956</c:v>
                </c:pt>
                <c:pt idx="504">
                  <c:v>43955</c:v>
                </c:pt>
                <c:pt idx="505">
                  <c:v>43952</c:v>
                </c:pt>
                <c:pt idx="506">
                  <c:v>43951</c:v>
                </c:pt>
                <c:pt idx="507">
                  <c:v>43950</c:v>
                </c:pt>
                <c:pt idx="508">
                  <c:v>43949</c:v>
                </c:pt>
                <c:pt idx="509">
                  <c:v>43948</c:v>
                </c:pt>
                <c:pt idx="510">
                  <c:v>43945</c:v>
                </c:pt>
                <c:pt idx="511">
                  <c:v>43944</c:v>
                </c:pt>
                <c:pt idx="512">
                  <c:v>43943</c:v>
                </c:pt>
                <c:pt idx="513">
                  <c:v>43942</c:v>
                </c:pt>
                <c:pt idx="514">
                  <c:v>43941</c:v>
                </c:pt>
                <c:pt idx="515">
                  <c:v>43938</c:v>
                </c:pt>
                <c:pt idx="516">
                  <c:v>43937</c:v>
                </c:pt>
                <c:pt idx="517">
                  <c:v>43936</c:v>
                </c:pt>
                <c:pt idx="518">
                  <c:v>43935</c:v>
                </c:pt>
                <c:pt idx="519">
                  <c:v>43934</c:v>
                </c:pt>
                <c:pt idx="520">
                  <c:v>43930</c:v>
                </c:pt>
                <c:pt idx="521">
                  <c:v>43929</c:v>
                </c:pt>
                <c:pt idx="522">
                  <c:v>43928</c:v>
                </c:pt>
                <c:pt idx="523">
                  <c:v>43927</c:v>
                </c:pt>
                <c:pt idx="524">
                  <c:v>43924</c:v>
                </c:pt>
                <c:pt idx="525">
                  <c:v>43923</c:v>
                </c:pt>
                <c:pt idx="526">
                  <c:v>43922</c:v>
                </c:pt>
                <c:pt idx="527">
                  <c:v>43921</c:v>
                </c:pt>
                <c:pt idx="528">
                  <c:v>43920</c:v>
                </c:pt>
                <c:pt idx="529">
                  <c:v>43917</c:v>
                </c:pt>
                <c:pt idx="530">
                  <c:v>43916</c:v>
                </c:pt>
                <c:pt idx="531">
                  <c:v>43915</c:v>
                </c:pt>
                <c:pt idx="532">
                  <c:v>43914</c:v>
                </c:pt>
                <c:pt idx="533">
                  <c:v>43913</c:v>
                </c:pt>
                <c:pt idx="534">
                  <c:v>43910</c:v>
                </c:pt>
                <c:pt idx="535">
                  <c:v>43909</c:v>
                </c:pt>
                <c:pt idx="536">
                  <c:v>43908</c:v>
                </c:pt>
                <c:pt idx="537">
                  <c:v>43907</c:v>
                </c:pt>
                <c:pt idx="538">
                  <c:v>43906</c:v>
                </c:pt>
                <c:pt idx="539">
                  <c:v>43903</c:v>
                </c:pt>
                <c:pt idx="540">
                  <c:v>43902</c:v>
                </c:pt>
                <c:pt idx="541">
                  <c:v>43901</c:v>
                </c:pt>
                <c:pt idx="542">
                  <c:v>43900</c:v>
                </c:pt>
                <c:pt idx="543">
                  <c:v>43899</c:v>
                </c:pt>
                <c:pt idx="544">
                  <c:v>43896</c:v>
                </c:pt>
                <c:pt idx="545">
                  <c:v>43895</c:v>
                </c:pt>
                <c:pt idx="546">
                  <c:v>43894</c:v>
                </c:pt>
                <c:pt idx="547">
                  <c:v>43893</c:v>
                </c:pt>
                <c:pt idx="548">
                  <c:v>43892</c:v>
                </c:pt>
                <c:pt idx="549">
                  <c:v>43889</c:v>
                </c:pt>
                <c:pt idx="550">
                  <c:v>43888</c:v>
                </c:pt>
                <c:pt idx="551">
                  <c:v>43887</c:v>
                </c:pt>
                <c:pt idx="552">
                  <c:v>43886</c:v>
                </c:pt>
                <c:pt idx="553">
                  <c:v>43885</c:v>
                </c:pt>
                <c:pt idx="554">
                  <c:v>43882</c:v>
                </c:pt>
                <c:pt idx="555">
                  <c:v>43881</c:v>
                </c:pt>
                <c:pt idx="556">
                  <c:v>43880</c:v>
                </c:pt>
                <c:pt idx="557">
                  <c:v>43879</c:v>
                </c:pt>
                <c:pt idx="558">
                  <c:v>43875</c:v>
                </c:pt>
                <c:pt idx="559">
                  <c:v>43874</c:v>
                </c:pt>
                <c:pt idx="560">
                  <c:v>43873</c:v>
                </c:pt>
                <c:pt idx="561">
                  <c:v>43872</c:v>
                </c:pt>
                <c:pt idx="562">
                  <c:v>43871</c:v>
                </c:pt>
                <c:pt idx="563">
                  <c:v>43868</c:v>
                </c:pt>
                <c:pt idx="564">
                  <c:v>43867</c:v>
                </c:pt>
                <c:pt idx="565">
                  <c:v>43866</c:v>
                </c:pt>
                <c:pt idx="566">
                  <c:v>43865</c:v>
                </c:pt>
                <c:pt idx="567">
                  <c:v>43864</c:v>
                </c:pt>
                <c:pt idx="568">
                  <c:v>43861</c:v>
                </c:pt>
                <c:pt idx="569">
                  <c:v>43860</c:v>
                </c:pt>
                <c:pt idx="570">
                  <c:v>43859</c:v>
                </c:pt>
                <c:pt idx="571">
                  <c:v>43858</c:v>
                </c:pt>
                <c:pt idx="572">
                  <c:v>43857</c:v>
                </c:pt>
                <c:pt idx="573">
                  <c:v>43854</c:v>
                </c:pt>
                <c:pt idx="574">
                  <c:v>43853</c:v>
                </c:pt>
                <c:pt idx="575">
                  <c:v>43852</c:v>
                </c:pt>
                <c:pt idx="576">
                  <c:v>43851</c:v>
                </c:pt>
                <c:pt idx="577">
                  <c:v>43847</c:v>
                </c:pt>
                <c:pt idx="578">
                  <c:v>43846</c:v>
                </c:pt>
                <c:pt idx="579">
                  <c:v>43845</c:v>
                </c:pt>
                <c:pt idx="580">
                  <c:v>43844</c:v>
                </c:pt>
                <c:pt idx="581">
                  <c:v>43843</c:v>
                </c:pt>
                <c:pt idx="582">
                  <c:v>43840</c:v>
                </c:pt>
                <c:pt idx="583">
                  <c:v>43839</c:v>
                </c:pt>
                <c:pt idx="584">
                  <c:v>43838</c:v>
                </c:pt>
                <c:pt idx="585">
                  <c:v>43837</c:v>
                </c:pt>
                <c:pt idx="586">
                  <c:v>43836</c:v>
                </c:pt>
                <c:pt idx="587">
                  <c:v>43833</c:v>
                </c:pt>
                <c:pt idx="588">
                  <c:v>43832</c:v>
                </c:pt>
                <c:pt idx="589">
                  <c:v>43830</c:v>
                </c:pt>
                <c:pt idx="590">
                  <c:v>43829</c:v>
                </c:pt>
                <c:pt idx="591">
                  <c:v>43826</c:v>
                </c:pt>
                <c:pt idx="592">
                  <c:v>43825</c:v>
                </c:pt>
                <c:pt idx="593">
                  <c:v>43823</c:v>
                </c:pt>
                <c:pt idx="594">
                  <c:v>43822</c:v>
                </c:pt>
                <c:pt idx="595">
                  <c:v>43819</c:v>
                </c:pt>
                <c:pt idx="596">
                  <c:v>43818</c:v>
                </c:pt>
                <c:pt idx="597">
                  <c:v>43817</c:v>
                </c:pt>
                <c:pt idx="598">
                  <c:v>43816</c:v>
                </c:pt>
                <c:pt idx="599">
                  <c:v>43815</c:v>
                </c:pt>
                <c:pt idx="600">
                  <c:v>43812</c:v>
                </c:pt>
                <c:pt idx="601">
                  <c:v>43811</c:v>
                </c:pt>
                <c:pt idx="602">
                  <c:v>43810</c:v>
                </c:pt>
                <c:pt idx="603">
                  <c:v>43809</c:v>
                </c:pt>
                <c:pt idx="604">
                  <c:v>43808</c:v>
                </c:pt>
                <c:pt idx="605">
                  <c:v>43805</c:v>
                </c:pt>
                <c:pt idx="606">
                  <c:v>43804</c:v>
                </c:pt>
                <c:pt idx="607">
                  <c:v>43803</c:v>
                </c:pt>
                <c:pt idx="608">
                  <c:v>43802</c:v>
                </c:pt>
                <c:pt idx="609">
                  <c:v>43801</c:v>
                </c:pt>
                <c:pt idx="610">
                  <c:v>43796</c:v>
                </c:pt>
                <c:pt idx="611">
                  <c:v>43795</c:v>
                </c:pt>
                <c:pt idx="612">
                  <c:v>43794</c:v>
                </c:pt>
                <c:pt idx="613">
                  <c:v>43791</c:v>
                </c:pt>
                <c:pt idx="614">
                  <c:v>43790</c:v>
                </c:pt>
                <c:pt idx="615">
                  <c:v>43789</c:v>
                </c:pt>
                <c:pt idx="616">
                  <c:v>43788</c:v>
                </c:pt>
                <c:pt idx="617">
                  <c:v>43787</c:v>
                </c:pt>
                <c:pt idx="618">
                  <c:v>43784</c:v>
                </c:pt>
                <c:pt idx="619">
                  <c:v>43783</c:v>
                </c:pt>
                <c:pt idx="620">
                  <c:v>43782</c:v>
                </c:pt>
                <c:pt idx="621">
                  <c:v>43781</c:v>
                </c:pt>
                <c:pt idx="622">
                  <c:v>43780</c:v>
                </c:pt>
                <c:pt idx="623">
                  <c:v>43777</c:v>
                </c:pt>
                <c:pt idx="624">
                  <c:v>43776</c:v>
                </c:pt>
                <c:pt idx="625">
                  <c:v>43775</c:v>
                </c:pt>
                <c:pt idx="626">
                  <c:v>43774</c:v>
                </c:pt>
                <c:pt idx="627">
                  <c:v>43773</c:v>
                </c:pt>
                <c:pt idx="628">
                  <c:v>43770</c:v>
                </c:pt>
                <c:pt idx="629">
                  <c:v>43769</c:v>
                </c:pt>
                <c:pt idx="630">
                  <c:v>43768</c:v>
                </c:pt>
                <c:pt idx="631">
                  <c:v>43767</c:v>
                </c:pt>
                <c:pt idx="632">
                  <c:v>43766</c:v>
                </c:pt>
                <c:pt idx="633">
                  <c:v>43763</c:v>
                </c:pt>
                <c:pt idx="634">
                  <c:v>43762</c:v>
                </c:pt>
                <c:pt idx="635">
                  <c:v>43761</c:v>
                </c:pt>
                <c:pt idx="636">
                  <c:v>43760</c:v>
                </c:pt>
                <c:pt idx="637">
                  <c:v>43759</c:v>
                </c:pt>
                <c:pt idx="638">
                  <c:v>43756</c:v>
                </c:pt>
                <c:pt idx="639">
                  <c:v>43755</c:v>
                </c:pt>
                <c:pt idx="640">
                  <c:v>43754</c:v>
                </c:pt>
                <c:pt idx="641">
                  <c:v>43753</c:v>
                </c:pt>
                <c:pt idx="642">
                  <c:v>43752</c:v>
                </c:pt>
                <c:pt idx="643">
                  <c:v>43749</c:v>
                </c:pt>
                <c:pt idx="644">
                  <c:v>43748</c:v>
                </c:pt>
                <c:pt idx="645">
                  <c:v>43747</c:v>
                </c:pt>
                <c:pt idx="646">
                  <c:v>43746</c:v>
                </c:pt>
                <c:pt idx="647">
                  <c:v>43745</c:v>
                </c:pt>
                <c:pt idx="648">
                  <c:v>43742</c:v>
                </c:pt>
                <c:pt idx="649">
                  <c:v>43741</c:v>
                </c:pt>
                <c:pt idx="650">
                  <c:v>43740</c:v>
                </c:pt>
                <c:pt idx="651">
                  <c:v>43739</c:v>
                </c:pt>
                <c:pt idx="652">
                  <c:v>43738</c:v>
                </c:pt>
                <c:pt idx="653">
                  <c:v>43735</c:v>
                </c:pt>
                <c:pt idx="654">
                  <c:v>43734</c:v>
                </c:pt>
                <c:pt idx="655">
                  <c:v>43733</c:v>
                </c:pt>
                <c:pt idx="656">
                  <c:v>43732</c:v>
                </c:pt>
                <c:pt idx="657">
                  <c:v>43731</c:v>
                </c:pt>
                <c:pt idx="658">
                  <c:v>43728</c:v>
                </c:pt>
                <c:pt idx="659">
                  <c:v>43727</c:v>
                </c:pt>
                <c:pt idx="660">
                  <c:v>43726</c:v>
                </c:pt>
                <c:pt idx="661">
                  <c:v>43725</c:v>
                </c:pt>
                <c:pt idx="662">
                  <c:v>43724</c:v>
                </c:pt>
                <c:pt idx="663">
                  <c:v>43721</c:v>
                </c:pt>
                <c:pt idx="664">
                  <c:v>43720</c:v>
                </c:pt>
                <c:pt idx="665">
                  <c:v>43719</c:v>
                </c:pt>
                <c:pt idx="666">
                  <c:v>43718</c:v>
                </c:pt>
                <c:pt idx="667">
                  <c:v>43717</c:v>
                </c:pt>
                <c:pt idx="668">
                  <c:v>43714</c:v>
                </c:pt>
                <c:pt idx="669">
                  <c:v>43713</c:v>
                </c:pt>
                <c:pt idx="670">
                  <c:v>43712</c:v>
                </c:pt>
                <c:pt idx="671">
                  <c:v>43711</c:v>
                </c:pt>
                <c:pt idx="672">
                  <c:v>43710</c:v>
                </c:pt>
                <c:pt idx="673">
                  <c:v>43707</c:v>
                </c:pt>
                <c:pt idx="674">
                  <c:v>43706</c:v>
                </c:pt>
                <c:pt idx="675">
                  <c:v>43705</c:v>
                </c:pt>
                <c:pt idx="676">
                  <c:v>43704</c:v>
                </c:pt>
                <c:pt idx="677">
                  <c:v>43703</c:v>
                </c:pt>
                <c:pt idx="678">
                  <c:v>43700</c:v>
                </c:pt>
                <c:pt idx="679">
                  <c:v>43699</c:v>
                </c:pt>
                <c:pt idx="680">
                  <c:v>43698</c:v>
                </c:pt>
                <c:pt idx="681">
                  <c:v>43697</c:v>
                </c:pt>
                <c:pt idx="682">
                  <c:v>43696</c:v>
                </c:pt>
                <c:pt idx="683">
                  <c:v>43693</c:v>
                </c:pt>
                <c:pt idx="684">
                  <c:v>43692</c:v>
                </c:pt>
                <c:pt idx="685">
                  <c:v>43691</c:v>
                </c:pt>
                <c:pt idx="686">
                  <c:v>43690</c:v>
                </c:pt>
                <c:pt idx="687">
                  <c:v>43689</c:v>
                </c:pt>
                <c:pt idx="688">
                  <c:v>43686</c:v>
                </c:pt>
                <c:pt idx="689">
                  <c:v>43685</c:v>
                </c:pt>
                <c:pt idx="690">
                  <c:v>43684</c:v>
                </c:pt>
                <c:pt idx="691">
                  <c:v>43683</c:v>
                </c:pt>
                <c:pt idx="692">
                  <c:v>43682</c:v>
                </c:pt>
                <c:pt idx="693">
                  <c:v>43679</c:v>
                </c:pt>
                <c:pt idx="694">
                  <c:v>43678</c:v>
                </c:pt>
                <c:pt idx="695">
                  <c:v>43677</c:v>
                </c:pt>
                <c:pt idx="696">
                  <c:v>43676</c:v>
                </c:pt>
                <c:pt idx="697">
                  <c:v>43675</c:v>
                </c:pt>
                <c:pt idx="698">
                  <c:v>43672</c:v>
                </c:pt>
                <c:pt idx="699">
                  <c:v>43671</c:v>
                </c:pt>
                <c:pt idx="700">
                  <c:v>43670</c:v>
                </c:pt>
                <c:pt idx="701">
                  <c:v>43669</c:v>
                </c:pt>
                <c:pt idx="702">
                  <c:v>43668</c:v>
                </c:pt>
                <c:pt idx="703">
                  <c:v>43665</c:v>
                </c:pt>
                <c:pt idx="704">
                  <c:v>43664</c:v>
                </c:pt>
                <c:pt idx="705">
                  <c:v>43663</c:v>
                </c:pt>
                <c:pt idx="706">
                  <c:v>43662</c:v>
                </c:pt>
                <c:pt idx="707">
                  <c:v>43661</c:v>
                </c:pt>
                <c:pt idx="708">
                  <c:v>43658</c:v>
                </c:pt>
                <c:pt idx="709">
                  <c:v>43657</c:v>
                </c:pt>
                <c:pt idx="710">
                  <c:v>43656</c:v>
                </c:pt>
                <c:pt idx="711">
                  <c:v>43655</c:v>
                </c:pt>
                <c:pt idx="712">
                  <c:v>43654</c:v>
                </c:pt>
                <c:pt idx="713">
                  <c:v>43651</c:v>
                </c:pt>
                <c:pt idx="714">
                  <c:v>43650</c:v>
                </c:pt>
                <c:pt idx="715">
                  <c:v>43649</c:v>
                </c:pt>
                <c:pt idx="716">
                  <c:v>43648</c:v>
                </c:pt>
                <c:pt idx="717">
                  <c:v>43647</c:v>
                </c:pt>
                <c:pt idx="718">
                  <c:v>43644</c:v>
                </c:pt>
                <c:pt idx="719">
                  <c:v>43643</c:v>
                </c:pt>
                <c:pt idx="720">
                  <c:v>43642</c:v>
                </c:pt>
                <c:pt idx="721">
                  <c:v>43641</c:v>
                </c:pt>
                <c:pt idx="722">
                  <c:v>43640</c:v>
                </c:pt>
                <c:pt idx="723">
                  <c:v>43637</c:v>
                </c:pt>
                <c:pt idx="724">
                  <c:v>43636</c:v>
                </c:pt>
                <c:pt idx="725">
                  <c:v>43635</c:v>
                </c:pt>
                <c:pt idx="726">
                  <c:v>43634</c:v>
                </c:pt>
                <c:pt idx="727">
                  <c:v>43633</c:v>
                </c:pt>
                <c:pt idx="728">
                  <c:v>43630</c:v>
                </c:pt>
                <c:pt idx="729">
                  <c:v>43629</c:v>
                </c:pt>
                <c:pt idx="730">
                  <c:v>43628</c:v>
                </c:pt>
                <c:pt idx="731">
                  <c:v>43627</c:v>
                </c:pt>
                <c:pt idx="732">
                  <c:v>43626</c:v>
                </c:pt>
                <c:pt idx="733">
                  <c:v>43623</c:v>
                </c:pt>
                <c:pt idx="734">
                  <c:v>43622</c:v>
                </c:pt>
                <c:pt idx="735">
                  <c:v>43621</c:v>
                </c:pt>
                <c:pt idx="736">
                  <c:v>43620</c:v>
                </c:pt>
                <c:pt idx="737">
                  <c:v>43619</c:v>
                </c:pt>
                <c:pt idx="738">
                  <c:v>43616</c:v>
                </c:pt>
                <c:pt idx="739">
                  <c:v>43615</c:v>
                </c:pt>
                <c:pt idx="740">
                  <c:v>43614</c:v>
                </c:pt>
                <c:pt idx="741">
                  <c:v>43613</c:v>
                </c:pt>
                <c:pt idx="742">
                  <c:v>43612</c:v>
                </c:pt>
                <c:pt idx="743">
                  <c:v>43609</c:v>
                </c:pt>
                <c:pt idx="744">
                  <c:v>43608</c:v>
                </c:pt>
                <c:pt idx="745">
                  <c:v>43607</c:v>
                </c:pt>
                <c:pt idx="746">
                  <c:v>43606</c:v>
                </c:pt>
                <c:pt idx="747">
                  <c:v>43605</c:v>
                </c:pt>
                <c:pt idx="748">
                  <c:v>43602</c:v>
                </c:pt>
                <c:pt idx="749">
                  <c:v>43601</c:v>
                </c:pt>
                <c:pt idx="750">
                  <c:v>43600</c:v>
                </c:pt>
                <c:pt idx="751">
                  <c:v>43599</c:v>
                </c:pt>
                <c:pt idx="752">
                  <c:v>43598</c:v>
                </c:pt>
                <c:pt idx="753">
                  <c:v>43595</c:v>
                </c:pt>
                <c:pt idx="754">
                  <c:v>43594</c:v>
                </c:pt>
                <c:pt idx="755">
                  <c:v>43593</c:v>
                </c:pt>
                <c:pt idx="756">
                  <c:v>43592</c:v>
                </c:pt>
                <c:pt idx="757">
                  <c:v>43591</c:v>
                </c:pt>
                <c:pt idx="758">
                  <c:v>43588</c:v>
                </c:pt>
                <c:pt idx="759">
                  <c:v>43587</c:v>
                </c:pt>
                <c:pt idx="760">
                  <c:v>43586</c:v>
                </c:pt>
                <c:pt idx="761">
                  <c:v>43585</c:v>
                </c:pt>
                <c:pt idx="762">
                  <c:v>43584</c:v>
                </c:pt>
                <c:pt idx="763">
                  <c:v>43581</c:v>
                </c:pt>
                <c:pt idx="764">
                  <c:v>43580</c:v>
                </c:pt>
                <c:pt idx="765">
                  <c:v>43579</c:v>
                </c:pt>
                <c:pt idx="766">
                  <c:v>43578</c:v>
                </c:pt>
                <c:pt idx="767">
                  <c:v>43577</c:v>
                </c:pt>
                <c:pt idx="768">
                  <c:v>43574</c:v>
                </c:pt>
                <c:pt idx="769">
                  <c:v>43573</c:v>
                </c:pt>
                <c:pt idx="770">
                  <c:v>43572</c:v>
                </c:pt>
                <c:pt idx="771">
                  <c:v>43571</c:v>
                </c:pt>
                <c:pt idx="772">
                  <c:v>43570</c:v>
                </c:pt>
                <c:pt idx="773">
                  <c:v>43567</c:v>
                </c:pt>
                <c:pt idx="774">
                  <c:v>43566</c:v>
                </c:pt>
                <c:pt idx="775">
                  <c:v>43565</c:v>
                </c:pt>
                <c:pt idx="776">
                  <c:v>43564</c:v>
                </c:pt>
                <c:pt idx="777">
                  <c:v>43563</c:v>
                </c:pt>
                <c:pt idx="778">
                  <c:v>43560</c:v>
                </c:pt>
                <c:pt idx="779">
                  <c:v>43559</c:v>
                </c:pt>
                <c:pt idx="780">
                  <c:v>43558</c:v>
                </c:pt>
                <c:pt idx="781">
                  <c:v>43557</c:v>
                </c:pt>
                <c:pt idx="782">
                  <c:v>43556</c:v>
                </c:pt>
                <c:pt idx="783">
                  <c:v>43553</c:v>
                </c:pt>
                <c:pt idx="784">
                  <c:v>43552</c:v>
                </c:pt>
                <c:pt idx="785">
                  <c:v>43551</c:v>
                </c:pt>
                <c:pt idx="786">
                  <c:v>43550</c:v>
                </c:pt>
                <c:pt idx="787">
                  <c:v>43549</c:v>
                </c:pt>
                <c:pt idx="788">
                  <c:v>43546</c:v>
                </c:pt>
                <c:pt idx="789">
                  <c:v>43545</c:v>
                </c:pt>
                <c:pt idx="790">
                  <c:v>43544</c:v>
                </c:pt>
                <c:pt idx="791">
                  <c:v>43543</c:v>
                </c:pt>
                <c:pt idx="792">
                  <c:v>43542</c:v>
                </c:pt>
                <c:pt idx="793">
                  <c:v>43539</c:v>
                </c:pt>
                <c:pt idx="794">
                  <c:v>43538</c:v>
                </c:pt>
                <c:pt idx="795">
                  <c:v>43537</c:v>
                </c:pt>
                <c:pt idx="796">
                  <c:v>43536</c:v>
                </c:pt>
                <c:pt idx="797">
                  <c:v>43535</c:v>
                </c:pt>
                <c:pt idx="798">
                  <c:v>43532</c:v>
                </c:pt>
                <c:pt idx="799">
                  <c:v>43531</c:v>
                </c:pt>
                <c:pt idx="800">
                  <c:v>43530</c:v>
                </c:pt>
                <c:pt idx="801">
                  <c:v>43529</c:v>
                </c:pt>
                <c:pt idx="802">
                  <c:v>43528</c:v>
                </c:pt>
                <c:pt idx="803">
                  <c:v>43525</c:v>
                </c:pt>
                <c:pt idx="804">
                  <c:v>43524</c:v>
                </c:pt>
                <c:pt idx="805">
                  <c:v>43523</c:v>
                </c:pt>
                <c:pt idx="806">
                  <c:v>43522</c:v>
                </c:pt>
                <c:pt idx="807">
                  <c:v>43521</c:v>
                </c:pt>
                <c:pt idx="808">
                  <c:v>43518</c:v>
                </c:pt>
                <c:pt idx="809">
                  <c:v>43517</c:v>
                </c:pt>
                <c:pt idx="810">
                  <c:v>43516</c:v>
                </c:pt>
                <c:pt idx="811">
                  <c:v>43515</c:v>
                </c:pt>
                <c:pt idx="812">
                  <c:v>43514</c:v>
                </c:pt>
                <c:pt idx="813">
                  <c:v>43511</c:v>
                </c:pt>
                <c:pt idx="814">
                  <c:v>43510</c:v>
                </c:pt>
                <c:pt idx="815">
                  <c:v>43509</c:v>
                </c:pt>
                <c:pt idx="816">
                  <c:v>43508</c:v>
                </c:pt>
                <c:pt idx="817">
                  <c:v>43507</c:v>
                </c:pt>
                <c:pt idx="818">
                  <c:v>43504</c:v>
                </c:pt>
                <c:pt idx="819">
                  <c:v>43503</c:v>
                </c:pt>
                <c:pt idx="820">
                  <c:v>43502</c:v>
                </c:pt>
                <c:pt idx="821">
                  <c:v>43501</c:v>
                </c:pt>
                <c:pt idx="822">
                  <c:v>43500</c:v>
                </c:pt>
                <c:pt idx="823">
                  <c:v>43497</c:v>
                </c:pt>
                <c:pt idx="824">
                  <c:v>43496</c:v>
                </c:pt>
                <c:pt idx="825">
                  <c:v>43495</c:v>
                </c:pt>
                <c:pt idx="826">
                  <c:v>43494</c:v>
                </c:pt>
                <c:pt idx="827">
                  <c:v>43493</c:v>
                </c:pt>
                <c:pt idx="828">
                  <c:v>43490</c:v>
                </c:pt>
                <c:pt idx="829">
                  <c:v>43489</c:v>
                </c:pt>
                <c:pt idx="830">
                  <c:v>43488</c:v>
                </c:pt>
                <c:pt idx="831">
                  <c:v>43487</c:v>
                </c:pt>
                <c:pt idx="832">
                  <c:v>43486</c:v>
                </c:pt>
                <c:pt idx="833">
                  <c:v>43483</c:v>
                </c:pt>
                <c:pt idx="834">
                  <c:v>43482</c:v>
                </c:pt>
                <c:pt idx="835">
                  <c:v>43481</c:v>
                </c:pt>
                <c:pt idx="836">
                  <c:v>43480</c:v>
                </c:pt>
                <c:pt idx="837">
                  <c:v>43479</c:v>
                </c:pt>
                <c:pt idx="838">
                  <c:v>43476</c:v>
                </c:pt>
                <c:pt idx="839">
                  <c:v>43475</c:v>
                </c:pt>
                <c:pt idx="840">
                  <c:v>43474</c:v>
                </c:pt>
                <c:pt idx="841">
                  <c:v>43473</c:v>
                </c:pt>
                <c:pt idx="842">
                  <c:v>43472</c:v>
                </c:pt>
                <c:pt idx="843">
                  <c:v>43469</c:v>
                </c:pt>
                <c:pt idx="844">
                  <c:v>43468</c:v>
                </c:pt>
                <c:pt idx="845">
                  <c:v>43467</c:v>
                </c:pt>
                <c:pt idx="846">
                  <c:v>43462</c:v>
                </c:pt>
                <c:pt idx="847">
                  <c:v>43461</c:v>
                </c:pt>
                <c:pt idx="848">
                  <c:v>43460</c:v>
                </c:pt>
                <c:pt idx="849">
                  <c:v>43455</c:v>
                </c:pt>
                <c:pt idx="850">
                  <c:v>43454</c:v>
                </c:pt>
                <c:pt idx="851">
                  <c:v>43453</c:v>
                </c:pt>
                <c:pt idx="852">
                  <c:v>43452</c:v>
                </c:pt>
                <c:pt idx="853">
                  <c:v>43451</c:v>
                </c:pt>
                <c:pt idx="854">
                  <c:v>43448</c:v>
                </c:pt>
                <c:pt idx="855">
                  <c:v>43447</c:v>
                </c:pt>
                <c:pt idx="856">
                  <c:v>43446</c:v>
                </c:pt>
                <c:pt idx="857">
                  <c:v>43445</c:v>
                </c:pt>
                <c:pt idx="858">
                  <c:v>43444</c:v>
                </c:pt>
                <c:pt idx="859">
                  <c:v>43441</c:v>
                </c:pt>
                <c:pt idx="860">
                  <c:v>43440</c:v>
                </c:pt>
                <c:pt idx="861">
                  <c:v>43439</c:v>
                </c:pt>
                <c:pt idx="862">
                  <c:v>43438</c:v>
                </c:pt>
                <c:pt idx="863">
                  <c:v>43437</c:v>
                </c:pt>
                <c:pt idx="864">
                  <c:v>43434</c:v>
                </c:pt>
                <c:pt idx="865">
                  <c:v>43433</c:v>
                </c:pt>
                <c:pt idx="866">
                  <c:v>43432</c:v>
                </c:pt>
                <c:pt idx="867">
                  <c:v>43431</c:v>
                </c:pt>
                <c:pt idx="868">
                  <c:v>43430</c:v>
                </c:pt>
                <c:pt idx="869">
                  <c:v>43425</c:v>
                </c:pt>
                <c:pt idx="870">
                  <c:v>43424</c:v>
                </c:pt>
                <c:pt idx="871">
                  <c:v>43423</c:v>
                </c:pt>
                <c:pt idx="872">
                  <c:v>43420</c:v>
                </c:pt>
                <c:pt idx="873">
                  <c:v>43419</c:v>
                </c:pt>
                <c:pt idx="874">
                  <c:v>43418</c:v>
                </c:pt>
                <c:pt idx="875">
                  <c:v>43417</c:v>
                </c:pt>
                <c:pt idx="876">
                  <c:v>43416</c:v>
                </c:pt>
                <c:pt idx="877">
                  <c:v>43413</c:v>
                </c:pt>
                <c:pt idx="878">
                  <c:v>43412</c:v>
                </c:pt>
                <c:pt idx="879">
                  <c:v>43411</c:v>
                </c:pt>
                <c:pt idx="880">
                  <c:v>43410</c:v>
                </c:pt>
                <c:pt idx="881">
                  <c:v>43409</c:v>
                </c:pt>
                <c:pt idx="882">
                  <c:v>43406</c:v>
                </c:pt>
                <c:pt idx="883">
                  <c:v>43405</c:v>
                </c:pt>
                <c:pt idx="884">
                  <c:v>43404</c:v>
                </c:pt>
                <c:pt idx="885">
                  <c:v>43403</c:v>
                </c:pt>
                <c:pt idx="886">
                  <c:v>43402</c:v>
                </c:pt>
                <c:pt idx="887">
                  <c:v>43399</c:v>
                </c:pt>
                <c:pt idx="888">
                  <c:v>43398</c:v>
                </c:pt>
                <c:pt idx="889">
                  <c:v>43397</c:v>
                </c:pt>
                <c:pt idx="890">
                  <c:v>43396</c:v>
                </c:pt>
                <c:pt idx="891">
                  <c:v>43395</c:v>
                </c:pt>
                <c:pt idx="892">
                  <c:v>43392</c:v>
                </c:pt>
                <c:pt idx="893">
                  <c:v>43391</c:v>
                </c:pt>
                <c:pt idx="894">
                  <c:v>43390</c:v>
                </c:pt>
                <c:pt idx="895">
                  <c:v>43389</c:v>
                </c:pt>
                <c:pt idx="896">
                  <c:v>43388</c:v>
                </c:pt>
                <c:pt idx="897">
                  <c:v>43385</c:v>
                </c:pt>
                <c:pt idx="898">
                  <c:v>43384</c:v>
                </c:pt>
                <c:pt idx="899">
                  <c:v>43383</c:v>
                </c:pt>
                <c:pt idx="900">
                  <c:v>43382</c:v>
                </c:pt>
                <c:pt idx="901">
                  <c:v>43381</c:v>
                </c:pt>
                <c:pt idx="902">
                  <c:v>43378</c:v>
                </c:pt>
                <c:pt idx="903">
                  <c:v>43377</c:v>
                </c:pt>
                <c:pt idx="904">
                  <c:v>43376</c:v>
                </c:pt>
                <c:pt idx="905">
                  <c:v>43375</c:v>
                </c:pt>
                <c:pt idx="906">
                  <c:v>43374</c:v>
                </c:pt>
                <c:pt idx="907">
                  <c:v>43371</c:v>
                </c:pt>
                <c:pt idx="908">
                  <c:v>43370</c:v>
                </c:pt>
                <c:pt idx="909">
                  <c:v>43369</c:v>
                </c:pt>
                <c:pt idx="910">
                  <c:v>43368</c:v>
                </c:pt>
                <c:pt idx="911">
                  <c:v>43367</c:v>
                </c:pt>
                <c:pt idx="912">
                  <c:v>43364</c:v>
                </c:pt>
                <c:pt idx="913">
                  <c:v>43363</c:v>
                </c:pt>
                <c:pt idx="914">
                  <c:v>43362</c:v>
                </c:pt>
                <c:pt idx="915">
                  <c:v>43361</c:v>
                </c:pt>
                <c:pt idx="916">
                  <c:v>43360</c:v>
                </c:pt>
                <c:pt idx="917">
                  <c:v>43357</c:v>
                </c:pt>
                <c:pt idx="918">
                  <c:v>43356</c:v>
                </c:pt>
                <c:pt idx="919">
                  <c:v>43355</c:v>
                </c:pt>
                <c:pt idx="920">
                  <c:v>43354</c:v>
                </c:pt>
                <c:pt idx="921">
                  <c:v>43353</c:v>
                </c:pt>
                <c:pt idx="922">
                  <c:v>43350</c:v>
                </c:pt>
                <c:pt idx="923">
                  <c:v>43349</c:v>
                </c:pt>
                <c:pt idx="924">
                  <c:v>43348</c:v>
                </c:pt>
                <c:pt idx="925">
                  <c:v>43347</c:v>
                </c:pt>
                <c:pt idx="926">
                  <c:v>43343</c:v>
                </c:pt>
                <c:pt idx="927">
                  <c:v>43342</c:v>
                </c:pt>
                <c:pt idx="928">
                  <c:v>43341</c:v>
                </c:pt>
                <c:pt idx="929">
                  <c:v>43340</c:v>
                </c:pt>
                <c:pt idx="930">
                  <c:v>43339</c:v>
                </c:pt>
                <c:pt idx="931">
                  <c:v>43336</c:v>
                </c:pt>
                <c:pt idx="932">
                  <c:v>43335</c:v>
                </c:pt>
                <c:pt idx="933">
                  <c:v>43334</c:v>
                </c:pt>
                <c:pt idx="934">
                  <c:v>43333</c:v>
                </c:pt>
                <c:pt idx="935">
                  <c:v>43332</c:v>
                </c:pt>
                <c:pt idx="936">
                  <c:v>43329</c:v>
                </c:pt>
                <c:pt idx="937">
                  <c:v>43328</c:v>
                </c:pt>
                <c:pt idx="938">
                  <c:v>43327</c:v>
                </c:pt>
                <c:pt idx="939">
                  <c:v>43326</c:v>
                </c:pt>
                <c:pt idx="940">
                  <c:v>43325</c:v>
                </c:pt>
                <c:pt idx="941">
                  <c:v>43322</c:v>
                </c:pt>
                <c:pt idx="942">
                  <c:v>43321</c:v>
                </c:pt>
                <c:pt idx="943">
                  <c:v>43320</c:v>
                </c:pt>
                <c:pt idx="944">
                  <c:v>43319</c:v>
                </c:pt>
                <c:pt idx="945">
                  <c:v>43318</c:v>
                </c:pt>
                <c:pt idx="946">
                  <c:v>43315</c:v>
                </c:pt>
                <c:pt idx="947">
                  <c:v>43314</c:v>
                </c:pt>
                <c:pt idx="948">
                  <c:v>43313</c:v>
                </c:pt>
                <c:pt idx="949">
                  <c:v>43312</c:v>
                </c:pt>
                <c:pt idx="950">
                  <c:v>43311</c:v>
                </c:pt>
                <c:pt idx="951">
                  <c:v>43308</c:v>
                </c:pt>
                <c:pt idx="952">
                  <c:v>43307</c:v>
                </c:pt>
                <c:pt idx="953">
                  <c:v>43306</c:v>
                </c:pt>
                <c:pt idx="954">
                  <c:v>43305</c:v>
                </c:pt>
                <c:pt idx="955">
                  <c:v>43304</c:v>
                </c:pt>
                <c:pt idx="956">
                  <c:v>43301</c:v>
                </c:pt>
                <c:pt idx="957">
                  <c:v>43300</c:v>
                </c:pt>
                <c:pt idx="958">
                  <c:v>43299</c:v>
                </c:pt>
                <c:pt idx="959">
                  <c:v>43298</c:v>
                </c:pt>
                <c:pt idx="960">
                  <c:v>43297</c:v>
                </c:pt>
                <c:pt idx="961">
                  <c:v>43294</c:v>
                </c:pt>
                <c:pt idx="962">
                  <c:v>43293</c:v>
                </c:pt>
                <c:pt idx="963">
                  <c:v>43292</c:v>
                </c:pt>
                <c:pt idx="964">
                  <c:v>43291</c:v>
                </c:pt>
                <c:pt idx="965">
                  <c:v>43290</c:v>
                </c:pt>
                <c:pt idx="966">
                  <c:v>43287</c:v>
                </c:pt>
                <c:pt idx="967">
                  <c:v>43286</c:v>
                </c:pt>
                <c:pt idx="968">
                  <c:v>43284</c:v>
                </c:pt>
                <c:pt idx="969">
                  <c:v>43283</c:v>
                </c:pt>
                <c:pt idx="970">
                  <c:v>43280</c:v>
                </c:pt>
                <c:pt idx="971">
                  <c:v>43279</c:v>
                </c:pt>
                <c:pt idx="972">
                  <c:v>43278</c:v>
                </c:pt>
                <c:pt idx="973">
                  <c:v>43277</c:v>
                </c:pt>
                <c:pt idx="974">
                  <c:v>43276</c:v>
                </c:pt>
                <c:pt idx="975">
                  <c:v>43273</c:v>
                </c:pt>
                <c:pt idx="976">
                  <c:v>43272</c:v>
                </c:pt>
                <c:pt idx="977">
                  <c:v>43271</c:v>
                </c:pt>
                <c:pt idx="978">
                  <c:v>43270</c:v>
                </c:pt>
                <c:pt idx="979">
                  <c:v>43269</c:v>
                </c:pt>
                <c:pt idx="980">
                  <c:v>43266</c:v>
                </c:pt>
                <c:pt idx="981">
                  <c:v>43265</c:v>
                </c:pt>
                <c:pt idx="982">
                  <c:v>43264</c:v>
                </c:pt>
                <c:pt idx="983">
                  <c:v>43263</c:v>
                </c:pt>
                <c:pt idx="984">
                  <c:v>43262</c:v>
                </c:pt>
                <c:pt idx="985">
                  <c:v>43259</c:v>
                </c:pt>
                <c:pt idx="986">
                  <c:v>43258</c:v>
                </c:pt>
                <c:pt idx="987">
                  <c:v>43257</c:v>
                </c:pt>
                <c:pt idx="988">
                  <c:v>43256</c:v>
                </c:pt>
                <c:pt idx="989">
                  <c:v>43255</c:v>
                </c:pt>
                <c:pt idx="990">
                  <c:v>43252</c:v>
                </c:pt>
                <c:pt idx="991">
                  <c:v>43251</c:v>
                </c:pt>
                <c:pt idx="992">
                  <c:v>43250</c:v>
                </c:pt>
                <c:pt idx="993">
                  <c:v>43249</c:v>
                </c:pt>
                <c:pt idx="994">
                  <c:v>43245</c:v>
                </c:pt>
                <c:pt idx="995">
                  <c:v>43244</c:v>
                </c:pt>
                <c:pt idx="996">
                  <c:v>43243</c:v>
                </c:pt>
                <c:pt idx="997">
                  <c:v>43242</c:v>
                </c:pt>
                <c:pt idx="998">
                  <c:v>43241</c:v>
                </c:pt>
                <c:pt idx="999">
                  <c:v>43238</c:v>
                </c:pt>
                <c:pt idx="1000">
                  <c:v>43237</c:v>
                </c:pt>
                <c:pt idx="1001">
                  <c:v>43236</c:v>
                </c:pt>
                <c:pt idx="1002">
                  <c:v>43235</c:v>
                </c:pt>
                <c:pt idx="1003">
                  <c:v>43234</c:v>
                </c:pt>
                <c:pt idx="1004">
                  <c:v>43231</c:v>
                </c:pt>
                <c:pt idx="1005">
                  <c:v>43230</c:v>
                </c:pt>
                <c:pt idx="1006">
                  <c:v>43229</c:v>
                </c:pt>
                <c:pt idx="1007">
                  <c:v>43228</c:v>
                </c:pt>
                <c:pt idx="1008">
                  <c:v>43227</c:v>
                </c:pt>
                <c:pt idx="1009">
                  <c:v>43224</c:v>
                </c:pt>
                <c:pt idx="1010">
                  <c:v>43223</c:v>
                </c:pt>
                <c:pt idx="1011">
                  <c:v>43222</c:v>
                </c:pt>
                <c:pt idx="1012">
                  <c:v>43221</c:v>
                </c:pt>
                <c:pt idx="1013">
                  <c:v>43220</c:v>
                </c:pt>
                <c:pt idx="1014">
                  <c:v>43217</c:v>
                </c:pt>
                <c:pt idx="1015">
                  <c:v>43216</c:v>
                </c:pt>
                <c:pt idx="1016">
                  <c:v>43215</c:v>
                </c:pt>
                <c:pt idx="1017">
                  <c:v>43214</c:v>
                </c:pt>
                <c:pt idx="1018">
                  <c:v>43213</c:v>
                </c:pt>
                <c:pt idx="1019">
                  <c:v>43210</c:v>
                </c:pt>
                <c:pt idx="1020">
                  <c:v>43209</c:v>
                </c:pt>
                <c:pt idx="1021">
                  <c:v>43208</c:v>
                </c:pt>
                <c:pt idx="1022">
                  <c:v>43207</c:v>
                </c:pt>
                <c:pt idx="1023">
                  <c:v>43206</c:v>
                </c:pt>
                <c:pt idx="1024">
                  <c:v>43203</c:v>
                </c:pt>
                <c:pt idx="1025">
                  <c:v>43202</c:v>
                </c:pt>
                <c:pt idx="1026">
                  <c:v>43201</c:v>
                </c:pt>
                <c:pt idx="1027">
                  <c:v>43200</c:v>
                </c:pt>
                <c:pt idx="1028">
                  <c:v>43199</c:v>
                </c:pt>
                <c:pt idx="1029">
                  <c:v>43196</c:v>
                </c:pt>
                <c:pt idx="1030">
                  <c:v>43195</c:v>
                </c:pt>
                <c:pt idx="1031">
                  <c:v>43194</c:v>
                </c:pt>
                <c:pt idx="1032">
                  <c:v>43193</c:v>
                </c:pt>
                <c:pt idx="1033">
                  <c:v>43192</c:v>
                </c:pt>
                <c:pt idx="1034">
                  <c:v>43188</c:v>
                </c:pt>
                <c:pt idx="1035">
                  <c:v>43187</c:v>
                </c:pt>
                <c:pt idx="1036">
                  <c:v>43186</c:v>
                </c:pt>
                <c:pt idx="1037">
                  <c:v>43185</c:v>
                </c:pt>
                <c:pt idx="1038">
                  <c:v>43182</c:v>
                </c:pt>
                <c:pt idx="1039">
                  <c:v>43181</c:v>
                </c:pt>
                <c:pt idx="1040">
                  <c:v>43180</c:v>
                </c:pt>
                <c:pt idx="1041">
                  <c:v>43179</c:v>
                </c:pt>
                <c:pt idx="1042">
                  <c:v>43178</c:v>
                </c:pt>
                <c:pt idx="1043">
                  <c:v>43175</c:v>
                </c:pt>
                <c:pt idx="1044">
                  <c:v>43174</c:v>
                </c:pt>
                <c:pt idx="1045">
                  <c:v>43173</c:v>
                </c:pt>
                <c:pt idx="1046">
                  <c:v>43172</c:v>
                </c:pt>
                <c:pt idx="1047">
                  <c:v>43171</c:v>
                </c:pt>
                <c:pt idx="1048">
                  <c:v>43168</c:v>
                </c:pt>
                <c:pt idx="1049">
                  <c:v>43167</c:v>
                </c:pt>
                <c:pt idx="1050">
                  <c:v>43166</c:v>
                </c:pt>
                <c:pt idx="1051">
                  <c:v>43165</c:v>
                </c:pt>
                <c:pt idx="1052">
                  <c:v>43164</c:v>
                </c:pt>
                <c:pt idx="1053">
                  <c:v>43161</c:v>
                </c:pt>
                <c:pt idx="1054">
                  <c:v>43160</c:v>
                </c:pt>
                <c:pt idx="1055">
                  <c:v>43159</c:v>
                </c:pt>
                <c:pt idx="1056">
                  <c:v>43158</c:v>
                </c:pt>
                <c:pt idx="1057">
                  <c:v>43157</c:v>
                </c:pt>
                <c:pt idx="1058">
                  <c:v>43154</c:v>
                </c:pt>
                <c:pt idx="1059">
                  <c:v>43153</c:v>
                </c:pt>
                <c:pt idx="1060">
                  <c:v>43152</c:v>
                </c:pt>
                <c:pt idx="1061">
                  <c:v>43151</c:v>
                </c:pt>
                <c:pt idx="1062">
                  <c:v>43147</c:v>
                </c:pt>
                <c:pt idx="1063">
                  <c:v>43146</c:v>
                </c:pt>
                <c:pt idx="1064">
                  <c:v>43145</c:v>
                </c:pt>
                <c:pt idx="1065">
                  <c:v>43144</c:v>
                </c:pt>
                <c:pt idx="1066">
                  <c:v>43143</c:v>
                </c:pt>
                <c:pt idx="1067">
                  <c:v>43140</c:v>
                </c:pt>
                <c:pt idx="1068">
                  <c:v>43139</c:v>
                </c:pt>
                <c:pt idx="1069">
                  <c:v>43138</c:v>
                </c:pt>
                <c:pt idx="1070">
                  <c:v>43137</c:v>
                </c:pt>
                <c:pt idx="1071">
                  <c:v>43136</c:v>
                </c:pt>
                <c:pt idx="1072">
                  <c:v>43133</c:v>
                </c:pt>
                <c:pt idx="1073">
                  <c:v>43132</c:v>
                </c:pt>
                <c:pt idx="1074">
                  <c:v>43131</c:v>
                </c:pt>
                <c:pt idx="1075">
                  <c:v>43130</c:v>
                </c:pt>
                <c:pt idx="1076">
                  <c:v>43129</c:v>
                </c:pt>
                <c:pt idx="1077">
                  <c:v>43126</c:v>
                </c:pt>
                <c:pt idx="1078">
                  <c:v>43125</c:v>
                </c:pt>
                <c:pt idx="1079">
                  <c:v>43124</c:v>
                </c:pt>
                <c:pt idx="1080">
                  <c:v>43123</c:v>
                </c:pt>
                <c:pt idx="1081">
                  <c:v>43122</c:v>
                </c:pt>
                <c:pt idx="1082">
                  <c:v>43119</c:v>
                </c:pt>
                <c:pt idx="1083">
                  <c:v>43118</c:v>
                </c:pt>
                <c:pt idx="1084">
                  <c:v>43117</c:v>
                </c:pt>
                <c:pt idx="1085">
                  <c:v>43116</c:v>
                </c:pt>
                <c:pt idx="1086">
                  <c:v>43112</c:v>
                </c:pt>
                <c:pt idx="1087">
                  <c:v>43111</c:v>
                </c:pt>
                <c:pt idx="1088">
                  <c:v>43110</c:v>
                </c:pt>
                <c:pt idx="1089">
                  <c:v>43109</c:v>
                </c:pt>
                <c:pt idx="1090">
                  <c:v>43108</c:v>
                </c:pt>
                <c:pt idx="1091">
                  <c:v>43105</c:v>
                </c:pt>
                <c:pt idx="1092">
                  <c:v>43104</c:v>
                </c:pt>
                <c:pt idx="1093">
                  <c:v>43103</c:v>
                </c:pt>
                <c:pt idx="1094">
                  <c:v>43102</c:v>
                </c:pt>
                <c:pt idx="1095">
                  <c:v>43098</c:v>
                </c:pt>
                <c:pt idx="1096">
                  <c:v>43097</c:v>
                </c:pt>
                <c:pt idx="1097">
                  <c:v>43096</c:v>
                </c:pt>
                <c:pt idx="1098">
                  <c:v>43095</c:v>
                </c:pt>
                <c:pt idx="1099">
                  <c:v>43091</c:v>
                </c:pt>
                <c:pt idx="1100">
                  <c:v>43090</c:v>
                </c:pt>
                <c:pt idx="1101">
                  <c:v>43089</c:v>
                </c:pt>
                <c:pt idx="1102">
                  <c:v>43088</c:v>
                </c:pt>
                <c:pt idx="1103">
                  <c:v>43087</c:v>
                </c:pt>
                <c:pt idx="1104">
                  <c:v>43084</c:v>
                </c:pt>
                <c:pt idx="1105">
                  <c:v>43083</c:v>
                </c:pt>
                <c:pt idx="1106">
                  <c:v>43082</c:v>
                </c:pt>
                <c:pt idx="1107">
                  <c:v>43081</c:v>
                </c:pt>
                <c:pt idx="1108">
                  <c:v>43080</c:v>
                </c:pt>
                <c:pt idx="1109">
                  <c:v>43077</c:v>
                </c:pt>
                <c:pt idx="1110">
                  <c:v>43076</c:v>
                </c:pt>
                <c:pt idx="1111">
                  <c:v>43075</c:v>
                </c:pt>
                <c:pt idx="1112">
                  <c:v>43074</c:v>
                </c:pt>
                <c:pt idx="1113">
                  <c:v>43073</c:v>
                </c:pt>
                <c:pt idx="1114">
                  <c:v>43070</c:v>
                </c:pt>
                <c:pt idx="1115">
                  <c:v>43069</c:v>
                </c:pt>
                <c:pt idx="1116">
                  <c:v>43068</c:v>
                </c:pt>
                <c:pt idx="1117">
                  <c:v>43067</c:v>
                </c:pt>
                <c:pt idx="1118">
                  <c:v>43066</c:v>
                </c:pt>
                <c:pt idx="1119">
                  <c:v>43063</c:v>
                </c:pt>
                <c:pt idx="1120">
                  <c:v>43061</c:v>
                </c:pt>
                <c:pt idx="1121">
                  <c:v>43060</c:v>
                </c:pt>
                <c:pt idx="1122">
                  <c:v>43059</c:v>
                </c:pt>
                <c:pt idx="1123">
                  <c:v>43056</c:v>
                </c:pt>
                <c:pt idx="1124">
                  <c:v>43055</c:v>
                </c:pt>
                <c:pt idx="1125">
                  <c:v>43054</c:v>
                </c:pt>
                <c:pt idx="1126">
                  <c:v>43053</c:v>
                </c:pt>
                <c:pt idx="1127">
                  <c:v>43052</c:v>
                </c:pt>
                <c:pt idx="1128">
                  <c:v>43049</c:v>
                </c:pt>
                <c:pt idx="1129">
                  <c:v>43048</c:v>
                </c:pt>
                <c:pt idx="1130">
                  <c:v>43047</c:v>
                </c:pt>
                <c:pt idx="1131">
                  <c:v>43046</c:v>
                </c:pt>
                <c:pt idx="1132">
                  <c:v>43045</c:v>
                </c:pt>
                <c:pt idx="1133">
                  <c:v>43042</c:v>
                </c:pt>
                <c:pt idx="1134">
                  <c:v>43041</c:v>
                </c:pt>
                <c:pt idx="1135">
                  <c:v>43040</c:v>
                </c:pt>
                <c:pt idx="1136">
                  <c:v>43039</c:v>
                </c:pt>
                <c:pt idx="1137">
                  <c:v>43038</c:v>
                </c:pt>
                <c:pt idx="1138">
                  <c:v>43035</c:v>
                </c:pt>
                <c:pt idx="1139">
                  <c:v>43034</c:v>
                </c:pt>
                <c:pt idx="1140">
                  <c:v>43033</c:v>
                </c:pt>
                <c:pt idx="1141">
                  <c:v>43032</c:v>
                </c:pt>
                <c:pt idx="1142">
                  <c:v>43031</c:v>
                </c:pt>
                <c:pt idx="1143">
                  <c:v>43028</c:v>
                </c:pt>
                <c:pt idx="1144">
                  <c:v>43027</c:v>
                </c:pt>
                <c:pt idx="1145">
                  <c:v>43026</c:v>
                </c:pt>
                <c:pt idx="1146">
                  <c:v>43025</c:v>
                </c:pt>
                <c:pt idx="1147">
                  <c:v>43024</c:v>
                </c:pt>
                <c:pt idx="1148">
                  <c:v>43021</c:v>
                </c:pt>
                <c:pt idx="1149">
                  <c:v>43020</c:v>
                </c:pt>
                <c:pt idx="1150">
                  <c:v>43019</c:v>
                </c:pt>
                <c:pt idx="1151">
                  <c:v>43018</c:v>
                </c:pt>
                <c:pt idx="1152">
                  <c:v>43014</c:v>
                </c:pt>
                <c:pt idx="1153">
                  <c:v>43013</c:v>
                </c:pt>
                <c:pt idx="1154">
                  <c:v>43012</c:v>
                </c:pt>
                <c:pt idx="1155">
                  <c:v>43011</c:v>
                </c:pt>
                <c:pt idx="1156">
                  <c:v>43010</c:v>
                </c:pt>
                <c:pt idx="1157">
                  <c:v>43007</c:v>
                </c:pt>
                <c:pt idx="1158">
                  <c:v>43006</c:v>
                </c:pt>
                <c:pt idx="1159">
                  <c:v>43005</c:v>
                </c:pt>
                <c:pt idx="1160">
                  <c:v>43004</c:v>
                </c:pt>
                <c:pt idx="1161">
                  <c:v>43003</c:v>
                </c:pt>
                <c:pt idx="1162">
                  <c:v>43000</c:v>
                </c:pt>
                <c:pt idx="1163">
                  <c:v>42999</c:v>
                </c:pt>
                <c:pt idx="1164">
                  <c:v>42998</c:v>
                </c:pt>
                <c:pt idx="1165">
                  <c:v>42997</c:v>
                </c:pt>
                <c:pt idx="1166">
                  <c:v>42996</c:v>
                </c:pt>
                <c:pt idx="1167">
                  <c:v>42993</c:v>
                </c:pt>
                <c:pt idx="1168">
                  <c:v>42992</c:v>
                </c:pt>
                <c:pt idx="1169">
                  <c:v>42991</c:v>
                </c:pt>
                <c:pt idx="1170">
                  <c:v>42990</c:v>
                </c:pt>
                <c:pt idx="1171">
                  <c:v>42989</c:v>
                </c:pt>
                <c:pt idx="1172">
                  <c:v>42986</c:v>
                </c:pt>
                <c:pt idx="1173">
                  <c:v>42985</c:v>
                </c:pt>
                <c:pt idx="1174">
                  <c:v>42984</c:v>
                </c:pt>
                <c:pt idx="1175">
                  <c:v>42983</c:v>
                </c:pt>
                <c:pt idx="1176">
                  <c:v>42979</c:v>
                </c:pt>
                <c:pt idx="1177">
                  <c:v>42978</c:v>
                </c:pt>
                <c:pt idx="1178">
                  <c:v>42977</c:v>
                </c:pt>
                <c:pt idx="1179">
                  <c:v>42976</c:v>
                </c:pt>
                <c:pt idx="1180">
                  <c:v>42975</c:v>
                </c:pt>
                <c:pt idx="1181">
                  <c:v>42972</c:v>
                </c:pt>
                <c:pt idx="1182">
                  <c:v>42971</c:v>
                </c:pt>
                <c:pt idx="1183">
                  <c:v>42970</c:v>
                </c:pt>
                <c:pt idx="1184">
                  <c:v>42969</c:v>
                </c:pt>
                <c:pt idx="1185">
                  <c:v>42968</c:v>
                </c:pt>
                <c:pt idx="1186">
                  <c:v>42965</c:v>
                </c:pt>
                <c:pt idx="1187">
                  <c:v>42964</c:v>
                </c:pt>
                <c:pt idx="1188">
                  <c:v>42963</c:v>
                </c:pt>
                <c:pt idx="1189">
                  <c:v>42962</c:v>
                </c:pt>
                <c:pt idx="1190">
                  <c:v>42961</c:v>
                </c:pt>
                <c:pt idx="1191">
                  <c:v>42957</c:v>
                </c:pt>
                <c:pt idx="1192">
                  <c:v>42956</c:v>
                </c:pt>
                <c:pt idx="1193">
                  <c:v>42955</c:v>
                </c:pt>
                <c:pt idx="1194">
                  <c:v>42954</c:v>
                </c:pt>
                <c:pt idx="1195">
                  <c:v>42951</c:v>
                </c:pt>
                <c:pt idx="1196">
                  <c:v>42950</c:v>
                </c:pt>
                <c:pt idx="1197">
                  <c:v>42949</c:v>
                </c:pt>
                <c:pt idx="1198">
                  <c:v>42948</c:v>
                </c:pt>
                <c:pt idx="1199">
                  <c:v>42947</c:v>
                </c:pt>
                <c:pt idx="1200">
                  <c:v>42944</c:v>
                </c:pt>
                <c:pt idx="1201">
                  <c:v>42943</c:v>
                </c:pt>
                <c:pt idx="1202">
                  <c:v>42942</c:v>
                </c:pt>
                <c:pt idx="1203">
                  <c:v>42941</c:v>
                </c:pt>
                <c:pt idx="1204">
                  <c:v>42940</c:v>
                </c:pt>
                <c:pt idx="1205">
                  <c:v>42937</c:v>
                </c:pt>
                <c:pt idx="1206">
                  <c:v>42936</c:v>
                </c:pt>
                <c:pt idx="1207">
                  <c:v>42935</c:v>
                </c:pt>
                <c:pt idx="1208">
                  <c:v>42934</c:v>
                </c:pt>
                <c:pt idx="1209">
                  <c:v>42933</c:v>
                </c:pt>
                <c:pt idx="1210">
                  <c:v>42930</c:v>
                </c:pt>
                <c:pt idx="1211">
                  <c:v>42929</c:v>
                </c:pt>
                <c:pt idx="1212">
                  <c:v>42928</c:v>
                </c:pt>
                <c:pt idx="1213">
                  <c:v>42927</c:v>
                </c:pt>
                <c:pt idx="1214">
                  <c:v>42926</c:v>
                </c:pt>
                <c:pt idx="1215">
                  <c:v>42923</c:v>
                </c:pt>
                <c:pt idx="1216">
                  <c:v>42922</c:v>
                </c:pt>
                <c:pt idx="1217">
                  <c:v>42921</c:v>
                </c:pt>
                <c:pt idx="1218">
                  <c:v>42916</c:v>
                </c:pt>
                <c:pt idx="1219">
                  <c:v>42915</c:v>
                </c:pt>
                <c:pt idx="1220">
                  <c:v>42914</c:v>
                </c:pt>
                <c:pt idx="1221">
                  <c:v>42913</c:v>
                </c:pt>
                <c:pt idx="1222">
                  <c:v>42912</c:v>
                </c:pt>
                <c:pt idx="1223">
                  <c:v>42909</c:v>
                </c:pt>
                <c:pt idx="1224">
                  <c:v>42908</c:v>
                </c:pt>
                <c:pt idx="1225">
                  <c:v>42907</c:v>
                </c:pt>
                <c:pt idx="1226">
                  <c:v>42906</c:v>
                </c:pt>
                <c:pt idx="1227">
                  <c:v>42905</c:v>
                </c:pt>
                <c:pt idx="1228">
                  <c:v>42902</c:v>
                </c:pt>
                <c:pt idx="1229">
                  <c:v>42901</c:v>
                </c:pt>
                <c:pt idx="1230">
                  <c:v>42900</c:v>
                </c:pt>
                <c:pt idx="1231">
                  <c:v>42899</c:v>
                </c:pt>
                <c:pt idx="1232">
                  <c:v>42898</c:v>
                </c:pt>
                <c:pt idx="1233">
                  <c:v>42895</c:v>
                </c:pt>
                <c:pt idx="1234">
                  <c:v>42894</c:v>
                </c:pt>
                <c:pt idx="1235">
                  <c:v>42893</c:v>
                </c:pt>
                <c:pt idx="1236">
                  <c:v>42892</c:v>
                </c:pt>
                <c:pt idx="1237">
                  <c:v>42891</c:v>
                </c:pt>
                <c:pt idx="1238">
                  <c:v>42888</c:v>
                </c:pt>
                <c:pt idx="1239">
                  <c:v>42887</c:v>
                </c:pt>
                <c:pt idx="1240">
                  <c:v>42886</c:v>
                </c:pt>
                <c:pt idx="1241">
                  <c:v>42885</c:v>
                </c:pt>
                <c:pt idx="1242">
                  <c:v>42881</c:v>
                </c:pt>
                <c:pt idx="1243">
                  <c:v>42880</c:v>
                </c:pt>
                <c:pt idx="1244">
                  <c:v>42879</c:v>
                </c:pt>
                <c:pt idx="1245">
                  <c:v>42878</c:v>
                </c:pt>
                <c:pt idx="1246">
                  <c:v>42877</c:v>
                </c:pt>
                <c:pt idx="1247">
                  <c:v>42874</c:v>
                </c:pt>
                <c:pt idx="1248">
                  <c:v>42873</c:v>
                </c:pt>
                <c:pt idx="1249">
                  <c:v>42872</c:v>
                </c:pt>
                <c:pt idx="1250">
                  <c:v>42871</c:v>
                </c:pt>
                <c:pt idx="1251">
                  <c:v>42870</c:v>
                </c:pt>
                <c:pt idx="1252">
                  <c:v>42867</c:v>
                </c:pt>
                <c:pt idx="1253">
                  <c:v>42866</c:v>
                </c:pt>
                <c:pt idx="1254">
                  <c:v>42865</c:v>
                </c:pt>
                <c:pt idx="1255">
                  <c:v>42864</c:v>
                </c:pt>
                <c:pt idx="1256">
                  <c:v>42863</c:v>
                </c:pt>
                <c:pt idx="1257">
                  <c:v>42860</c:v>
                </c:pt>
                <c:pt idx="1258">
                  <c:v>42859</c:v>
                </c:pt>
                <c:pt idx="1259">
                  <c:v>42858</c:v>
                </c:pt>
                <c:pt idx="1260">
                  <c:v>42857</c:v>
                </c:pt>
                <c:pt idx="1261">
                  <c:v>42856</c:v>
                </c:pt>
                <c:pt idx="1262">
                  <c:v>42853</c:v>
                </c:pt>
                <c:pt idx="1263">
                  <c:v>42852</c:v>
                </c:pt>
                <c:pt idx="1264">
                  <c:v>42851</c:v>
                </c:pt>
                <c:pt idx="1265">
                  <c:v>42850</c:v>
                </c:pt>
                <c:pt idx="1266">
                  <c:v>42849</c:v>
                </c:pt>
                <c:pt idx="1267">
                  <c:v>42846</c:v>
                </c:pt>
                <c:pt idx="1268">
                  <c:v>42845</c:v>
                </c:pt>
                <c:pt idx="1269">
                  <c:v>42844</c:v>
                </c:pt>
                <c:pt idx="1270">
                  <c:v>42843</c:v>
                </c:pt>
                <c:pt idx="1271">
                  <c:v>42842</c:v>
                </c:pt>
                <c:pt idx="1272">
                  <c:v>42838</c:v>
                </c:pt>
                <c:pt idx="1273">
                  <c:v>42837</c:v>
                </c:pt>
                <c:pt idx="1274">
                  <c:v>42836</c:v>
                </c:pt>
                <c:pt idx="1275">
                  <c:v>42835</c:v>
                </c:pt>
                <c:pt idx="1276">
                  <c:v>42832</c:v>
                </c:pt>
                <c:pt idx="1277">
                  <c:v>42831</c:v>
                </c:pt>
                <c:pt idx="1278">
                  <c:v>42830</c:v>
                </c:pt>
                <c:pt idx="1279">
                  <c:v>42829</c:v>
                </c:pt>
                <c:pt idx="1280">
                  <c:v>42828</c:v>
                </c:pt>
                <c:pt idx="1281">
                  <c:v>42825</c:v>
                </c:pt>
                <c:pt idx="1282">
                  <c:v>42824</c:v>
                </c:pt>
                <c:pt idx="1283">
                  <c:v>42823</c:v>
                </c:pt>
                <c:pt idx="1284">
                  <c:v>42822</c:v>
                </c:pt>
                <c:pt idx="1285">
                  <c:v>42821</c:v>
                </c:pt>
                <c:pt idx="1286">
                  <c:v>42818</c:v>
                </c:pt>
                <c:pt idx="1287">
                  <c:v>42817</c:v>
                </c:pt>
                <c:pt idx="1288">
                  <c:v>42816</c:v>
                </c:pt>
                <c:pt idx="1289">
                  <c:v>42815</c:v>
                </c:pt>
                <c:pt idx="1290">
                  <c:v>42814</c:v>
                </c:pt>
                <c:pt idx="1291">
                  <c:v>42811</c:v>
                </c:pt>
                <c:pt idx="1292">
                  <c:v>42810</c:v>
                </c:pt>
                <c:pt idx="1293">
                  <c:v>42809</c:v>
                </c:pt>
                <c:pt idx="1294">
                  <c:v>42808</c:v>
                </c:pt>
                <c:pt idx="1295">
                  <c:v>42807</c:v>
                </c:pt>
                <c:pt idx="1296">
                  <c:v>42804</c:v>
                </c:pt>
                <c:pt idx="1297">
                  <c:v>42803</c:v>
                </c:pt>
                <c:pt idx="1298">
                  <c:v>42802</c:v>
                </c:pt>
                <c:pt idx="1299">
                  <c:v>42801</c:v>
                </c:pt>
                <c:pt idx="1300">
                  <c:v>42800</c:v>
                </c:pt>
                <c:pt idx="1301">
                  <c:v>42797</c:v>
                </c:pt>
                <c:pt idx="1302">
                  <c:v>42796</c:v>
                </c:pt>
                <c:pt idx="1303">
                  <c:v>42795</c:v>
                </c:pt>
                <c:pt idx="1304">
                  <c:v>42794</c:v>
                </c:pt>
                <c:pt idx="1305">
                  <c:v>42793</c:v>
                </c:pt>
                <c:pt idx="1306">
                  <c:v>42790</c:v>
                </c:pt>
                <c:pt idx="1307">
                  <c:v>42789</c:v>
                </c:pt>
                <c:pt idx="1308">
                  <c:v>42788</c:v>
                </c:pt>
                <c:pt idx="1309">
                  <c:v>42787</c:v>
                </c:pt>
                <c:pt idx="1310">
                  <c:v>42783</c:v>
                </c:pt>
                <c:pt idx="1311">
                  <c:v>42782</c:v>
                </c:pt>
                <c:pt idx="1312">
                  <c:v>42781</c:v>
                </c:pt>
                <c:pt idx="1313">
                  <c:v>42780</c:v>
                </c:pt>
                <c:pt idx="1314">
                  <c:v>42779</c:v>
                </c:pt>
                <c:pt idx="1315">
                  <c:v>42776</c:v>
                </c:pt>
                <c:pt idx="1316">
                  <c:v>42775</c:v>
                </c:pt>
                <c:pt idx="1317">
                  <c:v>42774</c:v>
                </c:pt>
                <c:pt idx="1318">
                  <c:v>42773</c:v>
                </c:pt>
                <c:pt idx="1319">
                  <c:v>42772</c:v>
                </c:pt>
                <c:pt idx="1320">
                  <c:v>42769</c:v>
                </c:pt>
                <c:pt idx="1321">
                  <c:v>42768</c:v>
                </c:pt>
                <c:pt idx="1322">
                  <c:v>42767</c:v>
                </c:pt>
                <c:pt idx="1323">
                  <c:v>42766</c:v>
                </c:pt>
                <c:pt idx="1324">
                  <c:v>42765</c:v>
                </c:pt>
                <c:pt idx="1325">
                  <c:v>42762</c:v>
                </c:pt>
                <c:pt idx="1326">
                  <c:v>42761</c:v>
                </c:pt>
                <c:pt idx="1327">
                  <c:v>42760</c:v>
                </c:pt>
                <c:pt idx="1328">
                  <c:v>42759</c:v>
                </c:pt>
                <c:pt idx="1329">
                  <c:v>42758</c:v>
                </c:pt>
                <c:pt idx="1330">
                  <c:v>42755</c:v>
                </c:pt>
                <c:pt idx="1331">
                  <c:v>42754</c:v>
                </c:pt>
                <c:pt idx="1332">
                  <c:v>42753</c:v>
                </c:pt>
                <c:pt idx="1333">
                  <c:v>42752</c:v>
                </c:pt>
                <c:pt idx="1334">
                  <c:v>42748</c:v>
                </c:pt>
                <c:pt idx="1335">
                  <c:v>42747</c:v>
                </c:pt>
                <c:pt idx="1336">
                  <c:v>42746</c:v>
                </c:pt>
                <c:pt idx="1337">
                  <c:v>42745</c:v>
                </c:pt>
                <c:pt idx="1338">
                  <c:v>42744</c:v>
                </c:pt>
                <c:pt idx="1339">
                  <c:v>42741</c:v>
                </c:pt>
                <c:pt idx="1340">
                  <c:v>42740</c:v>
                </c:pt>
                <c:pt idx="1341">
                  <c:v>42739</c:v>
                </c:pt>
                <c:pt idx="1342">
                  <c:v>42738</c:v>
                </c:pt>
                <c:pt idx="1343">
                  <c:v>42734</c:v>
                </c:pt>
                <c:pt idx="1344">
                  <c:v>42733</c:v>
                </c:pt>
                <c:pt idx="1345">
                  <c:v>42732</c:v>
                </c:pt>
                <c:pt idx="1346">
                  <c:v>42731</c:v>
                </c:pt>
                <c:pt idx="1347">
                  <c:v>42730</c:v>
                </c:pt>
                <c:pt idx="1348">
                  <c:v>42727</c:v>
                </c:pt>
                <c:pt idx="1349">
                  <c:v>42726</c:v>
                </c:pt>
                <c:pt idx="1350">
                  <c:v>42725</c:v>
                </c:pt>
                <c:pt idx="1351">
                  <c:v>42724</c:v>
                </c:pt>
                <c:pt idx="1352">
                  <c:v>42723</c:v>
                </c:pt>
                <c:pt idx="1353">
                  <c:v>42720</c:v>
                </c:pt>
                <c:pt idx="1354">
                  <c:v>42719</c:v>
                </c:pt>
                <c:pt idx="1355">
                  <c:v>42718</c:v>
                </c:pt>
                <c:pt idx="1356">
                  <c:v>42717</c:v>
                </c:pt>
                <c:pt idx="1357">
                  <c:v>42716</c:v>
                </c:pt>
                <c:pt idx="1358">
                  <c:v>42713</c:v>
                </c:pt>
                <c:pt idx="1359">
                  <c:v>42712</c:v>
                </c:pt>
                <c:pt idx="1360">
                  <c:v>42711</c:v>
                </c:pt>
                <c:pt idx="1361">
                  <c:v>42710</c:v>
                </c:pt>
                <c:pt idx="1362">
                  <c:v>42709</c:v>
                </c:pt>
                <c:pt idx="1363">
                  <c:v>42706</c:v>
                </c:pt>
                <c:pt idx="1364">
                  <c:v>42705</c:v>
                </c:pt>
                <c:pt idx="1365">
                  <c:v>42704</c:v>
                </c:pt>
                <c:pt idx="1366">
                  <c:v>42703</c:v>
                </c:pt>
                <c:pt idx="1367">
                  <c:v>42702</c:v>
                </c:pt>
                <c:pt idx="1368">
                  <c:v>42699</c:v>
                </c:pt>
                <c:pt idx="1369">
                  <c:v>42698</c:v>
                </c:pt>
                <c:pt idx="1370">
                  <c:v>42697</c:v>
                </c:pt>
                <c:pt idx="1371">
                  <c:v>42696</c:v>
                </c:pt>
                <c:pt idx="1372">
                  <c:v>42695</c:v>
                </c:pt>
                <c:pt idx="1373">
                  <c:v>42692</c:v>
                </c:pt>
                <c:pt idx="1374">
                  <c:v>42691</c:v>
                </c:pt>
                <c:pt idx="1375">
                  <c:v>42690</c:v>
                </c:pt>
                <c:pt idx="1376">
                  <c:v>42689</c:v>
                </c:pt>
                <c:pt idx="1377">
                  <c:v>42688</c:v>
                </c:pt>
                <c:pt idx="1378">
                  <c:v>42685</c:v>
                </c:pt>
                <c:pt idx="1379">
                  <c:v>42684</c:v>
                </c:pt>
                <c:pt idx="1380">
                  <c:v>42683</c:v>
                </c:pt>
                <c:pt idx="1381">
                  <c:v>42682</c:v>
                </c:pt>
                <c:pt idx="1382">
                  <c:v>42681</c:v>
                </c:pt>
                <c:pt idx="1383">
                  <c:v>42678</c:v>
                </c:pt>
                <c:pt idx="1384">
                  <c:v>42677</c:v>
                </c:pt>
                <c:pt idx="1385">
                  <c:v>42676</c:v>
                </c:pt>
                <c:pt idx="1386">
                  <c:v>42675</c:v>
                </c:pt>
                <c:pt idx="1387">
                  <c:v>42674</c:v>
                </c:pt>
                <c:pt idx="1388">
                  <c:v>42671</c:v>
                </c:pt>
                <c:pt idx="1389">
                  <c:v>42670</c:v>
                </c:pt>
                <c:pt idx="1390">
                  <c:v>42669</c:v>
                </c:pt>
                <c:pt idx="1391">
                  <c:v>42668</c:v>
                </c:pt>
                <c:pt idx="1392">
                  <c:v>42667</c:v>
                </c:pt>
                <c:pt idx="1393">
                  <c:v>42664</c:v>
                </c:pt>
                <c:pt idx="1394">
                  <c:v>42663</c:v>
                </c:pt>
                <c:pt idx="1395">
                  <c:v>42662</c:v>
                </c:pt>
                <c:pt idx="1396">
                  <c:v>42661</c:v>
                </c:pt>
                <c:pt idx="1397">
                  <c:v>42660</c:v>
                </c:pt>
                <c:pt idx="1398">
                  <c:v>42657</c:v>
                </c:pt>
                <c:pt idx="1399">
                  <c:v>42656</c:v>
                </c:pt>
                <c:pt idx="1400">
                  <c:v>42655</c:v>
                </c:pt>
                <c:pt idx="1401">
                  <c:v>42654</c:v>
                </c:pt>
                <c:pt idx="1402">
                  <c:v>42653</c:v>
                </c:pt>
                <c:pt idx="1403">
                  <c:v>42650</c:v>
                </c:pt>
                <c:pt idx="1404">
                  <c:v>42649</c:v>
                </c:pt>
                <c:pt idx="1405">
                  <c:v>42648</c:v>
                </c:pt>
                <c:pt idx="1406">
                  <c:v>42647</c:v>
                </c:pt>
                <c:pt idx="1407">
                  <c:v>42646</c:v>
                </c:pt>
                <c:pt idx="1408">
                  <c:v>42643</c:v>
                </c:pt>
                <c:pt idx="1409">
                  <c:v>42642</c:v>
                </c:pt>
                <c:pt idx="1410">
                  <c:v>42641</c:v>
                </c:pt>
                <c:pt idx="1411">
                  <c:v>42640</c:v>
                </c:pt>
                <c:pt idx="1412">
                  <c:v>42639</c:v>
                </c:pt>
                <c:pt idx="1413">
                  <c:v>42636</c:v>
                </c:pt>
                <c:pt idx="1414">
                  <c:v>42635</c:v>
                </c:pt>
                <c:pt idx="1415">
                  <c:v>42634</c:v>
                </c:pt>
                <c:pt idx="1416">
                  <c:v>42633</c:v>
                </c:pt>
                <c:pt idx="1417">
                  <c:v>42632</c:v>
                </c:pt>
                <c:pt idx="1418">
                  <c:v>42629</c:v>
                </c:pt>
                <c:pt idx="1419">
                  <c:v>42628</c:v>
                </c:pt>
                <c:pt idx="1420">
                  <c:v>42627</c:v>
                </c:pt>
                <c:pt idx="1421">
                  <c:v>42626</c:v>
                </c:pt>
                <c:pt idx="1422">
                  <c:v>42625</c:v>
                </c:pt>
                <c:pt idx="1423">
                  <c:v>42622</c:v>
                </c:pt>
                <c:pt idx="1424">
                  <c:v>42621</c:v>
                </c:pt>
                <c:pt idx="1425">
                  <c:v>42620</c:v>
                </c:pt>
                <c:pt idx="1426">
                  <c:v>42619</c:v>
                </c:pt>
                <c:pt idx="1427">
                  <c:v>42618</c:v>
                </c:pt>
                <c:pt idx="1428">
                  <c:v>42615</c:v>
                </c:pt>
                <c:pt idx="1429">
                  <c:v>42614</c:v>
                </c:pt>
                <c:pt idx="1430">
                  <c:v>42613</c:v>
                </c:pt>
                <c:pt idx="1431">
                  <c:v>42612</c:v>
                </c:pt>
                <c:pt idx="1432">
                  <c:v>42611</c:v>
                </c:pt>
                <c:pt idx="1433">
                  <c:v>42608</c:v>
                </c:pt>
                <c:pt idx="1434">
                  <c:v>42607</c:v>
                </c:pt>
                <c:pt idx="1435">
                  <c:v>42606</c:v>
                </c:pt>
                <c:pt idx="1436">
                  <c:v>42605</c:v>
                </c:pt>
                <c:pt idx="1437">
                  <c:v>42604</c:v>
                </c:pt>
                <c:pt idx="1438">
                  <c:v>42601</c:v>
                </c:pt>
                <c:pt idx="1439">
                  <c:v>42600</c:v>
                </c:pt>
                <c:pt idx="1440">
                  <c:v>42599</c:v>
                </c:pt>
                <c:pt idx="1441">
                  <c:v>42598</c:v>
                </c:pt>
                <c:pt idx="1442">
                  <c:v>42597</c:v>
                </c:pt>
                <c:pt idx="1443">
                  <c:v>42594</c:v>
                </c:pt>
                <c:pt idx="1444">
                  <c:v>42593</c:v>
                </c:pt>
                <c:pt idx="1445">
                  <c:v>42592</c:v>
                </c:pt>
                <c:pt idx="1446">
                  <c:v>42591</c:v>
                </c:pt>
                <c:pt idx="1447">
                  <c:v>42590</c:v>
                </c:pt>
                <c:pt idx="1448">
                  <c:v>42587</c:v>
                </c:pt>
                <c:pt idx="1449">
                  <c:v>42586</c:v>
                </c:pt>
                <c:pt idx="1450">
                  <c:v>42585</c:v>
                </c:pt>
                <c:pt idx="1451">
                  <c:v>42584</c:v>
                </c:pt>
                <c:pt idx="1452">
                  <c:v>42583</c:v>
                </c:pt>
                <c:pt idx="1453">
                  <c:v>42580</c:v>
                </c:pt>
                <c:pt idx="1454">
                  <c:v>42579</c:v>
                </c:pt>
                <c:pt idx="1455">
                  <c:v>42578</c:v>
                </c:pt>
                <c:pt idx="1456">
                  <c:v>42577</c:v>
                </c:pt>
                <c:pt idx="1457">
                  <c:v>42576</c:v>
                </c:pt>
                <c:pt idx="1458">
                  <c:v>42573</c:v>
                </c:pt>
                <c:pt idx="1459">
                  <c:v>42572</c:v>
                </c:pt>
                <c:pt idx="1460">
                  <c:v>42571</c:v>
                </c:pt>
                <c:pt idx="1461">
                  <c:v>42570</c:v>
                </c:pt>
                <c:pt idx="1462">
                  <c:v>42569</c:v>
                </c:pt>
                <c:pt idx="1463">
                  <c:v>42566</c:v>
                </c:pt>
                <c:pt idx="1464">
                  <c:v>42565</c:v>
                </c:pt>
                <c:pt idx="1465">
                  <c:v>42564</c:v>
                </c:pt>
                <c:pt idx="1466">
                  <c:v>42563</c:v>
                </c:pt>
                <c:pt idx="1467">
                  <c:v>42562</c:v>
                </c:pt>
                <c:pt idx="1468">
                  <c:v>42559</c:v>
                </c:pt>
                <c:pt idx="1469">
                  <c:v>42558</c:v>
                </c:pt>
                <c:pt idx="1470">
                  <c:v>42557</c:v>
                </c:pt>
                <c:pt idx="1471">
                  <c:v>42556</c:v>
                </c:pt>
                <c:pt idx="1472">
                  <c:v>42555</c:v>
                </c:pt>
                <c:pt idx="1473">
                  <c:v>42552</c:v>
                </c:pt>
                <c:pt idx="1474">
                  <c:v>42551</c:v>
                </c:pt>
                <c:pt idx="1475">
                  <c:v>42550</c:v>
                </c:pt>
                <c:pt idx="1476">
                  <c:v>42549</c:v>
                </c:pt>
                <c:pt idx="1477">
                  <c:v>42548</c:v>
                </c:pt>
                <c:pt idx="1478">
                  <c:v>42545</c:v>
                </c:pt>
                <c:pt idx="1479">
                  <c:v>42544</c:v>
                </c:pt>
                <c:pt idx="1480">
                  <c:v>42543</c:v>
                </c:pt>
                <c:pt idx="1481">
                  <c:v>42542</c:v>
                </c:pt>
                <c:pt idx="1482">
                  <c:v>42541</c:v>
                </c:pt>
                <c:pt idx="1483">
                  <c:v>42538</c:v>
                </c:pt>
                <c:pt idx="1484">
                  <c:v>42537</c:v>
                </c:pt>
                <c:pt idx="1485">
                  <c:v>42536</c:v>
                </c:pt>
                <c:pt idx="1486">
                  <c:v>42535</c:v>
                </c:pt>
                <c:pt idx="1487">
                  <c:v>42534</c:v>
                </c:pt>
                <c:pt idx="1488">
                  <c:v>42531</c:v>
                </c:pt>
                <c:pt idx="1489">
                  <c:v>42530</c:v>
                </c:pt>
                <c:pt idx="1490">
                  <c:v>42529</c:v>
                </c:pt>
                <c:pt idx="1491">
                  <c:v>42528</c:v>
                </c:pt>
                <c:pt idx="1492">
                  <c:v>42527</c:v>
                </c:pt>
                <c:pt idx="1493">
                  <c:v>42524</c:v>
                </c:pt>
                <c:pt idx="1494">
                  <c:v>42523</c:v>
                </c:pt>
                <c:pt idx="1495">
                  <c:v>42522</c:v>
                </c:pt>
                <c:pt idx="1496">
                  <c:v>42521</c:v>
                </c:pt>
                <c:pt idx="1497">
                  <c:v>42520</c:v>
                </c:pt>
                <c:pt idx="1498">
                  <c:v>42517</c:v>
                </c:pt>
                <c:pt idx="1499">
                  <c:v>42516</c:v>
                </c:pt>
                <c:pt idx="1500">
                  <c:v>42515</c:v>
                </c:pt>
                <c:pt idx="1501">
                  <c:v>42514</c:v>
                </c:pt>
                <c:pt idx="1502">
                  <c:v>42513</c:v>
                </c:pt>
                <c:pt idx="1503">
                  <c:v>42510</c:v>
                </c:pt>
                <c:pt idx="1504">
                  <c:v>42509</c:v>
                </c:pt>
                <c:pt idx="1505">
                  <c:v>42508</c:v>
                </c:pt>
                <c:pt idx="1506">
                  <c:v>42507</c:v>
                </c:pt>
                <c:pt idx="1507">
                  <c:v>42506</c:v>
                </c:pt>
                <c:pt idx="1508">
                  <c:v>42503</c:v>
                </c:pt>
                <c:pt idx="1509">
                  <c:v>42502</c:v>
                </c:pt>
                <c:pt idx="1510">
                  <c:v>42501</c:v>
                </c:pt>
                <c:pt idx="1511">
                  <c:v>42500</c:v>
                </c:pt>
                <c:pt idx="1512">
                  <c:v>42499</c:v>
                </c:pt>
                <c:pt idx="1513">
                  <c:v>42496</c:v>
                </c:pt>
                <c:pt idx="1514">
                  <c:v>42495</c:v>
                </c:pt>
                <c:pt idx="1515">
                  <c:v>42494</c:v>
                </c:pt>
                <c:pt idx="1516">
                  <c:v>42493</c:v>
                </c:pt>
                <c:pt idx="1517">
                  <c:v>42492</c:v>
                </c:pt>
                <c:pt idx="1518">
                  <c:v>42489</c:v>
                </c:pt>
                <c:pt idx="1519">
                  <c:v>42488</c:v>
                </c:pt>
                <c:pt idx="1520">
                  <c:v>42487</c:v>
                </c:pt>
                <c:pt idx="1521">
                  <c:v>42486</c:v>
                </c:pt>
                <c:pt idx="1522">
                  <c:v>42485</c:v>
                </c:pt>
                <c:pt idx="1523">
                  <c:v>42482</c:v>
                </c:pt>
                <c:pt idx="1524">
                  <c:v>42481</c:v>
                </c:pt>
                <c:pt idx="1525">
                  <c:v>42480</c:v>
                </c:pt>
                <c:pt idx="1526">
                  <c:v>42479</c:v>
                </c:pt>
                <c:pt idx="1527">
                  <c:v>42478</c:v>
                </c:pt>
                <c:pt idx="1528">
                  <c:v>42475</c:v>
                </c:pt>
                <c:pt idx="1529">
                  <c:v>42474</c:v>
                </c:pt>
                <c:pt idx="1530">
                  <c:v>42473</c:v>
                </c:pt>
                <c:pt idx="1531">
                  <c:v>42472</c:v>
                </c:pt>
                <c:pt idx="1532">
                  <c:v>42471</c:v>
                </c:pt>
                <c:pt idx="1533">
                  <c:v>42468</c:v>
                </c:pt>
                <c:pt idx="1534">
                  <c:v>42467</c:v>
                </c:pt>
                <c:pt idx="1535">
                  <c:v>42466</c:v>
                </c:pt>
                <c:pt idx="1536">
                  <c:v>42465</c:v>
                </c:pt>
                <c:pt idx="1537">
                  <c:v>42464</c:v>
                </c:pt>
                <c:pt idx="1538">
                  <c:v>42461</c:v>
                </c:pt>
                <c:pt idx="1539">
                  <c:v>42460</c:v>
                </c:pt>
                <c:pt idx="1540">
                  <c:v>42459</c:v>
                </c:pt>
                <c:pt idx="1541">
                  <c:v>42458</c:v>
                </c:pt>
                <c:pt idx="1542">
                  <c:v>42457</c:v>
                </c:pt>
                <c:pt idx="1543">
                  <c:v>42454</c:v>
                </c:pt>
                <c:pt idx="1544">
                  <c:v>42453</c:v>
                </c:pt>
                <c:pt idx="1545">
                  <c:v>42452</c:v>
                </c:pt>
                <c:pt idx="1546">
                  <c:v>42451</c:v>
                </c:pt>
                <c:pt idx="1547">
                  <c:v>42450</c:v>
                </c:pt>
                <c:pt idx="1548">
                  <c:v>42447</c:v>
                </c:pt>
                <c:pt idx="1549">
                  <c:v>42446</c:v>
                </c:pt>
                <c:pt idx="1550">
                  <c:v>42445</c:v>
                </c:pt>
                <c:pt idx="1551">
                  <c:v>42444</c:v>
                </c:pt>
                <c:pt idx="1552">
                  <c:v>42443</c:v>
                </c:pt>
                <c:pt idx="1553">
                  <c:v>42440</c:v>
                </c:pt>
                <c:pt idx="1554">
                  <c:v>42439</c:v>
                </c:pt>
                <c:pt idx="1555">
                  <c:v>42438</c:v>
                </c:pt>
                <c:pt idx="1556">
                  <c:v>42437</c:v>
                </c:pt>
                <c:pt idx="1557">
                  <c:v>42436</c:v>
                </c:pt>
                <c:pt idx="1558">
                  <c:v>42433</c:v>
                </c:pt>
                <c:pt idx="1559">
                  <c:v>42432</c:v>
                </c:pt>
                <c:pt idx="1560">
                  <c:v>42431</c:v>
                </c:pt>
                <c:pt idx="1561">
                  <c:v>42430</c:v>
                </c:pt>
                <c:pt idx="1562">
                  <c:v>42429</c:v>
                </c:pt>
                <c:pt idx="1563">
                  <c:v>42426</c:v>
                </c:pt>
                <c:pt idx="1564">
                  <c:v>42425</c:v>
                </c:pt>
                <c:pt idx="1565">
                  <c:v>42424</c:v>
                </c:pt>
                <c:pt idx="1566">
                  <c:v>42423</c:v>
                </c:pt>
                <c:pt idx="1567">
                  <c:v>42422</c:v>
                </c:pt>
                <c:pt idx="1568">
                  <c:v>42419</c:v>
                </c:pt>
                <c:pt idx="1569">
                  <c:v>42418</c:v>
                </c:pt>
                <c:pt idx="1570">
                  <c:v>42417</c:v>
                </c:pt>
                <c:pt idx="1571">
                  <c:v>42416</c:v>
                </c:pt>
                <c:pt idx="1572">
                  <c:v>42415</c:v>
                </c:pt>
                <c:pt idx="1573">
                  <c:v>42412</c:v>
                </c:pt>
                <c:pt idx="1574">
                  <c:v>42411</c:v>
                </c:pt>
                <c:pt idx="1575">
                  <c:v>42410</c:v>
                </c:pt>
                <c:pt idx="1576">
                  <c:v>42409</c:v>
                </c:pt>
                <c:pt idx="1577">
                  <c:v>42408</c:v>
                </c:pt>
                <c:pt idx="1578">
                  <c:v>42405</c:v>
                </c:pt>
                <c:pt idx="1579">
                  <c:v>42404</c:v>
                </c:pt>
                <c:pt idx="1580">
                  <c:v>42403</c:v>
                </c:pt>
                <c:pt idx="1581">
                  <c:v>42402</c:v>
                </c:pt>
                <c:pt idx="1582">
                  <c:v>42401</c:v>
                </c:pt>
                <c:pt idx="1583">
                  <c:v>42398</c:v>
                </c:pt>
                <c:pt idx="1584">
                  <c:v>42397</c:v>
                </c:pt>
                <c:pt idx="1585">
                  <c:v>42396</c:v>
                </c:pt>
                <c:pt idx="1586">
                  <c:v>42395</c:v>
                </c:pt>
                <c:pt idx="1587">
                  <c:v>42394</c:v>
                </c:pt>
                <c:pt idx="1588">
                  <c:v>42391</c:v>
                </c:pt>
                <c:pt idx="1589">
                  <c:v>42390</c:v>
                </c:pt>
                <c:pt idx="1590">
                  <c:v>42389</c:v>
                </c:pt>
                <c:pt idx="1591">
                  <c:v>42388</c:v>
                </c:pt>
                <c:pt idx="1592">
                  <c:v>42387</c:v>
                </c:pt>
                <c:pt idx="1593">
                  <c:v>42384</c:v>
                </c:pt>
                <c:pt idx="1594">
                  <c:v>42383</c:v>
                </c:pt>
                <c:pt idx="1595">
                  <c:v>42382</c:v>
                </c:pt>
                <c:pt idx="1596">
                  <c:v>42381</c:v>
                </c:pt>
                <c:pt idx="1597">
                  <c:v>42380</c:v>
                </c:pt>
                <c:pt idx="1598">
                  <c:v>42377</c:v>
                </c:pt>
                <c:pt idx="1599">
                  <c:v>42376</c:v>
                </c:pt>
                <c:pt idx="1600">
                  <c:v>42375</c:v>
                </c:pt>
                <c:pt idx="1601">
                  <c:v>42374</c:v>
                </c:pt>
                <c:pt idx="1602">
                  <c:v>42373</c:v>
                </c:pt>
                <c:pt idx="1603">
                  <c:v>42370</c:v>
                </c:pt>
              </c:numCache>
            </c:numRef>
          </c:cat>
          <c:val>
            <c:numRef>
              <c:f>Fuel!$Y$94:$Y$1697</c:f>
              <c:numCache>
                <c:formatCode>0.00</c:formatCode>
                <c:ptCount val="1604"/>
                <c:pt idx="1">
                  <c:v>471.92605200000003</c:v>
                </c:pt>
                <c:pt idx="2">
                  <c:v>471.92605200000003</c:v>
                </c:pt>
                <c:pt idx="3">
                  <c:v>471.92605200000003</c:v>
                </c:pt>
                <c:pt idx="4">
                  <c:v>471.92605200000003</c:v>
                </c:pt>
                <c:pt idx="5">
                  <c:v>471.92605200000003</c:v>
                </c:pt>
                <c:pt idx="6">
                  <c:v>471.92605200000003</c:v>
                </c:pt>
                <c:pt idx="7">
                  <c:v>471.92605200000003</c:v>
                </c:pt>
                <c:pt idx="8">
                  <c:v>471.92605200000003</c:v>
                </c:pt>
                <c:pt idx="9">
                  <c:v>471.92605200000003</c:v>
                </c:pt>
                <c:pt idx="10">
                  <c:v>471.92605200000003</c:v>
                </c:pt>
                <c:pt idx="11">
                  <c:v>397.4538</c:v>
                </c:pt>
                <c:pt idx="12">
                  <c:v>397.4538</c:v>
                </c:pt>
                <c:pt idx="13">
                  <c:v>397.4538</c:v>
                </c:pt>
                <c:pt idx="14">
                  <c:v>397.4538</c:v>
                </c:pt>
                <c:pt idx="15">
                  <c:v>397.4538</c:v>
                </c:pt>
                <c:pt idx="16">
                  <c:v>397.4538</c:v>
                </c:pt>
                <c:pt idx="17">
                  <c:v>397.4538</c:v>
                </c:pt>
                <c:pt idx="18">
                  <c:v>397.4538</c:v>
                </c:pt>
                <c:pt idx="19">
                  <c:v>397.4538</c:v>
                </c:pt>
                <c:pt idx="20">
                  <c:v>397.4538</c:v>
                </c:pt>
                <c:pt idx="21">
                  <c:v>397.4538</c:v>
                </c:pt>
                <c:pt idx="22">
                  <c:v>397.4538</c:v>
                </c:pt>
                <c:pt idx="23">
                  <c:v>397.4538</c:v>
                </c:pt>
                <c:pt idx="24">
                  <c:v>397.4538</c:v>
                </c:pt>
                <c:pt idx="25">
                  <c:v>397.4538</c:v>
                </c:pt>
                <c:pt idx="26">
                  <c:v>397.4538</c:v>
                </c:pt>
                <c:pt idx="27">
                  <c:v>397.4538</c:v>
                </c:pt>
                <c:pt idx="28">
                  <c:v>397.4538</c:v>
                </c:pt>
                <c:pt idx="29">
                  <c:v>397.4538</c:v>
                </c:pt>
                <c:pt idx="30">
                  <c:v>397.4538</c:v>
                </c:pt>
                <c:pt idx="31">
                  <c:v>397.4538</c:v>
                </c:pt>
                <c:pt idx="32">
                  <c:v>397.4538</c:v>
                </c:pt>
                <c:pt idx="33">
                  <c:v>378.63032400000003</c:v>
                </c:pt>
                <c:pt idx="34">
                  <c:v>378.63032400000003</c:v>
                </c:pt>
                <c:pt idx="35">
                  <c:v>378.63032400000003</c:v>
                </c:pt>
                <c:pt idx="36">
                  <c:v>378.63032400000003</c:v>
                </c:pt>
                <c:pt idx="37">
                  <c:v>378.63032400000003</c:v>
                </c:pt>
                <c:pt idx="38">
                  <c:v>378.63032400000003</c:v>
                </c:pt>
                <c:pt idx="39">
                  <c:v>378.63032400000003</c:v>
                </c:pt>
                <c:pt idx="40">
                  <c:v>378.63032400000003</c:v>
                </c:pt>
                <c:pt idx="41">
                  <c:v>378.63032400000003</c:v>
                </c:pt>
                <c:pt idx="42">
                  <c:v>378.63032400000003</c:v>
                </c:pt>
                <c:pt idx="43">
                  <c:v>378.63032400000003</c:v>
                </c:pt>
                <c:pt idx="44">
                  <c:v>378.63032400000003</c:v>
                </c:pt>
                <c:pt idx="45">
                  <c:v>378.63032400000003</c:v>
                </c:pt>
                <c:pt idx="46">
                  <c:v>378.63032400000003</c:v>
                </c:pt>
                <c:pt idx="47">
                  <c:v>378.63032400000003</c:v>
                </c:pt>
                <c:pt idx="48">
                  <c:v>378.63032400000003</c:v>
                </c:pt>
                <c:pt idx="49">
                  <c:v>378.63032400000003</c:v>
                </c:pt>
                <c:pt idx="50">
                  <c:v>378.63032400000003</c:v>
                </c:pt>
                <c:pt idx="51">
                  <c:v>378.63032400000003</c:v>
                </c:pt>
                <c:pt idx="52">
                  <c:v>318.81118800000002</c:v>
                </c:pt>
                <c:pt idx="53">
                  <c:v>318.81118800000002</c:v>
                </c:pt>
                <c:pt idx="54">
                  <c:v>318.81118800000002</c:v>
                </c:pt>
                <c:pt idx="55">
                  <c:v>318.81118800000002</c:v>
                </c:pt>
                <c:pt idx="56">
                  <c:v>318.81118800000002</c:v>
                </c:pt>
                <c:pt idx="57">
                  <c:v>318.81118800000002</c:v>
                </c:pt>
                <c:pt idx="58">
                  <c:v>318.81118800000002</c:v>
                </c:pt>
                <c:pt idx="59">
                  <c:v>318.81118800000002</c:v>
                </c:pt>
                <c:pt idx="60">
                  <c:v>318.81118800000002</c:v>
                </c:pt>
                <c:pt idx="61">
                  <c:v>318.81118800000002</c:v>
                </c:pt>
                <c:pt idx="62">
                  <c:v>318.81118800000002</c:v>
                </c:pt>
                <c:pt idx="63">
                  <c:v>318.81118800000002</c:v>
                </c:pt>
                <c:pt idx="64">
                  <c:v>318.81118800000002</c:v>
                </c:pt>
                <c:pt idx="65">
                  <c:v>318.81118800000002</c:v>
                </c:pt>
                <c:pt idx="66">
                  <c:v>318.81118800000002</c:v>
                </c:pt>
                <c:pt idx="67">
                  <c:v>318.81118800000002</c:v>
                </c:pt>
                <c:pt idx="68">
                  <c:v>318.81118800000002</c:v>
                </c:pt>
                <c:pt idx="69">
                  <c:v>318.81118800000002</c:v>
                </c:pt>
                <c:pt idx="70">
                  <c:v>318.81118800000002</c:v>
                </c:pt>
                <c:pt idx="71">
                  <c:v>318.81118800000002</c:v>
                </c:pt>
                <c:pt idx="72">
                  <c:v>318.81118800000002</c:v>
                </c:pt>
                <c:pt idx="73">
                  <c:v>318.81118800000002</c:v>
                </c:pt>
                <c:pt idx="74">
                  <c:v>346.11945600000001</c:v>
                </c:pt>
                <c:pt idx="75">
                  <c:v>346.11945600000001</c:v>
                </c:pt>
                <c:pt idx="76">
                  <c:v>346.11945600000001</c:v>
                </c:pt>
                <c:pt idx="77">
                  <c:v>346.11945600000001</c:v>
                </c:pt>
                <c:pt idx="78">
                  <c:v>346.11945600000001</c:v>
                </c:pt>
                <c:pt idx="79">
                  <c:v>346.11945600000001</c:v>
                </c:pt>
                <c:pt idx="80">
                  <c:v>346.11945600000001</c:v>
                </c:pt>
                <c:pt idx="81">
                  <c:v>346.11945600000001</c:v>
                </c:pt>
                <c:pt idx="82">
                  <c:v>346.11945600000001</c:v>
                </c:pt>
                <c:pt idx="83">
                  <c:v>346.11945600000001</c:v>
                </c:pt>
                <c:pt idx="84">
                  <c:v>346.11945600000001</c:v>
                </c:pt>
                <c:pt idx="85">
                  <c:v>346.11945600000001</c:v>
                </c:pt>
                <c:pt idx="86">
                  <c:v>346.11945600000001</c:v>
                </c:pt>
                <c:pt idx="87">
                  <c:v>346.11945600000001</c:v>
                </c:pt>
                <c:pt idx="88">
                  <c:v>346.11945600000001</c:v>
                </c:pt>
                <c:pt idx="89">
                  <c:v>346.11945600000001</c:v>
                </c:pt>
                <c:pt idx="90">
                  <c:v>346.11945600000001</c:v>
                </c:pt>
                <c:pt idx="91">
                  <c:v>346.11945600000001</c:v>
                </c:pt>
                <c:pt idx="92">
                  <c:v>346.11945600000001</c:v>
                </c:pt>
                <c:pt idx="93">
                  <c:v>346.11945600000001</c:v>
                </c:pt>
                <c:pt idx="94">
                  <c:v>346.11945600000001</c:v>
                </c:pt>
                <c:pt idx="95">
                  <c:v>346.11945600000001</c:v>
                </c:pt>
                <c:pt idx="96">
                  <c:v>346.11945600000001</c:v>
                </c:pt>
                <c:pt idx="97">
                  <c:v>346.11945600000001</c:v>
                </c:pt>
                <c:pt idx="98">
                  <c:v>346.11945600000001</c:v>
                </c:pt>
                <c:pt idx="99">
                  <c:v>346.11945600000001</c:v>
                </c:pt>
                <c:pt idx="100">
                  <c:v>346.11945600000001</c:v>
                </c:pt>
                <c:pt idx="101">
                  <c:v>346.11945600000001</c:v>
                </c:pt>
                <c:pt idx="102">
                  <c:v>346.11945600000001</c:v>
                </c:pt>
                <c:pt idx="103">
                  <c:v>346.11945600000001</c:v>
                </c:pt>
                <c:pt idx="104">
                  <c:v>346.11945600000001</c:v>
                </c:pt>
                <c:pt idx="105">
                  <c:v>346.11945600000001</c:v>
                </c:pt>
                <c:pt idx="106">
                  <c:v>346.11945600000001</c:v>
                </c:pt>
                <c:pt idx="107">
                  <c:v>346.11945600000001</c:v>
                </c:pt>
                <c:pt idx="108">
                  <c:v>346.11945600000001</c:v>
                </c:pt>
                <c:pt idx="109">
                  <c:v>346.11945600000001</c:v>
                </c:pt>
                <c:pt idx="110">
                  <c:v>346.11945600000001</c:v>
                </c:pt>
                <c:pt idx="111">
                  <c:v>346.11945600000001</c:v>
                </c:pt>
                <c:pt idx="112">
                  <c:v>346.11945600000001</c:v>
                </c:pt>
                <c:pt idx="113">
                  <c:v>377.15262000000001</c:v>
                </c:pt>
                <c:pt idx="114">
                  <c:v>377.15262000000001</c:v>
                </c:pt>
                <c:pt idx="115">
                  <c:v>377.15262000000001</c:v>
                </c:pt>
                <c:pt idx="116">
                  <c:v>377.15262000000001</c:v>
                </c:pt>
                <c:pt idx="117">
                  <c:v>377.15262000000001</c:v>
                </c:pt>
                <c:pt idx="118">
                  <c:v>377.15262000000001</c:v>
                </c:pt>
                <c:pt idx="119">
                  <c:v>377.15262000000001</c:v>
                </c:pt>
                <c:pt idx="120">
                  <c:v>377.15262000000001</c:v>
                </c:pt>
                <c:pt idx="121">
                  <c:v>377.15262000000001</c:v>
                </c:pt>
                <c:pt idx="122">
                  <c:v>377.15262000000001</c:v>
                </c:pt>
                <c:pt idx="123">
                  <c:v>377.15262000000001</c:v>
                </c:pt>
                <c:pt idx="124">
                  <c:v>377.15262000000001</c:v>
                </c:pt>
                <c:pt idx="125">
                  <c:v>377.15262000000001</c:v>
                </c:pt>
                <c:pt idx="126">
                  <c:v>377.15262000000001</c:v>
                </c:pt>
                <c:pt idx="127">
                  <c:v>377.15262000000001</c:v>
                </c:pt>
                <c:pt idx="128">
                  <c:v>377.15262000000001</c:v>
                </c:pt>
                <c:pt idx="129">
                  <c:v>377.15262000000001</c:v>
                </c:pt>
                <c:pt idx="130">
                  <c:v>377.15262000000001</c:v>
                </c:pt>
                <c:pt idx="131">
                  <c:v>377.15262000000001</c:v>
                </c:pt>
                <c:pt idx="132">
                  <c:v>377.15262000000001</c:v>
                </c:pt>
                <c:pt idx="133">
                  <c:v>377.15262000000001</c:v>
                </c:pt>
                <c:pt idx="134">
                  <c:v>377.15262000000001</c:v>
                </c:pt>
                <c:pt idx="135">
                  <c:v>377.15262000000001</c:v>
                </c:pt>
                <c:pt idx="136">
                  <c:v>355.050816</c:v>
                </c:pt>
                <c:pt idx="137">
                  <c:v>355.050816</c:v>
                </c:pt>
                <c:pt idx="138">
                  <c:v>355.050816</c:v>
                </c:pt>
                <c:pt idx="139">
                  <c:v>355.050816</c:v>
                </c:pt>
                <c:pt idx="140">
                  <c:v>355.050816</c:v>
                </c:pt>
                <c:pt idx="141">
                  <c:v>355.050816</c:v>
                </c:pt>
                <c:pt idx="142">
                  <c:v>355.050816</c:v>
                </c:pt>
                <c:pt idx="143">
                  <c:v>355.050816</c:v>
                </c:pt>
                <c:pt idx="144">
                  <c:v>355.050816</c:v>
                </c:pt>
                <c:pt idx="145">
                  <c:v>355.050816</c:v>
                </c:pt>
                <c:pt idx="146">
                  <c:v>355.050816</c:v>
                </c:pt>
                <c:pt idx="147">
                  <c:v>355.050816</c:v>
                </c:pt>
                <c:pt idx="148">
                  <c:v>355.050816</c:v>
                </c:pt>
                <c:pt idx="149">
                  <c:v>355.050816</c:v>
                </c:pt>
                <c:pt idx="150">
                  <c:v>355.050816</c:v>
                </c:pt>
                <c:pt idx="151">
                  <c:v>355.050816</c:v>
                </c:pt>
                <c:pt idx="152">
                  <c:v>355.050816</c:v>
                </c:pt>
                <c:pt idx="153">
                  <c:v>355.050816</c:v>
                </c:pt>
                <c:pt idx="154">
                  <c:v>355.050816</c:v>
                </c:pt>
                <c:pt idx="155">
                  <c:v>355.050816</c:v>
                </c:pt>
                <c:pt idx="156">
                  <c:v>355.050816</c:v>
                </c:pt>
                <c:pt idx="157">
                  <c:v>355.050816</c:v>
                </c:pt>
                <c:pt idx="158">
                  <c:v>359.32522799999998</c:v>
                </c:pt>
                <c:pt idx="159">
                  <c:v>359.32522799999998</c:v>
                </c:pt>
                <c:pt idx="160">
                  <c:v>359.32522799999998</c:v>
                </c:pt>
                <c:pt idx="161">
                  <c:v>359.32522799999998</c:v>
                </c:pt>
                <c:pt idx="162">
                  <c:v>359.32522799999998</c:v>
                </c:pt>
                <c:pt idx="163">
                  <c:v>359.32522799999998</c:v>
                </c:pt>
                <c:pt idx="164">
                  <c:v>359.32522799999998</c:v>
                </c:pt>
                <c:pt idx="165">
                  <c:v>359.32522799999998</c:v>
                </c:pt>
                <c:pt idx="166">
                  <c:v>359.32522799999998</c:v>
                </c:pt>
                <c:pt idx="167">
                  <c:v>359.32522799999998</c:v>
                </c:pt>
                <c:pt idx="168">
                  <c:v>359.32522799999998</c:v>
                </c:pt>
                <c:pt idx="169">
                  <c:v>359.32522799999998</c:v>
                </c:pt>
                <c:pt idx="170">
                  <c:v>359.32522799999998</c:v>
                </c:pt>
                <c:pt idx="171">
                  <c:v>359.32522799999998</c:v>
                </c:pt>
                <c:pt idx="172">
                  <c:v>359.32522799999998</c:v>
                </c:pt>
                <c:pt idx="173">
                  <c:v>359.32522799999998</c:v>
                </c:pt>
                <c:pt idx="174">
                  <c:v>359.32522799999998</c:v>
                </c:pt>
                <c:pt idx="175">
                  <c:v>359.32522799999998</c:v>
                </c:pt>
                <c:pt idx="176">
                  <c:v>359.32522799999998</c:v>
                </c:pt>
                <c:pt idx="177">
                  <c:v>359.32522799999998</c:v>
                </c:pt>
                <c:pt idx="178">
                  <c:v>359.32522799999998</c:v>
                </c:pt>
                <c:pt idx="179">
                  <c:v>359.32522799999998</c:v>
                </c:pt>
                <c:pt idx="180">
                  <c:v>360.37154399999997</c:v>
                </c:pt>
                <c:pt idx="181">
                  <c:v>360.37154399999997</c:v>
                </c:pt>
                <c:pt idx="182">
                  <c:v>360.37154399999997</c:v>
                </c:pt>
                <c:pt idx="183">
                  <c:v>360.37154399999997</c:v>
                </c:pt>
                <c:pt idx="184">
                  <c:v>360.37154399999997</c:v>
                </c:pt>
                <c:pt idx="185">
                  <c:v>360.37154399999997</c:v>
                </c:pt>
                <c:pt idx="186">
                  <c:v>360.37154399999997</c:v>
                </c:pt>
                <c:pt idx="187">
                  <c:v>360.37154399999997</c:v>
                </c:pt>
                <c:pt idx="188">
                  <c:v>360.37154399999997</c:v>
                </c:pt>
                <c:pt idx="189">
                  <c:v>360.37154399999997</c:v>
                </c:pt>
                <c:pt idx="190">
                  <c:v>360.37154399999997</c:v>
                </c:pt>
                <c:pt idx="191">
                  <c:v>360.37154399999997</c:v>
                </c:pt>
                <c:pt idx="192">
                  <c:v>360.37154399999997</c:v>
                </c:pt>
                <c:pt idx="193">
                  <c:v>360.37154399999997</c:v>
                </c:pt>
                <c:pt idx="194">
                  <c:v>360.37154399999997</c:v>
                </c:pt>
                <c:pt idx="195">
                  <c:v>360.37154399999997</c:v>
                </c:pt>
                <c:pt idx="196">
                  <c:v>360.37154399999997</c:v>
                </c:pt>
                <c:pt idx="197">
                  <c:v>360.37154399999997</c:v>
                </c:pt>
                <c:pt idx="198">
                  <c:v>360.37154399999997</c:v>
                </c:pt>
                <c:pt idx="199">
                  <c:v>360.37154399999997</c:v>
                </c:pt>
                <c:pt idx="200">
                  <c:v>360.37154399999997</c:v>
                </c:pt>
                <c:pt idx="201">
                  <c:v>360.37154399999997</c:v>
                </c:pt>
                <c:pt idx="202">
                  <c:v>360.37154399999997</c:v>
                </c:pt>
                <c:pt idx="203">
                  <c:v>304.61512799999997</c:v>
                </c:pt>
                <c:pt idx="204">
                  <c:v>304.61512799999997</c:v>
                </c:pt>
                <c:pt idx="205">
                  <c:v>304.61512799999997</c:v>
                </c:pt>
                <c:pt idx="206">
                  <c:v>304.61512799999997</c:v>
                </c:pt>
                <c:pt idx="207">
                  <c:v>304.61512799999997</c:v>
                </c:pt>
                <c:pt idx="208">
                  <c:v>304.61512799999997</c:v>
                </c:pt>
                <c:pt idx="209">
                  <c:v>304.61512799999997</c:v>
                </c:pt>
                <c:pt idx="210">
                  <c:v>304.61512799999997</c:v>
                </c:pt>
                <c:pt idx="211">
                  <c:v>304.61512799999997</c:v>
                </c:pt>
                <c:pt idx="212">
                  <c:v>304.61512799999997</c:v>
                </c:pt>
                <c:pt idx="213">
                  <c:v>304.61512799999997</c:v>
                </c:pt>
                <c:pt idx="214">
                  <c:v>304.61512799999997</c:v>
                </c:pt>
                <c:pt idx="215">
                  <c:v>304.61512799999997</c:v>
                </c:pt>
                <c:pt idx="216">
                  <c:v>304.61512799999997</c:v>
                </c:pt>
                <c:pt idx="217">
                  <c:v>304.61512799999997</c:v>
                </c:pt>
                <c:pt idx="218">
                  <c:v>304.61512799999997</c:v>
                </c:pt>
                <c:pt idx="219">
                  <c:v>304.61512799999997</c:v>
                </c:pt>
                <c:pt idx="220">
                  <c:v>304.61512799999997</c:v>
                </c:pt>
                <c:pt idx="221">
                  <c:v>304.61512799999997</c:v>
                </c:pt>
                <c:pt idx="222">
                  <c:v>304.61512799999997</c:v>
                </c:pt>
                <c:pt idx="223">
                  <c:v>294.59908799999999</c:v>
                </c:pt>
                <c:pt idx="224">
                  <c:v>294.59908799999999</c:v>
                </c:pt>
                <c:pt idx="225">
                  <c:v>294.59908799999999</c:v>
                </c:pt>
                <c:pt idx="226">
                  <c:v>294.59908799999999</c:v>
                </c:pt>
                <c:pt idx="227">
                  <c:v>294.59908799999999</c:v>
                </c:pt>
                <c:pt idx="228">
                  <c:v>294.59908799999999</c:v>
                </c:pt>
                <c:pt idx="229">
                  <c:v>294.59908799999999</c:v>
                </c:pt>
                <c:pt idx="230">
                  <c:v>294.59908799999999</c:v>
                </c:pt>
                <c:pt idx="231">
                  <c:v>294.59908799999999</c:v>
                </c:pt>
                <c:pt idx="232">
                  <c:v>294.59908799999999</c:v>
                </c:pt>
                <c:pt idx="233">
                  <c:v>294.59908799999999</c:v>
                </c:pt>
                <c:pt idx="234">
                  <c:v>294.59908799999999</c:v>
                </c:pt>
                <c:pt idx="235">
                  <c:v>294.59908799999999</c:v>
                </c:pt>
                <c:pt idx="236">
                  <c:v>294.59908799999999</c:v>
                </c:pt>
                <c:pt idx="237">
                  <c:v>294.59908799999999</c:v>
                </c:pt>
                <c:pt idx="238">
                  <c:v>294.59908799999999</c:v>
                </c:pt>
                <c:pt idx="239">
                  <c:v>294.59908799999999</c:v>
                </c:pt>
                <c:pt idx="240">
                  <c:v>294.59908799999999</c:v>
                </c:pt>
                <c:pt idx="241">
                  <c:v>300.100596</c:v>
                </c:pt>
                <c:pt idx="242">
                  <c:v>300.100596</c:v>
                </c:pt>
                <c:pt idx="243">
                  <c:v>300.100596</c:v>
                </c:pt>
                <c:pt idx="244">
                  <c:v>300.100596</c:v>
                </c:pt>
                <c:pt idx="245">
                  <c:v>300.100596</c:v>
                </c:pt>
                <c:pt idx="246">
                  <c:v>300.100596</c:v>
                </c:pt>
                <c:pt idx="247">
                  <c:v>300.100596</c:v>
                </c:pt>
                <c:pt idx="248">
                  <c:v>300.100596</c:v>
                </c:pt>
                <c:pt idx="249">
                  <c:v>300.100596</c:v>
                </c:pt>
                <c:pt idx="250">
                  <c:v>300.100596</c:v>
                </c:pt>
                <c:pt idx="251">
                  <c:v>300.100596</c:v>
                </c:pt>
                <c:pt idx="252">
                  <c:v>300.100596</c:v>
                </c:pt>
                <c:pt idx="253">
                  <c:v>300.100596</c:v>
                </c:pt>
                <c:pt idx="254">
                  <c:v>300.100596</c:v>
                </c:pt>
                <c:pt idx="255">
                  <c:v>300.100596</c:v>
                </c:pt>
                <c:pt idx="256">
                  <c:v>300.100596</c:v>
                </c:pt>
                <c:pt idx="257">
                  <c:v>300.100596</c:v>
                </c:pt>
                <c:pt idx="258">
                  <c:v>300.100596</c:v>
                </c:pt>
                <c:pt idx="259">
                  <c:v>300.100596</c:v>
                </c:pt>
                <c:pt idx="260">
                  <c:v>300.100596</c:v>
                </c:pt>
                <c:pt idx="261">
                  <c:v>300.100596</c:v>
                </c:pt>
                <c:pt idx="262">
                  <c:v>300.100596</c:v>
                </c:pt>
                <c:pt idx="263">
                  <c:v>300.100596</c:v>
                </c:pt>
                <c:pt idx="264">
                  <c:v>292.15096800000003</c:v>
                </c:pt>
                <c:pt idx="265">
                  <c:v>292.15096800000003</c:v>
                </c:pt>
                <c:pt idx="266">
                  <c:v>292.15096800000003</c:v>
                </c:pt>
                <c:pt idx="267">
                  <c:v>292.15096800000003</c:v>
                </c:pt>
                <c:pt idx="268">
                  <c:v>292.15096800000003</c:v>
                </c:pt>
                <c:pt idx="269">
                  <c:v>292.15096800000003</c:v>
                </c:pt>
                <c:pt idx="270">
                  <c:v>292.15096800000003</c:v>
                </c:pt>
                <c:pt idx="271">
                  <c:v>292.15096800000003</c:v>
                </c:pt>
                <c:pt idx="272">
                  <c:v>292.15096800000003</c:v>
                </c:pt>
                <c:pt idx="273">
                  <c:v>292.15096800000003</c:v>
                </c:pt>
                <c:pt idx="274">
                  <c:v>292.15096800000003</c:v>
                </c:pt>
                <c:pt idx="275">
                  <c:v>292.15096800000003</c:v>
                </c:pt>
                <c:pt idx="276">
                  <c:v>292.15096800000003</c:v>
                </c:pt>
                <c:pt idx="277">
                  <c:v>292.15096800000003</c:v>
                </c:pt>
                <c:pt idx="278">
                  <c:v>292.15096800000003</c:v>
                </c:pt>
                <c:pt idx="279">
                  <c:v>292.15096800000003</c:v>
                </c:pt>
                <c:pt idx="280">
                  <c:v>292.15096800000003</c:v>
                </c:pt>
                <c:pt idx="281">
                  <c:v>292.15096800000003</c:v>
                </c:pt>
                <c:pt idx="282">
                  <c:v>292.15096800000003</c:v>
                </c:pt>
                <c:pt idx="283">
                  <c:v>292.15096800000003</c:v>
                </c:pt>
                <c:pt idx="284">
                  <c:v>292.15096800000003</c:v>
                </c:pt>
                <c:pt idx="285">
                  <c:v>292.15096800000003</c:v>
                </c:pt>
                <c:pt idx="286">
                  <c:v>272.73905999999999</c:v>
                </c:pt>
                <c:pt idx="287">
                  <c:v>272.73905999999999</c:v>
                </c:pt>
                <c:pt idx="288">
                  <c:v>272.73905999999999</c:v>
                </c:pt>
                <c:pt idx="289">
                  <c:v>272.73905999999999</c:v>
                </c:pt>
                <c:pt idx="290">
                  <c:v>272.73905999999999</c:v>
                </c:pt>
                <c:pt idx="291">
                  <c:v>272.73905999999999</c:v>
                </c:pt>
                <c:pt idx="292">
                  <c:v>272.73905999999999</c:v>
                </c:pt>
                <c:pt idx="293">
                  <c:v>272.73905999999999</c:v>
                </c:pt>
                <c:pt idx="294">
                  <c:v>272.73905999999999</c:v>
                </c:pt>
                <c:pt idx="295">
                  <c:v>272.73905999999999</c:v>
                </c:pt>
                <c:pt idx="296">
                  <c:v>272.73905999999999</c:v>
                </c:pt>
                <c:pt idx="297">
                  <c:v>272.73905999999999</c:v>
                </c:pt>
                <c:pt idx="298">
                  <c:v>272.73905999999999</c:v>
                </c:pt>
                <c:pt idx="299">
                  <c:v>272.73905999999999</c:v>
                </c:pt>
                <c:pt idx="300">
                  <c:v>272.73905999999999</c:v>
                </c:pt>
                <c:pt idx="301">
                  <c:v>272.73905999999999</c:v>
                </c:pt>
                <c:pt idx="302">
                  <c:v>272.73905999999999</c:v>
                </c:pt>
                <c:pt idx="303">
                  <c:v>272.73905999999999</c:v>
                </c:pt>
                <c:pt idx="304">
                  <c:v>272.73905999999999</c:v>
                </c:pt>
                <c:pt idx="305">
                  <c:v>250.77691199999998</c:v>
                </c:pt>
                <c:pt idx="306">
                  <c:v>250.77691199999998</c:v>
                </c:pt>
                <c:pt idx="307">
                  <c:v>250.77691199999998</c:v>
                </c:pt>
                <c:pt idx="308">
                  <c:v>250.77691199999998</c:v>
                </c:pt>
                <c:pt idx="309">
                  <c:v>250.77691199999998</c:v>
                </c:pt>
                <c:pt idx="310">
                  <c:v>250.77691199999998</c:v>
                </c:pt>
                <c:pt idx="311">
                  <c:v>250.77691199999998</c:v>
                </c:pt>
                <c:pt idx="312">
                  <c:v>250.77691199999998</c:v>
                </c:pt>
                <c:pt idx="313">
                  <c:v>250.77691199999998</c:v>
                </c:pt>
                <c:pt idx="314">
                  <c:v>250.77691199999998</c:v>
                </c:pt>
                <c:pt idx="315">
                  <c:v>250.77691199999998</c:v>
                </c:pt>
                <c:pt idx="316">
                  <c:v>250.77691199999998</c:v>
                </c:pt>
                <c:pt idx="317">
                  <c:v>250.77691199999998</c:v>
                </c:pt>
                <c:pt idx="318">
                  <c:v>250.77691199999998</c:v>
                </c:pt>
                <c:pt idx="319">
                  <c:v>250.77691199999998</c:v>
                </c:pt>
                <c:pt idx="320">
                  <c:v>250.77691199999998</c:v>
                </c:pt>
                <c:pt idx="321">
                  <c:v>250.77691199999998</c:v>
                </c:pt>
                <c:pt idx="322">
                  <c:v>250.77691199999998</c:v>
                </c:pt>
                <c:pt idx="323">
                  <c:v>250.77691199999998</c:v>
                </c:pt>
                <c:pt idx="324">
                  <c:v>250.77691199999998</c:v>
                </c:pt>
                <c:pt idx="325">
                  <c:v>250.77691199999998</c:v>
                </c:pt>
                <c:pt idx="326">
                  <c:v>250.77691199999998</c:v>
                </c:pt>
                <c:pt idx="327">
                  <c:v>227.577732</c:v>
                </c:pt>
                <c:pt idx="328">
                  <c:v>227.577732</c:v>
                </c:pt>
                <c:pt idx="329">
                  <c:v>227.577732</c:v>
                </c:pt>
                <c:pt idx="330">
                  <c:v>227.577732</c:v>
                </c:pt>
                <c:pt idx="331">
                  <c:v>227.577732</c:v>
                </c:pt>
                <c:pt idx="332">
                  <c:v>227.577732</c:v>
                </c:pt>
                <c:pt idx="333">
                  <c:v>227.577732</c:v>
                </c:pt>
                <c:pt idx="334">
                  <c:v>227.577732</c:v>
                </c:pt>
                <c:pt idx="335">
                  <c:v>227.577732</c:v>
                </c:pt>
                <c:pt idx="336">
                  <c:v>227.577732</c:v>
                </c:pt>
                <c:pt idx="337">
                  <c:v>227.577732</c:v>
                </c:pt>
                <c:pt idx="338">
                  <c:v>227.577732</c:v>
                </c:pt>
                <c:pt idx="339">
                  <c:v>227.577732</c:v>
                </c:pt>
                <c:pt idx="340">
                  <c:v>227.577732</c:v>
                </c:pt>
                <c:pt idx="341">
                  <c:v>227.577732</c:v>
                </c:pt>
                <c:pt idx="342">
                  <c:v>227.577732</c:v>
                </c:pt>
                <c:pt idx="343">
                  <c:v>227.577732</c:v>
                </c:pt>
                <c:pt idx="344">
                  <c:v>227.577732</c:v>
                </c:pt>
                <c:pt idx="345">
                  <c:v>227.577732</c:v>
                </c:pt>
                <c:pt idx="346">
                  <c:v>227.577732</c:v>
                </c:pt>
                <c:pt idx="347">
                  <c:v>221.29900799999999</c:v>
                </c:pt>
                <c:pt idx="348">
                  <c:v>221.29900799999999</c:v>
                </c:pt>
                <c:pt idx="349">
                  <c:v>221.29900799999999</c:v>
                </c:pt>
                <c:pt idx="350">
                  <c:v>221.29900799999999</c:v>
                </c:pt>
                <c:pt idx="351">
                  <c:v>221.29900799999999</c:v>
                </c:pt>
                <c:pt idx="352">
                  <c:v>221.29900799999999</c:v>
                </c:pt>
                <c:pt idx="353">
                  <c:v>221.29900799999999</c:v>
                </c:pt>
                <c:pt idx="354">
                  <c:v>221.29900799999999</c:v>
                </c:pt>
                <c:pt idx="355">
                  <c:v>221.29900799999999</c:v>
                </c:pt>
                <c:pt idx="356">
                  <c:v>221.29900799999999</c:v>
                </c:pt>
                <c:pt idx="357">
                  <c:v>221.29900799999999</c:v>
                </c:pt>
                <c:pt idx="358">
                  <c:v>221.29900799999999</c:v>
                </c:pt>
                <c:pt idx="359">
                  <c:v>221.29900799999999</c:v>
                </c:pt>
                <c:pt idx="360">
                  <c:v>221.29900799999999</c:v>
                </c:pt>
                <c:pt idx="361">
                  <c:v>221.29900799999999</c:v>
                </c:pt>
                <c:pt idx="362">
                  <c:v>221.29900799999999</c:v>
                </c:pt>
                <c:pt idx="363">
                  <c:v>221.29900799999999</c:v>
                </c:pt>
                <c:pt idx="364">
                  <c:v>221.29900799999999</c:v>
                </c:pt>
                <c:pt idx="365">
                  <c:v>221.29900799999999</c:v>
                </c:pt>
                <c:pt idx="366">
                  <c:v>221.29900799999999</c:v>
                </c:pt>
                <c:pt idx="367">
                  <c:v>221.29900799999999</c:v>
                </c:pt>
                <c:pt idx="368">
                  <c:v>221.29900799999999</c:v>
                </c:pt>
                <c:pt idx="369">
                  <c:v>234.03447600000001</c:v>
                </c:pt>
                <c:pt idx="370">
                  <c:v>234.03447600000001</c:v>
                </c:pt>
                <c:pt idx="371">
                  <c:v>234.03447600000001</c:v>
                </c:pt>
                <c:pt idx="372">
                  <c:v>234.03447600000001</c:v>
                </c:pt>
                <c:pt idx="373">
                  <c:v>234.03447600000001</c:v>
                </c:pt>
                <c:pt idx="374">
                  <c:v>234.03447600000001</c:v>
                </c:pt>
                <c:pt idx="375">
                  <c:v>234.03447600000001</c:v>
                </c:pt>
                <c:pt idx="376">
                  <c:v>234.03447600000001</c:v>
                </c:pt>
                <c:pt idx="377">
                  <c:v>234.03447600000001</c:v>
                </c:pt>
                <c:pt idx="378">
                  <c:v>234.03447600000001</c:v>
                </c:pt>
                <c:pt idx="379">
                  <c:v>234.03447600000001</c:v>
                </c:pt>
                <c:pt idx="380">
                  <c:v>234.03447600000001</c:v>
                </c:pt>
                <c:pt idx="381">
                  <c:v>234.03447600000001</c:v>
                </c:pt>
                <c:pt idx="382">
                  <c:v>234.03447600000001</c:v>
                </c:pt>
                <c:pt idx="383">
                  <c:v>234.03447600000001</c:v>
                </c:pt>
                <c:pt idx="384">
                  <c:v>234.011844</c:v>
                </c:pt>
                <c:pt idx="385">
                  <c:v>234.011844</c:v>
                </c:pt>
                <c:pt idx="386">
                  <c:v>234.011844</c:v>
                </c:pt>
                <c:pt idx="387">
                  <c:v>234.011844</c:v>
                </c:pt>
                <c:pt idx="388">
                  <c:v>234.011844</c:v>
                </c:pt>
                <c:pt idx="389">
                  <c:v>234.011844</c:v>
                </c:pt>
                <c:pt idx="390">
                  <c:v>234.011844</c:v>
                </c:pt>
                <c:pt idx="391">
                  <c:v>234.011844</c:v>
                </c:pt>
                <c:pt idx="392">
                  <c:v>234.011844</c:v>
                </c:pt>
                <c:pt idx="393">
                  <c:v>234.011844</c:v>
                </c:pt>
                <c:pt idx="394">
                  <c:v>234.011844</c:v>
                </c:pt>
                <c:pt idx="395">
                  <c:v>234.011844</c:v>
                </c:pt>
                <c:pt idx="396">
                  <c:v>234.011844</c:v>
                </c:pt>
                <c:pt idx="397">
                  <c:v>234.011844</c:v>
                </c:pt>
                <c:pt idx="398">
                  <c:v>234.011844</c:v>
                </c:pt>
                <c:pt idx="399">
                  <c:v>234.011844</c:v>
                </c:pt>
                <c:pt idx="400">
                  <c:v>234.011844</c:v>
                </c:pt>
                <c:pt idx="401">
                  <c:v>234.011844</c:v>
                </c:pt>
                <c:pt idx="402">
                  <c:v>234.011844</c:v>
                </c:pt>
                <c:pt idx="403">
                  <c:v>234.011844</c:v>
                </c:pt>
                <c:pt idx="404">
                  <c:v>234.011844</c:v>
                </c:pt>
                <c:pt idx="405">
                  <c:v>234.011844</c:v>
                </c:pt>
                <c:pt idx="406">
                  <c:v>234.011844</c:v>
                </c:pt>
                <c:pt idx="407">
                  <c:v>234.011844</c:v>
                </c:pt>
                <c:pt idx="408">
                  <c:v>234.011844</c:v>
                </c:pt>
                <c:pt idx="409">
                  <c:v>234.011844</c:v>
                </c:pt>
                <c:pt idx="410">
                  <c:v>234.011844</c:v>
                </c:pt>
                <c:pt idx="411">
                  <c:v>234.011844</c:v>
                </c:pt>
                <c:pt idx="412">
                  <c:v>234.011844</c:v>
                </c:pt>
                <c:pt idx="413">
                  <c:v>231.31698</c:v>
                </c:pt>
                <c:pt idx="414">
                  <c:v>231.31698</c:v>
                </c:pt>
                <c:pt idx="415">
                  <c:v>231.31698</c:v>
                </c:pt>
                <c:pt idx="416">
                  <c:v>231.31698</c:v>
                </c:pt>
                <c:pt idx="417">
                  <c:v>231.31698</c:v>
                </c:pt>
                <c:pt idx="418">
                  <c:v>231.31698</c:v>
                </c:pt>
                <c:pt idx="419">
                  <c:v>231.31698</c:v>
                </c:pt>
                <c:pt idx="420">
                  <c:v>231.31698</c:v>
                </c:pt>
                <c:pt idx="421">
                  <c:v>231.31698</c:v>
                </c:pt>
                <c:pt idx="422">
                  <c:v>231.31698</c:v>
                </c:pt>
                <c:pt idx="423">
                  <c:v>231.31698</c:v>
                </c:pt>
                <c:pt idx="424">
                  <c:v>231.31698</c:v>
                </c:pt>
                <c:pt idx="425">
                  <c:v>231.31698</c:v>
                </c:pt>
                <c:pt idx="426">
                  <c:v>231.31698</c:v>
                </c:pt>
                <c:pt idx="427">
                  <c:v>231.31698</c:v>
                </c:pt>
                <c:pt idx="428">
                  <c:v>231.31698</c:v>
                </c:pt>
                <c:pt idx="429">
                  <c:v>231.31698</c:v>
                </c:pt>
                <c:pt idx="430">
                  <c:v>231.31698</c:v>
                </c:pt>
                <c:pt idx="431">
                  <c:v>231.31698</c:v>
                </c:pt>
                <c:pt idx="432">
                  <c:v>233.94367199999999</c:v>
                </c:pt>
                <c:pt idx="433">
                  <c:v>233.94367199999999</c:v>
                </c:pt>
                <c:pt idx="434">
                  <c:v>233.94367199999999</c:v>
                </c:pt>
                <c:pt idx="435">
                  <c:v>233.94367199999999</c:v>
                </c:pt>
                <c:pt idx="436">
                  <c:v>233.94367199999999</c:v>
                </c:pt>
                <c:pt idx="437">
                  <c:v>233.94367199999999</c:v>
                </c:pt>
                <c:pt idx="438">
                  <c:v>233.94367199999999</c:v>
                </c:pt>
                <c:pt idx="439">
                  <c:v>233.94367199999999</c:v>
                </c:pt>
                <c:pt idx="440">
                  <c:v>233.94367199999999</c:v>
                </c:pt>
                <c:pt idx="441">
                  <c:v>233.94367199999999</c:v>
                </c:pt>
                <c:pt idx="442">
                  <c:v>233.94367199999999</c:v>
                </c:pt>
                <c:pt idx="443">
                  <c:v>233.94367199999999</c:v>
                </c:pt>
                <c:pt idx="444">
                  <c:v>233.94367199999999</c:v>
                </c:pt>
                <c:pt idx="445">
                  <c:v>233.94367199999999</c:v>
                </c:pt>
                <c:pt idx="446">
                  <c:v>233.94367199999999</c:v>
                </c:pt>
                <c:pt idx="447">
                  <c:v>233.94367199999999</c:v>
                </c:pt>
                <c:pt idx="448">
                  <c:v>233.94367199999999</c:v>
                </c:pt>
                <c:pt idx="449">
                  <c:v>233.94367199999999</c:v>
                </c:pt>
                <c:pt idx="450">
                  <c:v>233.94367199999999</c:v>
                </c:pt>
                <c:pt idx="451">
                  <c:v>233.94367199999999</c:v>
                </c:pt>
                <c:pt idx="452">
                  <c:v>233.94367199999999</c:v>
                </c:pt>
                <c:pt idx="453">
                  <c:v>233.94367199999999</c:v>
                </c:pt>
                <c:pt idx="454">
                  <c:v>233.94367199999999</c:v>
                </c:pt>
                <c:pt idx="455">
                  <c:v>233.94367199999999</c:v>
                </c:pt>
                <c:pt idx="456">
                  <c:v>233.94367199999999</c:v>
                </c:pt>
                <c:pt idx="457">
                  <c:v>233.94367199999999</c:v>
                </c:pt>
                <c:pt idx="458">
                  <c:v>233.94367199999999</c:v>
                </c:pt>
                <c:pt idx="459">
                  <c:v>233.94367199999999</c:v>
                </c:pt>
                <c:pt idx="460">
                  <c:v>233.94367199999999</c:v>
                </c:pt>
                <c:pt idx="461">
                  <c:v>233.94367199999999</c:v>
                </c:pt>
                <c:pt idx="462">
                  <c:v>233.94367199999999</c:v>
                </c:pt>
                <c:pt idx="463">
                  <c:v>233.94367199999999</c:v>
                </c:pt>
                <c:pt idx="464">
                  <c:v>233.94367199999999</c:v>
                </c:pt>
                <c:pt idx="465">
                  <c:v>233.94367199999999</c:v>
                </c:pt>
                <c:pt idx="466">
                  <c:v>233.94367199999999</c:v>
                </c:pt>
                <c:pt idx="467">
                  <c:v>233.94367199999999</c:v>
                </c:pt>
                <c:pt idx="468">
                  <c:v>233.94367199999999</c:v>
                </c:pt>
                <c:pt idx="469">
                  <c:v>233.94367199999999</c:v>
                </c:pt>
                <c:pt idx="470">
                  <c:v>233.94367199999999</c:v>
                </c:pt>
                <c:pt idx="471">
                  <c:v>233.94367199999999</c:v>
                </c:pt>
                <c:pt idx="472">
                  <c:v>233.94367199999999</c:v>
                </c:pt>
                <c:pt idx="473">
                  <c:v>233.94367199999999</c:v>
                </c:pt>
                <c:pt idx="474">
                  <c:v>233.94367199999999</c:v>
                </c:pt>
                <c:pt idx="475">
                  <c:v>233.94367199999999</c:v>
                </c:pt>
                <c:pt idx="476">
                  <c:v>233.94367199999999</c:v>
                </c:pt>
                <c:pt idx="477">
                  <c:v>233.94367199999999</c:v>
                </c:pt>
                <c:pt idx="478">
                  <c:v>233.94367199999999</c:v>
                </c:pt>
                <c:pt idx="479">
                  <c:v>223.232664</c:v>
                </c:pt>
                <c:pt idx="480">
                  <c:v>223.232664</c:v>
                </c:pt>
                <c:pt idx="481">
                  <c:v>223.232664</c:v>
                </c:pt>
                <c:pt idx="482">
                  <c:v>223.232664</c:v>
                </c:pt>
                <c:pt idx="483">
                  <c:v>223.232664</c:v>
                </c:pt>
                <c:pt idx="484">
                  <c:v>223.232664</c:v>
                </c:pt>
                <c:pt idx="485">
                  <c:v>223.232664</c:v>
                </c:pt>
                <c:pt idx="486">
                  <c:v>215.953338</c:v>
                </c:pt>
                <c:pt idx="487">
                  <c:v>215.953338</c:v>
                </c:pt>
                <c:pt idx="488">
                  <c:v>215.953338</c:v>
                </c:pt>
                <c:pt idx="489">
                  <c:v>215.953338</c:v>
                </c:pt>
                <c:pt idx="490">
                  <c:v>215.953338</c:v>
                </c:pt>
                <c:pt idx="491">
                  <c:v>215.953338</c:v>
                </c:pt>
                <c:pt idx="492">
                  <c:v>215.953338</c:v>
                </c:pt>
                <c:pt idx="493">
                  <c:v>215.953338</c:v>
                </c:pt>
                <c:pt idx="494">
                  <c:v>215.953338</c:v>
                </c:pt>
                <c:pt idx="495">
                  <c:v>215.953338</c:v>
                </c:pt>
                <c:pt idx="496">
                  <c:v>215.953338</c:v>
                </c:pt>
                <c:pt idx="497">
                  <c:v>215.953338</c:v>
                </c:pt>
                <c:pt idx="498">
                  <c:v>215.953338</c:v>
                </c:pt>
                <c:pt idx="499">
                  <c:v>215.953338</c:v>
                </c:pt>
                <c:pt idx="500">
                  <c:v>215.953338</c:v>
                </c:pt>
                <c:pt idx="501">
                  <c:v>215.953338</c:v>
                </c:pt>
                <c:pt idx="502">
                  <c:v>215.953338</c:v>
                </c:pt>
                <c:pt idx="503">
                  <c:v>215.953338</c:v>
                </c:pt>
                <c:pt idx="504">
                  <c:v>215.953338</c:v>
                </c:pt>
                <c:pt idx="505">
                  <c:v>215.953338</c:v>
                </c:pt>
                <c:pt idx="506">
                  <c:v>215.953338</c:v>
                </c:pt>
                <c:pt idx="507">
                  <c:v>244.89373500000002</c:v>
                </c:pt>
                <c:pt idx="508">
                  <c:v>244.89373500000002</c:v>
                </c:pt>
                <c:pt idx="509">
                  <c:v>244.89373500000002</c:v>
                </c:pt>
                <c:pt idx="510">
                  <c:v>244.89373500000002</c:v>
                </c:pt>
                <c:pt idx="511">
                  <c:v>244.89373500000002</c:v>
                </c:pt>
                <c:pt idx="512">
                  <c:v>244.89373500000002</c:v>
                </c:pt>
                <c:pt idx="513">
                  <c:v>244.89373500000002</c:v>
                </c:pt>
                <c:pt idx="514">
                  <c:v>244.89373500000002</c:v>
                </c:pt>
                <c:pt idx="515">
                  <c:v>244.89373500000002</c:v>
                </c:pt>
                <c:pt idx="516">
                  <c:v>244.89373500000002</c:v>
                </c:pt>
                <c:pt idx="517">
                  <c:v>244.89373500000002</c:v>
                </c:pt>
                <c:pt idx="518">
                  <c:v>244.89373500000002</c:v>
                </c:pt>
                <c:pt idx="519">
                  <c:v>244.89373500000002</c:v>
                </c:pt>
                <c:pt idx="520">
                  <c:v>244.89373500000002</c:v>
                </c:pt>
                <c:pt idx="521">
                  <c:v>244.89373500000002</c:v>
                </c:pt>
                <c:pt idx="522">
                  <c:v>244.89373500000002</c:v>
                </c:pt>
                <c:pt idx="523">
                  <c:v>244.89373500000002</c:v>
                </c:pt>
                <c:pt idx="524">
                  <c:v>244.89373500000002</c:v>
                </c:pt>
                <c:pt idx="525">
                  <c:v>244.89373500000002</c:v>
                </c:pt>
                <c:pt idx="526">
                  <c:v>244.89373500000002</c:v>
                </c:pt>
                <c:pt idx="527">
                  <c:v>244.89373500000002</c:v>
                </c:pt>
                <c:pt idx="528">
                  <c:v>244.89373500000002</c:v>
                </c:pt>
                <c:pt idx="529">
                  <c:v>244.89373500000002</c:v>
                </c:pt>
                <c:pt idx="530">
                  <c:v>268.59559200000001</c:v>
                </c:pt>
                <c:pt idx="531">
                  <c:v>268.59559200000001</c:v>
                </c:pt>
                <c:pt idx="532">
                  <c:v>268.59559200000001</c:v>
                </c:pt>
                <c:pt idx="533">
                  <c:v>268.59559200000001</c:v>
                </c:pt>
                <c:pt idx="534">
                  <c:v>268.59559200000001</c:v>
                </c:pt>
                <c:pt idx="535">
                  <c:v>268.59559200000001</c:v>
                </c:pt>
                <c:pt idx="536">
                  <c:v>268.59559200000001</c:v>
                </c:pt>
                <c:pt idx="537">
                  <c:v>268.59559200000001</c:v>
                </c:pt>
                <c:pt idx="538">
                  <c:v>268.59559200000001</c:v>
                </c:pt>
                <c:pt idx="539">
                  <c:v>268.59559200000001</c:v>
                </c:pt>
                <c:pt idx="540">
                  <c:v>268.59559200000001</c:v>
                </c:pt>
                <c:pt idx="541">
                  <c:v>268.59559200000001</c:v>
                </c:pt>
                <c:pt idx="542">
                  <c:v>268.59559200000001</c:v>
                </c:pt>
                <c:pt idx="543">
                  <c:v>268.59559200000001</c:v>
                </c:pt>
                <c:pt idx="544">
                  <c:v>268.59559200000001</c:v>
                </c:pt>
                <c:pt idx="545">
                  <c:v>268.59559200000001</c:v>
                </c:pt>
                <c:pt idx="546">
                  <c:v>268.59559200000001</c:v>
                </c:pt>
                <c:pt idx="547">
                  <c:v>268.59559200000001</c:v>
                </c:pt>
                <c:pt idx="548">
                  <c:v>268.59559200000001</c:v>
                </c:pt>
                <c:pt idx="549">
                  <c:v>269.11730999999997</c:v>
                </c:pt>
                <c:pt idx="550">
                  <c:v>269.11730999999997</c:v>
                </c:pt>
                <c:pt idx="551">
                  <c:v>269.11730999999997</c:v>
                </c:pt>
                <c:pt idx="552">
                  <c:v>269.11730999999997</c:v>
                </c:pt>
                <c:pt idx="553">
                  <c:v>269.11730999999997</c:v>
                </c:pt>
                <c:pt idx="554">
                  <c:v>269.11730999999997</c:v>
                </c:pt>
                <c:pt idx="555">
                  <c:v>269.11730999999997</c:v>
                </c:pt>
                <c:pt idx="556">
                  <c:v>269.11730999999997</c:v>
                </c:pt>
                <c:pt idx="557">
                  <c:v>269.11730999999997</c:v>
                </c:pt>
                <c:pt idx="558">
                  <c:v>269.11730999999997</c:v>
                </c:pt>
                <c:pt idx="559">
                  <c:v>269.11730999999997</c:v>
                </c:pt>
                <c:pt idx="560">
                  <c:v>269.11730999999997</c:v>
                </c:pt>
                <c:pt idx="561">
                  <c:v>269.11730999999997</c:v>
                </c:pt>
                <c:pt idx="562">
                  <c:v>269.11730999999997</c:v>
                </c:pt>
                <c:pt idx="563">
                  <c:v>269.11730999999997</c:v>
                </c:pt>
                <c:pt idx="564">
                  <c:v>269.11730999999997</c:v>
                </c:pt>
                <c:pt idx="565">
                  <c:v>269.11730999999997</c:v>
                </c:pt>
                <c:pt idx="566">
                  <c:v>269.11730999999997</c:v>
                </c:pt>
                <c:pt idx="567">
                  <c:v>269.11730999999997</c:v>
                </c:pt>
                <c:pt idx="568">
                  <c:v>279.05424900000003</c:v>
                </c:pt>
                <c:pt idx="569">
                  <c:v>279.05424900000003</c:v>
                </c:pt>
                <c:pt idx="570">
                  <c:v>279.05424900000003</c:v>
                </c:pt>
                <c:pt idx="571">
                  <c:v>279.05424900000003</c:v>
                </c:pt>
                <c:pt idx="572">
                  <c:v>279.05424900000003</c:v>
                </c:pt>
                <c:pt idx="573">
                  <c:v>279.05424900000003</c:v>
                </c:pt>
                <c:pt idx="574">
                  <c:v>279.05424900000003</c:v>
                </c:pt>
                <c:pt idx="575">
                  <c:v>279.05424900000003</c:v>
                </c:pt>
                <c:pt idx="576">
                  <c:v>279.05424900000003</c:v>
                </c:pt>
                <c:pt idx="577">
                  <c:v>279.05424900000003</c:v>
                </c:pt>
                <c:pt idx="578">
                  <c:v>279.05424900000003</c:v>
                </c:pt>
                <c:pt idx="579">
                  <c:v>279.05424900000003</c:v>
                </c:pt>
                <c:pt idx="580">
                  <c:v>279.05424900000003</c:v>
                </c:pt>
                <c:pt idx="581">
                  <c:v>279.05424900000003</c:v>
                </c:pt>
                <c:pt idx="582">
                  <c:v>279.05424900000003</c:v>
                </c:pt>
                <c:pt idx="583">
                  <c:v>279.05424900000003</c:v>
                </c:pt>
                <c:pt idx="584">
                  <c:v>279.05424900000003</c:v>
                </c:pt>
                <c:pt idx="585">
                  <c:v>279.05424900000003</c:v>
                </c:pt>
                <c:pt idx="586">
                  <c:v>279.05424900000003</c:v>
                </c:pt>
                <c:pt idx="587">
                  <c:v>279.05424900000003</c:v>
                </c:pt>
                <c:pt idx="588">
                  <c:v>279.05424900000003</c:v>
                </c:pt>
                <c:pt idx="589">
                  <c:v>266.82110810879999</c:v>
                </c:pt>
                <c:pt idx="590">
                  <c:v>266.82110810879999</c:v>
                </c:pt>
                <c:pt idx="591">
                  <c:v>266.82110810879999</c:v>
                </c:pt>
                <c:pt idx="592">
                  <c:v>266.82110810879999</c:v>
                </c:pt>
                <c:pt idx="593">
                  <c:v>266.82110810879999</c:v>
                </c:pt>
                <c:pt idx="594">
                  <c:v>266.82110810879999</c:v>
                </c:pt>
                <c:pt idx="595">
                  <c:v>266.82110810879999</c:v>
                </c:pt>
                <c:pt idx="596">
                  <c:v>266.82110810879999</c:v>
                </c:pt>
                <c:pt idx="597">
                  <c:v>266.82110810879999</c:v>
                </c:pt>
                <c:pt idx="598">
                  <c:v>266.82110810879999</c:v>
                </c:pt>
                <c:pt idx="599">
                  <c:v>266.82110810879999</c:v>
                </c:pt>
                <c:pt idx="600">
                  <c:v>266.82110810879999</c:v>
                </c:pt>
                <c:pt idx="601">
                  <c:v>266.82110810879999</c:v>
                </c:pt>
                <c:pt idx="602">
                  <c:v>266.82110810879999</c:v>
                </c:pt>
                <c:pt idx="603">
                  <c:v>266.82110810879999</c:v>
                </c:pt>
                <c:pt idx="604">
                  <c:v>266.82110810879999</c:v>
                </c:pt>
                <c:pt idx="605">
                  <c:v>266.82110810879999</c:v>
                </c:pt>
                <c:pt idx="606">
                  <c:v>266.82110810879999</c:v>
                </c:pt>
                <c:pt idx="607">
                  <c:v>266.82110810879999</c:v>
                </c:pt>
                <c:pt idx="608">
                  <c:v>266.82110810879999</c:v>
                </c:pt>
                <c:pt idx="609">
                  <c:v>277.54659658344286</c:v>
                </c:pt>
                <c:pt idx="610">
                  <c:v>268.94739784080002</c:v>
                </c:pt>
                <c:pt idx="611">
                  <c:v>268.94739784080002</c:v>
                </c:pt>
                <c:pt idx="612">
                  <c:v>268.94739784080002</c:v>
                </c:pt>
                <c:pt idx="613">
                  <c:v>268.94739784080002</c:v>
                </c:pt>
                <c:pt idx="614">
                  <c:v>268.94739784080002</c:v>
                </c:pt>
                <c:pt idx="615">
                  <c:v>268.94739784080002</c:v>
                </c:pt>
                <c:pt idx="616">
                  <c:v>268.94739784080002</c:v>
                </c:pt>
                <c:pt idx="617">
                  <c:v>268.94739784080002</c:v>
                </c:pt>
                <c:pt idx="618">
                  <c:v>268.94739784080002</c:v>
                </c:pt>
                <c:pt idx="619">
                  <c:v>268.94739784080002</c:v>
                </c:pt>
                <c:pt idx="620">
                  <c:v>268.94739784080002</c:v>
                </c:pt>
                <c:pt idx="621">
                  <c:v>268.94739784080002</c:v>
                </c:pt>
                <c:pt idx="622">
                  <c:v>268.94739784080002</c:v>
                </c:pt>
                <c:pt idx="623">
                  <c:v>268.94739784080002</c:v>
                </c:pt>
                <c:pt idx="624">
                  <c:v>268.94739784080002</c:v>
                </c:pt>
                <c:pt idx="625">
                  <c:v>268.94739784080002</c:v>
                </c:pt>
                <c:pt idx="626">
                  <c:v>268.94739784080002</c:v>
                </c:pt>
                <c:pt idx="627">
                  <c:v>268.94739784080002</c:v>
                </c:pt>
                <c:pt idx="628">
                  <c:v>279.7583574244415</c:v>
                </c:pt>
                <c:pt idx="629">
                  <c:v>274.096428</c:v>
                </c:pt>
                <c:pt idx="630">
                  <c:v>274.096428</c:v>
                </c:pt>
                <c:pt idx="631">
                  <c:v>274.096428</c:v>
                </c:pt>
                <c:pt idx="632">
                  <c:v>274.096428</c:v>
                </c:pt>
                <c:pt idx="633">
                  <c:v>274.096428</c:v>
                </c:pt>
                <c:pt idx="634">
                  <c:v>274.096428</c:v>
                </c:pt>
                <c:pt idx="635">
                  <c:v>274.096428</c:v>
                </c:pt>
                <c:pt idx="636">
                  <c:v>274.096428</c:v>
                </c:pt>
                <c:pt idx="637">
                  <c:v>274.096428</c:v>
                </c:pt>
                <c:pt idx="638">
                  <c:v>274.096428</c:v>
                </c:pt>
                <c:pt idx="639">
                  <c:v>274.096428</c:v>
                </c:pt>
                <c:pt idx="640">
                  <c:v>274.096428</c:v>
                </c:pt>
                <c:pt idx="641">
                  <c:v>274.096428</c:v>
                </c:pt>
                <c:pt idx="642">
                  <c:v>274.096428</c:v>
                </c:pt>
                <c:pt idx="643">
                  <c:v>274.096428</c:v>
                </c:pt>
                <c:pt idx="644">
                  <c:v>274.096428</c:v>
                </c:pt>
                <c:pt idx="645">
                  <c:v>274.096428</c:v>
                </c:pt>
                <c:pt idx="646">
                  <c:v>274.096428</c:v>
                </c:pt>
                <c:pt idx="647">
                  <c:v>274.096428</c:v>
                </c:pt>
                <c:pt idx="648">
                  <c:v>274.096428</c:v>
                </c:pt>
                <c:pt idx="649">
                  <c:v>274.096428</c:v>
                </c:pt>
                <c:pt idx="650">
                  <c:v>274.096428</c:v>
                </c:pt>
                <c:pt idx="651">
                  <c:v>274.096428</c:v>
                </c:pt>
                <c:pt idx="652">
                  <c:v>269.78587800000003</c:v>
                </c:pt>
                <c:pt idx="653">
                  <c:v>269.78587800000003</c:v>
                </c:pt>
                <c:pt idx="654">
                  <c:v>269.78587800000003</c:v>
                </c:pt>
                <c:pt idx="655">
                  <c:v>269.78587800000003</c:v>
                </c:pt>
                <c:pt idx="656">
                  <c:v>269.78587800000003</c:v>
                </c:pt>
                <c:pt idx="657">
                  <c:v>269.78587800000003</c:v>
                </c:pt>
                <c:pt idx="658">
                  <c:v>269.78587800000003</c:v>
                </c:pt>
                <c:pt idx="659">
                  <c:v>269.78587800000003</c:v>
                </c:pt>
                <c:pt idx="660">
                  <c:v>269.78587800000003</c:v>
                </c:pt>
                <c:pt idx="661">
                  <c:v>269.78587800000003</c:v>
                </c:pt>
                <c:pt idx="662">
                  <c:v>269.78587800000003</c:v>
                </c:pt>
                <c:pt idx="663">
                  <c:v>269.78587800000003</c:v>
                </c:pt>
                <c:pt idx="664">
                  <c:v>269.78587800000003</c:v>
                </c:pt>
                <c:pt idx="665">
                  <c:v>269.78587800000003</c:v>
                </c:pt>
                <c:pt idx="666">
                  <c:v>269.78587800000003</c:v>
                </c:pt>
                <c:pt idx="667">
                  <c:v>269.78587800000003</c:v>
                </c:pt>
                <c:pt idx="668">
                  <c:v>269.78587800000003</c:v>
                </c:pt>
                <c:pt idx="669">
                  <c:v>269.78587800000003</c:v>
                </c:pt>
                <c:pt idx="670">
                  <c:v>269.78587800000003</c:v>
                </c:pt>
                <c:pt idx="671">
                  <c:v>269.78587800000003</c:v>
                </c:pt>
                <c:pt idx="672">
                  <c:v>269.78587800000003</c:v>
                </c:pt>
                <c:pt idx="673">
                  <c:v>263.16130006565987</c:v>
                </c:pt>
                <c:pt idx="674">
                  <c:v>263.16130006565987</c:v>
                </c:pt>
                <c:pt idx="675">
                  <c:v>263.16130006565987</c:v>
                </c:pt>
                <c:pt idx="676">
                  <c:v>263.16130006565987</c:v>
                </c:pt>
                <c:pt idx="677">
                  <c:v>263.16130006565987</c:v>
                </c:pt>
                <c:pt idx="678">
                  <c:v>263.16130006565987</c:v>
                </c:pt>
                <c:pt idx="679">
                  <c:v>263.16130006565987</c:v>
                </c:pt>
                <c:pt idx="680">
                  <c:v>263.16130006565987</c:v>
                </c:pt>
                <c:pt idx="681">
                  <c:v>263.16130006565987</c:v>
                </c:pt>
                <c:pt idx="682">
                  <c:v>263.16130006565987</c:v>
                </c:pt>
                <c:pt idx="683">
                  <c:v>263.16130006565987</c:v>
                </c:pt>
                <c:pt idx="684">
                  <c:v>263.16130006565987</c:v>
                </c:pt>
                <c:pt idx="685">
                  <c:v>263.16130006565987</c:v>
                </c:pt>
                <c:pt idx="686">
                  <c:v>263.16130006565987</c:v>
                </c:pt>
                <c:pt idx="687">
                  <c:v>263.16130006565987</c:v>
                </c:pt>
                <c:pt idx="688">
                  <c:v>263.16130006565987</c:v>
                </c:pt>
                <c:pt idx="689">
                  <c:v>263.16130006565987</c:v>
                </c:pt>
                <c:pt idx="690">
                  <c:v>263.16130006565987</c:v>
                </c:pt>
                <c:pt idx="691">
                  <c:v>263.16130006565987</c:v>
                </c:pt>
                <c:pt idx="692">
                  <c:v>263.16130006565987</c:v>
                </c:pt>
                <c:pt idx="693">
                  <c:v>263.16130006565987</c:v>
                </c:pt>
                <c:pt idx="694">
                  <c:v>263.16130006565987</c:v>
                </c:pt>
                <c:pt idx="695">
                  <c:v>279.79859487852917</c:v>
                </c:pt>
                <c:pt idx="696">
                  <c:v>279.79859487852917</c:v>
                </c:pt>
                <c:pt idx="697">
                  <c:v>279.79859487852917</c:v>
                </c:pt>
                <c:pt idx="698">
                  <c:v>279.79859487852917</c:v>
                </c:pt>
                <c:pt idx="699">
                  <c:v>279.79859487852917</c:v>
                </c:pt>
                <c:pt idx="700">
                  <c:v>279.79859487852917</c:v>
                </c:pt>
                <c:pt idx="701">
                  <c:v>279.79859487852917</c:v>
                </c:pt>
                <c:pt idx="702">
                  <c:v>279.79859487852917</c:v>
                </c:pt>
                <c:pt idx="703">
                  <c:v>279.79859487852917</c:v>
                </c:pt>
                <c:pt idx="704">
                  <c:v>279.79859487852917</c:v>
                </c:pt>
                <c:pt idx="705">
                  <c:v>279.79859487852917</c:v>
                </c:pt>
                <c:pt idx="706">
                  <c:v>279.79859487852917</c:v>
                </c:pt>
                <c:pt idx="707">
                  <c:v>279.79859487852917</c:v>
                </c:pt>
                <c:pt idx="708">
                  <c:v>279.79859487852917</c:v>
                </c:pt>
                <c:pt idx="709">
                  <c:v>279.79859487852917</c:v>
                </c:pt>
                <c:pt idx="710">
                  <c:v>279.79859487852917</c:v>
                </c:pt>
                <c:pt idx="711">
                  <c:v>279.79859487852917</c:v>
                </c:pt>
                <c:pt idx="712">
                  <c:v>279.79859487852917</c:v>
                </c:pt>
                <c:pt idx="713">
                  <c:v>279.79859487852917</c:v>
                </c:pt>
                <c:pt idx="714">
                  <c:v>279.79859487852917</c:v>
                </c:pt>
                <c:pt idx="715">
                  <c:v>279.79859487852917</c:v>
                </c:pt>
                <c:pt idx="716">
                  <c:v>279.79859487852917</c:v>
                </c:pt>
                <c:pt idx="717">
                  <c:v>279.79859487852917</c:v>
                </c:pt>
                <c:pt idx="718">
                  <c:v>292.98681549573212</c:v>
                </c:pt>
                <c:pt idx="719">
                  <c:v>292.98681549573212</c:v>
                </c:pt>
                <c:pt idx="720">
                  <c:v>292.98681549573212</c:v>
                </c:pt>
                <c:pt idx="721">
                  <c:v>292.98681549573212</c:v>
                </c:pt>
                <c:pt idx="722">
                  <c:v>292.98681549573212</c:v>
                </c:pt>
                <c:pt idx="723">
                  <c:v>292.98681549573212</c:v>
                </c:pt>
                <c:pt idx="724">
                  <c:v>292.98681549573212</c:v>
                </c:pt>
                <c:pt idx="725">
                  <c:v>292.98681549573212</c:v>
                </c:pt>
                <c:pt idx="726">
                  <c:v>292.98681549573212</c:v>
                </c:pt>
                <c:pt idx="727">
                  <c:v>292.98681549573212</c:v>
                </c:pt>
                <c:pt idx="728">
                  <c:v>292.98681549573212</c:v>
                </c:pt>
                <c:pt idx="729">
                  <c:v>292.98681549573212</c:v>
                </c:pt>
                <c:pt idx="730">
                  <c:v>292.98681549573212</c:v>
                </c:pt>
                <c:pt idx="731">
                  <c:v>292.98681549573212</c:v>
                </c:pt>
                <c:pt idx="732">
                  <c:v>292.98681549573212</c:v>
                </c:pt>
                <c:pt idx="733">
                  <c:v>292.98681549573212</c:v>
                </c:pt>
                <c:pt idx="734">
                  <c:v>292.98681549573212</c:v>
                </c:pt>
                <c:pt idx="735">
                  <c:v>292.98681549573212</c:v>
                </c:pt>
                <c:pt idx="736">
                  <c:v>292.98681549573212</c:v>
                </c:pt>
                <c:pt idx="737">
                  <c:v>292.98681549573212</c:v>
                </c:pt>
                <c:pt idx="738">
                  <c:v>270.21636244254756</c:v>
                </c:pt>
                <c:pt idx="739">
                  <c:v>270.21636244254756</c:v>
                </c:pt>
                <c:pt idx="740">
                  <c:v>270.21636244254756</c:v>
                </c:pt>
                <c:pt idx="741">
                  <c:v>270.21636244254756</c:v>
                </c:pt>
                <c:pt idx="742">
                  <c:v>270.21636244254756</c:v>
                </c:pt>
                <c:pt idx="743">
                  <c:v>270.21636244254756</c:v>
                </c:pt>
                <c:pt idx="744">
                  <c:v>270.21636244254756</c:v>
                </c:pt>
                <c:pt idx="745">
                  <c:v>270.21636244254756</c:v>
                </c:pt>
                <c:pt idx="746">
                  <c:v>270.21636244254756</c:v>
                </c:pt>
                <c:pt idx="747">
                  <c:v>270.21636244254756</c:v>
                </c:pt>
                <c:pt idx="748">
                  <c:v>270.21636244254756</c:v>
                </c:pt>
                <c:pt idx="749">
                  <c:v>270.21636244254756</c:v>
                </c:pt>
                <c:pt idx="750">
                  <c:v>270.21636244254756</c:v>
                </c:pt>
                <c:pt idx="751">
                  <c:v>270.21636244254756</c:v>
                </c:pt>
                <c:pt idx="752">
                  <c:v>270.21636244254756</c:v>
                </c:pt>
                <c:pt idx="753">
                  <c:v>270.21636244254756</c:v>
                </c:pt>
                <c:pt idx="754">
                  <c:v>270.21636244254756</c:v>
                </c:pt>
                <c:pt idx="755">
                  <c:v>270.21636244254756</c:v>
                </c:pt>
                <c:pt idx="756">
                  <c:v>270.21636244254756</c:v>
                </c:pt>
                <c:pt idx="757">
                  <c:v>270.21636244254756</c:v>
                </c:pt>
                <c:pt idx="758">
                  <c:v>270.21636244254756</c:v>
                </c:pt>
                <c:pt idx="759">
                  <c:v>270.21636244254756</c:v>
                </c:pt>
                <c:pt idx="760">
                  <c:v>270.21636244254756</c:v>
                </c:pt>
                <c:pt idx="761">
                  <c:v>261.61863427445832</c:v>
                </c:pt>
                <c:pt idx="762">
                  <c:v>261.61863427445832</c:v>
                </c:pt>
                <c:pt idx="763">
                  <c:v>261.61863427445832</c:v>
                </c:pt>
                <c:pt idx="764">
                  <c:v>261.61863427445832</c:v>
                </c:pt>
                <c:pt idx="765">
                  <c:v>261.61863427445832</c:v>
                </c:pt>
                <c:pt idx="766">
                  <c:v>261.61863427445832</c:v>
                </c:pt>
                <c:pt idx="767">
                  <c:v>261.61863427445832</c:v>
                </c:pt>
                <c:pt idx="768">
                  <c:v>261.61863427445832</c:v>
                </c:pt>
                <c:pt idx="769">
                  <c:v>261.61863427445832</c:v>
                </c:pt>
                <c:pt idx="770">
                  <c:v>261.61863427445832</c:v>
                </c:pt>
                <c:pt idx="771">
                  <c:v>261.61863427445832</c:v>
                </c:pt>
                <c:pt idx="772">
                  <c:v>261.61863427445832</c:v>
                </c:pt>
                <c:pt idx="773">
                  <c:v>261.61863427445832</c:v>
                </c:pt>
                <c:pt idx="774">
                  <c:v>261.61863427445832</c:v>
                </c:pt>
                <c:pt idx="775">
                  <c:v>261.61863427445832</c:v>
                </c:pt>
                <c:pt idx="776">
                  <c:v>261.61863427445832</c:v>
                </c:pt>
                <c:pt idx="777">
                  <c:v>261.61863427445832</c:v>
                </c:pt>
                <c:pt idx="778">
                  <c:v>261.61863427445832</c:v>
                </c:pt>
                <c:pt idx="779">
                  <c:v>261.61863427445832</c:v>
                </c:pt>
                <c:pt idx="780">
                  <c:v>261.61863427445832</c:v>
                </c:pt>
                <c:pt idx="781">
                  <c:v>261.61863427445832</c:v>
                </c:pt>
                <c:pt idx="782">
                  <c:v>261.61863427445832</c:v>
                </c:pt>
                <c:pt idx="783">
                  <c:v>253.52115561391989</c:v>
                </c:pt>
                <c:pt idx="784">
                  <c:v>253.52115561391989</c:v>
                </c:pt>
                <c:pt idx="785">
                  <c:v>253.52115561391989</c:v>
                </c:pt>
                <c:pt idx="786">
                  <c:v>253.52115561391989</c:v>
                </c:pt>
                <c:pt idx="787">
                  <c:v>253.52115561391989</c:v>
                </c:pt>
                <c:pt idx="788">
                  <c:v>253.52115561391989</c:v>
                </c:pt>
                <c:pt idx="789">
                  <c:v>253.52115561391989</c:v>
                </c:pt>
                <c:pt idx="790">
                  <c:v>253.52115561391989</c:v>
                </c:pt>
                <c:pt idx="791">
                  <c:v>253.52115561391989</c:v>
                </c:pt>
                <c:pt idx="792">
                  <c:v>253.52115561391989</c:v>
                </c:pt>
                <c:pt idx="793">
                  <c:v>253.52115561391989</c:v>
                </c:pt>
                <c:pt idx="794">
                  <c:v>253.52115561391989</c:v>
                </c:pt>
                <c:pt idx="795">
                  <c:v>253.52115561391989</c:v>
                </c:pt>
                <c:pt idx="796">
                  <c:v>253.52115561391989</c:v>
                </c:pt>
                <c:pt idx="797">
                  <c:v>253.52115561391989</c:v>
                </c:pt>
                <c:pt idx="798">
                  <c:v>253.52115561391989</c:v>
                </c:pt>
                <c:pt idx="799">
                  <c:v>253.52115561391989</c:v>
                </c:pt>
                <c:pt idx="800">
                  <c:v>253.52115561391989</c:v>
                </c:pt>
                <c:pt idx="801">
                  <c:v>253.52115561391989</c:v>
                </c:pt>
                <c:pt idx="802">
                  <c:v>253.52115561391989</c:v>
                </c:pt>
                <c:pt idx="803">
                  <c:v>253.52115561391989</c:v>
                </c:pt>
                <c:pt idx="804">
                  <c:v>232.34714379514116</c:v>
                </c:pt>
                <c:pt idx="805">
                  <c:v>232.34714379514116</c:v>
                </c:pt>
                <c:pt idx="806">
                  <c:v>232.34714379514116</c:v>
                </c:pt>
                <c:pt idx="807">
                  <c:v>232.34714379514116</c:v>
                </c:pt>
                <c:pt idx="808">
                  <c:v>232.34714379514116</c:v>
                </c:pt>
                <c:pt idx="809">
                  <c:v>232.34714379514116</c:v>
                </c:pt>
                <c:pt idx="810">
                  <c:v>232.34714379514116</c:v>
                </c:pt>
                <c:pt idx="811">
                  <c:v>232.34714379514116</c:v>
                </c:pt>
                <c:pt idx="812">
                  <c:v>232.34714379514116</c:v>
                </c:pt>
                <c:pt idx="813">
                  <c:v>232.34714379514116</c:v>
                </c:pt>
                <c:pt idx="814">
                  <c:v>232.34714379514116</c:v>
                </c:pt>
                <c:pt idx="815">
                  <c:v>232.34714379514116</c:v>
                </c:pt>
                <c:pt idx="816">
                  <c:v>232.34714379514116</c:v>
                </c:pt>
                <c:pt idx="817">
                  <c:v>232.34714379514116</c:v>
                </c:pt>
                <c:pt idx="818">
                  <c:v>232.34714379514116</c:v>
                </c:pt>
                <c:pt idx="819">
                  <c:v>232.34714379514116</c:v>
                </c:pt>
                <c:pt idx="820">
                  <c:v>232.34714379514116</c:v>
                </c:pt>
                <c:pt idx="821">
                  <c:v>232.34714379514116</c:v>
                </c:pt>
                <c:pt idx="822">
                  <c:v>232.34714379514116</c:v>
                </c:pt>
                <c:pt idx="823">
                  <c:v>232.34714379514116</c:v>
                </c:pt>
                <c:pt idx="824">
                  <c:v>296.22106369008537</c:v>
                </c:pt>
                <c:pt idx="825">
                  <c:v>296.22106369008537</c:v>
                </c:pt>
                <c:pt idx="826">
                  <c:v>296.22106369008537</c:v>
                </c:pt>
                <c:pt idx="827">
                  <c:v>296.22106369008537</c:v>
                </c:pt>
                <c:pt idx="828">
                  <c:v>296.22106369008537</c:v>
                </c:pt>
                <c:pt idx="829">
                  <c:v>296.22106369008537</c:v>
                </c:pt>
                <c:pt idx="830">
                  <c:v>296.22106369008537</c:v>
                </c:pt>
                <c:pt idx="831">
                  <c:v>296.22106369008537</c:v>
                </c:pt>
                <c:pt idx="832">
                  <c:v>296.22106369008537</c:v>
                </c:pt>
                <c:pt idx="833">
                  <c:v>296.22106369008537</c:v>
                </c:pt>
                <c:pt idx="834">
                  <c:v>296.22106369008537</c:v>
                </c:pt>
                <c:pt idx="835">
                  <c:v>296.22106369008537</c:v>
                </c:pt>
                <c:pt idx="836">
                  <c:v>296.22106369008537</c:v>
                </c:pt>
                <c:pt idx="837">
                  <c:v>296.22106369008537</c:v>
                </c:pt>
                <c:pt idx="838">
                  <c:v>296.22106369008537</c:v>
                </c:pt>
                <c:pt idx="839">
                  <c:v>296.22106369008537</c:v>
                </c:pt>
                <c:pt idx="840">
                  <c:v>296.22106369008537</c:v>
                </c:pt>
                <c:pt idx="841">
                  <c:v>296.22106369008537</c:v>
                </c:pt>
                <c:pt idx="842">
                  <c:v>296.22106369008537</c:v>
                </c:pt>
                <c:pt idx="843">
                  <c:v>296.22106369008537</c:v>
                </c:pt>
                <c:pt idx="844">
                  <c:v>296.22106369008537</c:v>
                </c:pt>
                <c:pt idx="845">
                  <c:v>296.22106369008537</c:v>
                </c:pt>
                <c:pt idx="846">
                  <c:v>323.49982928430728</c:v>
                </c:pt>
                <c:pt idx="847">
                  <c:v>323.49982928430728</c:v>
                </c:pt>
                <c:pt idx="848">
                  <c:v>323.49982928430728</c:v>
                </c:pt>
                <c:pt idx="849">
                  <c:v>323.49982928430728</c:v>
                </c:pt>
                <c:pt idx="850">
                  <c:v>323.49982928430728</c:v>
                </c:pt>
                <c:pt idx="851">
                  <c:v>323.49982928430728</c:v>
                </c:pt>
                <c:pt idx="852">
                  <c:v>323.49982928430728</c:v>
                </c:pt>
                <c:pt idx="853">
                  <c:v>323.49982928430728</c:v>
                </c:pt>
                <c:pt idx="854">
                  <c:v>323.49982928430728</c:v>
                </c:pt>
                <c:pt idx="855">
                  <c:v>323.49982928430728</c:v>
                </c:pt>
                <c:pt idx="856">
                  <c:v>323.49982928430728</c:v>
                </c:pt>
                <c:pt idx="857">
                  <c:v>323.49982928430728</c:v>
                </c:pt>
                <c:pt idx="858">
                  <c:v>323.49982928430728</c:v>
                </c:pt>
                <c:pt idx="859">
                  <c:v>323.49982928430728</c:v>
                </c:pt>
                <c:pt idx="860">
                  <c:v>323.49982928430728</c:v>
                </c:pt>
                <c:pt idx="861">
                  <c:v>323.49982928430728</c:v>
                </c:pt>
                <c:pt idx="862">
                  <c:v>323.49982928430728</c:v>
                </c:pt>
                <c:pt idx="863">
                  <c:v>323.49982928430728</c:v>
                </c:pt>
                <c:pt idx="864">
                  <c:v>300.71200262639525</c:v>
                </c:pt>
                <c:pt idx="865">
                  <c:v>300.71200262639525</c:v>
                </c:pt>
                <c:pt idx="866">
                  <c:v>300.71200262639525</c:v>
                </c:pt>
                <c:pt idx="867">
                  <c:v>300.71200262639525</c:v>
                </c:pt>
                <c:pt idx="868">
                  <c:v>300.71200262639525</c:v>
                </c:pt>
                <c:pt idx="869">
                  <c:v>300.71200262639525</c:v>
                </c:pt>
                <c:pt idx="870">
                  <c:v>300.71200262639525</c:v>
                </c:pt>
                <c:pt idx="871">
                  <c:v>300.71200262639525</c:v>
                </c:pt>
                <c:pt idx="872">
                  <c:v>300.71200262639525</c:v>
                </c:pt>
                <c:pt idx="873">
                  <c:v>300.71200262639525</c:v>
                </c:pt>
                <c:pt idx="874">
                  <c:v>300.71200262639525</c:v>
                </c:pt>
                <c:pt idx="875">
                  <c:v>300.71200262639525</c:v>
                </c:pt>
                <c:pt idx="876">
                  <c:v>300.71200262639525</c:v>
                </c:pt>
                <c:pt idx="877">
                  <c:v>300.71200262639525</c:v>
                </c:pt>
                <c:pt idx="878">
                  <c:v>300.71200262639525</c:v>
                </c:pt>
                <c:pt idx="879">
                  <c:v>300.71200262639525</c:v>
                </c:pt>
                <c:pt idx="880">
                  <c:v>300.71200262639525</c:v>
                </c:pt>
                <c:pt idx="881">
                  <c:v>300.71200262639525</c:v>
                </c:pt>
                <c:pt idx="882">
                  <c:v>300.71200262639525</c:v>
                </c:pt>
                <c:pt idx="883">
                  <c:v>300.71200262639525</c:v>
                </c:pt>
                <c:pt idx="884">
                  <c:v>289.41033486539726</c:v>
                </c:pt>
                <c:pt idx="885">
                  <c:v>289.41033486539726</c:v>
                </c:pt>
                <c:pt idx="886">
                  <c:v>289.41033486539726</c:v>
                </c:pt>
                <c:pt idx="887">
                  <c:v>289.41033486539726</c:v>
                </c:pt>
                <c:pt idx="888">
                  <c:v>289.41033486539726</c:v>
                </c:pt>
                <c:pt idx="889">
                  <c:v>289.41033486539726</c:v>
                </c:pt>
                <c:pt idx="890">
                  <c:v>289.41033486539726</c:v>
                </c:pt>
                <c:pt idx="891">
                  <c:v>289.41033486539726</c:v>
                </c:pt>
                <c:pt idx="892">
                  <c:v>289.41033486539726</c:v>
                </c:pt>
                <c:pt idx="893">
                  <c:v>289.41033486539726</c:v>
                </c:pt>
                <c:pt idx="894">
                  <c:v>289.41033486539726</c:v>
                </c:pt>
                <c:pt idx="895">
                  <c:v>289.41033486539726</c:v>
                </c:pt>
                <c:pt idx="896">
                  <c:v>289.41033486539726</c:v>
                </c:pt>
                <c:pt idx="897">
                  <c:v>289.41033486539726</c:v>
                </c:pt>
                <c:pt idx="898">
                  <c:v>289.41033486539726</c:v>
                </c:pt>
                <c:pt idx="899">
                  <c:v>289.41033486539726</c:v>
                </c:pt>
                <c:pt idx="900">
                  <c:v>289.41033486539726</c:v>
                </c:pt>
                <c:pt idx="901">
                  <c:v>289.41033486539726</c:v>
                </c:pt>
                <c:pt idx="902">
                  <c:v>289.41033486539726</c:v>
                </c:pt>
                <c:pt idx="903">
                  <c:v>289.41033486539726</c:v>
                </c:pt>
                <c:pt idx="904">
                  <c:v>289.41033486539726</c:v>
                </c:pt>
                <c:pt idx="905">
                  <c:v>289.41033486539726</c:v>
                </c:pt>
                <c:pt idx="906">
                  <c:v>289.41033486539726</c:v>
                </c:pt>
                <c:pt idx="907">
                  <c:v>297.60047275114903</c:v>
                </c:pt>
                <c:pt idx="908">
                  <c:v>297.60047275114903</c:v>
                </c:pt>
                <c:pt idx="909">
                  <c:v>297.60047275114903</c:v>
                </c:pt>
                <c:pt idx="910">
                  <c:v>297.60047275114903</c:v>
                </c:pt>
                <c:pt idx="911">
                  <c:v>297.60047275114903</c:v>
                </c:pt>
                <c:pt idx="912">
                  <c:v>297.60047275114903</c:v>
                </c:pt>
                <c:pt idx="913">
                  <c:v>297.60047275114903</c:v>
                </c:pt>
                <c:pt idx="914">
                  <c:v>297.60047275114903</c:v>
                </c:pt>
                <c:pt idx="915">
                  <c:v>297.60047275114903</c:v>
                </c:pt>
                <c:pt idx="916">
                  <c:v>297.60047275114903</c:v>
                </c:pt>
                <c:pt idx="917">
                  <c:v>297.60047275114903</c:v>
                </c:pt>
                <c:pt idx="918">
                  <c:v>297.60047275114903</c:v>
                </c:pt>
                <c:pt idx="919">
                  <c:v>297.60047275114903</c:v>
                </c:pt>
                <c:pt idx="920">
                  <c:v>297.60047275114903</c:v>
                </c:pt>
                <c:pt idx="921">
                  <c:v>297.60047275114903</c:v>
                </c:pt>
                <c:pt idx="922">
                  <c:v>297.60047275114903</c:v>
                </c:pt>
                <c:pt idx="923">
                  <c:v>297.60047275114903</c:v>
                </c:pt>
                <c:pt idx="924">
                  <c:v>297.60047275114903</c:v>
                </c:pt>
                <c:pt idx="925">
                  <c:v>297.60047275114903</c:v>
                </c:pt>
                <c:pt idx="926">
                  <c:v>282.08694681549576</c:v>
                </c:pt>
                <c:pt idx="927">
                  <c:v>282.08694681549576</c:v>
                </c:pt>
                <c:pt idx="928">
                  <c:v>282.08694681549576</c:v>
                </c:pt>
                <c:pt idx="929">
                  <c:v>282.08694681549576</c:v>
                </c:pt>
                <c:pt idx="930">
                  <c:v>282.08694681549576</c:v>
                </c:pt>
                <c:pt idx="931">
                  <c:v>282.08694681549576</c:v>
                </c:pt>
                <c:pt idx="932">
                  <c:v>282.08694681549576</c:v>
                </c:pt>
                <c:pt idx="933">
                  <c:v>282.08694681549576</c:v>
                </c:pt>
                <c:pt idx="934">
                  <c:v>282.08694681549576</c:v>
                </c:pt>
                <c:pt idx="935">
                  <c:v>282.08694681549576</c:v>
                </c:pt>
                <c:pt idx="936">
                  <c:v>282.08694681549576</c:v>
                </c:pt>
                <c:pt idx="937">
                  <c:v>282.08694681549576</c:v>
                </c:pt>
                <c:pt idx="938">
                  <c:v>282.08694681549576</c:v>
                </c:pt>
                <c:pt idx="939">
                  <c:v>282.08694681549576</c:v>
                </c:pt>
                <c:pt idx="940">
                  <c:v>282.08694681549576</c:v>
                </c:pt>
                <c:pt idx="941">
                  <c:v>282.08694681549576</c:v>
                </c:pt>
                <c:pt idx="942">
                  <c:v>282.08694681549576</c:v>
                </c:pt>
                <c:pt idx="943">
                  <c:v>282.08694681549576</c:v>
                </c:pt>
                <c:pt idx="944">
                  <c:v>282.08694681549576</c:v>
                </c:pt>
                <c:pt idx="945">
                  <c:v>282.08694681549576</c:v>
                </c:pt>
                <c:pt idx="946">
                  <c:v>282.08694681549576</c:v>
                </c:pt>
                <c:pt idx="947">
                  <c:v>282.08694681549576</c:v>
                </c:pt>
                <c:pt idx="948">
                  <c:v>282.08694681549576</c:v>
                </c:pt>
                <c:pt idx="949">
                  <c:v>288.54386080105058</c:v>
                </c:pt>
                <c:pt idx="950">
                  <c:v>288.54386080105058</c:v>
                </c:pt>
                <c:pt idx="951">
                  <c:v>288.54386080105058</c:v>
                </c:pt>
                <c:pt idx="952">
                  <c:v>288.54386080105058</c:v>
                </c:pt>
                <c:pt idx="953">
                  <c:v>288.54386080105058</c:v>
                </c:pt>
                <c:pt idx="954">
                  <c:v>288.54386080105058</c:v>
                </c:pt>
                <c:pt idx="955">
                  <c:v>288.54386080105058</c:v>
                </c:pt>
                <c:pt idx="956">
                  <c:v>288.54386080105058</c:v>
                </c:pt>
                <c:pt idx="957">
                  <c:v>288.54386080105058</c:v>
                </c:pt>
                <c:pt idx="958">
                  <c:v>288.54386080105058</c:v>
                </c:pt>
                <c:pt idx="959">
                  <c:v>288.54386080105058</c:v>
                </c:pt>
                <c:pt idx="960">
                  <c:v>288.54386080105058</c:v>
                </c:pt>
                <c:pt idx="961">
                  <c:v>288.54386080105058</c:v>
                </c:pt>
                <c:pt idx="962">
                  <c:v>288.54386080105058</c:v>
                </c:pt>
                <c:pt idx="963">
                  <c:v>288.54386080105058</c:v>
                </c:pt>
                <c:pt idx="964">
                  <c:v>288.54386080105058</c:v>
                </c:pt>
                <c:pt idx="965">
                  <c:v>288.54386080105058</c:v>
                </c:pt>
                <c:pt idx="966">
                  <c:v>288.54386080105058</c:v>
                </c:pt>
                <c:pt idx="967">
                  <c:v>288.54386080105058</c:v>
                </c:pt>
                <c:pt idx="968">
                  <c:v>288.54386080105058</c:v>
                </c:pt>
                <c:pt idx="969">
                  <c:v>288.54386080105058</c:v>
                </c:pt>
                <c:pt idx="970">
                  <c:v>271.86768220617205</c:v>
                </c:pt>
                <c:pt idx="971">
                  <c:v>271.86768220617205</c:v>
                </c:pt>
                <c:pt idx="972">
                  <c:v>271.86768220617205</c:v>
                </c:pt>
                <c:pt idx="973">
                  <c:v>271.86768220617205</c:v>
                </c:pt>
                <c:pt idx="974">
                  <c:v>271.86768220617205</c:v>
                </c:pt>
                <c:pt idx="975">
                  <c:v>271.86768220617205</c:v>
                </c:pt>
                <c:pt idx="976">
                  <c:v>271.86768220617205</c:v>
                </c:pt>
                <c:pt idx="977">
                  <c:v>271.86768220617205</c:v>
                </c:pt>
                <c:pt idx="978">
                  <c:v>271.86768220617205</c:v>
                </c:pt>
                <c:pt idx="979">
                  <c:v>271.86768220617205</c:v>
                </c:pt>
                <c:pt idx="980">
                  <c:v>271.86768220617205</c:v>
                </c:pt>
                <c:pt idx="981">
                  <c:v>271.86768220617205</c:v>
                </c:pt>
                <c:pt idx="982">
                  <c:v>271.86768220617205</c:v>
                </c:pt>
                <c:pt idx="983">
                  <c:v>271.86768220617205</c:v>
                </c:pt>
                <c:pt idx="984">
                  <c:v>271.86768220617205</c:v>
                </c:pt>
                <c:pt idx="985">
                  <c:v>271.86768220617205</c:v>
                </c:pt>
                <c:pt idx="986">
                  <c:v>271.86768220617205</c:v>
                </c:pt>
                <c:pt idx="987">
                  <c:v>271.86768220617205</c:v>
                </c:pt>
                <c:pt idx="988">
                  <c:v>271.86768220617205</c:v>
                </c:pt>
                <c:pt idx="989">
                  <c:v>271.86768220617205</c:v>
                </c:pt>
                <c:pt idx="990">
                  <c:v>271.86768220617205</c:v>
                </c:pt>
                <c:pt idx="991">
                  <c:v>253.40560735390676</c:v>
                </c:pt>
                <c:pt idx="992">
                  <c:v>253.40560735390676</c:v>
                </c:pt>
                <c:pt idx="993">
                  <c:v>253.40560735390676</c:v>
                </c:pt>
                <c:pt idx="994">
                  <c:v>253.40560735390676</c:v>
                </c:pt>
                <c:pt idx="995">
                  <c:v>253.40560735390676</c:v>
                </c:pt>
                <c:pt idx="996">
                  <c:v>253.40560735390676</c:v>
                </c:pt>
                <c:pt idx="997">
                  <c:v>253.40560735390676</c:v>
                </c:pt>
                <c:pt idx="998">
                  <c:v>253.40560735390676</c:v>
                </c:pt>
                <c:pt idx="999">
                  <c:v>253.40560735390676</c:v>
                </c:pt>
                <c:pt idx="1000">
                  <c:v>253.40560735390676</c:v>
                </c:pt>
                <c:pt idx="1001">
                  <c:v>253.40560735390676</c:v>
                </c:pt>
                <c:pt idx="1002">
                  <c:v>253.40560735390676</c:v>
                </c:pt>
                <c:pt idx="1003">
                  <c:v>253.40560735390676</c:v>
                </c:pt>
                <c:pt idx="1004">
                  <c:v>253.40560735390676</c:v>
                </c:pt>
                <c:pt idx="1005">
                  <c:v>253.40560735390676</c:v>
                </c:pt>
                <c:pt idx="1006">
                  <c:v>253.40560735390676</c:v>
                </c:pt>
                <c:pt idx="1007">
                  <c:v>253.40560735390676</c:v>
                </c:pt>
                <c:pt idx="1008">
                  <c:v>253.40560735390676</c:v>
                </c:pt>
                <c:pt idx="1009">
                  <c:v>253.40560735390676</c:v>
                </c:pt>
                <c:pt idx="1010">
                  <c:v>253.40560735390676</c:v>
                </c:pt>
                <c:pt idx="1011">
                  <c:v>253.40560735390676</c:v>
                </c:pt>
                <c:pt idx="1012">
                  <c:v>253.40560735390676</c:v>
                </c:pt>
                <c:pt idx="1013">
                  <c:v>300.2649770190414</c:v>
                </c:pt>
                <c:pt idx="1014">
                  <c:v>300.2649770190414</c:v>
                </c:pt>
                <c:pt idx="1015">
                  <c:v>300.2649770190414</c:v>
                </c:pt>
                <c:pt idx="1016">
                  <c:v>300.2649770190414</c:v>
                </c:pt>
                <c:pt idx="1017">
                  <c:v>300.2649770190414</c:v>
                </c:pt>
                <c:pt idx="1018">
                  <c:v>300.2649770190414</c:v>
                </c:pt>
                <c:pt idx="1019">
                  <c:v>300.2649770190414</c:v>
                </c:pt>
                <c:pt idx="1020">
                  <c:v>300.2649770190414</c:v>
                </c:pt>
                <c:pt idx="1021">
                  <c:v>300.2649770190414</c:v>
                </c:pt>
                <c:pt idx="1022">
                  <c:v>300.2649770190414</c:v>
                </c:pt>
                <c:pt idx="1023">
                  <c:v>300.2649770190414</c:v>
                </c:pt>
                <c:pt idx="1024">
                  <c:v>300.2649770190414</c:v>
                </c:pt>
                <c:pt idx="1025">
                  <c:v>300.2649770190414</c:v>
                </c:pt>
                <c:pt idx="1026">
                  <c:v>300.2649770190414</c:v>
                </c:pt>
                <c:pt idx="1027">
                  <c:v>300.2649770190414</c:v>
                </c:pt>
                <c:pt idx="1028">
                  <c:v>300.2649770190414</c:v>
                </c:pt>
                <c:pt idx="1029">
                  <c:v>300.2649770190414</c:v>
                </c:pt>
                <c:pt idx="1030">
                  <c:v>300.2649770190414</c:v>
                </c:pt>
                <c:pt idx="1031">
                  <c:v>300.2649770190414</c:v>
                </c:pt>
                <c:pt idx="1032">
                  <c:v>300.2649770190414</c:v>
                </c:pt>
                <c:pt idx="1033">
                  <c:v>300.2649770190414</c:v>
                </c:pt>
                <c:pt idx="1034">
                  <c:v>295.73763624425476</c:v>
                </c:pt>
                <c:pt idx="1035">
                  <c:v>295.73763624425476</c:v>
                </c:pt>
                <c:pt idx="1036">
                  <c:v>295.73763624425476</c:v>
                </c:pt>
                <c:pt idx="1037">
                  <c:v>295.73763624425476</c:v>
                </c:pt>
                <c:pt idx="1038">
                  <c:v>295.73763624425476</c:v>
                </c:pt>
                <c:pt idx="1039">
                  <c:v>295.73763624425476</c:v>
                </c:pt>
                <c:pt idx="1040">
                  <c:v>295.73763624425476</c:v>
                </c:pt>
                <c:pt idx="1041">
                  <c:v>295.73763624425476</c:v>
                </c:pt>
                <c:pt idx="1042">
                  <c:v>295.73763624425476</c:v>
                </c:pt>
                <c:pt idx="1043">
                  <c:v>295.73763624425476</c:v>
                </c:pt>
                <c:pt idx="1044">
                  <c:v>295.73763624425476</c:v>
                </c:pt>
                <c:pt idx="1045">
                  <c:v>295.73763624425476</c:v>
                </c:pt>
                <c:pt idx="1046">
                  <c:v>295.73763624425476</c:v>
                </c:pt>
                <c:pt idx="1047">
                  <c:v>295.73763624425476</c:v>
                </c:pt>
                <c:pt idx="1048">
                  <c:v>295.73763624425476</c:v>
                </c:pt>
                <c:pt idx="1049">
                  <c:v>295.73763624425476</c:v>
                </c:pt>
                <c:pt idx="1050">
                  <c:v>295.73763624425476</c:v>
                </c:pt>
                <c:pt idx="1051">
                  <c:v>295.73763624425476</c:v>
                </c:pt>
                <c:pt idx="1052">
                  <c:v>295.73763624425476</c:v>
                </c:pt>
                <c:pt idx="1053">
                  <c:v>295.73763624425476</c:v>
                </c:pt>
                <c:pt idx="1054">
                  <c:v>295.73763624425476</c:v>
                </c:pt>
                <c:pt idx="1055">
                  <c:v>295.73763624425476</c:v>
                </c:pt>
                <c:pt idx="1056">
                  <c:v>295.73763624425476</c:v>
                </c:pt>
                <c:pt idx="1057">
                  <c:v>295.73763624425476</c:v>
                </c:pt>
                <c:pt idx="1058">
                  <c:v>295.73763624425476</c:v>
                </c:pt>
                <c:pt idx="1059">
                  <c:v>295.73763624425476</c:v>
                </c:pt>
                <c:pt idx="1060">
                  <c:v>295.73763624425476</c:v>
                </c:pt>
                <c:pt idx="1061">
                  <c:v>295.73763624425476</c:v>
                </c:pt>
                <c:pt idx="1062">
                  <c:v>295.73763624425476</c:v>
                </c:pt>
                <c:pt idx="1063">
                  <c:v>295.73763624425476</c:v>
                </c:pt>
                <c:pt idx="1064">
                  <c:v>295.73763624425476</c:v>
                </c:pt>
                <c:pt idx="1065">
                  <c:v>295.73763624425476</c:v>
                </c:pt>
                <c:pt idx="1066">
                  <c:v>295.73763624425476</c:v>
                </c:pt>
                <c:pt idx="1067">
                  <c:v>295.73763624425476</c:v>
                </c:pt>
                <c:pt idx="1068">
                  <c:v>295.73763624425476</c:v>
                </c:pt>
                <c:pt idx="1069">
                  <c:v>295.73763624425476</c:v>
                </c:pt>
                <c:pt idx="1070">
                  <c:v>295.73763624425476</c:v>
                </c:pt>
                <c:pt idx="1071">
                  <c:v>295.73763624425476</c:v>
                </c:pt>
                <c:pt idx="1072">
                  <c:v>295.73763624425476</c:v>
                </c:pt>
                <c:pt idx="1073">
                  <c:v>295.73763624425476</c:v>
                </c:pt>
                <c:pt idx="1074">
                  <c:v>346.44126066973081</c:v>
                </c:pt>
                <c:pt idx="1075">
                  <c:v>346.44126066973081</c:v>
                </c:pt>
                <c:pt idx="1076">
                  <c:v>346.44126066973081</c:v>
                </c:pt>
                <c:pt idx="1077">
                  <c:v>346.44126066973081</c:v>
                </c:pt>
                <c:pt idx="1078">
                  <c:v>346.44126066973081</c:v>
                </c:pt>
                <c:pt idx="1079">
                  <c:v>346.44126066973081</c:v>
                </c:pt>
                <c:pt idx="1080">
                  <c:v>346.44126066973081</c:v>
                </c:pt>
                <c:pt idx="1081">
                  <c:v>346.44126066973081</c:v>
                </c:pt>
                <c:pt idx="1082">
                  <c:v>346.44126066973081</c:v>
                </c:pt>
                <c:pt idx="1083">
                  <c:v>346.44126066973081</c:v>
                </c:pt>
                <c:pt idx="1084">
                  <c:v>346.44126066973081</c:v>
                </c:pt>
                <c:pt idx="1085">
                  <c:v>346.44126066973081</c:v>
                </c:pt>
                <c:pt idx="1086">
                  <c:v>346.44126066973081</c:v>
                </c:pt>
                <c:pt idx="1087">
                  <c:v>346.44126066973081</c:v>
                </c:pt>
                <c:pt idx="1088">
                  <c:v>346.44126066973081</c:v>
                </c:pt>
                <c:pt idx="1089">
                  <c:v>346.44126066973081</c:v>
                </c:pt>
                <c:pt idx="1090">
                  <c:v>346.44126066973081</c:v>
                </c:pt>
                <c:pt idx="1091">
                  <c:v>346.44126066973081</c:v>
                </c:pt>
                <c:pt idx="1092">
                  <c:v>346.44126066973081</c:v>
                </c:pt>
                <c:pt idx="1093">
                  <c:v>346.44126066973081</c:v>
                </c:pt>
                <c:pt idx="1094">
                  <c:v>346.44126066973081</c:v>
                </c:pt>
                <c:pt idx="1095">
                  <c:v>311.3592646093237</c:v>
                </c:pt>
                <c:pt idx="1096">
                  <c:v>311.3592646093237</c:v>
                </c:pt>
                <c:pt idx="1097">
                  <c:v>311.3592646093237</c:v>
                </c:pt>
                <c:pt idx="1098">
                  <c:v>311.3592646093237</c:v>
                </c:pt>
                <c:pt idx="1099">
                  <c:v>311.3592646093237</c:v>
                </c:pt>
                <c:pt idx="1100">
                  <c:v>311.3592646093237</c:v>
                </c:pt>
                <c:pt idx="1101">
                  <c:v>311.3592646093237</c:v>
                </c:pt>
                <c:pt idx="1102">
                  <c:v>311.3592646093237</c:v>
                </c:pt>
                <c:pt idx="1103">
                  <c:v>311.3592646093237</c:v>
                </c:pt>
                <c:pt idx="1104">
                  <c:v>311.3592646093237</c:v>
                </c:pt>
                <c:pt idx="1105">
                  <c:v>311.3592646093237</c:v>
                </c:pt>
                <c:pt idx="1106">
                  <c:v>311.3592646093237</c:v>
                </c:pt>
                <c:pt idx="1107">
                  <c:v>311.3592646093237</c:v>
                </c:pt>
                <c:pt idx="1108">
                  <c:v>311.3592646093237</c:v>
                </c:pt>
                <c:pt idx="1109">
                  <c:v>311.3592646093237</c:v>
                </c:pt>
                <c:pt idx="1110">
                  <c:v>311.3592646093237</c:v>
                </c:pt>
                <c:pt idx="1111">
                  <c:v>311.3592646093237</c:v>
                </c:pt>
                <c:pt idx="1112">
                  <c:v>311.3592646093237</c:v>
                </c:pt>
                <c:pt idx="1113">
                  <c:v>311.3592646093237</c:v>
                </c:pt>
                <c:pt idx="1114">
                  <c:v>311.3592646093237</c:v>
                </c:pt>
                <c:pt idx="1115">
                  <c:v>329.1192252133946</c:v>
                </c:pt>
                <c:pt idx="1116">
                  <c:v>329.1192252133946</c:v>
                </c:pt>
                <c:pt idx="1117">
                  <c:v>329.1192252133946</c:v>
                </c:pt>
                <c:pt idx="1118">
                  <c:v>329.1192252133946</c:v>
                </c:pt>
                <c:pt idx="1119">
                  <c:v>329.1192252133946</c:v>
                </c:pt>
                <c:pt idx="1120">
                  <c:v>329.1192252133946</c:v>
                </c:pt>
                <c:pt idx="1121">
                  <c:v>329.1192252133946</c:v>
                </c:pt>
                <c:pt idx="1122">
                  <c:v>329.1192252133946</c:v>
                </c:pt>
                <c:pt idx="1123">
                  <c:v>329.1192252133946</c:v>
                </c:pt>
                <c:pt idx="1124">
                  <c:v>329.1192252133946</c:v>
                </c:pt>
                <c:pt idx="1125">
                  <c:v>329.1192252133946</c:v>
                </c:pt>
                <c:pt idx="1126">
                  <c:v>329.1192252133946</c:v>
                </c:pt>
                <c:pt idx="1127">
                  <c:v>329.1192252133946</c:v>
                </c:pt>
                <c:pt idx="1128">
                  <c:v>329.1192252133946</c:v>
                </c:pt>
                <c:pt idx="1129">
                  <c:v>329.1192252133946</c:v>
                </c:pt>
                <c:pt idx="1130">
                  <c:v>329.1192252133946</c:v>
                </c:pt>
                <c:pt idx="1131">
                  <c:v>329.1192252133946</c:v>
                </c:pt>
                <c:pt idx="1132">
                  <c:v>329.1192252133946</c:v>
                </c:pt>
                <c:pt idx="1133">
                  <c:v>329.1192252133946</c:v>
                </c:pt>
                <c:pt idx="1134">
                  <c:v>329.1192252133946</c:v>
                </c:pt>
                <c:pt idx="1135">
                  <c:v>329.1192252133946</c:v>
                </c:pt>
                <c:pt idx="1136">
                  <c:v>321.16542350623769</c:v>
                </c:pt>
                <c:pt idx="1137">
                  <c:v>321.16542350623769</c:v>
                </c:pt>
                <c:pt idx="1138">
                  <c:v>321.16542350623769</c:v>
                </c:pt>
                <c:pt idx="1139">
                  <c:v>321.16542350623769</c:v>
                </c:pt>
                <c:pt idx="1140">
                  <c:v>321.16542350623769</c:v>
                </c:pt>
                <c:pt idx="1141">
                  <c:v>321.16542350623769</c:v>
                </c:pt>
                <c:pt idx="1142">
                  <c:v>321.16542350623769</c:v>
                </c:pt>
                <c:pt idx="1143">
                  <c:v>321.16542350623769</c:v>
                </c:pt>
                <c:pt idx="1144">
                  <c:v>321.16542350623769</c:v>
                </c:pt>
                <c:pt idx="1145">
                  <c:v>321.16542350623769</c:v>
                </c:pt>
                <c:pt idx="1146">
                  <c:v>321.16542350623769</c:v>
                </c:pt>
                <c:pt idx="1147">
                  <c:v>321.16542350623769</c:v>
                </c:pt>
                <c:pt idx="1148">
                  <c:v>321.16542350623769</c:v>
                </c:pt>
                <c:pt idx="1149">
                  <c:v>321.16542350623769</c:v>
                </c:pt>
                <c:pt idx="1150">
                  <c:v>321.16542350623769</c:v>
                </c:pt>
                <c:pt idx="1151">
                  <c:v>321.16542350623769</c:v>
                </c:pt>
                <c:pt idx="1152">
                  <c:v>321.16542350623769</c:v>
                </c:pt>
                <c:pt idx="1153">
                  <c:v>321.16542350623769</c:v>
                </c:pt>
                <c:pt idx="1154">
                  <c:v>321.16542350623769</c:v>
                </c:pt>
                <c:pt idx="1155">
                  <c:v>321.16542350623769</c:v>
                </c:pt>
                <c:pt idx="1156">
                  <c:v>321.16542350623769</c:v>
                </c:pt>
                <c:pt idx="1157">
                  <c:v>299.59319763624421</c:v>
                </c:pt>
                <c:pt idx="1158">
                  <c:v>299.59319763624421</c:v>
                </c:pt>
                <c:pt idx="1159">
                  <c:v>299.59319763624421</c:v>
                </c:pt>
                <c:pt idx="1160">
                  <c:v>299.59319763624421</c:v>
                </c:pt>
                <c:pt idx="1161">
                  <c:v>299.59319763624421</c:v>
                </c:pt>
                <c:pt idx="1162">
                  <c:v>299.59319763624421</c:v>
                </c:pt>
                <c:pt idx="1163">
                  <c:v>299.59319763624421</c:v>
                </c:pt>
                <c:pt idx="1164">
                  <c:v>299.59319763624421</c:v>
                </c:pt>
                <c:pt idx="1165">
                  <c:v>299.59319763624421</c:v>
                </c:pt>
                <c:pt idx="1166">
                  <c:v>299.59319763624421</c:v>
                </c:pt>
                <c:pt idx="1167">
                  <c:v>299.59319763624421</c:v>
                </c:pt>
                <c:pt idx="1168">
                  <c:v>299.59319763624421</c:v>
                </c:pt>
                <c:pt idx="1169">
                  <c:v>299.59319763624421</c:v>
                </c:pt>
                <c:pt idx="1170">
                  <c:v>299.59319763624421</c:v>
                </c:pt>
                <c:pt idx="1171">
                  <c:v>299.59319763624421</c:v>
                </c:pt>
                <c:pt idx="1172">
                  <c:v>299.59319763624421</c:v>
                </c:pt>
                <c:pt idx="1173">
                  <c:v>299.59319763624421</c:v>
                </c:pt>
                <c:pt idx="1174">
                  <c:v>299.59319763624421</c:v>
                </c:pt>
                <c:pt idx="1175">
                  <c:v>299.59319763624421</c:v>
                </c:pt>
                <c:pt idx="1176">
                  <c:v>299.59319763624421</c:v>
                </c:pt>
                <c:pt idx="1177">
                  <c:v>298.89466841759685</c:v>
                </c:pt>
                <c:pt idx="1178">
                  <c:v>298.89466841759685</c:v>
                </c:pt>
                <c:pt idx="1179">
                  <c:v>298.89466841759685</c:v>
                </c:pt>
                <c:pt idx="1180">
                  <c:v>298.89466841759685</c:v>
                </c:pt>
                <c:pt idx="1181">
                  <c:v>298.89466841759685</c:v>
                </c:pt>
                <c:pt idx="1182">
                  <c:v>298.89466841759685</c:v>
                </c:pt>
                <c:pt idx="1183">
                  <c:v>298.89466841759685</c:v>
                </c:pt>
                <c:pt idx="1184">
                  <c:v>298.89466841759685</c:v>
                </c:pt>
                <c:pt idx="1185">
                  <c:v>298.89466841759685</c:v>
                </c:pt>
                <c:pt idx="1186">
                  <c:v>298.89466841759685</c:v>
                </c:pt>
                <c:pt idx="1187">
                  <c:v>298.89466841759685</c:v>
                </c:pt>
                <c:pt idx="1188">
                  <c:v>298.89466841759685</c:v>
                </c:pt>
                <c:pt idx="1189">
                  <c:v>298.89466841759685</c:v>
                </c:pt>
                <c:pt idx="1190">
                  <c:v>298.89466841759685</c:v>
                </c:pt>
                <c:pt idx="1191">
                  <c:v>298.89466841759685</c:v>
                </c:pt>
                <c:pt idx="1192">
                  <c:v>298.89466841759685</c:v>
                </c:pt>
                <c:pt idx="1193">
                  <c:v>298.89466841759685</c:v>
                </c:pt>
                <c:pt idx="1194">
                  <c:v>298.89466841759685</c:v>
                </c:pt>
                <c:pt idx="1195">
                  <c:v>298.89466841759685</c:v>
                </c:pt>
                <c:pt idx="1196">
                  <c:v>298.89466841759685</c:v>
                </c:pt>
                <c:pt idx="1197">
                  <c:v>298.89466841759685</c:v>
                </c:pt>
                <c:pt idx="1198">
                  <c:v>298.89466841759685</c:v>
                </c:pt>
                <c:pt idx="1199">
                  <c:v>274.02007879185817</c:v>
                </c:pt>
                <c:pt idx="1200">
                  <c:v>274.02007879185817</c:v>
                </c:pt>
                <c:pt idx="1201">
                  <c:v>274.02007879185817</c:v>
                </c:pt>
                <c:pt idx="1202">
                  <c:v>274.02007879185817</c:v>
                </c:pt>
                <c:pt idx="1203">
                  <c:v>274.02007879185817</c:v>
                </c:pt>
                <c:pt idx="1204">
                  <c:v>274.02007879185817</c:v>
                </c:pt>
                <c:pt idx="1205">
                  <c:v>274.02007879185817</c:v>
                </c:pt>
                <c:pt idx="1206">
                  <c:v>274.02007879185817</c:v>
                </c:pt>
                <c:pt idx="1207">
                  <c:v>274.02007879185817</c:v>
                </c:pt>
                <c:pt idx="1208">
                  <c:v>274.02007879185817</c:v>
                </c:pt>
                <c:pt idx="1209">
                  <c:v>274.02007879185817</c:v>
                </c:pt>
                <c:pt idx="1210">
                  <c:v>274.02007879185817</c:v>
                </c:pt>
                <c:pt idx="1211">
                  <c:v>274.02007879185817</c:v>
                </c:pt>
                <c:pt idx="1212">
                  <c:v>274.02007879185817</c:v>
                </c:pt>
                <c:pt idx="1213">
                  <c:v>274.02007879185817</c:v>
                </c:pt>
                <c:pt idx="1214">
                  <c:v>274.02007879185817</c:v>
                </c:pt>
                <c:pt idx="1215">
                  <c:v>274.02007879185817</c:v>
                </c:pt>
                <c:pt idx="1216">
                  <c:v>274.02007879185817</c:v>
                </c:pt>
                <c:pt idx="1217">
                  <c:v>274.02007879185817</c:v>
                </c:pt>
                <c:pt idx="1218">
                  <c:v>291.1336309914642</c:v>
                </c:pt>
                <c:pt idx="1219">
                  <c:v>291.1336309914642</c:v>
                </c:pt>
                <c:pt idx="1220">
                  <c:v>291.1336309914642</c:v>
                </c:pt>
                <c:pt idx="1221">
                  <c:v>291.1336309914642</c:v>
                </c:pt>
                <c:pt idx="1222">
                  <c:v>291.1336309914642</c:v>
                </c:pt>
                <c:pt idx="1223">
                  <c:v>291.1336309914642</c:v>
                </c:pt>
                <c:pt idx="1224">
                  <c:v>291.1336309914642</c:v>
                </c:pt>
                <c:pt idx="1225">
                  <c:v>291.1336309914642</c:v>
                </c:pt>
                <c:pt idx="1226">
                  <c:v>291.1336309914642</c:v>
                </c:pt>
                <c:pt idx="1227">
                  <c:v>291.1336309914642</c:v>
                </c:pt>
                <c:pt idx="1228">
                  <c:v>291.1336309914642</c:v>
                </c:pt>
                <c:pt idx="1229">
                  <c:v>291.1336309914642</c:v>
                </c:pt>
                <c:pt idx="1230">
                  <c:v>291.1336309914642</c:v>
                </c:pt>
                <c:pt idx="1231">
                  <c:v>291.1336309914642</c:v>
                </c:pt>
                <c:pt idx="1232">
                  <c:v>291.1336309914642</c:v>
                </c:pt>
                <c:pt idx="1233">
                  <c:v>291.1336309914642</c:v>
                </c:pt>
                <c:pt idx="1234">
                  <c:v>291.1336309914642</c:v>
                </c:pt>
                <c:pt idx="1235">
                  <c:v>291.1336309914642</c:v>
                </c:pt>
                <c:pt idx="1236">
                  <c:v>291.1336309914642</c:v>
                </c:pt>
                <c:pt idx="1237">
                  <c:v>291.1336309914642</c:v>
                </c:pt>
                <c:pt idx="1238">
                  <c:v>291.1336309914642</c:v>
                </c:pt>
                <c:pt idx="1239">
                  <c:v>291.1336309914642</c:v>
                </c:pt>
                <c:pt idx="1240">
                  <c:v>295.51260669730794</c:v>
                </c:pt>
                <c:pt idx="1241">
                  <c:v>295.51260669730794</c:v>
                </c:pt>
                <c:pt idx="1242">
                  <c:v>295.51260669730794</c:v>
                </c:pt>
                <c:pt idx="1243">
                  <c:v>295.51260669730794</c:v>
                </c:pt>
                <c:pt idx="1244">
                  <c:v>295.51260669730794</c:v>
                </c:pt>
                <c:pt idx="1245">
                  <c:v>295.51260669730794</c:v>
                </c:pt>
                <c:pt idx="1246">
                  <c:v>295.51260669730794</c:v>
                </c:pt>
                <c:pt idx="1247">
                  <c:v>295.51260669730794</c:v>
                </c:pt>
                <c:pt idx="1248">
                  <c:v>295.51260669730794</c:v>
                </c:pt>
                <c:pt idx="1249">
                  <c:v>295.51260669730794</c:v>
                </c:pt>
                <c:pt idx="1250">
                  <c:v>295.51260669730794</c:v>
                </c:pt>
                <c:pt idx="1251">
                  <c:v>295.51260669730794</c:v>
                </c:pt>
                <c:pt idx="1252">
                  <c:v>295.51260669730794</c:v>
                </c:pt>
                <c:pt idx="1253">
                  <c:v>295.51260669730794</c:v>
                </c:pt>
                <c:pt idx="1254">
                  <c:v>295.51260669730794</c:v>
                </c:pt>
                <c:pt idx="1255">
                  <c:v>295.51260669730794</c:v>
                </c:pt>
                <c:pt idx="1256">
                  <c:v>295.51260669730794</c:v>
                </c:pt>
                <c:pt idx="1257">
                  <c:v>295.51260669730794</c:v>
                </c:pt>
                <c:pt idx="1258">
                  <c:v>295.51260669730794</c:v>
                </c:pt>
                <c:pt idx="1259">
                  <c:v>295.51260669730794</c:v>
                </c:pt>
                <c:pt idx="1260">
                  <c:v>295.51260669730794</c:v>
                </c:pt>
                <c:pt idx="1261">
                  <c:v>295.51260669730794</c:v>
                </c:pt>
                <c:pt idx="1262">
                  <c:v>327.28562048588316</c:v>
                </c:pt>
                <c:pt idx="1263">
                  <c:v>327.28562048588316</c:v>
                </c:pt>
                <c:pt idx="1264">
                  <c:v>327.28562048588316</c:v>
                </c:pt>
                <c:pt idx="1265">
                  <c:v>327.28562048588316</c:v>
                </c:pt>
                <c:pt idx="1266">
                  <c:v>327.28562048588316</c:v>
                </c:pt>
                <c:pt idx="1267">
                  <c:v>327.28562048588316</c:v>
                </c:pt>
                <c:pt idx="1268">
                  <c:v>327.28562048588316</c:v>
                </c:pt>
                <c:pt idx="1269">
                  <c:v>327.28562048588316</c:v>
                </c:pt>
                <c:pt idx="1270">
                  <c:v>327.28562048588316</c:v>
                </c:pt>
                <c:pt idx="1271">
                  <c:v>327.28562048588316</c:v>
                </c:pt>
                <c:pt idx="1272">
                  <c:v>327.28562048588316</c:v>
                </c:pt>
                <c:pt idx="1273">
                  <c:v>327.28562048588316</c:v>
                </c:pt>
                <c:pt idx="1274">
                  <c:v>327.28562048588316</c:v>
                </c:pt>
                <c:pt idx="1275">
                  <c:v>327.28562048588316</c:v>
                </c:pt>
                <c:pt idx="1276">
                  <c:v>327.28562048588316</c:v>
                </c:pt>
                <c:pt idx="1277">
                  <c:v>327.28562048588316</c:v>
                </c:pt>
                <c:pt idx="1278">
                  <c:v>327.28562048588316</c:v>
                </c:pt>
                <c:pt idx="1279">
                  <c:v>327.28562048588316</c:v>
                </c:pt>
                <c:pt idx="1280">
                  <c:v>327.28562048588316</c:v>
                </c:pt>
                <c:pt idx="1281">
                  <c:v>351.5204202232436</c:v>
                </c:pt>
                <c:pt idx="1282">
                  <c:v>351.5204202232436</c:v>
                </c:pt>
                <c:pt idx="1283">
                  <c:v>351.5204202232436</c:v>
                </c:pt>
                <c:pt idx="1284">
                  <c:v>351.5204202232436</c:v>
                </c:pt>
                <c:pt idx="1285">
                  <c:v>351.5204202232436</c:v>
                </c:pt>
                <c:pt idx="1286">
                  <c:v>351.5204202232436</c:v>
                </c:pt>
                <c:pt idx="1287">
                  <c:v>351.5204202232436</c:v>
                </c:pt>
                <c:pt idx="1288">
                  <c:v>351.5204202232436</c:v>
                </c:pt>
                <c:pt idx="1289">
                  <c:v>351.5204202232436</c:v>
                </c:pt>
                <c:pt idx="1290">
                  <c:v>351.5204202232436</c:v>
                </c:pt>
                <c:pt idx="1291">
                  <c:v>351.5204202232436</c:v>
                </c:pt>
                <c:pt idx="1292">
                  <c:v>351.5204202232436</c:v>
                </c:pt>
                <c:pt idx="1293">
                  <c:v>351.5204202232436</c:v>
                </c:pt>
                <c:pt idx="1294">
                  <c:v>351.5204202232436</c:v>
                </c:pt>
                <c:pt idx="1295">
                  <c:v>351.5204202232436</c:v>
                </c:pt>
                <c:pt idx="1296">
                  <c:v>351.5204202232436</c:v>
                </c:pt>
                <c:pt idx="1297">
                  <c:v>351.5204202232436</c:v>
                </c:pt>
                <c:pt idx="1298">
                  <c:v>351.5204202232436</c:v>
                </c:pt>
                <c:pt idx="1299">
                  <c:v>351.5204202232436</c:v>
                </c:pt>
                <c:pt idx="1300">
                  <c:v>351.5204202232436</c:v>
                </c:pt>
                <c:pt idx="1301">
                  <c:v>351.5204202232436</c:v>
                </c:pt>
                <c:pt idx="1302">
                  <c:v>351.5204202232436</c:v>
                </c:pt>
                <c:pt idx="1303">
                  <c:v>351.5204202232436</c:v>
                </c:pt>
                <c:pt idx="1304">
                  <c:v>311.50101116217991</c:v>
                </c:pt>
                <c:pt idx="1305">
                  <c:v>311.50101116217991</c:v>
                </c:pt>
                <c:pt idx="1306">
                  <c:v>311.50101116217991</c:v>
                </c:pt>
                <c:pt idx="1307">
                  <c:v>311.50101116217991</c:v>
                </c:pt>
                <c:pt idx="1308">
                  <c:v>311.50101116217991</c:v>
                </c:pt>
                <c:pt idx="1309">
                  <c:v>311.50101116217991</c:v>
                </c:pt>
                <c:pt idx="1310">
                  <c:v>311.50101116217991</c:v>
                </c:pt>
                <c:pt idx="1311">
                  <c:v>311.50101116217991</c:v>
                </c:pt>
                <c:pt idx="1312">
                  <c:v>311.50101116217991</c:v>
                </c:pt>
                <c:pt idx="1313">
                  <c:v>311.50101116217991</c:v>
                </c:pt>
                <c:pt idx="1314">
                  <c:v>311.50101116217991</c:v>
                </c:pt>
                <c:pt idx="1315">
                  <c:v>311.50101116217991</c:v>
                </c:pt>
                <c:pt idx="1316">
                  <c:v>311.50101116217991</c:v>
                </c:pt>
                <c:pt idx="1317">
                  <c:v>311.50101116217991</c:v>
                </c:pt>
                <c:pt idx="1318">
                  <c:v>311.50101116217991</c:v>
                </c:pt>
                <c:pt idx="1319">
                  <c:v>311.50101116217991</c:v>
                </c:pt>
                <c:pt idx="1320">
                  <c:v>311.50101116217991</c:v>
                </c:pt>
                <c:pt idx="1321">
                  <c:v>311.50101116217991</c:v>
                </c:pt>
                <c:pt idx="1322">
                  <c:v>311.50101116217991</c:v>
                </c:pt>
                <c:pt idx="1323">
                  <c:v>318.83184504267894</c:v>
                </c:pt>
                <c:pt idx="1324">
                  <c:v>318.83184504267894</c:v>
                </c:pt>
                <c:pt idx="1325">
                  <c:v>318.83184504267894</c:v>
                </c:pt>
                <c:pt idx="1326">
                  <c:v>318.83184504267894</c:v>
                </c:pt>
                <c:pt idx="1327">
                  <c:v>318.83184504267894</c:v>
                </c:pt>
                <c:pt idx="1328">
                  <c:v>318.83184504267894</c:v>
                </c:pt>
                <c:pt idx="1329">
                  <c:v>318.83184504267894</c:v>
                </c:pt>
                <c:pt idx="1330">
                  <c:v>318.83184504267894</c:v>
                </c:pt>
                <c:pt idx="1331">
                  <c:v>318.83184504267894</c:v>
                </c:pt>
                <c:pt idx="1332">
                  <c:v>318.83184504267894</c:v>
                </c:pt>
                <c:pt idx="1333">
                  <c:v>318.83184504267894</c:v>
                </c:pt>
                <c:pt idx="1334">
                  <c:v>318.83184504267894</c:v>
                </c:pt>
                <c:pt idx="1335">
                  <c:v>318.83184504267894</c:v>
                </c:pt>
                <c:pt idx="1336">
                  <c:v>318.83184504267894</c:v>
                </c:pt>
                <c:pt idx="1337">
                  <c:v>318.83184504267894</c:v>
                </c:pt>
                <c:pt idx="1338">
                  <c:v>318.83184504267894</c:v>
                </c:pt>
                <c:pt idx="1339">
                  <c:v>318.83184504267894</c:v>
                </c:pt>
                <c:pt idx="1340">
                  <c:v>318.83184504267894</c:v>
                </c:pt>
                <c:pt idx="1341">
                  <c:v>318.83184504267894</c:v>
                </c:pt>
                <c:pt idx="1342">
                  <c:v>318.83184504267894</c:v>
                </c:pt>
                <c:pt idx="1343">
                  <c:v>289.1745502298096</c:v>
                </c:pt>
                <c:pt idx="1344">
                  <c:v>289.1745502298096</c:v>
                </c:pt>
                <c:pt idx="1345">
                  <c:v>289.1745502298096</c:v>
                </c:pt>
                <c:pt idx="1346">
                  <c:v>289.1745502298096</c:v>
                </c:pt>
                <c:pt idx="1347">
                  <c:v>289.1745502298096</c:v>
                </c:pt>
                <c:pt idx="1348">
                  <c:v>289.1745502298096</c:v>
                </c:pt>
                <c:pt idx="1349">
                  <c:v>289.1745502298096</c:v>
                </c:pt>
                <c:pt idx="1350">
                  <c:v>289.1745502298096</c:v>
                </c:pt>
                <c:pt idx="1351">
                  <c:v>289.1745502298096</c:v>
                </c:pt>
                <c:pt idx="1352">
                  <c:v>289.1745502298096</c:v>
                </c:pt>
                <c:pt idx="1353">
                  <c:v>289.1745502298096</c:v>
                </c:pt>
                <c:pt idx="1354">
                  <c:v>289.1745502298096</c:v>
                </c:pt>
                <c:pt idx="1355">
                  <c:v>289.1745502298096</c:v>
                </c:pt>
                <c:pt idx="1356">
                  <c:v>289.1745502298096</c:v>
                </c:pt>
                <c:pt idx="1357">
                  <c:v>289.1745502298096</c:v>
                </c:pt>
                <c:pt idx="1358">
                  <c:v>289.1745502298096</c:v>
                </c:pt>
                <c:pt idx="1359">
                  <c:v>289.1745502298096</c:v>
                </c:pt>
                <c:pt idx="1360">
                  <c:v>289.1745502298096</c:v>
                </c:pt>
                <c:pt idx="1361">
                  <c:v>289.1745502298096</c:v>
                </c:pt>
                <c:pt idx="1362">
                  <c:v>289.1745502298096</c:v>
                </c:pt>
                <c:pt idx="1363">
                  <c:v>289.1745502298096</c:v>
                </c:pt>
                <c:pt idx="1364">
                  <c:v>289.1745502298096</c:v>
                </c:pt>
                <c:pt idx="1365">
                  <c:v>410.7114642153644</c:v>
                </c:pt>
                <c:pt idx="1366">
                  <c:v>410.7114642153644</c:v>
                </c:pt>
                <c:pt idx="1367">
                  <c:v>410.7114642153644</c:v>
                </c:pt>
                <c:pt idx="1368">
                  <c:v>410.7114642153644</c:v>
                </c:pt>
                <c:pt idx="1369">
                  <c:v>410.7114642153644</c:v>
                </c:pt>
                <c:pt idx="1370">
                  <c:v>410.7114642153644</c:v>
                </c:pt>
                <c:pt idx="1371">
                  <c:v>410.7114642153644</c:v>
                </c:pt>
                <c:pt idx="1372">
                  <c:v>410.7114642153644</c:v>
                </c:pt>
                <c:pt idx="1373">
                  <c:v>410.7114642153644</c:v>
                </c:pt>
                <c:pt idx="1374">
                  <c:v>410.7114642153644</c:v>
                </c:pt>
                <c:pt idx="1375">
                  <c:v>410.7114642153644</c:v>
                </c:pt>
                <c:pt idx="1376">
                  <c:v>410.7114642153644</c:v>
                </c:pt>
                <c:pt idx="1377">
                  <c:v>410.7114642153644</c:v>
                </c:pt>
                <c:pt idx="1378">
                  <c:v>410.7114642153644</c:v>
                </c:pt>
                <c:pt idx="1379">
                  <c:v>410.7114642153644</c:v>
                </c:pt>
                <c:pt idx="1380">
                  <c:v>410.7114642153644</c:v>
                </c:pt>
                <c:pt idx="1381">
                  <c:v>410.7114642153644</c:v>
                </c:pt>
                <c:pt idx="1382">
                  <c:v>410.7114642153644</c:v>
                </c:pt>
                <c:pt idx="1383">
                  <c:v>410.7114642153644</c:v>
                </c:pt>
                <c:pt idx="1384">
                  <c:v>410.7114642153644</c:v>
                </c:pt>
                <c:pt idx="1385">
                  <c:v>410.7114642153644</c:v>
                </c:pt>
                <c:pt idx="1386">
                  <c:v>410.7114642153644</c:v>
                </c:pt>
                <c:pt idx="1387">
                  <c:v>307.28363755745238</c:v>
                </c:pt>
                <c:pt idx="1388">
                  <c:v>307.28363755745238</c:v>
                </c:pt>
                <c:pt idx="1389">
                  <c:v>307.28363755745238</c:v>
                </c:pt>
                <c:pt idx="1390">
                  <c:v>307.28363755745238</c:v>
                </c:pt>
                <c:pt idx="1391">
                  <c:v>307.28363755745238</c:v>
                </c:pt>
                <c:pt idx="1392">
                  <c:v>307.28363755745238</c:v>
                </c:pt>
                <c:pt idx="1393">
                  <c:v>307.28363755745238</c:v>
                </c:pt>
                <c:pt idx="1394">
                  <c:v>307.28363755745238</c:v>
                </c:pt>
                <c:pt idx="1395">
                  <c:v>307.28363755745238</c:v>
                </c:pt>
                <c:pt idx="1396">
                  <c:v>307.28363755745238</c:v>
                </c:pt>
                <c:pt idx="1397">
                  <c:v>307.28363755745238</c:v>
                </c:pt>
                <c:pt idx="1398">
                  <c:v>307.28363755745238</c:v>
                </c:pt>
                <c:pt idx="1399">
                  <c:v>307.28363755745238</c:v>
                </c:pt>
                <c:pt idx="1400">
                  <c:v>307.28363755745238</c:v>
                </c:pt>
                <c:pt idx="1401">
                  <c:v>307.28363755745238</c:v>
                </c:pt>
                <c:pt idx="1402">
                  <c:v>307.28363755745238</c:v>
                </c:pt>
                <c:pt idx="1403">
                  <c:v>307.28363755745238</c:v>
                </c:pt>
                <c:pt idx="1404">
                  <c:v>307.28363755745238</c:v>
                </c:pt>
                <c:pt idx="1405">
                  <c:v>307.28363755745238</c:v>
                </c:pt>
                <c:pt idx="1406">
                  <c:v>307.28363755745238</c:v>
                </c:pt>
                <c:pt idx="1407">
                  <c:v>307.28363755745238</c:v>
                </c:pt>
                <c:pt idx="1408">
                  <c:v>291.23594221930398</c:v>
                </c:pt>
                <c:pt idx="1409">
                  <c:v>291.23594221930398</c:v>
                </c:pt>
                <c:pt idx="1410">
                  <c:v>291.23594221930398</c:v>
                </c:pt>
                <c:pt idx="1411">
                  <c:v>291.23594221930398</c:v>
                </c:pt>
                <c:pt idx="1412">
                  <c:v>291.23594221930398</c:v>
                </c:pt>
                <c:pt idx="1413">
                  <c:v>291.23594221930398</c:v>
                </c:pt>
                <c:pt idx="1414">
                  <c:v>291.23594221930398</c:v>
                </c:pt>
                <c:pt idx="1415">
                  <c:v>291.23594221930398</c:v>
                </c:pt>
                <c:pt idx="1416">
                  <c:v>291.23594221930398</c:v>
                </c:pt>
                <c:pt idx="1417">
                  <c:v>291.23594221930398</c:v>
                </c:pt>
                <c:pt idx="1418">
                  <c:v>291.23594221930398</c:v>
                </c:pt>
                <c:pt idx="1419">
                  <c:v>291.23594221930398</c:v>
                </c:pt>
                <c:pt idx="1420">
                  <c:v>291.23594221930398</c:v>
                </c:pt>
                <c:pt idx="1421">
                  <c:v>291.23594221930398</c:v>
                </c:pt>
                <c:pt idx="1422">
                  <c:v>291.23594221930398</c:v>
                </c:pt>
                <c:pt idx="1423">
                  <c:v>291.23594221930398</c:v>
                </c:pt>
                <c:pt idx="1424">
                  <c:v>291.23594221930398</c:v>
                </c:pt>
                <c:pt idx="1425">
                  <c:v>291.23594221930398</c:v>
                </c:pt>
                <c:pt idx="1426">
                  <c:v>291.23594221930398</c:v>
                </c:pt>
                <c:pt idx="1427">
                  <c:v>291.23594221930398</c:v>
                </c:pt>
                <c:pt idx="1428">
                  <c:v>291.23594221930398</c:v>
                </c:pt>
                <c:pt idx="1429">
                  <c:v>291.23594221930398</c:v>
                </c:pt>
                <c:pt idx="1430">
                  <c:v>289.71561391989496</c:v>
                </c:pt>
                <c:pt idx="1431">
                  <c:v>289.71561391989496</c:v>
                </c:pt>
                <c:pt idx="1432">
                  <c:v>289.71561391989496</c:v>
                </c:pt>
                <c:pt idx="1433">
                  <c:v>289.71561391989496</c:v>
                </c:pt>
                <c:pt idx="1434">
                  <c:v>289.71561391989496</c:v>
                </c:pt>
                <c:pt idx="1435">
                  <c:v>289.71561391989496</c:v>
                </c:pt>
                <c:pt idx="1436">
                  <c:v>289.71561391989496</c:v>
                </c:pt>
                <c:pt idx="1437">
                  <c:v>289.71561391989496</c:v>
                </c:pt>
                <c:pt idx="1438">
                  <c:v>289.71561391989496</c:v>
                </c:pt>
                <c:pt idx="1439">
                  <c:v>289.71561391989496</c:v>
                </c:pt>
                <c:pt idx="1440">
                  <c:v>289.71561391989496</c:v>
                </c:pt>
                <c:pt idx="1441">
                  <c:v>289.71561391989496</c:v>
                </c:pt>
                <c:pt idx="1442">
                  <c:v>289.71561391989496</c:v>
                </c:pt>
                <c:pt idx="1443">
                  <c:v>289.71561391989496</c:v>
                </c:pt>
                <c:pt idx="1444">
                  <c:v>289.71561391989496</c:v>
                </c:pt>
                <c:pt idx="1445">
                  <c:v>289.71561391989496</c:v>
                </c:pt>
                <c:pt idx="1446">
                  <c:v>289.71561391989496</c:v>
                </c:pt>
                <c:pt idx="1447">
                  <c:v>289.71561391989496</c:v>
                </c:pt>
                <c:pt idx="1448">
                  <c:v>289.71561391989496</c:v>
                </c:pt>
                <c:pt idx="1449">
                  <c:v>289.71561391989496</c:v>
                </c:pt>
                <c:pt idx="1450">
                  <c:v>289.71561391989496</c:v>
                </c:pt>
                <c:pt idx="1451">
                  <c:v>289.71561391989496</c:v>
                </c:pt>
                <c:pt idx="1452">
                  <c:v>289.71561391989496</c:v>
                </c:pt>
                <c:pt idx="1453">
                  <c:v>267.40790544977017</c:v>
                </c:pt>
                <c:pt idx="1454">
                  <c:v>267.40790544977017</c:v>
                </c:pt>
                <c:pt idx="1455">
                  <c:v>267.40790544977017</c:v>
                </c:pt>
                <c:pt idx="1456">
                  <c:v>267.40790544977017</c:v>
                </c:pt>
                <c:pt idx="1457">
                  <c:v>267.40790544977017</c:v>
                </c:pt>
                <c:pt idx="1458">
                  <c:v>267.40790544977017</c:v>
                </c:pt>
                <c:pt idx="1459">
                  <c:v>267.40790544977017</c:v>
                </c:pt>
                <c:pt idx="1460">
                  <c:v>267.40790544977017</c:v>
                </c:pt>
                <c:pt idx="1461">
                  <c:v>267.40790544977017</c:v>
                </c:pt>
                <c:pt idx="1462">
                  <c:v>267.40790544977017</c:v>
                </c:pt>
                <c:pt idx="1463">
                  <c:v>267.40790544977017</c:v>
                </c:pt>
                <c:pt idx="1464">
                  <c:v>267.40790544977017</c:v>
                </c:pt>
                <c:pt idx="1465">
                  <c:v>267.40790544977017</c:v>
                </c:pt>
                <c:pt idx="1466">
                  <c:v>267.40790544977017</c:v>
                </c:pt>
                <c:pt idx="1467">
                  <c:v>267.40790544977017</c:v>
                </c:pt>
                <c:pt idx="1468">
                  <c:v>267.40790544977017</c:v>
                </c:pt>
                <c:pt idx="1469">
                  <c:v>267.40790544977017</c:v>
                </c:pt>
                <c:pt idx="1470">
                  <c:v>267.40790544977017</c:v>
                </c:pt>
                <c:pt idx="1471">
                  <c:v>267.40790544977017</c:v>
                </c:pt>
                <c:pt idx="1472">
                  <c:v>267.40790544977017</c:v>
                </c:pt>
                <c:pt idx="1473">
                  <c:v>267.40790544977017</c:v>
                </c:pt>
                <c:pt idx="1474">
                  <c:v>227.60470124753775</c:v>
                </c:pt>
                <c:pt idx="1475">
                  <c:v>227.60470124753775</c:v>
                </c:pt>
                <c:pt idx="1476">
                  <c:v>227.60470124753775</c:v>
                </c:pt>
                <c:pt idx="1477">
                  <c:v>227.60470124753775</c:v>
                </c:pt>
                <c:pt idx="1478">
                  <c:v>227.60470124753775</c:v>
                </c:pt>
                <c:pt idx="1479">
                  <c:v>227.60470124753775</c:v>
                </c:pt>
                <c:pt idx="1480">
                  <c:v>227.60470124753775</c:v>
                </c:pt>
                <c:pt idx="1481">
                  <c:v>227.60470124753775</c:v>
                </c:pt>
                <c:pt idx="1482">
                  <c:v>227.60470124753775</c:v>
                </c:pt>
                <c:pt idx="1483">
                  <c:v>227.60470124753775</c:v>
                </c:pt>
                <c:pt idx="1484">
                  <c:v>227.60470124753775</c:v>
                </c:pt>
                <c:pt idx="1485">
                  <c:v>227.60470124753775</c:v>
                </c:pt>
                <c:pt idx="1486">
                  <c:v>227.60470124753775</c:v>
                </c:pt>
                <c:pt idx="1487">
                  <c:v>227.60470124753775</c:v>
                </c:pt>
                <c:pt idx="1488">
                  <c:v>227.60470124753775</c:v>
                </c:pt>
                <c:pt idx="1489">
                  <c:v>227.60470124753775</c:v>
                </c:pt>
                <c:pt idx="1490">
                  <c:v>227.60470124753775</c:v>
                </c:pt>
                <c:pt idx="1491">
                  <c:v>227.60470124753775</c:v>
                </c:pt>
                <c:pt idx="1492">
                  <c:v>227.60470124753775</c:v>
                </c:pt>
                <c:pt idx="1493">
                  <c:v>227.60470124753775</c:v>
                </c:pt>
                <c:pt idx="1494">
                  <c:v>227.60470124753775</c:v>
                </c:pt>
                <c:pt idx="1495">
                  <c:v>227.60470124753775</c:v>
                </c:pt>
                <c:pt idx="1496">
                  <c:v>205.5873801707157</c:v>
                </c:pt>
                <c:pt idx="1497">
                  <c:v>205.5873801707157</c:v>
                </c:pt>
                <c:pt idx="1498">
                  <c:v>205.5873801707157</c:v>
                </c:pt>
                <c:pt idx="1499">
                  <c:v>205.5873801707157</c:v>
                </c:pt>
                <c:pt idx="1500">
                  <c:v>205.5873801707157</c:v>
                </c:pt>
                <c:pt idx="1501">
                  <c:v>205.5873801707157</c:v>
                </c:pt>
                <c:pt idx="1502">
                  <c:v>205.5873801707157</c:v>
                </c:pt>
                <c:pt idx="1503">
                  <c:v>205.5873801707157</c:v>
                </c:pt>
                <c:pt idx="1504">
                  <c:v>205.5873801707157</c:v>
                </c:pt>
                <c:pt idx="1505">
                  <c:v>205.5873801707157</c:v>
                </c:pt>
                <c:pt idx="1506">
                  <c:v>205.5873801707157</c:v>
                </c:pt>
                <c:pt idx="1507">
                  <c:v>205.5873801707157</c:v>
                </c:pt>
                <c:pt idx="1508">
                  <c:v>205.5873801707157</c:v>
                </c:pt>
                <c:pt idx="1509">
                  <c:v>205.5873801707157</c:v>
                </c:pt>
                <c:pt idx="1510">
                  <c:v>205.5873801707157</c:v>
                </c:pt>
                <c:pt idx="1511">
                  <c:v>205.5873801707157</c:v>
                </c:pt>
                <c:pt idx="1512">
                  <c:v>205.5873801707157</c:v>
                </c:pt>
                <c:pt idx="1513">
                  <c:v>205.5873801707157</c:v>
                </c:pt>
                <c:pt idx="1514">
                  <c:v>205.5873801707157</c:v>
                </c:pt>
                <c:pt idx="1515">
                  <c:v>205.5873801707157</c:v>
                </c:pt>
                <c:pt idx="1516">
                  <c:v>205.5873801707157</c:v>
                </c:pt>
                <c:pt idx="1517">
                  <c:v>205.5873801707157</c:v>
                </c:pt>
                <c:pt idx="1518">
                  <c:v>192.89141168745897</c:v>
                </c:pt>
                <c:pt idx="1519">
                  <c:v>192.89141168745897</c:v>
                </c:pt>
                <c:pt idx="1520">
                  <c:v>192.89141168745897</c:v>
                </c:pt>
                <c:pt idx="1521">
                  <c:v>192.89141168745897</c:v>
                </c:pt>
                <c:pt idx="1522">
                  <c:v>192.89141168745897</c:v>
                </c:pt>
                <c:pt idx="1523">
                  <c:v>192.89141168745897</c:v>
                </c:pt>
                <c:pt idx="1524">
                  <c:v>192.89141168745897</c:v>
                </c:pt>
                <c:pt idx="1525">
                  <c:v>192.89141168745897</c:v>
                </c:pt>
                <c:pt idx="1526">
                  <c:v>192.89141168745897</c:v>
                </c:pt>
                <c:pt idx="1527">
                  <c:v>192.89141168745897</c:v>
                </c:pt>
                <c:pt idx="1528">
                  <c:v>192.89141168745897</c:v>
                </c:pt>
                <c:pt idx="1529">
                  <c:v>192.89141168745897</c:v>
                </c:pt>
                <c:pt idx="1530">
                  <c:v>192.89141168745897</c:v>
                </c:pt>
                <c:pt idx="1531">
                  <c:v>192.89141168745897</c:v>
                </c:pt>
                <c:pt idx="1532">
                  <c:v>192.89141168745897</c:v>
                </c:pt>
                <c:pt idx="1533">
                  <c:v>192.89141168745897</c:v>
                </c:pt>
                <c:pt idx="1534">
                  <c:v>192.89141168745897</c:v>
                </c:pt>
                <c:pt idx="1535">
                  <c:v>192.89141168745897</c:v>
                </c:pt>
                <c:pt idx="1536">
                  <c:v>192.89141168745897</c:v>
                </c:pt>
                <c:pt idx="1537">
                  <c:v>192.89141168745897</c:v>
                </c:pt>
                <c:pt idx="1538">
                  <c:v>192.89141168745897</c:v>
                </c:pt>
                <c:pt idx="1539">
                  <c:v>222.40006565988182</c:v>
                </c:pt>
                <c:pt idx="1540">
                  <c:v>222.40006565988182</c:v>
                </c:pt>
                <c:pt idx="1541">
                  <c:v>222.40006565988182</c:v>
                </c:pt>
                <c:pt idx="1542">
                  <c:v>222.40006565988182</c:v>
                </c:pt>
                <c:pt idx="1543">
                  <c:v>222.40006565988182</c:v>
                </c:pt>
                <c:pt idx="1544">
                  <c:v>222.40006565988182</c:v>
                </c:pt>
                <c:pt idx="1545">
                  <c:v>222.40006565988182</c:v>
                </c:pt>
                <c:pt idx="1546">
                  <c:v>222.40006565988182</c:v>
                </c:pt>
                <c:pt idx="1547">
                  <c:v>222.40006565988182</c:v>
                </c:pt>
                <c:pt idx="1548">
                  <c:v>222.40006565988182</c:v>
                </c:pt>
                <c:pt idx="1549">
                  <c:v>222.40006565988182</c:v>
                </c:pt>
                <c:pt idx="1550">
                  <c:v>222.40006565988182</c:v>
                </c:pt>
                <c:pt idx="1551">
                  <c:v>222.40006565988182</c:v>
                </c:pt>
                <c:pt idx="1552">
                  <c:v>222.40006565988182</c:v>
                </c:pt>
                <c:pt idx="1553">
                  <c:v>222.40006565988182</c:v>
                </c:pt>
                <c:pt idx="1554">
                  <c:v>222.40006565988182</c:v>
                </c:pt>
                <c:pt idx="1555">
                  <c:v>222.40006565988182</c:v>
                </c:pt>
                <c:pt idx="1556">
                  <c:v>222.40006565988182</c:v>
                </c:pt>
                <c:pt idx="1557">
                  <c:v>222.40006565988182</c:v>
                </c:pt>
                <c:pt idx="1558">
                  <c:v>222.40006565988182</c:v>
                </c:pt>
                <c:pt idx="1559">
                  <c:v>222.40006565988182</c:v>
                </c:pt>
                <c:pt idx="1560">
                  <c:v>222.40006565988182</c:v>
                </c:pt>
                <c:pt idx="1561">
                  <c:v>222.40006565988182</c:v>
                </c:pt>
                <c:pt idx="1562">
                  <c:v>307.55196323046619</c:v>
                </c:pt>
                <c:pt idx="1563">
                  <c:v>307.55196323046619</c:v>
                </c:pt>
                <c:pt idx="1564">
                  <c:v>307.55196323046619</c:v>
                </c:pt>
                <c:pt idx="1565">
                  <c:v>307.55196323046619</c:v>
                </c:pt>
                <c:pt idx="1566">
                  <c:v>307.55196323046619</c:v>
                </c:pt>
                <c:pt idx="1567">
                  <c:v>307.55196323046619</c:v>
                </c:pt>
                <c:pt idx="1568">
                  <c:v>307.55196323046619</c:v>
                </c:pt>
                <c:pt idx="1569">
                  <c:v>307.55196323046619</c:v>
                </c:pt>
                <c:pt idx="1570">
                  <c:v>307.55196323046619</c:v>
                </c:pt>
                <c:pt idx="1571">
                  <c:v>307.55196323046619</c:v>
                </c:pt>
                <c:pt idx="1572">
                  <c:v>307.55196323046619</c:v>
                </c:pt>
                <c:pt idx="1573">
                  <c:v>307.55196323046619</c:v>
                </c:pt>
                <c:pt idx="1574">
                  <c:v>307.55196323046619</c:v>
                </c:pt>
                <c:pt idx="1575">
                  <c:v>307.55196323046619</c:v>
                </c:pt>
                <c:pt idx="1576">
                  <c:v>307.55196323046619</c:v>
                </c:pt>
                <c:pt idx="1577">
                  <c:v>307.55196323046619</c:v>
                </c:pt>
                <c:pt idx="1578">
                  <c:v>307.55196323046619</c:v>
                </c:pt>
                <c:pt idx="1579">
                  <c:v>307.55196323046619</c:v>
                </c:pt>
                <c:pt idx="1580">
                  <c:v>307.55196323046619</c:v>
                </c:pt>
                <c:pt idx="1581">
                  <c:v>307.55196323046619</c:v>
                </c:pt>
                <c:pt idx="1582">
                  <c:v>307.55196323046619</c:v>
                </c:pt>
                <c:pt idx="1583">
                  <c:v>254.93779382797109</c:v>
                </c:pt>
                <c:pt idx="1584">
                  <c:v>254.93779382797109</c:v>
                </c:pt>
                <c:pt idx="1585">
                  <c:v>254.93779382797109</c:v>
                </c:pt>
                <c:pt idx="1586">
                  <c:v>254.93779382797109</c:v>
                </c:pt>
                <c:pt idx="1587">
                  <c:v>254.93779382797109</c:v>
                </c:pt>
                <c:pt idx="1588">
                  <c:v>254.93779382797109</c:v>
                </c:pt>
                <c:pt idx="1589">
                  <c:v>254.93779382797109</c:v>
                </c:pt>
                <c:pt idx="1590">
                  <c:v>254.93779382797109</c:v>
                </c:pt>
                <c:pt idx="1591">
                  <c:v>254.93779382797109</c:v>
                </c:pt>
                <c:pt idx="1592">
                  <c:v>254.93779382797109</c:v>
                </c:pt>
                <c:pt idx="1593">
                  <c:v>254.93779382797109</c:v>
                </c:pt>
                <c:pt idx="1594">
                  <c:v>254.93779382797109</c:v>
                </c:pt>
                <c:pt idx="1595">
                  <c:v>254.93779382797109</c:v>
                </c:pt>
                <c:pt idx="1596">
                  <c:v>254.93779382797109</c:v>
                </c:pt>
                <c:pt idx="1597">
                  <c:v>254.93779382797109</c:v>
                </c:pt>
                <c:pt idx="1598">
                  <c:v>254.93779382797109</c:v>
                </c:pt>
                <c:pt idx="1599">
                  <c:v>254.93779382797109</c:v>
                </c:pt>
                <c:pt idx="1600">
                  <c:v>254.93779382797109</c:v>
                </c:pt>
                <c:pt idx="1601">
                  <c:v>254.93779382797109</c:v>
                </c:pt>
                <c:pt idx="1602">
                  <c:v>254.93779382797109</c:v>
                </c:pt>
                <c:pt idx="1603">
                  <c:v>254.93779382797109</c:v>
                </c:pt>
              </c:numCache>
            </c:numRef>
          </c:val>
          <c:smooth val="0"/>
          <c:extLst>
            <c:ext xmlns:c16="http://schemas.microsoft.com/office/drawing/2014/chart" uri="{C3380CC4-5D6E-409C-BE32-E72D297353CC}">
              <c16:uniqueId val="{00000001-D526-485A-AAD5-D65B57E2C933}"/>
            </c:ext>
          </c:extLst>
        </c:ser>
        <c:ser>
          <c:idx val="2"/>
          <c:order val="2"/>
          <c:tx>
            <c:strRef>
              <c:f>Fuel!$T$4</c:f>
              <c:strCache>
                <c:ptCount val="1"/>
                <c:pt idx="0">
                  <c:v>Precio Exportación EPP</c:v>
                </c:pt>
              </c:strCache>
            </c:strRef>
          </c:tx>
          <c:spPr>
            <a:ln w="38100"/>
          </c:spPr>
          <c:marker>
            <c:symbol val="none"/>
          </c:marker>
          <c:cat>
            <c:numRef>
              <c:f>Fuel!$C$94:$C$1697</c:f>
              <c:numCache>
                <c:formatCode>m/d/yyyy</c:formatCode>
                <c:ptCount val="1604"/>
                <c:pt idx="1">
                  <c:v>44677</c:v>
                </c:pt>
                <c:pt idx="2">
                  <c:v>44676</c:v>
                </c:pt>
                <c:pt idx="3">
                  <c:v>44673</c:v>
                </c:pt>
                <c:pt idx="4">
                  <c:v>44672</c:v>
                </c:pt>
                <c:pt idx="5">
                  <c:v>44671</c:v>
                </c:pt>
                <c:pt idx="6">
                  <c:v>44670</c:v>
                </c:pt>
                <c:pt idx="7">
                  <c:v>44669</c:v>
                </c:pt>
                <c:pt idx="8">
                  <c:v>44665</c:v>
                </c:pt>
                <c:pt idx="9">
                  <c:v>44664</c:v>
                </c:pt>
                <c:pt idx="10">
                  <c:v>44663</c:v>
                </c:pt>
                <c:pt idx="11">
                  <c:v>44662</c:v>
                </c:pt>
                <c:pt idx="12">
                  <c:v>44659</c:v>
                </c:pt>
                <c:pt idx="13">
                  <c:v>44658</c:v>
                </c:pt>
                <c:pt idx="14">
                  <c:v>44657</c:v>
                </c:pt>
                <c:pt idx="15">
                  <c:v>44656</c:v>
                </c:pt>
                <c:pt idx="16">
                  <c:v>44655</c:v>
                </c:pt>
                <c:pt idx="17">
                  <c:v>44652</c:v>
                </c:pt>
                <c:pt idx="18">
                  <c:v>44651</c:v>
                </c:pt>
                <c:pt idx="19">
                  <c:v>44650</c:v>
                </c:pt>
                <c:pt idx="20">
                  <c:v>44649</c:v>
                </c:pt>
                <c:pt idx="21">
                  <c:v>44648</c:v>
                </c:pt>
                <c:pt idx="22">
                  <c:v>44645</c:v>
                </c:pt>
                <c:pt idx="23">
                  <c:v>44644</c:v>
                </c:pt>
                <c:pt idx="24">
                  <c:v>44643</c:v>
                </c:pt>
                <c:pt idx="25">
                  <c:v>44642</c:v>
                </c:pt>
                <c:pt idx="26">
                  <c:v>44641</c:v>
                </c:pt>
                <c:pt idx="27">
                  <c:v>44638</c:v>
                </c:pt>
                <c:pt idx="28">
                  <c:v>44637</c:v>
                </c:pt>
                <c:pt idx="29">
                  <c:v>44636</c:v>
                </c:pt>
                <c:pt idx="30">
                  <c:v>44635</c:v>
                </c:pt>
                <c:pt idx="31">
                  <c:v>44634</c:v>
                </c:pt>
                <c:pt idx="32">
                  <c:v>44631</c:v>
                </c:pt>
                <c:pt idx="33">
                  <c:v>44630</c:v>
                </c:pt>
                <c:pt idx="34">
                  <c:v>44629</c:v>
                </c:pt>
                <c:pt idx="35">
                  <c:v>44628</c:v>
                </c:pt>
                <c:pt idx="36">
                  <c:v>44627</c:v>
                </c:pt>
                <c:pt idx="37">
                  <c:v>44624</c:v>
                </c:pt>
                <c:pt idx="38">
                  <c:v>44623</c:v>
                </c:pt>
                <c:pt idx="39">
                  <c:v>44622</c:v>
                </c:pt>
                <c:pt idx="40">
                  <c:v>44621</c:v>
                </c:pt>
                <c:pt idx="41">
                  <c:v>44620</c:v>
                </c:pt>
                <c:pt idx="42">
                  <c:v>44617</c:v>
                </c:pt>
                <c:pt idx="43">
                  <c:v>44616</c:v>
                </c:pt>
                <c:pt idx="44">
                  <c:v>44615</c:v>
                </c:pt>
                <c:pt idx="45">
                  <c:v>44614</c:v>
                </c:pt>
                <c:pt idx="46">
                  <c:v>44610</c:v>
                </c:pt>
                <c:pt idx="47">
                  <c:v>44609</c:v>
                </c:pt>
                <c:pt idx="48">
                  <c:v>44608</c:v>
                </c:pt>
                <c:pt idx="49">
                  <c:v>44607</c:v>
                </c:pt>
                <c:pt idx="50">
                  <c:v>44606</c:v>
                </c:pt>
                <c:pt idx="51">
                  <c:v>44603</c:v>
                </c:pt>
                <c:pt idx="52">
                  <c:v>44602</c:v>
                </c:pt>
                <c:pt idx="53">
                  <c:v>44601</c:v>
                </c:pt>
                <c:pt idx="54">
                  <c:v>44600</c:v>
                </c:pt>
                <c:pt idx="55">
                  <c:v>44599</c:v>
                </c:pt>
                <c:pt idx="56">
                  <c:v>44596</c:v>
                </c:pt>
                <c:pt idx="57">
                  <c:v>44595</c:v>
                </c:pt>
                <c:pt idx="58">
                  <c:v>44594</c:v>
                </c:pt>
                <c:pt idx="59">
                  <c:v>44593</c:v>
                </c:pt>
                <c:pt idx="60">
                  <c:v>44592</c:v>
                </c:pt>
                <c:pt idx="61">
                  <c:v>44589</c:v>
                </c:pt>
                <c:pt idx="62">
                  <c:v>44588</c:v>
                </c:pt>
                <c:pt idx="63">
                  <c:v>44587</c:v>
                </c:pt>
                <c:pt idx="64">
                  <c:v>44586</c:v>
                </c:pt>
                <c:pt idx="65">
                  <c:v>44585</c:v>
                </c:pt>
                <c:pt idx="66">
                  <c:v>44582</c:v>
                </c:pt>
                <c:pt idx="67">
                  <c:v>44581</c:v>
                </c:pt>
                <c:pt idx="68">
                  <c:v>44580</c:v>
                </c:pt>
                <c:pt idx="69">
                  <c:v>44579</c:v>
                </c:pt>
                <c:pt idx="70">
                  <c:v>44578</c:v>
                </c:pt>
                <c:pt idx="71">
                  <c:v>44575</c:v>
                </c:pt>
                <c:pt idx="72">
                  <c:v>44574</c:v>
                </c:pt>
                <c:pt idx="73">
                  <c:v>44573</c:v>
                </c:pt>
                <c:pt idx="74">
                  <c:v>44572</c:v>
                </c:pt>
                <c:pt idx="75">
                  <c:v>44571</c:v>
                </c:pt>
                <c:pt idx="76">
                  <c:v>44568</c:v>
                </c:pt>
                <c:pt idx="77">
                  <c:v>44567</c:v>
                </c:pt>
                <c:pt idx="78">
                  <c:v>44566</c:v>
                </c:pt>
                <c:pt idx="79">
                  <c:v>44565</c:v>
                </c:pt>
                <c:pt idx="80">
                  <c:v>44564</c:v>
                </c:pt>
                <c:pt idx="81">
                  <c:v>44560</c:v>
                </c:pt>
                <c:pt idx="82">
                  <c:v>44559</c:v>
                </c:pt>
                <c:pt idx="83">
                  <c:v>44558</c:v>
                </c:pt>
                <c:pt idx="84">
                  <c:v>44557</c:v>
                </c:pt>
                <c:pt idx="85">
                  <c:v>44553</c:v>
                </c:pt>
                <c:pt idx="86">
                  <c:v>44552</c:v>
                </c:pt>
                <c:pt idx="87">
                  <c:v>44551</c:v>
                </c:pt>
                <c:pt idx="88">
                  <c:v>44550</c:v>
                </c:pt>
                <c:pt idx="89">
                  <c:v>44547</c:v>
                </c:pt>
                <c:pt idx="90">
                  <c:v>44546</c:v>
                </c:pt>
                <c:pt idx="91">
                  <c:v>44545</c:v>
                </c:pt>
                <c:pt idx="92">
                  <c:v>44544</c:v>
                </c:pt>
                <c:pt idx="93">
                  <c:v>44543</c:v>
                </c:pt>
                <c:pt idx="94">
                  <c:v>44540</c:v>
                </c:pt>
                <c:pt idx="95">
                  <c:v>44539</c:v>
                </c:pt>
                <c:pt idx="96">
                  <c:v>44538</c:v>
                </c:pt>
                <c:pt idx="97">
                  <c:v>44537</c:v>
                </c:pt>
                <c:pt idx="98">
                  <c:v>44536</c:v>
                </c:pt>
                <c:pt idx="99">
                  <c:v>44533</c:v>
                </c:pt>
                <c:pt idx="100">
                  <c:v>44532</c:v>
                </c:pt>
                <c:pt idx="101">
                  <c:v>44531</c:v>
                </c:pt>
                <c:pt idx="102">
                  <c:v>44530</c:v>
                </c:pt>
                <c:pt idx="103">
                  <c:v>44529</c:v>
                </c:pt>
                <c:pt idx="104">
                  <c:v>44524</c:v>
                </c:pt>
                <c:pt idx="105">
                  <c:v>44523</c:v>
                </c:pt>
                <c:pt idx="106">
                  <c:v>44522</c:v>
                </c:pt>
                <c:pt idx="107">
                  <c:v>44519</c:v>
                </c:pt>
                <c:pt idx="108">
                  <c:v>44518</c:v>
                </c:pt>
                <c:pt idx="109">
                  <c:v>44517</c:v>
                </c:pt>
                <c:pt idx="110">
                  <c:v>44516</c:v>
                </c:pt>
                <c:pt idx="111">
                  <c:v>44515</c:v>
                </c:pt>
                <c:pt idx="112">
                  <c:v>44512</c:v>
                </c:pt>
                <c:pt idx="113">
                  <c:v>44511</c:v>
                </c:pt>
                <c:pt idx="114">
                  <c:v>44510</c:v>
                </c:pt>
                <c:pt idx="115">
                  <c:v>44509</c:v>
                </c:pt>
                <c:pt idx="116">
                  <c:v>44508</c:v>
                </c:pt>
                <c:pt idx="117">
                  <c:v>44505</c:v>
                </c:pt>
                <c:pt idx="118">
                  <c:v>44504</c:v>
                </c:pt>
                <c:pt idx="119">
                  <c:v>44503</c:v>
                </c:pt>
                <c:pt idx="120">
                  <c:v>44502</c:v>
                </c:pt>
                <c:pt idx="121">
                  <c:v>44501</c:v>
                </c:pt>
                <c:pt idx="122">
                  <c:v>44498</c:v>
                </c:pt>
                <c:pt idx="123">
                  <c:v>44497</c:v>
                </c:pt>
                <c:pt idx="124">
                  <c:v>44496</c:v>
                </c:pt>
                <c:pt idx="125">
                  <c:v>44495</c:v>
                </c:pt>
                <c:pt idx="126">
                  <c:v>44494</c:v>
                </c:pt>
                <c:pt idx="127">
                  <c:v>44491</c:v>
                </c:pt>
                <c:pt idx="128">
                  <c:v>44490</c:v>
                </c:pt>
                <c:pt idx="129">
                  <c:v>44489</c:v>
                </c:pt>
                <c:pt idx="130">
                  <c:v>44488</c:v>
                </c:pt>
                <c:pt idx="131">
                  <c:v>44487</c:v>
                </c:pt>
                <c:pt idx="132">
                  <c:v>44484</c:v>
                </c:pt>
                <c:pt idx="133">
                  <c:v>44483</c:v>
                </c:pt>
                <c:pt idx="134">
                  <c:v>44482</c:v>
                </c:pt>
                <c:pt idx="135">
                  <c:v>44481</c:v>
                </c:pt>
                <c:pt idx="136">
                  <c:v>44480</c:v>
                </c:pt>
                <c:pt idx="137">
                  <c:v>44477</c:v>
                </c:pt>
                <c:pt idx="138">
                  <c:v>44476</c:v>
                </c:pt>
                <c:pt idx="139">
                  <c:v>44475</c:v>
                </c:pt>
                <c:pt idx="140">
                  <c:v>44474</c:v>
                </c:pt>
                <c:pt idx="141">
                  <c:v>44473</c:v>
                </c:pt>
                <c:pt idx="142">
                  <c:v>44470</c:v>
                </c:pt>
                <c:pt idx="143">
                  <c:v>44469</c:v>
                </c:pt>
                <c:pt idx="144">
                  <c:v>44468</c:v>
                </c:pt>
                <c:pt idx="145">
                  <c:v>44467</c:v>
                </c:pt>
                <c:pt idx="146">
                  <c:v>44464</c:v>
                </c:pt>
                <c:pt idx="147">
                  <c:v>44463</c:v>
                </c:pt>
                <c:pt idx="148">
                  <c:v>44462</c:v>
                </c:pt>
                <c:pt idx="149">
                  <c:v>44461</c:v>
                </c:pt>
                <c:pt idx="150">
                  <c:v>44460</c:v>
                </c:pt>
                <c:pt idx="151">
                  <c:v>44459</c:v>
                </c:pt>
                <c:pt idx="152">
                  <c:v>44456</c:v>
                </c:pt>
                <c:pt idx="153">
                  <c:v>44455</c:v>
                </c:pt>
                <c:pt idx="154">
                  <c:v>44454</c:v>
                </c:pt>
                <c:pt idx="155">
                  <c:v>44453</c:v>
                </c:pt>
                <c:pt idx="156">
                  <c:v>44452</c:v>
                </c:pt>
                <c:pt idx="157">
                  <c:v>44449</c:v>
                </c:pt>
                <c:pt idx="158">
                  <c:v>44448</c:v>
                </c:pt>
                <c:pt idx="159">
                  <c:v>44447</c:v>
                </c:pt>
                <c:pt idx="160">
                  <c:v>44446</c:v>
                </c:pt>
                <c:pt idx="161">
                  <c:v>44445</c:v>
                </c:pt>
                <c:pt idx="162">
                  <c:v>44442</c:v>
                </c:pt>
                <c:pt idx="163">
                  <c:v>44441</c:v>
                </c:pt>
                <c:pt idx="164">
                  <c:v>44440</c:v>
                </c:pt>
                <c:pt idx="165">
                  <c:v>44439</c:v>
                </c:pt>
                <c:pt idx="166">
                  <c:v>44438</c:v>
                </c:pt>
                <c:pt idx="167">
                  <c:v>44435</c:v>
                </c:pt>
                <c:pt idx="168">
                  <c:v>44434</c:v>
                </c:pt>
                <c:pt idx="169">
                  <c:v>44433</c:v>
                </c:pt>
                <c:pt idx="170">
                  <c:v>44432</c:v>
                </c:pt>
                <c:pt idx="171">
                  <c:v>44431</c:v>
                </c:pt>
                <c:pt idx="172">
                  <c:v>44428</c:v>
                </c:pt>
                <c:pt idx="173">
                  <c:v>44427</c:v>
                </c:pt>
                <c:pt idx="174">
                  <c:v>44426</c:v>
                </c:pt>
                <c:pt idx="175">
                  <c:v>44425</c:v>
                </c:pt>
                <c:pt idx="176">
                  <c:v>44424</c:v>
                </c:pt>
                <c:pt idx="177">
                  <c:v>44421</c:v>
                </c:pt>
                <c:pt idx="178">
                  <c:v>44420</c:v>
                </c:pt>
                <c:pt idx="179">
                  <c:v>44419</c:v>
                </c:pt>
                <c:pt idx="180">
                  <c:v>44418</c:v>
                </c:pt>
                <c:pt idx="181">
                  <c:v>44417</c:v>
                </c:pt>
                <c:pt idx="182">
                  <c:v>44414</c:v>
                </c:pt>
                <c:pt idx="183">
                  <c:v>44413</c:v>
                </c:pt>
                <c:pt idx="184">
                  <c:v>44412</c:v>
                </c:pt>
                <c:pt idx="185">
                  <c:v>44411</c:v>
                </c:pt>
                <c:pt idx="186">
                  <c:v>44410</c:v>
                </c:pt>
                <c:pt idx="187">
                  <c:v>44407</c:v>
                </c:pt>
                <c:pt idx="188">
                  <c:v>44406</c:v>
                </c:pt>
                <c:pt idx="189">
                  <c:v>44405</c:v>
                </c:pt>
                <c:pt idx="190">
                  <c:v>44404</c:v>
                </c:pt>
                <c:pt idx="191">
                  <c:v>44403</c:v>
                </c:pt>
                <c:pt idx="192">
                  <c:v>44400</c:v>
                </c:pt>
                <c:pt idx="193">
                  <c:v>44399</c:v>
                </c:pt>
                <c:pt idx="194">
                  <c:v>44398</c:v>
                </c:pt>
                <c:pt idx="195">
                  <c:v>44397</c:v>
                </c:pt>
                <c:pt idx="196">
                  <c:v>44396</c:v>
                </c:pt>
                <c:pt idx="197">
                  <c:v>44393</c:v>
                </c:pt>
                <c:pt idx="198">
                  <c:v>44392</c:v>
                </c:pt>
                <c:pt idx="199">
                  <c:v>44391</c:v>
                </c:pt>
                <c:pt idx="200">
                  <c:v>44390</c:v>
                </c:pt>
                <c:pt idx="201">
                  <c:v>44389</c:v>
                </c:pt>
                <c:pt idx="202">
                  <c:v>44386</c:v>
                </c:pt>
                <c:pt idx="203">
                  <c:v>44385</c:v>
                </c:pt>
                <c:pt idx="204">
                  <c:v>44384</c:v>
                </c:pt>
                <c:pt idx="205">
                  <c:v>44383</c:v>
                </c:pt>
                <c:pt idx="206">
                  <c:v>44382</c:v>
                </c:pt>
                <c:pt idx="207">
                  <c:v>44379</c:v>
                </c:pt>
                <c:pt idx="208">
                  <c:v>44378</c:v>
                </c:pt>
                <c:pt idx="209">
                  <c:v>44377</c:v>
                </c:pt>
                <c:pt idx="210">
                  <c:v>44376</c:v>
                </c:pt>
                <c:pt idx="211">
                  <c:v>44375</c:v>
                </c:pt>
                <c:pt idx="212">
                  <c:v>44372</c:v>
                </c:pt>
                <c:pt idx="213">
                  <c:v>44371</c:v>
                </c:pt>
                <c:pt idx="214">
                  <c:v>44370</c:v>
                </c:pt>
                <c:pt idx="215">
                  <c:v>44369</c:v>
                </c:pt>
                <c:pt idx="216">
                  <c:v>44368</c:v>
                </c:pt>
                <c:pt idx="217">
                  <c:v>44365</c:v>
                </c:pt>
                <c:pt idx="218">
                  <c:v>44364</c:v>
                </c:pt>
                <c:pt idx="219">
                  <c:v>44363</c:v>
                </c:pt>
                <c:pt idx="220">
                  <c:v>44362</c:v>
                </c:pt>
                <c:pt idx="221">
                  <c:v>44361</c:v>
                </c:pt>
                <c:pt idx="222">
                  <c:v>44358</c:v>
                </c:pt>
                <c:pt idx="223">
                  <c:v>44357</c:v>
                </c:pt>
                <c:pt idx="224">
                  <c:v>44350</c:v>
                </c:pt>
                <c:pt idx="225">
                  <c:v>44349</c:v>
                </c:pt>
                <c:pt idx="226">
                  <c:v>44348</c:v>
                </c:pt>
                <c:pt idx="227">
                  <c:v>44347</c:v>
                </c:pt>
                <c:pt idx="228">
                  <c:v>44344</c:v>
                </c:pt>
                <c:pt idx="229">
                  <c:v>44343</c:v>
                </c:pt>
                <c:pt idx="230">
                  <c:v>44342</c:v>
                </c:pt>
                <c:pt idx="231">
                  <c:v>44341</c:v>
                </c:pt>
                <c:pt idx="232">
                  <c:v>44340</c:v>
                </c:pt>
                <c:pt idx="233">
                  <c:v>44337</c:v>
                </c:pt>
                <c:pt idx="234">
                  <c:v>44336</c:v>
                </c:pt>
                <c:pt idx="235">
                  <c:v>44335</c:v>
                </c:pt>
                <c:pt idx="236">
                  <c:v>44334</c:v>
                </c:pt>
                <c:pt idx="237">
                  <c:v>44333</c:v>
                </c:pt>
                <c:pt idx="238">
                  <c:v>44330</c:v>
                </c:pt>
                <c:pt idx="239">
                  <c:v>44329</c:v>
                </c:pt>
                <c:pt idx="240">
                  <c:v>44328</c:v>
                </c:pt>
                <c:pt idx="241">
                  <c:v>44327</c:v>
                </c:pt>
                <c:pt idx="242">
                  <c:v>44326</c:v>
                </c:pt>
                <c:pt idx="243">
                  <c:v>44323</c:v>
                </c:pt>
                <c:pt idx="244">
                  <c:v>44322</c:v>
                </c:pt>
                <c:pt idx="245">
                  <c:v>44321</c:v>
                </c:pt>
                <c:pt idx="246">
                  <c:v>44320</c:v>
                </c:pt>
                <c:pt idx="247">
                  <c:v>44319</c:v>
                </c:pt>
                <c:pt idx="248">
                  <c:v>44316</c:v>
                </c:pt>
                <c:pt idx="249">
                  <c:v>44315</c:v>
                </c:pt>
                <c:pt idx="250">
                  <c:v>44314</c:v>
                </c:pt>
                <c:pt idx="251">
                  <c:v>44313</c:v>
                </c:pt>
                <c:pt idx="252">
                  <c:v>44312</c:v>
                </c:pt>
                <c:pt idx="253">
                  <c:v>44309</c:v>
                </c:pt>
                <c:pt idx="254">
                  <c:v>44308</c:v>
                </c:pt>
                <c:pt idx="255">
                  <c:v>44307</c:v>
                </c:pt>
                <c:pt idx="256">
                  <c:v>44306</c:v>
                </c:pt>
                <c:pt idx="257">
                  <c:v>44305</c:v>
                </c:pt>
                <c:pt idx="258">
                  <c:v>44302</c:v>
                </c:pt>
                <c:pt idx="259">
                  <c:v>44301</c:v>
                </c:pt>
                <c:pt idx="260">
                  <c:v>44300</c:v>
                </c:pt>
                <c:pt idx="261">
                  <c:v>44299</c:v>
                </c:pt>
                <c:pt idx="262">
                  <c:v>44298</c:v>
                </c:pt>
                <c:pt idx="263">
                  <c:v>44295</c:v>
                </c:pt>
                <c:pt idx="264">
                  <c:v>44294</c:v>
                </c:pt>
                <c:pt idx="265">
                  <c:v>44293</c:v>
                </c:pt>
                <c:pt idx="266">
                  <c:v>44292</c:v>
                </c:pt>
                <c:pt idx="267">
                  <c:v>44291</c:v>
                </c:pt>
                <c:pt idx="268">
                  <c:v>44288</c:v>
                </c:pt>
                <c:pt idx="269">
                  <c:v>44287</c:v>
                </c:pt>
                <c:pt idx="270">
                  <c:v>44286</c:v>
                </c:pt>
                <c:pt idx="271">
                  <c:v>44285</c:v>
                </c:pt>
                <c:pt idx="272">
                  <c:v>44284</c:v>
                </c:pt>
                <c:pt idx="273">
                  <c:v>44281</c:v>
                </c:pt>
                <c:pt idx="274">
                  <c:v>44280</c:v>
                </c:pt>
                <c:pt idx="275">
                  <c:v>44279</c:v>
                </c:pt>
                <c:pt idx="276">
                  <c:v>44278</c:v>
                </c:pt>
                <c:pt idx="277">
                  <c:v>44277</c:v>
                </c:pt>
                <c:pt idx="278">
                  <c:v>44274</c:v>
                </c:pt>
                <c:pt idx="279">
                  <c:v>44273</c:v>
                </c:pt>
                <c:pt idx="280">
                  <c:v>44272</c:v>
                </c:pt>
                <c:pt idx="281">
                  <c:v>44271</c:v>
                </c:pt>
                <c:pt idx="282">
                  <c:v>44270</c:v>
                </c:pt>
                <c:pt idx="283">
                  <c:v>44267</c:v>
                </c:pt>
                <c:pt idx="284">
                  <c:v>44266</c:v>
                </c:pt>
                <c:pt idx="285">
                  <c:v>44265</c:v>
                </c:pt>
                <c:pt idx="286">
                  <c:v>44264</c:v>
                </c:pt>
                <c:pt idx="287">
                  <c:v>44263</c:v>
                </c:pt>
                <c:pt idx="288">
                  <c:v>44260</c:v>
                </c:pt>
                <c:pt idx="289">
                  <c:v>44259</c:v>
                </c:pt>
                <c:pt idx="290">
                  <c:v>44258</c:v>
                </c:pt>
                <c:pt idx="291">
                  <c:v>44257</c:v>
                </c:pt>
                <c:pt idx="292">
                  <c:v>44256</c:v>
                </c:pt>
                <c:pt idx="293">
                  <c:v>44253</c:v>
                </c:pt>
                <c:pt idx="294">
                  <c:v>44252</c:v>
                </c:pt>
                <c:pt idx="295">
                  <c:v>44251</c:v>
                </c:pt>
                <c:pt idx="296">
                  <c:v>44250</c:v>
                </c:pt>
                <c:pt idx="297">
                  <c:v>44249</c:v>
                </c:pt>
                <c:pt idx="298">
                  <c:v>44246</c:v>
                </c:pt>
                <c:pt idx="299">
                  <c:v>44245</c:v>
                </c:pt>
                <c:pt idx="300">
                  <c:v>44244</c:v>
                </c:pt>
                <c:pt idx="301">
                  <c:v>44243</c:v>
                </c:pt>
                <c:pt idx="302">
                  <c:v>44242</c:v>
                </c:pt>
                <c:pt idx="303">
                  <c:v>44239</c:v>
                </c:pt>
                <c:pt idx="304">
                  <c:v>44238</c:v>
                </c:pt>
                <c:pt idx="305">
                  <c:v>44237</c:v>
                </c:pt>
                <c:pt idx="306">
                  <c:v>44236</c:v>
                </c:pt>
                <c:pt idx="307">
                  <c:v>44235</c:v>
                </c:pt>
                <c:pt idx="308">
                  <c:v>44232</c:v>
                </c:pt>
                <c:pt idx="309">
                  <c:v>44231</c:v>
                </c:pt>
                <c:pt idx="310">
                  <c:v>44230</c:v>
                </c:pt>
                <c:pt idx="311">
                  <c:v>44229</c:v>
                </c:pt>
                <c:pt idx="312">
                  <c:v>44228</c:v>
                </c:pt>
                <c:pt idx="313">
                  <c:v>44225</c:v>
                </c:pt>
                <c:pt idx="314">
                  <c:v>44224</c:v>
                </c:pt>
                <c:pt idx="315">
                  <c:v>44223</c:v>
                </c:pt>
                <c:pt idx="316">
                  <c:v>44222</c:v>
                </c:pt>
                <c:pt idx="317">
                  <c:v>44221</c:v>
                </c:pt>
                <c:pt idx="318">
                  <c:v>44218</c:v>
                </c:pt>
                <c:pt idx="319">
                  <c:v>44217</c:v>
                </c:pt>
                <c:pt idx="320">
                  <c:v>44216</c:v>
                </c:pt>
                <c:pt idx="321">
                  <c:v>44215</c:v>
                </c:pt>
                <c:pt idx="322">
                  <c:v>44214</c:v>
                </c:pt>
                <c:pt idx="323">
                  <c:v>44211</c:v>
                </c:pt>
                <c:pt idx="324">
                  <c:v>44210</c:v>
                </c:pt>
                <c:pt idx="325">
                  <c:v>44209</c:v>
                </c:pt>
                <c:pt idx="326">
                  <c:v>44208</c:v>
                </c:pt>
                <c:pt idx="327">
                  <c:v>44207</c:v>
                </c:pt>
                <c:pt idx="328">
                  <c:v>44204</c:v>
                </c:pt>
                <c:pt idx="329">
                  <c:v>44203</c:v>
                </c:pt>
                <c:pt idx="330">
                  <c:v>44202</c:v>
                </c:pt>
                <c:pt idx="331">
                  <c:v>44201</c:v>
                </c:pt>
                <c:pt idx="332">
                  <c:v>44200</c:v>
                </c:pt>
                <c:pt idx="333">
                  <c:v>44196</c:v>
                </c:pt>
                <c:pt idx="334">
                  <c:v>44195</c:v>
                </c:pt>
                <c:pt idx="335">
                  <c:v>44194</c:v>
                </c:pt>
                <c:pt idx="336">
                  <c:v>44193</c:v>
                </c:pt>
                <c:pt idx="337">
                  <c:v>44189</c:v>
                </c:pt>
                <c:pt idx="338">
                  <c:v>44188</c:v>
                </c:pt>
                <c:pt idx="339">
                  <c:v>44187</c:v>
                </c:pt>
                <c:pt idx="340">
                  <c:v>44186</c:v>
                </c:pt>
                <c:pt idx="341">
                  <c:v>44183</c:v>
                </c:pt>
                <c:pt idx="342">
                  <c:v>44182</c:v>
                </c:pt>
                <c:pt idx="343">
                  <c:v>44181</c:v>
                </c:pt>
                <c:pt idx="344">
                  <c:v>44180</c:v>
                </c:pt>
                <c:pt idx="345">
                  <c:v>44179</c:v>
                </c:pt>
                <c:pt idx="346">
                  <c:v>44176</c:v>
                </c:pt>
                <c:pt idx="347">
                  <c:v>44175</c:v>
                </c:pt>
                <c:pt idx="348">
                  <c:v>44174</c:v>
                </c:pt>
                <c:pt idx="349">
                  <c:v>44173</c:v>
                </c:pt>
                <c:pt idx="350">
                  <c:v>44172</c:v>
                </c:pt>
                <c:pt idx="351">
                  <c:v>44169</c:v>
                </c:pt>
                <c:pt idx="352">
                  <c:v>44168</c:v>
                </c:pt>
                <c:pt idx="353">
                  <c:v>44167</c:v>
                </c:pt>
                <c:pt idx="354">
                  <c:v>44166</c:v>
                </c:pt>
                <c:pt idx="355">
                  <c:v>44165</c:v>
                </c:pt>
                <c:pt idx="356">
                  <c:v>44162</c:v>
                </c:pt>
                <c:pt idx="357">
                  <c:v>44161</c:v>
                </c:pt>
                <c:pt idx="358">
                  <c:v>44160</c:v>
                </c:pt>
                <c:pt idx="359">
                  <c:v>44159</c:v>
                </c:pt>
                <c:pt idx="360">
                  <c:v>44158</c:v>
                </c:pt>
                <c:pt idx="361">
                  <c:v>44155</c:v>
                </c:pt>
                <c:pt idx="362">
                  <c:v>44154</c:v>
                </c:pt>
                <c:pt idx="363">
                  <c:v>44153</c:v>
                </c:pt>
                <c:pt idx="364">
                  <c:v>44152</c:v>
                </c:pt>
                <c:pt idx="365">
                  <c:v>44151</c:v>
                </c:pt>
                <c:pt idx="366">
                  <c:v>44148</c:v>
                </c:pt>
                <c:pt idx="367">
                  <c:v>44147</c:v>
                </c:pt>
                <c:pt idx="368">
                  <c:v>44146</c:v>
                </c:pt>
                <c:pt idx="369">
                  <c:v>44145</c:v>
                </c:pt>
                <c:pt idx="370">
                  <c:v>44144</c:v>
                </c:pt>
                <c:pt idx="371">
                  <c:v>44141</c:v>
                </c:pt>
                <c:pt idx="372">
                  <c:v>44140</c:v>
                </c:pt>
                <c:pt idx="373">
                  <c:v>44139</c:v>
                </c:pt>
                <c:pt idx="374">
                  <c:v>44138</c:v>
                </c:pt>
                <c:pt idx="375">
                  <c:v>44137</c:v>
                </c:pt>
                <c:pt idx="376">
                  <c:v>44134</c:v>
                </c:pt>
                <c:pt idx="377">
                  <c:v>44133</c:v>
                </c:pt>
                <c:pt idx="378">
                  <c:v>44132</c:v>
                </c:pt>
                <c:pt idx="379">
                  <c:v>44131</c:v>
                </c:pt>
                <c:pt idx="380">
                  <c:v>44130</c:v>
                </c:pt>
                <c:pt idx="381">
                  <c:v>44127</c:v>
                </c:pt>
                <c:pt idx="382">
                  <c:v>44126</c:v>
                </c:pt>
                <c:pt idx="383">
                  <c:v>44125</c:v>
                </c:pt>
                <c:pt idx="384">
                  <c:v>44124</c:v>
                </c:pt>
                <c:pt idx="385">
                  <c:v>44123</c:v>
                </c:pt>
                <c:pt idx="386">
                  <c:v>44120</c:v>
                </c:pt>
                <c:pt idx="387">
                  <c:v>44119</c:v>
                </c:pt>
                <c:pt idx="388">
                  <c:v>44118</c:v>
                </c:pt>
                <c:pt idx="389">
                  <c:v>44117</c:v>
                </c:pt>
                <c:pt idx="390">
                  <c:v>44116</c:v>
                </c:pt>
                <c:pt idx="391">
                  <c:v>44113</c:v>
                </c:pt>
                <c:pt idx="392">
                  <c:v>44112</c:v>
                </c:pt>
                <c:pt idx="393">
                  <c:v>44111</c:v>
                </c:pt>
                <c:pt idx="394">
                  <c:v>44110</c:v>
                </c:pt>
                <c:pt idx="395">
                  <c:v>44109</c:v>
                </c:pt>
                <c:pt idx="396">
                  <c:v>44106</c:v>
                </c:pt>
                <c:pt idx="397">
                  <c:v>44105</c:v>
                </c:pt>
                <c:pt idx="398">
                  <c:v>44104</c:v>
                </c:pt>
                <c:pt idx="399">
                  <c:v>44103</c:v>
                </c:pt>
                <c:pt idx="400">
                  <c:v>44102</c:v>
                </c:pt>
                <c:pt idx="401">
                  <c:v>44099</c:v>
                </c:pt>
                <c:pt idx="402">
                  <c:v>44098</c:v>
                </c:pt>
                <c:pt idx="403">
                  <c:v>44097</c:v>
                </c:pt>
                <c:pt idx="404">
                  <c:v>44096</c:v>
                </c:pt>
                <c:pt idx="405">
                  <c:v>44095</c:v>
                </c:pt>
                <c:pt idx="406">
                  <c:v>44092</c:v>
                </c:pt>
                <c:pt idx="407">
                  <c:v>44091</c:v>
                </c:pt>
                <c:pt idx="408">
                  <c:v>44090</c:v>
                </c:pt>
                <c:pt idx="409">
                  <c:v>44089</c:v>
                </c:pt>
                <c:pt idx="410">
                  <c:v>44088</c:v>
                </c:pt>
                <c:pt idx="411">
                  <c:v>44085</c:v>
                </c:pt>
                <c:pt idx="412">
                  <c:v>44084</c:v>
                </c:pt>
                <c:pt idx="413">
                  <c:v>44083</c:v>
                </c:pt>
                <c:pt idx="414">
                  <c:v>44082</c:v>
                </c:pt>
                <c:pt idx="415">
                  <c:v>44081</c:v>
                </c:pt>
                <c:pt idx="416">
                  <c:v>44078</c:v>
                </c:pt>
                <c:pt idx="417">
                  <c:v>44077</c:v>
                </c:pt>
                <c:pt idx="418">
                  <c:v>44076</c:v>
                </c:pt>
                <c:pt idx="419">
                  <c:v>44075</c:v>
                </c:pt>
                <c:pt idx="420">
                  <c:v>44074</c:v>
                </c:pt>
                <c:pt idx="421">
                  <c:v>44071</c:v>
                </c:pt>
                <c:pt idx="422">
                  <c:v>44070</c:v>
                </c:pt>
                <c:pt idx="423">
                  <c:v>44069</c:v>
                </c:pt>
                <c:pt idx="424">
                  <c:v>44068</c:v>
                </c:pt>
                <c:pt idx="425">
                  <c:v>44067</c:v>
                </c:pt>
                <c:pt idx="426">
                  <c:v>44064</c:v>
                </c:pt>
                <c:pt idx="427">
                  <c:v>44063</c:v>
                </c:pt>
                <c:pt idx="428">
                  <c:v>44062</c:v>
                </c:pt>
                <c:pt idx="429">
                  <c:v>44061</c:v>
                </c:pt>
                <c:pt idx="430">
                  <c:v>44060</c:v>
                </c:pt>
                <c:pt idx="431">
                  <c:v>44057</c:v>
                </c:pt>
                <c:pt idx="432">
                  <c:v>44056</c:v>
                </c:pt>
                <c:pt idx="433">
                  <c:v>44055</c:v>
                </c:pt>
                <c:pt idx="434">
                  <c:v>44054</c:v>
                </c:pt>
                <c:pt idx="435">
                  <c:v>44053</c:v>
                </c:pt>
                <c:pt idx="436">
                  <c:v>44050</c:v>
                </c:pt>
                <c:pt idx="437">
                  <c:v>44049</c:v>
                </c:pt>
                <c:pt idx="438">
                  <c:v>44048</c:v>
                </c:pt>
                <c:pt idx="439">
                  <c:v>44047</c:v>
                </c:pt>
                <c:pt idx="440">
                  <c:v>44046</c:v>
                </c:pt>
                <c:pt idx="441">
                  <c:v>44043</c:v>
                </c:pt>
                <c:pt idx="442">
                  <c:v>44042</c:v>
                </c:pt>
                <c:pt idx="443">
                  <c:v>44041</c:v>
                </c:pt>
                <c:pt idx="444">
                  <c:v>44040</c:v>
                </c:pt>
                <c:pt idx="445">
                  <c:v>44039</c:v>
                </c:pt>
                <c:pt idx="446">
                  <c:v>44036</c:v>
                </c:pt>
                <c:pt idx="447">
                  <c:v>44035</c:v>
                </c:pt>
                <c:pt idx="448">
                  <c:v>44034</c:v>
                </c:pt>
                <c:pt idx="449">
                  <c:v>44033</c:v>
                </c:pt>
                <c:pt idx="450">
                  <c:v>44032</c:v>
                </c:pt>
                <c:pt idx="451">
                  <c:v>44029</c:v>
                </c:pt>
                <c:pt idx="452">
                  <c:v>44028</c:v>
                </c:pt>
                <c:pt idx="453">
                  <c:v>44027</c:v>
                </c:pt>
                <c:pt idx="454">
                  <c:v>44026</c:v>
                </c:pt>
                <c:pt idx="455">
                  <c:v>44025</c:v>
                </c:pt>
                <c:pt idx="456">
                  <c:v>44022</c:v>
                </c:pt>
                <c:pt idx="457">
                  <c:v>44021</c:v>
                </c:pt>
                <c:pt idx="458">
                  <c:v>44020</c:v>
                </c:pt>
                <c:pt idx="459">
                  <c:v>44019</c:v>
                </c:pt>
                <c:pt idx="460">
                  <c:v>44018</c:v>
                </c:pt>
                <c:pt idx="461">
                  <c:v>44015</c:v>
                </c:pt>
                <c:pt idx="462">
                  <c:v>44014</c:v>
                </c:pt>
                <c:pt idx="463">
                  <c:v>44013</c:v>
                </c:pt>
                <c:pt idx="464">
                  <c:v>44012</c:v>
                </c:pt>
                <c:pt idx="465">
                  <c:v>44011</c:v>
                </c:pt>
                <c:pt idx="466">
                  <c:v>44008</c:v>
                </c:pt>
                <c:pt idx="467">
                  <c:v>44007</c:v>
                </c:pt>
                <c:pt idx="468">
                  <c:v>44006</c:v>
                </c:pt>
                <c:pt idx="469">
                  <c:v>44005</c:v>
                </c:pt>
                <c:pt idx="470">
                  <c:v>44004</c:v>
                </c:pt>
                <c:pt idx="471">
                  <c:v>44001</c:v>
                </c:pt>
                <c:pt idx="472">
                  <c:v>44000</c:v>
                </c:pt>
                <c:pt idx="473">
                  <c:v>43999</c:v>
                </c:pt>
                <c:pt idx="474">
                  <c:v>43998</c:v>
                </c:pt>
                <c:pt idx="475">
                  <c:v>43997</c:v>
                </c:pt>
                <c:pt idx="476">
                  <c:v>43994</c:v>
                </c:pt>
                <c:pt idx="477">
                  <c:v>43993</c:v>
                </c:pt>
                <c:pt idx="478">
                  <c:v>43992</c:v>
                </c:pt>
                <c:pt idx="479">
                  <c:v>43991</c:v>
                </c:pt>
                <c:pt idx="480">
                  <c:v>43990</c:v>
                </c:pt>
                <c:pt idx="481">
                  <c:v>43987</c:v>
                </c:pt>
                <c:pt idx="482">
                  <c:v>43986</c:v>
                </c:pt>
                <c:pt idx="483">
                  <c:v>43985</c:v>
                </c:pt>
                <c:pt idx="484">
                  <c:v>43984</c:v>
                </c:pt>
                <c:pt idx="485">
                  <c:v>43983</c:v>
                </c:pt>
                <c:pt idx="486">
                  <c:v>43980</c:v>
                </c:pt>
                <c:pt idx="487">
                  <c:v>43979</c:v>
                </c:pt>
                <c:pt idx="488">
                  <c:v>43978</c:v>
                </c:pt>
                <c:pt idx="489">
                  <c:v>43977</c:v>
                </c:pt>
                <c:pt idx="490">
                  <c:v>43973</c:v>
                </c:pt>
                <c:pt idx="491">
                  <c:v>43972</c:v>
                </c:pt>
                <c:pt idx="492">
                  <c:v>43971</c:v>
                </c:pt>
                <c:pt idx="493">
                  <c:v>43970</c:v>
                </c:pt>
                <c:pt idx="494">
                  <c:v>43969</c:v>
                </c:pt>
                <c:pt idx="495">
                  <c:v>43966</c:v>
                </c:pt>
                <c:pt idx="496">
                  <c:v>43965</c:v>
                </c:pt>
                <c:pt idx="497">
                  <c:v>43964</c:v>
                </c:pt>
                <c:pt idx="498">
                  <c:v>43963</c:v>
                </c:pt>
                <c:pt idx="499">
                  <c:v>43962</c:v>
                </c:pt>
                <c:pt idx="500">
                  <c:v>43959</c:v>
                </c:pt>
                <c:pt idx="501">
                  <c:v>43958</c:v>
                </c:pt>
                <c:pt idx="502">
                  <c:v>43957</c:v>
                </c:pt>
                <c:pt idx="503">
                  <c:v>43956</c:v>
                </c:pt>
                <c:pt idx="504">
                  <c:v>43955</c:v>
                </c:pt>
                <c:pt idx="505">
                  <c:v>43952</c:v>
                </c:pt>
                <c:pt idx="506">
                  <c:v>43951</c:v>
                </c:pt>
                <c:pt idx="507">
                  <c:v>43950</c:v>
                </c:pt>
                <c:pt idx="508">
                  <c:v>43949</c:v>
                </c:pt>
                <c:pt idx="509">
                  <c:v>43948</c:v>
                </c:pt>
                <c:pt idx="510">
                  <c:v>43945</c:v>
                </c:pt>
                <c:pt idx="511">
                  <c:v>43944</c:v>
                </c:pt>
                <c:pt idx="512">
                  <c:v>43943</c:v>
                </c:pt>
                <c:pt idx="513">
                  <c:v>43942</c:v>
                </c:pt>
                <c:pt idx="514">
                  <c:v>43941</c:v>
                </c:pt>
                <c:pt idx="515">
                  <c:v>43938</c:v>
                </c:pt>
                <c:pt idx="516">
                  <c:v>43937</c:v>
                </c:pt>
                <c:pt idx="517">
                  <c:v>43936</c:v>
                </c:pt>
                <c:pt idx="518">
                  <c:v>43935</c:v>
                </c:pt>
                <c:pt idx="519">
                  <c:v>43934</c:v>
                </c:pt>
                <c:pt idx="520">
                  <c:v>43930</c:v>
                </c:pt>
                <c:pt idx="521">
                  <c:v>43929</c:v>
                </c:pt>
                <c:pt idx="522">
                  <c:v>43928</c:v>
                </c:pt>
                <c:pt idx="523">
                  <c:v>43927</c:v>
                </c:pt>
                <c:pt idx="524">
                  <c:v>43924</c:v>
                </c:pt>
                <c:pt idx="525">
                  <c:v>43923</c:v>
                </c:pt>
                <c:pt idx="526">
                  <c:v>43922</c:v>
                </c:pt>
                <c:pt idx="527">
                  <c:v>43921</c:v>
                </c:pt>
                <c:pt idx="528">
                  <c:v>43920</c:v>
                </c:pt>
                <c:pt idx="529">
                  <c:v>43917</c:v>
                </c:pt>
                <c:pt idx="530">
                  <c:v>43916</c:v>
                </c:pt>
                <c:pt idx="531">
                  <c:v>43915</c:v>
                </c:pt>
                <c:pt idx="532">
                  <c:v>43914</c:v>
                </c:pt>
                <c:pt idx="533">
                  <c:v>43913</c:v>
                </c:pt>
                <c:pt idx="534">
                  <c:v>43910</c:v>
                </c:pt>
                <c:pt idx="535">
                  <c:v>43909</c:v>
                </c:pt>
                <c:pt idx="536">
                  <c:v>43908</c:v>
                </c:pt>
                <c:pt idx="537">
                  <c:v>43907</c:v>
                </c:pt>
                <c:pt idx="538">
                  <c:v>43906</c:v>
                </c:pt>
                <c:pt idx="539">
                  <c:v>43903</c:v>
                </c:pt>
                <c:pt idx="540">
                  <c:v>43902</c:v>
                </c:pt>
                <c:pt idx="541">
                  <c:v>43901</c:v>
                </c:pt>
                <c:pt idx="542">
                  <c:v>43900</c:v>
                </c:pt>
                <c:pt idx="543">
                  <c:v>43899</c:v>
                </c:pt>
                <c:pt idx="544">
                  <c:v>43896</c:v>
                </c:pt>
                <c:pt idx="545">
                  <c:v>43895</c:v>
                </c:pt>
                <c:pt idx="546">
                  <c:v>43894</c:v>
                </c:pt>
                <c:pt idx="547">
                  <c:v>43893</c:v>
                </c:pt>
                <c:pt idx="548">
                  <c:v>43892</c:v>
                </c:pt>
                <c:pt idx="549">
                  <c:v>43889</c:v>
                </c:pt>
                <c:pt idx="550">
                  <c:v>43888</c:v>
                </c:pt>
                <c:pt idx="551">
                  <c:v>43887</c:v>
                </c:pt>
                <c:pt idx="552">
                  <c:v>43886</c:v>
                </c:pt>
                <c:pt idx="553">
                  <c:v>43885</c:v>
                </c:pt>
                <c:pt idx="554">
                  <c:v>43882</c:v>
                </c:pt>
                <c:pt idx="555">
                  <c:v>43881</c:v>
                </c:pt>
                <c:pt idx="556">
                  <c:v>43880</c:v>
                </c:pt>
                <c:pt idx="557">
                  <c:v>43879</c:v>
                </c:pt>
                <c:pt idx="558">
                  <c:v>43875</c:v>
                </c:pt>
                <c:pt idx="559">
                  <c:v>43874</c:v>
                </c:pt>
                <c:pt idx="560">
                  <c:v>43873</c:v>
                </c:pt>
                <c:pt idx="561">
                  <c:v>43872</c:v>
                </c:pt>
                <c:pt idx="562">
                  <c:v>43871</c:v>
                </c:pt>
                <c:pt idx="563">
                  <c:v>43868</c:v>
                </c:pt>
                <c:pt idx="564">
                  <c:v>43867</c:v>
                </c:pt>
                <c:pt idx="565">
                  <c:v>43866</c:v>
                </c:pt>
                <c:pt idx="566">
                  <c:v>43865</c:v>
                </c:pt>
                <c:pt idx="567">
                  <c:v>43864</c:v>
                </c:pt>
                <c:pt idx="568">
                  <c:v>43861</c:v>
                </c:pt>
                <c:pt idx="569">
                  <c:v>43860</c:v>
                </c:pt>
                <c:pt idx="570">
                  <c:v>43859</c:v>
                </c:pt>
                <c:pt idx="571">
                  <c:v>43858</c:v>
                </c:pt>
                <c:pt idx="572">
                  <c:v>43857</c:v>
                </c:pt>
                <c:pt idx="573">
                  <c:v>43854</c:v>
                </c:pt>
                <c:pt idx="574">
                  <c:v>43853</c:v>
                </c:pt>
                <c:pt idx="575">
                  <c:v>43852</c:v>
                </c:pt>
                <c:pt idx="576">
                  <c:v>43851</c:v>
                </c:pt>
                <c:pt idx="577">
                  <c:v>43847</c:v>
                </c:pt>
                <c:pt idx="578">
                  <c:v>43846</c:v>
                </c:pt>
                <c:pt idx="579">
                  <c:v>43845</c:v>
                </c:pt>
                <c:pt idx="580">
                  <c:v>43844</c:v>
                </c:pt>
                <c:pt idx="581">
                  <c:v>43843</c:v>
                </c:pt>
                <c:pt idx="582">
                  <c:v>43840</c:v>
                </c:pt>
                <c:pt idx="583">
                  <c:v>43839</c:v>
                </c:pt>
                <c:pt idx="584">
                  <c:v>43838</c:v>
                </c:pt>
                <c:pt idx="585">
                  <c:v>43837</c:v>
                </c:pt>
                <c:pt idx="586">
                  <c:v>43836</c:v>
                </c:pt>
                <c:pt idx="587">
                  <c:v>43833</c:v>
                </c:pt>
                <c:pt idx="588">
                  <c:v>43832</c:v>
                </c:pt>
                <c:pt idx="589">
                  <c:v>43830</c:v>
                </c:pt>
                <c:pt idx="590">
                  <c:v>43829</c:v>
                </c:pt>
                <c:pt idx="591">
                  <c:v>43826</c:v>
                </c:pt>
                <c:pt idx="592">
                  <c:v>43825</c:v>
                </c:pt>
                <c:pt idx="593">
                  <c:v>43823</c:v>
                </c:pt>
                <c:pt idx="594">
                  <c:v>43822</c:v>
                </c:pt>
                <c:pt idx="595">
                  <c:v>43819</c:v>
                </c:pt>
                <c:pt idx="596">
                  <c:v>43818</c:v>
                </c:pt>
                <c:pt idx="597">
                  <c:v>43817</c:v>
                </c:pt>
                <c:pt idx="598">
                  <c:v>43816</c:v>
                </c:pt>
                <c:pt idx="599">
                  <c:v>43815</c:v>
                </c:pt>
                <c:pt idx="600">
                  <c:v>43812</c:v>
                </c:pt>
                <c:pt idx="601">
                  <c:v>43811</c:v>
                </c:pt>
                <c:pt idx="602">
                  <c:v>43810</c:v>
                </c:pt>
                <c:pt idx="603">
                  <c:v>43809</c:v>
                </c:pt>
                <c:pt idx="604">
                  <c:v>43808</c:v>
                </c:pt>
                <c:pt idx="605">
                  <c:v>43805</c:v>
                </c:pt>
                <c:pt idx="606">
                  <c:v>43804</c:v>
                </c:pt>
                <c:pt idx="607">
                  <c:v>43803</c:v>
                </c:pt>
                <c:pt idx="608">
                  <c:v>43802</c:v>
                </c:pt>
                <c:pt idx="609">
                  <c:v>43801</c:v>
                </c:pt>
                <c:pt idx="610">
                  <c:v>43796</c:v>
                </c:pt>
                <c:pt idx="611">
                  <c:v>43795</c:v>
                </c:pt>
                <c:pt idx="612">
                  <c:v>43794</c:v>
                </c:pt>
                <c:pt idx="613">
                  <c:v>43791</c:v>
                </c:pt>
                <c:pt idx="614">
                  <c:v>43790</c:v>
                </c:pt>
                <c:pt idx="615">
                  <c:v>43789</c:v>
                </c:pt>
                <c:pt idx="616">
                  <c:v>43788</c:v>
                </c:pt>
                <c:pt idx="617">
                  <c:v>43787</c:v>
                </c:pt>
                <c:pt idx="618">
                  <c:v>43784</c:v>
                </c:pt>
                <c:pt idx="619">
                  <c:v>43783</c:v>
                </c:pt>
                <c:pt idx="620">
                  <c:v>43782</c:v>
                </c:pt>
                <c:pt idx="621">
                  <c:v>43781</c:v>
                </c:pt>
                <c:pt idx="622">
                  <c:v>43780</c:v>
                </c:pt>
                <c:pt idx="623">
                  <c:v>43777</c:v>
                </c:pt>
                <c:pt idx="624">
                  <c:v>43776</c:v>
                </c:pt>
                <c:pt idx="625">
                  <c:v>43775</c:v>
                </c:pt>
                <c:pt idx="626">
                  <c:v>43774</c:v>
                </c:pt>
                <c:pt idx="627">
                  <c:v>43773</c:v>
                </c:pt>
                <c:pt idx="628">
                  <c:v>43770</c:v>
                </c:pt>
                <c:pt idx="629">
                  <c:v>43769</c:v>
                </c:pt>
                <c:pt idx="630">
                  <c:v>43768</c:v>
                </c:pt>
                <c:pt idx="631">
                  <c:v>43767</c:v>
                </c:pt>
                <c:pt idx="632">
                  <c:v>43766</c:v>
                </c:pt>
                <c:pt idx="633">
                  <c:v>43763</c:v>
                </c:pt>
                <c:pt idx="634">
                  <c:v>43762</c:v>
                </c:pt>
                <c:pt idx="635">
                  <c:v>43761</c:v>
                </c:pt>
                <c:pt idx="636">
                  <c:v>43760</c:v>
                </c:pt>
                <c:pt idx="637">
                  <c:v>43759</c:v>
                </c:pt>
                <c:pt idx="638">
                  <c:v>43756</c:v>
                </c:pt>
                <c:pt idx="639">
                  <c:v>43755</c:v>
                </c:pt>
                <c:pt idx="640">
                  <c:v>43754</c:v>
                </c:pt>
                <c:pt idx="641">
                  <c:v>43753</c:v>
                </c:pt>
                <c:pt idx="642">
                  <c:v>43752</c:v>
                </c:pt>
                <c:pt idx="643">
                  <c:v>43749</c:v>
                </c:pt>
                <c:pt idx="644">
                  <c:v>43748</c:v>
                </c:pt>
                <c:pt idx="645">
                  <c:v>43747</c:v>
                </c:pt>
                <c:pt idx="646">
                  <c:v>43746</c:v>
                </c:pt>
                <c:pt idx="647">
                  <c:v>43745</c:v>
                </c:pt>
                <c:pt idx="648">
                  <c:v>43742</c:v>
                </c:pt>
                <c:pt idx="649">
                  <c:v>43741</c:v>
                </c:pt>
                <c:pt idx="650">
                  <c:v>43740</c:v>
                </c:pt>
                <c:pt idx="651">
                  <c:v>43739</c:v>
                </c:pt>
                <c:pt idx="652">
                  <c:v>43738</c:v>
                </c:pt>
                <c:pt idx="653">
                  <c:v>43735</c:v>
                </c:pt>
                <c:pt idx="654">
                  <c:v>43734</c:v>
                </c:pt>
                <c:pt idx="655">
                  <c:v>43733</c:v>
                </c:pt>
                <c:pt idx="656">
                  <c:v>43732</c:v>
                </c:pt>
                <c:pt idx="657">
                  <c:v>43731</c:v>
                </c:pt>
                <c:pt idx="658">
                  <c:v>43728</c:v>
                </c:pt>
                <c:pt idx="659">
                  <c:v>43727</c:v>
                </c:pt>
                <c:pt idx="660">
                  <c:v>43726</c:v>
                </c:pt>
                <c:pt idx="661">
                  <c:v>43725</c:v>
                </c:pt>
                <c:pt idx="662">
                  <c:v>43724</c:v>
                </c:pt>
                <c:pt idx="663">
                  <c:v>43721</c:v>
                </c:pt>
                <c:pt idx="664">
                  <c:v>43720</c:v>
                </c:pt>
                <c:pt idx="665">
                  <c:v>43719</c:v>
                </c:pt>
                <c:pt idx="666">
                  <c:v>43718</c:v>
                </c:pt>
                <c:pt idx="667">
                  <c:v>43717</c:v>
                </c:pt>
                <c:pt idx="668">
                  <c:v>43714</c:v>
                </c:pt>
                <c:pt idx="669">
                  <c:v>43713</c:v>
                </c:pt>
                <c:pt idx="670">
                  <c:v>43712</c:v>
                </c:pt>
                <c:pt idx="671">
                  <c:v>43711</c:v>
                </c:pt>
                <c:pt idx="672">
                  <c:v>43710</c:v>
                </c:pt>
                <c:pt idx="673">
                  <c:v>43707</c:v>
                </c:pt>
                <c:pt idx="674">
                  <c:v>43706</c:v>
                </c:pt>
                <c:pt idx="675">
                  <c:v>43705</c:v>
                </c:pt>
                <c:pt idx="676">
                  <c:v>43704</c:v>
                </c:pt>
                <c:pt idx="677">
                  <c:v>43703</c:v>
                </c:pt>
                <c:pt idx="678">
                  <c:v>43700</c:v>
                </c:pt>
                <c:pt idx="679">
                  <c:v>43699</c:v>
                </c:pt>
                <c:pt idx="680">
                  <c:v>43698</c:v>
                </c:pt>
                <c:pt idx="681">
                  <c:v>43697</c:v>
                </c:pt>
                <c:pt idx="682">
                  <c:v>43696</c:v>
                </c:pt>
                <c:pt idx="683">
                  <c:v>43693</c:v>
                </c:pt>
                <c:pt idx="684">
                  <c:v>43692</c:v>
                </c:pt>
                <c:pt idx="685">
                  <c:v>43691</c:v>
                </c:pt>
                <c:pt idx="686">
                  <c:v>43690</c:v>
                </c:pt>
                <c:pt idx="687">
                  <c:v>43689</c:v>
                </c:pt>
                <c:pt idx="688">
                  <c:v>43686</c:v>
                </c:pt>
                <c:pt idx="689">
                  <c:v>43685</c:v>
                </c:pt>
                <c:pt idx="690">
                  <c:v>43684</c:v>
                </c:pt>
                <c:pt idx="691">
                  <c:v>43683</c:v>
                </c:pt>
                <c:pt idx="692">
                  <c:v>43682</c:v>
                </c:pt>
                <c:pt idx="693">
                  <c:v>43679</c:v>
                </c:pt>
                <c:pt idx="694">
                  <c:v>43678</c:v>
                </c:pt>
                <c:pt idx="695">
                  <c:v>43677</c:v>
                </c:pt>
                <c:pt idx="696">
                  <c:v>43676</c:v>
                </c:pt>
                <c:pt idx="697">
                  <c:v>43675</c:v>
                </c:pt>
                <c:pt idx="698">
                  <c:v>43672</c:v>
                </c:pt>
                <c:pt idx="699">
                  <c:v>43671</c:v>
                </c:pt>
                <c:pt idx="700">
                  <c:v>43670</c:v>
                </c:pt>
                <c:pt idx="701">
                  <c:v>43669</c:v>
                </c:pt>
                <c:pt idx="702">
                  <c:v>43668</c:v>
                </c:pt>
                <c:pt idx="703">
                  <c:v>43665</c:v>
                </c:pt>
                <c:pt idx="704">
                  <c:v>43664</c:v>
                </c:pt>
                <c:pt idx="705">
                  <c:v>43663</c:v>
                </c:pt>
                <c:pt idx="706">
                  <c:v>43662</c:v>
                </c:pt>
                <c:pt idx="707">
                  <c:v>43661</c:v>
                </c:pt>
                <c:pt idx="708">
                  <c:v>43658</c:v>
                </c:pt>
                <c:pt idx="709">
                  <c:v>43657</c:v>
                </c:pt>
                <c:pt idx="710">
                  <c:v>43656</c:v>
                </c:pt>
                <c:pt idx="711">
                  <c:v>43655</c:v>
                </c:pt>
                <c:pt idx="712">
                  <c:v>43654</c:v>
                </c:pt>
                <c:pt idx="713">
                  <c:v>43651</c:v>
                </c:pt>
                <c:pt idx="714">
                  <c:v>43650</c:v>
                </c:pt>
                <c:pt idx="715">
                  <c:v>43649</c:v>
                </c:pt>
                <c:pt idx="716">
                  <c:v>43648</c:v>
                </c:pt>
                <c:pt idx="717">
                  <c:v>43647</c:v>
                </c:pt>
                <c:pt idx="718">
                  <c:v>43644</c:v>
                </c:pt>
                <c:pt idx="719">
                  <c:v>43643</c:v>
                </c:pt>
                <c:pt idx="720">
                  <c:v>43642</c:v>
                </c:pt>
                <c:pt idx="721">
                  <c:v>43641</c:v>
                </c:pt>
                <c:pt idx="722">
                  <c:v>43640</c:v>
                </c:pt>
                <c:pt idx="723">
                  <c:v>43637</c:v>
                </c:pt>
                <c:pt idx="724">
                  <c:v>43636</c:v>
                </c:pt>
                <c:pt idx="725">
                  <c:v>43635</c:v>
                </c:pt>
                <c:pt idx="726">
                  <c:v>43634</c:v>
                </c:pt>
                <c:pt idx="727">
                  <c:v>43633</c:v>
                </c:pt>
                <c:pt idx="728">
                  <c:v>43630</c:v>
                </c:pt>
                <c:pt idx="729">
                  <c:v>43629</c:v>
                </c:pt>
                <c:pt idx="730">
                  <c:v>43628</c:v>
                </c:pt>
                <c:pt idx="731">
                  <c:v>43627</c:v>
                </c:pt>
                <c:pt idx="732">
                  <c:v>43626</c:v>
                </c:pt>
                <c:pt idx="733">
                  <c:v>43623</c:v>
                </c:pt>
                <c:pt idx="734">
                  <c:v>43622</c:v>
                </c:pt>
                <c:pt idx="735">
                  <c:v>43621</c:v>
                </c:pt>
                <c:pt idx="736">
                  <c:v>43620</c:v>
                </c:pt>
                <c:pt idx="737">
                  <c:v>43619</c:v>
                </c:pt>
                <c:pt idx="738">
                  <c:v>43616</c:v>
                </c:pt>
                <c:pt idx="739">
                  <c:v>43615</c:v>
                </c:pt>
                <c:pt idx="740">
                  <c:v>43614</c:v>
                </c:pt>
                <c:pt idx="741">
                  <c:v>43613</c:v>
                </c:pt>
                <c:pt idx="742">
                  <c:v>43612</c:v>
                </c:pt>
                <c:pt idx="743">
                  <c:v>43609</c:v>
                </c:pt>
                <c:pt idx="744">
                  <c:v>43608</c:v>
                </c:pt>
                <c:pt idx="745">
                  <c:v>43607</c:v>
                </c:pt>
                <c:pt idx="746">
                  <c:v>43606</c:v>
                </c:pt>
                <c:pt idx="747">
                  <c:v>43605</c:v>
                </c:pt>
                <c:pt idx="748">
                  <c:v>43602</c:v>
                </c:pt>
                <c:pt idx="749">
                  <c:v>43601</c:v>
                </c:pt>
                <c:pt idx="750">
                  <c:v>43600</c:v>
                </c:pt>
                <c:pt idx="751">
                  <c:v>43599</c:v>
                </c:pt>
                <c:pt idx="752">
                  <c:v>43598</c:v>
                </c:pt>
                <c:pt idx="753">
                  <c:v>43595</c:v>
                </c:pt>
                <c:pt idx="754">
                  <c:v>43594</c:v>
                </c:pt>
                <c:pt idx="755">
                  <c:v>43593</c:v>
                </c:pt>
                <c:pt idx="756">
                  <c:v>43592</c:v>
                </c:pt>
                <c:pt idx="757">
                  <c:v>43591</c:v>
                </c:pt>
                <c:pt idx="758">
                  <c:v>43588</c:v>
                </c:pt>
                <c:pt idx="759">
                  <c:v>43587</c:v>
                </c:pt>
                <c:pt idx="760">
                  <c:v>43586</c:v>
                </c:pt>
                <c:pt idx="761">
                  <c:v>43585</c:v>
                </c:pt>
                <c:pt idx="762">
                  <c:v>43584</c:v>
                </c:pt>
                <c:pt idx="763">
                  <c:v>43581</c:v>
                </c:pt>
                <c:pt idx="764">
                  <c:v>43580</c:v>
                </c:pt>
                <c:pt idx="765">
                  <c:v>43579</c:v>
                </c:pt>
                <c:pt idx="766">
                  <c:v>43578</c:v>
                </c:pt>
                <c:pt idx="767">
                  <c:v>43577</c:v>
                </c:pt>
                <c:pt idx="768">
                  <c:v>43574</c:v>
                </c:pt>
                <c:pt idx="769">
                  <c:v>43573</c:v>
                </c:pt>
                <c:pt idx="770">
                  <c:v>43572</c:v>
                </c:pt>
                <c:pt idx="771">
                  <c:v>43571</c:v>
                </c:pt>
                <c:pt idx="772">
                  <c:v>43570</c:v>
                </c:pt>
                <c:pt idx="773">
                  <c:v>43567</c:v>
                </c:pt>
                <c:pt idx="774">
                  <c:v>43566</c:v>
                </c:pt>
                <c:pt idx="775">
                  <c:v>43565</c:v>
                </c:pt>
                <c:pt idx="776">
                  <c:v>43564</c:v>
                </c:pt>
                <c:pt idx="777">
                  <c:v>43563</c:v>
                </c:pt>
                <c:pt idx="778">
                  <c:v>43560</c:v>
                </c:pt>
                <c:pt idx="779">
                  <c:v>43559</c:v>
                </c:pt>
                <c:pt idx="780">
                  <c:v>43558</c:v>
                </c:pt>
                <c:pt idx="781">
                  <c:v>43557</c:v>
                </c:pt>
                <c:pt idx="782">
                  <c:v>43556</c:v>
                </c:pt>
                <c:pt idx="783">
                  <c:v>43553</c:v>
                </c:pt>
                <c:pt idx="784">
                  <c:v>43552</c:v>
                </c:pt>
                <c:pt idx="785">
                  <c:v>43551</c:v>
                </c:pt>
                <c:pt idx="786">
                  <c:v>43550</c:v>
                </c:pt>
                <c:pt idx="787">
                  <c:v>43549</c:v>
                </c:pt>
                <c:pt idx="788">
                  <c:v>43546</c:v>
                </c:pt>
                <c:pt idx="789">
                  <c:v>43545</c:v>
                </c:pt>
                <c:pt idx="790">
                  <c:v>43544</c:v>
                </c:pt>
                <c:pt idx="791">
                  <c:v>43543</c:v>
                </c:pt>
                <c:pt idx="792">
                  <c:v>43542</c:v>
                </c:pt>
                <c:pt idx="793">
                  <c:v>43539</c:v>
                </c:pt>
                <c:pt idx="794">
                  <c:v>43538</c:v>
                </c:pt>
                <c:pt idx="795">
                  <c:v>43537</c:v>
                </c:pt>
                <c:pt idx="796">
                  <c:v>43536</c:v>
                </c:pt>
                <c:pt idx="797">
                  <c:v>43535</c:v>
                </c:pt>
                <c:pt idx="798">
                  <c:v>43532</c:v>
                </c:pt>
                <c:pt idx="799">
                  <c:v>43531</c:v>
                </c:pt>
                <c:pt idx="800">
                  <c:v>43530</c:v>
                </c:pt>
                <c:pt idx="801">
                  <c:v>43529</c:v>
                </c:pt>
                <c:pt idx="802">
                  <c:v>43528</c:v>
                </c:pt>
                <c:pt idx="803">
                  <c:v>43525</c:v>
                </c:pt>
                <c:pt idx="804">
                  <c:v>43524</c:v>
                </c:pt>
                <c:pt idx="805">
                  <c:v>43523</c:v>
                </c:pt>
                <c:pt idx="806">
                  <c:v>43522</c:v>
                </c:pt>
                <c:pt idx="807">
                  <c:v>43521</c:v>
                </c:pt>
                <c:pt idx="808">
                  <c:v>43518</c:v>
                </c:pt>
                <c:pt idx="809">
                  <c:v>43517</c:v>
                </c:pt>
                <c:pt idx="810">
                  <c:v>43516</c:v>
                </c:pt>
                <c:pt idx="811">
                  <c:v>43515</c:v>
                </c:pt>
                <c:pt idx="812">
                  <c:v>43514</c:v>
                </c:pt>
                <c:pt idx="813">
                  <c:v>43511</c:v>
                </c:pt>
                <c:pt idx="814">
                  <c:v>43510</c:v>
                </c:pt>
                <c:pt idx="815">
                  <c:v>43509</c:v>
                </c:pt>
                <c:pt idx="816">
                  <c:v>43508</c:v>
                </c:pt>
                <c:pt idx="817">
                  <c:v>43507</c:v>
                </c:pt>
                <c:pt idx="818">
                  <c:v>43504</c:v>
                </c:pt>
                <c:pt idx="819">
                  <c:v>43503</c:v>
                </c:pt>
                <c:pt idx="820">
                  <c:v>43502</c:v>
                </c:pt>
                <c:pt idx="821">
                  <c:v>43501</c:v>
                </c:pt>
                <c:pt idx="822">
                  <c:v>43500</c:v>
                </c:pt>
                <c:pt idx="823">
                  <c:v>43497</c:v>
                </c:pt>
                <c:pt idx="824">
                  <c:v>43496</c:v>
                </c:pt>
                <c:pt idx="825">
                  <c:v>43495</c:v>
                </c:pt>
                <c:pt idx="826">
                  <c:v>43494</c:v>
                </c:pt>
                <c:pt idx="827">
                  <c:v>43493</c:v>
                </c:pt>
                <c:pt idx="828">
                  <c:v>43490</c:v>
                </c:pt>
                <c:pt idx="829">
                  <c:v>43489</c:v>
                </c:pt>
                <c:pt idx="830">
                  <c:v>43488</c:v>
                </c:pt>
                <c:pt idx="831">
                  <c:v>43487</c:v>
                </c:pt>
                <c:pt idx="832">
                  <c:v>43486</c:v>
                </c:pt>
                <c:pt idx="833">
                  <c:v>43483</c:v>
                </c:pt>
                <c:pt idx="834">
                  <c:v>43482</c:v>
                </c:pt>
                <c:pt idx="835">
                  <c:v>43481</c:v>
                </c:pt>
                <c:pt idx="836">
                  <c:v>43480</c:v>
                </c:pt>
                <c:pt idx="837">
                  <c:v>43479</c:v>
                </c:pt>
                <c:pt idx="838">
                  <c:v>43476</c:v>
                </c:pt>
                <c:pt idx="839">
                  <c:v>43475</c:v>
                </c:pt>
                <c:pt idx="840">
                  <c:v>43474</c:v>
                </c:pt>
                <c:pt idx="841">
                  <c:v>43473</c:v>
                </c:pt>
                <c:pt idx="842">
                  <c:v>43472</c:v>
                </c:pt>
                <c:pt idx="843">
                  <c:v>43469</c:v>
                </c:pt>
                <c:pt idx="844">
                  <c:v>43468</c:v>
                </c:pt>
                <c:pt idx="845">
                  <c:v>43467</c:v>
                </c:pt>
                <c:pt idx="846">
                  <c:v>43462</c:v>
                </c:pt>
                <c:pt idx="847">
                  <c:v>43461</c:v>
                </c:pt>
                <c:pt idx="848">
                  <c:v>43460</c:v>
                </c:pt>
                <c:pt idx="849">
                  <c:v>43455</c:v>
                </c:pt>
                <c:pt idx="850">
                  <c:v>43454</c:v>
                </c:pt>
                <c:pt idx="851">
                  <c:v>43453</c:v>
                </c:pt>
                <c:pt idx="852">
                  <c:v>43452</c:v>
                </c:pt>
                <c:pt idx="853">
                  <c:v>43451</c:v>
                </c:pt>
                <c:pt idx="854">
                  <c:v>43448</c:v>
                </c:pt>
                <c:pt idx="855">
                  <c:v>43447</c:v>
                </c:pt>
                <c:pt idx="856">
                  <c:v>43446</c:v>
                </c:pt>
                <c:pt idx="857">
                  <c:v>43445</c:v>
                </c:pt>
                <c:pt idx="858">
                  <c:v>43444</c:v>
                </c:pt>
                <c:pt idx="859">
                  <c:v>43441</c:v>
                </c:pt>
                <c:pt idx="860">
                  <c:v>43440</c:v>
                </c:pt>
                <c:pt idx="861">
                  <c:v>43439</c:v>
                </c:pt>
                <c:pt idx="862">
                  <c:v>43438</c:v>
                </c:pt>
                <c:pt idx="863">
                  <c:v>43437</c:v>
                </c:pt>
                <c:pt idx="864">
                  <c:v>43434</c:v>
                </c:pt>
                <c:pt idx="865">
                  <c:v>43433</c:v>
                </c:pt>
                <c:pt idx="866">
                  <c:v>43432</c:v>
                </c:pt>
                <c:pt idx="867">
                  <c:v>43431</c:v>
                </c:pt>
                <c:pt idx="868">
                  <c:v>43430</c:v>
                </c:pt>
                <c:pt idx="869">
                  <c:v>43425</c:v>
                </c:pt>
                <c:pt idx="870">
                  <c:v>43424</c:v>
                </c:pt>
                <c:pt idx="871">
                  <c:v>43423</c:v>
                </c:pt>
                <c:pt idx="872">
                  <c:v>43420</c:v>
                </c:pt>
                <c:pt idx="873">
                  <c:v>43419</c:v>
                </c:pt>
                <c:pt idx="874">
                  <c:v>43418</c:v>
                </c:pt>
                <c:pt idx="875">
                  <c:v>43417</c:v>
                </c:pt>
                <c:pt idx="876">
                  <c:v>43416</c:v>
                </c:pt>
                <c:pt idx="877">
                  <c:v>43413</c:v>
                </c:pt>
                <c:pt idx="878">
                  <c:v>43412</c:v>
                </c:pt>
                <c:pt idx="879">
                  <c:v>43411</c:v>
                </c:pt>
                <c:pt idx="880">
                  <c:v>43410</c:v>
                </c:pt>
                <c:pt idx="881">
                  <c:v>43409</c:v>
                </c:pt>
                <c:pt idx="882">
                  <c:v>43406</c:v>
                </c:pt>
                <c:pt idx="883">
                  <c:v>43405</c:v>
                </c:pt>
                <c:pt idx="884">
                  <c:v>43404</c:v>
                </c:pt>
                <c:pt idx="885">
                  <c:v>43403</c:v>
                </c:pt>
                <c:pt idx="886">
                  <c:v>43402</c:v>
                </c:pt>
                <c:pt idx="887">
                  <c:v>43399</c:v>
                </c:pt>
                <c:pt idx="888">
                  <c:v>43398</c:v>
                </c:pt>
                <c:pt idx="889">
                  <c:v>43397</c:v>
                </c:pt>
                <c:pt idx="890">
                  <c:v>43396</c:v>
                </c:pt>
                <c:pt idx="891">
                  <c:v>43395</c:v>
                </c:pt>
                <c:pt idx="892">
                  <c:v>43392</c:v>
                </c:pt>
                <c:pt idx="893">
                  <c:v>43391</c:v>
                </c:pt>
                <c:pt idx="894">
                  <c:v>43390</c:v>
                </c:pt>
                <c:pt idx="895">
                  <c:v>43389</c:v>
                </c:pt>
                <c:pt idx="896">
                  <c:v>43388</c:v>
                </c:pt>
                <c:pt idx="897">
                  <c:v>43385</c:v>
                </c:pt>
                <c:pt idx="898">
                  <c:v>43384</c:v>
                </c:pt>
                <c:pt idx="899">
                  <c:v>43383</c:v>
                </c:pt>
                <c:pt idx="900">
                  <c:v>43382</c:v>
                </c:pt>
                <c:pt idx="901">
                  <c:v>43381</c:v>
                </c:pt>
                <c:pt idx="902">
                  <c:v>43378</c:v>
                </c:pt>
                <c:pt idx="903">
                  <c:v>43377</c:v>
                </c:pt>
                <c:pt idx="904">
                  <c:v>43376</c:v>
                </c:pt>
                <c:pt idx="905">
                  <c:v>43375</c:v>
                </c:pt>
                <c:pt idx="906">
                  <c:v>43374</c:v>
                </c:pt>
                <c:pt idx="907">
                  <c:v>43371</c:v>
                </c:pt>
                <c:pt idx="908">
                  <c:v>43370</c:v>
                </c:pt>
                <c:pt idx="909">
                  <c:v>43369</c:v>
                </c:pt>
                <c:pt idx="910">
                  <c:v>43368</c:v>
                </c:pt>
                <c:pt idx="911">
                  <c:v>43367</c:v>
                </c:pt>
                <c:pt idx="912">
                  <c:v>43364</c:v>
                </c:pt>
                <c:pt idx="913">
                  <c:v>43363</c:v>
                </c:pt>
                <c:pt idx="914">
                  <c:v>43362</c:v>
                </c:pt>
                <c:pt idx="915">
                  <c:v>43361</c:v>
                </c:pt>
                <c:pt idx="916">
                  <c:v>43360</c:v>
                </c:pt>
                <c:pt idx="917">
                  <c:v>43357</c:v>
                </c:pt>
                <c:pt idx="918">
                  <c:v>43356</c:v>
                </c:pt>
                <c:pt idx="919">
                  <c:v>43355</c:v>
                </c:pt>
                <c:pt idx="920">
                  <c:v>43354</c:v>
                </c:pt>
                <c:pt idx="921">
                  <c:v>43353</c:v>
                </c:pt>
                <c:pt idx="922">
                  <c:v>43350</c:v>
                </c:pt>
                <c:pt idx="923">
                  <c:v>43349</c:v>
                </c:pt>
                <c:pt idx="924">
                  <c:v>43348</c:v>
                </c:pt>
                <c:pt idx="925">
                  <c:v>43347</c:v>
                </c:pt>
                <c:pt idx="926">
                  <c:v>43343</c:v>
                </c:pt>
                <c:pt idx="927">
                  <c:v>43342</c:v>
                </c:pt>
                <c:pt idx="928">
                  <c:v>43341</c:v>
                </c:pt>
                <c:pt idx="929">
                  <c:v>43340</c:v>
                </c:pt>
                <c:pt idx="930">
                  <c:v>43339</c:v>
                </c:pt>
                <c:pt idx="931">
                  <c:v>43336</c:v>
                </c:pt>
                <c:pt idx="932">
                  <c:v>43335</c:v>
                </c:pt>
                <c:pt idx="933">
                  <c:v>43334</c:v>
                </c:pt>
                <c:pt idx="934">
                  <c:v>43333</c:v>
                </c:pt>
                <c:pt idx="935">
                  <c:v>43332</c:v>
                </c:pt>
                <c:pt idx="936">
                  <c:v>43329</c:v>
                </c:pt>
                <c:pt idx="937">
                  <c:v>43328</c:v>
                </c:pt>
                <c:pt idx="938">
                  <c:v>43327</c:v>
                </c:pt>
                <c:pt idx="939">
                  <c:v>43326</c:v>
                </c:pt>
                <c:pt idx="940">
                  <c:v>43325</c:v>
                </c:pt>
                <c:pt idx="941">
                  <c:v>43322</c:v>
                </c:pt>
                <c:pt idx="942">
                  <c:v>43321</c:v>
                </c:pt>
                <c:pt idx="943">
                  <c:v>43320</c:v>
                </c:pt>
                <c:pt idx="944">
                  <c:v>43319</c:v>
                </c:pt>
                <c:pt idx="945">
                  <c:v>43318</c:v>
                </c:pt>
                <c:pt idx="946">
                  <c:v>43315</c:v>
                </c:pt>
                <c:pt idx="947">
                  <c:v>43314</c:v>
                </c:pt>
                <c:pt idx="948">
                  <c:v>43313</c:v>
                </c:pt>
                <c:pt idx="949">
                  <c:v>43312</c:v>
                </c:pt>
                <c:pt idx="950">
                  <c:v>43311</c:v>
                </c:pt>
                <c:pt idx="951">
                  <c:v>43308</c:v>
                </c:pt>
                <c:pt idx="952">
                  <c:v>43307</c:v>
                </c:pt>
                <c:pt idx="953">
                  <c:v>43306</c:v>
                </c:pt>
                <c:pt idx="954">
                  <c:v>43305</c:v>
                </c:pt>
                <c:pt idx="955">
                  <c:v>43304</c:v>
                </c:pt>
                <c:pt idx="956">
                  <c:v>43301</c:v>
                </c:pt>
                <c:pt idx="957">
                  <c:v>43300</c:v>
                </c:pt>
                <c:pt idx="958">
                  <c:v>43299</c:v>
                </c:pt>
                <c:pt idx="959">
                  <c:v>43298</c:v>
                </c:pt>
                <c:pt idx="960">
                  <c:v>43297</c:v>
                </c:pt>
                <c:pt idx="961">
                  <c:v>43294</c:v>
                </c:pt>
                <c:pt idx="962">
                  <c:v>43293</c:v>
                </c:pt>
                <c:pt idx="963">
                  <c:v>43292</c:v>
                </c:pt>
                <c:pt idx="964">
                  <c:v>43291</c:v>
                </c:pt>
                <c:pt idx="965">
                  <c:v>43290</c:v>
                </c:pt>
                <c:pt idx="966">
                  <c:v>43287</c:v>
                </c:pt>
                <c:pt idx="967">
                  <c:v>43286</c:v>
                </c:pt>
                <c:pt idx="968">
                  <c:v>43284</c:v>
                </c:pt>
                <c:pt idx="969">
                  <c:v>43283</c:v>
                </c:pt>
                <c:pt idx="970">
                  <c:v>43280</c:v>
                </c:pt>
                <c:pt idx="971">
                  <c:v>43279</c:v>
                </c:pt>
                <c:pt idx="972">
                  <c:v>43278</c:v>
                </c:pt>
                <c:pt idx="973">
                  <c:v>43277</c:v>
                </c:pt>
                <c:pt idx="974">
                  <c:v>43276</c:v>
                </c:pt>
                <c:pt idx="975">
                  <c:v>43273</c:v>
                </c:pt>
                <c:pt idx="976">
                  <c:v>43272</c:v>
                </c:pt>
                <c:pt idx="977">
                  <c:v>43271</c:v>
                </c:pt>
                <c:pt idx="978">
                  <c:v>43270</c:v>
                </c:pt>
                <c:pt idx="979">
                  <c:v>43269</c:v>
                </c:pt>
                <c:pt idx="980">
                  <c:v>43266</c:v>
                </c:pt>
                <c:pt idx="981">
                  <c:v>43265</c:v>
                </c:pt>
                <c:pt idx="982">
                  <c:v>43264</c:v>
                </c:pt>
                <c:pt idx="983">
                  <c:v>43263</c:v>
                </c:pt>
                <c:pt idx="984">
                  <c:v>43262</c:v>
                </c:pt>
                <c:pt idx="985">
                  <c:v>43259</c:v>
                </c:pt>
                <c:pt idx="986">
                  <c:v>43258</c:v>
                </c:pt>
                <c:pt idx="987">
                  <c:v>43257</c:v>
                </c:pt>
                <c:pt idx="988">
                  <c:v>43256</c:v>
                </c:pt>
                <c:pt idx="989">
                  <c:v>43255</c:v>
                </c:pt>
                <c:pt idx="990">
                  <c:v>43252</c:v>
                </c:pt>
                <c:pt idx="991">
                  <c:v>43251</c:v>
                </c:pt>
                <c:pt idx="992">
                  <c:v>43250</c:v>
                </c:pt>
                <c:pt idx="993">
                  <c:v>43249</c:v>
                </c:pt>
                <c:pt idx="994">
                  <c:v>43245</c:v>
                </c:pt>
                <c:pt idx="995">
                  <c:v>43244</c:v>
                </c:pt>
                <c:pt idx="996">
                  <c:v>43243</c:v>
                </c:pt>
                <c:pt idx="997">
                  <c:v>43242</c:v>
                </c:pt>
                <c:pt idx="998">
                  <c:v>43241</c:v>
                </c:pt>
                <c:pt idx="999">
                  <c:v>43238</c:v>
                </c:pt>
                <c:pt idx="1000">
                  <c:v>43237</c:v>
                </c:pt>
                <c:pt idx="1001">
                  <c:v>43236</c:v>
                </c:pt>
                <c:pt idx="1002">
                  <c:v>43235</c:v>
                </c:pt>
                <c:pt idx="1003">
                  <c:v>43234</c:v>
                </c:pt>
                <c:pt idx="1004">
                  <c:v>43231</c:v>
                </c:pt>
                <c:pt idx="1005">
                  <c:v>43230</c:v>
                </c:pt>
                <c:pt idx="1006">
                  <c:v>43229</c:v>
                </c:pt>
                <c:pt idx="1007">
                  <c:v>43228</c:v>
                </c:pt>
                <c:pt idx="1008">
                  <c:v>43227</c:v>
                </c:pt>
                <c:pt idx="1009">
                  <c:v>43224</c:v>
                </c:pt>
                <c:pt idx="1010">
                  <c:v>43223</c:v>
                </c:pt>
                <c:pt idx="1011">
                  <c:v>43222</c:v>
                </c:pt>
                <c:pt idx="1012">
                  <c:v>43221</c:v>
                </c:pt>
                <c:pt idx="1013">
                  <c:v>43220</c:v>
                </c:pt>
                <c:pt idx="1014">
                  <c:v>43217</c:v>
                </c:pt>
                <c:pt idx="1015">
                  <c:v>43216</c:v>
                </c:pt>
                <c:pt idx="1016">
                  <c:v>43215</c:v>
                </c:pt>
                <c:pt idx="1017">
                  <c:v>43214</c:v>
                </c:pt>
                <c:pt idx="1018">
                  <c:v>43213</c:v>
                </c:pt>
                <c:pt idx="1019">
                  <c:v>43210</c:v>
                </c:pt>
                <c:pt idx="1020">
                  <c:v>43209</c:v>
                </c:pt>
                <c:pt idx="1021">
                  <c:v>43208</c:v>
                </c:pt>
                <c:pt idx="1022">
                  <c:v>43207</c:v>
                </c:pt>
                <c:pt idx="1023">
                  <c:v>43206</c:v>
                </c:pt>
                <c:pt idx="1024">
                  <c:v>43203</c:v>
                </c:pt>
                <c:pt idx="1025">
                  <c:v>43202</c:v>
                </c:pt>
                <c:pt idx="1026">
                  <c:v>43201</c:v>
                </c:pt>
                <c:pt idx="1027">
                  <c:v>43200</c:v>
                </c:pt>
                <c:pt idx="1028">
                  <c:v>43199</c:v>
                </c:pt>
                <c:pt idx="1029">
                  <c:v>43196</c:v>
                </c:pt>
                <c:pt idx="1030">
                  <c:v>43195</c:v>
                </c:pt>
                <c:pt idx="1031">
                  <c:v>43194</c:v>
                </c:pt>
                <c:pt idx="1032">
                  <c:v>43193</c:v>
                </c:pt>
                <c:pt idx="1033">
                  <c:v>43192</c:v>
                </c:pt>
                <c:pt idx="1034">
                  <c:v>43188</c:v>
                </c:pt>
                <c:pt idx="1035">
                  <c:v>43187</c:v>
                </c:pt>
                <c:pt idx="1036">
                  <c:v>43186</c:v>
                </c:pt>
                <c:pt idx="1037">
                  <c:v>43185</c:v>
                </c:pt>
                <c:pt idx="1038">
                  <c:v>43182</c:v>
                </c:pt>
                <c:pt idx="1039">
                  <c:v>43181</c:v>
                </c:pt>
                <c:pt idx="1040">
                  <c:v>43180</c:v>
                </c:pt>
                <c:pt idx="1041">
                  <c:v>43179</c:v>
                </c:pt>
                <c:pt idx="1042">
                  <c:v>43178</c:v>
                </c:pt>
                <c:pt idx="1043">
                  <c:v>43175</c:v>
                </c:pt>
                <c:pt idx="1044">
                  <c:v>43174</c:v>
                </c:pt>
                <c:pt idx="1045">
                  <c:v>43173</c:v>
                </c:pt>
                <c:pt idx="1046">
                  <c:v>43172</c:v>
                </c:pt>
                <c:pt idx="1047">
                  <c:v>43171</c:v>
                </c:pt>
                <c:pt idx="1048">
                  <c:v>43168</c:v>
                </c:pt>
                <c:pt idx="1049">
                  <c:v>43167</c:v>
                </c:pt>
                <c:pt idx="1050">
                  <c:v>43166</c:v>
                </c:pt>
                <c:pt idx="1051">
                  <c:v>43165</c:v>
                </c:pt>
                <c:pt idx="1052">
                  <c:v>43164</c:v>
                </c:pt>
                <c:pt idx="1053">
                  <c:v>43161</c:v>
                </c:pt>
                <c:pt idx="1054">
                  <c:v>43160</c:v>
                </c:pt>
                <c:pt idx="1055">
                  <c:v>43159</c:v>
                </c:pt>
                <c:pt idx="1056">
                  <c:v>43158</c:v>
                </c:pt>
                <c:pt idx="1057">
                  <c:v>43157</c:v>
                </c:pt>
                <c:pt idx="1058">
                  <c:v>43154</c:v>
                </c:pt>
                <c:pt idx="1059">
                  <c:v>43153</c:v>
                </c:pt>
                <c:pt idx="1060">
                  <c:v>43152</c:v>
                </c:pt>
                <c:pt idx="1061">
                  <c:v>43151</c:v>
                </c:pt>
                <c:pt idx="1062">
                  <c:v>43147</c:v>
                </c:pt>
                <c:pt idx="1063">
                  <c:v>43146</c:v>
                </c:pt>
                <c:pt idx="1064">
                  <c:v>43145</c:v>
                </c:pt>
                <c:pt idx="1065">
                  <c:v>43144</c:v>
                </c:pt>
                <c:pt idx="1066">
                  <c:v>43143</c:v>
                </c:pt>
                <c:pt idx="1067">
                  <c:v>43140</c:v>
                </c:pt>
                <c:pt idx="1068">
                  <c:v>43139</c:v>
                </c:pt>
                <c:pt idx="1069">
                  <c:v>43138</c:v>
                </c:pt>
                <c:pt idx="1070">
                  <c:v>43137</c:v>
                </c:pt>
                <c:pt idx="1071">
                  <c:v>43136</c:v>
                </c:pt>
                <c:pt idx="1072">
                  <c:v>43133</c:v>
                </c:pt>
                <c:pt idx="1073">
                  <c:v>43132</c:v>
                </c:pt>
                <c:pt idx="1074">
                  <c:v>43131</c:v>
                </c:pt>
                <c:pt idx="1075">
                  <c:v>43130</c:v>
                </c:pt>
                <c:pt idx="1076">
                  <c:v>43129</c:v>
                </c:pt>
                <c:pt idx="1077">
                  <c:v>43126</c:v>
                </c:pt>
                <c:pt idx="1078">
                  <c:v>43125</c:v>
                </c:pt>
                <c:pt idx="1079">
                  <c:v>43124</c:v>
                </c:pt>
                <c:pt idx="1080">
                  <c:v>43123</c:v>
                </c:pt>
                <c:pt idx="1081">
                  <c:v>43122</c:v>
                </c:pt>
                <c:pt idx="1082">
                  <c:v>43119</c:v>
                </c:pt>
                <c:pt idx="1083">
                  <c:v>43118</c:v>
                </c:pt>
                <c:pt idx="1084">
                  <c:v>43117</c:v>
                </c:pt>
                <c:pt idx="1085">
                  <c:v>43116</c:v>
                </c:pt>
                <c:pt idx="1086">
                  <c:v>43112</c:v>
                </c:pt>
                <c:pt idx="1087">
                  <c:v>43111</c:v>
                </c:pt>
                <c:pt idx="1088">
                  <c:v>43110</c:v>
                </c:pt>
                <c:pt idx="1089">
                  <c:v>43109</c:v>
                </c:pt>
                <c:pt idx="1090">
                  <c:v>43108</c:v>
                </c:pt>
                <c:pt idx="1091">
                  <c:v>43105</c:v>
                </c:pt>
                <c:pt idx="1092">
                  <c:v>43104</c:v>
                </c:pt>
                <c:pt idx="1093">
                  <c:v>43103</c:v>
                </c:pt>
                <c:pt idx="1094">
                  <c:v>43102</c:v>
                </c:pt>
                <c:pt idx="1095">
                  <c:v>43098</c:v>
                </c:pt>
                <c:pt idx="1096">
                  <c:v>43097</c:v>
                </c:pt>
                <c:pt idx="1097">
                  <c:v>43096</c:v>
                </c:pt>
                <c:pt idx="1098">
                  <c:v>43095</c:v>
                </c:pt>
                <c:pt idx="1099">
                  <c:v>43091</c:v>
                </c:pt>
                <c:pt idx="1100">
                  <c:v>43090</c:v>
                </c:pt>
                <c:pt idx="1101">
                  <c:v>43089</c:v>
                </c:pt>
                <c:pt idx="1102">
                  <c:v>43088</c:v>
                </c:pt>
                <c:pt idx="1103">
                  <c:v>43087</c:v>
                </c:pt>
                <c:pt idx="1104">
                  <c:v>43084</c:v>
                </c:pt>
                <c:pt idx="1105">
                  <c:v>43083</c:v>
                </c:pt>
                <c:pt idx="1106">
                  <c:v>43082</c:v>
                </c:pt>
                <c:pt idx="1107">
                  <c:v>43081</c:v>
                </c:pt>
                <c:pt idx="1108">
                  <c:v>43080</c:v>
                </c:pt>
                <c:pt idx="1109">
                  <c:v>43077</c:v>
                </c:pt>
                <c:pt idx="1110">
                  <c:v>43076</c:v>
                </c:pt>
                <c:pt idx="1111">
                  <c:v>43075</c:v>
                </c:pt>
                <c:pt idx="1112">
                  <c:v>43074</c:v>
                </c:pt>
                <c:pt idx="1113">
                  <c:v>43073</c:v>
                </c:pt>
                <c:pt idx="1114">
                  <c:v>43070</c:v>
                </c:pt>
                <c:pt idx="1115">
                  <c:v>43069</c:v>
                </c:pt>
                <c:pt idx="1116">
                  <c:v>43068</c:v>
                </c:pt>
                <c:pt idx="1117">
                  <c:v>43067</c:v>
                </c:pt>
                <c:pt idx="1118">
                  <c:v>43066</c:v>
                </c:pt>
                <c:pt idx="1119">
                  <c:v>43063</c:v>
                </c:pt>
                <c:pt idx="1120">
                  <c:v>43061</c:v>
                </c:pt>
                <c:pt idx="1121">
                  <c:v>43060</c:v>
                </c:pt>
                <c:pt idx="1122">
                  <c:v>43059</c:v>
                </c:pt>
                <c:pt idx="1123">
                  <c:v>43056</c:v>
                </c:pt>
                <c:pt idx="1124">
                  <c:v>43055</c:v>
                </c:pt>
                <c:pt idx="1125">
                  <c:v>43054</c:v>
                </c:pt>
                <c:pt idx="1126">
                  <c:v>43053</c:v>
                </c:pt>
                <c:pt idx="1127">
                  <c:v>43052</c:v>
                </c:pt>
                <c:pt idx="1128">
                  <c:v>43049</c:v>
                </c:pt>
                <c:pt idx="1129">
                  <c:v>43048</c:v>
                </c:pt>
                <c:pt idx="1130">
                  <c:v>43047</c:v>
                </c:pt>
                <c:pt idx="1131">
                  <c:v>43046</c:v>
                </c:pt>
                <c:pt idx="1132">
                  <c:v>43045</c:v>
                </c:pt>
                <c:pt idx="1133">
                  <c:v>43042</c:v>
                </c:pt>
                <c:pt idx="1134">
                  <c:v>43041</c:v>
                </c:pt>
                <c:pt idx="1135">
                  <c:v>43040</c:v>
                </c:pt>
                <c:pt idx="1136">
                  <c:v>43039</c:v>
                </c:pt>
                <c:pt idx="1137">
                  <c:v>43038</c:v>
                </c:pt>
                <c:pt idx="1138">
                  <c:v>43035</c:v>
                </c:pt>
                <c:pt idx="1139">
                  <c:v>43034</c:v>
                </c:pt>
                <c:pt idx="1140">
                  <c:v>43033</c:v>
                </c:pt>
                <c:pt idx="1141">
                  <c:v>43032</c:v>
                </c:pt>
                <c:pt idx="1142">
                  <c:v>43031</c:v>
                </c:pt>
                <c:pt idx="1143">
                  <c:v>43028</c:v>
                </c:pt>
                <c:pt idx="1144">
                  <c:v>43027</c:v>
                </c:pt>
                <c:pt idx="1145">
                  <c:v>43026</c:v>
                </c:pt>
                <c:pt idx="1146">
                  <c:v>43025</c:v>
                </c:pt>
                <c:pt idx="1147">
                  <c:v>43024</c:v>
                </c:pt>
                <c:pt idx="1148">
                  <c:v>43021</c:v>
                </c:pt>
                <c:pt idx="1149">
                  <c:v>43020</c:v>
                </c:pt>
                <c:pt idx="1150">
                  <c:v>43019</c:v>
                </c:pt>
                <c:pt idx="1151">
                  <c:v>43018</c:v>
                </c:pt>
                <c:pt idx="1152">
                  <c:v>43014</c:v>
                </c:pt>
                <c:pt idx="1153">
                  <c:v>43013</c:v>
                </c:pt>
                <c:pt idx="1154">
                  <c:v>43012</c:v>
                </c:pt>
                <c:pt idx="1155">
                  <c:v>43011</c:v>
                </c:pt>
                <c:pt idx="1156">
                  <c:v>43010</c:v>
                </c:pt>
                <c:pt idx="1157">
                  <c:v>43007</c:v>
                </c:pt>
                <c:pt idx="1158">
                  <c:v>43006</c:v>
                </c:pt>
                <c:pt idx="1159">
                  <c:v>43005</c:v>
                </c:pt>
                <c:pt idx="1160">
                  <c:v>43004</c:v>
                </c:pt>
                <c:pt idx="1161">
                  <c:v>43003</c:v>
                </c:pt>
                <c:pt idx="1162">
                  <c:v>43000</c:v>
                </c:pt>
                <c:pt idx="1163">
                  <c:v>42999</c:v>
                </c:pt>
                <c:pt idx="1164">
                  <c:v>42998</c:v>
                </c:pt>
                <c:pt idx="1165">
                  <c:v>42997</c:v>
                </c:pt>
                <c:pt idx="1166">
                  <c:v>42996</c:v>
                </c:pt>
                <c:pt idx="1167">
                  <c:v>42993</c:v>
                </c:pt>
                <c:pt idx="1168">
                  <c:v>42992</c:v>
                </c:pt>
                <c:pt idx="1169">
                  <c:v>42991</c:v>
                </c:pt>
                <c:pt idx="1170">
                  <c:v>42990</c:v>
                </c:pt>
                <c:pt idx="1171">
                  <c:v>42989</c:v>
                </c:pt>
                <c:pt idx="1172">
                  <c:v>42986</c:v>
                </c:pt>
                <c:pt idx="1173">
                  <c:v>42985</c:v>
                </c:pt>
                <c:pt idx="1174">
                  <c:v>42984</c:v>
                </c:pt>
                <c:pt idx="1175">
                  <c:v>42983</c:v>
                </c:pt>
                <c:pt idx="1176">
                  <c:v>42979</c:v>
                </c:pt>
                <c:pt idx="1177">
                  <c:v>42978</c:v>
                </c:pt>
                <c:pt idx="1178">
                  <c:v>42977</c:v>
                </c:pt>
                <c:pt idx="1179">
                  <c:v>42976</c:v>
                </c:pt>
                <c:pt idx="1180">
                  <c:v>42975</c:v>
                </c:pt>
                <c:pt idx="1181">
                  <c:v>42972</c:v>
                </c:pt>
                <c:pt idx="1182">
                  <c:v>42971</c:v>
                </c:pt>
                <c:pt idx="1183">
                  <c:v>42970</c:v>
                </c:pt>
                <c:pt idx="1184">
                  <c:v>42969</c:v>
                </c:pt>
                <c:pt idx="1185">
                  <c:v>42968</c:v>
                </c:pt>
                <c:pt idx="1186">
                  <c:v>42965</c:v>
                </c:pt>
                <c:pt idx="1187">
                  <c:v>42964</c:v>
                </c:pt>
                <c:pt idx="1188">
                  <c:v>42963</c:v>
                </c:pt>
                <c:pt idx="1189">
                  <c:v>42962</c:v>
                </c:pt>
                <c:pt idx="1190">
                  <c:v>42961</c:v>
                </c:pt>
                <c:pt idx="1191">
                  <c:v>42957</c:v>
                </c:pt>
                <c:pt idx="1192">
                  <c:v>42956</c:v>
                </c:pt>
                <c:pt idx="1193">
                  <c:v>42955</c:v>
                </c:pt>
                <c:pt idx="1194">
                  <c:v>42954</c:v>
                </c:pt>
                <c:pt idx="1195">
                  <c:v>42951</c:v>
                </c:pt>
                <c:pt idx="1196">
                  <c:v>42950</c:v>
                </c:pt>
                <c:pt idx="1197">
                  <c:v>42949</c:v>
                </c:pt>
                <c:pt idx="1198">
                  <c:v>42948</c:v>
                </c:pt>
                <c:pt idx="1199">
                  <c:v>42947</c:v>
                </c:pt>
                <c:pt idx="1200">
                  <c:v>42944</c:v>
                </c:pt>
                <c:pt idx="1201">
                  <c:v>42943</c:v>
                </c:pt>
                <c:pt idx="1202">
                  <c:v>42942</c:v>
                </c:pt>
                <c:pt idx="1203">
                  <c:v>42941</c:v>
                </c:pt>
                <c:pt idx="1204">
                  <c:v>42940</c:v>
                </c:pt>
                <c:pt idx="1205">
                  <c:v>42937</c:v>
                </c:pt>
                <c:pt idx="1206">
                  <c:v>42936</c:v>
                </c:pt>
                <c:pt idx="1207">
                  <c:v>42935</c:v>
                </c:pt>
                <c:pt idx="1208">
                  <c:v>42934</c:v>
                </c:pt>
                <c:pt idx="1209">
                  <c:v>42933</c:v>
                </c:pt>
                <c:pt idx="1210">
                  <c:v>42930</c:v>
                </c:pt>
                <c:pt idx="1211">
                  <c:v>42929</c:v>
                </c:pt>
                <c:pt idx="1212">
                  <c:v>42928</c:v>
                </c:pt>
                <c:pt idx="1213">
                  <c:v>42927</c:v>
                </c:pt>
                <c:pt idx="1214">
                  <c:v>42926</c:v>
                </c:pt>
                <c:pt idx="1215">
                  <c:v>42923</c:v>
                </c:pt>
                <c:pt idx="1216">
                  <c:v>42922</c:v>
                </c:pt>
                <c:pt idx="1217">
                  <c:v>42921</c:v>
                </c:pt>
                <c:pt idx="1218">
                  <c:v>42916</c:v>
                </c:pt>
                <c:pt idx="1219">
                  <c:v>42915</c:v>
                </c:pt>
                <c:pt idx="1220">
                  <c:v>42914</c:v>
                </c:pt>
                <c:pt idx="1221">
                  <c:v>42913</c:v>
                </c:pt>
                <c:pt idx="1222">
                  <c:v>42912</c:v>
                </c:pt>
                <c:pt idx="1223">
                  <c:v>42909</c:v>
                </c:pt>
                <c:pt idx="1224">
                  <c:v>42908</c:v>
                </c:pt>
                <c:pt idx="1225">
                  <c:v>42907</c:v>
                </c:pt>
                <c:pt idx="1226">
                  <c:v>42906</c:v>
                </c:pt>
                <c:pt idx="1227">
                  <c:v>42905</c:v>
                </c:pt>
                <c:pt idx="1228">
                  <c:v>42902</c:v>
                </c:pt>
                <c:pt idx="1229">
                  <c:v>42901</c:v>
                </c:pt>
                <c:pt idx="1230">
                  <c:v>42900</c:v>
                </c:pt>
                <c:pt idx="1231">
                  <c:v>42899</c:v>
                </c:pt>
                <c:pt idx="1232">
                  <c:v>42898</c:v>
                </c:pt>
                <c:pt idx="1233">
                  <c:v>42895</c:v>
                </c:pt>
                <c:pt idx="1234">
                  <c:v>42894</c:v>
                </c:pt>
                <c:pt idx="1235">
                  <c:v>42893</c:v>
                </c:pt>
                <c:pt idx="1236">
                  <c:v>42892</c:v>
                </c:pt>
                <c:pt idx="1237">
                  <c:v>42891</c:v>
                </c:pt>
                <c:pt idx="1238">
                  <c:v>42888</c:v>
                </c:pt>
                <c:pt idx="1239">
                  <c:v>42887</c:v>
                </c:pt>
                <c:pt idx="1240">
                  <c:v>42886</c:v>
                </c:pt>
                <c:pt idx="1241">
                  <c:v>42885</c:v>
                </c:pt>
                <c:pt idx="1242">
                  <c:v>42881</c:v>
                </c:pt>
                <c:pt idx="1243">
                  <c:v>42880</c:v>
                </c:pt>
                <c:pt idx="1244">
                  <c:v>42879</c:v>
                </c:pt>
                <c:pt idx="1245">
                  <c:v>42878</c:v>
                </c:pt>
                <c:pt idx="1246">
                  <c:v>42877</c:v>
                </c:pt>
                <c:pt idx="1247">
                  <c:v>42874</c:v>
                </c:pt>
                <c:pt idx="1248">
                  <c:v>42873</c:v>
                </c:pt>
                <c:pt idx="1249">
                  <c:v>42872</c:v>
                </c:pt>
                <c:pt idx="1250">
                  <c:v>42871</c:v>
                </c:pt>
                <c:pt idx="1251">
                  <c:v>42870</c:v>
                </c:pt>
                <c:pt idx="1252">
                  <c:v>42867</c:v>
                </c:pt>
                <c:pt idx="1253">
                  <c:v>42866</c:v>
                </c:pt>
                <c:pt idx="1254">
                  <c:v>42865</c:v>
                </c:pt>
                <c:pt idx="1255">
                  <c:v>42864</c:v>
                </c:pt>
                <c:pt idx="1256">
                  <c:v>42863</c:v>
                </c:pt>
                <c:pt idx="1257">
                  <c:v>42860</c:v>
                </c:pt>
                <c:pt idx="1258">
                  <c:v>42859</c:v>
                </c:pt>
                <c:pt idx="1259">
                  <c:v>42858</c:v>
                </c:pt>
                <c:pt idx="1260">
                  <c:v>42857</c:v>
                </c:pt>
                <c:pt idx="1261">
                  <c:v>42856</c:v>
                </c:pt>
                <c:pt idx="1262">
                  <c:v>42853</c:v>
                </c:pt>
                <c:pt idx="1263">
                  <c:v>42852</c:v>
                </c:pt>
                <c:pt idx="1264">
                  <c:v>42851</c:v>
                </c:pt>
                <c:pt idx="1265">
                  <c:v>42850</c:v>
                </c:pt>
                <c:pt idx="1266">
                  <c:v>42849</c:v>
                </c:pt>
                <c:pt idx="1267">
                  <c:v>42846</c:v>
                </c:pt>
                <c:pt idx="1268">
                  <c:v>42845</c:v>
                </c:pt>
                <c:pt idx="1269">
                  <c:v>42844</c:v>
                </c:pt>
                <c:pt idx="1270">
                  <c:v>42843</c:v>
                </c:pt>
                <c:pt idx="1271">
                  <c:v>42842</c:v>
                </c:pt>
                <c:pt idx="1272">
                  <c:v>42838</c:v>
                </c:pt>
                <c:pt idx="1273">
                  <c:v>42837</c:v>
                </c:pt>
                <c:pt idx="1274">
                  <c:v>42836</c:v>
                </c:pt>
                <c:pt idx="1275">
                  <c:v>42835</c:v>
                </c:pt>
                <c:pt idx="1276">
                  <c:v>42832</c:v>
                </c:pt>
                <c:pt idx="1277">
                  <c:v>42831</c:v>
                </c:pt>
                <c:pt idx="1278">
                  <c:v>42830</c:v>
                </c:pt>
                <c:pt idx="1279">
                  <c:v>42829</c:v>
                </c:pt>
                <c:pt idx="1280">
                  <c:v>42828</c:v>
                </c:pt>
                <c:pt idx="1281">
                  <c:v>42825</c:v>
                </c:pt>
                <c:pt idx="1282">
                  <c:v>42824</c:v>
                </c:pt>
                <c:pt idx="1283">
                  <c:v>42823</c:v>
                </c:pt>
                <c:pt idx="1284">
                  <c:v>42822</c:v>
                </c:pt>
                <c:pt idx="1285">
                  <c:v>42821</c:v>
                </c:pt>
                <c:pt idx="1286">
                  <c:v>42818</c:v>
                </c:pt>
                <c:pt idx="1287">
                  <c:v>42817</c:v>
                </c:pt>
                <c:pt idx="1288">
                  <c:v>42816</c:v>
                </c:pt>
                <c:pt idx="1289">
                  <c:v>42815</c:v>
                </c:pt>
                <c:pt idx="1290">
                  <c:v>42814</c:v>
                </c:pt>
                <c:pt idx="1291">
                  <c:v>42811</c:v>
                </c:pt>
                <c:pt idx="1292">
                  <c:v>42810</c:v>
                </c:pt>
                <c:pt idx="1293">
                  <c:v>42809</c:v>
                </c:pt>
                <c:pt idx="1294">
                  <c:v>42808</c:v>
                </c:pt>
                <c:pt idx="1295">
                  <c:v>42807</c:v>
                </c:pt>
                <c:pt idx="1296">
                  <c:v>42804</c:v>
                </c:pt>
                <c:pt idx="1297">
                  <c:v>42803</c:v>
                </c:pt>
                <c:pt idx="1298">
                  <c:v>42802</c:v>
                </c:pt>
                <c:pt idx="1299">
                  <c:v>42801</c:v>
                </c:pt>
                <c:pt idx="1300">
                  <c:v>42800</c:v>
                </c:pt>
                <c:pt idx="1301">
                  <c:v>42797</c:v>
                </c:pt>
                <c:pt idx="1302">
                  <c:v>42796</c:v>
                </c:pt>
                <c:pt idx="1303">
                  <c:v>42795</c:v>
                </c:pt>
                <c:pt idx="1304">
                  <c:v>42794</c:v>
                </c:pt>
                <c:pt idx="1305">
                  <c:v>42793</c:v>
                </c:pt>
                <c:pt idx="1306">
                  <c:v>42790</c:v>
                </c:pt>
                <c:pt idx="1307">
                  <c:v>42789</c:v>
                </c:pt>
                <c:pt idx="1308">
                  <c:v>42788</c:v>
                </c:pt>
                <c:pt idx="1309">
                  <c:v>42787</c:v>
                </c:pt>
                <c:pt idx="1310">
                  <c:v>42783</c:v>
                </c:pt>
                <c:pt idx="1311">
                  <c:v>42782</c:v>
                </c:pt>
                <c:pt idx="1312">
                  <c:v>42781</c:v>
                </c:pt>
                <c:pt idx="1313">
                  <c:v>42780</c:v>
                </c:pt>
                <c:pt idx="1314">
                  <c:v>42779</c:v>
                </c:pt>
                <c:pt idx="1315">
                  <c:v>42776</c:v>
                </c:pt>
                <c:pt idx="1316">
                  <c:v>42775</c:v>
                </c:pt>
                <c:pt idx="1317">
                  <c:v>42774</c:v>
                </c:pt>
                <c:pt idx="1318">
                  <c:v>42773</c:v>
                </c:pt>
                <c:pt idx="1319">
                  <c:v>42772</c:v>
                </c:pt>
                <c:pt idx="1320">
                  <c:v>42769</c:v>
                </c:pt>
                <c:pt idx="1321">
                  <c:v>42768</c:v>
                </c:pt>
                <c:pt idx="1322">
                  <c:v>42767</c:v>
                </c:pt>
                <c:pt idx="1323">
                  <c:v>42766</c:v>
                </c:pt>
                <c:pt idx="1324">
                  <c:v>42765</c:v>
                </c:pt>
                <c:pt idx="1325">
                  <c:v>42762</c:v>
                </c:pt>
                <c:pt idx="1326">
                  <c:v>42761</c:v>
                </c:pt>
                <c:pt idx="1327">
                  <c:v>42760</c:v>
                </c:pt>
                <c:pt idx="1328">
                  <c:v>42759</c:v>
                </c:pt>
                <c:pt idx="1329">
                  <c:v>42758</c:v>
                </c:pt>
                <c:pt idx="1330">
                  <c:v>42755</c:v>
                </c:pt>
                <c:pt idx="1331">
                  <c:v>42754</c:v>
                </c:pt>
                <c:pt idx="1332">
                  <c:v>42753</c:v>
                </c:pt>
                <c:pt idx="1333">
                  <c:v>42752</c:v>
                </c:pt>
                <c:pt idx="1334">
                  <c:v>42748</c:v>
                </c:pt>
                <c:pt idx="1335">
                  <c:v>42747</c:v>
                </c:pt>
                <c:pt idx="1336">
                  <c:v>42746</c:v>
                </c:pt>
                <c:pt idx="1337">
                  <c:v>42745</c:v>
                </c:pt>
                <c:pt idx="1338">
                  <c:v>42744</c:v>
                </c:pt>
                <c:pt idx="1339">
                  <c:v>42741</c:v>
                </c:pt>
                <c:pt idx="1340">
                  <c:v>42740</c:v>
                </c:pt>
                <c:pt idx="1341">
                  <c:v>42739</c:v>
                </c:pt>
                <c:pt idx="1342">
                  <c:v>42738</c:v>
                </c:pt>
                <c:pt idx="1343">
                  <c:v>42734</c:v>
                </c:pt>
                <c:pt idx="1344">
                  <c:v>42733</c:v>
                </c:pt>
                <c:pt idx="1345">
                  <c:v>42732</c:v>
                </c:pt>
                <c:pt idx="1346">
                  <c:v>42731</c:v>
                </c:pt>
                <c:pt idx="1347">
                  <c:v>42730</c:v>
                </c:pt>
                <c:pt idx="1348">
                  <c:v>42727</c:v>
                </c:pt>
                <c:pt idx="1349">
                  <c:v>42726</c:v>
                </c:pt>
                <c:pt idx="1350">
                  <c:v>42725</c:v>
                </c:pt>
                <c:pt idx="1351">
                  <c:v>42724</c:v>
                </c:pt>
                <c:pt idx="1352">
                  <c:v>42723</c:v>
                </c:pt>
                <c:pt idx="1353">
                  <c:v>42720</c:v>
                </c:pt>
                <c:pt idx="1354">
                  <c:v>42719</c:v>
                </c:pt>
                <c:pt idx="1355">
                  <c:v>42718</c:v>
                </c:pt>
                <c:pt idx="1356">
                  <c:v>42717</c:v>
                </c:pt>
                <c:pt idx="1357">
                  <c:v>42716</c:v>
                </c:pt>
                <c:pt idx="1358">
                  <c:v>42713</c:v>
                </c:pt>
                <c:pt idx="1359">
                  <c:v>42712</c:v>
                </c:pt>
                <c:pt idx="1360">
                  <c:v>42711</c:v>
                </c:pt>
                <c:pt idx="1361">
                  <c:v>42710</c:v>
                </c:pt>
                <c:pt idx="1362">
                  <c:v>42709</c:v>
                </c:pt>
                <c:pt idx="1363">
                  <c:v>42706</c:v>
                </c:pt>
                <c:pt idx="1364">
                  <c:v>42705</c:v>
                </c:pt>
                <c:pt idx="1365">
                  <c:v>42704</c:v>
                </c:pt>
                <c:pt idx="1366">
                  <c:v>42703</c:v>
                </c:pt>
                <c:pt idx="1367">
                  <c:v>42702</c:v>
                </c:pt>
                <c:pt idx="1368">
                  <c:v>42699</c:v>
                </c:pt>
                <c:pt idx="1369">
                  <c:v>42698</c:v>
                </c:pt>
                <c:pt idx="1370">
                  <c:v>42697</c:v>
                </c:pt>
                <c:pt idx="1371">
                  <c:v>42696</c:v>
                </c:pt>
                <c:pt idx="1372">
                  <c:v>42695</c:v>
                </c:pt>
                <c:pt idx="1373">
                  <c:v>42692</c:v>
                </c:pt>
                <c:pt idx="1374">
                  <c:v>42691</c:v>
                </c:pt>
                <c:pt idx="1375">
                  <c:v>42690</c:v>
                </c:pt>
                <c:pt idx="1376">
                  <c:v>42689</c:v>
                </c:pt>
                <c:pt idx="1377">
                  <c:v>42688</c:v>
                </c:pt>
                <c:pt idx="1378">
                  <c:v>42685</c:v>
                </c:pt>
                <c:pt idx="1379">
                  <c:v>42684</c:v>
                </c:pt>
                <c:pt idx="1380">
                  <c:v>42683</c:v>
                </c:pt>
                <c:pt idx="1381">
                  <c:v>42682</c:v>
                </c:pt>
                <c:pt idx="1382">
                  <c:v>42681</c:v>
                </c:pt>
                <c:pt idx="1383">
                  <c:v>42678</c:v>
                </c:pt>
                <c:pt idx="1384">
                  <c:v>42677</c:v>
                </c:pt>
                <c:pt idx="1385">
                  <c:v>42676</c:v>
                </c:pt>
                <c:pt idx="1386">
                  <c:v>42675</c:v>
                </c:pt>
                <c:pt idx="1387">
                  <c:v>42674</c:v>
                </c:pt>
                <c:pt idx="1388">
                  <c:v>42671</c:v>
                </c:pt>
                <c:pt idx="1389">
                  <c:v>42670</c:v>
                </c:pt>
                <c:pt idx="1390">
                  <c:v>42669</c:v>
                </c:pt>
                <c:pt idx="1391">
                  <c:v>42668</c:v>
                </c:pt>
                <c:pt idx="1392">
                  <c:v>42667</c:v>
                </c:pt>
                <c:pt idx="1393">
                  <c:v>42664</c:v>
                </c:pt>
                <c:pt idx="1394">
                  <c:v>42663</c:v>
                </c:pt>
                <c:pt idx="1395">
                  <c:v>42662</c:v>
                </c:pt>
                <c:pt idx="1396">
                  <c:v>42661</c:v>
                </c:pt>
                <c:pt idx="1397">
                  <c:v>42660</c:v>
                </c:pt>
                <c:pt idx="1398">
                  <c:v>42657</c:v>
                </c:pt>
                <c:pt idx="1399">
                  <c:v>42656</c:v>
                </c:pt>
                <c:pt idx="1400">
                  <c:v>42655</c:v>
                </c:pt>
                <c:pt idx="1401">
                  <c:v>42654</c:v>
                </c:pt>
                <c:pt idx="1402">
                  <c:v>42653</c:v>
                </c:pt>
                <c:pt idx="1403">
                  <c:v>42650</c:v>
                </c:pt>
                <c:pt idx="1404">
                  <c:v>42649</c:v>
                </c:pt>
                <c:pt idx="1405">
                  <c:v>42648</c:v>
                </c:pt>
                <c:pt idx="1406">
                  <c:v>42647</c:v>
                </c:pt>
                <c:pt idx="1407">
                  <c:v>42646</c:v>
                </c:pt>
                <c:pt idx="1408">
                  <c:v>42643</c:v>
                </c:pt>
                <c:pt idx="1409">
                  <c:v>42642</c:v>
                </c:pt>
                <c:pt idx="1410">
                  <c:v>42641</c:v>
                </c:pt>
                <c:pt idx="1411">
                  <c:v>42640</c:v>
                </c:pt>
                <c:pt idx="1412">
                  <c:v>42639</c:v>
                </c:pt>
                <c:pt idx="1413">
                  <c:v>42636</c:v>
                </c:pt>
                <c:pt idx="1414">
                  <c:v>42635</c:v>
                </c:pt>
                <c:pt idx="1415">
                  <c:v>42634</c:v>
                </c:pt>
                <c:pt idx="1416">
                  <c:v>42633</c:v>
                </c:pt>
                <c:pt idx="1417">
                  <c:v>42632</c:v>
                </c:pt>
                <c:pt idx="1418">
                  <c:v>42629</c:v>
                </c:pt>
                <c:pt idx="1419">
                  <c:v>42628</c:v>
                </c:pt>
                <c:pt idx="1420">
                  <c:v>42627</c:v>
                </c:pt>
                <c:pt idx="1421">
                  <c:v>42626</c:v>
                </c:pt>
                <c:pt idx="1422">
                  <c:v>42625</c:v>
                </c:pt>
                <c:pt idx="1423">
                  <c:v>42622</c:v>
                </c:pt>
                <c:pt idx="1424">
                  <c:v>42621</c:v>
                </c:pt>
                <c:pt idx="1425">
                  <c:v>42620</c:v>
                </c:pt>
                <c:pt idx="1426">
                  <c:v>42619</c:v>
                </c:pt>
                <c:pt idx="1427">
                  <c:v>42618</c:v>
                </c:pt>
                <c:pt idx="1428">
                  <c:v>42615</c:v>
                </c:pt>
                <c:pt idx="1429">
                  <c:v>42614</c:v>
                </c:pt>
                <c:pt idx="1430">
                  <c:v>42613</c:v>
                </c:pt>
                <c:pt idx="1431">
                  <c:v>42612</c:v>
                </c:pt>
                <c:pt idx="1432">
                  <c:v>42611</c:v>
                </c:pt>
                <c:pt idx="1433">
                  <c:v>42608</c:v>
                </c:pt>
                <c:pt idx="1434">
                  <c:v>42607</c:v>
                </c:pt>
                <c:pt idx="1435">
                  <c:v>42606</c:v>
                </c:pt>
                <c:pt idx="1436">
                  <c:v>42605</c:v>
                </c:pt>
                <c:pt idx="1437">
                  <c:v>42604</c:v>
                </c:pt>
                <c:pt idx="1438">
                  <c:v>42601</c:v>
                </c:pt>
                <c:pt idx="1439">
                  <c:v>42600</c:v>
                </c:pt>
                <c:pt idx="1440">
                  <c:v>42599</c:v>
                </c:pt>
                <c:pt idx="1441">
                  <c:v>42598</c:v>
                </c:pt>
                <c:pt idx="1442">
                  <c:v>42597</c:v>
                </c:pt>
                <c:pt idx="1443">
                  <c:v>42594</c:v>
                </c:pt>
                <c:pt idx="1444">
                  <c:v>42593</c:v>
                </c:pt>
                <c:pt idx="1445">
                  <c:v>42592</c:v>
                </c:pt>
                <c:pt idx="1446">
                  <c:v>42591</c:v>
                </c:pt>
                <c:pt idx="1447">
                  <c:v>42590</c:v>
                </c:pt>
                <c:pt idx="1448">
                  <c:v>42587</c:v>
                </c:pt>
                <c:pt idx="1449">
                  <c:v>42586</c:v>
                </c:pt>
                <c:pt idx="1450">
                  <c:v>42585</c:v>
                </c:pt>
                <c:pt idx="1451">
                  <c:v>42584</c:v>
                </c:pt>
                <c:pt idx="1452">
                  <c:v>42583</c:v>
                </c:pt>
                <c:pt idx="1453">
                  <c:v>42580</c:v>
                </c:pt>
                <c:pt idx="1454">
                  <c:v>42579</c:v>
                </c:pt>
                <c:pt idx="1455">
                  <c:v>42578</c:v>
                </c:pt>
                <c:pt idx="1456">
                  <c:v>42577</c:v>
                </c:pt>
                <c:pt idx="1457">
                  <c:v>42576</c:v>
                </c:pt>
                <c:pt idx="1458">
                  <c:v>42573</c:v>
                </c:pt>
                <c:pt idx="1459">
                  <c:v>42572</c:v>
                </c:pt>
                <c:pt idx="1460">
                  <c:v>42571</c:v>
                </c:pt>
                <c:pt idx="1461">
                  <c:v>42570</c:v>
                </c:pt>
                <c:pt idx="1462">
                  <c:v>42569</c:v>
                </c:pt>
                <c:pt idx="1463">
                  <c:v>42566</c:v>
                </c:pt>
                <c:pt idx="1464">
                  <c:v>42565</c:v>
                </c:pt>
                <c:pt idx="1465">
                  <c:v>42564</c:v>
                </c:pt>
                <c:pt idx="1466">
                  <c:v>42563</c:v>
                </c:pt>
                <c:pt idx="1467">
                  <c:v>42562</c:v>
                </c:pt>
                <c:pt idx="1468">
                  <c:v>42559</c:v>
                </c:pt>
                <c:pt idx="1469">
                  <c:v>42558</c:v>
                </c:pt>
                <c:pt idx="1470">
                  <c:v>42557</c:v>
                </c:pt>
                <c:pt idx="1471">
                  <c:v>42556</c:v>
                </c:pt>
                <c:pt idx="1472">
                  <c:v>42555</c:v>
                </c:pt>
                <c:pt idx="1473">
                  <c:v>42552</c:v>
                </c:pt>
                <c:pt idx="1474">
                  <c:v>42551</c:v>
                </c:pt>
                <c:pt idx="1475">
                  <c:v>42550</c:v>
                </c:pt>
                <c:pt idx="1476">
                  <c:v>42549</c:v>
                </c:pt>
                <c:pt idx="1477">
                  <c:v>42548</c:v>
                </c:pt>
                <c:pt idx="1478">
                  <c:v>42545</c:v>
                </c:pt>
                <c:pt idx="1479">
                  <c:v>42544</c:v>
                </c:pt>
                <c:pt idx="1480">
                  <c:v>42543</c:v>
                </c:pt>
                <c:pt idx="1481">
                  <c:v>42542</c:v>
                </c:pt>
                <c:pt idx="1482">
                  <c:v>42541</c:v>
                </c:pt>
                <c:pt idx="1483">
                  <c:v>42538</c:v>
                </c:pt>
                <c:pt idx="1484">
                  <c:v>42537</c:v>
                </c:pt>
                <c:pt idx="1485">
                  <c:v>42536</c:v>
                </c:pt>
                <c:pt idx="1486">
                  <c:v>42535</c:v>
                </c:pt>
                <c:pt idx="1487">
                  <c:v>42534</c:v>
                </c:pt>
                <c:pt idx="1488">
                  <c:v>42531</c:v>
                </c:pt>
                <c:pt idx="1489">
                  <c:v>42530</c:v>
                </c:pt>
                <c:pt idx="1490">
                  <c:v>42529</c:v>
                </c:pt>
                <c:pt idx="1491">
                  <c:v>42528</c:v>
                </c:pt>
                <c:pt idx="1492">
                  <c:v>42527</c:v>
                </c:pt>
                <c:pt idx="1493">
                  <c:v>42524</c:v>
                </c:pt>
                <c:pt idx="1494">
                  <c:v>42523</c:v>
                </c:pt>
                <c:pt idx="1495">
                  <c:v>42522</c:v>
                </c:pt>
                <c:pt idx="1496">
                  <c:v>42521</c:v>
                </c:pt>
                <c:pt idx="1497">
                  <c:v>42520</c:v>
                </c:pt>
                <c:pt idx="1498">
                  <c:v>42517</c:v>
                </c:pt>
                <c:pt idx="1499">
                  <c:v>42516</c:v>
                </c:pt>
                <c:pt idx="1500">
                  <c:v>42515</c:v>
                </c:pt>
                <c:pt idx="1501">
                  <c:v>42514</c:v>
                </c:pt>
                <c:pt idx="1502">
                  <c:v>42513</c:v>
                </c:pt>
                <c:pt idx="1503">
                  <c:v>42510</c:v>
                </c:pt>
                <c:pt idx="1504">
                  <c:v>42509</c:v>
                </c:pt>
                <c:pt idx="1505">
                  <c:v>42508</c:v>
                </c:pt>
                <c:pt idx="1506">
                  <c:v>42507</c:v>
                </c:pt>
                <c:pt idx="1507">
                  <c:v>42506</c:v>
                </c:pt>
                <c:pt idx="1508">
                  <c:v>42503</c:v>
                </c:pt>
                <c:pt idx="1509">
                  <c:v>42502</c:v>
                </c:pt>
                <c:pt idx="1510">
                  <c:v>42501</c:v>
                </c:pt>
                <c:pt idx="1511">
                  <c:v>42500</c:v>
                </c:pt>
                <c:pt idx="1512">
                  <c:v>42499</c:v>
                </c:pt>
                <c:pt idx="1513">
                  <c:v>42496</c:v>
                </c:pt>
                <c:pt idx="1514">
                  <c:v>42495</c:v>
                </c:pt>
                <c:pt idx="1515">
                  <c:v>42494</c:v>
                </c:pt>
                <c:pt idx="1516">
                  <c:v>42493</c:v>
                </c:pt>
                <c:pt idx="1517">
                  <c:v>42492</c:v>
                </c:pt>
                <c:pt idx="1518">
                  <c:v>42489</c:v>
                </c:pt>
                <c:pt idx="1519">
                  <c:v>42488</c:v>
                </c:pt>
                <c:pt idx="1520">
                  <c:v>42487</c:v>
                </c:pt>
                <c:pt idx="1521">
                  <c:v>42486</c:v>
                </c:pt>
                <c:pt idx="1522">
                  <c:v>42485</c:v>
                </c:pt>
                <c:pt idx="1523">
                  <c:v>42482</c:v>
                </c:pt>
                <c:pt idx="1524">
                  <c:v>42481</c:v>
                </c:pt>
                <c:pt idx="1525">
                  <c:v>42480</c:v>
                </c:pt>
                <c:pt idx="1526">
                  <c:v>42479</c:v>
                </c:pt>
                <c:pt idx="1527">
                  <c:v>42478</c:v>
                </c:pt>
                <c:pt idx="1528">
                  <c:v>42475</c:v>
                </c:pt>
                <c:pt idx="1529">
                  <c:v>42474</c:v>
                </c:pt>
                <c:pt idx="1530">
                  <c:v>42473</c:v>
                </c:pt>
                <c:pt idx="1531">
                  <c:v>42472</c:v>
                </c:pt>
                <c:pt idx="1532">
                  <c:v>42471</c:v>
                </c:pt>
                <c:pt idx="1533">
                  <c:v>42468</c:v>
                </c:pt>
                <c:pt idx="1534">
                  <c:v>42467</c:v>
                </c:pt>
                <c:pt idx="1535">
                  <c:v>42466</c:v>
                </c:pt>
                <c:pt idx="1536">
                  <c:v>42465</c:v>
                </c:pt>
                <c:pt idx="1537">
                  <c:v>42464</c:v>
                </c:pt>
                <c:pt idx="1538">
                  <c:v>42461</c:v>
                </c:pt>
                <c:pt idx="1539">
                  <c:v>42460</c:v>
                </c:pt>
                <c:pt idx="1540">
                  <c:v>42459</c:v>
                </c:pt>
                <c:pt idx="1541">
                  <c:v>42458</c:v>
                </c:pt>
                <c:pt idx="1542">
                  <c:v>42457</c:v>
                </c:pt>
                <c:pt idx="1543">
                  <c:v>42454</c:v>
                </c:pt>
                <c:pt idx="1544">
                  <c:v>42453</c:v>
                </c:pt>
                <c:pt idx="1545">
                  <c:v>42452</c:v>
                </c:pt>
                <c:pt idx="1546">
                  <c:v>42451</c:v>
                </c:pt>
                <c:pt idx="1547">
                  <c:v>42450</c:v>
                </c:pt>
                <c:pt idx="1548">
                  <c:v>42447</c:v>
                </c:pt>
                <c:pt idx="1549">
                  <c:v>42446</c:v>
                </c:pt>
                <c:pt idx="1550">
                  <c:v>42445</c:v>
                </c:pt>
                <c:pt idx="1551">
                  <c:v>42444</c:v>
                </c:pt>
                <c:pt idx="1552">
                  <c:v>42443</c:v>
                </c:pt>
                <c:pt idx="1553">
                  <c:v>42440</c:v>
                </c:pt>
                <c:pt idx="1554">
                  <c:v>42439</c:v>
                </c:pt>
                <c:pt idx="1555">
                  <c:v>42438</c:v>
                </c:pt>
                <c:pt idx="1556">
                  <c:v>42437</c:v>
                </c:pt>
                <c:pt idx="1557">
                  <c:v>42436</c:v>
                </c:pt>
                <c:pt idx="1558">
                  <c:v>42433</c:v>
                </c:pt>
                <c:pt idx="1559">
                  <c:v>42432</c:v>
                </c:pt>
                <c:pt idx="1560">
                  <c:v>42431</c:v>
                </c:pt>
                <c:pt idx="1561">
                  <c:v>42430</c:v>
                </c:pt>
                <c:pt idx="1562">
                  <c:v>42429</c:v>
                </c:pt>
                <c:pt idx="1563">
                  <c:v>42426</c:v>
                </c:pt>
                <c:pt idx="1564">
                  <c:v>42425</c:v>
                </c:pt>
                <c:pt idx="1565">
                  <c:v>42424</c:v>
                </c:pt>
                <c:pt idx="1566">
                  <c:v>42423</c:v>
                </c:pt>
                <c:pt idx="1567">
                  <c:v>42422</c:v>
                </c:pt>
                <c:pt idx="1568">
                  <c:v>42419</c:v>
                </c:pt>
                <c:pt idx="1569">
                  <c:v>42418</c:v>
                </c:pt>
                <c:pt idx="1570">
                  <c:v>42417</c:v>
                </c:pt>
                <c:pt idx="1571">
                  <c:v>42416</c:v>
                </c:pt>
                <c:pt idx="1572">
                  <c:v>42415</c:v>
                </c:pt>
                <c:pt idx="1573">
                  <c:v>42412</c:v>
                </c:pt>
                <c:pt idx="1574">
                  <c:v>42411</c:v>
                </c:pt>
                <c:pt idx="1575">
                  <c:v>42410</c:v>
                </c:pt>
                <c:pt idx="1576">
                  <c:v>42409</c:v>
                </c:pt>
                <c:pt idx="1577">
                  <c:v>42408</c:v>
                </c:pt>
                <c:pt idx="1578">
                  <c:v>42405</c:v>
                </c:pt>
                <c:pt idx="1579">
                  <c:v>42404</c:v>
                </c:pt>
                <c:pt idx="1580">
                  <c:v>42403</c:v>
                </c:pt>
                <c:pt idx="1581">
                  <c:v>42402</c:v>
                </c:pt>
                <c:pt idx="1582">
                  <c:v>42401</c:v>
                </c:pt>
                <c:pt idx="1583">
                  <c:v>42398</c:v>
                </c:pt>
                <c:pt idx="1584">
                  <c:v>42397</c:v>
                </c:pt>
                <c:pt idx="1585">
                  <c:v>42396</c:v>
                </c:pt>
                <c:pt idx="1586">
                  <c:v>42395</c:v>
                </c:pt>
                <c:pt idx="1587">
                  <c:v>42394</c:v>
                </c:pt>
                <c:pt idx="1588">
                  <c:v>42391</c:v>
                </c:pt>
                <c:pt idx="1589">
                  <c:v>42390</c:v>
                </c:pt>
                <c:pt idx="1590">
                  <c:v>42389</c:v>
                </c:pt>
                <c:pt idx="1591">
                  <c:v>42388</c:v>
                </c:pt>
                <c:pt idx="1592">
                  <c:v>42387</c:v>
                </c:pt>
                <c:pt idx="1593">
                  <c:v>42384</c:v>
                </c:pt>
                <c:pt idx="1594">
                  <c:v>42383</c:v>
                </c:pt>
                <c:pt idx="1595">
                  <c:v>42382</c:v>
                </c:pt>
                <c:pt idx="1596">
                  <c:v>42381</c:v>
                </c:pt>
                <c:pt idx="1597">
                  <c:v>42380</c:v>
                </c:pt>
                <c:pt idx="1598">
                  <c:v>42377</c:v>
                </c:pt>
                <c:pt idx="1599">
                  <c:v>42376</c:v>
                </c:pt>
                <c:pt idx="1600">
                  <c:v>42375</c:v>
                </c:pt>
                <c:pt idx="1601">
                  <c:v>42374</c:v>
                </c:pt>
                <c:pt idx="1602">
                  <c:v>42373</c:v>
                </c:pt>
                <c:pt idx="1603">
                  <c:v>42370</c:v>
                </c:pt>
              </c:numCache>
            </c:numRef>
          </c:cat>
          <c:val>
            <c:numRef>
              <c:f>Fuel!$T$94:$T$1697</c:f>
              <c:numCache>
                <c:formatCode>0.00</c:formatCode>
                <c:ptCount val="1604"/>
                <c:pt idx="1">
                  <c:v>583.37713534822592</c:v>
                </c:pt>
                <c:pt idx="2">
                  <c:v>561.10381077529553</c:v>
                </c:pt>
                <c:pt idx="3">
                  <c:v>585.87385019710905</c:v>
                </c:pt>
                <c:pt idx="4">
                  <c:v>597.56898817345598</c:v>
                </c:pt>
                <c:pt idx="5">
                  <c:v>579.89487516425754</c:v>
                </c:pt>
                <c:pt idx="6">
                  <c:v>567.93692509855452</c:v>
                </c:pt>
                <c:pt idx="7">
                  <c:v>603.08804204993419</c:v>
                </c:pt>
                <c:pt idx="8">
                  <c:v>599.80289093298279</c:v>
                </c:pt>
                <c:pt idx="9">
                  <c:v>584.03416557161631</c:v>
                </c:pt>
                <c:pt idx="10">
                  <c:v>569.18528252299598</c:v>
                </c:pt>
                <c:pt idx="11">
                  <c:v>535.28252299605776</c:v>
                </c:pt>
                <c:pt idx="12">
                  <c:v>559.46123521681989</c:v>
                </c:pt>
                <c:pt idx="13">
                  <c:v>550.91984231274637</c:v>
                </c:pt>
                <c:pt idx="14">
                  <c:v>551.64257555847564</c:v>
                </c:pt>
                <c:pt idx="15">
                  <c:v>579.56636005256235</c:v>
                </c:pt>
                <c:pt idx="16">
                  <c:v>585.80814717476994</c:v>
                </c:pt>
                <c:pt idx="17">
                  <c:v>578.90932982917207</c:v>
                </c:pt>
                <c:pt idx="18">
                  <c:v>576.74113009198425</c:v>
                </c:pt>
                <c:pt idx="19">
                  <c:v>607.68725361366614</c:v>
                </c:pt>
                <c:pt idx="20">
                  <c:v>590.4073587385019</c:v>
                </c:pt>
                <c:pt idx="21">
                  <c:v>598.35742444152424</c:v>
                </c:pt>
                <c:pt idx="22">
                  <c:v>655.25624178712224</c:v>
                </c:pt>
                <c:pt idx="23">
                  <c:v>638.50197109067005</c:v>
                </c:pt>
                <c:pt idx="24">
                  <c:v>647.96320630749017</c:v>
                </c:pt>
                <c:pt idx="25">
                  <c:v>617.67411300919844</c:v>
                </c:pt>
                <c:pt idx="26">
                  <c:v>613.86333771353475</c:v>
                </c:pt>
                <c:pt idx="27">
                  <c:v>566.42575558475687</c:v>
                </c:pt>
                <c:pt idx="28">
                  <c:v>555.97897503285151</c:v>
                </c:pt>
                <c:pt idx="29">
                  <c:v>517.47700394218134</c:v>
                </c:pt>
                <c:pt idx="30">
                  <c:v>542.18134034165564</c:v>
                </c:pt>
                <c:pt idx="31">
                  <c:v>586.13666228646514</c:v>
                </c:pt>
                <c:pt idx="32">
                  <c:v>630.02628120893564</c:v>
                </c:pt>
                <c:pt idx="33">
                  <c:v>617.27989487516425</c:v>
                </c:pt>
                <c:pt idx="34">
                  <c:v>613.40341655716156</c:v>
                </c:pt>
                <c:pt idx="35">
                  <c:v>721.22207621550581</c:v>
                </c:pt>
                <c:pt idx="36">
                  <c:v>673.65308804204994</c:v>
                </c:pt>
                <c:pt idx="37">
                  <c:v>624.11300919842301</c:v>
                </c:pt>
                <c:pt idx="38">
                  <c:v>575.49277266754268</c:v>
                </c:pt>
                <c:pt idx="39">
                  <c:v>576.47831800262804</c:v>
                </c:pt>
                <c:pt idx="40">
                  <c:v>530.68331143232581</c:v>
                </c:pt>
                <c:pt idx="41">
                  <c:v>518.19973718791061</c:v>
                </c:pt>
                <c:pt idx="42">
                  <c:v>498.2260183968462</c:v>
                </c:pt>
                <c:pt idx="43">
                  <c:v>508.14717477003944</c:v>
                </c:pt>
                <c:pt idx="44">
                  <c:v>503.48226018396844</c:v>
                </c:pt>
                <c:pt idx="45">
                  <c:v>503.41655716162944</c:v>
                </c:pt>
                <c:pt idx="46">
                  <c:v>494.21813403416553</c:v>
                </c:pt>
                <c:pt idx="47">
                  <c:v>490.86727989487508</c:v>
                </c:pt>
                <c:pt idx="48">
                  <c:v>503.1537450722733</c:v>
                </c:pt>
                <c:pt idx="49">
                  <c:v>497.56898817345598</c:v>
                </c:pt>
                <c:pt idx="50">
                  <c:v>526.80683311432324</c:v>
                </c:pt>
                <c:pt idx="51">
                  <c:v>518.85676741130089</c:v>
                </c:pt>
                <c:pt idx="52">
                  <c:v>507.95006570302235</c:v>
                </c:pt>
                <c:pt idx="53">
                  <c:v>511.56373193166883</c:v>
                </c:pt>
                <c:pt idx="54">
                  <c:v>508.86990801576871</c:v>
                </c:pt>
                <c:pt idx="55">
                  <c:v>521.22207621550592</c:v>
                </c:pt>
                <c:pt idx="56">
                  <c:v>523.25886990801575</c:v>
                </c:pt>
                <c:pt idx="57">
                  <c:v>516.16294349540078</c:v>
                </c:pt>
                <c:pt idx="58">
                  <c:v>503.74507227332458</c:v>
                </c:pt>
                <c:pt idx="59">
                  <c:v>504.53350854139285</c:v>
                </c:pt>
                <c:pt idx="60">
                  <c:v>507.09592641261492</c:v>
                </c:pt>
                <c:pt idx="61">
                  <c:v>500.59132720105123</c:v>
                </c:pt>
                <c:pt idx="62">
                  <c:v>501.37976346911955</c:v>
                </c:pt>
                <c:pt idx="63">
                  <c:v>506.2417871222076</c:v>
                </c:pt>
                <c:pt idx="64">
                  <c:v>495.59789750328508</c:v>
                </c:pt>
                <c:pt idx="65">
                  <c:v>479.43495400788436</c:v>
                </c:pt>
                <c:pt idx="66">
                  <c:v>486.79369250985536</c:v>
                </c:pt>
                <c:pt idx="67">
                  <c:v>488.63337713534816</c:v>
                </c:pt>
                <c:pt idx="68">
                  <c:v>485.67674113009195</c:v>
                </c:pt>
                <c:pt idx="69">
                  <c:v>479.76346911957944</c:v>
                </c:pt>
                <c:pt idx="70">
                  <c:v>470.36793692509849</c:v>
                </c:pt>
                <c:pt idx="71">
                  <c:v>470.36793692509849</c:v>
                </c:pt>
                <c:pt idx="72">
                  <c:v>469.25098554533508</c:v>
                </c:pt>
                <c:pt idx="73">
                  <c:v>464.38896189224698</c:v>
                </c:pt>
                <c:pt idx="74">
                  <c:v>458.67279894875162</c:v>
                </c:pt>
                <c:pt idx="75">
                  <c:v>441.72141918528246</c:v>
                </c:pt>
                <c:pt idx="76">
                  <c:v>452.29960578186586</c:v>
                </c:pt>
                <c:pt idx="77">
                  <c:v>450.98554533508542</c:v>
                </c:pt>
                <c:pt idx="78">
                  <c:v>442.11563731931659</c:v>
                </c:pt>
                <c:pt idx="79">
                  <c:v>434.75689881734559</c:v>
                </c:pt>
                <c:pt idx="80">
                  <c:v>426.21550591327195</c:v>
                </c:pt>
                <c:pt idx="81">
                  <c:v>431.01182654402095</c:v>
                </c:pt>
                <c:pt idx="82">
                  <c:v>428.12089356110374</c:v>
                </c:pt>
                <c:pt idx="83">
                  <c:v>425.88699080157681</c:v>
                </c:pt>
                <c:pt idx="84">
                  <c:v>423.25886990801575</c:v>
                </c:pt>
                <c:pt idx="85">
                  <c:v>415.24310118265447</c:v>
                </c:pt>
                <c:pt idx="86">
                  <c:v>406.76741130091983</c:v>
                </c:pt>
                <c:pt idx="87">
                  <c:v>398.68593955321944</c:v>
                </c:pt>
                <c:pt idx="88">
                  <c:v>385.41392904073587</c:v>
                </c:pt>
                <c:pt idx="89">
                  <c:v>395.00657030223391</c:v>
                </c:pt>
                <c:pt idx="90">
                  <c:v>404.79632063074905</c:v>
                </c:pt>
                <c:pt idx="91">
                  <c:v>397.63469119579503</c:v>
                </c:pt>
                <c:pt idx="92">
                  <c:v>392.04993429697765</c:v>
                </c:pt>
                <c:pt idx="93">
                  <c:v>390.47306176084101</c:v>
                </c:pt>
                <c:pt idx="94">
                  <c:v>393.42969776609726</c:v>
                </c:pt>
                <c:pt idx="95">
                  <c:v>386.85939553219447</c:v>
                </c:pt>
                <c:pt idx="96">
                  <c:v>394.34954007884363</c:v>
                </c:pt>
                <c:pt idx="97">
                  <c:v>387.12220762155056</c:v>
                </c:pt>
                <c:pt idx="98">
                  <c:v>374.96714848883045</c:v>
                </c:pt>
                <c:pt idx="99">
                  <c:v>353.94218134034168</c:v>
                </c:pt>
                <c:pt idx="100">
                  <c:v>354.00788436268067</c:v>
                </c:pt>
                <c:pt idx="101">
                  <c:v>350.32851511169514</c:v>
                </c:pt>
                <c:pt idx="102">
                  <c:v>352.29960578186598</c:v>
                </c:pt>
                <c:pt idx="103">
                  <c:v>376.01839684625492</c:v>
                </c:pt>
                <c:pt idx="104">
                  <c:v>421.15637319316681</c:v>
                </c:pt>
                <c:pt idx="105">
                  <c:v>419.18528252299609</c:v>
                </c:pt>
                <c:pt idx="106">
                  <c:v>407.03022339027598</c:v>
                </c:pt>
                <c:pt idx="107">
                  <c:v>402.62812089356112</c:v>
                </c:pt>
                <c:pt idx="108">
                  <c:v>416.75427069645201</c:v>
                </c:pt>
                <c:pt idx="109">
                  <c:v>409.78975032851508</c:v>
                </c:pt>
                <c:pt idx="110">
                  <c:v>422.14191852825229</c:v>
                </c:pt>
                <c:pt idx="111">
                  <c:v>419.38239159001319</c:v>
                </c:pt>
                <c:pt idx="112">
                  <c:v>419.31668856767408</c:v>
                </c:pt>
                <c:pt idx="113">
                  <c:v>421.02496714848883</c:v>
                </c:pt>
                <c:pt idx="114">
                  <c:v>421.9448094612352</c:v>
                </c:pt>
                <c:pt idx="115">
                  <c:v>435.47963206307492</c:v>
                </c:pt>
                <c:pt idx="116">
                  <c:v>431.27463863337709</c:v>
                </c:pt>
                <c:pt idx="117">
                  <c:v>428.77792378449402</c:v>
                </c:pt>
                <c:pt idx="118">
                  <c:v>411.76084099868598</c:v>
                </c:pt>
                <c:pt idx="119">
                  <c:v>421.61629434954006</c:v>
                </c:pt>
                <c:pt idx="120">
                  <c:v>441.32720105124832</c:v>
                </c:pt>
                <c:pt idx="121">
                  <c:v>448.16031537450715</c:v>
                </c:pt>
                <c:pt idx="122">
                  <c:v>444.74375821287776</c:v>
                </c:pt>
                <c:pt idx="123">
                  <c:v>443.88961892247045</c:v>
                </c:pt>
                <c:pt idx="124">
                  <c:v>439.61892247043357</c:v>
                </c:pt>
                <c:pt idx="125">
                  <c:v>458.40998685939547</c:v>
                </c:pt>
                <c:pt idx="126">
                  <c:v>460.5124835742443</c:v>
                </c:pt>
                <c:pt idx="127">
                  <c:v>460.64388961892246</c:v>
                </c:pt>
                <c:pt idx="128">
                  <c:v>456.76741130091978</c:v>
                </c:pt>
                <c:pt idx="129">
                  <c:v>468.13403416557162</c:v>
                </c:pt>
                <c:pt idx="130">
                  <c:v>470.49934296977659</c:v>
                </c:pt>
                <c:pt idx="131">
                  <c:v>456.96452036793687</c:v>
                </c:pt>
                <c:pt idx="132">
                  <c:v>470.1051248357424</c:v>
                </c:pt>
                <c:pt idx="133">
                  <c:v>467.67411300919838</c:v>
                </c:pt>
                <c:pt idx="134">
                  <c:v>464.25755584756894</c:v>
                </c:pt>
                <c:pt idx="135">
                  <c:v>470.82785808147173</c:v>
                </c:pt>
                <c:pt idx="136">
                  <c:v>475.75558475689877</c:v>
                </c:pt>
                <c:pt idx="137">
                  <c:v>465.63731931668849</c:v>
                </c:pt>
                <c:pt idx="138">
                  <c:v>461.95795006570302</c:v>
                </c:pt>
                <c:pt idx="139">
                  <c:v>464.38896189224698</c:v>
                </c:pt>
                <c:pt idx="140">
                  <c:v>476.08409986859391</c:v>
                </c:pt>
                <c:pt idx="141">
                  <c:v>467.21419185282519</c:v>
                </c:pt>
                <c:pt idx="142">
                  <c:v>454.4021024967148</c:v>
                </c:pt>
                <c:pt idx="143">
                  <c:v>449.21156373193168</c:v>
                </c:pt>
                <c:pt idx="144">
                  <c:v>444.15243101182648</c:v>
                </c:pt>
                <c:pt idx="145">
                  <c:v>443.69250985545335</c:v>
                </c:pt>
                <c:pt idx="146">
                  <c:v>443.56110381077531</c:v>
                </c:pt>
                <c:pt idx="147">
                  <c:v>437.4507227332457</c:v>
                </c:pt>
                <c:pt idx="148">
                  <c:v>436.39947437582128</c:v>
                </c:pt>
                <c:pt idx="149">
                  <c:v>429.43495400788436</c:v>
                </c:pt>
                <c:pt idx="150">
                  <c:v>413.92904073587385</c:v>
                </c:pt>
                <c:pt idx="151">
                  <c:v>406.83311432325888</c:v>
                </c:pt>
                <c:pt idx="152">
                  <c:v>413.73193166885676</c:v>
                </c:pt>
                <c:pt idx="153">
                  <c:v>417.0170827858081</c:v>
                </c:pt>
                <c:pt idx="154">
                  <c:v>415.50591327201045</c:v>
                </c:pt>
                <c:pt idx="155">
                  <c:v>404.46780551905385</c:v>
                </c:pt>
                <c:pt idx="156">
                  <c:v>401.97109067017078</c:v>
                </c:pt>
                <c:pt idx="157">
                  <c:v>398.55453350854134</c:v>
                </c:pt>
                <c:pt idx="158">
                  <c:v>393.10118265440207</c:v>
                </c:pt>
                <c:pt idx="159">
                  <c:v>417.14848883048614</c:v>
                </c:pt>
                <c:pt idx="160">
                  <c:v>415.04599211563732</c:v>
                </c:pt>
                <c:pt idx="161">
                  <c:v>413.33771353482257</c:v>
                </c:pt>
                <c:pt idx="162">
                  <c:v>413.33771353482257</c:v>
                </c:pt>
                <c:pt idx="163">
                  <c:v>414.78318002628117</c:v>
                </c:pt>
                <c:pt idx="164">
                  <c:v>410.51248357424436</c:v>
                </c:pt>
                <c:pt idx="165">
                  <c:v>411.36662286465173</c:v>
                </c:pt>
                <c:pt idx="166">
                  <c:v>420.82785808147173</c:v>
                </c:pt>
                <c:pt idx="167">
                  <c:v>418.33114323258872</c:v>
                </c:pt>
                <c:pt idx="168">
                  <c:v>401.77398160315374</c:v>
                </c:pt>
                <c:pt idx="169">
                  <c:v>406.76741130091978</c:v>
                </c:pt>
                <c:pt idx="170">
                  <c:v>396.32063074901441</c:v>
                </c:pt>
                <c:pt idx="171">
                  <c:v>384.82260183968464</c:v>
                </c:pt>
                <c:pt idx="172">
                  <c:v>360.57818659658341</c:v>
                </c:pt>
                <c:pt idx="173">
                  <c:v>367.14848883048614</c:v>
                </c:pt>
                <c:pt idx="174">
                  <c:v>381.27463863337715</c:v>
                </c:pt>
                <c:pt idx="175">
                  <c:v>383.63994743758212</c:v>
                </c:pt>
                <c:pt idx="176">
                  <c:v>381.80026281208939</c:v>
                </c:pt>
                <c:pt idx="177">
                  <c:v>387.45072273324575</c:v>
                </c:pt>
                <c:pt idx="178">
                  <c:v>388.83048620236531</c:v>
                </c:pt>
                <c:pt idx="179">
                  <c:v>388.63337713534827</c:v>
                </c:pt>
                <c:pt idx="180">
                  <c:v>383.44283837056508</c:v>
                </c:pt>
                <c:pt idx="181">
                  <c:v>382.06307490144548</c:v>
                </c:pt>
                <c:pt idx="182">
                  <c:v>380.09198423127464</c:v>
                </c:pt>
                <c:pt idx="183">
                  <c:v>372.60183968462547</c:v>
                </c:pt>
                <c:pt idx="184">
                  <c:v>371.48488830486207</c:v>
                </c:pt>
                <c:pt idx="185">
                  <c:v>382.72010512483575</c:v>
                </c:pt>
                <c:pt idx="186">
                  <c:v>392.83837056504603</c:v>
                </c:pt>
                <c:pt idx="187">
                  <c:v>408.21287779237844</c:v>
                </c:pt>
                <c:pt idx="188">
                  <c:v>406.63600525624179</c:v>
                </c:pt>
                <c:pt idx="189">
                  <c:v>393.10118265440212</c:v>
                </c:pt>
                <c:pt idx="190">
                  <c:v>394.94086727989492</c:v>
                </c:pt>
                <c:pt idx="191">
                  <c:v>395.33508541392905</c:v>
                </c:pt>
                <c:pt idx="192">
                  <c:v>394.67805519053877</c:v>
                </c:pt>
                <c:pt idx="193">
                  <c:v>399.54007884362682</c:v>
                </c:pt>
                <c:pt idx="194">
                  <c:v>386.20236530880419</c:v>
                </c:pt>
                <c:pt idx="195">
                  <c:v>368.72536136662291</c:v>
                </c:pt>
                <c:pt idx="196">
                  <c:v>360.57818659658346</c:v>
                </c:pt>
                <c:pt idx="197">
                  <c:v>388.76478318002626</c:v>
                </c:pt>
                <c:pt idx="198">
                  <c:v>388.56767411300916</c:v>
                </c:pt>
                <c:pt idx="199">
                  <c:v>396.18922470433637</c:v>
                </c:pt>
                <c:pt idx="200">
                  <c:v>403.81077529566357</c:v>
                </c:pt>
                <c:pt idx="201">
                  <c:v>394.34954007884363</c:v>
                </c:pt>
                <c:pt idx="202">
                  <c:v>394.67805519053877</c:v>
                </c:pt>
                <c:pt idx="203">
                  <c:v>385.80814717477</c:v>
                </c:pt>
                <c:pt idx="204">
                  <c:v>375.42706964520369</c:v>
                </c:pt>
                <c:pt idx="205">
                  <c:v>389.2247043363995</c:v>
                </c:pt>
                <c:pt idx="206">
                  <c:v>406.1760840998686</c:v>
                </c:pt>
                <c:pt idx="207">
                  <c:v>406.1760840998686</c:v>
                </c:pt>
                <c:pt idx="208">
                  <c:v>406.83311432325883</c:v>
                </c:pt>
                <c:pt idx="209">
                  <c:v>406.1760840998686</c:v>
                </c:pt>
                <c:pt idx="210">
                  <c:v>403.21944809461235</c:v>
                </c:pt>
                <c:pt idx="211">
                  <c:v>401.90538764783179</c:v>
                </c:pt>
                <c:pt idx="212">
                  <c:v>411.43232588699078</c:v>
                </c:pt>
                <c:pt idx="213">
                  <c:v>404.20499342969777</c:v>
                </c:pt>
                <c:pt idx="214">
                  <c:v>402.23390275952693</c:v>
                </c:pt>
                <c:pt idx="215">
                  <c:v>396.97766097240475</c:v>
                </c:pt>
                <c:pt idx="216">
                  <c:v>395.99211563731933</c:v>
                </c:pt>
                <c:pt idx="217">
                  <c:v>386.33377135348229</c:v>
                </c:pt>
                <c:pt idx="218">
                  <c:v>384.3626806833114</c:v>
                </c:pt>
                <c:pt idx="219">
                  <c:v>394.21813403416553</c:v>
                </c:pt>
                <c:pt idx="220">
                  <c:v>388.96189224704335</c:v>
                </c:pt>
                <c:pt idx="221">
                  <c:v>382.06964520367939</c:v>
                </c:pt>
                <c:pt idx="222">
                  <c:v>380.74901445466492</c:v>
                </c:pt>
                <c:pt idx="223">
                  <c:v>379.10643889618922</c:v>
                </c:pt>
                <c:pt idx="224">
                  <c:v>374.50722733245726</c:v>
                </c:pt>
                <c:pt idx="225">
                  <c:v>377.79237844940866</c:v>
                </c:pt>
                <c:pt idx="226">
                  <c:v>375.82128777923782</c:v>
                </c:pt>
                <c:pt idx="227">
                  <c:v>369.25098554533508</c:v>
                </c:pt>
                <c:pt idx="228">
                  <c:v>369.25098554533508</c:v>
                </c:pt>
                <c:pt idx="229">
                  <c:v>370.2365308804205</c:v>
                </c:pt>
                <c:pt idx="230">
                  <c:v>365.30880420499341</c:v>
                </c:pt>
                <c:pt idx="231">
                  <c:v>360.70959264126145</c:v>
                </c:pt>
                <c:pt idx="232">
                  <c:v>357.75295663600525</c:v>
                </c:pt>
                <c:pt idx="233">
                  <c:v>345.92641261498028</c:v>
                </c:pt>
                <c:pt idx="234">
                  <c:v>340.34165571616296</c:v>
                </c:pt>
                <c:pt idx="235">
                  <c:v>348.5545335085414</c:v>
                </c:pt>
                <c:pt idx="236">
                  <c:v>356.76741130091983</c:v>
                </c:pt>
                <c:pt idx="237">
                  <c:v>361.36662286465173</c:v>
                </c:pt>
                <c:pt idx="238">
                  <c:v>362.68068331143235</c:v>
                </c:pt>
                <c:pt idx="239">
                  <c:v>352.82522996057821</c:v>
                </c:pt>
                <c:pt idx="240">
                  <c:v>372.53613666228648</c:v>
                </c:pt>
                <c:pt idx="241">
                  <c:v>366.62286465177397</c:v>
                </c:pt>
                <c:pt idx="242">
                  <c:v>376.14980289093296</c:v>
                </c:pt>
                <c:pt idx="243">
                  <c:v>368.92247043363994</c:v>
                </c:pt>
                <c:pt idx="244">
                  <c:v>366.95137976346911</c:v>
                </c:pt>
                <c:pt idx="245">
                  <c:v>360.70959264126145</c:v>
                </c:pt>
                <c:pt idx="246">
                  <c:v>366.29434954007883</c:v>
                </c:pt>
                <c:pt idx="247">
                  <c:v>362.02365308804207</c:v>
                </c:pt>
                <c:pt idx="248">
                  <c:v>361.69513797634693</c:v>
                </c:pt>
                <c:pt idx="249">
                  <c:v>367.27989487516425</c:v>
                </c:pt>
                <c:pt idx="250">
                  <c:v>360.70959264126145</c:v>
                </c:pt>
                <c:pt idx="251">
                  <c:v>362.35216819973715</c:v>
                </c:pt>
                <c:pt idx="252">
                  <c:v>362.02365308804207</c:v>
                </c:pt>
                <c:pt idx="253">
                  <c:v>357.75295663600525</c:v>
                </c:pt>
                <c:pt idx="254">
                  <c:v>359.72404730617609</c:v>
                </c:pt>
                <c:pt idx="255">
                  <c:v>357.09592641261497</c:v>
                </c:pt>
                <c:pt idx="256">
                  <c:v>363.00919842312743</c:v>
                </c:pt>
                <c:pt idx="257">
                  <c:v>374.83574244415246</c:v>
                </c:pt>
                <c:pt idx="258">
                  <c:v>372.93035479632067</c:v>
                </c:pt>
                <c:pt idx="259">
                  <c:v>372.93035479632067</c:v>
                </c:pt>
                <c:pt idx="260">
                  <c:v>367.0170827858081</c:v>
                </c:pt>
                <c:pt idx="261">
                  <c:v>342.70696452036793</c:v>
                </c:pt>
                <c:pt idx="262">
                  <c:v>334.4940867279895</c:v>
                </c:pt>
                <c:pt idx="263">
                  <c:v>337.4507227332457</c:v>
                </c:pt>
                <c:pt idx="264">
                  <c:v>335.80814717477</c:v>
                </c:pt>
                <c:pt idx="265">
                  <c:v>330.55190538764782</c:v>
                </c:pt>
                <c:pt idx="266">
                  <c:v>322.66754270696453</c:v>
                </c:pt>
                <c:pt idx="267">
                  <c:v>317.41130091984229</c:v>
                </c:pt>
                <c:pt idx="268">
                  <c:v>325.62417871222078</c:v>
                </c:pt>
                <c:pt idx="269">
                  <c:v>325.62417871222078</c:v>
                </c:pt>
                <c:pt idx="270">
                  <c:v>325.29566360052564</c:v>
                </c:pt>
                <c:pt idx="271">
                  <c:v>334.82260183968464</c:v>
                </c:pt>
                <c:pt idx="272">
                  <c:v>337.77923784494089</c:v>
                </c:pt>
                <c:pt idx="273">
                  <c:v>340.40735873850196</c:v>
                </c:pt>
                <c:pt idx="274">
                  <c:v>328.25229960578184</c:v>
                </c:pt>
                <c:pt idx="275">
                  <c:v>340.07884362680687</c:v>
                </c:pt>
                <c:pt idx="276">
                  <c:v>320.69645203679369</c:v>
                </c:pt>
                <c:pt idx="277">
                  <c:v>341.72141918528251</c:v>
                </c:pt>
                <c:pt idx="278">
                  <c:v>340.07884362680687</c:v>
                </c:pt>
                <c:pt idx="279">
                  <c:v>345.40078843626804</c:v>
                </c:pt>
                <c:pt idx="280">
                  <c:v>366.42575558475687</c:v>
                </c:pt>
                <c:pt idx="281">
                  <c:v>369.71090670170821</c:v>
                </c:pt>
                <c:pt idx="282">
                  <c:v>372.99605781865961</c:v>
                </c:pt>
                <c:pt idx="283">
                  <c:v>373.98160315374503</c:v>
                </c:pt>
                <c:pt idx="284">
                  <c:v>373.3245729303548</c:v>
                </c:pt>
                <c:pt idx="285">
                  <c:v>364.45466491458603</c:v>
                </c:pt>
                <c:pt idx="286">
                  <c:v>366.09724047306173</c:v>
                </c:pt>
                <c:pt idx="287">
                  <c:v>371.68199737187911</c:v>
                </c:pt>
                <c:pt idx="288">
                  <c:v>382.52299605781866</c:v>
                </c:pt>
                <c:pt idx="289">
                  <c:v>367.08278580814715</c:v>
                </c:pt>
                <c:pt idx="290">
                  <c:v>353.94218134034162</c:v>
                </c:pt>
                <c:pt idx="291">
                  <c:v>351.3140604467805</c:v>
                </c:pt>
                <c:pt idx="292">
                  <c:v>344.74375821287776</c:v>
                </c:pt>
                <c:pt idx="293">
                  <c:v>352.9566360052562</c:v>
                </c:pt>
                <c:pt idx="294">
                  <c:v>360.51248357424436</c:v>
                </c:pt>
                <c:pt idx="295">
                  <c:v>362.81208935611033</c:v>
                </c:pt>
                <c:pt idx="296">
                  <c:v>347.96320630749011</c:v>
                </c:pt>
                <c:pt idx="297">
                  <c:v>347.30617608409983</c:v>
                </c:pt>
                <c:pt idx="298">
                  <c:v>336.00525624178709</c:v>
                </c:pt>
                <c:pt idx="299">
                  <c:v>345.86070959264123</c:v>
                </c:pt>
                <c:pt idx="300">
                  <c:v>349.80289093298285</c:v>
                </c:pt>
                <c:pt idx="301">
                  <c:v>345.53219448094609</c:v>
                </c:pt>
                <c:pt idx="302">
                  <c:v>342.57555847568989</c:v>
                </c:pt>
                <c:pt idx="303">
                  <c:v>342.57555847568989</c:v>
                </c:pt>
                <c:pt idx="304">
                  <c:v>334.62549277266754</c:v>
                </c:pt>
                <c:pt idx="305">
                  <c:v>334.29697766097235</c:v>
                </c:pt>
                <c:pt idx="306">
                  <c:v>333.04862023653084</c:v>
                </c:pt>
                <c:pt idx="307">
                  <c:v>333.70565045992112</c:v>
                </c:pt>
                <c:pt idx="308">
                  <c:v>329.17214191852821</c:v>
                </c:pt>
                <c:pt idx="309">
                  <c:v>325.88699080157681</c:v>
                </c:pt>
                <c:pt idx="310">
                  <c:v>322.99605781865961</c:v>
                </c:pt>
                <c:pt idx="311">
                  <c:v>319.71090670170827</c:v>
                </c:pt>
                <c:pt idx="312">
                  <c:v>314.45466491458603</c:v>
                </c:pt>
                <c:pt idx="313">
                  <c:v>305.38764783180022</c:v>
                </c:pt>
                <c:pt idx="314">
                  <c:v>306.0446780551905</c:v>
                </c:pt>
                <c:pt idx="315">
                  <c:v>307.62155059132721</c:v>
                </c:pt>
                <c:pt idx="316">
                  <c:v>306.43889618922469</c:v>
                </c:pt>
                <c:pt idx="317">
                  <c:v>307.6872536136662</c:v>
                </c:pt>
                <c:pt idx="318">
                  <c:v>305.05913272010508</c:v>
                </c:pt>
                <c:pt idx="319">
                  <c:v>309.85545335085408</c:v>
                </c:pt>
                <c:pt idx="320">
                  <c:v>312.4178712220762</c:v>
                </c:pt>
                <c:pt idx="321">
                  <c:v>310.11826544021028</c:v>
                </c:pt>
                <c:pt idx="322">
                  <c:v>301.24835742444151</c:v>
                </c:pt>
                <c:pt idx="323">
                  <c:v>301.24835742444151</c:v>
                </c:pt>
                <c:pt idx="324">
                  <c:v>315.70302233902754</c:v>
                </c:pt>
                <c:pt idx="325">
                  <c:v>312.4178712220762</c:v>
                </c:pt>
                <c:pt idx="326">
                  <c:v>310.7752956636005</c:v>
                </c:pt>
                <c:pt idx="327">
                  <c:v>307.16162943495402</c:v>
                </c:pt>
                <c:pt idx="328">
                  <c:v>313.40341655716162</c:v>
                </c:pt>
                <c:pt idx="329">
                  <c:v>306.1760840998686</c:v>
                </c:pt>
                <c:pt idx="330">
                  <c:v>307.16162943495402</c:v>
                </c:pt>
                <c:pt idx="331">
                  <c:v>297.96320630749017</c:v>
                </c:pt>
                <c:pt idx="332">
                  <c:v>285.47963206307492</c:v>
                </c:pt>
                <c:pt idx="333">
                  <c:v>286.46517739816034</c:v>
                </c:pt>
                <c:pt idx="334">
                  <c:v>324.36925098554531</c:v>
                </c:pt>
                <c:pt idx="335">
                  <c:v>288.76478318002631</c:v>
                </c:pt>
                <c:pt idx="336">
                  <c:v>285.80814717477</c:v>
                </c:pt>
                <c:pt idx="337">
                  <c:v>282.85151116951374</c:v>
                </c:pt>
                <c:pt idx="338">
                  <c:v>282.52299605781866</c:v>
                </c:pt>
                <c:pt idx="339">
                  <c:v>277.26675427069648</c:v>
                </c:pt>
                <c:pt idx="340">
                  <c:v>283.50854139290408</c:v>
                </c:pt>
                <c:pt idx="341">
                  <c:v>292.70696452036793</c:v>
                </c:pt>
                <c:pt idx="342">
                  <c:v>286.46517739816034</c:v>
                </c:pt>
                <c:pt idx="343">
                  <c:v>283.50854139290408</c:v>
                </c:pt>
                <c:pt idx="344">
                  <c:v>277.9237844940867</c:v>
                </c:pt>
                <c:pt idx="345">
                  <c:v>272.33902759526939</c:v>
                </c:pt>
                <c:pt idx="346">
                  <c:v>269.38239159001313</c:v>
                </c:pt>
                <c:pt idx="347">
                  <c:v>274.63863337713531</c:v>
                </c:pt>
                <c:pt idx="348">
                  <c:v>271.35348226018397</c:v>
                </c:pt>
                <c:pt idx="349">
                  <c:v>266.09724047306173</c:v>
                </c:pt>
                <c:pt idx="350">
                  <c:v>269.38239159001313</c:v>
                </c:pt>
                <c:pt idx="351">
                  <c:v>275.95269382391587</c:v>
                </c:pt>
                <c:pt idx="352">
                  <c:v>273.98160315374508</c:v>
                </c:pt>
                <c:pt idx="353">
                  <c:v>272.66754270696453</c:v>
                </c:pt>
                <c:pt idx="354">
                  <c:v>262.81208935611039</c:v>
                </c:pt>
                <c:pt idx="355">
                  <c:v>262.81208935611039</c:v>
                </c:pt>
                <c:pt idx="356">
                  <c:v>266.75427069645201</c:v>
                </c:pt>
                <c:pt idx="357">
                  <c:v>282.52299605781866</c:v>
                </c:pt>
                <c:pt idx="358">
                  <c:v>282.52299605781866</c:v>
                </c:pt>
                <c:pt idx="359">
                  <c:v>274.63863337713531</c:v>
                </c:pt>
                <c:pt idx="360">
                  <c:v>264.45466491458603</c:v>
                </c:pt>
                <c:pt idx="361">
                  <c:v>256.89881734559788</c:v>
                </c:pt>
                <c:pt idx="362">
                  <c:v>251.64257555847567</c:v>
                </c:pt>
                <c:pt idx="363">
                  <c:v>244.74375821287779</c:v>
                </c:pt>
                <c:pt idx="364">
                  <c:v>244.74375821287779</c:v>
                </c:pt>
                <c:pt idx="365">
                  <c:v>244.74375821287779</c:v>
                </c:pt>
                <c:pt idx="366">
                  <c:v>244.74375821287779</c:v>
                </c:pt>
                <c:pt idx="367">
                  <c:v>252.62812089356112</c:v>
                </c:pt>
                <c:pt idx="368">
                  <c:v>254.59921156373193</c:v>
                </c:pt>
                <c:pt idx="369">
                  <c:v>247.37187910643888</c:v>
                </c:pt>
                <c:pt idx="370">
                  <c:v>243.42969776609721</c:v>
                </c:pt>
                <c:pt idx="371">
                  <c:v>227.00394218134031</c:v>
                </c:pt>
                <c:pt idx="372">
                  <c:v>232.91721419185282</c:v>
                </c:pt>
                <c:pt idx="373">
                  <c:v>237.84494086727992</c:v>
                </c:pt>
                <c:pt idx="374">
                  <c:v>226.6754270696452</c:v>
                </c:pt>
                <c:pt idx="375">
                  <c:v>223.71879106438894</c:v>
                </c:pt>
                <c:pt idx="376">
                  <c:v>215.83442838370564</c:v>
                </c:pt>
                <c:pt idx="377">
                  <c:v>220.43363994743754</c:v>
                </c:pt>
                <c:pt idx="378">
                  <c:v>227.33245729303547</c:v>
                </c:pt>
                <c:pt idx="379">
                  <c:v>241.4586070959264</c:v>
                </c:pt>
                <c:pt idx="380">
                  <c:v>237.51642575558475</c:v>
                </c:pt>
                <c:pt idx="381">
                  <c:v>243.75821287779237</c:v>
                </c:pt>
                <c:pt idx="382">
                  <c:v>250.65703022339025</c:v>
                </c:pt>
                <c:pt idx="383">
                  <c:v>241.4586070959264</c:v>
                </c:pt>
                <c:pt idx="384">
                  <c:v>247.37187910643888</c:v>
                </c:pt>
                <c:pt idx="385">
                  <c:v>309.26412614980291</c:v>
                </c:pt>
                <c:pt idx="386">
                  <c:v>248.35742444152427</c:v>
                </c:pt>
                <c:pt idx="387">
                  <c:v>248.02890932982916</c:v>
                </c:pt>
                <c:pt idx="388">
                  <c:v>248.68593955321944</c:v>
                </c:pt>
                <c:pt idx="389">
                  <c:v>240.47306176084101</c:v>
                </c:pt>
                <c:pt idx="390">
                  <c:v>234.23127463863335</c:v>
                </c:pt>
                <c:pt idx="391">
                  <c:v>239.15900131406042</c:v>
                </c:pt>
                <c:pt idx="392">
                  <c:v>234.55978975032852</c:v>
                </c:pt>
                <c:pt idx="393">
                  <c:v>225.0328515111695</c:v>
                </c:pt>
                <c:pt idx="394">
                  <c:v>234.23127463863335</c:v>
                </c:pt>
                <c:pt idx="395">
                  <c:v>228.64651773981601</c:v>
                </c:pt>
                <c:pt idx="396">
                  <c:v>211.89224704336399</c:v>
                </c:pt>
                <c:pt idx="397">
                  <c:v>220.10512483574243</c:v>
                </c:pt>
                <c:pt idx="398">
                  <c:v>214.52036793692508</c:v>
                </c:pt>
                <c:pt idx="399">
                  <c:v>220.10512483574243</c:v>
                </c:pt>
                <c:pt idx="400">
                  <c:v>227.33245729303547</c:v>
                </c:pt>
                <c:pt idx="401">
                  <c:v>225.36136662286464</c:v>
                </c:pt>
                <c:pt idx="402">
                  <c:v>223.71879106438894</c:v>
                </c:pt>
                <c:pt idx="403">
                  <c:v>222.07621550591324</c:v>
                </c:pt>
                <c:pt idx="404">
                  <c:v>214.84888304862025</c:v>
                </c:pt>
                <c:pt idx="405">
                  <c:v>208.93561103810774</c:v>
                </c:pt>
                <c:pt idx="406">
                  <c:v>232.58869908015768</c:v>
                </c:pt>
                <c:pt idx="407">
                  <c:v>235.08541392904073</c:v>
                </c:pt>
                <c:pt idx="408">
                  <c:v>231.80026281208936</c:v>
                </c:pt>
                <c:pt idx="409">
                  <c:v>225.68988173455978</c:v>
                </c:pt>
                <c:pt idx="410">
                  <c:v>217.47700394218134</c:v>
                </c:pt>
                <c:pt idx="411">
                  <c:v>215.17739816031536</c:v>
                </c:pt>
                <c:pt idx="412">
                  <c:v>216.49145860709592</c:v>
                </c:pt>
                <c:pt idx="413">
                  <c:v>214.84888304862025</c:v>
                </c:pt>
                <c:pt idx="414">
                  <c:v>207.68725361366623</c:v>
                </c:pt>
                <c:pt idx="415">
                  <c:v>223.71879106438894</c:v>
                </c:pt>
                <c:pt idx="416">
                  <c:v>222.60183968462545</c:v>
                </c:pt>
                <c:pt idx="417">
                  <c:v>231.47174770039419</c:v>
                </c:pt>
                <c:pt idx="418">
                  <c:v>243.29829172141919</c:v>
                </c:pt>
                <c:pt idx="419">
                  <c:v>243.95532194480941</c:v>
                </c:pt>
                <c:pt idx="420">
                  <c:v>251.18265440210246</c:v>
                </c:pt>
                <c:pt idx="421">
                  <c:v>253.15374507227332</c:v>
                </c:pt>
                <c:pt idx="422">
                  <c:v>255.45335085413925</c:v>
                </c:pt>
                <c:pt idx="423">
                  <c:v>261.36662286465179</c:v>
                </c:pt>
                <c:pt idx="424">
                  <c:v>265.63731931668855</c:v>
                </c:pt>
                <c:pt idx="425">
                  <c:v>260.70959264126151</c:v>
                </c:pt>
                <c:pt idx="426">
                  <c:v>253.15374507227332</c:v>
                </c:pt>
                <c:pt idx="427">
                  <c:v>259.39553219448089</c:v>
                </c:pt>
                <c:pt idx="428">
                  <c:v>263.00919842312749</c:v>
                </c:pt>
                <c:pt idx="429">
                  <c:v>261.69513797634687</c:v>
                </c:pt>
                <c:pt idx="430">
                  <c:v>254.13929040735871</c:v>
                </c:pt>
                <c:pt idx="431">
                  <c:v>250.19710906701707</c:v>
                </c:pt>
                <c:pt idx="432">
                  <c:v>253.48226018396844</c:v>
                </c:pt>
                <c:pt idx="433">
                  <c:v>256.76741130091983</c:v>
                </c:pt>
                <c:pt idx="434">
                  <c:v>252.49671484888304</c:v>
                </c:pt>
                <c:pt idx="435">
                  <c:v>247.89750328515109</c:v>
                </c:pt>
                <c:pt idx="436">
                  <c:v>240.99868593955321</c:v>
                </c:pt>
                <c:pt idx="437">
                  <c:v>241.32720105124832</c:v>
                </c:pt>
                <c:pt idx="438">
                  <c:v>239.02759526938235</c:v>
                </c:pt>
                <c:pt idx="439">
                  <c:v>235.41392904073587</c:v>
                </c:pt>
                <c:pt idx="440">
                  <c:v>239.68462549277262</c:v>
                </c:pt>
                <c:pt idx="441">
                  <c:v>232.12877792378447</c:v>
                </c:pt>
                <c:pt idx="442">
                  <c:v>231.14323258869908</c:v>
                </c:pt>
                <c:pt idx="443">
                  <c:v>231.14323258869908</c:v>
                </c:pt>
                <c:pt idx="444">
                  <c:v>228.18659658344282</c:v>
                </c:pt>
                <c:pt idx="445">
                  <c:v>232.45729303547958</c:v>
                </c:pt>
                <c:pt idx="446">
                  <c:v>228.51511169513796</c:v>
                </c:pt>
                <c:pt idx="447">
                  <c:v>232.78580814717475</c:v>
                </c:pt>
                <c:pt idx="448">
                  <c:v>234.09986859395528</c:v>
                </c:pt>
                <c:pt idx="449">
                  <c:v>231.47174770039419</c:v>
                </c:pt>
                <c:pt idx="450">
                  <c:v>227.85808147174768</c:v>
                </c:pt>
                <c:pt idx="451">
                  <c:v>231.14323258869908</c:v>
                </c:pt>
                <c:pt idx="452">
                  <c:v>230.15768725361366</c:v>
                </c:pt>
                <c:pt idx="453">
                  <c:v>235.08541392904073</c:v>
                </c:pt>
                <c:pt idx="454">
                  <c:v>324.9014454664914</c:v>
                </c:pt>
                <c:pt idx="455">
                  <c:v>246.58344283837056</c:v>
                </c:pt>
                <c:pt idx="456">
                  <c:v>247.56898817345598</c:v>
                </c:pt>
                <c:pt idx="457">
                  <c:v>245.59789750328511</c:v>
                </c:pt>
                <c:pt idx="458">
                  <c:v>245.92641261498028</c:v>
                </c:pt>
                <c:pt idx="459">
                  <c:v>246.58344283837056</c:v>
                </c:pt>
                <c:pt idx="460">
                  <c:v>233.44283837056506</c:v>
                </c:pt>
                <c:pt idx="461">
                  <c:v>221.28777923784492</c:v>
                </c:pt>
                <c:pt idx="462">
                  <c:v>221.28777923784492</c:v>
                </c:pt>
                <c:pt idx="463">
                  <c:v>210.44678055190539</c:v>
                </c:pt>
                <c:pt idx="464">
                  <c:v>206.83311432325885</c:v>
                </c:pt>
                <c:pt idx="465">
                  <c:v>206.17608409986855</c:v>
                </c:pt>
                <c:pt idx="466">
                  <c:v>202.23390275952693</c:v>
                </c:pt>
                <c:pt idx="467">
                  <c:v>205.84756898817344</c:v>
                </c:pt>
                <c:pt idx="468">
                  <c:v>205.84756898817344</c:v>
                </c:pt>
                <c:pt idx="469">
                  <c:v>227.2010512483574</c:v>
                </c:pt>
                <c:pt idx="470">
                  <c:v>214.38896189224701</c:v>
                </c:pt>
                <c:pt idx="471">
                  <c:v>211.76084099868592</c:v>
                </c:pt>
                <c:pt idx="472">
                  <c:v>204.86202365308804</c:v>
                </c:pt>
                <c:pt idx="473">
                  <c:v>196.97766097240469</c:v>
                </c:pt>
                <c:pt idx="474">
                  <c:v>200.59132720105126</c:v>
                </c:pt>
                <c:pt idx="475">
                  <c:v>196.32063074901447</c:v>
                </c:pt>
                <c:pt idx="476">
                  <c:v>194.61235216819972</c:v>
                </c:pt>
                <c:pt idx="477">
                  <c:v>194.67805519053877</c:v>
                </c:pt>
                <c:pt idx="478">
                  <c:v>208.14717477003941</c:v>
                </c:pt>
                <c:pt idx="479">
                  <c:v>201.24835742444148</c:v>
                </c:pt>
                <c:pt idx="480">
                  <c:v>205.84756898817344</c:v>
                </c:pt>
                <c:pt idx="481">
                  <c:v>214.06044678055187</c:v>
                </c:pt>
                <c:pt idx="482">
                  <c:v>196.64914586070958</c:v>
                </c:pt>
                <c:pt idx="483">
                  <c:v>195.66360052562419</c:v>
                </c:pt>
                <c:pt idx="484">
                  <c:v>189.09329829172142</c:v>
                </c:pt>
                <c:pt idx="485">
                  <c:v>180.22339027595268</c:v>
                </c:pt>
                <c:pt idx="486">
                  <c:v>171.35348226018394</c:v>
                </c:pt>
                <c:pt idx="487">
                  <c:v>169.05387647831799</c:v>
                </c:pt>
                <c:pt idx="488">
                  <c:v>160.51248357424441</c:v>
                </c:pt>
                <c:pt idx="489">
                  <c:v>169.71090670170827</c:v>
                </c:pt>
                <c:pt idx="490">
                  <c:v>169.05387647831799</c:v>
                </c:pt>
                <c:pt idx="491">
                  <c:v>174.9671484888305</c:v>
                </c:pt>
                <c:pt idx="492">
                  <c:v>175.29566360052561</c:v>
                </c:pt>
                <c:pt idx="493">
                  <c:v>168.06833114323257</c:v>
                </c:pt>
                <c:pt idx="494">
                  <c:v>159.19842312746383</c:v>
                </c:pt>
                <c:pt idx="495">
                  <c:v>139.81603153745073</c:v>
                </c:pt>
                <c:pt idx="496">
                  <c:v>134.23127463863338</c:v>
                </c:pt>
                <c:pt idx="497">
                  <c:v>122.07621550591325</c:v>
                </c:pt>
                <c:pt idx="498">
                  <c:v>122.07621550591325</c:v>
                </c:pt>
                <c:pt idx="499">
                  <c:v>126.67542706964521</c:v>
                </c:pt>
                <c:pt idx="500">
                  <c:v>126.67542706964521</c:v>
                </c:pt>
                <c:pt idx="501">
                  <c:v>124.04730617608411</c:v>
                </c:pt>
                <c:pt idx="502">
                  <c:v>114.84888304862021</c:v>
                </c:pt>
                <c:pt idx="503">
                  <c:v>124.70433639947434</c:v>
                </c:pt>
                <c:pt idx="504">
                  <c:v>104.99342969776609</c:v>
                </c:pt>
                <c:pt idx="505">
                  <c:v>94.48094612352169</c:v>
                </c:pt>
                <c:pt idx="506">
                  <c:v>94.80946123521683</c:v>
                </c:pt>
                <c:pt idx="507">
                  <c:v>84.625492772667542</c:v>
                </c:pt>
                <c:pt idx="508">
                  <c:v>76.741130091984232</c:v>
                </c:pt>
                <c:pt idx="509">
                  <c:v>71.484888304862025</c:v>
                </c:pt>
                <c:pt idx="510">
                  <c:v>73.455978975032849</c:v>
                </c:pt>
                <c:pt idx="511">
                  <c:v>71.156373193166885</c:v>
                </c:pt>
                <c:pt idx="512">
                  <c:v>68.528252299605782</c:v>
                </c:pt>
                <c:pt idx="513">
                  <c:v>67.214191852825223</c:v>
                </c:pt>
                <c:pt idx="514">
                  <c:v>94.80946123521683</c:v>
                </c:pt>
                <c:pt idx="515">
                  <c:v>104.00788436268068</c:v>
                </c:pt>
                <c:pt idx="516">
                  <c:v>104.99342969776609</c:v>
                </c:pt>
                <c:pt idx="517">
                  <c:v>113.20630749014452</c:v>
                </c:pt>
                <c:pt idx="518">
                  <c:v>123.06176084099866</c:v>
                </c:pt>
                <c:pt idx="519">
                  <c:v>122.40473061760842</c:v>
                </c:pt>
                <c:pt idx="520">
                  <c:v>117.14848883048619</c:v>
                </c:pt>
                <c:pt idx="521">
                  <c:v>131.27463863337712</c:v>
                </c:pt>
                <c:pt idx="522">
                  <c:v>133.57424441524307</c:v>
                </c:pt>
                <c:pt idx="523">
                  <c:v>129.30354796320631</c:v>
                </c:pt>
                <c:pt idx="524">
                  <c:v>133.57424441524307</c:v>
                </c:pt>
                <c:pt idx="525">
                  <c:v>117.47700394218136</c:v>
                </c:pt>
                <c:pt idx="526">
                  <c:v>81.2089356110381</c:v>
                </c:pt>
                <c:pt idx="527">
                  <c:v>94.152431011826536</c:v>
                </c:pt>
                <c:pt idx="528">
                  <c:v>88.567674113009204</c:v>
                </c:pt>
                <c:pt idx="529">
                  <c:v>104.33639947437582</c:v>
                </c:pt>
                <c:pt idx="530">
                  <c:v>112.54927726675429</c:v>
                </c:pt>
                <c:pt idx="531">
                  <c:v>118.79106438896187</c:v>
                </c:pt>
                <c:pt idx="532">
                  <c:v>121.09067017082785</c:v>
                </c:pt>
                <c:pt idx="533">
                  <c:v>124.04730617608411</c:v>
                </c:pt>
                <c:pt idx="534">
                  <c:v>122.73324572930355</c:v>
                </c:pt>
                <c:pt idx="535">
                  <c:v>127.66097240473061</c:v>
                </c:pt>
                <c:pt idx="536">
                  <c:v>105.97897503285152</c:v>
                </c:pt>
                <c:pt idx="537">
                  <c:v>130.2890932982917</c:v>
                </c:pt>
                <c:pt idx="538">
                  <c:v>122.40473061760842</c:v>
                </c:pt>
                <c:pt idx="539">
                  <c:v>148.02890932982916</c:v>
                </c:pt>
                <c:pt idx="540">
                  <c:v>137.51642575558475</c:v>
                </c:pt>
                <c:pt idx="541">
                  <c:v>139.48751642575556</c:v>
                </c:pt>
                <c:pt idx="542">
                  <c:v>156.24178712220763</c:v>
                </c:pt>
                <c:pt idx="543">
                  <c:v>170.03942181340344</c:v>
                </c:pt>
                <c:pt idx="544">
                  <c:v>261.82654402102497</c:v>
                </c:pt>
                <c:pt idx="545">
                  <c:v>294.34954007884357</c:v>
                </c:pt>
                <c:pt idx="546">
                  <c:v>298.29172141918525</c:v>
                </c:pt>
                <c:pt idx="547">
                  <c:v>293.03547963206307</c:v>
                </c:pt>
                <c:pt idx="548">
                  <c:v>305.19053876478318</c:v>
                </c:pt>
                <c:pt idx="549">
                  <c:v>296.64914586070955</c:v>
                </c:pt>
                <c:pt idx="550">
                  <c:v>306.50459921156369</c:v>
                </c:pt>
                <c:pt idx="551">
                  <c:v>307.49014454664911</c:v>
                </c:pt>
                <c:pt idx="552">
                  <c:v>312.4178712220762</c:v>
                </c:pt>
                <c:pt idx="553">
                  <c:v>313.73193166885676</c:v>
                </c:pt>
                <c:pt idx="554">
                  <c:v>323.58738501971089</c:v>
                </c:pt>
                <c:pt idx="555">
                  <c:v>325.22996057818659</c:v>
                </c:pt>
                <c:pt idx="556">
                  <c:v>315.83442838370564</c:v>
                </c:pt>
                <c:pt idx="557">
                  <c:v>314.71747700394218</c:v>
                </c:pt>
                <c:pt idx="558">
                  <c:v>323.91590013140603</c:v>
                </c:pt>
                <c:pt idx="559">
                  <c:v>320.63074901445464</c:v>
                </c:pt>
                <c:pt idx="560">
                  <c:v>322.86465177398162</c:v>
                </c:pt>
                <c:pt idx="561">
                  <c:v>314.58607095926413</c:v>
                </c:pt>
                <c:pt idx="562">
                  <c:v>311.10381077529564</c:v>
                </c:pt>
                <c:pt idx="563">
                  <c:v>314.52036793692508</c:v>
                </c:pt>
                <c:pt idx="564">
                  <c:v>318.98817345597894</c:v>
                </c:pt>
                <c:pt idx="565">
                  <c:v>320.63074901445464</c:v>
                </c:pt>
                <c:pt idx="566">
                  <c:v>322.99605781865961</c:v>
                </c:pt>
                <c:pt idx="567">
                  <c:v>307.95006570302229</c:v>
                </c:pt>
                <c:pt idx="568">
                  <c:v>310.70959264126145</c:v>
                </c:pt>
                <c:pt idx="569">
                  <c:v>319.97371879106441</c:v>
                </c:pt>
                <c:pt idx="570">
                  <c:v>334.09986859395531</c:v>
                </c:pt>
                <c:pt idx="571">
                  <c:v>323.12746386333771</c:v>
                </c:pt>
                <c:pt idx="572">
                  <c:v>321.41918528252302</c:v>
                </c:pt>
                <c:pt idx="573">
                  <c:v>332.19448094612352</c:v>
                </c:pt>
                <c:pt idx="574">
                  <c:v>326.87253613666229</c:v>
                </c:pt>
                <c:pt idx="575">
                  <c:v>313.79763469119575</c:v>
                </c:pt>
                <c:pt idx="576">
                  <c:v>302.69382391590011</c:v>
                </c:pt>
                <c:pt idx="577">
                  <c:v>306.2417871222076</c:v>
                </c:pt>
                <c:pt idx="578">
                  <c:v>302.43101182654402</c:v>
                </c:pt>
                <c:pt idx="579">
                  <c:v>282.85151116951374</c:v>
                </c:pt>
                <c:pt idx="580">
                  <c:v>288.10775295663598</c:v>
                </c:pt>
                <c:pt idx="581">
                  <c:v>294.61235216819972</c:v>
                </c:pt>
                <c:pt idx="582">
                  <c:v>303.21944809461235</c:v>
                </c:pt>
                <c:pt idx="583">
                  <c:v>300.26281208935609</c:v>
                </c:pt>
                <c:pt idx="584">
                  <c:v>296.32063074901447</c:v>
                </c:pt>
                <c:pt idx="585">
                  <c:v>301.31406044678056</c:v>
                </c:pt>
                <c:pt idx="586">
                  <c:v>301.11695137976346</c:v>
                </c:pt>
                <c:pt idx="587">
                  <c:v>295.00657030223385</c:v>
                </c:pt>
                <c:pt idx="588">
                  <c:v>313.79763469119575</c:v>
                </c:pt>
                <c:pt idx="589">
                  <c:v>323.91590013140603</c:v>
                </c:pt>
                <c:pt idx="590">
                  <c:v>333.11432325886989</c:v>
                </c:pt>
                <c:pt idx="591">
                  <c:v>320.17082785808145</c:v>
                </c:pt>
                <c:pt idx="592">
                  <c:v>297.70039421813402</c:v>
                </c:pt>
                <c:pt idx="593">
                  <c:v>263.27201051248358</c:v>
                </c:pt>
                <c:pt idx="594">
                  <c:v>269.84231274638631</c:v>
                </c:pt>
                <c:pt idx="595">
                  <c:v>268.72531666122893</c:v>
                </c:pt>
                <c:pt idx="596">
                  <c:v>267.61274192495233</c:v>
                </c:pt>
                <c:pt idx="597">
                  <c:v>266.504571036762</c:v>
                </c:pt>
                <c:pt idx="598">
                  <c:v>265.40078656512964</c:v>
                </c:pt>
                <c:pt idx="599">
                  <c:v>264.3013711475254</c:v>
                </c:pt>
                <c:pt idx="600">
                  <c:v>263.20630749014452</c:v>
                </c:pt>
                <c:pt idx="601">
                  <c:v>255.97897503285151</c:v>
                </c:pt>
                <c:pt idx="602">
                  <c:v>253.02233902759525</c:v>
                </c:pt>
                <c:pt idx="603">
                  <c:v>261.62943495400788</c:v>
                </c:pt>
                <c:pt idx="604">
                  <c:v>244.87516425755581</c:v>
                </c:pt>
                <c:pt idx="605">
                  <c:v>237.97634691195793</c:v>
                </c:pt>
                <c:pt idx="606">
                  <c:v>222.53613666228645</c:v>
                </c:pt>
                <c:pt idx="607">
                  <c:v>223.52168199737184</c:v>
                </c:pt>
                <c:pt idx="608">
                  <c:v>217.60840998685936</c:v>
                </c:pt>
                <c:pt idx="609">
                  <c:v>218.59395532194478</c:v>
                </c:pt>
                <c:pt idx="610">
                  <c:v>250.06570302233902</c:v>
                </c:pt>
                <c:pt idx="611">
                  <c:v>260.18396846254927</c:v>
                </c:pt>
                <c:pt idx="612">
                  <c:v>252.69382391590014</c:v>
                </c:pt>
                <c:pt idx="613">
                  <c:v>241.13009198423129</c:v>
                </c:pt>
                <c:pt idx="614">
                  <c:v>243.56110381077528</c:v>
                </c:pt>
                <c:pt idx="615">
                  <c:v>220.03942181340341</c:v>
                </c:pt>
                <c:pt idx="616">
                  <c:v>206.11038107752955</c:v>
                </c:pt>
                <c:pt idx="617">
                  <c:v>215.63731931668855</c:v>
                </c:pt>
                <c:pt idx="618">
                  <c:v>225.95269382391589</c:v>
                </c:pt>
                <c:pt idx="619">
                  <c:v>213.27201051248358</c:v>
                </c:pt>
                <c:pt idx="620">
                  <c:v>213.27201051248358</c:v>
                </c:pt>
                <c:pt idx="621">
                  <c:v>213.60052562417874</c:v>
                </c:pt>
                <c:pt idx="622">
                  <c:v>220.17082785808151</c:v>
                </c:pt>
                <c:pt idx="623">
                  <c:v>240.6701708278581</c:v>
                </c:pt>
                <c:pt idx="624">
                  <c:v>248.75164257555846</c:v>
                </c:pt>
                <c:pt idx="625">
                  <c:v>268.52825229960581</c:v>
                </c:pt>
                <c:pt idx="626">
                  <c:v>278.64651773981603</c:v>
                </c:pt>
                <c:pt idx="627">
                  <c:v>275.75558475689877</c:v>
                </c:pt>
                <c:pt idx="628">
                  <c:v>282.72010512483575</c:v>
                </c:pt>
                <c:pt idx="629">
                  <c:v>254.66491458607098</c:v>
                </c:pt>
                <c:pt idx="630">
                  <c:v>245.46649145860709</c:v>
                </c:pt>
                <c:pt idx="631">
                  <c:v>238.43626806833112</c:v>
                </c:pt>
                <c:pt idx="632">
                  <c:v>243.49540078843629</c:v>
                </c:pt>
                <c:pt idx="633">
                  <c:v>248.75164257555846</c:v>
                </c:pt>
                <c:pt idx="634">
                  <c:v>251.11695137976346</c:v>
                </c:pt>
                <c:pt idx="635">
                  <c:v>241.39290407358737</c:v>
                </c:pt>
                <c:pt idx="636">
                  <c:v>237.91064388961891</c:v>
                </c:pt>
                <c:pt idx="637">
                  <c:v>235.54533508541394</c:v>
                </c:pt>
                <c:pt idx="638">
                  <c:v>245.66360052562416</c:v>
                </c:pt>
                <c:pt idx="639">
                  <c:v>257.29303547963207</c:v>
                </c:pt>
                <c:pt idx="640">
                  <c:v>255.6504599211564</c:v>
                </c:pt>
                <c:pt idx="641">
                  <c:v>249.73718791064391</c:v>
                </c:pt>
                <c:pt idx="642">
                  <c:v>269.18528252299603</c:v>
                </c:pt>
                <c:pt idx="643">
                  <c:v>297.76609724047307</c:v>
                </c:pt>
                <c:pt idx="644">
                  <c:v>320.36793692509855</c:v>
                </c:pt>
                <c:pt idx="645">
                  <c:v>326.74113009198425</c:v>
                </c:pt>
                <c:pt idx="646">
                  <c:v>331.2089356110381</c:v>
                </c:pt>
                <c:pt idx="647">
                  <c:v>348.22601839684626</c:v>
                </c:pt>
                <c:pt idx="648">
                  <c:v>344.80946123521682</c:v>
                </c:pt>
                <c:pt idx="649">
                  <c:v>332.45729303547961</c:v>
                </c:pt>
                <c:pt idx="650">
                  <c:v>315.17739816031536</c:v>
                </c:pt>
                <c:pt idx="651">
                  <c:v>306.11038107752955</c:v>
                </c:pt>
                <c:pt idx="652">
                  <c:v>306.2417871222076</c:v>
                </c:pt>
                <c:pt idx="653">
                  <c:v>315.11169513797631</c:v>
                </c:pt>
                <c:pt idx="654">
                  <c:v>349.34296977660972</c:v>
                </c:pt>
                <c:pt idx="655">
                  <c:v>336.46517739816028</c:v>
                </c:pt>
                <c:pt idx="656">
                  <c:v>321.81340341655715</c:v>
                </c:pt>
                <c:pt idx="657">
                  <c:v>328.12089356110386</c:v>
                </c:pt>
                <c:pt idx="658">
                  <c:v>348.94875164257553</c:v>
                </c:pt>
                <c:pt idx="659">
                  <c:v>358.40998685939553</c:v>
                </c:pt>
                <c:pt idx="660">
                  <c:v>343.36399474375821</c:v>
                </c:pt>
                <c:pt idx="661">
                  <c:v>387.3850197109067</c:v>
                </c:pt>
                <c:pt idx="662">
                  <c:v>399.8685939553219</c:v>
                </c:pt>
                <c:pt idx="663">
                  <c:v>331.86596583442838</c:v>
                </c:pt>
                <c:pt idx="664">
                  <c:v>308.93561103810777</c:v>
                </c:pt>
                <c:pt idx="665">
                  <c:v>268.92247043363994</c:v>
                </c:pt>
                <c:pt idx="666">
                  <c:v>280.88042049934296</c:v>
                </c:pt>
                <c:pt idx="667">
                  <c:v>312.08935611038106</c:v>
                </c:pt>
                <c:pt idx="668">
                  <c:v>331.01182654402101</c:v>
                </c:pt>
                <c:pt idx="669">
                  <c:v>326.93823915900134</c:v>
                </c:pt>
                <c:pt idx="670">
                  <c:v>308.54139290407358</c:v>
                </c:pt>
                <c:pt idx="671">
                  <c:v>276.54402102496715</c:v>
                </c:pt>
                <c:pt idx="672">
                  <c:v>279.59921156373196</c:v>
                </c:pt>
                <c:pt idx="673">
                  <c:v>282.6544021024967</c:v>
                </c:pt>
                <c:pt idx="674">
                  <c:v>297.50328515111693</c:v>
                </c:pt>
                <c:pt idx="675">
                  <c:v>298.09461235216821</c:v>
                </c:pt>
                <c:pt idx="676">
                  <c:v>300.26281208935609</c:v>
                </c:pt>
                <c:pt idx="677">
                  <c:v>289.94743758212877</c:v>
                </c:pt>
                <c:pt idx="678">
                  <c:v>285.54533508541391</c:v>
                </c:pt>
                <c:pt idx="679">
                  <c:v>287.4507227332457</c:v>
                </c:pt>
                <c:pt idx="680">
                  <c:v>286.07095926412615</c:v>
                </c:pt>
                <c:pt idx="681">
                  <c:v>277.52956636005257</c:v>
                </c:pt>
                <c:pt idx="682">
                  <c:v>285.54533508541391</c:v>
                </c:pt>
                <c:pt idx="683">
                  <c:v>287.31931668856771</c:v>
                </c:pt>
                <c:pt idx="684">
                  <c:v>269.44809461235218</c:v>
                </c:pt>
                <c:pt idx="685">
                  <c:v>266.16294349540084</c:v>
                </c:pt>
                <c:pt idx="686">
                  <c:v>290.01314060446782</c:v>
                </c:pt>
                <c:pt idx="687">
                  <c:v>274.63863337713536</c:v>
                </c:pt>
                <c:pt idx="688">
                  <c:v>283.04862023653089</c:v>
                </c:pt>
                <c:pt idx="689">
                  <c:v>280.61760840998687</c:v>
                </c:pt>
                <c:pt idx="690">
                  <c:v>277.52956636005257</c:v>
                </c:pt>
                <c:pt idx="691">
                  <c:v>302.29960578186598</c:v>
                </c:pt>
                <c:pt idx="692">
                  <c:v>328.58081471747704</c:v>
                </c:pt>
                <c:pt idx="693">
                  <c:v>338.56767411300922</c:v>
                </c:pt>
                <c:pt idx="694">
                  <c:v>324.8357424441524</c:v>
                </c:pt>
                <c:pt idx="695">
                  <c:v>369.84231274638631</c:v>
                </c:pt>
                <c:pt idx="696">
                  <c:v>362.68068331143235</c:v>
                </c:pt>
                <c:pt idx="697">
                  <c:v>351.83968462549274</c:v>
                </c:pt>
                <c:pt idx="698">
                  <c:v>357.03022339027598</c:v>
                </c:pt>
                <c:pt idx="699">
                  <c:v>354.46780551905385</c:v>
                </c:pt>
                <c:pt idx="700">
                  <c:v>341.59001314060447</c:v>
                </c:pt>
                <c:pt idx="701">
                  <c:v>341.65571616294346</c:v>
                </c:pt>
                <c:pt idx="702">
                  <c:v>344.34954007884357</c:v>
                </c:pt>
                <c:pt idx="703">
                  <c:v>346.25492772667542</c:v>
                </c:pt>
                <c:pt idx="704">
                  <c:v>337.3850197109067</c:v>
                </c:pt>
                <c:pt idx="705">
                  <c:v>346.25492772667542</c:v>
                </c:pt>
                <c:pt idx="706">
                  <c:v>346.18922470433637</c:v>
                </c:pt>
                <c:pt idx="707">
                  <c:v>353.74507227332458</c:v>
                </c:pt>
                <c:pt idx="708">
                  <c:v>371.8791064388962</c:v>
                </c:pt>
                <c:pt idx="709">
                  <c:v>392.11563731931665</c:v>
                </c:pt>
                <c:pt idx="710">
                  <c:v>402.10249671484888</c:v>
                </c:pt>
                <c:pt idx="711">
                  <c:v>364.19185282522994</c:v>
                </c:pt>
                <c:pt idx="712">
                  <c:v>386.66228646517737</c:v>
                </c:pt>
                <c:pt idx="713">
                  <c:v>387.77923784494084</c:v>
                </c:pt>
                <c:pt idx="714">
                  <c:v>388.8961892247043</c:v>
                </c:pt>
                <c:pt idx="715">
                  <c:v>391.13009198423129</c:v>
                </c:pt>
                <c:pt idx="716">
                  <c:v>384.69119579500654</c:v>
                </c:pt>
                <c:pt idx="717">
                  <c:v>386.46517739816028</c:v>
                </c:pt>
                <c:pt idx="718">
                  <c:v>384.88830486202363</c:v>
                </c:pt>
                <c:pt idx="719">
                  <c:v>387.77923784494084</c:v>
                </c:pt>
                <c:pt idx="720">
                  <c:v>383.70565045992112</c:v>
                </c:pt>
                <c:pt idx="721">
                  <c:v>370.89356110381073</c:v>
                </c:pt>
                <c:pt idx="722">
                  <c:v>370.36793692509855</c:v>
                </c:pt>
                <c:pt idx="723">
                  <c:v>374.17871222076212</c:v>
                </c:pt>
                <c:pt idx="724">
                  <c:v>357.5558475689881</c:v>
                </c:pt>
                <c:pt idx="725">
                  <c:v>343.16688567674112</c:v>
                </c:pt>
                <c:pt idx="726">
                  <c:v>341.91852825229961</c:v>
                </c:pt>
                <c:pt idx="727">
                  <c:v>325.55847568988167</c:v>
                </c:pt>
                <c:pt idx="728">
                  <c:v>334.29697766097235</c:v>
                </c:pt>
                <c:pt idx="729">
                  <c:v>328.51511169513799</c:v>
                </c:pt>
                <c:pt idx="730">
                  <c:v>325.22996057818659</c:v>
                </c:pt>
                <c:pt idx="731">
                  <c:v>344.21813403416559</c:v>
                </c:pt>
                <c:pt idx="732">
                  <c:v>345.53219448094609</c:v>
                </c:pt>
                <c:pt idx="733">
                  <c:v>354.33639947437581</c:v>
                </c:pt>
                <c:pt idx="734">
                  <c:v>345.1379763469119</c:v>
                </c:pt>
                <c:pt idx="735">
                  <c:v>335.6110381077529</c:v>
                </c:pt>
                <c:pt idx="736">
                  <c:v>348.55453350854134</c:v>
                </c:pt>
                <c:pt idx="737">
                  <c:v>339.35611038107749</c:v>
                </c:pt>
                <c:pt idx="738">
                  <c:v>349.99999999999994</c:v>
                </c:pt>
                <c:pt idx="739">
                  <c:v>365.90013140604464</c:v>
                </c:pt>
                <c:pt idx="740">
                  <c:v>377.79237844940866</c:v>
                </c:pt>
                <c:pt idx="741">
                  <c:v>381.73455978975028</c:v>
                </c:pt>
                <c:pt idx="742">
                  <c:v>376.64257555847564</c:v>
                </c:pt>
                <c:pt idx="743">
                  <c:v>371.550591327201</c:v>
                </c:pt>
                <c:pt idx="744">
                  <c:v>362.68068331143229</c:v>
                </c:pt>
                <c:pt idx="745">
                  <c:v>378.97503285151117</c:v>
                </c:pt>
                <c:pt idx="746">
                  <c:v>394.87516425755581</c:v>
                </c:pt>
                <c:pt idx="747">
                  <c:v>396.51773981603151</c:v>
                </c:pt>
                <c:pt idx="748">
                  <c:v>398.75164257555844</c:v>
                </c:pt>
                <c:pt idx="749">
                  <c:v>401.5111695137976</c:v>
                </c:pt>
                <c:pt idx="750">
                  <c:v>389.81603153745067</c:v>
                </c:pt>
                <c:pt idx="751">
                  <c:v>388.30486202365302</c:v>
                </c:pt>
                <c:pt idx="752">
                  <c:v>391.52431011826542</c:v>
                </c:pt>
                <c:pt idx="753">
                  <c:v>401.83968462549274</c:v>
                </c:pt>
                <c:pt idx="754">
                  <c:v>401.64257555847564</c:v>
                </c:pt>
                <c:pt idx="755">
                  <c:v>402.43101182654402</c:v>
                </c:pt>
                <c:pt idx="756">
                  <c:v>395.79500657030218</c:v>
                </c:pt>
                <c:pt idx="757">
                  <c:v>405.84756898817341</c:v>
                </c:pt>
                <c:pt idx="758">
                  <c:v>406.11038107752955</c:v>
                </c:pt>
                <c:pt idx="759">
                  <c:v>411.62943495400782</c:v>
                </c:pt>
                <c:pt idx="760">
                  <c:v>419.77660972404732</c:v>
                </c:pt>
                <c:pt idx="761">
                  <c:v>423.85019710906693</c:v>
                </c:pt>
                <c:pt idx="762">
                  <c:v>421.48488830486195</c:v>
                </c:pt>
                <c:pt idx="763">
                  <c:v>419.84231274638626</c:v>
                </c:pt>
                <c:pt idx="764">
                  <c:v>435.93955321944804</c:v>
                </c:pt>
                <c:pt idx="765">
                  <c:v>433.96846254927721</c:v>
                </c:pt>
                <c:pt idx="766">
                  <c:v>424.77003942181335</c:v>
                </c:pt>
                <c:pt idx="767">
                  <c:v>422.14191852825229</c:v>
                </c:pt>
                <c:pt idx="768">
                  <c:v>417.14848883048614</c:v>
                </c:pt>
                <c:pt idx="769">
                  <c:v>412.15505913272011</c:v>
                </c:pt>
                <c:pt idx="770">
                  <c:v>412.15505913272011</c:v>
                </c:pt>
                <c:pt idx="771">
                  <c:v>412.81208935611033</c:v>
                </c:pt>
                <c:pt idx="772">
                  <c:v>420.23653088042045</c:v>
                </c:pt>
                <c:pt idx="773">
                  <c:v>425.16425755584748</c:v>
                </c:pt>
                <c:pt idx="774">
                  <c:v>419.90801576872531</c:v>
                </c:pt>
                <c:pt idx="775">
                  <c:v>421.9448094612352</c:v>
                </c:pt>
                <c:pt idx="776">
                  <c:v>417.87122207621547</c:v>
                </c:pt>
                <c:pt idx="777">
                  <c:v>424.37582128777922</c:v>
                </c:pt>
                <c:pt idx="778">
                  <c:v>416.68856767411302</c:v>
                </c:pt>
                <c:pt idx="779">
                  <c:v>412.28646517739816</c:v>
                </c:pt>
                <c:pt idx="780">
                  <c:v>411.82654402102492</c:v>
                </c:pt>
                <c:pt idx="781">
                  <c:v>410.57818659658341</c:v>
                </c:pt>
                <c:pt idx="782">
                  <c:v>409.26412614980285</c:v>
                </c:pt>
                <c:pt idx="783">
                  <c:v>407.03022339027598</c:v>
                </c:pt>
                <c:pt idx="784">
                  <c:v>403.54796320630743</c:v>
                </c:pt>
                <c:pt idx="785">
                  <c:v>405.58475689881732</c:v>
                </c:pt>
                <c:pt idx="786">
                  <c:v>403.08804204993424</c:v>
                </c:pt>
                <c:pt idx="787">
                  <c:v>396.64914586070955</c:v>
                </c:pt>
                <c:pt idx="788">
                  <c:v>394.61235216819966</c:v>
                </c:pt>
                <c:pt idx="789">
                  <c:v>401.97109067017078</c:v>
                </c:pt>
                <c:pt idx="790">
                  <c:v>403.35085413929039</c:v>
                </c:pt>
                <c:pt idx="791">
                  <c:v>400.52562417871218</c:v>
                </c:pt>
                <c:pt idx="792">
                  <c:v>401.11695137976341</c:v>
                </c:pt>
                <c:pt idx="793">
                  <c:v>402.16819973718788</c:v>
                </c:pt>
                <c:pt idx="794">
                  <c:v>405.38764783180022</c:v>
                </c:pt>
                <c:pt idx="795">
                  <c:v>409.19842312746385</c:v>
                </c:pt>
                <c:pt idx="796">
                  <c:v>408.54139290407352</c:v>
                </c:pt>
                <c:pt idx="797">
                  <c:v>411.30091984231268</c:v>
                </c:pt>
                <c:pt idx="798">
                  <c:v>404.73061760840994</c:v>
                </c:pt>
                <c:pt idx="799">
                  <c:v>409.3298291721419</c:v>
                </c:pt>
                <c:pt idx="800">
                  <c:v>409.3298291721419</c:v>
                </c:pt>
                <c:pt idx="801">
                  <c:v>415.24310118265441</c:v>
                </c:pt>
                <c:pt idx="802">
                  <c:v>418.39684625492765</c:v>
                </c:pt>
                <c:pt idx="803">
                  <c:v>414.58607095926408</c:v>
                </c:pt>
                <c:pt idx="804">
                  <c:v>416.88567674113011</c:v>
                </c:pt>
                <c:pt idx="805">
                  <c:v>413.27201051248352</c:v>
                </c:pt>
                <c:pt idx="806">
                  <c:v>405.71616294349536</c:v>
                </c:pt>
                <c:pt idx="807">
                  <c:v>400.45992115637313</c:v>
                </c:pt>
                <c:pt idx="808">
                  <c:v>416.55716162943486</c:v>
                </c:pt>
                <c:pt idx="809">
                  <c:v>424.70433639947436</c:v>
                </c:pt>
                <c:pt idx="810">
                  <c:v>426.54402102496715</c:v>
                </c:pt>
                <c:pt idx="811">
                  <c:v>417.54270696452033</c:v>
                </c:pt>
                <c:pt idx="812">
                  <c:v>420.1051248357424</c:v>
                </c:pt>
                <c:pt idx="813">
                  <c:v>422.66754270696447</c:v>
                </c:pt>
                <c:pt idx="814">
                  <c:v>410.84099868593955</c:v>
                </c:pt>
                <c:pt idx="815">
                  <c:v>405.25624178712218</c:v>
                </c:pt>
                <c:pt idx="816">
                  <c:v>395.26938239159</c:v>
                </c:pt>
                <c:pt idx="817">
                  <c:v>387.18791064388961</c:v>
                </c:pt>
                <c:pt idx="818">
                  <c:v>389.42181340341654</c:v>
                </c:pt>
                <c:pt idx="819">
                  <c:v>385.34822601839682</c:v>
                </c:pt>
                <c:pt idx="820">
                  <c:v>388.63337713534821</c:v>
                </c:pt>
                <c:pt idx="821">
                  <c:v>385.28252299605782</c:v>
                </c:pt>
                <c:pt idx="822">
                  <c:v>383.37713534822598</c:v>
                </c:pt>
                <c:pt idx="823">
                  <c:v>381.47174770039419</c:v>
                </c:pt>
                <c:pt idx="824">
                  <c:v>369.18528252299603</c:v>
                </c:pt>
                <c:pt idx="825">
                  <c:v>374.04730617608408</c:v>
                </c:pt>
                <c:pt idx="826">
                  <c:v>368.19973718791061</c:v>
                </c:pt>
                <c:pt idx="827">
                  <c:v>349.27726675427067</c:v>
                </c:pt>
                <c:pt idx="828">
                  <c:v>361.43232588699078</c:v>
                </c:pt>
                <c:pt idx="829">
                  <c:v>357.5558475689881</c:v>
                </c:pt>
                <c:pt idx="830">
                  <c:v>360.8409986859395</c:v>
                </c:pt>
                <c:pt idx="831">
                  <c:v>361.03810775295659</c:v>
                </c:pt>
                <c:pt idx="832">
                  <c:v>363.10775295663598</c:v>
                </c:pt>
                <c:pt idx="833">
                  <c:v>365.17739816031536</c:v>
                </c:pt>
                <c:pt idx="834">
                  <c:v>353.1537450722733</c:v>
                </c:pt>
                <c:pt idx="835">
                  <c:v>356.1103810775295</c:v>
                </c:pt>
                <c:pt idx="836">
                  <c:v>354.53350854139285</c:v>
                </c:pt>
                <c:pt idx="837">
                  <c:v>345.86070959264123</c:v>
                </c:pt>
                <c:pt idx="838">
                  <c:v>357.22733245729302</c:v>
                </c:pt>
                <c:pt idx="839">
                  <c:v>364.65177398160313</c:v>
                </c:pt>
                <c:pt idx="840">
                  <c:v>364.19185282522994</c:v>
                </c:pt>
                <c:pt idx="841">
                  <c:v>341.65571616294346</c:v>
                </c:pt>
                <c:pt idx="842">
                  <c:v>333.57424441524307</c:v>
                </c:pt>
                <c:pt idx="843">
                  <c:v>327.79237844940866</c:v>
                </c:pt>
                <c:pt idx="844">
                  <c:v>319.97371879106436</c:v>
                </c:pt>
                <c:pt idx="845">
                  <c:v>312.94349540078838</c:v>
                </c:pt>
                <c:pt idx="846">
                  <c:v>298.48883048620235</c:v>
                </c:pt>
                <c:pt idx="847">
                  <c:v>296.18922470433637</c:v>
                </c:pt>
                <c:pt idx="848">
                  <c:v>307.16162943495402</c:v>
                </c:pt>
                <c:pt idx="849">
                  <c:v>303.35085413929033</c:v>
                </c:pt>
                <c:pt idx="850">
                  <c:v>309.06701708278581</c:v>
                </c:pt>
                <c:pt idx="851">
                  <c:v>322.73324572930352</c:v>
                </c:pt>
                <c:pt idx="852">
                  <c:v>312.54927726675425</c:v>
                </c:pt>
                <c:pt idx="853">
                  <c:v>331.93166885676737</c:v>
                </c:pt>
                <c:pt idx="854">
                  <c:v>338.37056504599212</c:v>
                </c:pt>
                <c:pt idx="855">
                  <c:v>347.89750328515106</c:v>
                </c:pt>
                <c:pt idx="856">
                  <c:v>342.1156373193167</c:v>
                </c:pt>
                <c:pt idx="857">
                  <c:v>345.59789750328508</c:v>
                </c:pt>
                <c:pt idx="858">
                  <c:v>345.46649145860709</c:v>
                </c:pt>
                <c:pt idx="859">
                  <c:v>356.17608409986855</c:v>
                </c:pt>
                <c:pt idx="860">
                  <c:v>345.1379763469119</c:v>
                </c:pt>
                <c:pt idx="861">
                  <c:v>361.10381077529559</c:v>
                </c:pt>
                <c:pt idx="862">
                  <c:v>364.19185282522994</c:v>
                </c:pt>
                <c:pt idx="863">
                  <c:v>360.05256241787117</c:v>
                </c:pt>
                <c:pt idx="864">
                  <c:v>345.26938239159</c:v>
                </c:pt>
                <c:pt idx="865">
                  <c:v>344.34954007884357</c:v>
                </c:pt>
                <c:pt idx="866">
                  <c:v>340.80157687253609</c:v>
                </c:pt>
                <c:pt idx="867">
                  <c:v>353.1537450722733</c:v>
                </c:pt>
                <c:pt idx="868">
                  <c:v>358.60709592641257</c:v>
                </c:pt>
                <c:pt idx="869">
                  <c:v>379.6320630749014</c:v>
                </c:pt>
                <c:pt idx="870">
                  <c:v>370.36793692509855</c:v>
                </c:pt>
                <c:pt idx="871">
                  <c:v>396.05781865965827</c:v>
                </c:pt>
                <c:pt idx="872">
                  <c:v>389.81603153745067</c:v>
                </c:pt>
                <c:pt idx="873">
                  <c:v>389.48751642575553</c:v>
                </c:pt>
                <c:pt idx="874">
                  <c:v>387.97634691195793</c:v>
                </c:pt>
                <c:pt idx="875">
                  <c:v>382.19448094612346</c:v>
                </c:pt>
                <c:pt idx="876">
                  <c:v>409.59264126149804</c:v>
                </c:pt>
                <c:pt idx="877">
                  <c:v>410.57818659658341</c:v>
                </c:pt>
                <c:pt idx="878">
                  <c:v>413.86333771353475</c:v>
                </c:pt>
                <c:pt idx="879">
                  <c:v>424.8357424441524</c:v>
                </c:pt>
                <c:pt idx="880">
                  <c:v>418.85676741130089</c:v>
                </c:pt>
                <c:pt idx="881">
                  <c:v>424.70433639947436</c:v>
                </c:pt>
                <c:pt idx="882">
                  <c:v>424.24441524310112</c:v>
                </c:pt>
                <c:pt idx="883">
                  <c:v>425.75558475689877</c:v>
                </c:pt>
                <c:pt idx="884">
                  <c:v>434.95400788436268</c:v>
                </c:pt>
                <c:pt idx="885">
                  <c:v>434.55978975032849</c:v>
                </c:pt>
                <c:pt idx="886">
                  <c:v>443.6268068331143</c:v>
                </c:pt>
                <c:pt idx="887">
                  <c:v>450.06570302233899</c:v>
                </c:pt>
                <c:pt idx="888">
                  <c:v>445.00657030223391</c:v>
                </c:pt>
                <c:pt idx="889">
                  <c:v>435.67674113009195</c:v>
                </c:pt>
                <c:pt idx="890">
                  <c:v>428.97503285151112</c:v>
                </c:pt>
                <c:pt idx="891">
                  <c:v>447.83180026281207</c:v>
                </c:pt>
                <c:pt idx="892">
                  <c:v>448.09461235216821</c:v>
                </c:pt>
                <c:pt idx="893">
                  <c:v>442.64126149802883</c:v>
                </c:pt>
                <c:pt idx="894">
                  <c:v>444.21813403416553</c:v>
                </c:pt>
                <c:pt idx="895">
                  <c:v>449.99999999999994</c:v>
                </c:pt>
                <c:pt idx="896">
                  <c:v>447.10906701708274</c:v>
                </c:pt>
                <c:pt idx="897">
                  <c:v>443.36399474375821</c:v>
                </c:pt>
                <c:pt idx="898">
                  <c:v>439.42181340341654</c:v>
                </c:pt>
                <c:pt idx="899">
                  <c:v>455.51905387647827</c:v>
                </c:pt>
                <c:pt idx="900">
                  <c:v>468.00262812089358</c:v>
                </c:pt>
                <c:pt idx="901">
                  <c:v>461.76084099868592</c:v>
                </c:pt>
                <c:pt idx="902">
                  <c:v>460.44678055190536</c:v>
                </c:pt>
                <c:pt idx="903">
                  <c:v>460.24967148488827</c:v>
                </c:pt>
                <c:pt idx="904">
                  <c:v>468.00262812089358</c:v>
                </c:pt>
                <c:pt idx="905">
                  <c:v>456.70170827858072</c:v>
                </c:pt>
                <c:pt idx="906">
                  <c:v>456.63600525624179</c:v>
                </c:pt>
                <c:pt idx="907">
                  <c:v>449.40867279894866</c:v>
                </c:pt>
                <c:pt idx="908">
                  <c:v>441.52431011826542</c:v>
                </c:pt>
                <c:pt idx="909">
                  <c:v>436.66228646517732</c:v>
                </c:pt>
                <c:pt idx="910">
                  <c:v>439.22470433639944</c:v>
                </c:pt>
                <c:pt idx="911">
                  <c:v>434.03416557161631</c:v>
                </c:pt>
                <c:pt idx="912">
                  <c:v>422.33902759526939</c:v>
                </c:pt>
                <c:pt idx="913">
                  <c:v>422.47043363994737</c:v>
                </c:pt>
                <c:pt idx="914">
                  <c:v>422.93035479632056</c:v>
                </c:pt>
                <c:pt idx="915">
                  <c:v>421.22207621550587</c:v>
                </c:pt>
                <c:pt idx="916">
                  <c:v>414.58607095926408</c:v>
                </c:pt>
                <c:pt idx="917">
                  <c:v>411.62943495400782</c:v>
                </c:pt>
                <c:pt idx="918">
                  <c:v>412.02365308804201</c:v>
                </c:pt>
                <c:pt idx="919">
                  <c:v>421.15637319316681</c:v>
                </c:pt>
                <c:pt idx="920">
                  <c:v>418.6596583442838</c:v>
                </c:pt>
                <c:pt idx="921">
                  <c:v>410.7752956636005</c:v>
                </c:pt>
                <c:pt idx="922">
                  <c:v>408.93561103810771</c:v>
                </c:pt>
                <c:pt idx="923">
                  <c:v>404.33639947437581</c:v>
                </c:pt>
                <c:pt idx="924">
                  <c:v>404.27069645203676</c:v>
                </c:pt>
                <c:pt idx="925">
                  <c:v>412.61498028909324</c:v>
                </c:pt>
                <c:pt idx="926">
                  <c:v>423.58738501971089</c:v>
                </c:pt>
                <c:pt idx="927">
                  <c:v>427.9237844940867</c:v>
                </c:pt>
                <c:pt idx="928">
                  <c:v>424.04730617608402</c:v>
                </c:pt>
                <c:pt idx="929">
                  <c:v>413.99474375821279</c:v>
                </c:pt>
                <c:pt idx="930">
                  <c:v>415.5716162943495</c:v>
                </c:pt>
                <c:pt idx="931">
                  <c:v>413.92904073587385</c:v>
                </c:pt>
                <c:pt idx="932">
                  <c:v>411.76084099868592</c:v>
                </c:pt>
                <c:pt idx="933">
                  <c:v>409.98685939553212</c:v>
                </c:pt>
                <c:pt idx="934">
                  <c:v>392.96977660972402</c:v>
                </c:pt>
                <c:pt idx="935">
                  <c:v>393.88961892247039</c:v>
                </c:pt>
                <c:pt idx="936">
                  <c:v>390.14454664914581</c:v>
                </c:pt>
                <c:pt idx="937">
                  <c:v>391.59001314060441</c:v>
                </c:pt>
                <c:pt idx="938">
                  <c:v>387.12220762155056</c:v>
                </c:pt>
                <c:pt idx="939">
                  <c:v>397.83180026281207</c:v>
                </c:pt>
                <c:pt idx="940">
                  <c:v>398.81734559789749</c:v>
                </c:pt>
                <c:pt idx="941">
                  <c:v>402.62812089356106</c:v>
                </c:pt>
                <c:pt idx="942">
                  <c:v>398.02890932982916</c:v>
                </c:pt>
                <c:pt idx="943">
                  <c:v>397.50328515111693</c:v>
                </c:pt>
                <c:pt idx="944">
                  <c:v>410.9724047306176</c:v>
                </c:pt>
                <c:pt idx="945">
                  <c:v>404.73061760840994</c:v>
                </c:pt>
                <c:pt idx="946">
                  <c:v>404.86202365308799</c:v>
                </c:pt>
                <c:pt idx="947">
                  <c:v>407.49014454664911</c:v>
                </c:pt>
                <c:pt idx="948">
                  <c:v>403.54796320630743</c:v>
                </c:pt>
                <c:pt idx="949">
                  <c:v>418.26544021024961</c:v>
                </c:pt>
                <c:pt idx="950">
                  <c:v>427.79237844940866</c:v>
                </c:pt>
                <c:pt idx="951">
                  <c:v>425.16425755584748</c:v>
                </c:pt>
                <c:pt idx="952">
                  <c:v>430.68331143232587</c:v>
                </c:pt>
                <c:pt idx="953">
                  <c:v>425.16425755584748</c:v>
                </c:pt>
                <c:pt idx="954">
                  <c:v>423.58738501971089</c:v>
                </c:pt>
                <c:pt idx="955">
                  <c:v>419.31668856767408</c:v>
                </c:pt>
                <c:pt idx="956">
                  <c:v>415.50591327201045</c:v>
                </c:pt>
                <c:pt idx="957">
                  <c:v>410.31537450722732</c:v>
                </c:pt>
                <c:pt idx="958">
                  <c:v>413.27201051248352</c:v>
                </c:pt>
                <c:pt idx="959">
                  <c:v>415.96583442838369</c:v>
                </c:pt>
                <c:pt idx="960">
                  <c:v>413.79763469119581</c:v>
                </c:pt>
                <c:pt idx="961">
                  <c:v>436.59658344283838</c:v>
                </c:pt>
                <c:pt idx="962">
                  <c:v>417.08278580814721</c:v>
                </c:pt>
                <c:pt idx="963">
                  <c:v>421.09067017082788</c:v>
                </c:pt>
                <c:pt idx="964">
                  <c:v>448.75164257555844</c:v>
                </c:pt>
                <c:pt idx="965">
                  <c:v>443.69250985545335</c:v>
                </c:pt>
                <c:pt idx="966">
                  <c:v>438.23915900131408</c:v>
                </c:pt>
                <c:pt idx="967">
                  <c:v>440.40735873850196</c:v>
                </c:pt>
                <c:pt idx="968">
                  <c:v>440.93298291721419</c:v>
                </c:pt>
                <c:pt idx="969">
                  <c:v>437.2536136662286</c:v>
                </c:pt>
                <c:pt idx="970">
                  <c:v>447.30617608409983</c:v>
                </c:pt>
                <c:pt idx="971">
                  <c:v>433.37713534822598</c:v>
                </c:pt>
                <c:pt idx="972">
                  <c:v>429.76346911957944</c:v>
                </c:pt>
                <c:pt idx="973">
                  <c:v>420.1051248357424</c:v>
                </c:pt>
                <c:pt idx="974">
                  <c:v>408.86990801576871</c:v>
                </c:pt>
                <c:pt idx="975">
                  <c:v>410.24967148488827</c:v>
                </c:pt>
                <c:pt idx="976">
                  <c:v>398.55453350854134</c:v>
                </c:pt>
                <c:pt idx="977">
                  <c:v>404.86202365308799</c:v>
                </c:pt>
                <c:pt idx="978">
                  <c:v>402.43101182654402</c:v>
                </c:pt>
                <c:pt idx="979">
                  <c:v>403.74507227332452</c:v>
                </c:pt>
                <c:pt idx="980">
                  <c:v>392.50985545335078</c:v>
                </c:pt>
                <c:pt idx="981">
                  <c:v>404.07358738501972</c:v>
                </c:pt>
                <c:pt idx="982">
                  <c:v>406.37319316688564</c:v>
                </c:pt>
                <c:pt idx="983">
                  <c:v>401.44546649145855</c:v>
                </c:pt>
                <c:pt idx="984">
                  <c:v>408.34428383705642</c:v>
                </c:pt>
                <c:pt idx="985">
                  <c:v>410.31537450722732</c:v>
                </c:pt>
                <c:pt idx="986">
                  <c:v>414.25755584756894</c:v>
                </c:pt>
                <c:pt idx="987">
                  <c:v>401.77398160315374</c:v>
                </c:pt>
                <c:pt idx="988">
                  <c:v>405.71616294349536</c:v>
                </c:pt>
                <c:pt idx="989">
                  <c:v>402.10249671484883</c:v>
                </c:pt>
                <c:pt idx="990">
                  <c:v>409.72404730617609</c:v>
                </c:pt>
                <c:pt idx="991">
                  <c:v>411.69513797634687</c:v>
                </c:pt>
                <c:pt idx="992">
                  <c:v>412.35216819973709</c:v>
                </c:pt>
                <c:pt idx="993">
                  <c:v>397.17477003942179</c:v>
                </c:pt>
                <c:pt idx="994">
                  <c:v>405.38764783180022</c:v>
                </c:pt>
                <c:pt idx="995">
                  <c:v>422.47043363994737</c:v>
                </c:pt>
                <c:pt idx="996">
                  <c:v>433.11432325886989</c:v>
                </c:pt>
                <c:pt idx="997">
                  <c:v>433.63994743758212</c:v>
                </c:pt>
                <c:pt idx="998">
                  <c:v>431.66885676741128</c:v>
                </c:pt>
                <c:pt idx="999">
                  <c:v>433.31143232588698</c:v>
                </c:pt>
                <c:pt idx="1000">
                  <c:v>435.01971090670168</c:v>
                </c:pt>
                <c:pt idx="1001">
                  <c:v>431.40604467805514</c:v>
                </c:pt>
                <c:pt idx="1002">
                  <c:v>426.08409986859391</c:v>
                </c:pt>
                <c:pt idx="1003">
                  <c:v>425.55847568988167</c:v>
                </c:pt>
                <c:pt idx="1004">
                  <c:v>418.7910643889619</c:v>
                </c:pt>
                <c:pt idx="1005">
                  <c:v>413.46911957950061</c:v>
                </c:pt>
                <c:pt idx="1006">
                  <c:v>410.24967148488832</c:v>
                </c:pt>
                <c:pt idx="1007">
                  <c:v>396.84625492772665</c:v>
                </c:pt>
                <c:pt idx="1008">
                  <c:v>399.8685939553219</c:v>
                </c:pt>
                <c:pt idx="1009">
                  <c:v>394.80946123521682</c:v>
                </c:pt>
                <c:pt idx="1010">
                  <c:v>384.88830486202363</c:v>
                </c:pt>
                <c:pt idx="1011">
                  <c:v>387.5821287779238</c:v>
                </c:pt>
                <c:pt idx="1012">
                  <c:v>390.53876478318</c:v>
                </c:pt>
                <c:pt idx="1013">
                  <c:v>392.64126149802888</c:v>
                </c:pt>
                <c:pt idx="1014">
                  <c:v>385.01971090670168</c:v>
                </c:pt>
                <c:pt idx="1015">
                  <c:v>382.72010512483575</c:v>
                </c:pt>
                <c:pt idx="1016">
                  <c:v>377.79237844940866</c:v>
                </c:pt>
                <c:pt idx="1017">
                  <c:v>371.81340341655715</c:v>
                </c:pt>
                <c:pt idx="1018">
                  <c:v>376.6754270696452</c:v>
                </c:pt>
                <c:pt idx="1019">
                  <c:v>376.34691195795006</c:v>
                </c:pt>
                <c:pt idx="1020">
                  <c:v>374.57293035479631</c:v>
                </c:pt>
                <c:pt idx="1021">
                  <c:v>373.65308804204989</c:v>
                </c:pt>
                <c:pt idx="1022">
                  <c:v>365.57161629434955</c:v>
                </c:pt>
                <c:pt idx="1023">
                  <c:v>365.7030223390276</c:v>
                </c:pt>
                <c:pt idx="1024">
                  <c:v>369.97371879106441</c:v>
                </c:pt>
                <c:pt idx="1025">
                  <c:v>368.00262812089352</c:v>
                </c:pt>
                <c:pt idx="1026">
                  <c:v>367.0170827858081</c:v>
                </c:pt>
                <c:pt idx="1027">
                  <c:v>359.78975032851508</c:v>
                </c:pt>
                <c:pt idx="1028">
                  <c:v>353.74507227332458</c:v>
                </c:pt>
                <c:pt idx="1029">
                  <c:v>346.97766097240475</c:v>
                </c:pt>
                <c:pt idx="1030">
                  <c:v>351.37976346911961</c:v>
                </c:pt>
                <c:pt idx="1031">
                  <c:v>347.76609724047307</c:v>
                </c:pt>
                <c:pt idx="1032">
                  <c:v>345.79500657030223</c:v>
                </c:pt>
                <c:pt idx="1033">
                  <c:v>339.94743758212877</c:v>
                </c:pt>
                <c:pt idx="1034">
                  <c:v>348.02890932982916</c:v>
                </c:pt>
                <c:pt idx="1035">
                  <c:v>345.99211563731933</c:v>
                </c:pt>
                <c:pt idx="1036">
                  <c:v>352.89093298291721</c:v>
                </c:pt>
                <c:pt idx="1037">
                  <c:v>356.2417871222076</c:v>
                </c:pt>
                <c:pt idx="1038">
                  <c:v>358.14717477003938</c:v>
                </c:pt>
                <c:pt idx="1039">
                  <c:v>352.89093298291721</c:v>
                </c:pt>
                <c:pt idx="1040">
                  <c:v>355.51905387647832</c:v>
                </c:pt>
                <c:pt idx="1041">
                  <c:v>347.63469119579503</c:v>
                </c:pt>
                <c:pt idx="1042">
                  <c:v>343.36399474375821</c:v>
                </c:pt>
                <c:pt idx="1043">
                  <c:v>346.25492772667542</c:v>
                </c:pt>
                <c:pt idx="1044">
                  <c:v>342.44415243101179</c:v>
                </c:pt>
                <c:pt idx="1045">
                  <c:v>341.72141918528251</c:v>
                </c:pt>
                <c:pt idx="1046">
                  <c:v>340.07884362680682</c:v>
                </c:pt>
                <c:pt idx="1047">
                  <c:v>343.56110381077525</c:v>
                </c:pt>
                <c:pt idx="1048">
                  <c:v>345.72930354796318</c:v>
                </c:pt>
                <c:pt idx="1049">
                  <c:v>334.4940867279895</c:v>
                </c:pt>
                <c:pt idx="1050">
                  <c:v>338.76478318002626</c:v>
                </c:pt>
                <c:pt idx="1051">
                  <c:v>346.05781865965832</c:v>
                </c:pt>
                <c:pt idx="1052">
                  <c:v>344.02102496714849</c:v>
                </c:pt>
                <c:pt idx="1053">
                  <c:v>338.50197109067017</c:v>
                </c:pt>
                <c:pt idx="1054">
                  <c:v>333.57424441524313</c:v>
                </c:pt>
                <c:pt idx="1055">
                  <c:v>336.92509855453352</c:v>
                </c:pt>
                <c:pt idx="1056">
                  <c:v>346.05781865965832</c:v>
                </c:pt>
                <c:pt idx="1057">
                  <c:v>350.32851511169514</c:v>
                </c:pt>
                <c:pt idx="1058">
                  <c:v>350.45992115637318</c:v>
                </c:pt>
                <c:pt idx="1059">
                  <c:v>346.38633377135346</c:v>
                </c:pt>
                <c:pt idx="1060">
                  <c:v>344.34954007884363</c:v>
                </c:pt>
                <c:pt idx="1061">
                  <c:v>344.48094612352168</c:v>
                </c:pt>
                <c:pt idx="1062">
                  <c:v>344.94086727989486</c:v>
                </c:pt>
                <c:pt idx="1063">
                  <c:v>341.45860709592637</c:v>
                </c:pt>
                <c:pt idx="1064">
                  <c:v>340.47306176084101</c:v>
                </c:pt>
                <c:pt idx="1065">
                  <c:v>335.80814717477</c:v>
                </c:pt>
                <c:pt idx="1066">
                  <c:v>331.60315374507223</c:v>
                </c:pt>
                <c:pt idx="1067">
                  <c:v>326.08409986859397</c:v>
                </c:pt>
                <c:pt idx="1068">
                  <c:v>338.17345597897503</c:v>
                </c:pt>
                <c:pt idx="1069">
                  <c:v>341.52431011826542</c:v>
                </c:pt>
                <c:pt idx="1070">
                  <c:v>351.6425755584757</c:v>
                </c:pt>
                <c:pt idx="1071">
                  <c:v>354.07358738501972</c:v>
                </c:pt>
                <c:pt idx="1072">
                  <c:v>358.54139290407358</c:v>
                </c:pt>
                <c:pt idx="1073">
                  <c:v>366.36005256241782</c:v>
                </c:pt>
                <c:pt idx="1074">
                  <c:v>366.03153745072274</c:v>
                </c:pt>
                <c:pt idx="1075">
                  <c:v>362.48357424441525</c:v>
                </c:pt>
                <c:pt idx="1076">
                  <c:v>365.11169513797631</c:v>
                </c:pt>
                <c:pt idx="1077">
                  <c:v>368.72536136662285</c:v>
                </c:pt>
                <c:pt idx="1078">
                  <c:v>366.68856767411302</c:v>
                </c:pt>
                <c:pt idx="1079">
                  <c:v>364.12614980289095</c:v>
                </c:pt>
                <c:pt idx="1080">
                  <c:v>361.10381077529564</c:v>
                </c:pt>
                <c:pt idx="1081">
                  <c:v>357.55584756898816</c:v>
                </c:pt>
                <c:pt idx="1082">
                  <c:v>360.57818659658346</c:v>
                </c:pt>
                <c:pt idx="1083">
                  <c:v>364.78318002628123</c:v>
                </c:pt>
                <c:pt idx="1084">
                  <c:v>360.84099868593955</c:v>
                </c:pt>
                <c:pt idx="1085">
                  <c:v>358.86990801576871</c:v>
                </c:pt>
                <c:pt idx="1086">
                  <c:v>366.75427069645201</c:v>
                </c:pt>
                <c:pt idx="1087">
                  <c:v>363.46911957950067</c:v>
                </c:pt>
                <c:pt idx="1088">
                  <c:v>361.49802890932983</c:v>
                </c:pt>
                <c:pt idx="1089">
                  <c:v>362.02365308804207</c:v>
                </c:pt>
                <c:pt idx="1090">
                  <c:v>358.86990801576871</c:v>
                </c:pt>
                <c:pt idx="1091">
                  <c:v>357.35873850197106</c:v>
                </c:pt>
                <c:pt idx="1092">
                  <c:v>360.70959264126145</c:v>
                </c:pt>
                <c:pt idx="1093">
                  <c:v>360.31537450722732</c:v>
                </c:pt>
                <c:pt idx="1094">
                  <c:v>356.76741130091983</c:v>
                </c:pt>
                <c:pt idx="1095">
                  <c:v>357.8843626806833</c:v>
                </c:pt>
                <c:pt idx="1096">
                  <c:v>352.56241787122207</c:v>
                </c:pt>
                <c:pt idx="1097">
                  <c:v>354.4021024967148</c:v>
                </c:pt>
                <c:pt idx="1098">
                  <c:v>357.95006570302229</c:v>
                </c:pt>
                <c:pt idx="1099">
                  <c:v>348.29172141918525</c:v>
                </c:pt>
                <c:pt idx="1100">
                  <c:v>348.88304862023654</c:v>
                </c:pt>
                <c:pt idx="1101">
                  <c:v>349.34296977660972</c:v>
                </c:pt>
                <c:pt idx="1102">
                  <c:v>344.08672798948749</c:v>
                </c:pt>
                <c:pt idx="1103">
                  <c:v>340.47306176084101</c:v>
                </c:pt>
                <c:pt idx="1104">
                  <c:v>337.84494086727989</c:v>
                </c:pt>
                <c:pt idx="1105">
                  <c:v>341.39290407358737</c:v>
                </c:pt>
                <c:pt idx="1106">
                  <c:v>335.08541392904073</c:v>
                </c:pt>
                <c:pt idx="1107">
                  <c:v>340.53876478318</c:v>
                </c:pt>
                <c:pt idx="1108">
                  <c:v>348.68593955321944</c:v>
                </c:pt>
                <c:pt idx="1109">
                  <c:v>340.99868593955318</c:v>
                </c:pt>
                <c:pt idx="1110">
                  <c:v>335.47963206307492</c:v>
                </c:pt>
                <c:pt idx="1111">
                  <c:v>331.60315374507223</c:v>
                </c:pt>
                <c:pt idx="1112">
                  <c:v>341.85282522996056</c:v>
                </c:pt>
                <c:pt idx="1113">
                  <c:v>342.04993429697765</c:v>
                </c:pt>
                <c:pt idx="1114">
                  <c:v>352.10249671484888</c:v>
                </c:pt>
                <c:pt idx="1115">
                  <c:v>347.04336399474374</c:v>
                </c:pt>
                <c:pt idx="1116">
                  <c:v>346.05781865965832</c:v>
                </c:pt>
                <c:pt idx="1117">
                  <c:v>348.42312746386335</c:v>
                </c:pt>
                <c:pt idx="1118">
                  <c:v>350.78843626806832</c:v>
                </c:pt>
                <c:pt idx="1119">
                  <c:v>349.44152431011821</c:v>
                </c:pt>
                <c:pt idx="1120">
                  <c:v>348.09461235216816</c:v>
                </c:pt>
                <c:pt idx="1121">
                  <c:v>348.02890932982916</c:v>
                </c:pt>
                <c:pt idx="1122">
                  <c:v>347.56898817345598</c:v>
                </c:pt>
                <c:pt idx="1123">
                  <c:v>348.22601839684626</c:v>
                </c:pt>
                <c:pt idx="1124">
                  <c:v>343.10118265440207</c:v>
                </c:pt>
                <c:pt idx="1125">
                  <c:v>346.25492772667542</c:v>
                </c:pt>
                <c:pt idx="1126">
                  <c:v>349.34296977660972</c:v>
                </c:pt>
                <c:pt idx="1127">
                  <c:v>355.58475689881732</c:v>
                </c:pt>
                <c:pt idx="1128">
                  <c:v>358.73850197109067</c:v>
                </c:pt>
                <c:pt idx="1129">
                  <c:v>365.04599211563732</c:v>
                </c:pt>
                <c:pt idx="1130">
                  <c:v>363.60052562417872</c:v>
                </c:pt>
                <c:pt idx="1131">
                  <c:v>363.73193166885676</c:v>
                </c:pt>
                <c:pt idx="1132">
                  <c:v>365.96583442838369</c:v>
                </c:pt>
                <c:pt idx="1133">
                  <c:v>354.4021024967148</c:v>
                </c:pt>
                <c:pt idx="1134">
                  <c:v>345.07227332457296</c:v>
                </c:pt>
                <c:pt idx="1135">
                  <c:v>342.24704336399475</c:v>
                </c:pt>
                <c:pt idx="1136">
                  <c:v>345.46649145860709</c:v>
                </c:pt>
                <c:pt idx="1137">
                  <c:v>338.56767411300922</c:v>
                </c:pt>
                <c:pt idx="1138">
                  <c:v>332.19448094612352</c:v>
                </c:pt>
                <c:pt idx="1139">
                  <c:v>324.9671484888305</c:v>
                </c:pt>
                <c:pt idx="1140">
                  <c:v>318.72536136662285</c:v>
                </c:pt>
                <c:pt idx="1141">
                  <c:v>317.41130091984229</c:v>
                </c:pt>
                <c:pt idx="1142">
                  <c:v>313.73193166885676</c:v>
                </c:pt>
                <c:pt idx="1143">
                  <c:v>314.12614980289095</c:v>
                </c:pt>
                <c:pt idx="1144">
                  <c:v>312.81208935611039</c:v>
                </c:pt>
                <c:pt idx="1145">
                  <c:v>316.16294349540078</c:v>
                </c:pt>
                <c:pt idx="1146">
                  <c:v>314.25755584756894</c:v>
                </c:pt>
                <c:pt idx="1147">
                  <c:v>314.38896189224704</c:v>
                </c:pt>
                <c:pt idx="1148">
                  <c:v>308.73850197109067</c:v>
                </c:pt>
                <c:pt idx="1149">
                  <c:v>306.83311432325888</c:v>
                </c:pt>
                <c:pt idx="1150">
                  <c:v>310.18396846254927</c:v>
                </c:pt>
                <c:pt idx="1151">
                  <c:v>305.32194480946123</c:v>
                </c:pt>
                <c:pt idx="1152">
                  <c:v>298.09461235216816</c:v>
                </c:pt>
                <c:pt idx="1153">
                  <c:v>306.11038107752955</c:v>
                </c:pt>
                <c:pt idx="1154">
                  <c:v>298.55453350854134</c:v>
                </c:pt>
                <c:pt idx="1155">
                  <c:v>297.10906701708279</c:v>
                </c:pt>
                <c:pt idx="1156">
                  <c:v>300.06570302233905</c:v>
                </c:pt>
                <c:pt idx="1157">
                  <c:v>305.97897503285151</c:v>
                </c:pt>
                <c:pt idx="1158">
                  <c:v>311.16951379763469</c:v>
                </c:pt>
                <c:pt idx="1159">
                  <c:v>311.43232588699078</c:v>
                </c:pt>
                <c:pt idx="1160">
                  <c:v>308.08147174770039</c:v>
                </c:pt>
                <c:pt idx="1161">
                  <c:v>310.7752956636005</c:v>
                </c:pt>
                <c:pt idx="1162">
                  <c:v>304.99342969776603</c:v>
                </c:pt>
                <c:pt idx="1163">
                  <c:v>301.90538764783179</c:v>
                </c:pt>
                <c:pt idx="1164">
                  <c:v>303.74507227332458</c:v>
                </c:pt>
                <c:pt idx="1165">
                  <c:v>299.14586070959263</c:v>
                </c:pt>
                <c:pt idx="1166">
                  <c:v>310.57818659658346</c:v>
                </c:pt>
                <c:pt idx="1167">
                  <c:v>315.90013140604469</c:v>
                </c:pt>
                <c:pt idx="1168">
                  <c:v>315.24310118265441</c:v>
                </c:pt>
                <c:pt idx="1169">
                  <c:v>309.65834428383704</c:v>
                </c:pt>
                <c:pt idx="1170">
                  <c:v>301.11695137976346</c:v>
                </c:pt>
                <c:pt idx="1171">
                  <c:v>300.91984231274643</c:v>
                </c:pt>
                <c:pt idx="1172">
                  <c:v>301.83968462549279</c:v>
                </c:pt>
                <c:pt idx="1173">
                  <c:v>306.63600525624179</c:v>
                </c:pt>
                <c:pt idx="1174">
                  <c:v>304.73061760841</c:v>
                </c:pt>
                <c:pt idx="1175">
                  <c:v>299.14586070959263</c:v>
                </c:pt>
                <c:pt idx="1176">
                  <c:v>297.24047306176084</c:v>
                </c:pt>
                <c:pt idx="1177">
                  <c:v>296.05781865965832</c:v>
                </c:pt>
                <c:pt idx="1178">
                  <c:v>284.55978975032849</c:v>
                </c:pt>
                <c:pt idx="1179">
                  <c:v>289.0275952693824</c:v>
                </c:pt>
                <c:pt idx="1180">
                  <c:v>286.59658344283838</c:v>
                </c:pt>
                <c:pt idx="1181">
                  <c:v>287.97634691195799</c:v>
                </c:pt>
                <c:pt idx="1182">
                  <c:v>285.67674113009201</c:v>
                </c:pt>
                <c:pt idx="1183">
                  <c:v>286.66228646517743</c:v>
                </c:pt>
                <c:pt idx="1184">
                  <c:v>281.27463863337715</c:v>
                </c:pt>
                <c:pt idx="1185">
                  <c:v>278.64651773981603</c:v>
                </c:pt>
                <c:pt idx="1186">
                  <c:v>284.69119579500659</c:v>
                </c:pt>
                <c:pt idx="1187">
                  <c:v>274.70433639947436</c:v>
                </c:pt>
                <c:pt idx="1188">
                  <c:v>273.19316688567676</c:v>
                </c:pt>
                <c:pt idx="1189">
                  <c:v>279.10643889618922</c:v>
                </c:pt>
                <c:pt idx="1190">
                  <c:v>279.96057818659659</c:v>
                </c:pt>
                <c:pt idx="1191">
                  <c:v>287.25361366622866</c:v>
                </c:pt>
                <c:pt idx="1192">
                  <c:v>291.91852825229961</c:v>
                </c:pt>
                <c:pt idx="1193">
                  <c:v>292.24704336399475</c:v>
                </c:pt>
                <c:pt idx="1194">
                  <c:v>290.40735873850196</c:v>
                </c:pt>
                <c:pt idx="1195">
                  <c:v>287.5821287779238</c:v>
                </c:pt>
                <c:pt idx="1196">
                  <c:v>285.34822601839682</c:v>
                </c:pt>
                <c:pt idx="1197">
                  <c:v>285.67674113009201</c:v>
                </c:pt>
                <c:pt idx="1198">
                  <c:v>283.44283837056503</c:v>
                </c:pt>
                <c:pt idx="1199">
                  <c:v>291.85282522996056</c:v>
                </c:pt>
                <c:pt idx="1200">
                  <c:v>293.95532194480944</c:v>
                </c:pt>
                <c:pt idx="1201">
                  <c:v>290.93298291721419</c:v>
                </c:pt>
                <c:pt idx="1202">
                  <c:v>286.46517739816034</c:v>
                </c:pt>
                <c:pt idx="1203">
                  <c:v>281.60315374507223</c:v>
                </c:pt>
                <c:pt idx="1204">
                  <c:v>274.50722733245726</c:v>
                </c:pt>
                <c:pt idx="1205">
                  <c:v>271.61629434954011</c:v>
                </c:pt>
                <c:pt idx="1206">
                  <c:v>282.72010512483575</c:v>
                </c:pt>
                <c:pt idx="1207">
                  <c:v>286.33377135348229</c:v>
                </c:pt>
                <c:pt idx="1208">
                  <c:v>280.42049934296978</c:v>
                </c:pt>
                <c:pt idx="1209">
                  <c:v>279.50065703022335</c:v>
                </c:pt>
                <c:pt idx="1210">
                  <c:v>282.91721419185285</c:v>
                </c:pt>
                <c:pt idx="1211">
                  <c:v>276.08409986859397</c:v>
                </c:pt>
                <c:pt idx="1212">
                  <c:v>269.64520367936922</c:v>
                </c:pt>
                <c:pt idx="1213">
                  <c:v>267.41130091984235</c:v>
                </c:pt>
                <c:pt idx="1214">
                  <c:v>262.68068331143235</c:v>
                </c:pt>
                <c:pt idx="1215">
                  <c:v>259.85545335085413</c:v>
                </c:pt>
                <c:pt idx="1216">
                  <c:v>266.29434954007883</c:v>
                </c:pt>
                <c:pt idx="1217">
                  <c:v>266.55716162943497</c:v>
                </c:pt>
                <c:pt idx="1218">
                  <c:v>274.04730617608408</c:v>
                </c:pt>
                <c:pt idx="1219">
                  <c:v>264.45466491458603</c:v>
                </c:pt>
                <c:pt idx="1220">
                  <c:v>263.20630749014452</c:v>
                </c:pt>
                <c:pt idx="1221">
                  <c:v>256.76741130091989</c:v>
                </c:pt>
                <c:pt idx="1222">
                  <c:v>251.90538764783182</c:v>
                </c:pt>
                <c:pt idx="1223">
                  <c:v>250.72273324572933</c:v>
                </c:pt>
                <c:pt idx="1224">
                  <c:v>248.48883048620235</c:v>
                </c:pt>
                <c:pt idx="1225">
                  <c:v>243.49540078843629</c:v>
                </c:pt>
                <c:pt idx="1226">
                  <c:v>247.89750328515115</c:v>
                </c:pt>
                <c:pt idx="1227">
                  <c:v>252.69382391590014</c:v>
                </c:pt>
                <c:pt idx="1228">
                  <c:v>254.07358738501972</c:v>
                </c:pt>
                <c:pt idx="1229">
                  <c:v>252.89093298291721</c:v>
                </c:pt>
                <c:pt idx="1230">
                  <c:v>253.21944809461235</c:v>
                </c:pt>
                <c:pt idx="1231">
                  <c:v>261.36662286465179</c:v>
                </c:pt>
                <c:pt idx="1232">
                  <c:v>258.0157687253614</c:v>
                </c:pt>
                <c:pt idx="1233">
                  <c:v>258.47568988173458</c:v>
                </c:pt>
                <c:pt idx="1234">
                  <c:v>258.14717477003938</c:v>
                </c:pt>
                <c:pt idx="1235">
                  <c:v>255.51905387647832</c:v>
                </c:pt>
                <c:pt idx="1236">
                  <c:v>264.98028909329832</c:v>
                </c:pt>
                <c:pt idx="1237">
                  <c:v>262.68068331143235</c:v>
                </c:pt>
                <c:pt idx="1238">
                  <c:v>264.65177398160313</c:v>
                </c:pt>
                <c:pt idx="1239">
                  <c:v>268.92247043363994</c:v>
                </c:pt>
                <c:pt idx="1240">
                  <c:v>268.26544021024972</c:v>
                </c:pt>
                <c:pt idx="1241">
                  <c:v>277.39816031537453</c:v>
                </c:pt>
                <c:pt idx="1242">
                  <c:v>277.46386333771358</c:v>
                </c:pt>
                <c:pt idx="1243">
                  <c:v>275.75558475689883</c:v>
                </c:pt>
                <c:pt idx="1244">
                  <c:v>289.2247043363995</c:v>
                </c:pt>
                <c:pt idx="1245">
                  <c:v>287.97634691195799</c:v>
                </c:pt>
                <c:pt idx="1246">
                  <c:v>285.34822601839682</c:v>
                </c:pt>
                <c:pt idx="1247">
                  <c:v>284.62549277266754</c:v>
                </c:pt>
                <c:pt idx="1248">
                  <c:v>279.7634691195795</c:v>
                </c:pt>
                <c:pt idx="1249">
                  <c:v>279.04073587385022</c:v>
                </c:pt>
                <c:pt idx="1250">
                  <c:v>276.6754270696452</c:v>
                </c:pt>
                <c:pt idx="1251">
                  <c:v>278.77792378449408</c:v>
                </c:pt>
                <c:pt idx="1252">
                  <c:v>271.68199737187911</c:v>
                </c:pt>
                <c:pt idx="1253">
                  <c:v>271.81340341655715</c:v>
                </c:pt>
                <c:pt idx="1254">
                  <c:v>265.24310118265436</c:v>
                </c:pt>
                <c:pt idx="1255">
                  <c:v>256.0446780551905</c:v>
                </c:pt>
                <c:pt idx="1256">
                  <c:v>259.65834428383704</c:v>
                </c:pt>
                <c:pt idx="1257">
                  <c:v>259.46123521682</c:v>
                </c:pt>
                <c:pt idx="1258">
                  <c:v>255.05913272010511</c:v>
                </c:pt>
                <c:pt idx="1259">
                  <c:v>266.16294349540078</c:v>
                </c:pt>
                <c:pt idx="1260">
                  <c:v>263.53482260183966</c:v>
                </c:pt>
                <c:pt idx="1261">
                  <c:v>268.85676741130089</c:v>
                </c:pt>
                <c:pt idx="1262">
                  <c:v>268.5939553219448</c:v>
                </c:pt>
                <c:pt idx="1263">
                  <c:v>267.27989487516425</c:v>
                </c:pt>
                <c:pt idx="1264">
                  <c:v>269.18528252299603</c:v>
                </c:pt>
                <c:pt idx="1265">
                  <c:v>269.25098554533503</c:v>
                </c:pt>
                <c:pt idx="1266">
                  <c:v>266.49145860709592</c:v>
                </c:pt>
                <c:pt idx="1267">
                  <c:v>272.07621550591324</c:v>
                </c:pt>
                <c:pt idx="1268">
                  <c:v>278.31800262812089</c:v>
                </c:pt>
                <c:pt idx="1269">
                  <c:v>279.96057818659659</c:v>
                </c:pt>
                <c:pt idx="1270">
                  <c:v>291.78712220762151</c:v>
                </c:pt>
                <c:pt idx="1271">
                  <c:v>292.96977660972402</c:v>
                </c:pt>
                <c:pt idx="1272">
                  <c:v>295.53219448094609</c:v>
                </c:pt>
                <c:pt idx="1273">
                  <c:v>294.54664914586067</c:v>
                </c:pt>
                <c:pt idx="1274">
                  <c:v>293.95532194480944</c:v>
                </c:pt>
                <c:pt idx="1275">
                  <c:v>293.56110381077531</c:v>
                </c:pt>
                <c:pt idx="1276">
                  <c:v>289.55321944809458</c:v>
                </c:pt>
                <c:pt idx="1277">
                  <c:v>287.58212877792374</c:v>
                </c:pt>
                <c:pt idx="1278">
                  <c:v>282.91721419185279</c:v>
                </c:pt>
                <c:pt idx="1279">
                  <c:v>280.61760840998687</c:v>
                </c:pt>
                <c:pt idx="1280">
                  <c:v>275.42706964520363</c:v>
                </c:pt>
                <c:pt idx="1281">
                  <c:v>277.9237844940867</c:v>
                </c:pt>
                <c:pt idx="1282">
                  <c:v>276.34691195795</c:v>
                </c:pt>
                <c:pt idx="1283">
                  <c:v>271.7477003942181</c:v>
                </c:pt>
                <c:pt idx="1284">
                  <c:v>265.17739816031536</c:v>
                </c:pt>
                <c:pt idx="1285">
                  <c:v>261.23521681997369</c:v>
                </c:pt>
                <c:pt idx="1286">
                  <c:v>262.22076215505911</c:v>
                </c:pt>
                <c:pt idx="1287">
                  <c:v>260.70959264126151</c:v>
                </c:pt>
                <c:pt idx="1288">
                  <c:v>262.54927726675425</c:v>
                </c:pt>
                <c:pt idx="1289">
                  <c:v>262.54927726675425</c:v>
                </c:pt>
                <c:pt idx="1290">
                  <c:v>267.41130091984229</c:v>
                </c:pt>
                <c:pt idx="1291">
                  <c:v>269.64520367936922</c:v>
                </c:pt>
                <c:pt idx="1292">
                  <c:v>270.56504599211564</c:v>
                </c:pt>
                <c:pt idx="1293">
                  <c:v>270.36793692509855</c:v>
                </c:pt>
                <c:pt idx="1294">
                  <c:v>264.91458607095927</c:v>
                </c:pt>
                <c:pt idx="1295">
                  <c:v>268.19973718791061</c:v>
                </c:pt>
                <c:pt idx="1296">
                  <c:v>270.56504599211564</c:v>
                </c:pt>
                <c:pt idx="1297">
                  <c:v>274.44152431011821</c:v>
                </c:pt>
                <c:pt idx="1298">
                  <c:v>281.01182654402101</c:v>
                </c:pt>
                <c:pt idx="1299">
                  <c:v>297.10906701708279</c:v>
                </c:pt>
                <c:pt idx="1300">
                  <c:v>298.09461235216816</c:v>
                </c:pt>
                <c:pt idx="1301">
                  <c:v>296.7805519053876</c:v>
                </c:pt>
                <c:pt idx="1302">
                  <c:v>293.8239159001314</c:v>
                </c:pt>
                <c:pt idx="1303">
                  <c:v>302.36530880420497</c:v>
                </c:pt>
                <c:pt idx="1304">
                  <c:v>310.38107752956631</c:v>
                </c:pt>
                <c:pt idx="1305">
                  <c:v>306.11038107752955</c:v>
                </c:pt>
                <c:pt idx="1306">
                  <c:v>301.70827858081469</c:v>
                </c:pt>
                <c:pt idx="1307">
                  <c:v>298.3574244415243</c:v>
                </c:pt>
                <c:pt idx="1308">
                  <c:v>293.23258869908011</c:v>
                </c:pt>
                <c:pt idx="1309">
                  <c:v>298.68593955321944</c:v>
                </c:pt>
                <c:pt idx="1310">
                  <c:v>296.12352168199737</c:v>
                </c:pt>
                <c:pt idx="1311">
                  <c:v>297.17477003942179</c:v>
                </c:pt>
                <c:pt idx="1312">
                  <c:v>300.26281208935609</c:v>
                </c:pt>
                <c:pt idx="1313">
                  <c:v>300.06570302233899</c:v>
                </c:pt>
                <c:pt idx="1314">
                  <c:v>298.62023653088039</c:v>
                </c:pt>
                <c:pt idx="1315">
                  <c:v>306.11038107752955</c:v>
                </c:pt>
                <c:pt idx="1316">
                  <c:v>297.50328515111693</c:v>
                </c:pt>
                <c:pt idx="1317">
                  <c:v>295.20367936925095</c:v>
                </c:pt>
                <c:pt idx="1318">
                  <c:v>291.13009198423123</c:v>
                </c:pt>
                <c:pt idx="1319">
                  <c:v>294.80946123521682</c:v>
                </c:pt>
                <c:pt idx="1320">
                  <c:v>300.32851511169514</c:v>
                </c:pt>
                <c:pt idx="1321">
                  <c:v>295.20367936925095</c:v>
                </c:pt>
                <c:pt idx="1322">
                  <c:v>293.8239159001314</c:v>
                </c:pt>
                <c:pt idx="1323">
                  <c:v>285.54533508541391</c:v>
                </c:pt>
                <c:pt idx="1324">
                  <c:v>288.8961892247043</c:v>
                </c:pt>
                <c:pt idx="1325">
                  <c:v>292.24704336399469</c:v>
                </c:pt>
                <c:pt idx="1326">
                  <c:v>299.34296977660966</c:v>
                </c:pt>
                <c:pt idx="1327">
                  <c:v>293.10118265440207</c:v>
                </c:pt>
                <c:pt idx="1328">
                  <c:v>294.08672798948749</c:v>
                </c:pt>
                <c:pt idx="1329">
                  <c:v>294.74375821287776</c:v>
                </c:pt>
                <c:pt idx="1330">
                  <c:v>297.04336399474374</c:v>
                </c:pt>
                <c:pt idx="1331">
                  <c:v>287.51642575558475</c:v>
                </c:pt>
                <c:pt idx="1332">
                  <c:v>289.48751642575553</c:v>
                </c:pt>
                <c:pt idx="1333">
                  <c:v>301.31406044678056</c:v>
                </c:pt>
                <c:pt idx="1334">
                  <c:v>301.31406044678056</c:v>
                </c:pt>
                <c:pt idx="1335">
                  <c:v>303.41655716162944</c:v>
                </c:pt>
                <c:pt idx="1336">
                  <c:v>297.63469119579497</c:v>
                </c:pt>
                <c:pt idx="1337">
                  <c:v>288.10775295663598</c:v>
                </c:pt>
                <c:pt idx="1338">
                  <c:v>296.64914586070955</c:v>
                </c:pt>
                <c:pt idx="1339">
                  <c:v>309.39553219448089</c:v>
                </c:pt>
                <c:pt idx="1340">
                  <c:v>310.18396846254927</c:v>
                </c:pt>
                <c:pt idx="1341">
                  <c:v>306.2417871222076</c:v>
                </c:pt>
                <c:pt idx="1342">
                  <c:v>297.70039421813397</c:v>
                </c:pt>
                <c:pt idx="1343">
                  <c:v>302.36530880420497</c:v>
                </c:pt>
                <c:pt idx="1344">
                  <c:v>301.37976346911955</c:v>
                </c:pt>
                <c:pt idx="1345">
                  <c:v>302.29960578186592</c:v>
                </c:pt>
                <c:pt idx="1346">
                  <c:v>300.39421813403413</c:v>
                </c:pt>
                <c:pt idx="1347">
                  <c:v>295.26938239159</c:v>
                </c:pt>
                <c:pt idx="1348">
                  <c:v>290.14454664914581</c:v>
                </c:pt>
                <c:pt idx="1349">
                  <c:v>287.84494086727983</c:v>
                </c:pt>
                <c:pt idx="1350">
                  <c:v>284.29697766097235</c:v>
                </c:pt>
                <c:pt idx="1351">
                  <c:v>284.49408672798944</c:v>
                </c:pt>
                <c:pt idx="1352">
                  <c:v>282.72010512483575</c:v>
                </c:pt>
                <c:pt idx="1353">
                  <c:v>287.51642575558475</c:v>
                </c:pt>
                <c:pt idx="1354">
                  <c:v>284.88830486202363</c:v>
                </c:pt>
                <c:pt idx="1355">
                  <c:v>286.85939553219447</c:v>
                </c:pt>
                <c:pt idx="1356">
                  <c:v>293.75821287779235</c:v>
                </c:pt>
                <c:pt idx="1357">
                  <c:v>292.77266754270693</c:v>
                </c:pt>
                <c:pt idx="1358">
                  <c:v>284.88830486202363</c:v>
                </c:pt>
                <c:pt idx="1359">
                  <c:v>282.91721419185279</c:v>
                </c:pt>
                <c:pt idx="1360">
                  <c:v>279.10643889618922</c:v>
                </c:pt>
                <c:pt idx="1361">
                  <c:v>284.75689881734559</c:v>
                </c:pt>
                <c:pt idx="1362">
                  <c:v>285.21681997371877</c:v>
                </c:pt>
                <c:pt idx="1363">
                  <c:v>275.95269382391587</c:v>
                </c:pt>
                <c:pt idx="1364">
                  <c:v>272.01051248357425</c:v>
                </c:pt>
                <c:pt idx="1365">
                  <c:v>265.17739816031536</c:v>
                </c:pt>
                <c:pt idx="1366">
                  <c:v>240.80157687253612</c:v>
                </c:pt>
                <c:pt idx="1367">
                  <c:v>252.62812089356106</c:v>
                </c:pt>
                <c:pt idx="1368">
                  <c:v>252.89093298291721</c:v>
                </c:pt>
                <c:pt idx="1369">
                  <c:v>253.02233902759525</c:v>
                </c:pt>
                <c:pt idx="1370">
                  <c:v>253.15374507227332</c:v>
                </c:pt>
                <c:pt idx="1371">
                  <c:v>251.70827858081466</c:v>
                </c:pt>
                <c:pt idx="1372">
                  <c:v>252.69382391590014</c:v>
                </c:pt>
                <c:pt idx="1373">
                  <c:v>239.55321944809461</c:v>
                </c:pt>
                <c:pt idx="1374">
                  <c:v>237.51642575558475</c:v>
                </c:pt>
                <c:pt idx="1375">
                  <c:v>236.92509855453346</c:v>
                </c:pt>
                <c:pt idx="1376">
                  <c:v>237.45072273324573</c:v>
                </c:pt>
                <c:pt idx="1377">
                  <c:v>227.3981603153745</c:v>
                </c:pt>
                <c:pt idx="1378">
                  <c:v>227.9237844940867</c:v>
                </c:pt>
                <c:pt idx="1379">
                  <c:v>235.61103810775293</c:v>
                </c:pt>
                <c:pt idx="1380">
                  <c:v>240.21024967148486</c:v>
                </c:pt>
                <c:pt idx="1381">
                  <c:v>239.22470433639944</c:v>
                </c:pt>
                <c:pt idx="1382">
                  <c:v>239.55321944809461</c:v>
                </c:pt>
                <c:pt idx="1383">
                  <c:v>233.44283837056506</c:v>
                </c:pt>
                <c:pt idx="1384">
                  <c:v>233.31143232588695</c:v>
                </c:pt>
                <c:pt idx="1385">
                  <c:v>232.98291721419184</c:v>
                </c:pt>
                <c:pt idx="1386">
                  <c:v>236.59658344283835</c:v>
                </c:pt>
                <c:pt idx="1387">
                  <c:v>238.23915900131405</c:v>
                </c:pt>
                <c:pt idx="1388">
                  <c:v>247.76609724047304</c:v>
                </c:pt>
                <c:pt idx="1389">
                  <c:v>252.36530880420497</c:v>
                </c:pt>
                <c:pt idx="1390">
                  <c:v>249.1458607095926</c:v>
                </c:pt>
                <c:pt idx="1391">
                  <c:v>254.40210249671483</c:v>
                </c:pt>
                <c:pt idx="1392">
                  <c:v>257.35873850197106</c:v>
                </c:pt>
                <c:pt idx="1393">
                  <c:v>257.29303547963201</c:v>
                </c:pt>
                <c:pt idx="1394">
                  <c:v>254.33639947437581</c:v>
                </c:pt>
                <c:pt idx="1395">
                  <c:v>261.36662286465179</c:v>
                </c:pt>
                <c:pt idx="1396">
                  <c:v>253.81077529566355</c:v>
                </c:pt>
                <c:pt idx="1397">
                  <c:v>253.02233902759525</c:v>
                </c:pt>
                <c:pt idx="1398">
                  <c:v>254.33639947437581</c:v>
                </c:pt>
                <c:pt idx="1399">
                  <c:v>255.97897503285151</c:v>
                </c:pt>
                <c:pt idx="1400">
                  <c:v>255.65045992115634</c:v>
                </c:pt>
                <c:pt idx="1401">
                  <c:v>256.37319316688564</c:v>
                </c:pt>
                <c:pt idx="1402">
                  <c:v>262.48357424441519</c:v>
                </c:pt>
                <c:pt idx="1403">
                  <c:v>256.2417871222076</c:v>
                </c:pt>
                <c:pt idx="1404">
                  <c:v>258.93561103810771</c:v>
                </c:pt>
                <c:pt idx="1405">
                  <c:v>253.54796320630746</c:v>
                </c:pt>
                <c:pt idx="1406">
                  <c:v>247.04336399474377</c:v>
                </c:pt>
                <c:pt idx="1407">
                  <c:v>246.45203679369249</c:v>
                </c:pt>
                <c:pt idx="1408">
                  <c:v>241.9842312746386</c:v>
                </c:pt>
                <c:pt idx="1409">
                  <c:v>239.88173455978972</c:v>
                </c:pt>
                <c:pt idx="1410">
                  <c:v>236.53088042049933</c:v>
                </c:pt>
                <c:pt idx="1411">
                  <c:v>224.37582128777922</c:v>
                </c:pt>
                <c:pt idx="1412">
                  <c:v>234.42838370565045</c:v>
                </c:pt>
                <c:pt idx="1413">
                  <c:v>224.8357424441524</c:v>
                </c:pt>
                <c:pt idx="1414">
                  <c:v>235.01971090670168</c:v>
                </c:pt>
                <c:pt idx="1415">
                  <c:v>230.3547963206307</c:v>
                </c:pt>
                <c:pt idx="1416">
                  <c:v>225.82128777923782</c:v>
                </c:pt>
                <c:pt idx="1417">
                  <c:v>225.42706964520363</c:v>
                </c:pt>
                <c:pt idx="1418">
                  <c:v>223.98160315374503</c:v>
                </c:pt>
                <c:pt idx="1419">
                  <c:v>227.9237844940867</c:v>
                </c:pt>
                <c:pt idx="1420">
                  <c:v>223.58738501971089</c:v>
                </c:pt>
                <c:pt idx="1421">
                  <c:v>228.8436268068331</c:v>
                </c:pt>
                <c:pt idx="1422">
                  <c:v>233.96846254927726</c:v>
                </c:pt>
                <c:pt idx="1423">
                  <c:v>232.78580814717475</c:v>
                </c:pt>
                <c:pt idx="1424">
                  <c:v>242.64126149802891</c:v>
                </c:pt>
                <c:pt idx="1425">
                  <c:v>228.8436268068331</c:v>
                </c:pt>
                <c:pt idx="1426">
                  <c:v>223.25886990801573</c:v>
                </c:pt>
                <c:pt idx="1427">
                  <c:v>221.97766097240469</c:v>
                </c:pt>
                <c:pt idx="1428">
                  <c:v>220.69645203679366</c:v>
                </c:pt>
                <c:pt idx="1429">
                  <c:v>213.00919842312743</c:v>
                </c:pt>
                <c:pt idx="1430">
                  <c:v>219.18528252299603</c:v>
                </c:pt>
                <c:pt idx="1431">
                  <c:v>228.05519053876478</c:v>
                </c:pt>
                <c:pt idx="1432">
                  <c:v>231.34034165571614</c:v>
                </c:pt>
                <c:pt idx="1433">
                  <c:v>235.28252299605776</c:v>
                </c:pt>
                <c:pt idx="1434">
                  <c:v>234.09986859395528</c:v>
                </c:pt>
                <c:pt idx="1435">
                  <c:v>230.02628120893559</c:v>
                </c:pt>
                <c:pt idx="1436">
                  <c:v>235.93955321944807</c:v>
                </c:pt>
                <c:pt idx="1437">
                  <c:v>233.96846254927726</c:v>
                </c:pt>
                <c:pt idx="1438">
                  <c:v>239.88173455978972</c:v>
                </c:pt>
                <c:pt idx="1439">
                  <c:v>240.21024967148486</c:v>
                </c:pt>
                <c:pt idx="1440">
                  <c:v>232.52299605781866</c:v>
                </c:pt>
                <c:pt idx="1441">
                  <c:v>226.41261498028908</c:v>
                </c:pt>
                <c:pt idx="1442">
                  <c:v>218.85676741130086</c:v>
                </c:pt>
                <c:pt idx="1443">
                  <c:v>210.57818659658341</c:v>
                </c:pt>
                <c:pt idx="1444">
                  <c:v>206.04467805519056</c:v>
                </c:pt>
                <c:pt idx="1445">
                  <c:v>196.45203679369251</c:v>
                </c:pt>
                <c:pt idx="1446">
                  <c:v>199.73718791064388</c:v>
                </c:pt>
                <c:pt idx="1447">
                  <c:v>202.23390275952696</c:v>
                </c:pt>
                <c:pt idx="1448">
                  <c:v>194.21813403416559</c:v>
                </c:pt>
                <c:pt idx="1449">
                  <c:v>195.46649145860709</c:v>
                </c:pt>
                <c:pt idx="1450">
                  <c:v>188.56767411300922</c:v>
                </c:pt>
                <c:pt idx="1451">
                  <c:v>183.04862023653089</c:v>
                </c:pt>
                <c:pt idx="1452">
                  <c:v>186.59658344283838</c:v>
                </c:pt>
                <c:pt idx="1453">
                  <c:v>197.10906701708277</c:v>
                </c:pt>
                <c:pt idx="1454">
                  <c:v>195.53219448094612</c:v>
                </c:pt>
                <c:pt idx="1455">
                  <c:v>194.87516425755584</c:v>
                </c:pt>
                <c:pt idx="1456">
                  <c:v>201.4454664914586</c:v>
                </c:pt>
                <c:pt idx="1457">
                  <c:v>202.43101182654399</c:v>
                </c:pt>
                <c:pt idx="1458">
                  <c:v>209.65834428383704</c:v>
                </c:pt>
                <c:pt idx="1459">
                  <c:v>211.43232588699078</c:v>
                </c:pt>
                <c:pt idx="1460">
                  <c:v>218.52825229960575</c:v>
                </c:pt>
                <c:pt idx="1461">
                  <c:v>215.24310118265439</c:v>
                </c:pt>
                <c:pt idx="1462">
                  <c:v>219.18528252299603</c:v>
                </c:pt>
                <c:pt idx="1463">
                  <c:v>223.65308804204992</c:v>
                </c:pt>
                <c:pt idx="1464">
                  <c:v>221.81340341655715</c:v>
                </c:pt>
                <c:pt idx="1465">
                  <c:v>212.48357424441522</c:v>
                </c:pt>
                <c:pt idx="1466">
                  <c:v>222.33902759526936</c:v>
                </c:pt>
                <c:pt idx="1467">
                  <c:v>212.15505913272008</c:v>
                </c:pt>
                <c:pt idx="1468">
                  <c:v>213.73193166885676</c:v>
                </c:pt>
                <c:pt idx="1469">
                  <c:v>211.43232588699078</c:v>
                </c:pt>
                <c:pt idx="1470">
                  <c:v>222.47043363994743</c:v>
                </c:pt>
                <c:pt idx="1471">
                  <c:v>215.5716162943495</c:v>
                </c:pt>
                <c:pt idx="1472">
                  <c:v>221.9119579500657</c:v>
                </c:pt>
                <c:pt idx="1473">
                  <c:v>228.25229960578181</c:v>
                </c:pt>
                <c:pt idx="1474">
                  <c:v>225.42706964520363</c:v>
                </c:pt>
                <c:pt idx="1475">
                  <c:v>234.62549277266754</c:v>
                </c:pt>
                <c:pt idx="1476">
                  <c:v>222.93035479632061</c:v>
                </c:pt>
                <c:pt idx="1477">
                  <c:v>211.82654402102492</c:v>
                </c:pt>
                <c:pt idx="1478">
                  <c:v>215.90013140604466</c:v>
                </c:pt>
                <c:pt idx="1479">
                  <c:v>229.0407358738502</c:v>
                </c:pt>
                <c:pt idx="1480">
                  <c:v>219.77660972404732</c:v>
                </c:pt>
                <c:pt idx="1481">
                  <c:v>219.05387647831802</c:v>
                </c:pt>
                <c:pt idx="1482">
                  <c:v>217.60840998685941</c:v>
                </c:pt>
                <c:pt idx="1483">
                  <c:v>209.46123521681997</c:v>
                </c:pt>
                <c:pt idx="1484">
                  <c:v>196.64914586070958</c:v>
                </c:pt>
                <c:pt idx="1485">
                  <c:v>208.93561103810777</c:v>
                </c:pt>
                <c:pt idx="1486">
                  <c:v>213.79763469119578</c:v>
                </c:pt>
                <c:pt idx="1487">
                  <c:v>218.00262812089355</c:v>
                </c:pt>
                <c:pt idx="1488">
                  <c:v>218.65965834428383</c:v>
                </c:pt>
                <c:pt idx="1489">
                  <c:v>224.2444152431012</c:v>
                </c:pt>
                <c:pt idx="1490">
                  <c:v>225.5584756898817</c:v>
                </c:pt>
                <c:pt idx="1491">
                  <c:v>218.46254927726673</c:v>
                </c:pt>
                <c:pt idx="1492">
                  <c:v>211.56373193166885</c:v>
                </c:pt>
                <c:pt idx="1493">
                  <c:v>206.30749014454662</c:v>
                </c:pt>
                <c:pt idx="1494">
                  <c:v>204.79632063074902</c:v>
                </c:pt>
                <c:pt idx="1495">
                  <c:v>204.40210249671483</c:v>
                </c:pt>
                <c:pt idx="1496">
                  <c:v>201.97109067017084</c:v>
                </c:pt>
                <c:pt idx="1497">
                  <c:v>202.33245729303547</c:v>
                </c:pt>
                <c:pt idx="1498">
                  <c:v>202.69382391590014</c:v>
                </c:pt>
                <c:pt idx="1499">
                  <c:v>203.35085413929042</c:v>
                </c:pt>
                <c:pt idx="1500">
                  <c:v>206.96452036793693</c:v>
                </c:pt>
                <c:pt idx="1501">
                  <c:v>202.69382391590014</c:v>
                </c:pt>
                <c:pt idx="1502">
                  <c:v>199.08015768725363</c:v>
                </c:pt>
                <c:pt idx="1503">
                  <c:v>197.10906701708277</c:v>
                </c:pt>
                <c:pt idx="1504">
                  <c:v>198.09461235216818</c:v>
                </c:pt>
                <c:pt idx="1505">
                  <c:v>201.37976346911955</c:v>
                </c:pt>
                <c:pt idx="1506">
                  <c:v>204.66491458607095</c:v>
                </c:pt>
                <c:pt idx="1507">
                  <c:v>204.20499342969774</c:v>
                </c:pt>
                <c:pt idx="1508">
                  <c:v>198.55453350854137</c:v>
                </c:pt>
                <c:pt idx="1509">
                  <c:v>200.91984231274637</c:v>
                </c:pt>
                <c:pt idx="1510">
                  <c:v>194.61235216819975</c:v>
                </c:pt>
                <c:pt idx="1511">
                  <c:v>182.8515111695138</c:v>
                </c:pt>
                <c:pt idx="1512">
                  <c:v>170.82785808147173</c:v>
                </c:pt>
                <c:pt idx="1513">
                  <c:v>180.35479632063075</c:v>
                </c:pt>
                <c:pt idx="1514">
                  <c:v>176.41261498028911</c:v>
                </c:pt>
                <c:pt idx="1515">
                  <c:v>174.77003942181341</c:v>
                </c:pt>
                <c:pt idx="1516">
                  <c:v>177.66097240473061</c:v>
                </c:pt>
                <c:pt idx="1517">
                  <c:v>180.02628120893561</c:v>
                </c:pt>
                <c:pt idx="1518">
                  <c:v>188.89618922470433</c:v>
                </c:pt>
                <c:pt idx="1519">
                  <c:v>184.55978975032852</c:v>
                </c:pt>
                <c:pt idx="1520">
                  <c:v>179.96057818659659</c:v>
                </c:pt>
                <c:pt idx="1521">
                  <c:v>169.44809461235218</c:v>
                </c:pt>
                <c:pt idx="1522">
                  <c:v>162.48357424441525</c:v>
                </c:pt>
                <c:pt idx="1523">
                  <c:v>163.20630749014452</c:v>
                </c:pt>
                <c:pt idx="1524">
                  <c:v>158.67279894875165</c:v>
                </c:pt>
                <c:pt idx="1525">
                  <c:v>163.79763469119578</c:v>
                </c:pt>
                <c:pt idx="1526">
                  <c:v>152.82522996057818</c:v>
                </c:pt>
                <c:pt idx="1527">
                  <c:v>145.13797634691196</c:v>
                </c:pt>
                <c:pt idx="1528">
                  <c:v>148.16031537450723</c:v>
                </c:pt>
                <c:pt idx="1529">
                  <c:v>152.75952693823916</c:v>
                </c:pt>
                <c:pt idx="1530">
                  <c:v>156.43889618922472</c:v>
                </c:pt>
                <c:pt idx="1531">
                  <c:v>159.65834428383707</c:v>
                </c:pt>
                <c:pt idx="1532">
                  <c:v>151.70827858081472</c:v>
                </c:pt>
                <c:pt idx="1533">
                  <c:v>145.86070959264129</c:v>
                </c:pt>
                <c:pt idx="1534">
                  <c:v>132.72010512483575</c:v>
                </c:pt>
                <c:pt idx="1535">
                  <c:v>134.69119579500656</c:v>
                </c:pt>
                <c:pt idx="1536">
                  <c:v>126.80683311432325</c:v>
                </c:pt>
                <c:pt idx="1537">
                  <c:v>128.44940867279894</c:v>
                </c:pt>
                <c:pt idx="1538">
                  <c:v>137.64783180026282</c:v>
                </c:pt>
                <c:pt idx="1539">
                  <c:v>141.91852825229961</c:v>
                </c:pt>
                <c:pt idx="1540">
                  <c:v>140.40735873850198</c:v>
                </c:pt>
                <c:pt idx="1541">
                  <c:v>138.63337713534824</c:v>
                </c:pt>
                <c:pt idx="1542">
                  <c:v>143.88961892247045</c:v>
                </c:pt>
                <c:pt idx="1543">
                  <c:v>145.36793692509855</c:v>
                </c:pt>
                <c:pt idx="1544">
                  <c:v>146.84625492772668</c:v>
                </c:pt>
                <c:pt idx="1545">
                  <c:v>146.51773981603154</c:v>
                </c:pt>
                <c:pt idx="1546">
                  <c:v>150.06570302233902</c:v>
                </c:pt>
                <c:pt idx="1547">
                  <c:v>147.96320630749017</c:v>
                </c:pt>
                <c:pt idx="1548">
                  <c:v>143.0354796320631</c:v>
                </c:pt>
                <c:pt idx="1549">
                  <c:v>144.3495400788436</c:v>
                </c:pt>
                <c:pt idx="1550">
                  <c:v>140.40735873850196</c:v>
                </c:pt>
                <c:pt idx="1551">
                  <c:v>132.06307490144548</c:v>
                </c:pt>
                <c:pt idx="1552">
                  <c:v>140.07884362680682</c:v>
                </c:pt>
                <c:pt idx="1553">
                  <c:v>145.00657030223391</c:v>
                </c:pt>
                <c:pt idx="1554">
                  <c:v>142.04993429697763</c:v>
                </c:pt>
                <c:pt idx="1555">
                  <c:v>145.53219448094612</c:v>
                </c:pt>
                <c:pt idx="1556">
                  <c:v>138.56767411300922</c:v>
                </c:pt>
                <c:pt idx="1557">
                  <c:v>144.67805519053877</c:v>
                </c:pt>
                <c:pt idx="1558">
                  <c:v>132.98291721419187</c:v>
                </c:pt>
                <c:pt idx="1559">
                  <c:v>125.4270696452037</c:v>
                </c:pt>
                <c:pt idx="1560">
                  <c:v>123.65308804204993</c:v>
                </c:pt>
                <c:pt idx="1561">
                  <c:v>123.12746386333772</c:v>
                </c:pt>
                <c:pt idx="1562">
                  <c:v>119.05387647831797</c:v>
                </c:pt>
                <c:pt idx="1563">
                  <c:v>114.45466491458608</c:v>
                </c:pt>
                <c:pt idx="1564">
                  <c:v>121.81340341655715</c:v>
                </c:pt>
                <c:pt idx="1565">
                  <c:v>117.08278580814716</c:v>
                </c:pt>
                <c:pt idx="1566">
                  <c:v>112.81208935611039</c:v>
                </c:pt>
                <c:pt idx="1567">
                  <c:v>124.63863337713533</c:v>
                </c:pt>
                <c:pt idx="1568">
                  <c:v>115.37450722733247</c:v>
                </c:pt>
                <c:pt idx="1569">
                  <c:v>120.76215505913274</c:v>
                </c:pt>
                <c:pt idx="1570">
                  <c:v>124.31011826544021</c:v>
                </c:pt>
                <c:pt idx="1571">
                  <c:v>112.6149802890933</c:v>
                </c:pt>
                <c:pt idx="1572">
                  <c:v>115.5059132720105</c:v>
                </c:pt>
                <c:pt idx="1573">
                  <c:v>118.39684625492774</c:v>
                </c:pt>
                <c:pt idx="1574">
                  <c:v>107.88436268068332</c:v>
                </c:pt>
                <c:pt idx="1575">
                  <c:v>113.7976346911958</c:v>
                </c:pt>
                <c:pt idx="1576">
                  <c:v>107.55584756898816</c:v>
                </c:pt>
                <c:pt idx="1577">
                  <c:v>119.25098554533507</c:v>
                </c:pt>
                <c:pt idx="1578">
                  <c:v>126.08409986859394</c:v>
                </c:pt>
                <c:pt idx="1579">
                  <c:v>128.90932982917212</c:v>
                </c:pt>
                <c:pt idx="1580">
                  <c:v>131.2089356110381</c:v>
                </c:pt>
                <c:pt idx="1581">
                  <c:v>113.27201051248358</c:v>
                </c:pt>
                <c:pt idx="1582">
                  <c:v>120.82785808147175</c:v>
                </c:pt>
                <c:pt idx="1583">
                  <c:v>132.91721419185279</c:v>
                </c:pt>
                <c:pt idx="1584">
                  <c:v>125.95269382391591</c:v>
                </c:pt>
                <c:pt idx="1585">
                  <c:v>118.06833114323257</c:v>
                </c:pt>
                <c:pt idx="1586">
                  <c:v>110.18396846254929</c:v>
                </c:pt>
                <c:pt idx="1587">
                  <c:v>106.43889618922472</c:v>
                </c:pt>
                <c:pt idx="1588">
                  <c:v>116.75427069645205</c:v>
                </c:pt>
                <c:pt idx="1589">
                  <c:v>100.9855453350854</c:v>
                </c:pt>
                <c:pt idx="1590">
                  <c:v>92.247043363994749</c:v>
                </c:pt>
                <c:pt idx="1591">
                  <c:v>91.458607095926411</c:v>
                </c:pt>
                <c:pt idx="1592">
                  <c:v>93.593955321944804</c:v>
                </c:pt>
                <c:pt idx="1593">
                  <c:v>95.729303547963198</c:v>
                </c:pt>
                <c:pt idx="1594">
                  <c:v>104.92772667542707</c:v>
                </c:pt>
                <c:pt idx="1595">
                  <c:v>97.634691195795014</c:v>
                </c:pt>
                <c:pt idx="1596">
                  <c:v>102.49671484888304</c:v>
                </c:pt>
                <c:pt idx="1597">
                  <c:v>101.97109067017084</c:v>
                </c:pt>
                <c:pt idx="1598">
                  <c:v>112.48357424441522</c:v>
                </c:pt>
                <c:pt idx="1599">
                  <c:v>112.81208935611039</c:v>
                </c:pt>
                <c:pt idx="1600">
                  <c:v>115.44021024967148</c:v>
                </c:pt>
                <c:pt idx="1601">
                  <c:v>124.31011826544021</c:v>
                </c:pt>
                <c:pt idx="1602">
                  <c:v>124.9671484888305</c:v>
                </c:pt>
                <c:pt idx="1603">
                  <c:v>124.9671484888305</c:v>
                </c:pt>
              </c:numCache>
            </c:numRef>
          </c:val>
          <c:smooth val="0"/>
          <c:extLst>
            <c:ext xmlns:c16="http://schemas.microsoft.com/office/drawing/2014/chart" uri="{C3380CC4-5D6E-409C-BE32-E72D297353CC}">
              <c16:uniqueId val="{00000002-D526-485A-AAD5-D65B57E2C933}"/>
            </c:ext>
          </c:extLst>
        </c:ser>
        <c:dLbls>
          <c:showLegendKey val="0"/>
          <c:showVal val="0"/>
          <c:showCatName val="0"/>
          <c:showSerName val="0"/>
          <c:showPercent val="0"/>
          <c:showBubbleSize val="0"/>
        </c:dLbls>
        <c:smooth val="0"/>
        <c:axId val="159365376"/>
        <c:axId val="168076416"/>
      </c:lineChart>
      <c:dateAx>
        <c:axId val="159365376"/>
        <c:scaling>
          <c:orientation val="minMax"/>
          <c:min val="44197"/>
        </c:scaling>
        <c:delete val="0"/>
        <c:axPos val="b"/>
        <c:numFmt formatCode="d/m/yyyy" sourceLinked="0"/>
        <c:majorTickMark val="out"/>
        <c:minorTickMark val="none"/>
        <c:tickLblPos val="nextTo"/>
        <c:crossAx val="168076416"/>
        <c:crosses val="autoZero"/>
        <c:auto val="0"/>
        <c:lblOffset val="100"/>
        <c:baseTimeUnit val="days"/>
      </c:dateAx>
      <c:valAx>
        <c:axId val="168076416"/>
        <c:scaling>
          <c:orientation val="minMax"/>
        </c:scaling>
        <c:delete val="0"/>
        <c:axPos val="l"/>
        <c:majorGridlines/>
        <c:title>
          <c:tx>
            <c:rich>
              <a:bodyPr rot="-5400000" vert="horz"/>
              <a:lstStyle/>
              <a:p>
                <a:pPr>
                  <a:defRPr/>
                </a:pPr>
                <a:r>
                  <a:rPr lang="en-US"/>
                  <a:t>US$/TM</a:t>
                </a:r>
              </a:p>
            </c:rich>
          </c:tx>
          <c:overlay val="0"/>
        </c:title>
        <c:numFmt formatCode="0.00" sourceLinked="1"/>
        <c:majorTickMark val="out"/>
        <c:minorTickMark val="none"/>
        <c:tickLblPos val="nextTo"/>
        <c:crossAx val="159365376"/>
        <c:crosses val="autoZero"/>
        <c:crossBetween val="between"/>
      </c:valAx>
    </c:plotArea>
    <c:legend>
      <c:legendPos val="b"/>
      <c:layout>
        <c:manualLayout>
          <c:xMode val="edge"/>
          <c:yMode val="edge"/>
          <c:x val="0.14287691161479085"/>
          <c:y val="0.84845362058442964"/>
          <c:w val="0.7290158630968796"/>
          <c:h val="0.10995469577025378"/>
        </c:manualLayout>
      </c:layout>
      <c:overlay val="0"/>
    </c:legend>
    <c:plotVisOnly val="1"/>
    <c:dispBlanksAs val="gap"/>
    <c:showDLblsOverMax val="0"/>
  </c:chart>
  <c:spPr>
    <a:ln>
      <a:noFill/>
    </a:ln>
  </c:spPr>
  <c:txPr>
    <a:bodyPr/>
    <a:lstStyle/>
    <a:p>
      <a:pPr>
        <a:defRPr>
          <a:latin typeface="Century Gothic" pitchFamily="34" charset="0"/>
        </a:defRPr>
      </a:pPr>
      <a:endParaRPr lang="es-EC"/>
    </a:p>
  </c:txPr>
  <c:printSettings>
    <c:headerFooter/>
    <c:pageMargins b="0.75000000000001354" l="0.70000000000000062" r="0.70000000000000062" t="0.75000000000001354" header="0.30000000000000032" footer="0.30000000000000032"/>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sz="1100"/>
            </a:pPr>
            <a:r>
              <a:rPr lang="en-US" sz="1600"/>
              <a:t>Comparación de Precios</a:t>
            </a:r>
          </a:p>
          <a:p>
            <a:pPr algn="ctr">
              <a:defRPr sz="1100"/>
            </a:pPr>
            <a:r>
              <a:rPr lang="en-US" sz="1600"/>
              <a:t>Precio</a:t>
            </a:r>
            <a:r>
              <a:rPr lang="en-US" sz="1600" baseline="0"/>
              <a:t> FO4 al SNI - </a:t>
            </a:r>
            <a:r>
              <a:rPr lang="en-US" sz="1600" b="1" i="0" u="none" strike="noStrike" baseline="0"/>
              <a:t>Precio FO4 al S. Ind. EPP - USGC HSFO Platts</a:t>
            </a:r>
            <a:r>
              <a:rPr lang="en-US" sz="2400" b="1" i="0" u="none" strike="noStrike" baseline="0"/>
              <a:t> </a:t>
            </a:r>
            <a:endParaRPr lang="en-US" sz="1600"/>
          </a:p>
          <a:p>
            <a:pPr algn="ctr">
              <a:defRPr sz="1100"/>
            </a:pPr>
            <a:r>
              <a:rPr lang="en-US" sz="1600"/>
              <a:t>Enero 2021 - Abril 2022</a:t>
            </a:r>
          </a:p>
        </c:rich>
      </c:tx>
      <c:layout>
        <c:manualLayout>
          <c:xMode val="edge"/>
          <c:yMode val="edge"/>
          <c:x val="0.25279697668360701"/>
          <c:y val="2.7066865698559515E-2"/>
        </c:manualLayout>
      </c:layout>
      <c:overlay val="0"/>
    </c:title>
    <c:autoTitleDeleted val="0"/>
    <c:plotArea>
      <c:layout>
        <c:manualLayout>
          <c:layoutTarget val="inner"/>
          <c:xMode val="edge"/>
          <c:yMode val="edge"/>
          <c:x val="7.6662908680947009E-2"/>
          <c:y val="0.22328244274809339"/>
          <c:w val="0.90078917700112771"/>
          <c:h val="0.51335877862595358"/>
        </c:manualLayout>
      </c:layout>
      <c:lineChart>
        <c:grouping val="standard"/>
        <c:varyColors val="0"/>
        <c:ser>
          <c:idx val="0"/>
          <c:order val="0"/>
          <c:tx>
            <c:strRef>
              <c:f>Fuel!$D$4</c:f>
              <c:strCache>
                <c:ptCount val="1"/>
                <c:pt idx="0">
                  <c:v>Precio FO4 SNI 4700 SRW
Inc. IVA</c:v>
                </c:pt>
              </c:strCache>
            </c:strRef>
          </c:tx>
          <c:spPr>
            <a:ln w="38100">
              <a:solidFill>
                <a:schemeClr val="accent5"/>
              </a:solidFill>
            </a:ln>
          </c:spPr>
          <c:marker>
            <c:symbol val="none"/>
          </c:marker>
          <c:cat>
            <c:numRef>
              <c:f>Fuel!$C$94:$C$1697</c:f>
              <c:numCache>
                <c:formatCode>m/d/yyyy</c:formatCode>
                <c:ptCount val="1604"/>
                <c:pt idx="1">
                  <c:v>44677</c:v>
                </c:pt>
                <c:pt idx="2">
                  <c:v>44676</c:v>
                </c:pt>
                <c:pt idx="3">
                  <c:v>44673</c:v>
                </c:pt>
                <c:pt idx="4">
                  <c:v>44672</c:v>
                </c:pt>
                <c:pt idx="5">
                  <c:v>44671</c:v>
                </c:pt>
                <c:pt idx="6">
                  <c:v>44670</c:v>
                </c:pt>
                <c:pt idx="7">
                  <c:v>44669</c:v>
                </c:pt>
                <c:pt idx="8">
                  <c:v>44665</c:v>
                </c:pt>
                <c:pt idx="9">
                  <c:v>44664</c:v>
                </c:pt>
                <c:pt idx="10">
                  <c:v>44663</c:v>
                </c:pt>
                <c:pt idx="11">
                  <c:v>44662</c:v>
                </c:pt>
                <c:pt idx="12">
                  <c:v>44659</c:v>
                </c:pt>
                <c:pt idx="13">
                  <c:v>44658</c:v>
                </c:pt>
                <c:pt idx="14">
                  <c:v>44657</c:v>
                </c:pt>
                <c:pt idx="15">
                  <c:v>44656</c:v>
                </c:pt>
                <c:pt idx="16">
                  <c:v>44655</c:v>
                </c:pt>
                <c:pt idx="17">
                  <c:v>44652</c:v>
                </c:pt>
                <c:pt idx="18">
                  <c:v>44651</c:v>
                </c:pt>
                <c:pt idx="19">
                  <c:v>44650</c:v>
                </c:pt>
                <c:pt idx="20">
                  <c:v>44649</c:v>
                </c:pt>
                <c:pt idx="21">
                  <c:v>44648</c:v>
                </c:pt>
                <c:pt idx="22">
                  <c:v>44645</c:v>
                </c:pt>
                <c:pt idx="23">
                  <c:v>44644</c:v>
                </c:pt>
                <c:pt idx="24">
                  <c:v>44643</c:v>
                </c:pt>
                <c:pt idx="25">
                  <c:v>44642</c:v>
                </c:pt>
                <c:pt idx="26">
                  <c:v>44641</c:v>
                </c:pt>
                <c:pt idx="27">
                  <c:v>44638</c:v>
                </c:pt>
                <c:pt idx="28">
                  <c:v>44637</c:v>
                </c:pt>
                <c:pt idx="29">
                  <c:v>44636</c:v>
                </c:pt>
                <c:pt idx="30">
                  <c:v>44635</c:v>
                </c:pt>
                <c:pt idx="31">
                  <c:v>44634</c:v>
                </c:pt>
                <c:pt idx="32">
                  <c:v>44631</c:v>
                </c:pt>
                <c:pt idx="33">
                  <c:v>44630</c:v>
                </c:pt>
                <c:pt idx="34">
                  <c:v>44629</c:v>
                </c:pt>
                <c:pt idx="35">
                  <c:v>44628</c:v>
                </c:pt>
                <c:pt idx="36">
                  <c:v>44627</c:v>
                </c:pt>
                <c:pt idx="37">
                  <c:v>44624</c:v>
                </c:pt>
                <c:pt idx="38">
                  <c:v>44623</c:v>
                </c:pt>
                <c:pt idx="39">
                  <c:v>44622</c:v>
                </c:pt>
                <c:pt idx="40">
                  <c:v>44621</c:v>
                </c:pt>
                <c:pt idx="41">
                  <c:v>44620</c:v>
                </c:pt>
                <c:pt idx="42">
                  <c:v>44617</c:v>
                </c:pt>
                <c:pt idx="43">
                  <c:v>44616</c:v>
                </c:pt>
                <c:pt idx="44">
                  <c:v>44615</c:v>
                </c:pt>
                <c:pt idx="45">
                  <c:v>44614</c:v>
                </c:pt>
                <c:pt idx="46">
                  <c:v>44610</c:v>
                </c:pt>
                <c:pt idx="47">
                  <c:v>44609</c:v>
                </c:pt>
                <c:pt idx="48">
                  <c:v>44608</c:v>
                </c:pt>
                <c:pt idx="49">
                  <c:v>44607</c:v>
                </c:pt>
                <c:pt idx="50">
                  <c:v>44606</c:v>
                </c:pt>
                <c:pt idx="51">
                  <c:v>44603</c:v>
                </c:pt>
                <c:pt idx="52">
                  <c:v>44602</c:v>
                </c:pt>
                <c:pt idx="53">
                  <c:v>44601</c:v>
                </c:pt>
                <c:pt idx="54">
                  <c:v>44600</c:v>
                </c:pt>
                <c:pt idx="55">
                  <c:v>44599</c:v>
                </c:pt>
                <c:pt idx="56">
                  <c:v>44596</c:v>
                </c:pt>
                <c:pt idx="57">
                  <c:v>44595</c:v>
                </c:pt>
                <c:pt idx="58">
                  <c:v>44594</c:v>
                </c:pt>
                <c:pt idx="59">
                  <c:v>44593</c:v>
                </c:pt>
                <c:pt idx="60">
                  <c:v>44592</c:v>
                </c:pt>
                <c:pt idx="61">
                  <c:v>44589</c:v>
                </c:pt>
                <c:pt idx="62">
                  <c:v>44588</c:v>
                </c:pt>
                <c:pt idx="63">
                  <c:v>44587</c:v>
                </c:pt>
                <c:pt idx="64">
                  <c:v>44586</c:v>
                </c:pt>
                <c:pt idx="65">
                  <c:v>44585</c:v>
                </c:pt>
                <c:pt idx="66">
                  <c:v>44582</c:v>
                </c:pt>
                <c:pt idx="67">
                  <c:v>44581</c:v>
                </c:pt>
                <c:pt idx="68">
                  <c:v>44580</c:v>
                </c:pt>
                <c:pt idx="69">
                  <c:v>44579</c:v>
                </c:pt>
                <c:pt idx="70">
                  <c:v>44578</c:v>
                </c:pt>
                <c:pt idx="71">
                  <c:v>44575</c:v>
                </c:pt>
                <c:pt idx="72">
                  <c:v>44574</c:v>
                </c:pt>
                <c:pt idx="73">
                  <c:v>44573</c:v>
                </c:pt>
                <c:pt idx="74">
                  <c:v>44572</c:v>
                </c:pt>
                <c:pt idx="75">
                  <c:v>44571</c:v>
                </c:pt>
                <c:pt idx="76">
                  <c:v>44568</c:v>
                </c:pt>
                <c:pt idx="77">
                  <c:v>44567</c:v>
                </c:pt>
                <c:pt idx="78">
                  <c:v>44566</c:v>
                </c:pt>
                <c:pt idx="79">
                  <c:v>44565</c:v>
                </c:pt>
                <c:pt idx="80">
                  <c:v>44564</c:v>
                </c:pt>
                <c:pt idx="81">
                  <c:v>44560</c:v>
                </c:pt>
                <c:pt idx="82">
                  <c:v>44559</c:v>
                </c:pt>
                <c:pt idx="83">
                  <c:v>44558</c:v>
                </c:pt>
                <c:pt idx="84">
                  <c:v>44557</c:v>
                </c:pt>
                <c:pt idx="85">
                  <c:v>44553</c:v>
                </c:pt>
                <c:pt idx="86">
                  <c:v>44552</c:v>
                </c:pt>
                <c:pt idx="87">
                  <c:v>44551</c:v>
                </c:pt>
                <c:pt idx="88">
                  <c:v>44550</c:v>
                </c:pt>
                <c:pt idx="89">
                  <c:v>44547</c:v>
                </c:pt>
                <c:pt idx="90">
                  <c:v>44546</c:v>
                </c:pt>
                <c:pt idx="91">
                  <c:v>44545</c:v>
                </c:pt>
                <c:pt idx="92">
                  <c:v>44544</c:v>
                </c:pt>
                <c:pt idx="93">
                  <c:v>44543</c:v>
                </c:pt>
                <c:pt idx="94">
                  <c:v>44540</c:v>
                </c:pt>
                <c:pt idx="95">
                  <c:v>44539</c:v>
                </c:pt>
                <c:pt idx="96">
                  <c:v>44538</c:v>
                </c:pt>
                <c:pt idx="97">
                  <c:v>44537</c:v>
                </c:pt>
                <c:pt idx="98">
                  <c:v>44536</c:v>
                </c:pt>
                <c:pt idx="99">
                  <c:v>44533</c:v>
                </c:pt>
                <c:pt idx="100">
                  <c:v>44532</c:v>
                </c:pt>
                <c:pt idx="101">
                  <c:v>44531</c:v>
                </c:pt>
                <c:pt idx="102">
                  <c:v>44530</c:v>
                </c:pt>
                <c:pt idx="103">
                  <c:v>44529</c:v>
                </c:pt>
                <c:pt idx="104">
                  <c:v>44524</c:v>
                </c:pt>
                <c:pt idx="105">
                  <c:v>44523</c:v>
                </c:pt>
                <c:pt idx="106">
                  <c:v>44522</c:v>
                </c:pt>
                <c:pt idx="107">
                  <c:v>44519</c:v>
                </c:pt>
                <c:pt idx="108">
                  <c:v>44518</c:v>
                </c:pt>
                <c:pt idx="109">
                  <c:v>44517</c:v>
                </c:pt>
                <c:pt idx="110">
                  <c:v>44516</c:v>
                </c:pt>
                <c:pt idx="111">
                  <c:v>44515</c:v>
                </c:pt>
                <c:pt idx="112">
                  <c:v>44512</c:v>
                </c:pt>
                <c:pt idx="113">
                  <c:v>44511</c:v>
                </c:pt>
                <c:pt idx="114">
                  <c:v>44510</c:v>
                </c:pt>
                <c:pt idx="115">
                  <c:v>44509</c:v>
                </c:pt>
                <c:pt idx="116">
                  <c:v>44508</c:v>
                </c:pt>
                <c:pt idx="117">
                  <c:v>44505</c:v>
                </c:pt>
                <c:pt idx="118">
                  <c:v>44504</c:v>
                </c:pt>
                <c:pt idx="119">
                  <c:v>44503</c:v>
                </c:pt>
                <c:pt idx="120">
                  <c:v>44502</c:v>
                </c:pt>
                <c:pt idx="121">
                  <c:v>44501</c:v>
                </c:pt>
                <c:pt idx="122">
                  <c:v>44498</c:v>
                </c:pt>
                <c:pt idx="123">
                  <c:v>44497</c:v>
                </c:pt>
                <c:pt idx="124">
                  <c:v>44496</c:v>
                </c:pt>
                <c:pt idx="125">
                  <c:v>44495</c:v>
                </c:pt>
                <c:pt idx="126">
                  <c:v>44494</c:v>
                </c:pt>
                <c:pt idx="127">
                  <c:v>44491</c:v>
                </c:pt>
                <c:pt idx="128">
                  <c:v>44490</c:v>
                </c:pt>
                <c:pt idx="129">
                  <c:v>44489</c:v>
                </c:pt>
                <c:pt idx="130">
                  <c:v>44488</c:v>
                </c:pt>
                <c:pt idx="131">
                  <c:v>44487</c:v>
                </c:pt>
                <c:pt idx="132">
                  <c:v>44484</c:v>
                </c:pt>
                <c:pt idx="133">
                  <c:v>44483</c:v>
                </c:pt>
                <c:pt idx="134">
                  <c:v>44482</c:v>
                </c:pt>
                <c:pt idx="135">
                  <c:v>44481</c:v>
                </c:pt>
                <c:pt idx="136">
                  <c:v>44480</c:v>
                </c:pt>
                <c:pt idx="137">
                  <c:v>44477</c:v>
                </c:pt>
                <c:pt idx="138">
                  <c:v>44476</c:v>
                </c:pt>
                <c:pt idx="139">
                  <c:v>44475</c:v>
                </c:pt>
                <c:pt idx="140">
                  <c:v>44474</c:v>
                </c:pt>
                <c:pt idx="141">
                  <c:v>44473</c:v>
                </c:pt>
                <c:pt idx="142">
                  <c:v>44470</c:v>
                </c:pt>
                <c:pt idx="143">
                  <c:v>44469</c:v>
                </c:pt>
                <c:pt idx="144">
                  <c:v>44468</c:v>
                </c:pt>
                <c:pt idx="145">
                  <c:v>44467</c:v>
                </c:pt>
                <c:pt idx="146">
                  <c:v>44464</c:v>
                </c:pt>
                <c:pt idx="147">
                  <c:v>44463</c:v>
                </c:pt>
                <c:pt idx="148">
                  <c:v>44462</c:v>
                </c:pt>
                <c:pt idx="149">
                  <c:v>44461</c:v>
                </c:pt>
                <c:pt idx="150">
                  <c:v>44460</c:v>
                </c:pt>
                <c:pt idx="151">
                  <c:v>44459</c:v>
                </c:pt>
                <c:pt idx="152">
                  <c:v>44456</c:v>
                </c:pt>
                <c:pt idx="153">
                  <c:v>44455</c:v>
                </c:pt>
                <c:pt idx="154">
                  <c:v>44454</c:v>
                </c:pt>
                <c:pt idx="155">
                  <c:v>44453</c:v>
                </c:pt>
                <c:pt idx="156">
                  <c:v>44452</c:v>
                </c:pt>
                <c:pt idx="157">
                  <c:v>44449</c:v>
                </c:pt>
                <c:pt idx="158">
                  <c:v>44448</c:v>
                </c:pt>
                <c:pt idx="159">
                  <c:v>44447</c:v>
                </c:pt>
                <c:pt idx="160">
                  <c:v>44446</c:v>
                </c:pt>
                <c:pt idx="161">
                  <c:v>44445</c:v>
                </c:pt>
                <c:pt idx="162">
                  <c:v>44442</c:v>
                </c:pt>
                <c:pt idx="163">
                  <c:v>44441</c:v>
                </c:pt>
                <c:pt idx="164">
                  <c:v>44440</c:v>
                </c:pt>
                <c:pt idx="165">
                  <c:v>44439</c:v>
                </c:pt>
                <c:pt idx="166">
                  <c:v>44438</c:v>
                </c:pt>
                <c:pt idx="167">
                  <c:v>44435</c:v>
                </c:pt>
                <c:pt idx="168">
                  <c:v>44434</c:v>
                </c:pt>
                <c:pt idx="169">
                  <c:v>44433</c:v>
                </c:pt>
                <c:pt idx="170">
                  <c:v>44432</c:v>
                </c:pt>
                <c:pt idx="171">
                  <c:v>44431</c:v>
                </c:pt>
                <c:pt idx="172">
                  <c:v>44428</c:v>
                </c:pt>
                <c:pt idx="173">
                  <c:v>44427</c:v>
                </c:pt>
                <c:pt idx="174">
                  <c:v>44426</c:v>
                </c:pt>
                <c:pt idx="175">
                  <c:v>44425</c:v>
                </c:pt>
                <c:pt idx="176">
                  <c:v>44424</c:v>
                </c:pt>
                <c:pt idx="177">
                  <c:v>44421</c:v>
                </c:pt>
                <c:pt idx="178">
                  <c:v>44420</c:v>
                </c:pt>
                <c:pt idx="179">
                  <c:v>44419</c:v>
                </c:pt>
                <c:pt idx="180">
                  <c:v>44418</c:v>
                </c:pt>
                <c:pt idx="181">
                  <c:v>44417</c:v>
                </c:pt>
                <c:pt idx="182">
                  <c:v>44414</c:v>
                </c:pt>
                <c:pt idx="183">
                  <c:v>44413</c:v>
                </c:pt>
                <c:pt idx="184">
                  <c:v>44412</c:v>
                </c:pt>
                <c:pt idx="185">
                  <c:v>44411</c:v>
                </c:pt>
                <c:pt idx="186">
                  <c:v>44410</c:v>
                </c:pt>
                <c:pt idx="187">
                  <c:v>44407</c:v>
                </c:pt>
                <c:pt idx="188">
                  <c:v>44406</c:v>
                </c:pt>
                <c:pt idx="189">
                  <c:v>44405</c:v>
                </c:pt>
                <c:pt idx="190">
                  <c:v>44404</c:v>
                </c:pt>
                <c:pt idx="191">
                  <c:v>44403</c:v>
                </c:pt>
                <c:pt idx="192">
                  <c:v>44400</c:v>
                </c:pt>
                <c:pt idx="193">
                  <c:v>44399</c:v>
                </c:pt>
                <c:pt idx="194">
                  <c:v>44398</c:v>
                </c:pt>
                <c:pt idx="195">
                  <c:v>44397</c:v>
                </c:pt>
                <c:pt idx="196">
                  <c:v>44396</c:v>
                </c:pt>
                <c:pt idx="197">
                  <c:v>44393</c:v>
                </c:pt>
                <c:pt idx="198">
                  <c:v>44392</c:v>
                </c:pt>
                <c:pt idx="199">
                  <c:v>44391</c:v>
                </c:pt>
                <c:pt idx="200">
                  <c:v>44390</c:v>
                </c:pt>
                <c:pt idx="201">
                  <c:v>44389</c:v>
                </c:pt>
                <c:pt idx="202">
                  <c:v>44386</c:v>
                </c:pt>
                <c:pt idx="203">
                  <c:v>44385</c:v>
                </c:pt>
                <c:pt idx="204">
                  <c:v>44384</c:v>
                </c:pt>
                <c:pt idx="205">
                  <c:v>44383</c:v>
                </c:pt>
                <c:pt idx="206">
                  <c:v>44382</c:v>
                </c:pt>
                <c:pt idx="207">
                  <c:v>44379</c:v>
                </c:pt>
                <c:pt idx="208">
                  <c:v>44378</c:v>
                </c:pt>
                <c:pt idx="209">
                  <c:v>44377</c:v>
                </c:pt>
                <c:pt idx="210">
                  <c:v>44376</c:v>
                </c:pt>
                <c:pt idx="211">
                  <c:v>44375</c:v>
                </c:pt>
                <c:pt idx="212">
                  <c:v>44372</c:v>
                </c:pt>
                <c:pt idx="213">
                  <c:v>44371</c:v>
                </c:pt>
                <c:pt idx="214">
                  <c:v>44370</c:v>
                </c:pt>
                <c:pt idx="215">
                  <c:v>44369</c:v>
                </c:pt>
                <c:pt idx="216">
                  <c:v>44368</c:v>
                </c:pt>
                <c:pt idx="217">
                  <c:v>44365</c:v>
                </c:pt>
                <c:pt idx="218">
                  <c:v>44364</c:v>
                </c:pt>
                <c:pt idx="219">
                  <c:v>44363</c:v>
                </c:pt>
                <c:pt idx="220">
                  <c:v>44362</c:v>
                </c:pt>
                <c:pt idx="221">
                  <c:v>44361</c:v>
                </c:pt>
                <c:pt idx="222">
                  <c:v>44358</c:v>
                </c:pt>
                <c:pt idx="223">
                  <c:v>44357</c:v>
                </c:pt>
                <c:pt idx="224">
                  <c:v>44350</c:v>
                </c:pt>
                <c:pt idx="225">
                  <c:v>44349</c:v>
                </c:pt>
                <c:pt idx="226">
                  <c:v>44348</c:v>
                </c:pt>
                <c:pt idx="227">
                  <c:v>44347</c:v>
                </c:pt>
                <c:pt idx="228">
                  <c:v>44344</c:v>
                </c:pt>
                <c:pt idx="229">
                  <c:v>44343</c:v>
                </c:pt>
                <c:pt idx="230">
                  <c:v>44342</c:v>
                </c:pt>
                <c:pt idx="231">
                  <c:v>44341</c:v>
                </c:pt>
                <c:pt idx="232">
                  <c:v>44340</c:v>
                </c:pt>
                <c:pt idx="233">
                  <c:v>44337</c:v>
                </c:pt>
                <c:pt idx="234">
                  <c:v>44336</c:v>
                </c:pt>
                <c:pt idx="235">
                  <c:v>44335</c:v>
                </c:pt>
                <c:pt idx="236">
                  <c:v>44334</c:v>
                </c:pt>
                <c:pt idx="237">
                  <c:v>44333</c:v>
                </c:pt>
                <c:pt idx="238">
                  <c:v>44330</c:v>
                </c:pt>
                <c:pt idx="239">
                  <c:v>44329</c:v>
                </c:pt>
                <c:pt idx="240">
                  <c:v>44328</c:v>
                </c:pt>
                <c:pt idx="241">
                  <c:v>44327</c:v>
                </c:pt>
                <c:pt idx="242">
                  <c:v>44326</c:v>
                </c:pt>
                <c:pt idx="243">
                  <c:v>44323</c:v>
                </c:pt>
                <c:pt idx="244">
                  <c:v>44322</c:v>
                </c:pt>
                <c:pt idx="245">
                  <c:v>44321</c:v>
                </c:pt>
                <c:pt idx="246">
                  <c:v>44320</c:v>
                </c:pt>
                <c:pt idx="247">
                  <c:v>44319</c:v>
                </c:pt>
                <c:pt idx="248">
                  <c:v>44316</c:v>
                </c:pt>
                <c:pt idx="249">
                  <c:v>44315</c:v>
                </c:pt>
                <c:pt idx="250">
                  <c:v>44314</c:v>
                </c:pt>
                <c:pt idx="251">
                  <c:v>44313</c:v>
                </c:pt>
                <c:pt idx="252">
                  <c:v>44312</c:v>
                </c:pt>
                <c:pt idx="253">
                  <c:v>44309</c:v>
                </c:pt>
                <c:pt idx="254">
                  <c:v>44308</c:v>
                </c:pt>
                <c:pt idx="255">
                  <c:v>44307</c:v>
                </c:pt>
                <c:pt idx="256">
                  <c:v>44306</c:v>
                </c:pt>
                <c:pt idx="257">
                  <c:v>44305</c:v>
                </c:pt>
                <c:pt idx="258">
                  <c:v>44302</c:v>
                </c:pt>
                <c:pt idx="259">
                  <c:v>44301</c:v>
                </c:pt>
                <c:pt idx="260">
                  <c:v>44300</c:v>
                </c:pt>
                <c:pt idx="261">
                  <c:v>44299</c:v>
                </c:pt>
                <c:pt idx="262">
                  <c:v>44298</c:v>
                </c:pt>
                <c:pt idx="263">
                  <c:v>44295</c:v>
                </c:pt>
                <c:pt idx="264">
                  <c:v>44294</c:v>
                </c:pt>
                <c:pt idx="265">
                  <c:v>44293</c:v>
                </c:pt>
                <c:pt idx="266">
                  <c:v>44292</c:v>
                </c:pt>
                <c:pt idx="267">
                  <c:v>44291</c:v>
                </c:pt>
                <c:pt idx="268">
                  <c:v>44288</c:v>
                </c:pt>
                <c:pt idx="269">
                  <c:v>44287</c:v>
                </c:pt>
                <c:pt idx="270">
                  <c:v>44286</c:v>
                </c:pt>
                <c:pt idx="271">
                  <c:v>44285</c:v>
                </c:pt>
                <c:pt idx="272">
                  <c:v>44284</c:v>
                </c:pt>
                <c:pt idx="273">
                  <c:v>44281</c:v>
                </c:pt>
                <c:pt idx="274">
                  <c:v>44280</c:v>
                </c:pt>
                <c:pt idx="275">
                  <c:v>44279</c:v>
                </c:pt>
                <c:pt idx="276">
                  <c:v>44278</c:v>
                </c:pt>
                <c:pt idx="277">
                  <c:v>44277</c:v>
                </c:pt>
                <c:pt idx="278">
                  <c:v>44274</c:v>
                </c:pt>
                <c:pt idx="279">
                  <c:v>44273</c:v>
                </c:pt>
                <c:pt idx="280">
                  <c:v>44272</c:v>
                </c:pt>
                <c:pt idx="281">
                  <c:v>44271</c:v>
                </c:pt>
                <c:pt idx="282">
                  <c:v>44270</c:v>
                </c:pt>
                <c:pt idx="283">
                  <c:v>44267</c:v>
                </c:pt>
                <c:pt idx="284">
                  <c:v>44266</c:v>
                </c:pt>
                <c:pt idx="285">
                  <c:v>44265</c:v>
                </c:pt>
                <c:pt idx="286">
                  <c:v>44264</c:v>
                </c:pt>
                <c:pt idx="287">
                  <c:v>44263</c:v>
                </c:pt>
                <c:pt idx="288">
                  <c:v>44260</c:v>
                </c:pt>
                <c:pt idx="289">
                  <c:v>44259</c:v>
                </c:pt>
                <c:pt idx="290">
                  <c:v>44258</c:v>
                </c:pt>
                <c:pt idx="291">
                  <c:v>44257</c:v>
                </c:pt>
                <c:pt idx="292">
                  <c:v>44256</c:v>
                </c:pt>
                <c:pt idx="293">
                  <c:v>44253</c:v>
                </c:pt>
                <c:pt idx="294">
                  <c:v>44252</c:v>
                </c:pt>
                <c:pt idx="295">
                  <c:v>44251</c:v>
                </c:pt>
                <c:pt idx="296">
                  <c:v>44250</c:v>
                </c:pt>
                <c:pt idx="297">
                  <c:v>44249</c:v>
                </c:pt>
                <c:pt idx="298">
                  <c:v>44246</c:v>
                </c:pt>
                <c:pt idx="299">
                  <c:v>44245</c:v>
                </c:pt>
                <c:pt idx="300">
                  <c:v>44244</c:v>
                </c:pt>
                <c:pt idx="301">
                  <c:v>44243</c:v>
                </c:pt>
                <c:pt idx="302">
                  <c:v>44242</c:v>
                </c:pt>
                <c:pt idx="303">
                  <c:v>44239</c:v>
                </c:pt>
                <c:pt idx="304">
                  <c:v>44238</c:v>
                </c:pt>
                <c:pt idx="305">
                  <c:v>44237</c:v>
                </c:pt>
                <c:pt idx="306">
                  <c:v>44236</c:v>
                </c:pt>
                <c:pt idx="307">
                  <c:v>44235</c:v>
                </c:pt>
                <c:pt idx="308">
                  <c:v>44232</c:v>
                </c:pt>
                <c:pt idx="309">
                  <c:v>44231</c:v>
                </c:pt>
                <c:pt idx="310">
                  <c:v>44230</c:v>
                </c:pt>
                <c:pt idx="311">
                  <c:v>44229</c:v>
                </c:pt>
                <c:pt idx="312">
                  <c:v>44228</c:v>
                </c:pt>
                <c:pt idx="313">
                  <c:v>44225</c:v>
                </c:pt>
                <c:pt idx="314">
                  <c:v>44224</c:v>
                </c:pt>
                <c:pt idx="315">
                  <c:v>44223</c:v>
                </c:pt>
                <c:pt idx="316">
                  <c:v>44222</c:v>
                </c:pt>
                <c:pt idx="317">
                  <c:v>44221</c:v>
                </c:pt>
                <c:pt idx="318">
                  <c:v>44218</c:v>
                </c:pt>
                <c:pt idx="319">
                  <c:v>44217</c:v>
                </c:pt>
                <c:pt idx="320">
                  <c:v>44216</c:v>
                </c:pt>
                <c:pt idx="321">
                  <c:v>44215</c:v>
                </c:pt>
                <c:pt idx="322">
                  <c:v>44214</c:v>
                </c:pt>
                <c:pt idx="323">
                  <c:v>44211</c:v>
                </c:pt>
                <c:pt idx="324">
                  <c:v>44210</c:v>
                </c:pt>
                <c:pt idx="325">
                  <c:v>44209</c:v>
                </c:pt>
                <c:pt idx="326">
                  <c:v>44208</c:v>
                </c:pt>
                <c:pt idx="327">
                  <c:v>44207</c:v>
                </c:pt>
                <c:pt idx="328">
                  <c:v>44204</c:v>
                </c:pt>
                <c:pt idx="329">
                  <c:v>44203</c:v>
                </c:pt>
                <c:pt idx="330">
                  <c:v>44202</c:v>
                </c:pt>
                <c:pt idx="331">
                  <c:v>44201</c:v>
                </c:pt>
                <c:pt idx="332">
                  <c:v>44200</c:v>
                </c:pt>
                <c:pt idx="333">
                  <c:v>44196</c:v>
                </c:pt>
                <c:pt idx="334">
                  <c:v>44195</c:v>
                </c:pt>
                <c:pt idx="335">
                  <c:v>44194</c:v>
                </c:pt>
                <c:pt idx="336">
                  <c:v>44193</c:v>
                </c:pt>
                <c:pt idx="337">
                  <c:v>44189</c:v>
                </c:pt>
                <c:pt idx="338">
                  <c:v>44188</c:v>
                </c:pt>
                <c:pt idx="339">
                  <c:v>44187</c:v>
                </c:pt>
                <c:pt idx="340">
                  <c:v>44186</c:v>
                </c:pt>
                <c:pt idx="341">
                  <c:v>44183</c:v>
                </c:pt>
                <c:pt idx="342">
                  <c:v>44182</c:v>
                </c:pt>
                <c:pt idx="343">
                  <c:v>44181</c:v>
                </c:pt>
                <c:pt idx="344">
                  <c:v>44180</c:v>
                </c:pt>
                <c:pt idx="345">
                  <c:v>44179</c:v>
                </c:pt>
                <c:pt idx="346">
                  <c:v>44176</c:v>
                </c:pt>
                <c:pt idx="347">
                  <c:v>44175</c:v>
                </c:pt>
                <c:pt idx="348">
                  <c:v>44174</c:v>
                </c:pt>
                <c:pt idx="349">
                  <c:v>44173</c:v>
                </c:pt>
                <c:pt idx="350">
                  <c:v>44172</c:v>
                </c:pt>
                <c:pt idx="351">
                  <c:v>44169</c:v>
                </c:pt>
                <c:pt idx="352">
                  <c:v>44168</c:v>
                </c:pt>
                <c:pt idx="353">
                  <c:v>44167</c:v>
                </c:pt>
                <c:pt idx="354">
                  <c:v>44166</c:v>
                </c:pt>
                <c:pt idx="355">
                  <c:v>44165</c:v>
                </c:pt>
                <c:pt idx="356">
                  <c:v>44162</c:v>
                </c:pt>
                <c:pt idx="357">
                  <c:v>44161</c:v>
                </c:pt>
                <c:pt idx="358">
                  <c:v>44160</c:v>
                </c:pt>
                <c:pt idx="359">
                  <c:v>44159</c:v>
                </c:pt>
                <c:pt idx="360">
                  <c:v>44158</c:v>
                </c:pt>
                <c:pt idx="361">
                  <c:v>44155</c:v>
                </c:pt>
                <c:pt idx="362">
                  <c:v>44154</c:v>
                </c:pt>
                <c:pt idx="363">
                  <c:v>44153</c:v>
                </c:pt>
                <c:pt idx="364">
                  <c:v>44152</c:v>
                </c:pt>
                <c:pt idx="365">
                  <c:v>44151</c:v>
                </c:pt>
                <c:pt idx="366">
                  <c:v>44148</c:v>
                </c:pt>
                <c:pt idx="367">
                  <c:v>44147</c:v>
                </c:pt>
                <c:pt idx="368">
                  <c:v>44146</c:v>
                </c:pt>
                <c:pt idx="369">
                  <c:v>44145</c:v>
                </c:pt>
                <c:pt idx="370">
                  <c:v>44144</c:v>
                </c:pt>
                <c:pt idx="371">
                  <c:v>44141</c:v>
                </c:pt>
                <c:pt idx="372">
                  <c:v>44140</c:v>
                </c:pt>
                <c:pt idx="373">
                  <c:v>44139</c:v>
                </c:pt>
                <c:pt idx="374">
                  <c:v>44138</c:v>
                </c:pt>
                <c:pt idx="375">
                  <c:v>44137</c:v>
                </c:pt>
                <c:pt idx="376">
                  <c:v>44134</c:v>
                </c:pt>
                <c:pt idx="377">
                  <c:v>44133</c:v>
                </c:pt>
                <c:pt idx="378">
                  <c:v>44132</c:v>
                </c:pt>
                <c:pt idx="379">
                  <c:v>44131</c:v>
                </c:pt>
                <c:pt idx="380">
                  <c:v>44130</c:v>
                </c:pt>
                <c:pt idx="381">
                  <c:v>44127</c:v>
                </c:pt>
                <c:pt idx="382">
                  <c:v>44126</c:v>
                </c:pt>
                <c:pt idx="383">
                  <c:v>44125</c:v>
                </c:pt>
                <c:pt idx="384">
                  <c:v>44124</c:v>
                </c:pt>
                <c:pt idx="385">
                  <c:v>44123</c:v>
                </c:pt>
                <c:pt idx="386">
                  <c:v>44120</c:v>
                </c:pt>
                <c:pt idx="387">
                  <c:v>44119</c:v>
                </c:pt>
                <c:pt idx="388">
                  <c:v>44118</c:v>
                </c:pt>
                <c:pt idx="389">
                  <c:v>44117</c:v>
                </c:pt>
                <c:pt idx="390">
                  <c:v>44116</c:v>
                </c:pt>
                <c:pt idx="391">
                  <c:v>44113</c:v>
                </c:pt>
                <c:pt idx="392">
                  <c:v>44112</c:v>
                </c:pt>
                <c:pt idx="393">
                  <c:v>44111</c:v>
                </c:pt>
                <c:pt idx="394">
                  <c:v>44110</c:v>
                </c:pt>
                <c:pt idx="395">
                  <c:v>44109</c:v>
                </c:pt>
                <c:pt idx="396">
                  <c:v>44106</c:v>
                </c:pt>
                <c:pt idx="397">
                  <c:v>44105</c:v>
                </c:pt>
                <c:pt idx="398">
                  <c:v>44104</c:v>
                </c:pt>
                <c:pt idx="399">
                  <c:v>44103</c:v>
                </c:pt>
                <c:pt idx="400">
                  <c:v>44102</c:v>
                </c:pt>
                <c:pt idx="401">
                  <c:v>44099</c:v>
                </c:pt>
                <c:pt idx="402">
                  <c:v>44098</c:v>
                </c:pt>
                <c:pt idx="403">
                  <c:v>44097</c:v>
                </c:pt>
                <c:pt idx="404">
                  <c:v>44096</c:v>
                </c:pt>
                <c:pt idx="405">
                  <c:v>44095</c:v>
                </c:pt>
                <c:pt idx="406">
                  <c:v>44092</c:v>
                </c:pt>
                <c:pt idx="407">
                  <c:v>44091</c:v>
                </c:pt>
                <c:pt idx="408">
                  <c:v>44090</c:v>
                </c:pt>
                <c:pt idx="409">
                  <c:v>44089</c:v>
                </c:pt>
                <c:pt idx="410">
                  <c:v>44088</c:v>
                </c:pt>
                <c:pt idx="411">
                  <c:v>44085</c:v>
                </c:pt>
                <c:pt idx="412">
                  <c:v>44084</c:v>
                </c:pt>
                <c:pt idx="413">
                  <c:v>44083</c:v>
                </c:pt>
                <c:pt idx="414">
                  <c:v>44082</c:v>
                </c:pt>
                <c:pt idx="415">
                  <c:v>44081</c:v>
                </c:pt>
                <c:pt idx="416">
                  <c:v>44078</c:v>
                </c:pt>
                <c:pt idx="417">
                  <c:v>44077</c:v>
                </c:pt>
                <c:pt idx="418">
                  <c:v>44076</c:v>
                </c:pt>
                <c:pt idx="419">
                  <c:v>44075</c:v>
                </c:pt>
                <c:pt idx="420">
                  <c:v>44074</c:v>
                </c:pt>
                <c:pt idx="421">
                  <c:v>44071</c:v>
                </c:pt>
                <c:pt idx="422">
                  <c:v>44070</c:v>
                </c:pt>
                <c:pt idx="423">
                  <c:v>44069</c:v>
                </c:pt>
                <c:pt idx="424">
                  <c:v>44068</c:v>
                </c:pt>
                <c:pt idx="425">
                  <c:v>44067</c:v>
                </c:pt>
                <c:pt idx="426">
                  <c:v>44064</c:v>
                </c:pt>
                <c:pt idx="427">
                  <c:v>44063</c:v>
                </c:pt>
                <c:pt idx="428">
                  <c:v>44062</c:v>
                </c:pt>
                <c:pt idx="429">
                  <c:v>44061</c:v>
                </c:pt>
                <c:pt idx="430">
                  <c:v>44060</c:v>
                </c:pt>
                <c:pt idx="431">
                  <c:v>44057</c:v>
                </c:pt>
                <c:pt idx="432">
                  <c:v>44056</c:v>
                </c:pt>
                <c:pt idx="433">
                  <c:v>44055</c:v>
                </c:pt>
                <c:pt idx="434">
                  <c:v>44054</c:v>
                </c:pt>
                <c:pt idx="435">
                  <c:v>44053</c:v>
                </c:pt>
                <c:pt idx="436">
                  <c:v>44050</c:v>
                </c:pt>
                <c:pt idx="437">
                  <c:v>44049</c:v>
                </c:pt>
                <c:pt idx="438">
                  <c:v>44048</c:v>
                </c:pt>
                <c:pt idx="439">
                  <c:v>44047</c:v>
                </c:pt>
                <c:pt idx="440">
                  <c:v>44046</c:v>
                </c:pt>
                <c:pt idx="441">
                  <c:v>44043</c:v>
                </c:pt>
                <c:pt idx="442">
                  <c:v>44042</c:v>
                </c:pt>
                <c:pt idx="443">
                  <c:v>44041</c:v>
                </c:pt>
                <c:pt idx="444">
                  <c:v>44040</c:v>
                </c:pt>
                <c:pt idx="445">
                  <c:v>44039</c:v>
                </c:pt>
                <c:pt idx="446">
                  <c:v>44036</c:v>
                </c:pt>
                <c:pt idx="447">
                  <c:v>44035</c:v>
                </c:pt>
                <c:pt idx="448">
                  <c:v>44034</c:v>
                </c:pt>
                <c:pt idx="449">
                  <c:v>44033</c:v>
                </c:pt>
                <c:pt idx="450">
                  <c:v>44032</c:v>
                </c:pt>
                <c:pt idx="451">
                  <c:v>44029</c:v>
                </c:pt>
                <c:pt idx="452">
                  <c:v>44028</c:v>
                </c:pt>
                <c:pt idx="453">
                  <c:v>44027</c:v>
                </c:pt>
                <c:pt idx="454">
                  <c:v>44026</c:v>
                </c:pt>
                <c:pt idx="455">
                  <c:v>44025</c:v>
                </c:pt>
                <c:pt idx="456">
                  <c:v>44022</c:v>
                </c:pt>
                <c:pt idx="457">
                  <c:v>44021</c:v>
                </c:pt>
                <c:pt idx="458">
                  <c:v>44020</c:v>
                </c:pt>
                <c:pt idx="459">
                  <c:v>44019</c:v>
                </c:pt>
                <c:pt idx="460">
                  <c:v>44018</c:v>
                </c:pt>
                <c:pt idx="461">
                  <c:v>44015</c:v>
                </c:pt>
                <c:pt idx="462">
                  <c:v>44014</c:v>
                </c:pt>
                <c:pt idx="463">
                  <c:v>44013</c:v>
                </c:pt>
                <c:pt idx="464">
                  <c:v>44012</c:v>
                </c:pt>
                <c:pt idx="465">
                  <c:v>44011</c:v>
                </c:pt>
                <c:pt idx="466">
                  <c:v>44008</c:v>
                </c:pt>
                <c:pt idx="467">
                  <c:v>44007</c:v>
                </c:pt>
                <c:pt idx="468">
                  <c:v>44006</c:v>
                </c:pt>
                <c:pt idx="469">
                  <c:v>44005</c:v>
                </c:pt>
                <c:pt idx="470">
                  <c:v>44004</c:v>
                </c:pt>
                <c:pt idx="471">
                  <c:v>44001</c:v>
                </c:pt>
                <c:pt idx="472">
                  <c:v>44000</c:v>
                </c:pt>
                <c:pt idx="473">
                  <c:v>43999</c:v>
                </c:pt>
                <c:pt idx="474">
                  <c:v>43998</c:v>
                </c:pt>
                <c:pt idx="475">
                  <c:v>43997</c:v>
                </c:pt>
                <c:pt idx="476">
                  <c:v>43994</c:v>
                </c:pt>
                <c:pt idx="477">
                  <c:v>43993</c:v>
                </c:pt>
                <c:pt idx="478">
                  <c:v>43992</c:v>
                </c:pt>
                <c:pt idx="479">
                  <c:v>43991</c:v>
                </c:pt>
                <c:pt idx="480">
                  <c:v>43990</c:v>
                </c:pt>
                <c:pt idx="481">
                  <c:v>43987</c:v>
                </c:pt>
                <c:pt idx="482">
                  <c:v>43986</c:v>
                </c:pt>
                <c:pt idx="483">
                  <c:v>43985</c:v>
                </c:pt>
                <c:pt idx="484">
                  <c:v>43984</c:v>
                </c:pt>
                <c:pt idx="485">
                  <c:v>43983</c:v>
                </c:pt>
                <c:pt idx="486">
                  <c:v>43980</c:v>
                </c:pt>
                <c:pt idx="487">
                  <c:v>43979</c:v>
                </c:pt>
                <c:pt idx="488">
                  <c:v>43978</c:v>
                </c:pt>
                <c:pt idx="489">
                  <c:v>43977</c:v>
                </c:pt>
                <c:pt idx="490">
                  <c:v>43973</c:v>
                </c:pt>
                <c:pt idx="491">
                  <c:v>43972</c:v>
                </c:pt>
                <c:pt idx="492">
                  <c:v>43971</c:v>
                </c:pt>
                <c:pt idx="493">
                  <c:v>43970</c:v>
                </c:pt>
                <c:pt idx="494">
                  <c:v>43969</c:v>
                </c:pt>
                <c:pt idx="495">
                  <c:v>43966</c:v>
                </c:pt>
                <c:pt idx="496">
                  <c:v>43965</c:v>
                </c:pt>
                <c:pt idx="497">
                  <c:v>43964</c:v>
                </c:pt>
                <c:pt idx="498">
                  <c:v>43963</c:v>
                </c:pt>
                <c:pt idx="499">
                  <c:v>43962</c:v>
                </c:pt>
                <c:pt idx="500">
                  <c:v>43959</c:v>
                </c:pt>
                <c:pt idx="501">
                  <c:v>43958</c:v>
                </c:pt>
                <c:pt idx="502">
                  <c:v>43957</c:v>
                </c:pt>
                <c:pt idx="503">
                  <c:v>43956</c:v>
                </c:pt>
                <c:pt idx="504">
                  <c:v>43955</c:v>
                </c:pt>
                <c:pt idx="505">
                  <c:v>43952</c:v>
                </c:pt>
                <c:pt idx="506">
                  <c:v>43951</c:v>
                </c:pt>
                <c:pt idx="507">
                  <c:v>43950</c:v>
                </c:pt>
                <c:pt idx="508">
                  <c:v>43949</c:v>
                </c:pt>
                <c:pt idx="509">
                  <c:v>43948</c:v>
                </c:pt>
                <c:pt idx="510">
                  <c:v>43945</c:v>
                </c:pt>
                <c:pt idx="511">
                  <c:v>43944</c:v>
                </c:pt>
                <c:pt idx="512">
                  <c:v>43943</c:v>
                </c:pt>
                <c:pt idx="513">
                  <c:v>43942</c:v>
                </c:pt>
                <c:pt idx="514">
                  <c:v>43941</c:v>
                </c:pt>
                <c:pt idx="515">
                  <c:v>43938</c:v>
                </c:pt>
                <c:pt idx="516">
                  <c:v>43937</c:v>
                </c:pt>
                <c:pt idx="517">
                  <c:v>43936</c:v>
                </c:pt>
                <c:pt idx="518">
                  <c:v>43935</c:v>
                </c:pt>
                <c:pt idx="519">
                  <c:v>43934</c:v>
                </c:pt>
                <c:pt idx="520">
                  <c:v>43930</c:v>
                </c:pt>
                <c:pt idx="521">
                  <c:v>43929</c:v>
                </c:pt>
                <c:pt idx="522">
                  <c:v>43928</c:v>
                </c:pt>
                <c:pt idx="523">
                  <c:v>43927</c:v>
                </c:pt>
                <c:pt idx="524">
                  <c:v>43924</c:v>
                </c:pt>
                <c:pt idx="525">
                  <c:v>43923</c:v>
                </c:pt>
                <c:pt idx="526">
                  <c:v>43922</c:v>
                </c:pt>
                <c:pt idx="527">
                  <c:v>43921</c:v>
                </c:pt>
                <c:pt idx="528">
                  <c:v>43920</c:v>
                </c:pt>
                <c:pt idx="529">
                  <c:v>43917</c:v>
                </c:pt>
                <c:pt idx="530">
                  <c:v>43916</c:v>
                </c:pt>
                <c:pt idx="531">
                  <c:v>43915</c:v>
                </c:pt>
                <c:pt idx="532">
                  <c:v>43914</c:v>
                </c:pt>
                <c:pt idx="533">
                  <c:v>43913</c:v>
                </c:pt>
                <c:pt idx="534">
                  <c:v>43910</c:v>
                </c:pt>
                <c:pt idx="535">
                  <c:v>43909</c:v>
                </c:pt>
                <c:pt idx="536">
                  <c:v>43908</c:v>
                </c:pt>
                <c:pt idx="537">
                  <c:v>43907</c:v>
                </c:pt>
                <c:pt idx="538">
                  <c:v>43906</c:v>
                </c:pt>
                <c:pt idx="539">
                  <c:v>43903</c:v>
                </c:pt>
                <c:pt idx="540">
                  <c:v>43902</c:v>
                </c:pt>
                <c:pt idx="541">
                  <c:v>43901</c:v>
                </c:pt>
                <c:pt idx="542">
                  <c:v>43900</c:v>
                </c:pt>
                <c:pt idx="543">
                  <c:v>43899</c:v>
                </c:pt>
                <c:pt idx="544">
                  <c:v>43896</c:v>
                </c:pt>
                <c:pt idx="545">
                  <c:v>43895</c:v>
                </c:pt>
                <c:pt idx="546">
                  <c:v>43894</c:v>
                </c:pt>
                <c:pt idx="547">
                  <c:v>43893</c:v>
                </c:pt>
                <c:pt idx="548">
                  <c:v>43892</c:v>
                </c:pt>
                <c:pt idx="549">
                  <c:v>43889</c:v>
                </c:pt>
                <c:pt idx="550">
                  <c:v>43888</c:v>
                </c:pt>
                <c:pt idx="551">
                  <c:v>43887</c:v>
                </c:pt>
                <c:pt idx="552">
                  <c:v>43886</c:v>
                </c:pt>
                <c:pt idx="553">
                  <c:v>43885</c:v>
                </c:pt>
                <c:pt idx="554">
                  <c:v>43882</c:v>
                </c:pt>
                <c:pt idx="555">
                  <c:v>43881</c:v>
                </c:pt>
                <c:pt idx="556">
                  <c:v>43880</c:v>
                </c:pt>
                <c:pt idx="557">
                  <c:v>43879</c:v>
                </c:pt>
                <c:pt idx="558">
                  <c:v>43875</c:v>
                </c:pt>
                <c:pt idx="559">
                  <c:v>43874</c:v>
                </c:pt>
                <c:pt idx="560">
                  <c:v>43873</c:v>
                </c:pt>
                <c:pt idx="561">
                  <c:v>43872</c:v>
                </c:pt>
                <c:pt idx="562">
                  <c:v>43871</c:v>
                </c:pt>
                <c:pt idx="563">
                  <c:v>43868</c:v>
                </c:pt>
                <c:pt idx="564">
                  <c:v>43867</c:v>
                </c:pt>
                <c:pt idx="565">
                  <c:v>43866</c:v>
                </c:pt>
                <c:pt idx="566">
                  <c:v>43865</c:v>
                </c:pt>
                <c:pt idx="567">
                  <c:v>43864</c:v>
                </c:pt>
                <c:pt idx="568">
                  <c:v>43861</c:v>
                </c:pt>
                <c:pt idx="569">
                  <c:v>43860</c:v>
                </c:pt>
                <c:pt idx="570">
                  <c:v>43859</c:v>
                </c:pt>
                <c:pt idx="571">
                  <c:v>43858</c:v>
                </c:pt>
                <c:pt idx="572">
                  <c:v>43857</c:v>
                </c:pt>
                <c:pt idx="573">
                  <c:v>43854</c:v>
                </c:pt>
                <c:pt idx="574">
                  <c:v>43853</c:v>
                </c:pt>
                <c:pt idx="575">
                  <c:v>43852</c:v>
                </c:pt>
                <c:pt idx="576">
                  <c:v>43851</c:v>
                </c:pt>
                <c:pt idx="577">
                  <c:v>43847</c:v>
                </c:pt>
                <c:pt idx="578">
                  <c:v>43846</c:v>
                </c:pt>
                <c:pt idx="579">
                  <c:v>43845</c:v>
                </c:pt>
                <c:pt idx="580">
                  <c:v>43844</c:v>
                </c:pt>
                <c:pt idx="581">
                  <c:v>43843</c:v>
                </c:pt>
                <c:pt idx="582">
                  <c:v>43840</c:v>
                </c:pt>
                <c:pt idx="583">
                  <c:v>43839</c:v>
                </c:pt>
                <c:pt idx="584">
                  <c:v>43838</c:v>
                </c:pt>
                <c:pt idx="585">
                  <c:v>43837</c:v>
                </c:pt>
                <c:pt idx="586">
                  <c:v>43836</c:v>
                </c:pt>
                <c:pt idx="587">
                  <c:v>43833</c:v>
                </c:pt>
                <c:pt idx="588">
                  <c:v>43832</c:v>
                </c:pt>
                <c:pt idx="589">
                  <c:v>43830</c:v>
                </c:pt>
                <c:pt idx="590">
                  <c:v>43829</c:v>
                </c:pt>
                <c:pt idx="591">
                  <c:v>43826</c:v>
                </c:pt>
                <c:pt idx="592">
                  <c:v>43825</c:v>
                </c:pt>
                <c:pt idx="593">
                  <c:v>43823</c:v>
                </c:pt>
                <c:pt idx="594">
                  <c:v>43822</c:v>
                </c:pt>
                <c:pt idx="595">
                  <c:v>43819</c:v>
                </c:pt>
                <c:pt idx="596">
                  <c:v>43818</c:v>
                </c:pt>
                <c:pt idx="597">
                  <c:v>43817</c:v>
                </c:pt>
                <c:pt idx="598">
                  <c:v>43816</c:v>
                </c:pt>
                <c:pt idx="599">
                  <c:v>43815</c:v>
                </c:pt>
                <c:pt idx="600">
                  <c:v>43812</c:v>
                </c:pt>
                <c:pt idx="601">
                  <c:v>43811</c:v>
                </c:pt>
                <c:pt idx="602">
                  <c:v>43810</c:v>
                </c:pt>
                <c:pt idx="603">
                  <c:v>43809</c:v>
                </c:pt>
                <c:pt idx="604">
                  <c:v>43808</c:v>
                </c:pt>
                <c:pt idx="605">
                  <c:v>43805</c:v>
                </c:pt>
                <c:pt idx="606">
                  <c:v>43804</c:v>
                </c:pt>
                <c:pt idx="607">
                  <c:v>43803</c:v>
                </c:pt>
                <c:pt idx="608">
                  <c:v>43802</c:v>
                </c:pt>
                <c:pt idx="609">
                  <c:v>43801</c:v>
                </c:pt>
                <c:pt idx="610">
                  <c:v>43796</c:v>
                </c:pt>
                <c:pt idx="611">
                  <c:v>43795</c:v>
                </c:pt>
                <c:pt idx="612">
                  <c:v>43794</c:v>
                </c:pt>
                <c:pt idx="613">
                  <c:v>43791</c:v>
                </c:pt>
                <c:pt idx="614">
                  <c:v>43790</c:v>
                </c:pt>
                <c:pt idx="615">
                  <c:v>43789</c:v>
                </c:pt>
                <c:pt idx="616">
                  <c:v>43788</c:v>
                </c:pt>
                <c:pt idx="617">
                  <c:v>43787</c:v>
                </c:pt>
                <c:pt idx="618">
                  <c:v>43784</c:v>
                </c:pt>
                <c:pt idx="619">
                  <c:v>43783</c:v>
                </c:pt>
                <c:pt idx="620">
                  <c:v>43782</c:v>
                </c:pt>
                <c:pt idx="621">
                  <c:v>43781</c:v>
                </c:pt>
                <c:pt idx="622">
                  <c:v>43780</c:v>
                </c:pt>
                <c:pt idx="623">
                  <c:v>43777</c:v>
                </c:pt>
                <c:pt idx="624">
                  <c:v>43776</c:v>
                </c:pt>
                <c:pt idx="625">
                  <c:v>43775</c:v>
                </c:pt>
                <c:pt idx="626">
                  <c:v>43774</c:v>
                </c:pt>
                <c:pt idx="627">
                  <c:v>43773</c:v>
                </c:pt>
                <c:pt idx="628">
                  <c:v>43770</c:v>
                </c:pt>
                <c:pt idx="629">
                  <c:v>43769</c:v>
                </c:pt>
                <c:pt idx="630">
                  <c:v>43768</c:v>
                </c:pt>
                <c:pt idx="631">
                  <c:v>43767</c:v>
                </c:pt>
                <c:pt idx="632">
                  <c:v>43766</c:v>
                </c:pt>
                <c:pt idx="633">
                  <c:v>43763</c:v>
                </c:pt>
                <c:pt idx="634">
                  <c:v>43762</c:v>
                </c:pt>
                <c:pt idx="635">
                  <c:v>43761</c:v>
                </c:pt>
                <c:pt idx="636">
                  <c:v>43760</c:v>
                </c:pt>
                <c:pt idx="637">
                  <c:v>43759</c:v>
                </c:pt>
                <c:pt idx="638">
                  <c:v>43756</c:v>
                </c:pt>
                <c:pt idx="639">
                  <c:v>43755</c:v>
                </c:pt>
                <c:pt idx="640">
                  <c:v>43754</c:v>
                </c:pt>
                <c:pt idx="641">
                  <c:v>43753</c:v>
                </c:pt>
                <c:pt idx="642">
                  <c:v>43752</c:v>
                </c:pt>
                <c:pt idx="643">
                  <c:v>43749</c:v>
                </c:pt>
                <c:pt idx="644">
                  <c:v>43748</c:v>
                </c:pt>
                <c:pt idx="645">
                  <c:v>43747</c:v>
                </c:pt>
                <c:pt idx="646">
                  <c:v>43746</c:v>
                </c:pt>
                <c:pt idx="647">
                  <c:v>43745</c:v>
                </c:pt>
                <c:pt idx="648">
                  <c:v>43742</c:v>
                </c:pt>
                <c:pt idx="649">
                  <c:v>43741</c:v>
                </c:pt>
                <c:pt idx="650">
                  <c:v>43740</c:v>
                </c:pt>
                <c:pt idx="651">
                  <c:v>43739</c:v>
                </c:pt>
                <c:pt idx="652">
                  <c:v>43738</c:v>
                </c:pt>
                <c:pt idx="653">
                  <c:v>43735</c:v>
                </c:pt>
                <c:pt idx="654">
                  <c:v>43734</c:v>
                </c:pt>
                <c:pt idx="655">
                  <c:v>43733</c:v>
                </c:pt>
                <c:pt idx="656">
                  <c:v>43732</c:v>
                </c:pt>
                <c:pt idx="657">
                  <c:v>43731</c:v>
                </c:pt>
                <c:pt idx="658">
                  <c:v>43728</c:v>
                </c:pt>
                <c:pt idx="659">
                  <c:v>43727</c:v>
                </c:pt>
                <c:pt idx="660">
                  <c:v>43726</c:v>
                </c:pt>
                <c:pt idx="661">
                  <c:v>43725</c:v>
                </c:pt>
                <c:pt idx="662">
                  <c:v>43724</c:v>
                </c:pt>
                <c:pt idx="663">
                  <c:v>43721</c:v>
                </c:pt>
                <c:pt idx="664">
                  <c:v>43720</c:v>
                </c:pt>
                <c:pt idx="665">
                  <c:v>43719</c:v>
                </c:pt>
                <c:pt idx="666">
                  <c:v>43718</c:v>
                </c:pt>
                <c:pt idx="667">
                  <c:v>43717</c:v>
                </c:pt>
                <c:pt idx="668">
                  <c:v>43714</c:v>
                </c:pt>
                <c:pt idx="669">
                  <c:v>43713</c:v>
                </c:pt>
                <c:pt idx="670">
                  <c:v>43712</c:v>
                </c:pt>
                <c:pt idx="671">
                  <c:v>43711</c:v>
                </c:pt>
                <c:pt idx="672">
                  <c:v>43710</c:v>
                </c:pt>
                <c:pt idx="673">
                  <c:v>43707</c:v>
                </c:pt>
                <c:pt idx="674">
                  <c:v>43706</c:v>
                </c:pt>
                <c:pt idx="675">
                  <c:v>43705</c:v>
                </c:pt>
                <c:pt idx="676">
                  <c:v>43704</c:v>
                </c:pt>
                <c:pt idx="677">
                  <c:v>43703</c:v>
                </c:pt>
                <c:pt idx="678">
                  <c:v>43700</c:v>
                </c:pt>
                <c:pt idx="679">
                  <c:v>43699</c:v>
                </c:pt>
                <c:pt idx="680">
                  <c:v>43698</c:v>
                </c:pt>
                <c:pt idx="681">
                  <c:v>43697</c:v>
                </c:pt>
                <c:pt idx="682">
                  <c:v>43696</c:v>
                </c:pt>
                <c:pt idx="683">
                  <c:v>43693</c:v>
                </c:pt>
                <c:pt idx="684">
                  <c:v>43692</c:v>
                </c:pt>
                <c:pt idx="685">
                  <c:v>43691</c:v>
                </c:pt>
                <c:pt idx="686">
                  <c:v>43690</c:v>
                </c:pt>
                <c:pt idx="687">
                  <c:v>43689</c:v>
                </c:pt>
                <c:pt idx="688">
                  <c:v>43686</c:v>
                </c:pt>
                <c:pt idx="689">
                  <c:v>43685</c:v>
                </c:pt>
                <c:pt idx="690">
                  <c:v>43684</c:v>
                </c:pt>
                <c:pt idx="691">
                  <c:v>43683</c:v>
                </c:pt>
                <c:pt idx="692">
                  <c:v>43682</c:v>
                </c:pt>
                <c:pt idx="693">
                  <c:v>43679</c:v>
                </c:pt>
                <c:pt idx="694">
                  <c:v>43678</c:v>
                </c:pt>
                <c:pt idx="695">
                  <c:v>43677</c:v>
                </c:pt>
                <c:pt idx="696">
                  <c:v>43676</c:v>
                </c:pt>
                <c:pt idx="697">
                  <c:v>43675</c:v>
                </c:pt>
                <c:pt idx="698">
                  <c:v>43672</c:v>
                </c:pt>
                <c:pt idx="699">
                  <c:v>43671</c:v>
                </c:pt>
                <c:pt idx="700">
                  <c:v>43670</c:v>
                </c:pt>
                <c:pt idx="701">
                  <c:v>43669</c:v>
                </c:pt>
                <c:pt idx="702">
                  <c:v>43668</c:v>
                </c:pt>
                <c:pt idx="703">
                  <c:v>43665</c:v>
                </c:pt>
                <c:pt idx="704">
                  <c:v>43664</c:v>
                </c:pt>
                <c:pt idx="705">
                  <c:v>43663</c:v>
                </c:pt>
                <c:pt idx="706">
                  <c:v>43662</c:v>
                </c:pt>
                <c:pt idx="707">
                  <c:v>43661</c:v>
                </c:pt>
                <c:pt idx="708">
                  <c:v>43658</c:v>
                </c:pt>
                <c:pt idx="709">
                  <c:v>43657</c:v>
                </c:pt>
                <c:pt idx="710">
                  <c:v>43656</c:v>
                </c:pt>
                <c:pt idx="711">
                  <c:v>43655</c:v>
                </c:pt>
                <c:pt idx="712">
                  <c:v>43654</c:v>
                </c:pt>
                <c:pt idx="713">
                  <c:v>43651</c:v>
                </c:pt>
                <c:pt idx="714">
                  <c:v>43650</c:v>
                </c:pt>
                <c:pt idx="715">
                  <c:v>43649</c:v>
                </c:pt>
                <c:pt idx="716">
                  <c:v>43648</c:v>
                </c:pt>
                <c:pt idx="717">
                  <c:v>43647</c:v>
                </c:pt>
                <c:pt idx="718">
                  <c:v>43644</c:v>
                </c:pt>
                <c:pt idx="719">
                  <c:v>43643</c:v>
                </c:pt>
                <c:pt idx="720">
                  <c:v>43642</c:v>
                </c:pt>
                <c:pt idx="721">
                  <c:v>43641</c:v>
                </c:pt>
                <c:pt idx="722">
                  <c:v>43640</c:v>
                </c:pt>
                <c:pt idx="723">
                  <c:v>43637</c:v>
                </c:pt>
                <c:pt idx="724">
                  <c:v>43636</c:v>
                </c:pt>
                <c:pt idx="725">
                  <c:v>43635</c:v>
                </c:pt>
                <c:pt idx="726">
                  <c:v>43634</c:v>
                </c:pt>
                <c:pt idx="727">
                  <c:v>43633</c:v>
                </c:pt>
                <c:pt idx="728">
                  <c:v>43630</c:v>
                </c:pt>
                <c:pt idx="729">
                  <c:v>43629</c:v>
                </c:pt>
                <c:pt idx="730">
                  <c:v>43628</c:v>
                </c:pt>
                <c:pt idx="731">
                  <c:v>43627</c:v>
                </c:pt>
                <c:pt idx="732">
                  <c:v>43626</c:v>
                </c:pt>
                <c:pt idx="733">
                  <c:v>43623</c:v>
                </c:pt>
                <c:pt idx="734">
                  <c:v>43622</c:v>
                </c:pt>
                <c:pt idx="735">
                  <c:v>43621</c:v>
                </c:pt>
                <c:pt idx="736">
                  <c:v>43620</c:v>
                </c:pt>
                <c:pt idx="737">
                  <c:v>43619</c:v>
                </c:pt>
                <c:pt idx="738">
                  <c:v>43616</c:v>
                </c:pt>
                <c:pt idx="739">
                  <c:v>43615</c:v>
                </c:pt>
                <c:pt idx="740">
                  <c:v>43614</c:v>
                </c:pt>
                <c:pt idx="741">
                  <c:v>43613</c:v>
                </c:pt>
                <c:pt idx="742">
                  <c:v>43612</c:v>
                </c:pt>
                <c:pt idx="743">
                  <c:v>43609</c:v>
                </c:pt>
                <c:pt idx="744">
                  <c:v>43608</c:v>
                </c:pt>
                <c:pt idx="745">
                  <c:v>43607</c:v>
                </c:pt>
                <c:pt idx="746">
                  <c:v>43606</c:v>
                </c:pt>
                <c:pt idx="747">
                  <c:v>43605</c:v>
                </c:pt>
                <c:pt idx="748">
                  <c:v>43602</c:v>
                </c:pt>
                <c:pt idx="749">
                  <c:v>43601</c:v>
                </c:pt>
                <c:pt idx="750">
                  <c:v>43600</c:v>
                </c:pt>
                <c:pt idx="751">
                  <c:v>43599</c:v>
                </c:pt>
                <c:pt idx="752">
                  <c:v>43598</c:v>
                </c:pt>
                <c:pt idx="753">
                  <c:v>43595</c:v>
                </c:pt>
                <c:pt idx="754">
                  <c:v>43594</c:v>
                </c:pt>
                <c:pt idx="755">
                  <c:v>43593</c:v>
                </c:pt>
                <c:pt idx="756">
                  <c:v>43592</c:v>
                </c:pt>
                <c:pt idx="757">
                  <c:v>43591</c:v>
                </c:pt>
                <c:pt idx="758">
                  <c:v>43588</c:v>
                </c:pt>
                <c:pt idx="759">
                  <c:v>43587</c:v>
                </c:pt>
                <c:pt idx="760">
                  <c:v>43586</c:v>
                </c:pt>
                <c:pt idx="761">
                  <c:v>43585</c:v>
                </c:pt>
                <c:pt idx="762">
                  <c:v>43584</c:v>
                </c:pt>
                <c:pt idx="763">
                  <c:v>43581</c:v>
                </c:pt>
                <c:pt idx="764">
                  <c:v>43580</c:v>
                </c:pt>
                <c:pt idx="765">
                  <c:v>43579</c:v>
                </c:pt>
                <c:pt idx="766">
                  <c:v>43578</c:v>
                </c:pt>
                <c:pt idx="767">
                  <c:v>43577</c:v>
                </c:pt>
                <c:pt idx="768">
                  <c:v>43574</c:v>
                </c:pt>
                <c:pt idx="769">
                  <c:v>43573</c:v>
                </c:pt>
                <c:pt idx="770">
                  <c:v>43572</c:v>
                </c:pt>
                <c:pt idx="771">
                  <c:v>43571</c:v>
                </c:pt>
                <c:pt idx="772">
                  <c:v>43570</c:v>
                </c:pt>
                <c:pt idx="773">
                  <c:v>43567</c:v>
                </c:pt>
                <c:pt idx="774">
                  <c:v>43566</c:v>
                </c:pt>
                <c:pt idx="775">
                  <c:v>43565</c:v>
                </c:pt>
                <c:pt idx="776">
                  <c:v>43564</c:v>
                </c:pt>
                <c:pt idx="777">
                  <c:v>43563</c:v>
                </c:pt>
                <c:pt idx="778">
                  <c:v>43560</c:v>
                </c:pt>
                <c:pt idx="779">
                  <c:v>43559</c:v>
                </c:pt>
                <c:pt idx="780">
                  <c:v>43558</c:v>
                </c:pt>
                <c:pt idx="781">
                  <c:v>43557</c:v>
                </c:pt>
                <c:pt idx="782">
                  <c:v>43556</c:v>
                </c:pt>
                <c:pt idx="783">
                  <c:v>43553</c:v>
                </c:pt>
                <c:pt idx="784">
                  <c:v>43552</c:v>
                </c:pt>
                <c:pt idx="785">
                  <c:v>43551</c:v>
                </c:pt>
                <c:pt idx="786">
                  <c:v>43550</c:v>
                </c:pt>
                <c:pt idx="787">
                  <c:v>43549</c:v>
                </c:pt>
                <c:pt idx="788">
                  <c:v>43546</c:v>
                </c:pt>
                <c:pt idx="789">
                  <c:v>43545</c:v>
                </c:pt>
                <c:pt idx="790">
                  <c:v>43544</c:v>
                </c:pt>
                <c:pt idx="791">
                  <c:v>43543</c:v>
                </c:pt>
                <c:pt idx="792">
                  <c:v>43542</c:v>
                </c:pt>
                <c:pt idx="793">
                  <c:v>43539</c:v>
                </c:pt>
                <c:pt idx="794">
                  <c:v>43538</c:v>
                </c:pt>
                <c:pt idx="795">
                  <c:v>43537</c:v>
                </c:pt>
                <c:pt idx="796">
                  <c:v>43536</c:v>
                </c:pt>
                <c:pt idx="797">
                  <c:v>43535</c:v>
                </c:pt>
                <c:pt idx="798">
                  <c:v>43532</c:v>
                </c:pt>
                <c:pt idx="799">
                  <c:v>43531</c:v>
                </c:pt>
                <c:pt idx="800">
                  <c:v>43530</c:v>
                </c:pt>
                <c:pt idx="801">
                  <c:v>43529</c:v>
                </c:pt>
                <c:pt idx="802">
                  <c:v>43528</c:v>
                </c:pt>
                <c:pt idx="803">
                  <c:v>43525</c:v>
                </c:pt>
                <c:pt idx="804">
                  <c:v>43524</c:v>
                </c:pt>
                <c:pt idx="805">
                  <c:v>43523</c:v>
                </c:pt>
                <c:pt idx="806">
                  <c:v>43522</c:v>
                </c:pt>
                <c:pt idx="807">
                  <c:v>43521</c:v>
                </c:pt>
                <c:pt idx="808">
                  <c:v>43518</c:v>
                </c:pt>
                <c:pt idx="809">
                  <c:v>43517</c:v>
                </c:pt>
                <c:pt idx="810">
                  <c:v>43516</c:v>
                </c:pt>
                <c:pt idx="811">
                  <c:v>43515</c:v>
                </c:pt>
                <c:pt idx="812">
                  <c:v>43514</c:v>
                </c:pt>
                <c:pt idx="813">
                  <c:v>43511</c:v>
                </c:pt>
                <c:pt idx="814">
                  <c:v>43510</c:v>
                </c:pt>
                <c:pt idx="815">
                  <c:v>43509</c:v>
                </c:pt>
                <c:pt idx="816">
                  <c:v>43508</c:v>
                </c:pt>
                <c:pt idx="817">
                  <c:v>43507</c:v>
                </c:pt>
                <c:pt idx="818">
                  <c:v>43504</c:v>
                </c:pt>
                <c:pt idx="819">
                  <c:v>43503</c:v>
                </c:pt>
                <c:pt idx="820">
                  <c:v>43502</c:v>
                </c:pt>
                <c:pt idx="821">
                  <c:v>43501</c:v>
                </c:pt>
                <c:pt idx="822">
                  <c:v>43500</c:v>
                </c:pt>
                <c:pt idx="823">
                  <c:v>43497</c:v>
                </c:pt>
                <c:pt idx="824">
                  <c:v>43496</c:v>
                </c:pt>
                <c:pt idx="825">
                  <c:v>43495</c:v>
                </c:pt>
                <c:pt idx="826">
                  <c:v>43494</c:v>
                </c:pt>
                <c:pt idx="827">
                  <c:v>43493</c:v>
                </c:pt>
                <c:pt idx="828">
                  <c:v>43490</c:v>
                </c:pt>
                <c:pt idx="829">
                  <c:v>43489</c:v>
                </c:pt>
                <c:pt idx="830">
                  <c:v>43488</c:v>
                </c:pt>
                <c:pt idx="831">
                  <c:v>43487</c:v>
                </c:pt>
                <c:pt idx="832">
                  <c:v>43486</c:v>
                </c:pt>
                <c:pt idx="833">
                  <c:v>43483</c:v>
                </c:pt>
                <c:pt idx="834">
                  <c:v>43482</c:v>
                </c:pt>
                <c:pt idx="835">
                  <c:v>43481</c:v>
                </c:pt>
                <c:pt idx="836">
                  <c:v>43480</c:v>
                </c:pt>
                <c:pt idx="837">
                  <c:v>43479</c:v>
                </c:pt>
                <c:pt idx="838">
                  <c:v>43476</c:v>
                </c:pt>
                <c:pt idx="839">
                  <c:v>43475</c:v>
                </c:pt>
                <c:pt idx="840">
                  <c:v>43474</c:v>
                </c:pt>
                <c:pt idx="841">
                  <c:v>43473</c:v>
                </c:pt>
                <c:pt idx="842">
                  <c:v>43472</c:v>
                </c:pt>
                <c:pt idx="843">
                  <c:v>43469</c:v>
                </c:pt>
                <c:pt idx="844">
                  <c:v>43468</c:v>
                </c:pt>
                <c:pt idx="845">
                  <c:v>43467</c:v>
                </c:pt>
                <c:pt idx="846">
                  <c:v>43462</c:v>
                </c:pt>
                <c:pt idx="847">
                  <c:v>43461</c:v>
                </c:pt>
                <c:pt idx="848">
                  <c:v>43460</c:v>
                </c:pt>
                <c:pt idx="849">
                  <c:v>43455</c:v>
                </c:pt>
                <c:pt idx="850">
                  <c:v>43454</c:v>
                </c:pt>
                <c:pt idx="851">
                  <c:v>43453</c:v>
                </c:pt>
                <c:pt idx="852">
                  <c:v>43452</c:v>
                </c:pt>
                <c:pt idx="853">
                  <c:v>43451</c:v>
                </c:pt>
                <c:pt idx="854">
                  <c:v>43448</c:v>
                </c:pt>
                <c:pt idx="855">
                  <c:v>43447</c:v>
                </c:pt>
                <c:pt idx="856">
                  <c:v>43446</c:v>
                </c:pt>
                <c:pt idx="857">
                  <c:v>43445</c:v>
                </c:pt>
                <c:pt idx="858">
                  <c:v>43444</c:v>
                </c:pt>
                <c:pt idx="859">
                  <c:v>43441</c:v>
                </c:pt>
                <c:pt idx="860">
                  <c:v>43440</c:v>
                </c:pt>
                <c:pt idx="861">
                  <c:v>43439</c:v>
                </c:pt>
                <c:pt idx="862">
                  <c:v>43438</c:v>
                </c:pt>
                <c:pt idx="863">
                  <c:v>43437</c:v>
                </c:pt>
                <c:pt idx="864">
                  <c:v>43434</c:v>
                </c:pt>
                <c:pt idx="865">
                  <c:v>43433</c:v>
                </c:pt>
                <c:pt idx="866">
                  <c:v>43432</c:v>
                </c:pt>
                <c:pt idx="867">
                  <c:v>43431</c:v>
                </c:pt>
                <c:pt idx="868">
                  <c:v>43430</c:v>
                </c:pt>
                <c:pt idx="869">
                  <c:v>43425</c:v>
                </c:pt>
                <c:pt idx="870">
                  <c:v>43424</c:v>
                </c:pt>
                <c:pt idx="871">
                  <c:v>43423</c:v>
                </c:pt>
                <c:pt idx="872">
                  <c:v>43420</c:v>
                </c:pt>
                <c:pt idx="873">
                  <c:v>43419</c:v>
                </c:pt>
                <c:pt idx="874">
                  <c:v>43418</c:v>
                </c:pt>
                <c:pt idx="875">
                  <c:v>43417</c:v>
                </c:pt>
                <c:pt idx="876">
                  <c:v>43416</c:v>
                </c:pt>
                <c:pt idx="877">
                  <c:v>43413</c:v>
                </c:pt>
                <c:pt idx="878">
                  <c:v>43412</c:v>
                </c:pt>
                <c:pt idx="879">
                  <c:v>43411</c:v>
                </c:pt>
                <c:pt idx="880">
                  <c:v>43410</c:v>
                </c:pt>
                <c:pt idx="881">
                  <c:v>43409</c:v>
                </c:pt>
                <c:pt idx="882">
                  <c:v>43406</c:v>
                </c:pt>
                <c:pt idx="883">
                  <c:v>43405</c:v>
                </c:pt>
                <c:pt idx="884">
                  <c:v>43404</c:v>
                </c:pt>
                <c:pt idx="885">
                  <c:v>43403</c:v>
                </c:pt>
                <c:pt idx="886">
                  <c:v>43402</c:v>
                </c:pt>
                <c:pt idx="887">
                  <c:v>43399</c:v>
                </c:pt>
                <c:pt idx="888">
                  <c:v>43398</c:v>
                </c:pt>
                <c:pt idx="889">
                  <c:v>43397</c:v>
                </c:pt>
                <c:pt idx="890">
                  <c:v>43396</c:v>
                </c:pt>
                <c:pt idx="891">
                  <c:v>43395</c:v>
                </c:pt>
                <c:pt idx="892">
                  <c:v>43392</c:v>
                </c:pt>
                <c:pt idx="893">
                  <c:v>43391</c:v>
                </c:pt>
                <c:pt idx="894">
                  <c:v>43390</c:v>
                </c:pt>
                <c:pt idx="895">
                  <c:v>43389</c:v>
                </c:pt>
                <c:pt idx="896">
                  <c:v>43388</c:v>
                </c:pt>
                <c:pt idx="897">
                  <c:v>43385</c:v>
                </c:pt>
                <c:pt idx="898">
                  <c:v>43384</c:v>
                </c:pt>
                <c:pt idx="899">
                  <c:v>43383</c:v>
                </c:pt>
                <c:pt idx="900">
                  <c:v>43382</c:v>
                </c:pt>
                <c:pt idx="901">
                  <c:v>43381</c:v>
                </c:pt>
                <c:pt idx="902">
                  <c:v>43378</c:v>
                </c:pt>
                <c:pt idx="903">
                  <c:v>43377</c:v>
                </c:pt>
                <c:pt idx="904">
                  <c:v>43376</c:v>
                </c:pt>
                <c:pt idx="905">
                  <c:v>43375</c:v>
                </c:pt>
                <c:pt idx="906">
                  <c:v>43374</c:v>
                </c:pt>
                <c:pt idx="907">
                  <c:v>43371</c:v>
                </c:pt>
                <c:pt idx="908">
                  <c:v>43370</c:v>
                </c:pt>
                <c:pt idx="909">
                  <c:v>43369</c:v>
                </c:pt>
                <c:pt idx="910">
                  <c:v>43368</c:v>
                </c:pt>
                <c:pt idx="911">
                  <c:v>43367</c:v>
                </c:pt>
                <c:pt idx="912">
                  <c:v>43364</c:v>
                </c:pt>
                <c:pt idx="913">
                  <c:v>43363</c:v>
                </c:pt>
                <c:pt idx="914">
                  <c:v>43362</c:v>
                </c:pt>
                <c:pt idx="915">
                  <c:v>43361</c:v>
                </c:pt>
                <c:pt idx="916">
                  <c:v>43360</c:v>
                </c:pt>
                <c:pt idx="917">
                  <c:v>43357</c:v>
                </c:pt>
                <c:pt idx="918">
                  <c:v>43356</c:v>
                </c:pt>
                <c:pt idx="919">
                  <c:v>43355</c:v>
                </c:pt>
                <c:pt idx="920">
                  <c:v>43354</c:v>
                </c:pt>
                <c:pt idx="921">
                  <c:v>43353</c:v>
                </c:pt>
                <c:pt idx="922">
                  <c:v>43350</c:v>
                </c:pt>
                <c:pt idx="923">
                  <c:v>43349</c:v>
                </c:pt>
                <c:pt idx="924">
                  <c:v>43348</c:v>
                </c:pt>
                <c:pt idx="925">
                  <c:v>43347</c:v>
                </c:pt>
                <c:pt idx="926">
                  <c:v>43343</c:v>
                </c:pt>
                <c:pt idx="927">
                  <c:v>43342</c:v>
                </c:pt>
                <c:pt idx="928">
                  <c:v>43341</c:v>
                </c:pt>
                <c:pt idx="929">
                  <c:v>43340</c:v>
                </c:pt>
                <c:pt idx="930">
                  <c:v>43339</c:v>
                </c:pt>
                <c:pt idx="931">
                  <c:v>43336</c:v>
                </c:pt>
                <c:pt idx="932">
                  <c:v>43335</c:v>
                </c:pt>
                <c:pt idx="933">
                  <c:v>43334</c:v>
                </c:pt>
                <c:pt idx="934">
                  <c:v>43333</c:v>
                </c:pt>
                <c:pt idx="935">
                  <c:v>43332</c:v>
                </c:pt>
                <c:pt idx="936">
                  <c:v>43329</c:v>
                </c:pt>
                <c:pt idx="937">
                  <c:v>43328</c:v>
                </c:pt>
                <c:pt idx="938">
                  <c:v>43327</c:v>
                </c:pt>
                <c:pt idx="939">
                  <c:v>43326</c:v>
                </c:pt>
                <c:pt idx="940">
                  <c:v>43325</c:v>
                </c:pt>
                <c:pt idx="941">
                  <c:v>43322</c:v>
                </c:pt>
                <c:pt idx="942">
                  <c:v>43321</c:v>
                </c:pt>
                <c:pt idx="943">
                  <c:v>43320</c:v>
                </c:pt>
                <c:pt idx="944">
                  <c:v>43319</c:v>
                </c:pt>
                <c:pt idx="945">
                  <c:v>43318</c:v>
                </c:pt>
                <c:pt idx="946">
                  <c:v>43315</c:v>
                </c:pt>
                <c:pt idx="947">
                  <c:v>43314</c:v>
                </c:pt>
                <c:pt idx="948">
                  <c:v>43313</c:v>
                </c:pt>
                <c:pt idx="949">
                  <c:v>43312</c:v>
                </c:pt>
                <c:pt idx="950">
                  <c:v>43311</c:v>
                </c:pt>
                <c:pt idx="951">
                  <c:v>43308</c:v>
                </c:pt>
                <c:pt idx="952">
                  <c:v>43307</c:v>
                </c:pt>
                <c:pt idx="953">
                  <c:v>43306</c:v>
                </c:pt>
                <c:pt idx="954">
                  <c:v>43305</c:v>
                </c:pt>
                <c:pt idx="955">
                  <c:v>43304</c:v>
                </c:pt>
                <c:pt idx="956">
                  <c:v>43301</c:v>
                </c:pt>
                <c:pt idx="957">
                  <c:v>43300</c:v>
                </c:pt>
                <c:pt idx="958">
                  <c:v>43299</c:v>
                </c:pt>
                <c:pt idx="959">
                  <c:v>43298</c:v>
                </c:pt>
                <c:pt idx="960">
                  <c:v>43297</c:v>
                </c:pt>
                <c:pt idx="961">
                  <c:v>43294</c:v>
                </c:pt>
                <c:pt idx="962">
                  <c:v>43293</c:v>
                </c:pt>
                <c:pt idx="963">
                  <c:v>43292</c:v>
                </c:pt>
                <c:pt idx="964">
                  <c:v>43291</c:v>
                </c:pt>
                <c:pt idx="965">
                  <c:v>43290</c:v>
                </c:pt>
                <c:pt idx="966">
                  <c:v>43287</c:v>
                </c:pt>
                <c:pt idx="967">
                  <c:v>43286</c:v>
                </c:pt>
                <c:pt idx="968">
                  <c:v>43284</c:v>
                </c:pt>
                <c:pt idx="969">
                  <c:v>43283</c:v>
                </c:pt>
                <c:pt idx="970">
                  <c:v>43280</c:v>
                </c:pt>
                <c:pt idx="971">
                  <c:v>43279</c:v>
                </c:pt>
                <c:pt idx="972">
                  <c:v>43278</c:v>
                </c:pt>
                <c:pt idx="973">
                  <c:v>43277</c:v>
                </c:pt>
                <c:pt idx="974">
                  <c:v>43276</c:v>
                </c:pt>
                <c:pt idx="975">
                  <c:v>43273</c:v>
                </c:pt>
                <c:pt idx="976">
                  <c:v>43272</c:v>
                </c:pt>
                <c:pt idx="977">
                  <c:v>43271</c:v>
                </c:pt>
                <c:pt idx="978">
                  <c:v>43270</c:v>
                </c:pt>
                <c:pt idx="979">
                  <c:v>43269</c:v>
                </c:pt>
                <c:pt idx="980">
                  <c:v>43266</c:v>
                </c:pt>
                <c:pt idx="981">
                  <c:v>43265</c:v>
                </c:pt>
                <c:pt idx="982">
                  <c:v>43264</c:v>
                </c:pt>
                <c:pt idx="983">
                  <c:v>43263</c:v>
                </c:pt>
                <c:pt idx="984">
                  <c:v>43262</c:v>
                </c:pt>
                <c:pt idx="985">
                  <c:v>43259</c:v>
                </c:pt>
                <c:pt idx="986">
                  <c:v>43258</c:v>
                </c:pt>
                <c:pt idx="987">
                  <c:v>43257</c:v>
                </c:pt>
                <c:pt idx="988">
                  <c:v>43256</c:v>
                </c:pt>
                <c:pt idx="989">
                  <c:v>43255</c:v>
                </c:pt>
                <c:pt idx="990">
                  <c:v>43252</c:v>
                </c:pt>
                <c:pt idx="991">
                  <c:v>43251</c:v>
                </c:pt>
                <c:pt idx="992">
                  <c:v>43250</c:v>
                </c:pt>
                <c:pt idx="993">
                  <c:v>43249</c:v>
                </c:pt>
                <c:pt idx="994">
                  <c:v>43245</c:v>
                </c:pt>
                <c:pt idx="995">
                  <c:v>43244</c:v>
                </c:pt>
                <c:pt idx="996">
                  <c:v>43243</c:v>
                </c:pt>
                <c:pt idx="997">
                  <c:v>43242</c:v>
                </c:pt>
                <c:pt idx="998">
                  <c:v>43241</c:v>
                </c:pt>
                <c:pt idx="999">
                  <c:v>43238</c:v>
                </c:pt>
                <c:pt idx="1000">
                  <c:v>43237</c:v>
                </c:pt>
                <c:pt idx="1001">
                  <c:v>43236</c:v>
                </c:pt>
                <c:pt idx="1002">
                  <c:v>43235</c:v>
                </c:pt>
                <c:pt idx="1003">
                  <c:v>43234</c:v>
                </c:pt>
                <c:pt idx="1004">
                  <c:v>43231</c:v>
                </c:pt>
                <c:pt idx="1005">
                  <c:v>43230</c:v>
                </c:pt>
                <c:pt idx="1006">
                  <c:v>43229</c:v>
                </c:pt>
                <c:pt idx="1007">
                  <c:v>43228</c:v>
                </c:pt>
                <c:pt idx="1008">
                  <c:v>43227</c:v>
                </c:pt>
                <c:pt idx="1009">
                  <c:v>43224</c:v>
                </c:pt>
                <c:pt idx="1010">
                  <c:v>43223</c:v>
                </c:pt>
                <c:pt idx="1011">
                  <c:v>43222</c:v>
                </c:pt>
                <c:pt idx="1012">
                  <c:v>43221</c:v>
                </c:pt>
                <c:pt idx="1013">
                  <c:v>43220</c:v>
                </c:pt>
                <c:pt idx="1014">
                  <c:v>43217</c:v>
                </c:pt>
                <c:pt idx="1015">
                  <c:v>43216</c:v>
                </c:pt>
                <c:pt idx="1016">
                  <c:v>43215</c:v>
                </c:pt>
                <c:pt idx="1017">
                  <c:v>43214</c:v>
                </c:pt>
                <c:pt idx="1018">
                  <c:v>43213</c:v>
                </c:pt>
                <c:pt idx="1019">
                  <c:v>43210</c:v>
                </c:pt>
                <c:pt idx="1020">
                  <c:v>43209</c:v>
                </c:pt>
                <c:pt idx="1021">
                  <c:v>43208</c:v>
                </c:pt>
                <c:pt idx="1022">
                  <c:v>43207</c:v>
                </c:pt>
                <c:pt idx="1023">
                  <c:v>43206</c:v>
                </c:pt>
                <c:pt idx="1024">
                  <c:v>43203</c:v>
                </c:pt>
                <c:pt idx="1025">
                  <c:v>43202</c:v>
                </c:pt>
                <c:pt idx="1026">
                  <c:v>43201</c:v>
                </c:pt>
                <c:pt idx="1027">
                  <c:v>43200</c:v>
                </c:pt>
                <c:pt idx="1028">
                  <c:v>43199</c:v>
                </c:pt>
                <c:pt idx="1029">
                  <c:v>43196</c:v>
                </c:pt>
                <c:pt idx="1030">
                  <c:v>43195</c:v>
                </c:pt>
                <c:pt idx="1031">
                  <c:v>43194</c:v>
                </c:pt>
                <c:pt idx="1032">
                  <c:v>43193</c:v>
                </c:pt>
                <c:pt idx="1033">
                  <c:v>43192</c:v>
                </c:pt>
                <c:pt idx="1034">
                  <c:v>43188</c:v>
                </c:pt>
                <c:pt idx="1035">
                  <c:v>43187</c:v>
                </c:pt>
                <c:pt idx="1036">
                  <c:v>43186</c:v>
                </c:pt>
                <c:pt idx="1037">
                  <c:v>43185</c:v>
                </c:pt>
                <c:pt idx="1038">
                  <c:v>43182</c:v>
                </c:pt>
                <c:pt idx="1039">
                  <c:v>43181</c:v>
                </c:pt>
                <c:pt idx="1040">
                  <c:v>43180</c:v>
                </c:pt>
                <c:pt idx="1041">
                  <c:v>43179</c:v>
                </c:pt>
                <c:pt idx="1042">
                  <c:v>43178</c:v>
                </c:pt>
                <c:pt idx="1043">
                  <c:v>43175</c:v>
                </c:pt>
                <c:pt idx="1044">
                  <c:v>43174</c:v>
                </c:pt>
                <c:pt idx="1045">
                  <c:v>43173</c:v>
                </c:pt>
                <c:pt idx="1046">
                  <c:v>43172</c:v>
                </c:pt>
                <c:pt idx="1047">
                  <c:v>43171</c:v>
                </c:pt>
                <c:pt idx="1048">
                  <c:v>43168</c:v>
                </c:pt>
                <c:pt idx="1049">
                  <c:v>43167</c:v>
                </c:pt>
                <c:pt idx="1050">
                  <c:v>43166</c:v>
                </c:pt>
                <c:pt idx="1051">
                  <c:v>43165</c:v>
                </c:pt>
                <c:pt idx="1052">
                  <c:v>43164</c:v>
                </c:pt>
                <c:pt idx="1053">
                  <c:v>43161</c:v>
                </c:pt>
                <c:pt idx="1054">
                  <c:v>43160</c:v>
                </c:pt>
                <c:pt idx="1055">
                  <c:v>43159</c:v>
                </c:pt>
                <c:pt idx="1056">
                  <c:v>43158</c:v>
                </c:pt>
                <c:pt idx="1057">
                  <c:v>43157</c:v>
                </c:pt>
                <c:pt idx="1058">
                  <c:v>43154</c:v>
                </c:pt>
                <c:pt idx="1059">
                  <c:v>43153</c:v>
                </c:pt>
                <c:pt idx="1060">
                  <c:v>43152</c:v>
                </c:pt>
                <c:pt idx="1061">
                  <c:v>43151</c:v>
                </c:pt>
                <c:pt idx="1062">
                  <c:v>43147</c:v>
                </c:pt>
                <c:pt idx="1063">
                  <c:v>43146</c:v>
                </c:pt>
                <c:pt idx="1064">
                  <c:v>43145</c:v>
                </c:pt>
                <c:pt idx="1065">
                  <c:v>43144</c:v>
                </c:pt>
                <c:pt idx="1066">
                  <c:v>43143</c:v>
                </c:pt>
                <c:pt idx="1067">
                  <c:v>43140</c:v>
                </c:pt>
                <c:pt idx="1068">
                  <c:v>43139</c:v>
                </c:pt>
                <c:pt idx="1069">
                  <c:v>43138</c:v>
                </c:pt>
                <c:pt idx="1070">
                  <c:v>43137</c:v>
                </c:pt>
                <c:pt idx="1071">
                  <c:v>43136</c:v>
                </c:pt>
                <c:pt idx="1072">
                  <c:v>43133</c:v>
                </c:pt>
                <c:pt idx="1073">
                  <c:v>43132</c:v>
                </c:pt>
                <c:pt idx="1074">
                  <c:v>43131</c:v>
                </c:pt>
                <c:pt idx="1075">
                  <c:v>43130</c:v>
                </c:pt>
                <c:pt idx="1076">
                  <c:v>43129</c:v>
                </c:pt>
                <c:pt idx="1077">
                  <c:v>43126</c:v>
                </c:pt>
                <c:pt idx="1078">
                  <c:v>43125</c:v>
                </c:pt>
                <c:pt idx="1079">
                  <c:v>43124</c:v>
                </c:pt>
                <c:pt idx="1080">
                  <c:v>43123</c:v>
                </c:pt>
                <c:pt idx="1081">
                  <c:v>43122</c:v>
                </c:pt>
                <c:pt idx="1082">
                  <c:v>43119</c:v>
                </c:pt>
                <c:pt idx="1083">
                  <c:v>43118</c:v>
                </c:pt>
                <c:pt idx="1084">
                  <c:v>43117</c:v>
                </c:pt>
                <c:pt idx="1085">
                  <c:v>43116</c:v>
                </c:pt>
                <c:pt idx="1086">
                  <c:v>43112</c:v>
                </c:pt>
                <c:pt idx="1087">
                  <c:v>43111</c:v>
                </c:pt>
                <c:pt idx="1088">
                  <c:v>43110</c:v>
                </c:pt>
                <c:pt idx="1089">
                  <c:v>43109</c:v>
                </c:pt>
                <c:pt idx="1090">
                  <c:v>43108</c:v>
                </c:pt>
                <c:pt idx="1091">
                  <c:v>43105</c:v>
                </c:pt>
                <c:pt idx="1092">
                  <c:v>43104</c:v>
                </c:pt>
                <c:pt idx="1093">
                  <c:v>43103</c:v>
                </c:pt>
                <c:pt idx="1094">
                  <c:v>43102</c:v>
                </c:pt>
                <c:pt idx="1095">
                  <c:v>43098</c:v>
                </c:pt>
                <c:pt idx="1096">
                  <c:v>43097</c:v>
                </c:pt>
                <c:pt idx="1097">
                  <c:v>43096</c:v>
                </c:pt>
                <c:pt idx="1098">
                  <c:v>43095</c:v>
                </c:pt>
                <c:pt idx="1099">
                  <c:v>43091</c:v>
                </c:pt>
                <c:pt idx="1100">
                  <c:v>43090</c:v>
                </c:pt>
                <c:pt idx="1101">
                  <c:v>43089</c:v>
                </c:pt>
                <c:pt idx="1102">
                  <c:v>43088</c:v>
                </c:pt>
                <c:pt idx="1103">
                  <c:v>43087</c:v>
                </c:pt>
                <c:pt idx="1104">
                  <c:v>43084</c:v>
                </c:pt>
                <c:pt idx="1105">
                  <c:v>43083</c:v>
                </c:pt>
                <c:pt idx="1106">
                  <c:v>43082</c:v>
                </c:pt>
                <c:pt idx="1107">
                  <c:v>43081</c:v>
                </c:pt>
                <c:pt idx="1108">
                  <c:v>43080</c:v>
                </c:pt>
                <c:pt idx="1109">
                  <c:v>43077</c:v>
                </c:pt>
                <c:pt idx="1110">
                  <c:v>43076</c:v>
                </c:pt>
                <c:pt idx="1111">
                  <c:v>43075</c:v>
                </c:pt>
                <c:pt idx="1112">
                  <c:v>43074</c:v>
                </c:pt>
                <c:pt idx="1113">
                  <c:v>43073</c:v>
                </c:pt>
                <c:pt idx="1114">
                  <c:v>43070</c:v>
                </c:pt>
                <c:pt idx="1115">
                  <c:v>43069</c:v>
                </c:pt>
                <c:pt idx="1116">
                  <c:v>43068</c:v>
                </c:pt>
                <c:pt idx="1117">
                  <c:v>43067</c:v>
                </c:pt>
                <c:pt idx="1118">
                  <c:v>43066</c:v>
                </c:pt>
                <c:pt idx="1119">
                  <c:v>43063</c:v>
                </c:pt>
                <c:pt idx="1120">
                  <c:v>43061</c:v>
                </c:pt>
                <c:pt idx="1121">
                  <c:v>43060</c:v>
                </c:pt>
                <c:pt idx="1122">
                  <c:v>43059</c:v>
                </c:pt>
                <c:pt idx="1123">
                  <c:v>43056</c:v>
                </c:pt>
                <c:pt idx="1124">
                  <c:v>43055</c:v>
                </c:pt>
                <c:pt idx="1125">
                  <c:v>43054</c:v>
                </c:pt>
                <c:pt idx="1126">
                  <c:v>43053</c:v>
                </c:pt>
                <c:pt idx="1127">
                  <c:v>43052</c:v>
                </c:pt>
                <c:pt idx="1128">
                  <c:v>43049</c:v>
                </c:pt>
                <c:pt idx="1129">
                  <c:v>43048</c:v>
                </c:pt>
                <c:pt idx="1130">
                  <c:v>43047</c:v>
                </c:pt>
                <c:pt idx="1131">
                  <c:v>43046</c:v>
                </c:pt>
                <c:pt idx="1132">
                  <c:v>43045</c:v>
                </c:pt>
                <c:pt idx="1133">
                  <c:v>43042</c:v>
                </c:pt>
                <c:pt idx="1134">
                  <c:v>43041</c:v>
                </c:pt>
                <c:pt idx="1135">
                  <c:v>43040</c:v>
                </c:pt>
                <c:pt idx="1136">
                  <c:v>43039</c:v>
                </c:pt>
                <c:pt idx="1137">
                  <c:v>43038</c:v>
                </c:pt>
                <c:pt idx="1138">
                  <c:v>43035</c:v>
                </c:pt>
                <c:pt idx="1139">
                  <c:v>43034</c:v>
                </c:pt>
                <c:pt idx="1140">
                  <c:v>43033</c:v>
                </c:pt>
                <c:pt idx="1141">
                  <c:v>43032</c:v>
                </c:pt>
                <c:pt idx="1142">
                  <c:v>43031</c:v>
                </c:pt>
                <c:pt idx="1143">
                  <c:v>43028</c:v>
                </c:pt>
                <c:pt idx="1144">
                  <c:v>43027</c:v>
                </c:pt>
                <c:pt idx="1145">
                  <c:v>43026</c:v>
                </c:pt>
                <c:pt idx="1146">
                  <c:v>43025</c:v>
                </c:pt>
                <c:pt idx="1147">
                  <c:v>43024</c:v>
                </c:pt>
                <c:pt idx="1148">
                  <c:v>43021</c:v>
                </c:pt>
                <c:pt idx="1149">
                  <c:v>43020</c:v>
                </c:pt>
                <c:pt idx="1150">
                  <c:v>43019</c:v>
                </c:pt>
                <c:pt idx="1151">
                  <c:v>43018</c:v>
                </c:pt>
                <c:pt idx="1152">
                  <c:v>43014</c:v>
                </c:pt>
                <c:pt idx="1153">
                  <c:v>43013</c:v>
                </c:pt>
                <c:pt idx="1154">
                  <c:v>43012</c:v>
                </c:pt>
                <c:pt idx="1155">
                  <c:v>43011</c:v>
                </c:pt>
                <c:pt idx="1156">
                  <c:v>43010</c:v>
                </c:pt>
                <c:pt idx="1157">
                  <c:v>43007</c:v>
                </c:pt>
                <c:pt idx="1158">
                  <c:v>43006</c:v>
                </c:pt>
                <c:pt idx="1159">
                  <c:v>43005</c:v>
                </c:pt>
                <c:pt idx="1160">
                  <c:v>43004</c:v>
                </c:pt>
                <c:pt idx="1161">
                  <c:v>43003</c:v>
                </c:pt>
                <c:pt idx="1162">
                  <c:v>43000</c:v>
                </c:pt>
                <c:pt idx="1163">
                  <c:v>42999</c:v>
                </c:pt>
                <c:pt idx="1164">
                  <c:v>42998</c:v>
                </c:pt>
                <c:pt idx="1165">
                  <c:v>42997</c:v>
                </c:pt>
                <c:pt idx="1166">
                  <c:v>42996</c:v>
                </c:pt>
                <c:pt idx="1167">
                  <c:v>42993</c:v>
                </c:pt>
                <c:pt idx="1168">
                  <c:v>42992</c:v>
                </c:pt>
                <c:pt idx="1169">
                  <c:v>42991</c:v>
                </c:pt>
                <c:pt idx="1170">
                  <c:v>42990</c:v>
                </c:pt>
                <c:pt idx="1171">
                  <c:v>42989</c:v>
                </c:pt>
                <c:pt idx="1172">
                  <c:v>42986</c:v>
                </c:pt>
                <c:pt idx="1173">
                  <c:v>42985</c:v>
                </c:pt>
                <c:pt idx="1174">
                  <c:v>42984</c:v>
                </c:pt>
                <c:pt idx="1175">
                  <c:v>42983</c:v>
                </c:pt>
                <c:pt idx="1176">
                  <c:v>42979</c:v>
                </c:pt>
                <c:pt idx="1177">
                  <c:v>42978</c:v>
                </c:pt>
                <c:pt idx="1178">
                  <c:v>42977</c:v>
                </c:pt>
                <c:pt idx="1179">
                  <c:v>42976</c:v>
                </c:pt>
                <c:pt idx="1180">
                  <c:v>42975</c:v>
                </c:pt>
                <c:pt idx="1181">
                  <c:v>42972</c:v>
                </c:pt>
                <c:pt idx="1182">
                  <c:v>42971</c:v>
                </c:pt>
                <c:pt idx="1183">
                  <c:v>42970</c:v>
                </c:pt>
                <c:pt idx="1184">
                  <c:v>42969</c:v>
                </c:pt>
                <c:pt idx="1185">
                  <c:v>42968</c:v>
                </c:pt>
                <c:pt idx="1186">
                  <c:v>42965</c:v>
                </c:pt>
                <c:pt idx="1187">
                  <c:v>42964</c:v>
                </c:pt>
                <c:pt idx="1188">
                  <c:v>42963</c:v>
                </c:pt>
                <c:pt idx="1189">
                  <c:v>42962</c:v>
                </c:pt>
                <c:pt idx="1190">
                  <c:v>42961</c:v>
                </c:pt>
                <c:pt idx="1191">
                  <c:v>42957</c:v>
                </c:pt>
                <c:pt idx="1192">
                  <c:v>42956</c:v>
                </c:pt>
                <c:pt idx="1193">
                  <c:v>42955</c:v>
                </c:pt>
                <c:pt idx="1194">
                  <c:v>42954</c:v>
                </c:pt>
                <c:pt idx="1195">
                  <c:v>42951</c:v>
                </c:pt>
                <c:pt idx="1196">
                  <c:v>42950</c:v>
                </c:pt>
                <c:pt idx="1197">
                  <c:v>42949</c:v>
                </c:pt>
                <c:pt idx="1198">
                  <c:v>42948</c:v>
                </c:pt>
                <c:pt idx="1199">
                  <c:v>42947</c:v>
                </c:pt>
                <c:pt idx="1200">
                  <c:v>42944</c:v>
                </c:pt>
                <c:pt idx="1201">
                  <c:v>42943</c:v>
                </c:pt>
                <c:pt idx="1202">
                  <c:v>42942</c:v>
                </c:pt>
                <c:pt idx="1203">
                  <c:v>42941</c:v>
                </c:pt>
                <c:pt idx="1204">
                  <c:v>42940</c:v>
                </c:pt>
                <c:pt idx="1205">
                  <c:v>42937</c:v>
                </c:pt>
                <c:pt idx="1206">
                  <c:v>42936</c:v>
                </c:pt>
                <c:pt idx="1207">
                  <c:v>42935</c:v>
                </c:pt>
                <c:pt idx="1208">
                  <c:v>42934</c:v>
                </c:pt>
                <c:pt idx="1209">
                  <c:v>42933</c:v>
                </c:pt>
                <c:pt idx="1210">
                  <c:v>42930</c:v>
                </c:pt>
                <c:pt idx="1211">
                  <c:v>42929</c:v>
                </c:pt>
                <c:pt idx="1212">
                  <c:v>42928</c:v>
                </c:pt>
                <c:pt idx="1213">
                  <c:v>42927</c:v>
                </c:pt>
                <c:pt idx="1214">
                  <c:v>42926</c:v>
                </c:pt>
                <c:pt idx="1215">
                  <c:v>42923</c:v>
                </c:pt>
                <c:pt idx="1216">
                  <c:v>42922</c:v>
                </c:pt>
                <c:pt idx="1217">
                  <c:v>42921</c:v>
                </c:pt>
                <c:pt idx="1218">
                  <c:v>42916</c:v>
                </c:pt>
                <c:pt idx="1219">
                  <c:v>42915</c:v>
                </c:pt>
                <c:pt idx="1220">
                  <c:v>42914</c:v>
                </c:pt>
                <c:pt idx="1221">
                  <c:v>42913</c:v>
                </c:pt>
                <c:pt idx="1222">
                  <c:v>42912</c:v>
                </c:pt>
                <c:pt idx="1223">
                  <c:v>42909</c:v>
                </c:pt>
                <c:pt idx="1224">
                  <c:v>42908</c:v>
                </c:pt>
                <c:pt idx="1225">
                  <c:v>42907</c:v>
                </c:pt>
                <c:pt idx="1226">
                  <c:v>42906</c:v>
                </c:pt>
                <c:pt idx="1227">
                  <c:v>42905</c:v>
                </c:pt>
                <c:pt idx="1228">
                  <c:v>42902</c:v>
                </c:pt>
                <c:pt idx="1229">
                  <c:v>42901</c:v>
                </c:pt>
                <c:pt idx="1230">
                  <c:v>42900</c:v>
                </c:pt>
                <c:pt idx="1231">
                  <c:v>42899</c:v>
                </c:pt>
                <c:pt idx="1232">
                  <c:v>42898</c:v>
                </c:pt>
                <c:pt idx="1233">
                  <c:v>42895</c:v>
                </c:pt>
                <c:pt idx="1234">
                  <c:v>42894</c:v>
                </c:pt>
                <c:pt idx="1235">
                  <c:v>42893</c:v>
                </c:pt>
                <c:pt idx="1236">
                  <c:v>42892</c:v>
                </c:pt>
                <c:pt idx="1237">
                  <c:v>42891</c:v>
                </c:pt>
                <c:pt idx="1238">
                  <c:v>42888</c:v>
                </c:pt>
                <c:pt idx="1239">
                  <c:v>42887</c:v>
                </c:pt>
                <c:pt idx="1240">
                  <c:v>42886</c:v>
                </c:pt>
                <c:pt idx="1241">
                  <c:v>42885</c:v>
                </c:pt>
                <c:pt idx="1242">
                  <c:v>42881</c:v>
                </c:pt>
                <c:pt idx="1243">
                  <c:v>42880</c:v>
                </c:pt>
                <c:pt idx="1244">
                  <c:v>42879</c:v>
                </c:pt>
                <c:pt idx="1245">
                  <c:v>42878</c:v>
                </c:pt>
                <c:pt idx="1246">
                  <c:v>42877</c:v>
                </c:pt>
                <c:pt idx="1247">
                  <c:v>42874</c:v>
                </c:pt>
                <c:pt idx="1248">
                  <c:v>42873</c:v>
                </c:pt>
                <c:pt idx="1249">
                  <c:v>42872</c:v>
                </c:pt>
                <c:pt idx="1250">
                  <c:v>42871</c:v>
                </c:pt>
                <c:pt idx="1251">
                  <c:v>42870</c:v>
                </c:pt>
                <c:pt idx="1252">
                  <c:v>42867</c:v>
                </c:pt>
                <c:pt idx="1253">
                  <c:v>42866</c:v>
                </c:pt>
                <c:pt idx="1254">
                  <c:v>42865</c:v>
                </c:pt>
                <c:pt idx="1255">
                  <c:v>42864</c:v>
                </c:pt>
                <c:pt idx="1256">
                  <c:v>42863</c:v>
                </c:pt>
                <c:pt idx="1257">
                  <c:v>42860</c:v>
                </c:pt>
                <c:pt idx="1258">
                  <c:v>42859</c:v>
                </c:pt>
                <c:pt idx="1259">
                  <c:v>42858</c:v>
                </c:pt>
                <c:pt idx="1260">
                  <c:v>42857</c:v>
                </c:pt>
                <c:pt idx="1261">
                  <c:v>42856</c:v>
                </c:pt>
                <c:pt idx="1262">
                  <c:v>42853</c:v>
                </c:pt>
                <c:pt idx="1263">
                  <c:v>42852</c:v>
                </c:pt>
                <c:pt idx="1264">
                  <c:v>42851</c:v>
                </c:pt>
                <c:pt idx="1265">
                  <c:v>42850</c:v>
                </c:pt>
                <c:pt idx="1266">
                  <c:v>42849</c:v>
                </c:pt>
                <c:pt idx="1267">
                  <c:v>42846</c:v>
                </c:pt>
                <c:pt idx="1268">
                  <c:v>42845</c:v>
                </c:pt>
                <c:pt idx="1269">
                  <c:v>42844</c:v>
                </c:pt>
                <c:pt idx="1270">
                  <c:v>42843</c:v>
                </c:pt>
                <c:pt idx="1271">
                  <c:v>42842</c:v>
                </c:pt>
                <c:pt idx="1272">
                  <c:v>42838</c:v>
                </c:pt>
                <c:pt idx="1273">
                  <c:v>42837</c:v>
                </c:pt>
                <c:pt idx="1274">
                  <c:v>42836</c:v>
                </c:pt>
                <c:pt idx="1275">
                  <c:v>42835</c:v>
                </c:pt>
                <c:pt idx="1276">
                  <c:v>42832</c:v>
                </c:pt>
                <c:pt idx="1277">
                  <c:v>42831</c:v>
                </c:pt>
                <c:pt idx="1278">
                  <c:v>42830</c:v>
                </c:pt>
                <c:pt idx="1279">
                  <c:v>42829</c:v>
                </c:pt>
                <c:pt idx="1280">
                  <c:v>42828</c:v>
                </c:pt>
                <c:pt idx="1281">
                  <c:v>42825</c:v>
                </c:pt>
                <c:pt idx="1282">
                  <c:v>42824</c:v>
                </c:pt>
                <c:pt idx="1283">
                  <c:v>42823</c:v>
                </c:pt>
                <c:pt idx="1284">
                  <c:v>42822</c:v>
                </c:pt>
                <c:pt idx="1285">
                  <c:v>42821</c:v>
                </c:pt>
                <c:pt idx="1286">
                  <c:v>42818</c:v>
                </c:pt>
                <c:pt idx="1287">
                  <c:v>42817</c:v>
                </c:pt>
                <c:pt idx="1288">
                  <c:v>42816</c:v>
                </c:pt>
                <c:pt idx="1289">
                  <c:v>42815</c:v>
                </c:pt>
                <c:pt idx="1290">
                  <c:v>42814</c:v>
                </c:pt>
                <c:pt idx="1291">
                  <c:v>42811</c:v>
                </c:pt>
                <c:pt idx="1292">
                  <c:v>42810</c:v>
                </c:pt>
                <c:pt idx="1293">
                  <c:v>42809</c:v>
                </c:pt>
                <c:pt idx="1294">
                  <c:v>42808</c:v>
                </c:pt>
                <c:pt idx="1295">
                  <c:v>42807</c:v>
                </c:pt>
                <c:pt idx="1296">
                  <c:v>42804</c:v>
                </c:pt>
                <c:pt idx="1297">
                  <c:v>42803</c:v>
                </c:pt>
                <c:pt idx="1298">
                  <c:v>42802</c:v>
                </c:pt>
                <c:pt idx="1299">
                  <c:v>42801</c:v>
                </c:pt>
                <c:pt idx="1300">
                  <c:v>42800</c:v>
                </c:pt>
                <c:pt idx="1301">
                  <c:v>42797</c:v>
                </c:pt>
                <c:pt idx="1302">
                  <c:v>42796</c:v>
                </c:pt>
                <c:pt idx="1303">
                  <c:v>42795</c:v>
                </c:pt>
                <c:pt idx="1304">
                  <c:v>42794</c:v>
                </c:pt>
                <c:pt idx="1305">
                  <c:v>42793</c:v>
                </c:pt>
                <c:pt idx="1306">
                  <c:v>42790</c:v>
                </c:pt>
                <c:pt idx="1307">
                  <c:v>42789</c:v>
                </c:pt>
                <c:pt idx="1308">
                  <c:v>42788</c:v>
                </c:pt>
                <c:pt idx="1309">
                  <c:v>42787</c:v>
                </c:pt>
                <c:pt idx="1310">
                  <c:v>42783</c:v>
                </c:pt>
                <c:pt idx="1311">
                  <c:v>42782</c:v>
                </c:pt>
                <c:pt idx="1312">
                  <c:v>42781</c:v>
                </c:pt>
                <c:pt idx="1313">
                  <c:v>42780</c:v>
                </c:pt>
                <c:pt idx="1314">
                  <c:v>42779</c:v>
                </c:pt>
                <c:pt idx="1315">
                  <c:v>42776</c:v>
                </c:pt>
                <c:pt idx="1316">
                  <c:v>42775</c:v>
                </c:pt>
                <c:pt idx="1317">
                  <c:v>42774</c:v>
                </c:pt>
                <c:pt idx="1318">
                  <c:v>42773</c:v>
                </c:pt>
                <c:pt idx="1319">
                  <c:v>42772</c:v>
                </c:pt>
                <c:pt idx="1320">
                  <c:v>42769</c:v>
                </c:pt>
                <c:pt idx="1321">
                  <c:v>42768</c:v>
                </c:pt>
                <c:pt idx="1322">
                  <c:v>42767</c:v>
                </c:pt>
                <c:pt idx="1323">
                  <c:v>42766</c:v>
                </c:pt>
                <c:pt idx="1324">
                  <c:v>42765</c:v>
                </c:pt>
                <c:pt idx="1325">
                  <c:v>42762</c:v>
                </c:pt>
                <c:pt idx="1326">
                  <c:v>42761</c:v>
                </c:pt>
                <c:pt idx="1327">
                  <c:v>42760</c:v>
                </c:pt>
                <c:pt idx="1328">
                  <c:v>42759</c:v>
                </c:pt>
                <c:pt idx="1329">
                  <c:v>42758</c:v>
                </c:pt>
                <c:pt idx="1330">
                  <c:v>42755</c:v>
                </c:pt>
                <c:pt idx="1331">
                  <c:v>42754</c:v>
                </c:pt>
                <c:pt idx="1332">
                  <c:v>42753</c:v>
                </c:pt>
                <c:pt idx="1333">
                  <c:v>42752</c:v>
                </c:pt>
                <c:pt idx="1334">
                  <c:v>42748</c:v>
                </c:pt>
                <c:pt idx="1335">
                  <c:v>42747</c:v>
                </c:pt>
                <c:pt idx="1336">
                  <c:v>42746</c:v>
                </c:pt>
                <c:pt idx="1337">
                  <c:v>42745</c:v>
                </c:pt>
                <c:pt idx="1338">
                  <c:v>42744</c:v>
                </c:pt>
                <c:pt idx="1339">
                  <c:v>42741</c:v>
                </c:pt>
                <c:pt idx="1340">
                  <c:v>42740</c:v>
                </c:pt>
                <c:pt idx="1341">
                  <c:v>42739</c:v>
                </c:pt>
                <c:pt idx="1342">
                  <c:v>42738</c:v>
                </c:pt>
                <c:pt idx="1343">
                  <c:v>42734</c:v>
                </c:pt>
                <c:pt idx="1344">
                  <c:v>42733</c:v>
                </c:pt>
                <c:pt idx="1345">
                  <c:v>42732</c:v>
                </c:pt>
                <c:pt idx="1346">
                  <c:v>42731</c:v>
                </c:pt>
                <c:pt idx="1347">
                  <c:v>42730</c:v>
                </c:pt>
                <c:pt idx="1348">
                  <c:v>42727</c:v>
                </c:pt>
                <c:pt idx="1349">
                  <c:v>42726</c:v>
                </c:pt>
                <c:pt idx="1350">
                  <c:v>42725</c:v>
                </c:pt>
                <c:pt idx="1351">
                  <c:v>42724</c:v>
                </c:pt>
                <c:pt idx="1352">
                  <c:v>42723</c:v>
                </c:pt>
                <c:pt idx="1353">
                  <c:v>42720</c:v>
                </c:pt>
                <c:pt idx="1354">
                  <c:v>42719</c:v>
                </c:pt>
                <c:pt idx="1355">
                  <c:v>42718</c:v>
                </c:pt>
                <c:pt idx="1356">
                  <c:v>42717</c:v>
                </c:pt>
                <c:pt idx="1357">
                  <c:v>42716</c:v>
                </c:pt>
                <c:pt idx="1358">
                  <c:v>42713</c:v>
                </c:pt>
                <c:pt idx="1359">
                  <c:v>42712</c:v>
                </c:pt>
                <c:pt idx="1360">
                  <c:v>42711</c:v>
                </c:pt>
                <c:pt idx="1361">
                  <c:v>42710</c:v>
                </c:pt>
                <c:pt idx="1362">
                  <c:v>42709</c:v>
                </c:pt>
                <c:pt idx="1363">
                  <c:v>42706</c:v>
                </c:pt>
                <c:pt idx="1364">
                  <c:v>42705</c:v>
                </c:pt>
                <c:pt idx="1365">
                  <c:v>42704</c:v>
                </c:pt>
                <c:pt idx="1366">
                  <c:v>42703</c:v>
                </c:pt>
                <c:pt idx="1367">
                  <c:v>42702</c:v>
                </c:pt>
                <c:pt idx="1368">
                  <c:v>42699</c:v>
                </c:pt>
                <c:pt idx="1369">
                  <c:v>42698</c:v>
                </c:pt>
                <c:pt idx="1370">
                  <c:v>42697</c:v>
                </c:pt>
                <c:pt idx="1371">
                  <c:v>42696</c:v>
                </c:pt>
                <c:pt idx="1372">
                  <c:v>42695</c:v>
                </c:pt>
                <c:pt idx="1373">
                  <c:v>42692</c:v>
                </c:pt>
                <c:pt idx="1374">
                  <c:v>42691</c:v>
                </c:pt>
                <c:pt idx="1375">
                  <c:v>42690</c:v>
                </c:pt>
                <c:pt idx="1376">
                  <c:v>42689</c:v>
                </c:pt>
                <c:pt idx="1377">
                  <c:v>42688</c:v>
                </c:pt>
                <c:pt idx="1378">
                  <c:v>42685</c:v>
                </c:pt>
                <c:pt idx="1379">
                  <c:v>42684</c:v>
                </c:pt>
                <c:pt idx="1380">
                  <c:v>42683</c:v>
                </c:pt>
                <c:pt idx="1381">
                  <c:v>42682</c:v>
                </c:pt>
                <c:pt idx="1382">
                  <c:v>42681</c:v>
                </c:pt>
                <c:pt idx="1383">
                  <c:v>42678</c:v>
                </c:pt>
                <c:pt idx="1384">
                  <c:v>42677</c:v>
                </c:pt>
                <c:pt idx="1385">
                  <c:v>42676</c:v>
                </c:pt>
                <c:pt idx="1386">
                  <c:v>42675</c:v>
                </c:pt>
                <c:pt idx="1387">
                  <c:v>42674</c:v>
                </c:pt>
                <c:pt idx="1388">
                  <c:v>42671</c:v>
                </c:pt>
                <c:pt idx="1389">
                  <c:v>42670</c:v>
                </c:pt>
                <c:pt idx="1390">
                  <c:v>42669</c:v>
                </c:pt>
                <c:pt idx="1391">
                  <c:v>42668</c:v>
                </c:pt>
                <c:pt idx="1392">
                  <c:v>42667</c:v>
                </c:pt>
                <c:pt idx="1393">
                  <c:v>42664</c:v>
                </c:pt>
                <c:pt idx="1394">
                  <c:v>42663</c:v>
                </c:pt>
                <c:pt idx="1395">
                  <c:v>42662</c:v>
                </c:pt>
                <c:pt idx="1396">
                  <c:v>42661</c:v>
                </c:pt>
                <c:pt idx="1397">
                  <c:v>42660</c:v>
                </c:pt>
                <c:pt idx="1398">
                  <c:v>42657</c:v>
                </c:pt>
                <c:pt idx="1399">
                  <c:v>42656</c:v>
                </c:pt>
                <c:pt idx="1400">
                  <c:v>42655</c:v>
                </c:pt>
                <c:pt idx="1401">
                  <c:v>42654</c:v>
                </c:pt>
                <c:pt idx="1402">
                  <c:v>42653</c:v>
                </c:pt>
                <c:pt idx="1403">
                  <c:v>42650</c:v>
                </c:pt>
                <c:pt idx="1404">
                  <c:v>42649</c:v>
                </c:pt>
                <c:pt idx="1405">
                  <c:v>42648</c:v>
                </c:pt>
                <c:pt idx="1406">
                  <c:v>42647</c:v>
                </c:pt>
                <c:pt idx="1407">
                  <c:v>42646</c:v>
                </c:pt>
                <c:pt idx="1408">
                  <c:v>42643</c:v>
                </c:pt>
                <c:pt idx="1409">
                  <c:v>42642</c:v>
                </c:pt>
                <c:pt idx="1410">
                  <c:v>42641</c:v>
                </c:pt>
                <c:pt idx="1411">
                  <c:v>42640</c:v>
                </c:pt>
                <c:pt idx="1412">
                  <c:v>42639</c:v>
                </c:pt>
                <c:pt idx="1413">
                  <c:v>42636</c:v>
                </c:pt>
                <c:pt idx="1414">
                  <c:v>42635</c:v>
                </c:pt>
                <c:pt idx="1415">
                  <c:v>42634</c:v>
                </c:pt>
                <c:pt idx="1416">
                  <c:v>42633</c:v>
                </c:pt>
                <c:pt idx="1417">
                  <c:v>42632</c:v>
                </c:pt>
                <c:pt idx="1418">
                  <c:v>42629</c:v>
                </c:pt>
                <c:pt idx="1419">
                  <c:v>42628</c:v>
                </c:pt>
                <c:pt idx="1420">
                  <c:v>42627</c:v>
                </c:pt>
                <c:pt idx="1421">
                  <c:v>42626</c:v>
                </c:pt>
                <c:pt idx="1422">
                  <c:v>42625</c:v>
                </c:pt>
                <c:pt idx="1423">
                  <c:v>42622</c:v>
                </c:pt>
                <c:pt idx="1424">
                  <c:v>42621</c:v>
                </c:pt>
                <c:pt idx="1425">
                  <c:v>42620</c:v>
                </c:pt>
                <c:pt idx="1426">
                  <c:v>42619</c:v>
                </c:pt>
                <c:pt idx="1427">
                  <c:v>42618</c:v>
                </c:pt>
                <c:pt idx="1428">
                  <c:v>42615</c:v>
                </c:pt>
                <c:pt idx="1429">
                  <c:v>42614</c:v>
                </c:pt>
                <c:pt idx="1430">
                  <c:v>42613</c:v>
                </c:pt>
                <c:pt idx="1431">
                  <c:v>42612</c:v>
                </c:pt>
                <c:pt idx="1432">
                  <c:v>42611</c:v>
                </c:pt>
                <c:pt idx="1433">
                  <c:v>42608</c:v>
                </c:pt>
                <c:pt idx="1434">
                  <c:v>42607</c:v>
                </c:pt>
                <c:pt idx="1435">
                  <c:v>42606</c:v>
                </c:pt>
                <c:pt idx="1436">
                  <c:v>42605</c:v>
                </c:pt>
                <c:pt idx="1437">
                  <c:v>42604</c:v>
                </c:pt>
                <c:pt idx="1438">
                  <c:v>42601</c:v>
                </c:pt>
                <c:pt idx="1439">
                  <c:v>42600</c:v>
                </c:pt>
                <c:pt idx="1440">
                  <c:v>42599</c:v>
                </c:pt>
                <c:pt idx="1441">
                  <c:v>42598</c:v>
                </c:pt>
                <c:pt idx="1442">
                  <c:v>42597</c:v>
                </c:pt>
                <c:pt idx="1443">
                  <c:v>42594</c:v>
                </c:pt>
                <c:pt idx="1444">
                  <c:v>42593</c:v>
                </c:pt>
                <c:pt idx="1445">
                  <c:v>42592</c:v>
                </c:pt>
                <c:pt idx="1446">
                  <c:v>42591</c:v>
                </c:pt>
                <c:pt idx="1447">
                  <c:v>42590</c:v>
                </c:pt>
                <c:pt idx="1448">
                  <c:v>42587</c:v>
                </c:pt>
                <c:pt idx="1449">
                  <c:v>42586</c:v>
                </c:pt>
                <c:pt idx="1450">
                  <c:v>42585</c:v>
                </c:pt>
                <c:pt idx="1451">
                  <c:v>42584</c:v>
                </c:pt>
                <c:pt idx="1452">
                  <c:v>42583</c:v>
                </c:pt>
                <c:pt idx="1453">
                  <c:v>42580</c:v>
                </c:pt>
                <c:pt idx="1454">
                  <c:v>42579</c:v>
                </c:pt>
                <c:pt idx="1455">
                  <c:v>42578</c:v>
                </c:pt>
                <c:pt idx="1456">
                  <c:v>42577</c:v>
                </c:pt>
                <c:pt idx="1457">
                  <c:v>42576</c:v>
                </c:pt>
                <c:pt idx="1458">
                  <c:v>42573</c:v>
                </c:pt>
                <c:pt idx="1459">
                  <c:v>42572</c:v>
                </c:pt>
                <c:pt idx="1460">
                  <c:v>42571</c:v>
                </c:pt>
                <c:pt idx="1461">
                  <c:v>42570</c:v>
                </c:pt>
                <c:pt idx="1462">
                  <c:v>42569</c:v>
                </c:pt>
                <c:pt idx="1463">
                  <c:v>42566</c:v>
                </c:pt>
                <c:pt idx="1464">
                  <c:v>42565</c:v>
                </c:pt>
                <c:pt idx="1465">
                  <c:v>42564</c:v>
                </c:pt>
                <c:pt idx="1466">
                  <c:v>42563</c:v>
                </c:pt>
                <c:pt idx="1467">
                  <c:v>42562</c:v>
                </c:pt>
                <c:pt idx="1468">
                  <c:v>42559</c:v>
                </c:pt>
                <c:pt idx="1469">
                  <c:v>42558</c:v>
                </c:pt>
                <c:pt idx="1470">
                  <c:v>42557</c:v>
                </c:pt>
                <c:pt idx="1471">
                  <c:v>42556</c:v>
                </c:pt>
                <c:pt idx="1472">
                  <c:v>42555</c:v>
                </c:pt>
                <c:pt idx="1473">
                  <c:v>42552</c:v>
                </c:pt>
                <c:pt idx="1474">
                  <c:v>42551</c:v>
                </c:pt>
                <c:pt idx="1475">
                  <c:v>42550</c:v>
                </c:pt>
                <c:pt idx="1476">
                  <c:v>42549</c:v>
                </c:pt>
                <c:pt idx="1477">
                  <c:v>42548</c:v>
                </c:pt>
                <c:pt idx="1478">
                  <c:v>42545</c:v>
                </c:pt>
                <c:pt idx="1479">
                  <c:v>42544</c:v>
                </c:pt>
                <c:pt idx="1480">
                  <c:v>42543</c:v>
                </c:pt>
                <c:pt idx="1481">
                  <c:v>42542</c:v>
                </c:pt>
                <c:pt idx="1482">
                  <c:v>42541</c:v>
                </c:pt>
                <c:pt idx="1483">
                  <c:v>42538</c:v>
                </c:pt>
                <c:pt idx="1484">
                  <c:v>42537</c:v>
                </c:pt>
                <c:pt idx="1485">
                  <c:v>42536</c:v>
                </c:pt>
                <c:pt idx="1486">
                  <c:v>42535</c:v>
                </c:pt>
                <c:pt idx="1487">
                  <c:v>42534</c:v>
                </c:pt>
                <c:pt idx="1488">
                  <c:v>42531</c:v>
                </c:pt>
                <c:pt idx="1489">
                  <c:v>42530</c:v>
                </c:pt>
                <c:pt idx="1490">
                  <c:v>42529</c:v>
                </c:pt>
                <c:pt idx="1491">
                  <c:v>42528</c:v>
                </c:pt>
                <c:pt idx="1492">
                  <c:v>42527</c:v>
                </c:pt>
                <c:pt idx="1493">
                  <c:v>42524</c:v>
                </c:pt>
                <c:pt idx="1494">
                  <c:v>42523</c:v>
                </c:pt>
                <c:pt idx="1495">
                  <c:v>42522</c:v>
                </c:pt>
                <c:pt idx="1496">
                  <c:v>42521</c:v>
                </c:pt>
                <c:pt idx="1497">
                  <c:v>42520</c:v>
                </c:pt>
                <c:pt idx="1498">
                  <c:v>42517</c:v>
                </c:pt>
                <c:pt idx="1499">
                  <c:v>42516</c:v>
                </c:pt>
                <c:pt idx="1500">
                  <c:v>42515</c:v>
                </c:pt>
                <c:pt idx="1501">
                  <c:v>42514</c:v>
                </c:pt>
                <c:pt idx="1502">
                  <c:v>42513</c:v>
                </c:pt>
                <c:pt idx="1503">
                  <c:v>42510</c:v>
                </c:pt>
                <c:pt idx="1504">
                  <c:v>42509</c:v>
                </c:pt>
                <c:pt idx="1505">
                  <c:v>42508</c:v>
                </c:pt>
                <c:pt idx="1506">
                  <c:v>42507</c:v>
                </c:pt>
                <c:pt idx="1507">
                  <c:v>42506</c:v>
                </c:pt>
                <c:pt idx="1508">
                  <c:v>42503</c:v>
                </c:pt>
                <c:pt idx="1509">
                  <c:v>42502</c:v>
                </c:pt>
                <c:pt idx="1510">
                  <c:v>42501</c:v>
                </c:pt>
                <c:pt idx="1511">
                  <c:v>42500</c:v>
                </c:pt>
                <c:pt idx="1512">
                  <c:v>42499</c:v>
                </c:pt>
                <c:pt idx="1513">
                  <c:v>42496</c:v>
                </c:pt>
                <c:pt idx="1514">
                  <c:v>42495</c:v>
                </c:pt>
                <c:pt idx="1515">
                  <c:v>42494</c:v>
                </c:pt>
                <c:pt idx="1516">
                  <c:v>42493</c:v>
                </c:pt>
                <c:pt idx="1517">
                  <c:v>42492</c:v>
                </c:pt>
                <c:pt idx="1518">
                  <c:v>42489</c:v>
                </c:pt>
                <c:pt idx="1519">
                  <c:v>42488</c:v>
                </c:pt>
                <c:pt idx="1520">
                  <c:v>42487</c:v>
                </c:pt>
                <c:pt idx="1521">
                  <c:v>42486</c:v>
                </c:pt>
                <c:pt idx="1522">
                  <c:v>42485</c:v>
                </c:pt>
                <c:pt idx="1523">
                  <c:v>42482</c:v>
                </c:pt>
                <c:pt idx="1524">
                  <c:v>42481</c:v>
                </c:pt>
                <c:pt idx="1525">
                  <c:v>42480</c:v>
                </c:pt>
                <c:pt idx="1526">
                  <c:v>42479</c:v>
                </c:pt>
                <c:pt idx="1527">
                  <c:v>42478</c:v>
                </c:pt>
                <c:pt idx="1528">
                  <c:v>42475</c:v>
                </c:pt>
                <c:pt idx="1529">
                  <c:v>42474</c:v>
                </c:pt>
                <c:pt idx="1530">
                  <c:v>42473</c:v>
                </c:pt>
                <c:pt idx="1531">
                  <c:v>42472</c:v>
                </c:pt>
                <c:pt idx="1532">
                  <c:v>42471</c:v>
                </c:pt>
                <c:pt idx="1533">
                  <c:v>42468</c:v>
                </c:pt>
                <c:pt idx="1534">
                  <c:v>42467</c:v>
                </c:pt>
                <c:pt idx="1535">
                  <c:v>42466</c:v>
                </c:pt>
                <c:pt idx="1536">
                  <c:v>42465</c:v>
                </c:pt>
                <c:pt idx="1537">
                  <c:v>42464</c:v>
                </c:pt>
                <c:pt idx="1538">
                  <c:v>42461</c:v>
                </c:pt>
                <c:pt idx="1539">
                  <c:v>42460</c:v>
                </c:pt>
                <c:pt idx="1540">
                  <c:v>42459</c:v>
                </c:pt>
                <c:pt idx="1541">
                  <c:v>42458</c:v>
                </c:pt>
                <c:pt idx="1542">
                  <c:v>42457</c:v>
                </c:pt>
                <c:pt idx="1543">
                  <c:v>42454</c:v>
                </c:pt>
                <c:pt idx="1544">
                  <c:v>42453</c:v>
                </c:pt>
                <c:pt idx="1545">
                  <c:v>42452</c:v>
                </c:pt>
                <c:pt idx="1546">
                  <c:v>42451</c:v>
                </c:pt>
                <c:pt idx="1547">
                  <c:v>42450</c:v>
                </c:pt>
                <c:pt idx="1548">
                  <c:v>42447</c:v>
                </c:pt>
                <c:pt idx="1549">
                  <c:v>42446</c:v>
                </c:pt>
                <c:pt idx="1550">
                  <c:v>42445</c:v>
                </c:pt>
                <c:pt idx="1551">
                  <c:v>42444</c:v>
                </c:pt>
                <c:pt idx="1552">
                  <c:v>42443</c:v>
                </c:pt>
                <c:pt idx="1553">
                  <c:v>42440</c:v>
                </c:pt>
                <c:pt idx="1554">
                  <c:v>42439</c:v>
                </c:pt>
                <c:pt idx="1555">
                  <c:v>42438</c:v>
                </c:pt>
                <c:pt idx="1556">
                  <c:v>42437</c:v>
                </c:pt>
                <c:pt idx="1557">
                  <c:v>42436</c:v>
                </c:pt>
                <c:pt idx="1558">
                  <c:v>42433</c:v>
                </c:pt>
                <c:pt idx="1559">
                  <c:v>42432</c:v>
                </c:pt>
                <c:pt idx="1560">
                  <c:v>42431</c:v>
                </c:pt>
                <c:pt idx="1561">
                  <c:v>42430</c:v>
                </c:pt>
                <c:pt idx="1562">
                  <c:v>42429</c:v>
                </c:pt>
                <c:pt idx="1563">
                  <c:v>42426</c:v>
                </c:pt>
                <c:pt idx="1564">
                  <c:v>42425</c:v>
                </c:pt>
                <c:pt idx="1565">
                  <c:v>42424</c:v>
                </c:pt>
                <c:pt idx="1566">
                  <c:v>42423</c:v>
                </c:pt>
                <c:pt idx="1567">
                  <c:v>42422</c:v>
                </c:pt>
                <c:pt idx="1568">
                  <c:v>42419</c:v>
                </c:pt>
                <c:pt idx="1569">
                  <c:v>42418</c:v>
                </c:pt>
                <c:pt idx="1570">
                  <c:v>42417</c:v>
                </c:pt>
                <c:pt idx="1571">
                  <c:v>42416</c:v>
                </c:pt>
                <c:pt idx="1572">
                  <c:v>42415</c:v>
                </c:pt>
                <c:pt idx="1573">
                  <c:v>42412</c:v>
                </c:pt>
                <c:pt idx="1574">
                  <c:v>42411</c:v>
                </c:pt>
                <c:pt idx="1575">
                  <c:v>42410</c:v>
                </c:pt>
                <c:pt idx="1576">
                  <c:v>42409</c:v>
                </c:pt>
                <c:pt idx="1577">
                  <c:v>42408</c:v>
                </c:pt>
                <c:pt idx="1578">
                  <c:v>42405</c:v>
                </c:pt>
                <c:pt idx="1579">
                  <c:v>42404</c:v>
                </c:pt>
                <c:pt idx="1580">
                  <c:v>42403</c:v>
                </c:pt>
                <c:pt idx="1581">
                  <c:v>42402</c:v>
                </c:pt>
                <c:pt idx="1582">
                  <c:v>42401</c:v>
                </c:pt>
                <c:pt idx="1583">
                  <c:v>42398</c:v>
                </c:pt>
                <c:pt idx="1584">
                  <c:v>42397</c:v>
                </c:pt>
                <c:pt idx="1585">
                  <c:v>42396</c:v>
                </c:pt>
                <c:pt idx="1586">
                  <c:v>42395</c:v>
                </c:pt>
                <c:pt idx="1587">
                  <c:v>42394</c:v>
                </c:pt>
                <c:pt idx="1588">
                  <c:v>42391</c:v>
                </c:pt>
                <c:pt idx="1589">
                  <c:v>42390</c:v>
                </c:pt>
                <c:pt idx="1590">
                  <c:v>42389</c:v>
                </c:pt>
                <c:pt idx="1591">
                  <c:v>42388</c:v>
                </c:pt>
                <c:pt idx="1592">
                  <c:v>42387</c:v>
                </c:pt>
                <c:pt idx="1593">
                  <c:v>42384</c:v>
                </c:pt>
                <c:pt idx="1594">
                  <c:v>42383</c:v>
                </c:pt>
                <c:pt idx="1595">
                  <c:v>42382</c:v>
                </c:pt>
                <c:pt idx="1596">
                  <c:v>42381</c:v>
                </c:pt>
                <c:pt idx="1597">
                  <c:v>42380</c:v>
                </c:pt>
                <c:pt idx="1598">
                  <c:v>42377</c:v>
                </c:pt>
                <c:pt idx="1599">
                  <c:v>42376</c:v>
                </c:pt>
                <c:pt idx="1600">
                  <c:v>42375</c:v>
                </c:pt>
                <c:pt idx="1601">
                  <c:v>42374</c:v>
                </c:pt>
                <c:pt idx="1602">
                  <c:v>42373</c:v>
                </c:pt>
                <c:pt idx="1603">
                  <c:v>42370</c:v>
                </c:pt>
              </c:numCache>
            </c:numRef>
          </c:cat>
          <c:val>
            <c:numRef>
              <c:f>Fuel!$D$94:$D$1697</c:f>
              <c:numCache>
                <c:formatCode>0.00</c:formatCode>
                <c:ptCount val="1604"/>
                <c:pt idx="1">
                  <c:v>561.415978</c:v>
                </c:pt>
                <c:pt idx="2">
                  <c:v>561.415978</c:v>
                </c:pt>
                <c:pt idx="3">
                  <c:v>561.415978</c:v>
                </c:pt>
                <c:pt idx="4">
                  <c:v>561.415978</c:v>
                </c:pt>
                <c:pt idx="5">
                  <c:v>538.20808899999997</c:v>
                </c:pt>
                <c:pt idx="6">
                  <c:v>538.20808899999997</c:v>
                </c:pt>
                <c:pt idx="7">
                  <c:v>538.20808899999997</c:v>
                </c:pt>
                <c:pt idx="8">
                  <c:v>538.20808899999997</c:v>
                </c:pt>
                <c:pt idx="9">
                  <c:v>538.20808899999997</c:v>
                </c:pt>
                <c:pt idx="10">
                  <c:v>554.42595100000005</c:v>
                </c:pt>
                <c:pt idx="11">
                  <c:v>554.42595100000005</c:v>
                </c:pt>
                <c:pt idx="12">
                  <c:v>554.42595100000005</c:v>
                </c:pt>
                <c:pt idx="13">
                  <c:v>554.42595100000005</c:v>
                </c:pt>
                <c:pt idx="14">
                  <c:v>554.42595100000005</c:v>
                </c:pt>
                <c:pt idx="15">
                  <c:v>554.42595100000005</c:v>
                </c:pt>
                <c:pt idx="16">
                  <c:v>554.42595100000005</c:v>
                </c:pt>
                <c:pt idx="17">
                  <c:v>554.42595100000005</c:v>
                </c:pt>
                <c:pt idx="18">
                  <c:v>554.42595100000005</c:v>
                </c:pt>
                <c:pt idx="19">
                  <c:v>554.42595100000005</c:v>
                </c:pt>
                <c:pt idx="20">
                  <c:v>554.42595100000005</c:v>
                </c:pt>
                <c:pt idx="21">
                  <c:v>554.42595100000005</c:v>
                </c:pt>
                <c:pt idx="22">
                  <c:v>547.70599100000004</c:v>
                </c:pt>
                <c:pt idx="23">
                  <c:v>547.70599100000004</c:v>
                </c:pt>
                <c:pt idx="24">
                  <c:v>547.70599100000004</c:v>
                </c:pt>
                <c:pt idx="25">
                  <c:v>561.61039900000003</c:v>
                </c:pt>
                <c:pt idx="26">
                  <c:v>561.61039900000003</c:v>
                </c:pt>
                <c:pt idx="27">
                  <c:v>561.61039900000003</c:v>
                </c:pt>
                <c:pt idx="28">
                  <c:v>561.61039900000003</c:v>
                </c:pt>
                <c:pt idx="29">
                  <c:v>561.61039900000003</c:v>
                </c:pt>
                <c:pt idx="30">
                  <c:v>561.61039900000003</c:v>
                </c:pt>
                <c:pt idx="31">
                  <c:v>561.61039900000003</c:v>
                </c:pt>
                <c:pt idx="32">
                  <c:v>561.61039900000003</c:v>
                </c:pt>
                <c:pt idx="33">
                  <c:v>561.61039900000003</c:v>
                </c:pt>
                <c:pt idx="34">
                  <c:v>518.38878499999998</c:v>
                </c:pt>
                <c:pt idx="35">
                  <c:v>518.38878499999998</c:v>
                </c:pt>
                <c:pt idx="36">
                  <c:v>518.38878499999998</c:v>
                </c:pt>
                <c:pt idx="37">
                  <c:v>518.38878499999998</c:v>
                </c:pt>
                <c:pt idx="38">
                  <c:v>518.38878499999998</c:v>
                </c:pt>
                <c:pt idx="39">
                  <c:v>518.38878499999998</c:v>
                </c:pt>
                <c:pt idx="40">
                  <c:v>490.17657500000001</c:v>
                </c:pt>
                <c:pt idx="41">
                  <c:v>490.17657500000001</c:v>
                </c:pt>
                <c:pt idx="42">
                  <c:v>490.17657500000001</c:v>
                </c:pt>
                <c:pt idx="43">
                  <c:v>490.17657500000001</c:v>
                </c:pt>
                <c:pt idx="44">
                  <c:v>490.17657500000001</c:v>
                </c:pt>
                <c:pt idx="45">
                  <c:v>512.40437699999995</c:v>
                </c:pt>
                <c:pt idx="46">
                  <c:v>512.40437699999995</c:v>
                </c:pt>
                <c:pt idx="47">
                  <c:v>512.40437699999995</c:v>
                </c:pt>
                <c:pt idx="48">
                  <c:v>512.40437699999995</c:v>
                </c:pt>
                <c:pt idx="49">
                  <c:v>502.97756800000002</c:v>
                </c:pt>
                <c:pt idx="50">
                  <c:v>502.97756800000002</c:v>
                </c:pt>
                <c:pt idx="51">
                  <c:v>502.97756800000002</c:v>
                </c:pt>
                <c:pt idx="52">
                  <c:v>502.97756800000002</c:v>
                </c:pt>
                <c:pt idx="53">
                  <c:v>502.97756800000002</c:v>
                </c:pt>
                <c:pt idx="54">
                  <c:v>487.13129099999998</c:v>
                </c:pt>
                <c:pt idx="55">
                  <c:v>487.13129099999998</c:v>
                </c:pt>
                <c:pt idx="56">
                  <c:v>487.13129099999998</c:v>
                </c:pt>
                <c:pt idx="57">
                  <c:v>487.13129099999998</c:v>
                </c:pt>
                <c:pt idx="58">
                  <c:v>487.13129099999998</c:v>
                </c:pt>
                <c:pt idx="59">
                  <c:v>463.16329100000002</c:v>
                </c:pt>
                <c:pt idx="60">
                  <c:v>463.16329100000002</c:v>
                </c:pt>
                <c:pt idx="61">
                  <c:v>463.16329100000002</c:v>
                </c:pt>
                <c:pt idx="62">
                  <c:v>463.16329100000002</c:v>
                </c:pt>
                <c:pt idx="63">
                  <c:v>463.16329100000002</c:v>
                </c:pt>
                <c:pt idx="64">
                  <c:v>441.32329099999998</c:v>
                </c:pt>
                <c:pt idx="65">
                  <c:v>441.32329099999998</c:v>
                </c:pt>
                <c:pt idx="66">
                  <c:v>441.32329099999998</c:v>
                </c:pt>
                <c:pt idx="67">
                  <c:v>441.32329099999998</c:v>
                </c:pt>
                <c:pt idx="68">
                  <c:v>441.32329099999998</c:v>
                </c:pt>
                <c:pt idx="69">
                  <c:v>405.63110999999998</c:v>
                </c:pt>
                <c:pt idx="70">
                  <c:v>405.63110999999998</c:v>
                </c:pt>
                <c:pt idx="71">
                  <c:v>405.63110999999998</c:v>
                </c:pt>
                <c:pt idx="72">
                  <c:v>405.63110999999998</c:v>
                </c:pt>
                <c:pt idx="73">
                  <c:v>405.63110999999998</c:v>
                </c:pt>
                <c:pt idx="74">
                  <c:v>372.94372199999998</c:v>
                </c:pt>
                <c:pt idx="75">
                  <c:v>372.94372199999998</c:v>
                </c:pt>
                <c:pt idx="76">
                  <c:v>372.94372199999998</c:v>
                </c:pt>
                <c:pt idx="77">
                  <c:v>372.94372199999998</c:v>
                </c:pt>
                <c:pt idx="78">
                  <c:v>372.94372199999998</c:v>
                </c:pt>
                <c:pt idx="79">
                  <c:v>372.94372199999998</c:v>
                </c:pt>
                <c:pt idx="80">
                  <c:v>372.94372199999998</c:v>
                </c:pt>
                <c:pt idx="81">
                  <c:v>372.94372199999998</c:v>
                </c:pt>
                <c:pt idx="82">
                  <c:v>372.94372199999998</c:v>
                </c:pt>
                <c:pt idx="83">
                  <c:v>372.94372199999998</c:v>
                </c:pt>
                <c:pt idx="84">
                  <c:v>372.94372199999998</c:v>
                </c:pt>
                <c:pt idx="85">
                  <c:v>372.94372199999998</c:v>
                </c:pt>
                <c:pt idx="86">
                  <c:v>372.94372199999998</c:v>
                </c:pt>
                <c:pt idx="87">
                  <c:v>372.94372199999998</c:v>
                </c:pt>
                <c:pt idx="88">
                  <c:v>372.94372199999998</c:v>
                </c:pt>
                <c:pt idx="89">
                  <c:v>372.94372199999998</c:v>
                </c:pt>
                <c:pt idx="90">
                  <c:v>372.94372199999998</c:v>
                </c:pt>
                <c:pt idx="91">
                  <c:v>372.94372199999998</c:v>
                </c:pt>
                <c:pt idx="92">
                  <c:v>368.81525599999998</c:v>
                </c:pt>
                <c:pt idx="93">
                  <c:v>368.81525599999998</c:v>
                </c:pt>
                <c:pt idx="94">
                  <c:v>368.81525599999998</c:v>
                </c:pt>
                <c:pt idx="95">
                  <c:v>368.81525599999998</c:v>
                </c:pt>
                <c:pt idx="96">
                  <c:v>368.81525599999998</c:v>
                </c:pt>
                <c:pt idx="97">
                  <c:v>403.48597599999999</c:v>
                </c:pt>
                <c:pt idx="98">
                  <c:v>403.48597599999999</c:v>
                </c:pt>
                <c:pt idx="99">
                  <c:v>403.48597599999999</c:v>
                </c:pt>
                <c:pt idx="100">
                  <c:v>403.48597599999999</c:v>
                </c:pt>
                <c:pt idx="101">
                  <c:v>403.48597599999999</c:v>
                </c:pt>
                <c:pt idx="102">
                  <c:v>397.88597600000003</c:v>
                </c:pt>
                <c:pt idx="103">
                  <c:v>397.88597600000003</c:v>
                </c:pt>
                <c:pt idx="104">
                  <c:v>397.88597600000003</c:v>
                </c:pt>
                <c:pt idx="105">
                  <c:v>397.88597600000003</c:v>
                </c:pt>
                <c:pt idx="106">
                  <c:v>397.88597600000003</c:v>
                </c:pt>
                <c:pt idx="107">
                  <c:v>397.88597600000003</c:v>
                </c:pt>
                <c:pt idx="108">
                  <c:v>397.88597600000003</c:v>
                </c:pt>
                <c:pt idx="109">
                  <c:v>397.88597600000003</c:v>
                </c:pt>
                <c:pt idx="110">
                  <c:v>397.88597600000003</c:v>
                </c:pt>
                <c:pt idx="111">
                  <c:v>397.88597600000003</c:v>
                </c:pt>
                <c:pt idx="112">
                  <c:v>397.88597600000003</c:v>
                </c:pt>
                <c:pt idx="113">
                  <c:v>397.88597600000003</c:v>
                </c:pt>
                <c:pt idx="114">
                  <c:v>397.88597600000003</c:v>
                </c:pt>
                <c:pt idx="115">
                  <c:v>427.08306099999999</c:v>
                </c:pt>
                <c:pt idx="116">
                  <c:v>427.08306099999999</c:v>
                </c:pt>
                <c:pt idx="117">
                  <c:v>427.08306099999999</c:v>
                </c:pt>
                <c:pt idx="118">
                  <c:v>427.08306099999999</c:v>
                </c:pt>
                <c:pt idx="119">
                  <c:v>427.08306099999999</c:v>
                </c:pt>
                <c:pt idx="120">
                  <c:v>427.08306099999999</c:v>
                </c:pt>
                <c:pt idx="121">
                  <c:v>427.08306099999999</c:v>
                </c:pt>
                <c:pt idx="122">
                  <c:v>427.08306099999999</c:v>
                </c:pt>
                <c:pt idx="123">
                  <c:v>427.08306099999999</c:v>
                </c:pt>
                <c:pt idx="124">
                  <c:v>427.08306099999999</c:v>
                </c:pt>
                <c:pt idx="125">
                  <c:v>427.08306099999999</c:v>
                </c:pt>
                <c:pt idx="126">
                  <c:v>427.08306099999999</c:v>
                </c:pt>
                <c:pt idx="127">
                  <c:v>427.08306099999999</c:v>
                </c:pt>
                <c:pt idx="128">
                  <c:v>427.08306099999999</c:v>
                </c:pt>
                <c:pt idx="129">
                  <c:v>427.08306099999999</c:v>
                </c:pt>
                <c:pt idx="130">
                  <c:v>414.76306099999999</c:v>
                </c:pt>
                <c:pt idx="131">
                  <c:v>414.76306099999999</c:v>
                </c:pt>
                <c:pt idx="132">
                  <c:v>414.76306099999999</c:v>
                </c:pt>
                <c:pt idx="133">
                  <c:v>414.76306099999999</c:v>
                </c:pt>
                <c:pt idx="134">
                  <c:v>414.76306099999999</c:v>
                </c:pt>
                <c:pt idx="135">
                  <c:v>382.14632599999999</c:v>
                </c:pt>
                <c:pt idx="136">
                  <c:v>382.14632599999999</c:v>
                </c:pt>
                <c:pt idx="137">
                  <c:v>382.14632599999999</c:v>
                </c:pt>
                <c:pt idx="138">
                  <c:v>382.14632599999999</c:v>
                </c:pt>
                <c:pt idx="139">
                  <c:v>382.14632599999999</c:v>
                </c:pt>
                <c:pt idx="140">
                  <c:v>342.96895899999998</c:v>
                </c:pt>
                <c:pt idx="141">
                  <c:v>342.96895899999998</c:v>
                </c:pt>
                <c:pt idx="142">
                  <c:v>342.96895899999998</c:v>
                </c:pt>
                <c:pt idx="143">
                  <c:v>342.96895899999998</c:v>
                </c:pt>
                <c:pt idx="144">
                  <c:v>342.96895899999998</c:v>
                </c:pt>
                <c:pt idx="145">
                  <c:v>345.15862700000002</c:v>
                </c:pt>
                <c:pt idx="146">
                  <c:v>345.15862700000002</c:v>
                </c:pt>
                <c:pt idx="147">
                  <c:v>345.15862700000002</c:v>
                </c:pt>
                <c:pt idx="148">
                  <c:v>345.15862700000002</c:v>
                </c:pt>
                <c:pt idx="149">
                  <c:v>345.15862700000002</c:v>
                </c:pt>
                <c:pt idx="150">
                  <c:v>346.73719899999998</c:v>
                </c:pt>
                <c:pt idx="151">
                  <c:v>346.73719899999998</c:v>
                </c:pt>
                <c:pt idx="152">
                  <c:v>346.73719899999998</c:v>
                </c:pt>
                <c:pt idx="153">
                  <c:v>346.73719899999998</c:v>
                </c:pt>
                <c:pt idx="154">
                  <c:v>346.73719899999998</c:v>
                </c:pt>
                <c:pt idx="155">
                  <c:v>351.43936400000001</c:v>
                </c:pt>
                <c:pt idx="156">
                  <c:v>351.43936400000001</c:v>
                </c:pt>
                <c:pt idx="157">
                  <c:v>351.43936400000001</c:v>
                </c:pt>
                <c:pt idx="158">
                  <c:v>351.43936400000001</c:v>
                </c:pt>
                <c:pt idx="159">
                  <c:v>351.43936400000001</c:v>
                </c:pt>
                <c:pt idx="160">
                  <c:v>352.03006199999999</c:v>
                </c:pt>
                <c:pt idx="161">
                  <c:v>352.03006199999999</c:v>
                </c:pt>
                <c:pt idx="162">
                  <c:v>352.03006199999999</c:v>
                </c:pt>
                <c:pt idx="163">
                  <c:v>352.03006199999999</c:v>
                </c:pt>
                <c:pt idx="164">
                  <c:v>352.03006199999999</c:v>
                </c:pt>
                <c:pt idx="165">
                  <c:v>352.22716000000003</c:v>
                </c:pt>
                <c:pt idx="166">
                  <c:v>352.22716000000003</c:v>
                </c:pt>
                <c:pt idx="167">
                  <c:v>352.22716000000003</c:v>
                </c:pt>
                <c:pt idx="168">
                  <c:v>352.22716000000003</c:v>
                </c:pt>
                <c:pt idx="169">
                  <c:v>352.22716000000003</c:v>
                </c:pt>
                <c:pt idx="170">
                  <c:v>352.08772299999998</c:v>
                </c:pt>
                <c:pt idx="171">
                  <c:v>352.08772299999998</c:v>
                </c:pt>
                <c:pt idx="172">
                  <c:v>352.08772299999998</c:v>
                </c:pt>
                <c:pt idx="173">
                  <c:v>352.08772299999998</c:v>
                </c:pt>
                <c:pt idx="174">
                  <c:v>352.08772299999998</c:v>
                </c:pt>
                <c:pt idx="175">
                  <c:v>351.66236800000001</c:v>
                </c:pt>
                <c:pt idx="176">
                  <c:v>351.66236800000001</c:v>
                </c:pt>
                <c:pt idx="177">
                  <c:v>351.66236800000001</c:v>
                </c:pt>
                <c:pt idx="178">
                  <c:v>351.66236800000001</c:v>
                </c:pt>
                <c:pt idx="179">
                  <c:v>351.66236800000001</c:v>
                </c:pt>
                <c:pt idx="180">
                  <c:v>339.658591</c:v>
                </c:pt>
                <c:pt idx="181">
                  <c:v>339.658591</c:v>
                </c:pt>
                <c:pt idx="182">
                  <c:v>339.658591</c:v>
                </c:pt>
                <c:pt idx="183">
                  <c:v>339.658591</c:v>
                </c:pt>
                <c:pt idx="184">
                  <c:v>339.658591</c:v>
                </c:pt>
                <c:pt idx="185">
                  <c:v>339.658591</c:v>
                </c:pt>
                <c:pt idx="186">
                  <c:v>339.658591</c:v>
                </c:pt>
                <c:pt idx="187">
                  <c:v>339.658591</c:v>
                </c:pt>
                <c:pt idx="188">
                  <c:v>339.658591</c:v>
                </c:pt>
                <c:pt idx="189">
                  <c:v>339.658591</c:v>
                </c:pt>
                <c:pt idx="190">
                  <c:v>339.658591</c:v>
                </c:pt>
                <c:pt idx="191">
                  <c:v>339.658591</c:v>
                </c:pt>
                <c:pt idx="192">
                  <c:v>339.658591</c:v>
                </c:pt>
                <c:pt idx="193">
                  <c:v>339.658591</c:v>
                </c:pt>
                <c:pt idx="194">
                  <c:v>339.658591</c:v>
                </c:pt>
                <c:pt idx="195">
                  <c:v>339.658591</c:v>
                </c:pt>
                <c:pt idx="196">
                  <c:v>339.658591</c:v>
                </c:pt>
                <c:pt idx="197">
                  <c:v>339.658591</c:v>
                </c:pt>
                <c:pt idx="198">
                  <c:v>339.658591</c:v>
                </c:pt>
                <c:pt idx="199">
                  <c:v>339.658591</c:v>
                </c:pt>
                <c:pt idx="200">
                  <c:v>318.53128600000002</c:v>
                </c:pt>
                <c:pt idx="201">
                  <c:v>318.53128600000002</c:v>
                </c:pt>
                <c:pt idx="202">
                  <c:v>318.53128600000002</c:v>
                </c:pt>
                <c:pt idx="203">
                  <c:v>318.53128600000002</c:v>
                </c:pt>
                <c:pt idx="204">
                  <c:v>318.53128600000002</c:v>
                </c:pt>
                <c:pt idx="205">
                  <c:v>312.77671800000002</c:v>
                </c:pt>
                <c:pt idx="206">
                  <c:v>312.77671800000002</c:v>
                </c:pt>
                <c:pt idx="207">
                  <c:v>312.77671800000002</c:v>
                </c:pt>
                <c:pt idx="208">
                  <c:v>312.77671800000002</c:v>
                </c:pt>
                <c:pt idx="209">
                  <c:v>312.77671800000002</c:v>
                </c:pt>
                <c:pt idx="210">
                  <c:v>307.46477700000003</c:v>
                </c:pt>
                <c:pt idx="211">
                  <c:v>307.46477700000003</c:v>
                </c:pt>
                <c:pt idx="212">
                  <c:v>307.46477700000003</c:v>
                </c:pt>
                <c:pt idx="213">
                  <c:v>307.46477700000003</c:v>
                </c:pt>
                <c:pt idx="214">
                  <c:v>307.46477700000003</c:v>
                </c:pt>
                <c:pt idx="215">
                  <c:v>302.56145700000002</c:v>
                </c:pt>
                <c:pt idx="216">
                  <c:v>302.56145700000002</c:v>
                </c:pt>
                <c:pt idx="217">
                  <c:v>302.56145700000002</c:v>
                </c:pt>
                <c:pt idx="218">
                  <c:v>302.56145700000002</c:v>
                </c:pt>
                <c:pt idx="219">
                  <c:v>302.56145700000002</c:v>
                </c:pt>
                <c:pt idx="220">
                  <c:v>287.99265500000001</c:v>
                </c:pt>
                <c:pt idx="221">
                  <c:v>287.99265500000001</c:v>
                </c:pt>
                <c:pt idx="222">
                  <c:v>287.99265500000001</c:v>
                </c:pt>
                <c:pt idx="223">
                  <c:v>287.99265500000001</c:v>
                </c:pt>
                <c:pt idx="224">
                  <c:v>283.81479899999999</c:v>
                </c:pt>
                <c:pt idx="225">
                  <c:v>279.95841899999999</c:v>
                </c:pt>
                <c:pt idx="226">
                  <c:v>279.95841899999999</c:v>
                </c:pt>
                <c:pt idx="227">
                  <c:v>279.95841899999999</c:v>
                </c:pt>
                <c:pt idx="228">
                  <c:v>279.95841899999999</c:v>
                </c:pt>
                <c:pt idx="229">
                  <c:v>279.95841899999999</c:v>
                </c:pt>
                <c:pt idx="230">
                  <c:v>276.97224599999998</c:v>
                </c:pt>
                <c:pt idx="231">
                  <c:v>276.97224599999998</c:v>
                </c:pt>
                <c:pt idx="232">
                  <c:v>276.97224599999998</c:v>
                </c:pt>
                <c:pt idx="233">
                  <c:v>276.97224599999998</c:v>
                </c:pt>
                <c:pt idx="234">
                  <c:v>276.97224599999998</c:v>
                </c:pt>
                <c:pt idx="235">
                  <c:v>273.11249299999997</c:v>
                </c:pt>
                <c:pt idx="236">
                  <c:v>273.11249299999997</c:v>
                </c:pt>
                <c:pt idx="237">
                  <c:v>273.11249299999997</c:v>
                </c:pt>
                <c:pt idx="238">
                  <c:v>273.11249299999997</c:v>
                </c:pt>
                <c:pt idx="239">
                  <c:v>273.11249299999997</c:v>
                </c:pt>
                <c:pt idx="240">
                  <c:v>273.11249299999997</c:v>
                </c:pt>
                <c:pt idx="241">
                  <c:v>278.336097</c:v>
                </c:pt>
                <c:pt idx="242">
                  <c:v>278.336097</c:v>
                </c:pt>
                <c:pt idx="243">
                  <c:v>278.336097</c:v>
                </c:pt>
                <c:pt idx="244">
                  <c:v>278.336097</c:v>
                </c:pt>
                <c:pt idx="245">
                  <c:v>278.336097</c:v>
                </c:pt>
                <c:pt idx="246">
                  <c:v>276.83326099999999</c:v>
                </c:pt>
                <c:pt idx="247">
                  <c:v>276.83326099999999</c:v>
                </c:pt>
                <c:pt idx="248">
                  <c:v>276.83326099999999</c:v>
                </c:pt>
                <c:pt idx="249">
                  <c:v>276.83326099999999</c:v>
                </c:pt>
                <c:pt idx="250">
                  <c:v>276.83326099999999</c:v>
                </c:pt>
                <c:pt idx="251">
                  <c:v>276.83326099999999</c:v>
                </c:pt>
                <c:pt idx="252">
                  <c:v>276.83326099999999</c:v>
                </c:pt>
                <c:pt idx="253">
                  <c:v>276.83326099999999</c:v>
                </c:pt>
                <c:pt idx="254">
                  <c:v>276.83326099999999</c:v>
                </c:pt>
                <c:pt idx="255">
                  <c:v>276.83326099999999</c:v>
                </c:pt>
                <c:pt idx="256">
                  <c:v>276.83322700000002</c:v>
                </c:pt>
                <c:pt idx="257">
                  <c:v>276.83322700000002</c:v>
                </c:pt>
                <c:pt idx="258">
                  <c:v>276.83322700000002</c:v>
                </c:pt>
                <c:pt idx="259">
                  <c:v>276.83322700000002</c:v>
                </c:pt>
                <c:pt idx="260">
                  <c:v>276.83322700000002</c:v>
                </c:pt>
                <c:pt idx="261">
                  <c:v>268.35655100000002</c:v>
                </c:pt>
                <c:pt idx="262">
                  <c:v>268.35655100000002</c:v>
                </c:pt>
                <c:pt idx="263">
                  <c:v>268.35655100000002</c:v>
                </c:pt>
                <c:pt idx="264">
                  <c:v>268.35655100000002</c:v>
                </c:pt>
                <c:pt idx="265">
                  <c:v>268.35655100000002</c:v>
                </c:pt>
                <c:pt idx="266">
                  <c:v>268.356134</c:v>
                </c:pt>
                <c:pt idx="267">
                  <c:v>268.356134</c:v>
                </c:pt>
                <c:pt idx="268">
                  <c:v>268.356134</c:v>
                </c:pt>
                <c:pt idx="269">
                  <c:v>268.356134</c:v>
                </c:pt>
                <c:pt idx="270">
                  <c:v>268.356134</c:v>
                </c:pt>
                <c:pt idx="271">
                  <c:v>268.35626999999999</c:v>
                </c:pt>
                <c:pt idx="272">
                  <c:v>268.35626999999999</c:v>
                </c:pt>
                <c:pt idx="273">
                  <c:v>268.35626999999999</c:v>
                </c:pt>
                <c:pt idx="274">
                  <c:v>268.35626999999999</c:v>
                </c:pt>
                <c:pt idx="275">
                  <c:v>268.35626999999999</c:v>
                </c:pt>
                <c:pt idx="276">
                  <c:v>268.356877</c:v>
                </c:pt>
                <c:pt idx="277">
                  <c:v>268.356877</c:v>
                </c:pt>
                <c:pt idx="278">
                  <c:v>268.356877</c:v>
                </c:pt>
                <c:pt idx="279">
                  <c:v>268.356877</c:v>
                </c:pt>
                <c:pt idx="280">
                  <c:v>268.356877</c:v>
                </c:pt>
                <c:pt idx="281">
                  <c:v>268.35788100000002</c:v>
                </c:pt>
                <c:pt idx="282">
                  <c:v>268.35788100000002</c:v>
                </c:pt>
                <c:pt idx="283">
                  <c:v>268.35788100000002</c:v>
                </c:pt>
                <c:pt idx="284">
                  <c:v>268.35788100000002</c:v>
                </c:pt>
                <c:pt idx="285">
                  <c:v>268.35788100000002</c:v>
                </c:pt>
                <c:pt idx="286">
                  <c:v>249.95563300000001</c:v>
                </c:pt>
                <c:pt idx="287">
                  <c:v>249.95563300000001</c:v>
                </c:pt>
                <c:pt idx="288">
                  <c:v>249.95563300000001</c:v>
                </c:pt>
                <c:pt idx="289">
                  <c:v>249.95563300000001</c:v>
                </c:pt>
                <c:pt idx="290">
                  <c:v>249.95496800000001</c:v>
                </c:pt>
                <c:pt idx="291">
                  <c:v>249.95496800000001</c:v>
                </c:pt>
                <c:pt idx="292">
                  <c:v>249.95496800000001</c:v>
                </c:pt>
                <c:pt idx="293">
                  <c:v>249.95496800000001</c:v>
                </c:pt>
                <c:pt idx="294">
                  <c:v>249.95496800000001</c:v>
                </c:pt>
                <c:pt idx="295">
                  <c:v>249.95260200000001</c:v>
                </c:pt>
                <c:pt idx="296">
                  <c:v>249.95260200000001</c:v>
                </c:pt>
                <c:pt idx="297">
                  <c:v>249.95260200000001</c:v>
                </c:pt>
                <c:pt idx="298">
                  <c:v>249.95260200000001</c:v>
                </c:pt>
                <c:pt idx="299">
                  <c:v>249.95260200000001</c:v>
                </c:pt>
                <c:pt idx="300">
                  <c:v>249.94880000000001</c:v>
                </c:pt>
                <c:pt idx="301">
                  <c:v>249.94880000000001</c:v>
                </c:pt>
                <c:pt idx="302">
                  <c:v>249.94880000000001</c:v>
                </c:pt>
                <c:pt idx="303">
                  <c:v>249.94880000000001</c:v>
                </c:pt>
                <c:pt idx="304">
                  <c:v>249.94880000000001</c:v>
                </c:pt>
                <c:pt idx="305">
                  <c:v>228.45551699999999</c:v>
                </c:pt>
                <c:pt idx="306">
                  <c:v>228.45551699999999</c:v>
                </c:pt>
                <c:pt idx="307">
                  <c:v>228.45551699999999</c:v>
                </c:pt>
                <c:pt idx="308">
                  <c:v>228.45551699999999</c:v>
                </c:pt>
                <c:pt idx="309">
                  <c:v>228.45551699999999</c:v>
                </c:pt>
                <c:pt idx="310">
                  <c:v>228.44952000000001</c:v>
                </c:pt>
                <c:pt idx="311">
                  <c:v>228.44952000000001</c:v>
                </c:pt>
                <c:pt idx="312">
                  <c:v>228.44952000000001</c:v>
                </c:pt>
                <c:pt idx="313">
                  <c:v>228.44952000000001</c:v>
                </c:pt>
                <c:pt idx="314">
                  <c:v>228.44952000000001</c:v>
                </c:pt>
                <c:pt idx="315">
                  <c:v>228.46212</c:v>
                </c:pt>
                <c:pt idx="316">
                  <c:v>228.46212</c:v>
                </c:pt>
                <c:pt idx="317">
                  <c:v>228.46212</c:v>
                </c:pt>
                <c:pt idx="318">
                  <c:v>228.46212</c:v>
                </c:pt>
                <c:pt idx="319">
                  <c:v>228.46212</c:v>
                </c:pt>
                <c:pt idx="320">
                  <c:v>228.46212</c:v>
                </c:pt>
                <c:pt idx="321">
                  <c:v>228.49048999999999</c:v>
                </c:pt>
                <c:pt idx="322">
                  <c:v>228.49048999999999</c:v>
                </c:pt>
                <c:pt idx="323">
                  <c:v>228.49048999999999</c:v>
                </c:pt>
                <c:pt idx="324">
                  <c:v>228.49048999999999</c:v>
                </c:pt>
                <c:pt idx="325">
                  <c:v>228.49048999999999</c:v>
                </c:pt>
                <c:pt idx="326">
                  <c:v>204.64044699999999</c:v>
                </c:pt>
                <c:pt idx="327">
                  <c:v>204.64044699999999</c:v>
                </c:pt>
                <c:pt idx="328">
                  <c:v>204.64044699999999</c:v>
                </c:pt>
                <c:pt idx="329">
                  <c:v>204.64044699999999</c:v>
                </c:pt>
                <c:pt idx="330">
                  <c:v>204.64044699999999</c:v>
                </c:pt>
                <c:pt idx="331">
                  <c:v>204.647221</c:v>
                </c:pt>
                <c:pt idx="332">
                  <c:v>204.647221</c:v>
                </c:pt>
                <c:pt idx="333">
                  <c:v>204.647221</c:v>
                </c:pt>
                <c:pt idx="334">
                  <c:v>204.65924699999999</c:v>
                </c:pt>
                <c:pt idx="335">
                  <c:v>204.65924699999999</c:v>
                </c:pt>
                <c:pt idx="336">
                  <c:v>204.65924699999999</c:v>
                </c:pt>
                <c:pt idx="337">
                  <c:v>204.65924699999999</c:v>
                </c:pt>
                <c:pt idx="338">
                  <c:v>204.65924699999999</c:v>
                </c:pt>
                <c:pt idx="339">
                  <c:v>204.65924699999999</c:v>
                </c:pt>
                <c:pt idx="340">
                  <c:v>200.12188699999999</c:v>
                </c:pt>
                <c:pt idx="341">
                  <c:v>200.12188699999999</c:v>
                </c:pt>
                <c:pt idx="342">
                  <c:v>200.12188699999999</c:v>
                </c:pt>
                <c:pt idx="343">
                  <c:v>200.12188699999999</c:v>
                </c:pt>
                <c:pt idx="344">
                  <c:v>200.12188699999999</c:v>
                </c:pt>
                <c:pt idx="345">
                  <c:v>200.12188699999999</c:v>
                </c:pt>
                <c:pt idx="346">
                  <c:v>200.12188699999999</c:v>
                </c:pt>
                <c:pt idx="347">
                  <c:v>200.12188699999999</c:v>
                </c:pt>
                <c:pt idx="348">
                  <c:v>200.12188699999999</c:v>
                </c:pt>
                <c:pt idx="349">
                  <c:v>200.09720200000001</c:v>
                </c:pt>
                <c:pt idx="350">
                  <c:v>200.09720200000001</c:v>
                </c:pt>
                <c:pt idx="351">
                  <c:v>200.09720200000001</c:v>
                </c:pt>
                <c:pt idx="352">
                  <c:v>200.09720200000001</c:v>
                </c:pt>
                <c:pt idx="353">
                  <c:v>200.09720200000001</c:v>
                </c:pt>
                <c:pt idx="354">
                  <c:v>200.053383</c:v>
                </c:pt>
                <c:pt idx="355">
                  <c:v>200.053383</c:v>
                </c:pt>
                <c:pt idx="356">
                  <c:v>200.053383</c:v>
                </c:pt>
                <c:pt idx="357">
                  <c:v>200.053383</c:v>
                </c:pt>
                <c:pt idx="358">
                  <c:v>200.053383</c:v>
                </c:pt>
                <c:pt idx="359">
                  <c:v>200.053383</c:v>
                </c:pt>
                <c:pt idx="360">
                  <c:v>200.053383</c:v>
                </c:pt>
                <c:pt idx="361">
                  <c:v>200.053383</c:v>
                </c:pt>
                <c:pt idx="362">
                  <c:v>200.053383</c:v>
                </c:pt>
                <c:pt idx="363">
                  <c:v>200.053383</c:v>
                </c:pt>
                <c:pt idx="364">
                  <c:v>200.053383</c:v>
                </c:pt>
                <c:pt idx="365">
                  <c:v>200.053383</c:v>
                </c:pt>
                <c:pt idx="366">
                  <c:v>200.03396799999999</c:v>
                </c:pt>
                <c:pt idx="367">
                  <c:v>200.03396799999999</c:v>
                </c:pt>
                <c:pt idx="368">
                  <c:v>200.03396799999999</c:v>
                </c:pt>
                <c:pt idx="369">
                  <c:v>193.29700800000001</c:v>
                </c:pt>
                <c:pt idx="370">
                  <c:v>193.29700800000001</c:v>
                </c:pt>
                <c:pt idx="371">
                  <c:v>193.29700800000001</c:v>
                </c:pt>
                <c:pt idx="372">
                  <c:v>193.29700800000001</c:v>
                </c:pt>
                <c:pt idx="373">
                  <c:v>193.29700800000001</c:v>
                </c:pt>
                <c:pt idx="374">
                  <c:v>193.29700800000001</c:v>
                </c:pt>
                <c:pt idx="375">
                  <c:v>193.29700800000001</c:v>
                </c:pt>
                <c:pt idx="376">
                  <c:v>193.29700800000001</c:v>
                </c:pt>
                <c:pt idx="377">
                  <c:v>193.29700800000001</c:v>
                </c:pt>
                <c:pt idx="378">
                  <c:v>193.29700800000001</c:v>
                </c:pt>
                <c:pt idx="379">
                  <c:v>193.51463100000001</c:v>
                </c:pt>
                <c:pt idx="380">
                  <c:v>193.51463100000001</c:v>
                </c:pt>
                <c:pt idx="381">
                  <c:v>193.51463100000001</c:v>
                </c:pt>
                <c:pt idx="382">
                  <c:v>193.51463100000001</c:v>
                </c:pt>
                <c:pt idx="383">
                  <c:v>193.51463100000001</c:v>
                </c:pt>
                <c:pt idx="384">
                  <c:v>192.76829499999999</c:v>
                </c:pt>
                <c:pt idx="385">
                  <c:v>192.76829499999999</c:v>
                </c:pt>
                <c:pt idx="386">
                  <c:v>192.76829499999999</c:v>
                </c:pt>
                <c:pt idx="387">
                  <c:v>192.76829499999999</c:v>
                </c:pt>
                <c:pt idx="388">
                  <c:v>192.76829499999999</c:v>
                </c:pt>
                <c:pt idx="389">
                  <c:v>217.45056</c:v>
                </c:pt>
                <c:pt idx="390">
                  <c:v>217.45056</c:v>
                </c:pt>
                <c:pt idx="391">
                  <c:v>217.45056</c:v>
                </c:pt>
                <c:pt idx="392">
                  <c:v>217.45056</c:v>
                </c:pt>
                <c:pt idx="393">
                  <c:v>217.45056</c:v>
                </c:pt>
                <c:pt idx="394">
                  <c:v>217.45056</c:v>
                </c:pt>
                <c:pt idx="395">
                  <c:v>217.45056</c:v>
                </c:pt>
                <c:pt idx="396">
                  <c:v>217.45056</c:v>
                </c:pt>
                <c:pt idx="397">
                  <c:v>217.45056</c:v>
                </c:pt>
                <c:pt idx="398">
                  <c:v>217.45056</c:v>
                </c:pt>
                <c:pt idx="399">
                  <c:v>217.45056</c:v>
                </c:pt>
                <c:pt idx="400">
                  <c:v>217.45056</c:v>
                </c:pt>
                <c:pt idx="401">
                  <c:v>217.45056</c:v>
                </c:pt>
                <c:pt idx="402">
                  <c:v>217.45056</c:v>
                </c:pt>
                <c:pt idx="403">
                  <c:v>217.45056</c:v>
                </c:pt>
                <c:pt idx="404">
                  <c:v>217.45056</c:v>
                </c:pt>
                <c:pt idx="405">
                  <c:v>217.45056</c:v>
                </c:pt>
                <c:pt idx="406">
                  <c:v>217.45056</c:v>
                </c:pt>
                <c:pt idx="407">
                  <c:v>217.45056</c:v>
                </c:pt>
                <c:pt idx="408">
                  <c:v>217.45056</c:v>
                </c:pt>
                <c:pt idx="409">
                  <c:v>196.27549300000001</c:v>
                </c:pt>
                <c:pt idx="410">
                  <c:v>196.27549300000001</c:v>
                </c:pt>
                <c:pt idx="411">
                  <c:v>196.27549300000001</c:v>
                </c:pt>
                <c:pt idx="412">
                  <c:v>196.27549300000001</c:v>
                </c:pt>
                <c:pt idx="413">
                  <c:v>196.27549300000001</c:v>
                </c:pt>
                <c:pt idx="414">
                  <c:v>196.27549300000001</c:v>
                </c:pt>
                <c:pt idx="415">
                  <c:v>196.27549300000001</c:v>
                </c:pt>
                <c:pt idx="416">
                  <c:v>196.27549300000001</c:v>
                </c:pt>
                <c:pt idx="417">
                  <c:v>196.27549300000001</c:v>
                </c:pt>
                <c:pt idx="418">
                  <c:v>196.27549300000001</c:v>
                </c:pt>
                <c:pt idx="419">
                  <c:v>196.27549300000001</c:v>
                </c:pt>
                <c:pt idx="420">
                  <c:v>196.27549300000001</c:v>
                </c:pt>
                <c:pt idx="421">
                  <c:v>196.27549300000001</c:v>
                </c:pt>
                <c:pt idx="422">
                  <c:v>196.27549300000001</c:v>
                </c:pt>
                <c:pt idx="423">
                  <c:v>196.27549300000001</c:v>
                </c:pt>
                <c:pt idx="424">
                  <c:v>196.27549300000001</c:v>
                </c:pt>
                <c:pt idx="425">
                  <c:v>196.27549300000001</c:v>
                </c:pt>
                <c:pt idx="426">
                  <c:v>196.27549300000001</c:v>
                </c:pt>
                <c:pt idx="427">
                  <c:v>196.27549300000001</c:v>
                </c:pt>
                <c:pt idx="428">
                  <c:v>196.27549300000001</c:v>
                </c:pt>
                <c:pt idx="429">
                  <c:v>193.96495200000001</c:v>
                </c:pt>
                <c:pt idx="430">
                  <c:v>193.96495200000001</c:v>
                </c:pt>
                <c:pt idx="431">
                  <c:v>193.96495200000001</c:v>
                </c:pt>
                <c:pt idx="432">
                  <c:v>193.96495200000001</c:v>
                </c:pt>
                <c:pt idx="433">
                  <c:v>193.96495200000001</c:v>
                </c:pt>
                <c:pt idx="434">
                  <c:v>193.96495200000001</c:v>
                </c:pt>
                <c:pt idx="435">
                  <c:v>193.96495200000001</c:v>
                </c:pt>
                <c:pt idx="436">
                  <c:v>193.96495200000001</c:v>
                </c:pt>
                <c:pt idx="437">
                  <c:v>193.96495200000001</c:v>
                </c:pt>
                <c:pt idx="438">
                  <c:v>193.96495200000001</c:v>
                </c:pt>
                <c:pt idx="439">
                  <c:v>193.96495200000001</c:v>
                </c:pt>
                <c:pt idx="440">
                  <c:v>193.96495200000001</c:v>
                </c:pt>
                <c:pt idx="441">
                  <c:v>193.96495200000001</c:v>
                </c:pt>
                <c:pt idx="442">
                  <c:v>193.96495200000001</c:v>
                </c:pt>
                <c:pt idx="443">
                  <c:v>193.96495200000001</c:v>
                </c:pt>
                <c:pt idx="444">
                  <c:v>190.550817</c:v>
                </c:pt>
                <c:pt idx="445">
                  <c:v>190.550817</c:v>
                </c:pt>
                <c:pt idx="446">
                  <c:v>190.550817</c:v>
                </c:pt>
                <c:pt idx="447">
                  <c:v>190.550817</c:v>
                </c:pt>
                <c:pt idx="448">
                  <c:v>190.550817</c:v>
                </c:pt>
                <c:pt idx="449">
                  <c:v>190.550817</c:v>
                </c:pt>
                <c:pt idx="450">
                  <c:v>190.550817</c:v>
                </c:pt>
                <c:pt idx="451">
                  <c:v>190.550817</c:v>
                </c:pt>
                <c:pt idx="452">
                  <c:v>190.550817</c:v>
                </c:pt>
                <c:pt idx="453">
                  <c:v>202.17389499999999</c:v>
                </c:pt>
                <c:pt idx="454">
                  <c:v>202.17389499999999</c:v>
                </c:pt>
                <c:pt idx="455">
                  <c:v>202.17389499999999</c:v>
                </c:pt>
                <c:pt idx="456">
                  <c:v>202.17389499999999</c:v>
                </c:pt>
                <c:pt idx="457">
                  <c:v>202.17389499999999</c:v>
                </c:pt>
                <c:pt idx="458">
                  <c:v>202.17389499999999</c:v>
                </c:pt>
                <c:pt idx="459">
                  <c:v>202.17389499999999</c:v>
                </c:pt>
                <c:pt idx="460">
                  <c:v>202.17389499999999</c:v>
                </c:pt>
                <c:pt idx="461">
                  <c:v>202.17389499999999</c:v>
                </c:pt>
                <c:pt idx="462">
                  <c:v>202.17389499999999</c:v>
                </c:pt>
                <c:pt idx="463">
                  <c:v>202.17389499999999</c:v>
                </c:pt>
                <c:pt idx="464">
                  <c:v>202.17389499999999</c:v>
                </c:pt>
                <c:pt idx="465">
                  <c:v>202.17389499999999</c:v>
                </c:pt>
                <c:pt idx="466">
                  <c:v>202.17389499999999</c:v>
                </c:pt>
                <c:pt idx="467">
                  <c:v>202.17389499999999</c:v>
                </c:pt>
                <c:pt idx="468">
                  <c:v>202.17389499999999</c:v>
                </c:pt>
                <c:pt idx="469">
                  <c:v>202.17389499999999</c:v>
                </c:pt>
                <c:pt idx="470">
                  <c:v>202.17389499999999</c:v>
                </c:pt>
                <c:pt idx="471">
                  <c:v>202.17389499999999</c:v>
                </c:pt>
                <c:pt idx="472">
                  <c:v>202.17389499999999</c:v>
                </c:pt>
                <c:pt idx="473">
                  <c:v>202.17389499999999</c:v>
                </c:pt>
                <c:pt idx="474">
                  <c:v>202.17389499999999</c:v>
                </c:pt>
                <c:pt idx="475">
                  <c:v>202.17389499999999</c:v>
                </c:pt>
                <c:pt idx="476">
                  <c:v>202.17389499999999</c:v>
                </c:pt>
                <c:pt idx="477">
                  <c:v>202.17389499999999</c:v>
                </c:pt>
                <c:pt idx="478">
                  <c:v>202.17389499999999</c:v>
                </c:pt>
                <c:pt idx="479">
                  <c:v>195.49936400000001</c:v>
                </c:pt>
                <c:pt idx="480">
                  <c:v>195.49936400000001</c:v>
                </c:pt>
                <c:pt idx="481">
                  <c:v>195.49936400000001</c:v>
                </c:pt>
                <c:pt idx="482">
                  <c:v>195.49936400000001</c:v>
                </c:pt>
                <c:pt idx="483">
                  <c:v>195.49936400000001</c:v>
                </c:pt>
                <c:pt idx="484">
                  <c:v>195.49936400000001</c:v>
                </c:pt>
                <c:pt idx="485">
                  <c:v>195.49936400000001</c:v>
                </c:pt>
                <c:pt idx="486">
                  <c:v>195.49936400000001</c:v>
                </c:pt>
                <c:pt idx="487">
                  <c:v>195.49936400000001</c:v>
                </c:pt>
                <c:pt idx="488">
                  <c:v>195.49936400000001</c:v>
                </c:pt>
                <c:pt idx="489">
                  <c:v>195.49936400000001</c:v>
                </c:pt>
                <c:pt idx="490">
                  <c:v>195.49936400000001</c:v>
                </c:pt>
                <c:pt idx="491">
                  <c:v>195.49936400000001</c:v>
                </c:pt>
                <c:pt idx="492">
                  <c:v>195.49936400000001</c:v>
                </c:pt>
                <c:pt idx="493">
                  <c:v>195.49936400000001</c:v>
                </c:pt>
                <c:pt idx="494">
                  <c:v>195.49936400000001</c:v>
                </c:pt>
                <c:pt idx="495">
                  <c:v>195.49936400000001</c:v>
                </c:pt>
                <c:pt idx="496">
                  <c:v>195.49936400000001</c:v>
                </c:pt>
                <c:pt idx="497">
                  <c:v>195.49936400000001</c:v>
                </c:pt>
                <c:pt idx="498">
                  <c:v>195.49936400000001</c:v>
                </c:pt>
                <c:pt idx="499">
                  <c:v>195.49936400000001</c:v>
                </c:pt>
                <c:pt idx="500">
                  <c:v>195.49936400000001</c:v>
                </c:pt>
                <c:pt idx="501">
                  <c:v>195.49936400000001</c:v>
                </c:pt>
                <c:pt idx="502">
                  <c:v>195.49936400000001</c:v>
                </c:pt>
                <c:pt idx="503">
                  <c:v>195.49936400000001</c:v>
                </c:pt>
                <c:pt idx="504">
                  <c:v>195.49936400000001</c:v>
                </c:pt>
                <c:pt idx="505">
                  <c:v>195.49936400000001</c:v>
                </c:pt>
                <c:pt idx="506">
                  <c:v>195.49936400000001</c:v>
                </c:pt>
                <c:pt idx="507">
                  <c:v>195.49936400000001</c:v>
                </c:pt>
                <c:pt idx="508">
                  <c:v>259.93246499999998</c:v>
                </c:pt>
                <c:pt idx="509">
                  <c:v>259.93246499999998</c:v>
                </c:pt>
                <c:pt idx="510">
                  <c:v>259.93246499999998</c:v>
                </c:pt>
                <c:pt idx="511">
                  <c:v>259.93246499999998</c:v>
                </c:pt>
                <c:pt idx="512">
                  <c:v>259.93246499999998</c:v>
                </c:pt>
                <c:pt idx="513">
                  <c:v>259.93246499999998</c:v>
                </c:pt>
                <c:pt idx="514">
                  <c:v>259.93246499999998</c:v>
                </c:pt>
                <c:pt idx="515">
                  <c:v>259.93246499999998</c:v>
                </c:pt>
                <c:pt idx="516">
                  <c:v>259.93246499999998</c:v>
                </c:pt>
                <c:pt idx="517">
                  <c:v>259.93246499999998</c:v>
                </c:pt>
                <c:pt idx="518">
                  <c:v>259.93246499999998</c:v>
                </c:pt>
                <c:pt idx="519">
                  <c:v>259.93246499999998</c:v>
                </c:pt>
                <c:pt idx="520">
                  <c:v>259.93246499999998</c:v>
                </c:pt>
                <c:pt idx="521">
                  <c:v>259.93246499999998</c:v>
                </c:pt>
                <c:pt idx="522">
                  <c:v>254.952406</c:v>
                </c:pt>
                <c:pt idx="523">
                  <c:v>254.952406</c:v>
                </c:pt>
                <c:pt idx="524">
                  <c:v>254.952406</c:v>
                </c:pt>
                <c:pt idx="525">
                  <c:v>254.952406</c:v>
                </c:pt>
                <c:pt idx="526">
                  <c:v>254.952406</c:v>
                </c:pt>
                <c:pt idx="527">
                  <c:v>268.224538</c:v>
                </c:pt>
                <c:pt idx="528">
                  <c:v>268.224538</c:v>
                </c:pt>
                <c:pt idx="529">
                  <c:v>268.224538</c:v>
                </c:pt>
                <c:pt idx="530">
                  <c:v>268.224538</c:v>
                </c:pt>
                <c:pt idx="531">
                  <c:v>268.224538</c:v>
                </c:pt>
                <c:pt idx="532">
                  <c:v>268.224538</c:v>
                </c:pt>
                <c:pt idx="533">
                  <c:v>268.224538</c:v>
                </c:pt>
                <c:pt idx="534">
                  <c:v>268.224538</c:v>
                </c:pt>
                <c:pt idx="535">
                  <c:v>268.224538</c:v>
                </c:pt>
                <c:pt idx="536">
                  <c:v>268.224538</c:v>
                </c:pt>
                <c:pt idx="537">
                  <c:v>268.224538</c:v>
                </c:pt>
                <c:pt idx="538">
                  <c:v>268.224538</c:v>
                </c:pt>
                <c:pt idx="539">
                  <c:v>268.224538</c:v>
                </c:pt>
                <c:pt idx="540">
                  <c:v>268.224538</c:v>
                </c:pt>
                <c:pt idx="541">
                  <c:v>268.224538</c:v>
                </c:pt>
                <c:pt idx="542">
                  <c:v>268.224538</c:v>
                </c:pt>
                <c:pt idx="543">
                  <c:v>268.224538</c:v>
                </c:pt>
                <c:pt idx="544">
                  <c:v>268.224538</c:v>
                </c:pt>
                <c:pt idx="545">
                  <c:v>268.224538</c:v>
                </c:pt>
                <c:pt idx="546">
                  <c:v>268.224538</c:v>
                </c:pt>
                <c:pt idx="547">
                  <c:v>271.06598300000002</c:v>
                </c:pt>
                <c:pt idx="548">
                  <c:v>271.06598300000002</c:v>
                </c:pt>
                <c:pt idx="549">
                  <c:v>271.06598300000002</c:v>
                </c:pt>
                <c:pt idx="550">
                  <c:v>271.06598300000002</c:v>
                </c:pt>
                <c:pt idx="551">
                  <c:v>271.06598300000002</c:v>
                </c:pt>
                <c:pt idx="552">
                  <c:v>271.06598300000002</c:v>
                </c:pt>
                <c:pt idx="553">
                  <c:v>271.06598300000002</c:v>
                </c:pt>
                <c:pt idx="554">
                  <c:v>271.06598300000002</c:v>
                </c:pt>
                <c:pt idx="555">
                  <c:v>271.06598300000002</c:v>
                </c:pt>
                <c:pt idx="556">
                  <c:v>271.06598300000002</c:v>
                </c:pt>
                <c:pt idx="557">
                  <c:v>271.06598300000002</c:v>
                </c:pt>
                <c:pt idx="558">
                  <c:v>271.06598300000002</c:v>
                </c:pt>
                <c:pt idx="559">
                  <c:v>271.06598300000002</c:v>
                </c:pt>
                <c:pt idx="560">
                  <c:v>271.06598300000002</c:v>
                </c:pt>
                <c:pt idx="561">
                  <c:v>271.06598300000002</c:v>
                </c:pt>
                <c:pt idx="562">
                  <c:v>271.06598300000002</c:v>
                </c:pt>
                <c:pt idx="563">
                  <c:v>271.06598300000002</c:v>
                </c:pt>
                <c:pt idx="564">
                  <c:v>271.06598300000002</c:v>
                </c:pt>
                <c:pt idx="565">
                  <c:v>271.06598300000002</c:v>
                </c:pt>
                <c:pt idx="566">
                  <c:v>264.36135400000001</c:v>
                </c:pt>
                <c:pt idx="567">
                  <c:v>264.36135400000001</c:v>
                </c:pt>
                <c:pt idx="568">
                  <c:v>264.36135400000001</c:v>
                </c:pt>
                <c:pt idx="569">
                  <c:v>264.36135400000001</c:v>
                </c:pt>
                <c:pt idx="570">
                  <c:v>264.36135400000001</c:v>
                </c:pt>
                <c:pt idx="571">
                  <c:v>264.36135400000001</c:v>
                </c:pt>
                <c:pt idx="572">
                  <c:v>264.36135400000001</c:v>
                </c:pt>
                <c:pt idx="573">
                  <c:v>264.36135400000001</c:v>
                </c:pt>
                <c:pt idx="574">
                  <c:v>264.36135400000001</c:v>
                </c:pt>
                <c:pt idx="575">
                  <c:v>264.36135400000001</c:v>
                </c:pt>
                <c:pt idx="576">
                  <c:v>264.36135400000001</c:v>
                </c:pt>
                <c:pt idx="577">
                  <c:v>264.36135400000001</c:v>
                </c:pt>
                <c:pt idx="578">
                  <c:v>264.36135400000001</c:v>
                </c:pt>
                <c:pt idx="579">
                  <c:v>264.36135400000001</c:v>
                </c:pt>
                <c:pt idx="580">
                  <c:v>264.36135400000001</c:v>
                </c:pt>
                <c:pt idx="581">
                  <c:v>264.36135400000001</c:v>
                </c:pt>
                <c:pt idx="582">
                  <c:v>264.36135400000001</c:v>
                </c:pt>
                <c:pt idx="583">
                  <c:v>264.36135400000001</c:v>
                </c:pt>
                <c:pt idx="584">
                  <c:v>264.36135400000001</c:v>
                </c:pt>
                <c:pt idx="585">
                  <c:v>259.25227899999999</c:v>
                </c:pt>
                <c:pt idx="586">
                  <c:v>259.25227899999999</c:v>
                </c:pt>
                <c:pt idx="587">
                  <c:v>259.25227899999999</c:v>
                </c:pt>
                <c:pt idx="588">
                  <c:v>259.25227899999999</c:v>
                </c:pt>
                <c:pt idx="589">
                  <c:v>250.92691600000001</c:v>
                </c:pt>
                <c:pt idx="590">
                  <c:v>250.92691600000001</c:v>
                </c:pt>
                <c:pt idx="591">
                  <c:v>250.92691600000001</c:v>
                </c:pt>
                <c:pt idx="592">
                  <c:v>250.92691600000001</c:v>
                </c:pt>
                <c:pt idx="593">
                  <c:v>250.92691600000001</c:v>
                </c:pt>
                <c:pt idx="594">
                  <c:v>250.92691600000001</c:v>
                </c:pt>
                <c:pt idx="595">
                  <c:v>250.92691600000001</c:v>
                </c:pt>
                <c:pt idx="596">
                  <c:v>250.92691600000001</c:v>
                </c:pt>
                <c:pt idx="597">
                  <c:v>250.92691600000001</c:v>
                </c:pt>
                <c:pt idx="598">
                  <c:v>250.92691600000001</c:v>
                </c:pt>
                <c:pt idx="599">
                  <c:v>250.92691600000001</c:v>
                </c:pt>
                <c:pt idx="600">
                  <c:v>250.92691600000001</c:v>
                </c:pt>
                <c:pt idx="601">
                  <c:v>250.92691600000001</c:v>
                </c:pt>
                <c:pt idx="602">
                  <c:v>250.92691600000001</c:v>
                </c:pt>
                <c:pt idx="603">
                  <c:v>250.92691600000001</c:v>
                </c:pt>
                <c:pt idx="604">
                  <c:v>250.92691600000001</c:v>
                </c:pt>
                <c:pt idx="605">
                  <c:v>250.92691600000001</c:v>
                </c:pt>
                <c:pt idx="606">
                  <c:v>250.92691600000001</c:v>
                </c:pt>
                <c:pt idx="607">
                  <c:v>282.15206599999999</c:v>
                </c:pt>
                <c:pt idx="608">
                  <c:v>282.15206599999999</c:v>
                </c:pt>
                <c:pt idx="609">
                  <c:v>282.15206599999999</c:v>
                </c:pt>
                <c:pt idx="610">
                  <c:v>282.15206599999999</c:v>
                </c:pt>
                <c:pt idx="611">
                  <c:v>282.15206599999999</c:v>
                </c:pt>
                <c:pt idx="612">
                  <c:v>282.15206599999999</c:v>
                </c:pt>
                <c:pt idx="613">
                  <c:v>311.396995</c:v>
                </c:pt>
                <c:pt idx="614">
                  <c:v>311.396995</c:v>
                </c:pt>
                <c:pt idx="615">
                  <c:v>318.59699499999999</c:v>
                </c:pt>
                <c:pt idx="616">
                  <c:v>318.59699499999999</c:v>
                </c:pt>
                <c:pt idx="617">
                  <c:v>318.59699499999999</c:v>
                </c:pt>
                <c:pt idx="618">
                  <c:v>318.59699499999999</c:v>
                </c:pt>
                <c:pt idx="619">
                  <c:v>318.59699499999999</c:v>
                </c:pt>
                <c:pt idx="620">
                  <c:v>360.05517099999997</c:v>
                </c:pt>
                <c:pt idx="621">
                  <c:v>360.05517099999997</c:v>
                </c:pt>
                <c:pt idx="622">
                  <c:v>360.05517099999997</c:v>
                </c:pt>
                <c:pt idx="623">
                  <c:v>360.05517099999997</c:v>
                </c:pt>
                <c:pt idx="624">
                  <c:v>360.05517099999997</c:v>
                </c:pt>
                <c:pt idx="625">
                  <c:v>344.43795599999999</c:v>
                </c:pt>
                <c:pt idx="626">
                  <c:v>344.43795599999999</c:v>
                </c:pt>
                <c:pt idx="627">
                  <c:v>344.43795599999999</c:v>
                </c:pt>
                <c:pt idx="628">
                  <c:v>344.43795599999999</c:v>
                </c:pt>
                <c:pt idx="629">
                  <c:v>344.43795599999999</c:v>
                </c:pt>
                <c:pt idx="630">
                  <c:v>364.821958</c:v>
                </c:pt>
                <c:pt idx="631">
                  <c:v>364.821958</c:v>
                </c:pt>
                <c:pt idx="632">
                  <c:v>364.821958</c:v>
                </c:pt>
                <c:pt idx="633">
                  <c:v>364.821958</c:v>
                </c:pt>
                <c:pt idx="634">
                  <c:v>364.821958</c:v>
                </c:pt>
                <c:pt idx="635">
                  <c:v>371.34048200000001</c:v>
                </c:pt>
                <c:pt idx="636">
                  <c:v>371.34048200000001</c:v>
                </c:pt>
                <c:pt idx="637">
                  <c:v>371.34048200000001</c:v>
                </c:pt>
                <c:pt idx="638">
                  <c:v>371.34048200000001</c:v>
                </c:pt>
                <c:pt idx="639">
                  <c:v>371.34048200000001</c:v>
                </c:pt>
                <c:pt idx="640">
                  <c:v>371.34048200000001</c:v>
                </c:pt>
                <c:pt idx="641">
                  <c:v>371.34048200000001</c:v>
                </c:pt>
                <c:pt idx="642">
                  <c:v>371.34048200000001</c:v>
                </c:pt>
                <c:pt idx="643">
                  <c:v>371.34048200000001</c:v>
                </c:pt>
                <c:pt idx="644">
                  <c:v>371.34048200000001</c:v>
                </c:pt>
                <c:pt idx="645">
                  <c:v>371.34048200000001</c:v>
                </c:pt>
                <c:pt idx="646">
                  <c:v>371.34048200000001</c:v>
                </c:pt>
                <c:pt idx="647">
                  <c:v>371.34048200000001</c:v>
                </c:pt>
                <c:pt idx="648">
                  <c:v>371.34048200000001</c:v>
                </c:pt>
                <c:pt idx="649">
                  <c:v>371.34048200000001</c:v>
                </c:pt>
                <c:pt idx="650">
                  <c:v>394.260107</c:v>
                </c:pt>
                <c:pt idx="651">
                  <c:v>394.260107</c:v>
                </c:pt>
                <c:pt idx="652">
                  <c:v>394.260107</c:v>
                </c:pt>
                <c:pt idx="653">
                  <c:v>394.260107</c:v>
                </c:pt>
                <c:pt idx="654">
                  <c:v>394.260107</c:v>
                </c:pt>
                <c:pt idx="655">
                  <c:v>474.58705099999997</c:v>
                </c:pt>
                <c:pt idx="656">
                  <c:v>474.58705099999997</c:v>
                </c:pt>
                <c:pt idx="657">
                  <c:v>474.58705099999997</c:v>
                </c:pt>
                <c:pt idx="658">
                  <c:v>474.58705099999997</c:v>
                </c:pt>
                <c:pt idx="659">
                  <c:v>474.58705099999997</c:v>
                </c:pt>
                <c:pt idx="660">
                  <c:v>356.28891399999998</c:v>
                </c:pt>
                <c:pt idx="661">
                  <c:v>356.28891399999998</c:v>
                </c:pt>
                <c:pt idx="662">
                  <c:v>356.28891399999998</c:v>
                </c:pt>
                <c:pt idx="663">
                  <c:v>356.28891399999998</c:v>
                </c:pt>
                <c:pt idx="664">
                  <c:v>356.28891399999998</c:v>
                </c:pt>
                <c:pt idx="665">
                  <c:v>351.90435500000001</c:v>
                </c:pt>
                <c:pt idx="666">
                  <c:v>351.90435500000001</c:v>
                </c:pt>
                <c:pt idx="667">
                  <c:v>351.90435500000001</c:v>
                </c:pt>
                <c:pt idx="668">
                  <c:v>351.90435500000001</c:v>
                </c:pt>
                <c:pt idx="669">
                  <c:v>351.90435500000001</c:v>
                </c:pt>
                <c:pt idx="670">
                  <c:v>352.851448</c:v>
                </c:pt>
                <c:pt idx="671">
                  <c:v>352.851448</c:v>
                </c:pt>
                <c:pt idx="672">
                  <c:v>352.851448</c:v>
                </c:pt>
                <c:pt idx="673">
                  <c:v>352.851448</c:v>
                </c:pt>
                <c:pt idx="674">
                  <c:v>352.851448</c:v>
                </c:pt>
                <c:pt idx="675">
                  <c:v>364.91041200000001</c:v>
                </c:pt>
                <c:pt idx="676">
                  <c:v>364.91041200000001</c:v>
                </c:pt>
                <c:pt idx="677">
                  <c:v>364.91041200000001</c:v>
                </c:pt>
                <c:pt idx="678">
                  <c:v>364.91041200000001</c:v>
                </c:pt>
                <c:pt idx="679">
                  <c:v>364.91041200000001</c:v>
                </c:pt>
                <c:pt idx="680">
                  <c:v>339.15041200000002</c:v>
                </c:pt>
                <c:pt idx="681">
                  <c:v>339.15041200000002</c:v>
                </c:pt>
                <c:pt idx="682">
                  <c:v>339.15041200000002</c:v>
                </c:pt>
                <c:pt idx="683">
                  <c:v>339.15041200000002</c:v>
                </c:pt>
                <c:pt idx="684">
                  <c:v>339.15041200000002</c:v>
                </c:pt>
                <c:pt idx="685">
                  <c:v>354.49352299999998</c:v>
                </c:pt>
                <c:pt idx="686">
                  <c:v>354.49352299999998</c:v>
                </c:pt>
                <c:pt idx="687">
                  <c:v>354.49352299999998</c:v>
                </c:pt>
                <c:pt idx="688">
                  <c:v>354.49352299999998</c:v>
                </c:pt>
                <c:pt idx="689">
                  <c:v>354.49352299999998</c:v>
                </c:pt>
                <c:pt idx="690">
                  <c:v>356.71574500000003</c:v>
                </c:pt>
                <c:pt idx="691">
                  <c:v>356.71574500000003</c:v>
                </c:pt>
                <c:pt idx="692">
                  <c:v>356.71574500000003</c:v>
                </c:pt>
                <c:pt idx="693">
                  <c:v>356.71574500000003</c:v>
                </c:pt>
                <c:pt idx="694">
                  <c:v>356.71574500000003</c:v>
                </c:pt>
                <c:pt idx="695">
                  <c:v>350.65226799999999</c:v>
                </c:pt>
                <c:pt idx="696">
                  <c:v>350.65226799999999</c:v>
                </c:pt>
                <c:pt idx="697">
                  <c:v>350.65226799999999</c:v>
                </c:pt>
                <c:pt idx="698">
                  <c:v>350.65226799999999</c:v>
                </c:pt>
                <c:pt idx="699">
                  <c:v>350.65226799999999</c:v>
                </c:pt>
                <c:pt idx="700">
                  <c:v>350.65226799999999</c:v>
                </c:pt>
                <c:pt idx="701">
                  <c:v>350.65226799999999</c:v>
                </c:pt>
                <c:pt idx="702">
                  <c:v>350.65226799999999</c:v>
                </c:pt>
                <c:pt idx="703">
                  <c:v>350.65226799999999</c:v>
                </c:pt>
                <c:pt idx="704">
                  <c:v>350.65226799999999</c:v>
                </c:pt>
                <c:pt idx="705">
                  <c:v>360.31211000000002</c:v>
                </c:pt>
                <c:pt idx="706">
                  <c:v>360.31211000000002</c:v>
                </c:pt>
                <c:pt idx="707">
                  <c:v>360.31211000000002</c:v>
                </c:pt>
                <c:pt idx="708">
                  <c:v>360.31211000000002</c:v>
                </c:pt>
                <c:pt idx="709">
                  <c:v>360.31211000000002</c:v>
                </c:pt>
                <c:pt idx="710">
                  <c:v>360.31211000000002</c:v>
                </c:pt>
                <c:pt idx="711">
                  <c:v>360.31211000000002</c:v>
                </c:pt>
                <c:pt idx="712">
                  <c:v>360.31211000000002</c:v>
                </c:pt>
                <c:pt idx="713">
                  <c:v>360.31211000000002</c:v>
                </c:pt>
                <c:pt idx="714">
                  <c:v>360.31211000000002</c:v>
                </c:pt>
                <c:pt idx="715">
                  <c:v>331.20030500000001</c:v>
                </c:pt>
                <c:pt idx="716">
                  <c:v>331.20030500000001</c:v>
                </c:pt>
                <c:pt idx="717">
                  <c:v>331.20030500000001</c:v>
                </c:pt>
                <c:pt idx="718">
                  <c:v>331.20030500000001</c:v>
                </c:pt>
                <c:pt idx="719">
                  <c:v>331.20030500000001</c:v>
                </c:pt>
                <c:pt idx="720">
                  <c:v>331.20030500000001</c:v>
                </c:pt>
                <c:pt idx="721">
                  <c:v>331.20030500000001</c:v>
                </c:pt>
                <c:pt idx="722">
                  <c:v>331.20030500000001</c:v>
                </c:pt>
                <c:pt idx="723">
                  <c:v>331.20030500000001</c:v>
                </c:pt>
                <c:pt idx="724">
                  <c:v>331.20030500000001</c:v>
                </c:pt>
                <c:pt idx="725">
                  <c:v>331.20030500000001</c:v>
                </c:pt>
                <c:pt idx="726">
                  <c:v>331.20030500000001</c:v>
                </c:pt>
                <c:pt idx="727">
                  <c:v>331.20030500000001</c:v>
                </c:pt>
                <c:pt idx="728">
                  <c:v>331.20030500000001</c:v>
                </c:pt>
                <c:pt idx="729">
                  <c:v>331.20030500000001</c:v>
                </c:pt>
                <c:pt idx="730">
                  <c:v>331.20030500000001</c:v>
                </c:pt>
                <c:pt idx="731">
                  <c:v>331.20030500000001</c:v>
                </c:pt>
                <c:pt idx="732">
                  <c:v>331.20030500000001</c:v>
                </c:pt>
                <c:pt idx="733">
                  <c:v>331.20030500000001</c:v>
                </c:pt>
                <c:pt idx="734">
                  <c:v>331.20030500000001</c:v>
                </c:pt>
                <c:pt idx="735">
                  <c:v>382.88939099999999</c:v>
                </c:pt>
                <c:pt idx="736">
                  <c:v>382.88939099999999</c:v>
                </c:pt>
                <c:pt idx="737">
                  <c:v>382.88939099999999</c:v>
                </c:pt>
                <c:pt idx="738">
                  <c:v>382.88939099999999</c:v>
                </c:pt>
                <c:pt idx="739">
                  <c:v>382.88939099999999</c:v>
                </c:pt>
                <c:pt idx="740">
                  <c:v>391.767313</c:v>
                </c:pt>
                <c:pt idx="741">
                  <c:v>391.767313</c:v>
                </c:pt>
                <c:pt idx="742">
                  <c:v>391.767313</c:v>
                </c:pt>
                <c:pt idx="743">
                  <c:v>391.767313</c:v>
                </c:pt>
                <c:pt idx="744">
                  <c:v>391.767313</c:v>
                </c:pt>
                <c:pt idx="745">
                  <c:v>391.767313</c:v>
                </c:pt>
                <c:pt idx="746">
                  <c:v>391.767313</c:v>
                </c:pt>
                <c:pt idx="747">
                  <c:v>391.767313</c:v>
                </c:pt>
                <c:pt idx="748">
                  <c:v>391.767313</c:v>
                </c:pt>
                <c:pt idx="749">
                  <c:v>391.767313</c:v>
                </c:pt>
                <c:pt idx="750">
                  <c:v>391.767313</c:v>
                </c:pt>
                <c:pt idx="751">
                  <c:v>391.767313</c:v>
                </c:pt>
                <c:pt idx="752">
                  <c:v>391.767313</c:v>
                </c:pt>
                <c:pt idx="753">
                  <c:v>391.767313</c:v>
                </c:pt>
                <c:pt idx="754">
                  <c:v>391.767313</c:v>
                </c:pt>
                <c:pt idx="755">
                  <c:v>408.20199700000001</c:v>
                </c:pt>
                <c:pt idx="756">
                  <c:v>408.20199700000001</c:v>
                </c:pt>
                <c:pt idx="757">
                  <c:v>408.20199700000001</c:v>
                </c:pt>
                <c:pt idx="758">
                  <c:v>408.20199700000001</c:v>
                </c:pt>
                <c:pt idx="759">
                  <c:v>408.20199700000001</c:v>
                </c:pt>
                <c:pt idx="760">
                  <c:v>383.79258800000002</c:v>
                </c:pt>
                <c:pt idx="761">
                  <c:v>383.79258800000002</c:v>
                </c:pt>
                <c:pt idx="762">
                  <c:v>383.79258800000002</c:v>
                </c:pt>
                <c:pt idx="763">
                  <c:v>383.79258800000002</c:v>
                </c:pt>
                <c:pt idx="764">
                  <c:v>383.79258800000002</c:v>
                </c:pt>
                <c:pt idx="765">
                  <c:v>383.79258800000002</c:v>
                </c:pt>
                <c:pt idx="766">
                  <c:v>383.79258800000002</c:v>
                </c:pt>
                <c:pt idx="767">
                  <c:v>383.79258800000002</c:v>
                </c:pt>
                <c:pt idx="768">
                  <c:v>383.79258800000002</c:v>
                </c:pt>
                <c:pt idx="769">
                  <c:v>383.79258800000002</c:v>
                </c:pt>
                <c:pt idx="770">
                  <c:v>383.79258800000002</c:v>
                </c:pt>
                <c:pt idx="771">
                  <c:v>383.79258800000002</c:v>
                </c:pt>
                <c:pt idx="772">
                  <c:v>383.79258800000002</c:v>
                </c:pt>
                <c:pt idx="773">
                  <c:v>383.79258800000002</c:v>
                </c:pt>
                <c:pt idx="774">
                  <c:v>383.79258800000002</c:v>
                </c:pt>
                <c:pt idx="775">
                  <c:v>391.29589399999998</c:v>
                </c:pt>
                <c:pt idx="776">
                  <c:v>391.29589399999998</c:v>
                </c:pt>
                <c:pt idx="777">
                  <c:v>391.29589399999998</c:v>
                </c:pt>
                <c:pt idx="778">
                  <c:v>391.29589399999998</c:v>
                </c:pt>
                <c:pt idx="779">
                  <c:v>391.29589399999998</c:v>
                </c:pt>
                <c:pt idx="780">
                  <c:v>391.29589399999998</c:v>
                </c:pt>
                <c:pt idx="781">
                  <c:v>391.29589399999998</c:v>
                </c:pt>
                <c:pt idx="782">
                  <c:v>391.29589399999998</c:v>
                </c:pt>
                <c:pt idx="783">
                  <c:v>391.29589399999998</c:v>
                </c:pt>
                <c:pt idx="784">
                  <c:v>391.29589399999998</c:v>
                </c:pt>
                <c:pt idx="785">
                  <c:v>391.29589399999998</c:v>
                </c:pt>
                <c:pt idx="786">
                  <c:v>391.29589399999998</c:v>
                </c:pt>
                <c:pt idx="787">
                  <c:v>391.29589399999998</c:v>
                </c:pt>
                <c:pt idx="788">
                  <c:v>391.29589399999998</c:v>
                </c:pt>
                <c:pt idx="789">
                  <c:v>391.29589399999998</c:v>
                </c:pt>
                <c:pt idx="790">
                  <c:v>361.69941799999998</c:v>
                </c:pt>
                <c:pt idx="791">
                  <c:v>361.69941799999998</c:v>
                </c:pt>
                <c:pt idx="792">
                  <c:v>361.69941799999998</c:v>
                </c:pt>
                <c:pt idx="793">
                  <c:v>361.69941799999998</c:v>
                </c:pt>
                <c:pt idx="794">
                  <c:v>361.69941799999998</c:v>
                </c:pt>
                <c:pt idx="795">
                  <c:v>361.69941799999998</c:v>
                </c:pt>
                <c:pt idx="796">
                  <c:v>361.69941799999998</c:v>
                </c:pt>
                <c:pt idx="797">
                  <c:v>361.69941799999998</c:v>
                </c:pt>
                <c:pt idx="798">
                  <c:v>361.69941799999998</c:v>
                </c:pt>
                <c:pt idx="799">
                  <c:v>361.69941799999998</c:v>
                </c:pt>
                <c:pt idx="800">
                  <c:v>361.69941799999998</c:v>
                </c:pt>
                <c:pt idx="801">
                  <c:v>361.69941799999998</c:v>
                </c:pt>
                <c:pt idx="802">
                  <c:v>361.69941799999998</c:v>
                </c:pt>
                <c:pt idx="803">
                  <c:v>361.69941799999998</c:v>
                </c:pt>
                <c:pt idx="804">
                  <c:v>361.69941799999998</c:v>
                </c:pt>
                <c:pt idx="805">
                  <c:v>359.932052</c:v>
                </c:pt>
                <c:pt idx="806">
                  <c:v>359.932052</c:v>
                </c:pt>
                <c:pt idx="807">
                  <c:v>359.932052</c:v>
                </c:pt>
                <c:pt idx="808">
                  <c:v>359.932052</c:v>
                </c:pt>
                <c:pt idx="809">
                  <c:v>359.932052</c:v>
                </c:pt>
                <c:pt idx="810">
                  <c:v>332.73330900000002</c:v>
                </c:pt>
                <c:pt idx="811">
                  <c:v>332.73330900000002</c:v>
                </c:pt>
                <c:pt idx="812">
                  <c:v>332.73330900000002</c:v>
                </c:pt>
                <c:pt idx="813">
                  <c:v>332.73330900000002</c:v>
                </c:pt>
                <c:pt idx="814">
                  <c:v>332.73330900000002</c:v>
                </c:pt>
                <c:pt idx="815">
                  <c:v>331.13367899999997</c:v>
                </c:pt>
                <c:pt idx="816">
                  <c:v>331.13367899999997</c:v>
                </c:pt>
                <c:pt idx="817">
                  <c:v>331.13367899999997</c:v>
                </c:pt>
                <c:pt idx="818">
                  <c:v>331.13367899999997</c:v>
                </c:pt>
                <c:pt idx="819">
                  <c:v>331.13367899999997</c:v>
                </c:pt>
                <c:pt idx="820">
                  <c:v>340.73146200000002</c:v>
                </c:pt>
                <c:pt idx="821">
                  <c:v>340.73146200000002</c:v>
                </c:pt>
                <c:pt idx="822">
                  <c:v>340.73146200000002</c:v>
                </c:pt>
                <c:pt idx="823">
                  <c:v>340.73146200000002</c:v>
                </c:pt>
                <c:pt idx="824">
                  <c:v>340.73146200000002</c:v>
                </c:pt>
                <c:pt idx="825">
                  <c:v>327.62854700000003</c:v>
                </c:pt>
                <c:pt idx="826">
                  <c:v>327.62854700000003</c:v>
                </c:pt>
                <c:pt idx="827">
                  <c:v>327.62854700000003</c:v>
                </c:pt>
                <c:pt idx="828">
                  <c:v>327.62854700000003</c:v>
                </c:pt>
                <c:pt idx="829">
                  <c:v>327.62854700000003</c:v>
                </c:pt>
                <c:pt idx="830">
                  <c:v>327.62854700000003</c:v>
                </c:pt>
                <c:pt idx="831">
                  <c:v>327.62854700000003</c:v>
                </c:pt>
                <c:pt idx="832">
                  <c:v>327.62854700000003</c:v>
                </c:pt>
                <c:pt idx="833">
                  <c:v>327.62854700000003</c:v>
                </c:pt>
                <c:pt idx="834">
                  <c:v>327.62854700000003</c:v>
                </c:pt>
                <c:pt idx="835">
                  <c:v>330.93741499999999</c:v>
                </c:pt>
                <c:pt idx="836">
                  <c:v>330.93741499999999</c:v>
                </c:pt>
                <c:pt idx="837">
                  <c:v>330.93741499999999</c:v>
                </c:pt>
                <c:pt idx="838">
                  <c:v>330.93741499999999</c:v>
                </c:pt>
                <c:pt idx="839">
                  <c:v>330.93741499999999</c:v>
                </c:pt>
                <c:pt idx="840">
                  <c:v>321.15201000000002</c:v>
                </c:pt>
                <c:pt idx="841">
                  <c:v>321.15201000000002</c:v>
                </c:pt>
                <c:pt idx="842">
                  <c:v>321.15201000000002</c:v>
                </c:pt>
                <c:pt idx="843">
                  <c:v>321.15201000000002</c:v>
                </c:pt>
                <c:pt idx="844">
                  <c:v>321.15201000000002</c:v>
                </c:pt>
                <c:pt idx="845">
                  <c:v>331.36739599999999</c:v>
                </c:pt>
                <c:pt idx="846">
                  <c:v>331.36739599999999</c:v>
                </c:pt>
                <c:pt idx="847">
                  <c:v>331.36739599999999</c:v>
                </c:pt>
                <c:pt idx="848">
                  <c:v>341.452586</c:v>
                </c:pt>
                <c:pt idx="849">
                  <c:v>341.452586</c:v>
                </c:pt>
                <c:pt idx="850">
                  <c:v>341.452586</c:v>
                </c:pt>
                <c:pt idx="851">
                  <c:v>372.72486300000003</c:v>
                </c:pt>
                <c:pt idx="852">
                  <c:v>372.72486300000003</c:v>
                </c:pt>
                <c:pt idx="853">
                  <c:v>372.72486300000003</c:v>
                </c:pt>
                <c:pt idx="854">
                  <c:v>372.72486300000003</c:v>
                </c:pt>
                <c:pt idx="855">
                  <c:v>372.72486300000003</c:v>
                </c:pt>
                <c:pt idx="856">
                  <c:v>372.72486300000003</c:v>
                </c:pt>
                <c:pt idx="857">
                  <c:v>372.72486300000003</c:v>
                </c:pt>
                <c:pt idx="858">
                  <c:v>372.72486300000003</c:v>
                </c:pt>
                <c:pt idx="859">
                  <c:v>372.72486300000003</c:v>
                </c:pt>
                <c:pt idx="860">
                  <c:v>372.72486300000003</c:v>
                </c:pt>
                <c:pt idx="861">
                  <c:v>405.815</c:v>
                </c:pt>
                <c:pt idx="862">
                  <c:v>405.815</c:v>
                </c:pt>
                <c:pt idx="863">
                  <c:v>405.815</c:v>
                </c:pt>
                <c:pt idx="864">
                  <c:v>405.815</c:v>
                </c:pt>
                <c:pt idx="865">
                  <c:v>405.815</c:v>
                </c:pt>
                <c:pt idx="866">
                  <c:v>406.35186800000002</c:v>
                </c:pt>
                <c:pt idx="867">
                  <c:v>406.35186800000002</c:v>
                </c:pt>
                <c:pt idx="868">
                  <c:v>406.35186800000002</c:v>
                </c:pt>
                <c:pt idx="869">
                  <c:v>406.35186800000002</c:v>
                </c:pt>
                <c:pt idx="870">
                  <c:v>406.35186800000002</c:v>
                </c:pt>
                <c:pt idx="871">
                  <c:v>406.35186800000002</c:v>
                </c:pt>
                <c:pt idx="872">
                  <c:v>406.35186800000002</c:v>
                </c:pt>
                <c:pt idx="873">
                  <c:v>406.35186800000002</c:v>
                </c:pt>
                <c:pt idx="874">
                  <c:v>411.97814199999999</c:v>
                </c:pt>
                <c:pt idx="875">
                  <c:v>411.97814199999999</c:v>
                </c:pt>
                <c:pt idx="876">
                  <c:v>411.97814199999999</c:v>
                </c:pt>
                <c:pt idx="877">
                  <c:v>411.97814199999999</c:v>
                </c:pt>
                <c:pt idx="878">
                  <c:v>411.97814199999999</c:v>
                </c:pt>
                <c:pt idx="879">
                  <c:v>432.141076</c:v>
                </c:pt>
                <c:pt idx="880">
                  <c:v>432.141076</c:v>
                </c:pt>
                <c:pt idx="881">
                  <c:v>432.141076</c:v>
                </c:pt>
                <c:pt idx="882">
                  <c:v>432.141076</c:v>
                </c:pt>
                <c:pt idx="883">
                  <c:v>432.141076</c:v>
                </c:pt>
                <c:pt idx="884">
                  <c:v>434.52507700000001</c:v>
                </c:pt>
                <c:pt idx="885">
                  <c:v>434.52507700000001</c:v>
                </c:pt>
                <c:pt idx="886">
                  <c:v>434.52507700000001</c:v>
                </c:pt>
                <c:pt idx="887">
                  <c:v>434.52507700000001</c:v>
                </c:pt>
                <c:pt idx="888">
                  <c:v>434.52507700000001</c:v>
                </c:pt>
                <c:pt idx="889">
                  <c:v>434.52507700000001</c:v>
                </c:pt>
                <c:pt idx="890">
                  <c:v>434.52507700000001</c:v>
                </c:pt>
                <c:pt idx="891">
                  <c:v>434.52507700000001</c:v>
                </c:pt>
                <c:pt idx="892">
                  <c:v>435.52507700000001</c:v>
                </c:pt>
                <c:pt idx="893">
                  <c:v>436.52507700000001</c:v>
                </c:pt>
                <c:pt idx="894">
                  <c:v>437.52507700000001</c:v>
                </c:pt>
                <c:pt idx="895">
                  <c:v>438.52507700000001</c:v>
                </c:pt>
                <c:pt idx="896">
                  <c:v>438.52507700000001</c:v>
                </c:pt>
                <c:pt idx="897">
                  <c:v>438.52507700000001</c:v>
                </c:pt>
                <c:pt idx="898">
                  <c:v>438.52507700000001</c:v>
                </c:pt>
                <c:pt idx="899">
                  <c:v>419.791721</c:v>
                </c:pt>
                <c:pt idx="900">
                  <c:v>419.791721</c:v>
                </c:pt>
                <c:pt idx="901">
                  <c:v>419.791721</c:v>
                </c:pt>
                <c:pt idx="902">
                  <c:v>419.791721</c:v>
                </c:pt>
                <c:pt idx="903">
                  <c:v>419.791721</c:v>
                </c:pt>
                <c:pt idx="904">
                  <c:v>409.64006999999998</c:v>
                </c:pt>
                <c:pt idx="905">
                  <c:v>409.64006999999998</c:v>
                </c:pt>
                <c:pt idx="906">
                  <c:v>409.64006999999998</c:v>
                </c:pt>
                <c:pt idx="907">
                  <c:v>409.64006999999998</c:v>
                </c:pt>
                <c:pt idx="908">
                  <c:v>409.64006999999998</c:v>
                </c:pt>
                <c:pt idx="909">
                  <c:v>409.64006999999998</c:v>
                </c:pt>
                <c:pt idx="910">
                  <c:v>409.64006999999998</c:v>
                </c:pt>
                <c:pt idx="911">
                  <c:v>409.64006999999998</c:v>
                </c:pt>
                <c:pt idx="912">
                  <c:v>409.64006999999998</c:v>
                </c:pt>
                <c:pt idx="913">
                  <c:v>409.64006999999998</c:v>
                </c:pt>
                <c:pt idx="914">
                  <c:v>409.64006999999998</c:v>
                </c:pt>
                <c:pt idx="915">
                  <c:v>409.64006999999998</c:v>
                </c:pt>
                <c:pt idx="916">
                  <c:v>409.64006999999998</c:v>
                </c:pt>
                <c:pt idx="917">
                  <c:v>409.64006999999998</c:v>
                </c:pt>
                <c:pt idx="918">
                  <c:v>409.64006999999998</c:v>
                </c:pt>
                <c:pt idx="919">
                  <c:v>396.608994</c:v>
                </c:pt>
                <c:pt idx="920">
                  <c:v>396.608994</c:v>
                </c:pt>
                <c:pt idx="921">
                  <c:v>396.608994</c:v>
                </c:pt>
                <c:pt idx="922">
                  <c:v>396.608994</c:v>
                </c:pt>
                <c:pt idx="923">
                  <c:v>396.608994</c:v>
                </c:pt>
                <c:pt idx="924">
                  <c:v>395.40992799999998</c:v>
                </c:pt>
                <c:pt idx="925">
                  <c:v>395.40992799999998</c:v>
                </c:pt>
                <c:pt idx="926">
                  <c:v>395.29620999999997</c:v>
                </c:pt>
                <c:pt idx="927">
                  <c:v>395.29620999999997</c:v>
                </c:pt>
                <c:pt idx="928">
                  <c:v>393.25309600000003</c:v>
                </c:pt>
                <c:pt idx="929">
                  <c:v>393.25309600000003</c:v>
                </c:pt>
                <c:pt idx="930">
                  <c:v>393.25309600000003</c:v>
                </c:pt>
                <c:pt idx="931">
                  <c:v>393.25309600000003</c:v>
                </c:pt>
                <c:pt idx="932">
                  <c:v>393.25309600000003</c:v>
                </c:pt>
                <c:pt idx="933">
                  <c:v>398.63169499999998</c:v>
                </c:pt>
                <c:pt idx="934">
                  <c:v>398.63169499999998</c:v>
                </c:pt>
                <c:pt idx="935">
                  <c:v>398.63169499999998</c:v>
                </c:pt>
                <c:pt idx="936">
                  <c:v>398.63169499999998</c:v>
                </c:pt>
                <c:pt idx="937">
                  <c:v>398.63169499999998</c:v>
                </c:pt>
                <c:pt idx="938">
                  <c:v>390.56379600000002</c:v>
                </c:pt>
                <c:pt idx="939">
                  <c:v>390.56379600000002</c:v>
                </c:pt>
                <c:pt idx="940">
                  <c:v>390.56379600000002</c:v>
                </c:pt>
                <c:pt idx="941">
                  <c:v>390.56379600000002</c:v>
                </c:pt>
                <c:pt idx="942">
                  <c:v>390.56379600000002</c:v>
                </c:pt>
                <c:pt idx="943">
                  <c:v>390.56379600000002</c:v>
                </c:pt>
                <c:pt idx="944">
                  <c:v>390.56379600000002</c:v>
                </c:pt>
                <c:pt idx="945">
                  <c:v>390.56379600000002</c:v>
                </c:pt>
                <c:pt idx="946">
                  <c:v>390.56379600000002</c:v>
                </c:pt>
                <c:pt idx="947">
                  <c:v>390.56379600000002</c:v>
                </c:pt>
                <c:pt idx="948">
                  <c:v>388.62973599999998</c:v>
                </c:pt>
                <c:pt idx="949">
                  <c:v>388.62973599999998</c:v>
                </c:pt>
                <c:pt idx="950">
                  <c:v>388.62973599999998</c:v>
                </c:pt>
                <c:pt idx="951">
                  <c:v>388.62973599999998</c:v>
                </c:pt>
                <c:pt idx="952">
                  <c:v>388.62973599999998</c:v>
                </c:pt>
                <c:pt idx="953">
                  <c:v>387.21</c:v>
                </c:pt>
                <c:pt idx="954">
                  <c:v>387.21</c:v>
                </c:pt>
                <c:pt idx="955">
                  <c:v>387.21</c:v>
                </c:pt>
                <c:pt idx="956">
                  <c:v>387.21345200000002</c:v>
                </c:pt>
                <c:pt idx="957">
                  <c:v>387.21345200000002</c:v>
                </c:pt>
                <c:pt idx="958">
                  <c:v>389.33787799999999</c:v>
                </c:pt>
                <c:pt idx="959">
                  <c:v>389.33787799999999</c:v>
                </c:pt>
                <c:pt idx="960">
                  <c:v>389.33787799999999</c:v>
                </c:pt>
                <c:pt idx="961">
                  <c:v>389.33787799999999</c:v>
                </c:pt>
                <c:pt idx="962">
                  <c:v>389.33787799999999</c:v>
                </c:pt>
                <c:pt idx="963">
                  <c:v>389.33787799999999</c:v>
                </c:pt>
                <c:pt idx="964">
                  <c:v>389.33787799999999</c:v>
                </c:pt>
                <c:pt idx="965">
                  <c:v>389.33787799999999</c:v>
                </c:pt>
                <c:pt idx="966">
                  <c:v>389.33787799999999</c:v>
                </c:pt>
                <c:pt idx="967">
                  <c:v>389.33787799999999</c:v>
                </c:pt>
                <c:pt idx="968">
                  <c:v>382.96460000000002</c:v>
                </c:pt>
                <c:pt idx="969">
                  <c:v>382.96460000000002</c:v>
                </c:pt>
                <c:pt idx="970">
                  <c:v>382.96460000000002</c:v>
                </c:pt>
                <c:pt idx="971">
                  <c:v>382.96460000000002</c:v>
                </c:pt>
                <c:pt idx="972">
                  <c:v>365.542304</c:v>
                </c:pt>
                <c:pt idx="973">
                  <c:v>365.542304</c:v>
                </c:pt>
                <c:pt idx="974">
                  <c:v>365.542304</c:v>
                </c:pt>
                <c:pt idx="975">
                  <c:v>365.542304</c:v>
                </c:pt>
                <c:pt idx="976">
                  <c:v>365.542304</c:v>
                </c:pt>
                <c:pt idx="977">
                  <c:v>365.542304</c:v>
                </c:pt>
                <c:pt idx="978">
                  <c:v>365.542304</c:v>
                </c:pt>
                <c:pt idx="979">
                  <c:v>365.542304</c:v>
                </c:pt>
                <c:pt idx="980">
                  <c:v>365.542304</c:v>
                </c:pt>
                <c:pt idx="981">
                  <c:v>365.542304</c:v>
                </c:pt>
                <c:pt idx="982">
                  <c:v>363.50858599999998</c:v>
                </c:pt>
                <c:pt idx="983">
                  <c:v>363.50858599999998</c:v>
                </c:pt>
                <c:pt idx="984">
                  <c:v>363.50858599999998</c:v>
                </c:pt>
                <c:pt idx="985">
                  <c:v>363.50858599999998</c:v>
                </c:pt>
                <c:pt idx="986">
                  <c:v>363.50858599999998</c:v>
                </c:pt>
                <c:pt idx="987">
                  <c:v>363.50858599999998</c:v>
                </c:pt>
                <c:pt idx="988">
                  <c:v>363.50858599999998</c:v>
                </c:pt>
                <c:pt idx="989">
                  <c:v>363.50858599999998</c:v>
                </c:pt>
                <c:pt idx="990">
                  <c:v>363.50858599999998</c:v>
                </c:pt>
                <c:pt idx="991">
                  <c:v>363.50858599999998</c:v>
                </c:pt>
                <c:pt idx="992">
                  <c:v>368.19465400000001</c:v>
                </c:pt>
                <c:pt idx="993">
                  <c:v>368.19465400000001</c:v>
                </c:pt>
                <c:pt idx="994">
                  <c:v>368.19465400000001</c:v>
                </c:pt>
                <c:pt idx="995">
                  <c:v>368.19465400000001</c:v>
                </c:pt>
                <c:pt idx="996">
                  <c:v>368.19465400000001</c:v>
                </c:pt>
                <c:pt idx="997">
                  <c:v>368.19465400000001</c:v>
                </c:pt>
                <c:pt idx="998">
                  <c:v>368.19465400000001</c:v>
                </c:pt>
                <c:pt idx="999">
                  <c:v>368.19465400000001</c:v>
                </c:pt>
                <c:pt idx="1000">
                  <c:v>368.19465400000001</c:v>
                </c:pt>
                <c:pt idx="1001">
                  <c:v>368.19465400000001</c:v>
                </c:pt>
                <c:pt idx="1002">
                  <c:v>368.19465400000001</c:v>
                </c:pt>
                <c:pt idx="1003">
                  <c:v>368.19465400000001</c:v>
                </c:pt>
                <c:pt idx="1004">
                  <c:v>368.19465400000001</c:v>
                </c:pt>
                <c:pt idx="1005">
                  <c:v>368.19465400000001</c:v>
                </c:pt>
                <c:pt idx="1006">
                  <c:v>343.88347800000003</c:v>
                </c:pt>
                <c:pt idx="1007">
                  <c:v>343.88347800000003</c:v>
                </c:pt>
                <c:pt idx="1008">
                  <c:v>343.88347800000003</c:v>
                </c:pt>
                <c:pt idx="1009">
                  <c:v>343.88347800000003</c:v>
                </c:pt>
                <c:pt idx="1010">
                  <c:v>343.88347800000003</c:v>
                </c:pt>
                <c:pt idx="1011">
                  <c:v>329.91778299999999</c:v>
                </c:pt>
                <c:pt idx="1012">
                  <c:v>329.91778299999999</c:v>
                </c:pt>
                <c:pt idx="1013">
                  <c:v>329.91778299999999</c:v>
                </c:pt>
                <c:pt idx="1014">
                  <c:v>329.91778299999999</c:v>
                </c:pt>
                <c:pt idx="1015">
                  <c:v>329.91778299999999</c:v>
                </c:pt>
                <c:pt idx="1016">
                  <c:v>329.91778299999999</c:v>
                </c:pt>
                <c:pt idx="1017">
                  <c:v>329.91778299999999</c:v>
                </c:pt>
                <c:pt idx="1018">
                  <c:v>329.91778299999999</c:v>
                </c:pt>
                <c:pt idx="1019">
                  <c:v>329.91778299999999</c:v>
                </c:pt>
                <c:pt idx="1020">
                  <c:v>329.91778299999999</c:v>
                </c:pt>
                <c:pt idx="1021">
                  <c:v>329.91778299999999</c:v>
                </c:pt>
                <c:pt idx="1022">
                  <c:v>329.91778299999999</c:v>
                </c:pt>
                <c:pt idx="1023">
                  <c:v>329.91778299999999</c:v>
                </c:pt>
                <c:pt idx="1024">
                  <c:v>329.91778299999999</c:v>
                </c:pt>
                <c:pt idx="1025">
                  <c:v>329.91778299999999</c:v>
                </c:pt>
                <c:pt idx="1026">
                  <c:v>329.91778299999999</c:v>
                </c:pt>
                <c:pt idx="1027">
                  <c:v>329.91778299999999</c:v>
                </c:pt>
                <c:pt idx="1028">
                  <c:v>329.91778299999999</c:v>
                </c:pt>
                <c:pt idx="1029">
                  <c:v>329.91778299999999</c:v>
                </c:pt>
                <c:pt idx="1030">
                  <c:v>329.91778299999999</c:v>
                </c:pt>
                <c:pt idx="1031">
                  <c:v>329.91778299999999</c:v>
                </c:pt>
                <c:pt idx="1032">
                  <c:v>329.91778299999999</c:v>
                </c:pt>
                <c:pt idx="1033">
                  <c:v>329.91778299999999</c:v>
                </c:pt>
                <c:pt idx="1034">
                  <c:v>324.28583200000003</c:v>
                </c:pt>
                <c:pt idx="1035">
                  <c:v>324.28583200000003</c:v>
                </c:pt>
                <c:pt idx="1036">
                  <c:v>324.28583200000003</c:v>
                </c:pt>
                <c:pt idx="1037">
                  <c:v>324.28583200000003</c:v>
                </c:pt>
                <c:pt idx="1038">
                  <c:v>324.28583200000003</c:v>
                </c:pt>
                <c:pt idx="1039">
                  <c:v>324.28583200000003</c:v>
                </c:pt>
                <c:pt idx="1040">
                  <c:v>324.28583200000003</c:v>
                </c:pt>
                <c:pt idx="1041">
                  <c:v>324.28583200000003</c:v>
                </c:pt>
                <c:pt idx="1042">
                  <c:v>324.28583200000003</c:v>
                </c:pt>
                <c:pt idx="1043">
                  <c:v>324.28583200000003</c:v>
                </c:pt>
                <c:pt idx="1044">
                  <c:v>324.28583200000003</c:v>
                </c:pt>
                <c:pt idx="1045">
                  <c:v>324.28583200000003</c:v>
                </c:pt>
                <c:pt idx="1046">
                  <c:v>324.28583200000003</c:v>
                </c:pt>
                <c:pt idx="1047">
                  <c:v>324.28583200000003</c:v>
                </c:pt>
                <c:pt idx="1048">
                  <c:v>324.28583200000003</c:v>
                </c:pt>
                <c:pt idx="1049">
                  <c:v>324.28583200000003</c:v>
                </c:pt>
                <c:pt idx="1050">
                  <c:v>324.28583200000003</c:v>
                </c:pt>
                <c:pt idx="1051">
                  <c:v>324.28583200000003</c:v>
                </c:pt>
                <c:pt idx="1052">
                  <c:v>324.28583200000003</c:v>
                </c:pt>
                <c:pt idx="1053">
                  <c:v>324.28583200000003</c:v>
                </c:pt>
                <c:pt idx="1054">
                  <c:v>324.28583200000003</c:v>
                </c:pt>
                <c:pt idx="1055">
                  <c:v>324.37982</c:v>
                </c:pt>
                <c:pt idx="1056">
                  <c:v>324.37982</c:v>
                </c:pt>
                <c:pt idx="1057">
                  <c:v>324.37982</c:v>
                </c:pt>
                <c:pt idx="1058">
                  <c:v>324.37982</c:v>
                </c:pt>
                <c:pt idx="1059">
                  <c:v>324.37982</c:v>
                </c:pt>
                <c:pt idx="1060">
                  <c:v>324.37982</c:v>
                </c:pt>
                <c:pt idx="1061">
                  <c:v>324.37982</c:v>
                </c:pt>
                <c:pt idx="1062">
                  <c:v>324.37982</c:v>
                </c:pt>
                <c:pt idx="1063">
                  <c:v>324.37982</c:v>
                </c:pt>
                <c:pt idx="1064">
                  <c:v>324.37982</c:v>
                </c:pt>
                <c:pt idx="1065">
                  <c:v>324.37982</c:v>
                </c:pt>
                <c:pt idx="1066">
                  <c:v>324.37982</c:v>
                </c:pt>
                <c:pt idx="1067">
                  <c:v>324.37982</c:v>
                </c:pt>
                <c:pt idx="1068">
                  <c:v>324.37982</c:v>
                </c:pt>
                <c:pt idx="1069">
                  <c:v>324.37982</c:v>
                </c:pt>
                <c:pt idx="1070">
                  <c:v>324.37982</c:v>
                </c:pt>
                <c:pt idx="1071">
                  <c:v>324.37982</c:v>
                </c:pt>
                <c:pt idx="1072">
                  <c:v>324.37982</c:v>
                </c:pt>
                <c:pt idx="1073">
                  <c:v>324.37982</c:v>
                </c:pt>
                <c:pt idx="1074">
                  <c:v>331.97929499999998</c:v>
                </c:pt>
                <c:pt idx="1075">
                  <c:v>331.97929499999998</c:v>
                </c:pt>
                <c:pt idx="1076">
                  <c:v>331.97929499999998</c:v>
                </c:pt>
                <c:pt idx="1077">
                  <c:v>331.97929499999998</c:v>
                </c:pt>
                <c:pt idx="1078">
                  <c:v>331.97929499999998</c:v>
                </c:pt>
                <c:pt idx="1079">
                  <c:v>331.97929499999998</c:v>
                </c:pt>
                <c:pt idx="1080">
                  <c:v>331.97929499999998</c:v>
                </c:pt>
                <c:pt idx="1081">
                  <c:v>331.97929499999998</c:v>
                </c:pt>
                <c:pt idx="1082">
                  <c:v>331.97929499999998</c:v>
                </c:pt>
                <c:pt idx="1083">
                  <c:v>331.97929499999998</c:v>
                </c:pt>
                <c:pt idx="1084">
                  <c:v>331.97929499999998</c:v>
                </c:pt>
                <c:pt idx="1085">
                  <c:v>331.97929499999998</c:v>
                </c:pt>
                <c:pt idx="1086">
                  <c:v>331.97929499999998</c:v>
                </c:pt>
                <c:pt idx="1087">
                  <c:v>331.97929499999998</c:v>
                </c:pt>
                <c:pt idx="1088">
                  <c:v>331.97929499999998</c:v>
                </c:pt>
                <c:pt idx="1089">
                  <c:v>331.97929499999998</c:v>
                </c:pt>
                <c:pt idx="1090">
                  <c:v>331.97929499999998</c:v>
                </c:pt>
                <c:pt idx="1091">
                  <c:v>331.97929499999998</c:v>
                </c:pt>
                <c:pt idx="1092">
                  <c:v>331.97929499999998</c:v>
                </c:pt>
                <c:pt idx="1093">
                  <c:v>331.97929499999998</c:v>
                </c:pt>
                <c:pt idx="1094">
                  <c:v>331.97929499999998</c:v>
                </c:pt>
                <c:pt idx="1095">
                  <c:v>295.77</c:v>
                </c:pt>
                <c:pt idx="1096">
                  <c:v>295.77</c:v>
                </c:pt>
                <c:pt idx="1097">
                  <c:v>295.77</c:v>
                </c:pt>
                <c:pt idx="1098">
                  <c:v>295.77</c:v>
                </c:pt>
                <c:pt idx="1099">
                  <c:v>295.76880299999999</c:v>
                </c:pt>
                <c:pt idx="1100">
                  <c:v>295.76880299999999</c:v>
                </c:pt>
                <c:pt idx="1101">
                  <c:v>295.76880299999999</c:v>
                </c:pt>
                <c:pt idx="1102">
                  <c:v>295.76880299999999</c:v>
                </c:pt>
                <c:pt idx="1103">
                  <c:v>295.76880299999999</c:v>
                </c:pt>
                <c:pt idx="1104">
                  <c:v>295.76880299999999</c:v>
                </c:pt>
                <c:pt idx="1105">
                  <c:v>295.76880299999999</c:v>
                </c:pt>
                <c:pt idx="1106">
                  <c:v>295.76880299999999</c:v>
                </c:pt>
                <c:pt idx="1107">
                  <c:v>295.76880299999999</c:v>
                </c:pt>
                <c:pt idx="1108">
                  <c:v>295.76880299999999</c:v>
                </c:pt>
                <c:pt idx="1109">
                  <c:v>295.76880299999999</c:v>
                </c:pt>
                <c:pt idx="1110">
                  <c:v>295.76880299999999</c:v>
                </c:pt>
                <c:pt idx="1111">
                  <c:v>295.76880299999999</c:v>
                </c:pt>
                <c:pt idx="1112">
                  <c:v>295.76880299999999</c:v>
                </c:pt>
                <c:pt idx="1113">
                  <c:v>295.76880299999999</c:v>
                </c:pt>
                <c:pt idx="1114">
                  <c:v>295.76880299999999</c:v>
                </c:pt>
                <c:pt idx="1115">
                  <c:v>301.52054900000002</c:v>
                </c:pt>
                <c:pt idx="1116">
                  <c:v>301.52054900000002</c:v>
                </c:pt>
                <c:pt idx="1117">
                  <c:v>301.52054900000002</c:v>
                </c:pt>
                <c:pt idx="1118">
                  <c:v>301.52054900000002</c:v>
                </c:pt>
                <c:pt idx="1119">
                  <c:v>301.52054900000002</c:v>
                </c:pt>
                <c:pt idx="1120">
                  <c:v>301.52054900000002</c:v>
                </c:pt>
                <c:pt idx="1121">
                  <c:v>301.52054900000002</c:v>
                </c:pt>
                <c:pt idx="1122">
                  <c:v>301.52054900000002</c:v>
                </c:pt>
                <c:pt idx="1123">
                  <c:v>301.52054900000002</c:v>
                </c:pt>
                <c:pt idx="1124">
                  <c:v>301.52054900000002</c:v>
                </c:pt>
                <c:pt idx="1125">
                  <c:v>301.52054900000002</c:v>
                </c:pt>
                <c:pt idx="1126">
                  <c:v>301.52054900000002</c:v>
                </c:pt>
                <c:pt idx="1127">
                  <c:v>301.52054900000002</c:v>
                </c:pt>
                <c:pt idx="1128">
                  <c:v>301.52054900000002</c:v>
                </c:pt>
                <c:pt idx="1129">
                  <c:v>301.52054900000002</c:v>
                </c:pt>
                <c:pt idx="1130">
                  <c:v>301.52054900000002</c:v>
                </c:pt>
                <c:pt idx="1131">
                  <c:v>301.52054900000002</c:v>
                </c:pt>
                <c:pt idx="1132">
                  <c:v>301.52054900000002</c:v>
                </c:pt>
                <c:pt idx="1133">
                  <c:v>301.52054900000002</c:v>
                </c:pt>
                <c:pt idx="1134">
                  <c:v>301.52054900000002</c:v>
                </c:pt>
                <c:pt idx="1135">
                  <c:v>301.52054900000002</c:v>
                </c:pt>
                <c:pt idx="1136">
                  <c:v>274.76083299999999</c:v>
                </c:pt>
                <c:pt idx="1137">
                  <c:v>274.76083299999999</c:v>
                </c:pt>
                <c:pt idx="1138">
                  <c:v>274.76083299999999</c:v>
                </c:pt>
                <c:pt idx="1139">
                  <c:v>274.76083299999999</c:v>
                </c:pt>
                <c:pt idx="1140">
                  <c:v>274.76083299999999</c:v>
                </c:pt>
                <c:pt idx="1141">
                  <c:v>274.76083299999999</c:v>
                </c:pt>
                <c:pt idx="1142">
                  <c:v>274.76083299999999</c:v>
                </c:pt>
                <c:pt idx="1143">
                  <c:v>274.76083299999999</c:v>
                </c:pt>
                <c:pt idx="1144">
                  <c:v>274.76083299999999</c:v>
                </c:pt>
                <c:pt idx="1145">
                  <c:v>274.76083299999999</c:v>
                </c:pt>
                <c:pt idx="1146">
                  <c:v>274.76083299999999</c:v>
                </c:pt>
                <c:pt idx="1147">
                  <c:v>274.76083299999999</c:v>
                </c:pt>
                <c:pt idx="1148">
                  <c:v>274.76083299999999</c:v>
                </c:pt>
                <c:pt idx="1149">
                  <c:v>274.76083299999999</c:v>
                </c:pt>
                <c:pt idx="1150">
                  <c:v>274.76083299999999</c:v>
                </c:pt>
                <c:pt idx="1151">
                  <c:v>274.76083299999999</c:v>
                </c:pt>
                <c:pt idx="1152">
                  <c:v>274.76083299999999</c:v>
                </c:pt>
                <c:pt idx="1153">
                  <c:v>274.76083299999999</c:v>
                </c:pt>
                <c:pt idx="1154">
                  <c:v>274.76083299999999</c:v>
                </c:pt>
                <c:pt idx="1155">
                  <c:v>274.76083299999999</c:v>
                </c:pt>
                <c:pt idx="1156">
                  <c:v>274.76083299999999</c:v>
                </c:pt>
                <c:pt idx="1157">
                  <c:v>276.19841400000001</c:v>
                </c:pt>
                <c:pt idx="1158">
                  <c:v>276.19841400000001</c:v>
                </c:pt>
                <c:pt idx="1159">
                  <c:v>276.19841400000001</c:v>
                </c:pt>
                <c:pt idx="1160">
                  <c:v>276.19841400000001</c:v>
                </c:pt>
                <c:pt idx="1161">
                  <c:v>276.19841400000001</c:v>
                </c:pt>
                <c:pt idx="1162">
                  <c:v>276.19841400000001</c:v>
                </c:pt>
                <c:pt idx="1163">
                  <c:v>276.19841400000001</c:v>
                </c:pt>
                <c:pt idx="1164">
                  <c:v>276.19841400000001</c:v>
                </c:pt>
                <c:pt idx="1165">
                  <c:v>276.19841400000001</c:v>
                </c:pt>
                <c:pt idx="1166">
                  <c:v>276.19841400000001</c:v>
                </c:pt>
                <c:pt idx="1167">
                  <c:v>276.19841400000001</c:v>
                </c:pt>
                <c:pt idx="1168">
                  <c:v>276.19841400000001</c:v>
                </c:pt>
                <c:pt idx="1169">
                  <c:v>276.19841400000001</c:v>
                </c:pt>
                <c:pt idx="1170">
                  <c:v>276.19841400000001</c:v>
                </c:pt>
                <c:pt idx="1171">
                  <c:v>276.19841400000001</c:v>
                </c:pt>
                <c:pt idx="1172">
                  <c:v>276.19841400000001</c:v>
                </c:pt>
                <c:pt idx="1173">
                  <c:v>276.19841400000001</c:v>
                </c:pt>
                <c:pt idx="1174">
                  <c:v>276.19841400000001</c:v>
                </c:pt>
                <c:pt idx="1175">
                  <c:v>276.19841400000001</c:v>
                </c:pt>
                <c:pt idx="1176">
                  <c:v>276.19841400000001</c:v>
                </c:pt>
                <c:pt idx="1177">
                  <c:v>304.91227500000002</c:v>
                </c:pt>
                <c:pt idx="1178">
                  <c:v>304.91227500000002</c:v>
                </c:pt>
                <c:pt idx="1179">
                  <c:v>304.91227500000002</c:v>
                </c:pt>
                <c:pt idx="1180">
                  <c:v>304.91227500000002</c:v>
                </c:pt>
                <c:pt idx="1181">
                  <c:v>304.91227500000002</c:v>
                </c:pt>
                <c:pt idx="1182">
                  <c:v>304.91227500000002</c:v>
                </c:pt>
                <c:pt idx="1183">
                  <c:v>304.91227500000002</c:v>
                </c:pt>
                <c:pt idx="1184">
                  <c:v>304.91227500000002</c:v>
                </c:pt>
                <c:pt idx="1185">
                  <c:v>304.91227500000002</c:v>
                </c:pt>
                <c:pt idx="1186">
                  <c:v>304.91227500000002</c:v>
                </c:pt>
                <c:pt idx="1187">
                  <c:v>304.91227500000002</c:v>
                </c:pt>
                <c:pt idx="1188">
                  <c:v>304.91227500000002</c:v>
                </c:pt>
                <c:pt idx="1189">
                  <c:v>304.91227500000002</c:v>
                </c:pt>
                <c:pt idx="1190">
                  <c:v>304.91227500000002</c:v>
                </c:pt>
                <c:pt idx="1191">
                  <c:v>304.91227500000002</c:v>
                </c:pt>
                <c:pt idx="1192">
                  <c:v>304.91227500000002</c:v>
                </c:pt>
                <c:pt idx="1193">
                  <c:v>304.91227500000002</c:v>
                </c:pt>
                <c:pt idx="1194">
                  <c:v>304.91227500000002</c:v>
                </c:pt>
                <c:pt idx="1195">
                  <c:v>304.91227500000002</c:v>
                </c:pt>
                <c:pt idx="1196">
                  <c:v>304.91227500000002</c:v>
                </c:pt>
                <c:pt idx="1197">
                  <c:v>304.91227500000002</c:v>
                </c:pt>
                <c:pt idx="1198">
                  <c:v>304.91227500000002</c:v>
                </c:pt>
                <c:pt idx="1199">
                  <c:v>271.54260199999999</c:v>
                </c:pt>
                <c:pt idx="1200">
                  <c:v>271.54260199999999</c:v>
                </c:pt>
                <c:pt idx="1201">
                  <c:v>271.54260199999999</c:v>
                </c:pt>
                <c:pt idx="1202">
                  <c:v>271.54260199999999</c:v>
                </c:pt>
                <c:pt idx="1203">
                  <c:v>271.54260199999999</c:v>
                </c:pt>
                <c:pt idx="1204">
                  <c:v>271.54260199999999</c:v>
                </c:pt>
                <c:pt idx="1205">
                  <c:v>271.54260199999999</c:v>
                </c:pt>
                <c:pt idx="1206">
                  <c:v>271.54260199999999</c:v>
                </c:pt>
                <c:pt idx="1207">
                  <c:v>271.54260199999999</c:v>
                </c:pt>
                <c:pt idx="1208">
                  <c:v>271.54260199999999</c:v>
                </c:pt>
                <c:pt idx="1209">
                  <c:v>271.54260199999999</c:v>
                </c:pt>
                <c:pt idx="1210">
                  <c:v>271.54260199999999</c:v>
                </c:pt>
                <c:pt idx="1211">
                  <c:v>271.54260199999999</c:v>
                </c:pt>
                <c:pt idx="1212">
                  <c:v>271.54260199999999</c:v>
                </c:pt>
                <c:pt idx="1213">
                  <c:v>271.54260199999999</c:v>
                </c:pt>
                <c:pt idx="1214">
                  <c:v>271.54260199999999</c:v>
                </c:pt>
                <c:pt idx="1215">
                  <c:v>271.54260199999999</c:v>
                </c:pt>
                <c:pt idx="1216">
                  <c:v>271.54260199999999</c:v>
                </c:pt>
                <c:pt idx="1217">
                  <c:v>271.54260199999999</c:v>
                </c:pt>
                <c:pt idx="1218">
                  <c:v>282.74404700000002</c:v>
                </c:pt>
                <c:pt idx="1219">
                  <c:v>282.74404700000002</c:v>
                </c:pt>
                <c:pt idx="1220">
                  <c:v>282.74404700000002</c:v>
                </c:pt>
                <c:pt idx="1221">
                  <c:v>282.74404700000002</c:v>
                </c:pt>
                <c:pt idx="1222">
                  <c:v>282.74404700000002</c:v>
                </c:pt>
                <c:pt idx="1223">
                  <c:v>282.74404700000002</c:v>
                </c:pt>
                <c:pt idx="1224">
                  <c:v>282.74404700000002</c:v>
                </c:pt>
                <c:pt idx="1225">
                  <c:v>282.74404700000002</c:v>
                </c:pt>
                <c:pt idx="1226">
                  <c:v>282.74404700000002</c:v>
                </c:pt>
                <c:pt idx="1227">
                  <c:v>282.74404700000002</c:v>
                </c:pt>
                <c:pt idx="1228">
                  <c:v>282.74404700000002</c:v>
                </c:pt>
                <c:pt idx="1229">
                  <c:v>282.74404700000002</c:v>
                </c:pt>
                <c:pt idx="1230">
                  <c:v>282.74404700000002</c:v>
                </c:pt>
                <c:pt idx="1231">
                  <c:v>282.74404700000002</c:v>
                </c:pt>
                <c:pt idx="1232">
                  <c:v>282.74404700000002</c:v>
                </c:pt>
                <c:pt idx="1233">
                  <c:v>282.74404700000002</c:v>
                </c:pt>
                <c:pt idx="1234">
                  <c:v>282.74404700000002</c:v>
                </c:pt>
                <c:pt idx="1235">
                  <c:v>282.74404700000002</c:v>
                </c:pt>
                <c:pt idx="1236">
                  <c:v>282.74404700000002</c:v>
                </c:pt>
                <c:pt idx="1237">
                  <c:v>282.74404700000002</c:v>
                </c:pt>
                <c:pt idx="1238">
                  <c:v>282.74404700000002</c:v>
                </c:pt>
                <c:pt idx="1239">
                  <c:v>282.74404700000002</c:v>
                </c:pt>
                <c:pt idx="1240">
                  <c:v>278.99075900000003</c:v>
                </c:pt>
                <c:pt idx="1241">
                  <c:v>278.99075900000003</c:v>
                </c:pt>
                <c:pt idx="1242">
                  <c:v>278.99075900000003</c:v>
                </c:pt>
                <c:pt idx="1243">
                  <c:v>278.99075900000003</c:v>
                </c:pt>
                <c:pt idx="1244">
                  <c:v>278.99075900000003</c:v>
                </c:pt>
                <c:pt idx="1245">
                  <c:v>278.99075900000003</c:v>
                </c:pt>
                <c:pt idx="1246">
                  <c:v>278.99075900000003</c:v>
                </c:pt>
                <c:pt idx="1247">
                  <c:v>278.99075900000003</c:v>
                </c:pt>
                <c:pt idx="1248">
                  <c:v>278.99075900000003</c:v>
                </c:pt>
                <c:pt idx="1249">
                  <c:v>278.99075900000003</c:v>
                </c:pt>
                <c:pt idx="1250">
                  <c:v>278.99075900000003</c:v>
                </c:pt>
                <c:pt idx="1251">
                  <c:v>278.99075900000003</c:v>
                </c:pt>
                <c:pt idx="1252">
                  <c:v>278.99075900000003</c:v>
                </c:pt>
                <c:pt idx="1253">
                  <c:v>278.99075900000003</c:v>
                </c:pt>
                <c:pt idx="1254">
                  <c:v>278.99075900000003</c:v>
                </c:pt>
                <c:pt idx="1255">
                  <c:v>278.99075900000003</c:v>
                </c:pt>
                <c:pt idx="1256">
                  <c:v>278.99075900000003</c:v>
                </c:pt>
                <c:pt idx="1257">
                  <c:v>278.99075900000003</c:v>
                </c:pt>
                <c:pt idx="1258">
                  <c:v>278.99075900000003</c:v>
                </c:pt>
                <c:pt idx="1259">
                  <c:v>278.99075900000003</c:v>
                </c:pt>
                <c:pt idx="1260">
                  <c:v>278.99075900000003</c:v>
                </c:pt>
                <c:pt idx="1261">
                  <c:v>278.99075900000003</c:v>
                </c:pt>
                <c:pt idx="1262">
                  <c:v>285.48209600000001</c:v>
                </c:pt>
                <c:pt idx="1263">
                  <c:v>285.48209600000001</c:v>
                </c:pt>
                <c:pt idx="1264">
                  <c:v>285.48209600000001</c:v>
                </c:pt>
                <c:pt idx="1265">
                  <c:v>285.48209600000001</c:v>
                </c:pt>
                <c:pt idx="1266">
                  <c:v>285.48209600000001</c:v>
                </c:pt>
                <c:pt idx="1267">
                  <c:v>285.48209600000001</c:v>
                </c:pt>
                <c:pt idx="1268">
                  <c:v>285.48209600000001</c:v>
                </c:pt>
                <c:pt idx="1269">
                  <c:v>285.48209600000001</c:v>
                </c:pt>
                <c:pt idx="1270">
                  <c:v>285.48209600000001</c:v>
                </c:pt>
                <c:pt idx="1271">
                  <c:v>285.48209600000001</c:v>
                </c:pt>
                <c:pt idx="1272">
                  <c:v>285.48209600000001</c:v>
                </c:pt>
                <c:pt idx="1273">
                  <c:v>285.48209600000001</c:v>
                </c:pt>
                <c:pt idx="1274">
                  <c:v>285.48209600000001</c:v>
                </c:pt>
                <c:pt idx="1275">
                  <c:v>285.48209600000001</c:v>
                </c:pt>
                <c:pt idx="1276">
                  <c:v>285.48209600000001</c:v>
                </c:pt>
                <c:pt idx="1277">
                  <c:v>285.48209600000001</c:v>
                </c:pt>
                <c:pt idx="1278">
                  <c:v>285.48209600000001</c:v>
                </c:pt>
                <c:pt idx="1279">
                  <c:v>285.48209600000001</c:v>
                </c:pt>
                <c:pt idx="1280">
                  <c:v>285.48209600000001</c:v>
                </c:pt>
                <c:pt idx="1281">
                  <c:v>306.49</c:v>
                </c:pt>
                <c:pt idx="1282">
                  <c:v>306.49</c:v>
                </c:pt>
                <c:pt idx="1283">
                  <c:v>306.49</c:v>
                </c:pt>
                <c:pt idx="1284">
                  <c:v>306.49</c:v>
                </c:pt>
                <c:pt idx="1285">
                  <c:v>306.49</c:v>
                </c:pt>
                <c:pt idx="1286">
                  <c:v>306.49</c:v>
                </c:pt>
                <c:pt idx="1287">
                  <c:v>306.49</c:v>
                </c:pt>
                <c:pt idx="1288">
                  <c:v>306.49</c:v>
                </c:pt>
                <c:pt idx="1289">
                  <c:v>306.48840200000001</c:v>
                </c:pt>
                <c:pt idx="1290">
                  <c:v>306.48840200000001</c:v>
                </c:pt>
                <c:pt idx="1291">
                  <c:v>306.48840200000001</c:v>
                </c:pt>
                <c:pt idx="1292">
                  <c:v>306.48840200000001</c:v>
                </c:pt>
                <c:pt idx="1293">
                  <c:v>306.48840200000001</c:v>
                </c:pt>
                <c:pt idx="1294">
                  <c:v>306.48840200000001</c:v>
                </c:pt>
                <c:pt idx="1295">
                  <c:v>306.48840200000001</c:v>
                </c:pt>
                <c:pt idx="1296">
                  <c:v>306.48840200000001</c:v>
                </c:pt>
                <c:pt idx="1297">
                  <c:v>306.48840200000001</c:v>
                </c:pt>
                <c:pt idx="1298">
                  <c:v>306.48840200000001</c:v>
                </c:pt>
                <c:pt idx="1299">
                  <c:v>306.48840200000001</c:v>
                </c:pt>
                <c:pt idx="1300">
                  <c:v>306.48840200000001</c:v>
                </c:pt>
                <c:pt idx="1301">
                  <c:v>306.48840200000001</c:v>
                </c:pt>
                <c:pt idx="1302">
                  <c:v>306.48840200000001</c:v>
                </c:pt>
                <c:pt idx="1303">
                  <c:v>306.48840200000001</c:v>
                </c:pt>
                <c:pt idx="1304">
                  <c:v>304.51672500000001</c:v>
                </c:pt>
                <c:pt idx="1305">
                  <c:v>304.51672500000001</c:v>
                </c:pt>
                <c:pt idx="1306">
                  <c:v>304.51672500000001</c:v>
                </c:pt>
                <c:pt idx="1307">
                  <c:v>304.51672500000001</c:v>
                </c:pt>
                <c:pt idx="1308">
                  <c:v>304.51672500000001</c:v>
                </c:pt>
                <c:pt idx="1309">
                  <c:v>304.51672500000001</c:v>
                </c:pt>
                <c:pt idx="1310">
                  <c:v>304.51672500000001</c:v>
                </c:pt>
                <c:pt idx="1311">
                  <c:v>304.51672500000001</c:v>
                </c:pt>
                <c:pt idx="1312">
                  <c:v>304.51672500000001</c:v>
                </c:pt>
                <c:pt idx="1313">
                  <c:v>304.51672500000001</c:v>
                </c:pt>
                <c:pt idx="1314">
                  <c:v>304.51672500000001</c:v>
                </c:pt>
                <c:pt idx="1315">
                  <c:v>304.51672500000001</c:v>
                </c:pt>
                <c:pt idx="1316">
                  <c:v>304.51672500000001</c:v>
                </c:pt>
                <c:pt idx="1317">
                  <c:v>304.51672500000001</c:v>
                </c:pt>
                <c:pt idx="1318">
                  <c:v>304.51672500000001</c:v>
                </c:pt>
                <c:pt idx="1319">
                  <c:v>304.51672500000001</c:v>
                </c:pt>
                <c:pt idx="1320">
                  <c:v>304.51672500000001</c:v>
                </c:pt>
                <c:pt idx="1321">
                  <c:v>304.51672500000001</c:v>
                </c:pt>
                <c:pt idx="1322">
                  <c:v>304.51672500000001</c:v>
                </c:pt>
                <c:pt idx="1323">
                  <c:v>308.37471499999998</c:v>
                </c:pt>
                <c:pt idx="1324">
                  <c:v>308.37471499999998</c:v>
                </c:pt>
                <c:pt idx="1325">
                  <c:v>308.37471499999998</c:v>
                </c:pt>
                <c:pt idx="1326">
                  <c:v>308.37471499999998</c:v>
                </c:pt>
                <c:pt idx="1327">
                  <c:v>308.37471499999998</c:v>
                </c:pt>
                <c:pt idx="1328">
                  <c:v>308.37471499999998</c:v>
                </c:pt>
                <c:pt idx="1329">
                  <c:v>308.37471499999998</c:v>
                </c:pt>
                <c:pt idx="1330">
                  <c:v>308.37471499999998</c:v>
                </c:pt>
                <c:pt idx="1331">
                  <c:v>308.37471499999998</c:v>
                </c:pt>
                <c:pt idx="1332">
                  <c:v>308.37471499999998</c:v>
                </c:pt>
                <c:pt idx="1333">
                  <c:v>308.37471499999998</c:v>
                </c:pt>
                <c:pt idx="1334">
                  <c:v>308.37471499999998</c:v>
                </c:pt>
                <c:pt idx="1335">
                  <c:v>308.37471499999998</c:v>
                </c:pt>
                <c:pt idx="1336">
                  <c:v>308.37471499999998</c:v>
                </c:pt>
                <c:pt idx="1337">
                  <c:v>308.37471499999998</c:v>
                </c:pt>
                <c:pt idx="1338">
                  <c:v>308.37471499999998</c:v>
                </c:pt>
                <c:pt idx="1339">
                  <c:v>308.37471499999998</c:v>
                </c:pt>
                <c:pt idx="1340">
                  <c:v>308.37471499999998</c:v>
                </c:pt>
                <c:pt idx="1341">
                  <c:v>308.37471499999998</c:v>
                </c:pt>
                <c:pt idx="1342">
                  <c:v>308.37471499999998</c:v>
                </c:pt>
                <c:pt idx="1343">
                  <c:v>262.07</c:v>
                </c:pt>
                <c:pt idx="1344">
                  <c:v>262.07</c:v>
                </c:pt>
                <c:pt idx="1345">
                  <c:v>262.07</c:v>
                </c:pt>
                <c:pt idx="1346">
                  <c:v>262.07</c:v>
                </c:pt>
                <c:pt idx="1347">
                  <c:v>262.07</c:v>
                </c:pt>
                <c:pt idx="1348">
                  <c:v>262.07</c:v>
                </c:pt>
                <c:pt idx="1349">
                  <c:v>262.07</c:v>
                </c:pt>
                <c:pt idx="1350">
                  <c:v>262.07</c:v>
                </c:pt>
                <c:pt idx="1351">
                  <c:v>262.07</c:v>
                </c:pt>
                <c:pt idx="1352">
                  <c:v>262.07</c:v>
                </c:pt>
                <c:pt idx="1353">
                  <c:v>262.07</c:v>
                </c:pt>
                <c:pt idx="1354">
                  <c:v>262.07</c:v>
                </c:pt>
                <c:pt idx="1355">
                  <c:v>262.07</c:v>
                </c:pt>
                <c:pt idx="1356">
                  <c:v>262.07</c:v>
                </c:pt>
                <c:pt idx="1357">
                  <c:v>262.07</c:v>
                </c:pt>
                <c:pt idx="1358">
                  <c:v>262.07</c:v>
                </c:pt>
                <c:pt idx="1359">
                  <c:v>262.07</c:v>
                </c:pt>
                <c:pt idx="1360">
                  <c:v>262.07</c:v>
                </c:pt>
                <c:pt idx="1361">
                  <c:v>262.07</c:v>
                </c:pt>
                <c:pt idx="1362">
                  <c:v>262.07</c:v>
                </c:pt>
                <c:pt idx="1363">
                  <c:v>262.07</c:v>
                </c:pt>
                <c:pt idx="1364">
                  <c:v>262.07</c:v>
                </c:pt>
                <c:pt idx="1365">
                  <c:v>282.26099900000003</c:v>
                </c:pt>
                <c:pt idx="1366">
                  <c:v>282.26099900000003</c:v>
                </c:pt>
                <c:pt idx="1367">
                  <c:v>282.26099900000003</c:v>
                </c:pt>
                <c:pt idx="1368">
                  <c:v>282.26099900000003</c:v>
                </c:pt>
                <c:pt idx="1369">
                  <c:v>282.26099900000003</c:v>
                </c:pt>
                <c:pt idx="1370">
                  <c:v>282.26099900000003</c:v>
                </c:pt>
                <c:pt idx="1371">
                  <c:v>282.26099900000003</c:v>
                </c:pt>
                <c:pt idx="1372">
                  <c:v>282.26099900000003</c:v>
                </c:pt>
                <c:pt idx="1373">
                  <c:v>282.26099900000003</c:v>
                </c:pt>
                <c:pt idx="1374">
                  <c:v>282.26099900000003</c:v>
                </c:pt>
                <c:pt idx="1375">
                  <c:v>282.26099900000003</c:v>
                </c:pt>
                <c:pt idx="1376">
                  <c:v>282.26099900000003</c:v>
                </c:pt>
                <c:pt idx="1377">
                  <c:v>282.26099900000003</c:v>
                </c:pt>
                <c:pt idx="1378">
                  <c:v>282.26099900000003</c:v>
                </c:pt>
                <c:pt idx="1379">
                  <c:v>282.26099900000003</c:v>
                </c:pt>
                <c:pt idx="1380">
                  <c:v>282.26099900000003</c:v>
                </c:pt>
                <c:pt idx="1381">
                  <c:v>282.26099900000003</c:v>
                </c:pt>
                <c:pt idx="1382">
                  <c:v>282.26099900000003</c:v>
                </c:pt>
                <c:pt idx="1383">
                  <c:v>282.26099900000003</c:v>
                </c:pt>
                <c:pt idx="1384">
                  <c:v>282.26099900000003</c:v>
                </c:pt>
                <c:pt idx="1385">
                  <c:v>282.26099900000003</c:v>
                </c:pt>
                <c:pt idx="1386">
                  <c:v>282.26099900000003</c:v>
                </c:pt>
                <c:pt idx="1387">
                  <c:v>246.65</c:v>
                </c:pt>
                <c:pt idx="1388">
                  <c:v>246.65</c:v>
                </c:pt>
                <c:pt idx="1389">
                  <c:v>246.65</c:v>
                </c:pt>
                <c:pt idx="1390">
                  <c:v>246.65</c:v>
                </c:pt>
                <c:pt idx="1391">
                  <c:v>246.65</c:v>
                </c:pt>
                <c:pt idx="1392">
                  <c:v>246.65</c:v>
                </c:pt>
                <c:pt idx="1393">
                  <c:v>246.65</c:v>
                </c:pt>
                <c:pt idx="1394">
                  <c:v>246.65</c:v>
                </c:pt>
                <c:pt idx="1395">
                  <c:v>246.65</c:v>
                </c:pt>
                <c:pt idx="1396">
                  <c:v>246.65</c:v>
                </c:pt>
                <c:pt idx="1397">
                  <c:v>246.65</c:v>
                </c:pt>
                <c:pt idx="1398">
                  <c:v>246.65</c:v>
                </c:pt>
                <c:pt idx="1399">
                  <c:v>246.65</c:v>
                </c:pt>
                <c:pt idx="1400">
                  <c:v>246.65</c:v>
                </c:pt>
                <c:pt idx="1401">
                  <c:v>246.65</c:v>
                </c:pt>
                <c:pt idx="1402">
                  <c:v>246.65</c:v>
                </c:pt>
                <c:pt idx="1403">
                  <c:v>246.65</c:v>
                </c:pt>
                <c:pt idx="1404">
                  <c:v>246.65</c:v>
                </c:pt>
                <c:pt idx="1405">
                  <c:v>246.65</c:v>
                </c:pt>
                <c:pt idx="1406">
                  <c:v>246.65</c:v>
                </c:pt>
                <c:pt idx="1407">
                  <c:v>246.65</c:v>
                </c:pt>
                <c:pt idx="1408">
                  <c:v>238.40765999999999</c:v>
                </c:pt>
                <c:pt idx="1409">
                  <c:v>238.40765999999999</c:v>
                </c:pt>
                <c:pt idx="1410">
                  <c:v>238.40765999999999</c:v>
                </c:pt>
                <c:pt idx="1411">
                  <c:v>238.40765999999999</c:v>
                </c:pt>
                <c:pt idx="1412">
                  <c:v>238.40765999999999</c:v>
                </c:pt>
                <c:pt idx="1413">
                  <c:v>238.40765999999999</c:v>
                </c:pt>
                <c:pt idx="1414">
                  <c:v>238.40765999999999</c:v>
                </c:pt>
                <c:pt idx="1415">
                  <c:v>238.40765999999999</c:v>
                </c:pt>
                <c:pt idx="1416">
                  <c:v>238.40765999999999</c:v>
                </c:pt>
                <c:pt idx="1417">
                  <c:v>238.40765999999999</c:v>
                </c:pt>
                <c:pt idx="1418">
                  <c:v>238.40765999999999</c:v>
                </c:pt>
                <c:pt idx="1419">
                  <c:v>238.40765999999999</c:v>
                </c:pt>
                <c:pt idx="1420">
                  <c:v>238.40765999999999</c:v>
                </c:pt>
                <c:pt idx="1421">
                  <c:v>238.40765999999999</c:v>
                </c:pt>
                <c:pt idx="1422">
                  <c:v>238.40765999999999</c:v>
                </c:pt>
                <c:pt idx="1423">
                  <c:v>238.40765999999999</c:v>
                </c:pt>
                <c:pt idx="1424">
                  <c:v>238.40765999999999</c:v>
                </c:pt>
                <c:pt idx="1425">
                  <c:v>238.40765999999999</c:v>
                </c:pt>
                <c:pt idx="1426">
                  <c:v>238.40765999999999</c:v>
                </c:pt>
                <c:pt idx="1427">
                  <c:v>238.40765999999999</c:v>
                </c:pt>
                <c:pt idx="1428">
                  <c:v>238.40765999999999</c:v>
                </c:pt>
                <c:pt idx="1429">
                  <c:v>238.40765999999999</c:v>
                </c:pt>
                <c:pt idx="1430">
                  <c:v>215.67</c:v>
                </c:pt>
                <c:pt idx="1431">
                  <c:v>215.67</c:v>
                </c:pt>
                <c:pt idx="1432">
                  <c:v>215.67</c:v>
                </c:pt>
                <c:pt idx="1433">
                  <c:v>215.67</c:v>
                </c:pt>
                <c:pt idx="1434">
                  <c:v>215.67</c:v>
                </c:pt>
                <c:pt idx="1435">
                  <c:v>215.67</c:v>
                </c:pt>
                <c:pt idx="1436">
                  <c:v>215.67</c:v>
                </c:pt>
                <c:pt idx="1437">
                  <c:v>215.67</c:v>
                </c:pt>
                <c:pt idx="1438">
                  <c:v>215.67</c:v>
                </c:pt>
                <c:pt idx="1439">
                  <c:v>215.67</c:v>
                </c:pt>
                <c:pt idx="1440">
                  <c:v>215.67</c:v>
                </c:pt>
                <c:pt idx="1441">
                  <c:v>215.67</c:v>
                </c:pt>
                <c:pt idx="1442">
                  <c:v>215.67</c:v>
                </c:pt>
                <c:pt idx="1443">
                  <c:v>215.67</c:v>
                </c:pt>
                <c:pt idx="1444">
                  <c:v>215.67</c:v>
                </c:pt>
                <c:pt idx="1445">
                  <c:v>215.67</c:v>
                </c:pt>
                <c:pt idx="1446">
                  <c:v>215.67</c:v>
                </c:pt>
                <c:pt idx="1447">
                  <c:v>215.67</c:v>
                </c:pt>
                <c:pt idx="1448">
                  <c:v>215.67</c:v>
                </c:pt>
                <c:pt idx="1449">
                  <c:v>215.67</c:v>
                </c:pt>
                <c:pt idx="1450">
                  <c:v>215.67</c:v>
                </c:pt>
                <c:pt idx="1451">
                  <c:v>215.67</c:v>
                </c:pt>
                <c:pt idx="1452">
                  <c:v>215.67</c:v>
                </c:pt>
                <c:pt idx="1453">
                  <c:v>237.71</c:v>
                </c:pt>
                <c:pt idx="1454">
                  <c:v>237.71</c:v>
                </c:pt>
                <c:pt idx="1455">
                  <c:v>237.71</c:v>
                </c:pt>
                <c:pt idx="1456">
                  <c:v>237.71</c:v>
                </c:pt>
                <c:pt idx="1457">
                  <c:v>237.71</c:v>
                </c:pt>
                <c:pt idx="1458">
                  <c:v>237.71</c:v>
                </c:pt>
                <c:pt idx="1459">
                  <c:v>237.71</c:v>
                </c:pt>
                <c:pt idx="1460">
                  <c:v>237.71</c:v>
                </c:pt>
                <c:pt idx="1461">
                  <c:v>237.71</c:v>
                </c:pt>
                <c:pt idx="1462">
                  <c:v>237.71</c:v>
                </c:pt>
                <c:pt idx="1463">
                  <c:v>237.71</c:v>
                </c:pt>
                <c:pt idx="1464">
                  <c:v>237.71</c:v>
                </c:pt>
                <c:pt idx="1465">
                  <c:v>237.71</c:v>
                </c:pt>
                <c:pt idx="1466">
                  <c:v>237.71</c:v>
                </c:pt>
                <c:pt idx="1467">
                  <c:v>237.71</c:v>
                </c:pt>
                <c:pt idx="1468">
                  <c:v>237.71</c:v>
                </c:pt>
                <c:pt idx="1469">
                  <c:v>237.71</c:v>
                </c:pt>
                <c:pt idx="1470">
                  <c:v>237.71</c:v>
                </c:pt>
                <c:pt idx="1471">
                  <c:v>237.71</c:v>
                </c:pt>
                <c:pt idx="1472">
                  <c:v>237.71</c:v>
                </c:pt>
                <c:pt idx="1473">
                  <c:v>237.71</c:v>
                </c:pt>
                <c:pt idx="1474">
                  <c:v>225.46</c:v>
                </c:pt>
                <c:pt idx="1475">
                  <c:v>225.46</c:v>
                </c:pt>
                <c:pt idx="1476">
                  <c:v>225.46</c:v>
                </c:pt>
                <c:pt idx="1477">
                  <c:v>225.46</c:v>
                </c:pt>
                <c:pt idx="1478">
                  <c:v>225.46</c:v>
                </c:pt>
                <c:pt idx="1479">
                  <c:v>225.46</c:v>
                </c:pt>
                <c:pt idx="1480">
                  <c:v>225.46</c:v>
                </c:pt>
                <c:pt idx="1481">
                  <c:v>225.46</c:v>
                </c:pt>
                <c:pt idx="1482">
                  <c:v>225.46</c:v>
                </c:pt>
                <c:pt idx="1483">
                  <c:v>225.46</c:v>
                </c:pt>
                <c:pt idx="1484">
                  <c:v>225.46</c:v>
                </c:pt>
                <c:pt idx="1485">
                  <c:v>225.46</c:v>
                </c:pt>
                <c:pt idx="1486">
                  <c:v>225.46</c:v>
                </c:pt>
                <c:pt idx="1487">
                  <c:v>225.46</c:v>
                </c:pt>
                <c:pt idx="1488">
                  <c:v>225.46</c:v>
                </c:pt>
                <c:pt idx="1489">
                  <c:v>225.46</c:v>
                </c:pt>
                <c:pt idx="1490">
                  <c:v>225.46</c:v>
                </c:pt>
                <c:pt idx="1491">
                  <c:v>225.46</c:v>
                </c:pt>
                <c:pt idx="1492">
                  <c:v>225.46</c:v>
                </c:pt>
                <c:pt idx="1493">
                  <c:v>225.46</c:v>
                </c:pt>
                <c:pt idx="1494">
                  <c:v>225.46</c:v>
                </c:pt>
                <c:pt idx="1495">
                  <c:v>225.46</c:v>
                </c:pt>
                <c:pt idx="1496">
                  <c:v>179.35</c:v>
                </c:pt>
                <c:pt idx="1497">
                  <c:v>179.35</c:v>
                </c:pt>
                <c:pt idx="1498">
                  <c:v>179.35</c:v>
                </c:pt>
                <c:pt idx="1499">
                  <c:v>179.35</c:v>
                </c:pt>
                <c:pt idx="1500">
                  <c:v>179.35</c:v>
                </c:pt>
                <c:pt idx="1501">
                  <c:v>179.35</c:v>
                </c:pt>
                <c:pt idx="1502">
                  <c:v>179.35</c:v>
                </c:pt>
                <c:pt idx="1503">
                  <c:v>179.35</c:v>
                </c:pt>
                <c:pt idx="1504">
                  <c:v>179.35</c:v>
                </c:pt>
                <c:pt idx="1505">
                  <c:v>179.35</c:v>
                </c:pt>
                <c:pt idx="1506">
                  <c:v>179.35</c:v>
                </c:pt>
                <c:pt idx="1507">
                  <c:v>179.35</c:v>
                </c:pt>
                <c:pt idx="1508">
                  <c:v>179.35</c:v>
                </c:pt>
                <c:pt idx="1509">
                  <c:v>179.35</c:v>
                </c:pt>
                <c:pt idx="1510">
                  <c:v>179.35</c:v>
                </c:pt>
                <c:pt idx="1511">
                  <c:v>179.35</c:v>
                </c:pt>
                <c:pt idx="1512">
                  <c:v>179.35</c:v>
                </c:pt>
                <c:pt idx="1513">
                  <c:v>179.35</c:v>
                </c:pt>
                <c:pt idx="1514">
                  <c:v>179.35</c:v>
                </c:pt>
                <c:pt idx="1515">
                  <c:v>179.35</c:v>
                </c:pt>
                <c:pt idx="1516">
                  <c:v>179.35</c:v>
                </c:pt>
                <c:pt idx="1517">
                  <c:v>179.35</c:v>
                </c:pt>
                <c:pt idx="1518">
                  <c:v>148.05000000000001</c:v>
                </c:pt>
                <c:pt idx="1519">
                  <c:v>148.05000000000001</c:v>
                </c:pt>
                <c:pt idx="1520">
                  <c:v>148.05000000000001</c:v>
                </c:pt>
                <c:pt idx="1521">
                  <c:v>148.05000000000001</c:v>
                </c:pt>
                <c:pt idx="1522">
                  <c:v>148.05000000000001</c:v>
                </c:pt>
                <c:pt idx="1523">
                  <c:v>148.05000000000001</c:v>
                </c:pt>
                <c:pt idx="1524">
                  <c:v>148.05000000000001</c:v>
                </c:pt>
                <c:pt idx="1525">
                  <c:v>148.05000000000001</c:v>
                </c:pt>
                <c:pt idx="1526">
                  <c:v>148.05000000000001</c:v>
                </c:pt>
                <c:pt idx="1527">
                  <c:v>148.05000000000001</c:v>
                </c:pt>
                <c:pt idx="1528">
                  <c:v>148.05000000000001</c:v>
                </c:pt>
                <c:pt idx="1529">
                  <c:v>148.05000000000001</c:v>
                </c:pt>
                <c:pt idx="1530">
                  <c:v>148.05000000000001</c:v>
                </c:pt>
                <c:pt idx="1531">
                  <c:v>148.05000000000001</c:v>
                </c:pt>
                <c:pt idx="1532">
                  <c:v>148.05000000000001</c:v>
                </c:pt>
                <c:pt idx="1533">
                  <c:v>148.05000000000001</c:v>
                </c:pt>
                <c:pt idx="1534">
                  <c:v>148.05000000000001</c:v>
                </c:pt>
                <c:pt idx="1535">
                  <c:v>148.05000000000001</c:v>
                </c:pt>
                <c:pt idx="1536">
                  <c:v>148.05000000000001</c:v>
                </c:pt>
                <c:pt idx="1537">
                  <c:v>148.05000000000001</c:v>
                </c:pt>
                <c:pt idx="1538">
                  <c:v>148.05000000000001</c:v>
                </c:pt>
                <c:pt idx="1539">
                  <c:v>126.26203</c:v>
                </c:pt>
                <c:pt idx="1540">
                  <c:v>126.26203</c:v>
                </c:pt>
                <c:pt idx="1541">
                  <c:v>126.26203</c:v>
                </c:pt>
                <c:pt idx="1542">
                  <c:v>126.26203</c:v>
                </c:pt>
                <c:pt idx="1543">
                  <c:v>126.26203</c:v>
                </c:pt>
                <c:pt idx="1544">
                  <c:v>126.26203</c:v>
                </c:pt>
                <c:pt idx="1545">
                  <c:v>126.26203</c:v>
                </c:pt>
                <c:pt idx="1546">
                  <c:v>126.26203</c:v>
                </c:pt>
                <c:pt idx="1547">
                  <c:v>126.26203</c:v>
                </c:pt>
                <c:pt idx="1548">
                  <c:v>126.26203</c:v>
                </c:pt>
                <c:pt idx="1549">
                  <c:v>126.26203</c:v>
                </c:pt>
                <c:pt idx="1550">
                  <c:v>126.26203</c:v>
                </c:pt>
                <c:pt idx="1551">
                  <c:v>126.26203</c:v>
                </c:pt>
                <c:pt idx="1552">
                  <c:v>126.26203</c:v>
                </c:pt>
                <c:pt idx="1553">
                  <c:v>126.26203</c:v>
                </c:pt>
                <c:pt idx="1554">
                  <c:v>126.26203</c:v>
                </c:pt>
                <c:pt idx="1555">
                  <c:v>126.26203</c:v>
                </c:pt>
                <c:pt idx="1556">
                  <c:v>126.26203</c:v>
                </c:pt>
                <c:pt idx="1557">
                  <c:v>126.26203</c:v>
                </c:pt>
                <c:pt idx="1558">
                  <c:v>126.26203</c:v>
                </c:pt>
                <c:pt idx="1559">
                  <c:v>126.26203</c:v>
                </c:pt>
                <c:pt idx="1560">
                  <c:v>126.26203</c:v>
                </c:pt>
                <c:pt idx="1561">
                  <c:v>126.26203</c:v>
                </c:pt>
                <c:pt idx="1562">
                  <c:v>126.50861999999999</c:v>
                </c:pt>
                <c:pt idx="1563">
                  <c:v>126.50861999999999</c:v>
                </c:pt>
                <c:pt idx="1564">
                  <c:v>126.50861999999999</c:v>
                </c:pt>
                <c:pt idx="1565">
                  <c:v>126.50861999999999</c:v>
                </c:pt>
                <c:pt idx="1566">
                  <c:v>126.50861999999999</c:v>
                </c:pt>
                <c:pt idx="1567">
                  <c:v>126.50861999999999</c:v>
                </c:pt>
                <c:pt idx="1568">
                  <c:v>126.50861999999999</c:v>
                </c:pt>
                <c:pt idx="1569">
                  <c:v>126.50861999999999</c:v>
                </c:pt>
                <c:pt idx="1570">
                  <c:v>126.50861999999999</c:v>
                </c:pt>
                <c:pt idx="1571">
                  <c:v>126.50861999999999</c:v>
                </c:pt>
                <c:pt idx="1572">
                  <c:v>126.50861999999999</c:v>
                </c:pt>
                <c:pt idx="1573">
                  <c:v>126.50861999999999</c:v>
                </c:pt>
                <c:pt idx="1574">
                  <c:v>126.50861999999999</c:v>
                </c:pt>
                <c:pt idx="1575">
                  <c:v>126.50861999999999</c:v>
                </c:pt>
                <c:pt idx="1576">
                  <c:v>126.50861999999999</c:v>
                </c:pt>
                <c:pt idx="1577">
                  <c:v>126.50861999999999</c:v>
                </c:pt>
                <c:pt idx="1578">
                  <c:v>126.50861999999999</c:v>
                </c:pt>
                <c:pt idx="1579">
                  <c:v>126.50861999999999</c:v>
                </c:pt>
                <c:pt idx="1580">
                  <c:v>126.50861999999999</c:v>
                </c:pt>
                <c:pt idx="1581">
                  <c:v>126.50861999999999</c:v>
                </c:pt>
                <c:pt idx="1582">
                  <c:v>126.50861999999999</c:v>
                </c:pt>
                <c:pt idx="1583">
                  <c:v>143.15766300000001</c:v>
                </c:pt>
                <c:pt idx="1584">
                  <c:v>143.15766300000001</c:v>
                </c:pt>
                <c:pt idx="1585">
                  <c:v>143.15766300000001</c:v>
                </c:pt>
                <c:pt idx="1586">
                  <c:v>143.15766300000001</c:v>
                </c:pt>
                <c:pt idx="1587">
                  <c:v>143.15766300000001</c:v>
                </c:pt>
                <c:pt idx="1588">
                  <c:v>143.15766300000001</c:v>
                </c:pt>
                <c:pt idx="1589">
                  <c:v>143.15766300000001</c:v>
                </c:pt>
                <c:pt idx="1590">
                  <c:v>143.15766300000001</c:v>
                </c:pt>
                <c:pt idx="1591">
                  <c:v>143.15766300000001</c:v>
                </c:pt>
                <c:pt idx="1592">
                  <c:v>143.15766300000001</c:v>
                </c:pt>
                <c:pt idx="1593">
                  <c:v>143.15766300000001</c:v>
                </c:pt>
                <c:pt idx="1594">
                  <c:v>143.15766300000001</c:v>
                </c:pt>
                <c:pt idx="1595">
                  <c:v>143.15766300000001</c:v>
                </c:pt>
                <c:pt idx="1596">
                  <c:v>143.15766300000001</c:v>
                </c:pt>
                <c:pt idx="1597">
                  <c:v>143.15766300000001</c:v>
                </c:pt>
                <c:pt idx="1598">
                  <c:v>143.15766300000001</c:v>
                </c:pt>
                <c:pt idx="1599">
                  <c:v>143.15766300000001</c:v>
                </c:pt>
                <c:pt idx="1600">
                  <c:v>143.15766300000001</c:v>
                </c:pt>
                <c:pt idx="1601">
                  <c:v>143.15766300000001</c:v>
                </c:pt>
                <c:pt idx="1602">
                  <c:v>143.15766300000001</c:v>
                </c:pt>
                <c:pt idx="1603">
                  <c:v>143.15766300000001</c:v>
                </c:pt>
              </c:numCache>
            </c:numRef>
          </c:val>
          <c:smooth val="0"/>
          <c:extLst>
            <c:ext xmlns:c16="http://schemas.microsoft.com/office/drawing/2014/chart" uri="{C3380CC4-5D6E-409C-BE32-E72D297353CC}">
              <c16:uniqueId val="{00000000-60DB-4DD6-9FFD-F9385F377F2D}"/>
            </c:ext>
          </c:extLst>
        </c:ser>
        <c:ser>
          <c:idx val="1"/>
          <c:order val="1"/>
          <c:tx>
            <c:strRef>
              <c:f>Fuel!$Y$4</c:f>
              <c:strCache>
                <c:ptCount val="1"/>
                <c:pt idx="0">
                  <c:v>Precio FO4 S.IND/ Inc. IVA EPP</c:v>
                </c:pt>
              </c:strCache>
            </c:strRef>
          </c:tx>
          <c:spPr>
            <a:ln w="38100">
              <a:solidFill>
                <a:schemeClr val="accent5">
                  <a:lumMod val="50000"/>
                </a:schemeClr>
              </a:solidFill>
            </a:ln>
          </c:spPr>
          <c:marker>
            <c:symbol val="none"/>
          </c:marker>
          <c:cat>
            <c:numRef>
              <c:f>Fuel!$C$94:$C$1697</c:f>
              <c:numCache>
                <c:formatCode>m/d/yyyy</c:formatCode>
                <c:ptCount val="1604"/>
                <c:pt idx="1">
                  <c:v>44677</c:v>
                </c:pt>
                <c:pt idx="2">
                  <c:v>44676</c:v>
                </c:pt>
                <c:pt idx="3">
                  <c:v>44673</c:v>
                </c:pt>
                <c:pt idx="4">
                  <c:v>44672</c:v>
                </c:pt>
                <c:pt idx="5">
                  <c:v>44671</c:v>
                </c:pt>
                <c:pt idx="6">
                  <c:v>44670</c:v>
                </c:pt>
                <c:pt idx="7">
                  <c:v>44669</c:v>
                </c:pt>
                <c:pt idx="8">
                  <c:v>44665</c:v>
                </c:pt>
                <c:pt idx="9">
                  <c:v>44664</c:v>
                </c:pt>
                <c:pt idx="10">
                  <c:v>44663</c:v>
                </c:pt>
                <c:pt idx="11">
                  <c:v>44662</c:v>
                </c:pt>
                <c:pt idx="12">
                  <c:v>44659</c:v>
                </c:pt>
                <c:pt idx="13">
                  <c:v>44658</c:v>
                </c:pt>
                <c:pt idx="14">
                  <c:v>44657</c:v>
                </c:pt>
                <c:pt idx="15">
                  <c:v>44656</c:v>
                </c:pt>
                <c:pt idx="16">
                  <c:v>44655</c:v>
                </c:pt>
                <c:pt idx="17">
                  <c:v>44652</c:v>
                </c:pt>
                <c:pt idx="18">
                  <c:v>44651</c:v>
                </c:pt>
                <c:pt idx="19">
                  <c:v>44650</c:v>
                </c:pt>
                <c:pt idx="20">
                  <c:v>44649</c:v>
                </c:pt>
                <c:pt idx="21">
                  <c:v>44648</c:v>
                </c:pt>
                <c:pt idx="22">
                  <c:v>44645</c:v>
                </c:pt>
                <c:pt idx="23">
                  <c:v>44644</c:v>
                </c:pt>
                <c:pt idx="24">
                  <c:v>44643</c:v>
                </c:pt>
                <c:pt idx="25">
                  <c:v>44642</c:v>
                </c:pt>
                <c:pt idx="26">
                  <c:v>44641</c:v>
                </c:pt>
                <c:pt idx="27">
                  <c:v>44638</c:v>
                </c:pt>
                <c:pt idx="28">
                  <c:v>44637</c:v>
                </c:pt>
                <c:pt idx="29">
                  <c:v>44636</c:v>
                </c:pt>
                <c:pt idx="30">
                  <c:v>44635</c:v>
                </c:pt>
                <c:pt idx="31">
                  <c:v>44634</c:v>
                </c:pt>
                <c:pt idx="32">
                  <c:v>44631</c:v>
                </c:pt>
                <c:pt idx="33">
                  <c:v>44630</c:v>
                </c:pt>
                <c:pt idx="34">
                  <c:v>44629</c:v>
                </c:pt>
                <c:pt idx="35">
                  <c:v>44628</c:v>
                </c:pt>
                <c:pt idx="36">
                  <c:v>44627</c:v>
                </c:pt>
                <c:pt idx="37">
                  <c:v>44624</c:v>
                </c:pt>
                <c:pt idx="38">
                  <c:v>44623</c:v>
                </c:pt>
                <c:pt idx="39">
                  <c:v>44622</c:v>
                </c:pt>
                <c:pt idx="40">
                  <c:v>44621</c:v>
                </c:pt>
                <c:pt idx="41">
                  <c:v>44620</c:v>
                </c:pt>
                <c:pt idx="42">
                  <c:v>44617</c:v>
                </c:pt>
                <c:pt idx="43">
                  <c:v>44616</c:v>
                </c:pt>
                <c:pt idx="44">
                  <c:v>44615</c:v>
                </c:pt>
                <c:pt idx="45">
                  <c:v>44614</c:v>
                </c:pt>
                <c:pt idx="46">
                  <c:v>44610</c:v>
                </c:pt>
                <c:pt idx="47">
                  <c:v>44609</c:v>
                </c:pt>
                <c:pt idx="48">
                  <c:v>44608</c:v>
                </c:pt>
                <c:pt idx="49">
                  <c:v>44607</c:v>
                </c:pt>
                <c:pt idx="50">
                  <c:v>44606</c:v>
                </c:pt>
                <c:pt idx="51">
                  <c:v>44603</c:v>
                </c:pt>
                <c:pt idx="52">
                  <c:v>44602</c:v>
                </c:pt>
                <c:pt idx="53">
                  <c:v>44601</c:v>
                </c:pt>
                <c:pt idx="54">
                  <c:v>44600</c:v>
                </c:pt>
                <c:pt idx="55">
                  <c:v>44599</c:v>
                </c:pt>
                <c:pt idx="56">
                  <c:v>44596</c:v>
                </c:pt>
                <c:pt idx="57">
                  <c:v>44595</c:v>
                </c:pt>
                <c:pt idx="58">
                  <c:v>44594</c:v>
                </c:pt>
                <c:pt idx="59">
                  <c:v>44593</c:v>
                </c:pt>
                <c:pt idx="60">
                  <c:v>44592</c:v>
                </c:pt>
                <c:pt idx="61">
                  <c:v>44589</c:v>
                </c:pt>
                <c:pt idx="62">
                  <c:v>44588</c:v>
                </c:pt>
                <c:pt idx="63">
                  <c:v>44587</c:v>
                </c:pt>
                <c:pt idx="64">
                  <c:v>44586</c:v>
                </c:pt>
                <c:pt idx="65">
                  <c:v>44585</c:v>
                </c:pt>
                <c:pt idx="66">
                  <c:v>44582</c:v>
                </c:pt>
                <c:pt idx="67">
                  <c:v>44581</c:v>
                </c:pt>
                <c:pt idx="68">
                  <c:v>44580</c:v>
                </c:pt>
                <c:pt idx="69">
                  <c:v>44579</c:v>
                </c:pt>
                <c:pt idx="70">
                  <c:v>44578</c:v>
                </c:pt>
                <c:pt idx="71">
                  <c:v>44575</c:v>
                </c:pt>
                <c:pt idx="72">
                  <c:v>44574</c:v>
                </c:pt>
                <c:pt idx="73">
                  <c:v>44573</c:v>
                </c:pt>
                <c:pt idx="74">
                  <c:v>44572</c:v>
                </c:pt>
                <c:pt idx="75">
                  <c:v>44571</c:v>
                </c:pt>
                <c:pt idx="76">
                  <c:v>44568</c:v>
                </c:pt>
                <c:pt idx="77">
                  <c:v>44567</c:v>
                </c:pt>
                <c:pt idx="78">
                  <c:v>44566</c:v>
                </c:pt>
                <c:pt idx="79">
                  <c:v>44565</c:v>
                </c:pt>
                <c:pt idx="80">
                  <c:v>44564</c:v>
                </c:pt>
                <c:pt idx="81">
                  <c:v>44560</c:v>
                </c:pt>
                <c:pt idx="82">
                  <c:v>44559</c:v>
                </c:pt>
                <c:pt idx="83">
                  <c:v>44558</c:v>
                </c:pt>
                <c:pt idx="84">
                  <c:v>44557</c:v>
                </c:pt>
                <c:pt idx="85">
                  <c:v>44553</c:v>
                </c:pt>
                <c:pt idx="86">
                  <c:v>44552</c:v>
                </c:pt>
                <c:pt idx="87">
                  <c:v>44551</c:v>
                </c:pt>
                <c:pt idx="88">
                  <c:v>44550</c:v>
                </c:pt>
                <c:pt idx="89">
                  <c:v>44547</c:v>
                </c:pt>
                <c:pt idx="90">
                  <c:v>44546</c:v>
                </c:pt>
                <c:pt idx="91">
                  <c:v>44545</c:v>
                </c:pt>
                <c:pt idx="92">
                  <c:v>44544</c:v>
                </c:pt>
                <c:pt idx="93">
                  <c:v>44543</c:v>
                </c:pt>
                <c:pt idx="94">
                  <c:v>44540</c:v>
                </c:pt>
                <c:pt idx="95">
                  <c:v>44539</c:v>
                </c:pt>
                <c:pt idx="96">
                  <c:v>44538</c:v>
                </c:pt>
                <c:pt idx="97">
                  <c:v>44537</c:v>
                </c:pt>
                <c:pt idx="98">
                  <c:v>44536</c:v>
                </c:pt>
                <c:pt idx="99">
                  <c:v>44533</c:v>
                </c:pt>
                <c:pt idx="100">
                  <c:v>44532</c:v>
                </c:pt>
                <c:pt idx="101">
                  <c:v>44531</c:v>
                </c:pt>
                <c:pt idx="102">
                  <c:v>44530</c:v>
                </c:pt>
                <c:pt idx="103">
                  <c:v>44529</c:v>
                </c:pt>
                <c:pt idx="104">
                  <c:v>44524</c:v>
                </c:pt>
                <c:pt idx="105">
                  <c:v>44523</c:v>
                </c:pt>
                <c:pt idx="106">
                  <c:v>44522</c:v>
                </c:pt>
                <c:pt idx="107">
                  <c:v>44519</c:v>
                </c:pt>
                <c:pt idx="108">
                  <c:v>44518</c:v>
                </c:pt>
                <c:pt idx="109">
                  <c:v>44517</c:v>
                </c:pt>
                <c:pt idx="110">
                  <c:v>44516</c:v>
                </c:pt>
                <c:pt idx="111">
                  <c:v>44515</c:v>
                </c:pt>
                <c:pt idx="112">
                  <c:v>44512</c:v>
                </c:pt>
                <c:pt idx="113">
                  <c:v>44511</c:v>
                </c:pt>
                <c:pt idx="114">
                  <c:v>44510</c:v>
                </c:pt>
                <c:pt idx="115">
                  <c:v>44509</c:v>
                </c:pt>
                <c:pt idx="116">
                  <c:v>44508</c:v>
                </c:pt>
                <c:pt idx="117">
                  <c:v>44505</c:v>
                </c:pt>
                <c:pt idx="118">
                  <c:v>44504</c:v>
                </c:pt>
                <c:pt idx="119">
                  <c:v>44503</c:v>
                </c:pt>
                <c:pt idx="120">
                  <c:v>44502</c:v>
                </c:pt>
                <c:pt idx="121">
                  <c:v>44501</c:v>
                </c:pt>
                <c:pt idx="122">
                  <c:v>44498</c:v>
                </c:pt>
                <c:pt idx="123">
                  <c:v>44497</c:v>
                </c:pt>
                <c:pt idx="124">
                  <c:v>44496</c:v>
                </c:pt>
                <c:pt idx="125">
                  <c:v>44495</c:v>
                </c:pt>
                <c:pt idx="126">
                  <c:v>44494</c:v>
                </c:pt>
                <c:pt idx="127">
                  <c:v>44491</c:v>
                </c:pt>
                <c:pt idx="128">
                  <c:v>44490</c:v>
                </c:pt>
                <c:pt idx="129">
                  <c:v>44489</c:v>
                </c:pt>
                <c:pt idx="130">
                  <c:v>44488</c:v>
                </c:pt>
                <c:pt idx="131">
                  <c:v>44487</c:v>
                </c:pt>
                <c:pt idx="132">
                  <c:v>44484</c:v>
                </c:pt>
                <c:pt idx="133">
                  <c:v>44483</c:v>
                </c:pt>
                <c:pt idx="134">
                  <c:v>44482</c:v>
                </c:pt>
                <c:pt idx="135">
                  <c:v>44481</c:v>
                </c:pt>
                <c:pt idx="136">
                  <c:v>44480</c:v>
                </c:pt>
                <c:pt idx="137">
                  <c:v>44477</c:v>
                </c:pt>
                <c:pt idx="138">
                  <c:v>44476</c:v>
                </c:pt>
                <c:pt idx="139">
                  <c:v>44475</c:v>
                </c:pt>
                <c:pt idx="140">
                  <c:v>44474</c:v>
                </c:pt>
                <c:pt idx="141">
                  <c:v>44473</c:v>
                </c:pt>
                <c:pt idx="142">
                  <c:v>44470</c:v>
                </c:pt>
                <c:pt idx="143">
                  <c:v>44469</c:v>
                </c:pt>
                <c:pt idx="144">
                  <c:v>44468</c:v>
                </c:pt>
                <c:pt idx="145">
                  <c:v>44467</c:v>
                </c:pt>
                <c:pt idx="146">
                  <c:v>44464</c:v>
                </c:pt>
                <c:pt idx="147">
                  <c:v>44463</c:v>
                </c:pt>
                <c:pt idx="148">
                  <c:v>44462</c:v>
                </c:pt>
                <c:pt idx="149">
                  <c:v>44461</c:v>
                </c:pt>
                <c:pt idx="150">
                  <c:v>44460</c:v>
                </c:pt>
                <c:pt idx="151">
                  <c:v>44459</c:v>
                </c:pt>
                <c:pt idx="152">
                  <c:v>44456</c:v>
                </c:pt>
                <c:pt idx="153">
                  <c:v>44455</c:v>
                </c:pt>
                <c:pt idx="154">
                  <c:v>44454</c:v>
                </c:pt>
                <c:pt idx="155">
                  <c:v>44453</c:v>
                </c:pt>
                <c:pt idx="156">
                  <c:v>44452</c:v>
                </c:pt>
                <c:pt idx="157">
                  <c:v>44449</c:v>
                </c:pt>
                <c:pt idx="158">
                  <c:v>44448</c:v>
                </c:pt>
                <c:pt idx="159">
                  <c:v>44447</c:v>
                </c:pt>
                <c:pt idx="160">
                  <c:v>44446</c:v>
                </c:pt>
                <c:pt idx="161">
                  <c:v>44445</c:v>
                </c:pt>
                <c:pt idx="162">
                  <c:v>44442</c:v>
                </c:pt>
                <c:pt idx="163">
                  <c:v>44441</c:v>
                </c:pt>
                <c:pt idx="164">
                  <c:v>44440</c:v>
                </c:pt>
                <c:pt idx="165">
                  <c:v>44439</c:v>
                </c:pt>
                <c:pt idx="166">
                  <c:v>44438</c:v>
                </c:pt>
                <c:pt idx="167">
                  <c:v>44435</c:v>
                </c:pt>
                <c:pt idx="168">
                  <c:v>44434</c:v>
                </c:pt>
                <c:pt idx="169">
                  <c:v>44433</c:v>
                </c:pt>
                <c:pt idx="170">
                  <c:v>44432</c:v>
                </c:pt>
                <c:pt idx="171">
                  <c:v>44431</c:v>
                </c:pt>
                <c:pt idx="172">
                  <c:v>44428</c:v>
                </c:pt>
                <c:pt idx="173">
                  <c:v>44427</c:v>
                </c:pt>
                <c:pt idx="174">
                  <c:v>44426</c:v>
                </c:pt>
                <c:pt idx="175">
                  <c:v>44425</c:v>
                </c:pt>
                <c:pt idx="176">
                  <c:v>44424</c:v>
                </c:pt>
                <c:pt idx="177">
                  <c:v>44421</c:v>
                </c:pt>
                <c:pt idx="178">
                  <c:v>44420</c:v>
                </c:pt>
                <c:pt idx="179">
                  <c:v>44419</c:v>
                </c:pt>
                <c:pt idx="180">
                  <c:v>44418</c:v>
                </c:pt>
                <c:pt idx="181">
                  <c:v>44417</c:v>
                </c:pt>
                <c:pt idx="182">
                  <c:v>44414</c:v>
                </c:pt>
                <c:pt idx="183">
                  <c:v>44413</c:v>
                </c:pt>
                <c:pt idx="184">
                  <c:v>44412</c:v>
                </c:pt>
                <c:pt idx="185">
                  <c:v>44411</c:v>
                </c:pt>
                <c:pt idx="186">
                  <c:v>44410</c:v>
                </c:pt>
                <c:pt idx="187">
                  <c:v>44407</c:v>
                </c:pt>
                <c:pt idx="188">
                  <c:v>44406</c:v>
                </c:pt>
                <c:pt idx="189">
                  <c:v>44405</c:v>
                </c:pt>
                <c:pt idx="190">
                  <c:v>44404</c:v>
                </c:pt>
                <c:pt idx="191">
                  <c:v>44403</c:v>
                </c:pt>
                <c:pt idx="192">
                  <c:v>44400</c:v>
                </c:pt>
                <c:pt idx="193">
                  <c:v>44399</c:v>
                </c:pt>
                <c:pt idx="194">
                  <c:v>44398</c:v>
                </c:pt>
                <c:pt idx="195">
                  <c:v>44397</c:v>
                </c:pt>
                <c:pt idx="196">
                  <c:v>44396</c:v>
                </c:pt>
                <c:pt idx="197">
                  <c:v>44393</c:v>
                </c:pt>
                <c:pt idx="198">
                  <c:v>44392</c:v>
                </c:pt>
                <c:pt idx="199">
                  <c:v>44391</c:v>
                </c:pt>
                <c:pt idx="200">
                  <c:v>44390</c:v>
                </c:pt>
                <c:pt idx="201">
                  <c:v>44389</c:v>
                </c:pt>
                <c:pt idx="202">
                  <c:v>44386</c:v>
                </c:pt>
                <c:pt idx="203">
                  <c:v>44385</c:v>
                </c:pt>
                <c:pt idx="204">
                  <c:v>44384</c:v>
                </c:pt>
                <c:pt idx="205">
                  <c:v>44383</c:v>
                </c:pt>
                <c:pt idx="206">
                  <c:v>44382</c:v>
                </c:pt>
                <c:pt idx="207">
                  <c:v>44379</c:v>
                </c:pt>
                <c:pt idx="208">
                  <c:v>44378</c:v>
                </c:pt>
                <c:pt idx="209">
                  <c:v>44377</c:v>
                </c:pt>
                <c:pt idx="210">
                  <c:v>44376</c:v>
                </c:pt>
                <c:pt idx="211">
                  <c:v>44375</c:v>
                </c:pt>
                <c:pt idx="212">
                  <c:v>44372</c:v>
                </c:pt>
                <c:pt idx="213">
                  <c:v>44371</c:v>
                </c:pt>
                <c:pt idx="214">
                  <c:v>44370</c:v>
                </c:pt>
                <c:pt idx="215">
                  <c:v>44369</c:v>
                </c:pt>
                <c:pt idx="216">
                  <c:v>44368</c:v>
                </c:pt>
                <c:pt idx="217">
                  <c:v>44365</c:v>
                </c:pt>
                <c:pt idx="218">
                  <c:v>44364</c:v>
                </c:pt>
                <c:pt idx="219">
                  <c:v>44363</c:v>
                </c:pt>
                <c:pt idx="220">
                  <c:v>44362</c:v>
                </c:pt>
                <c:pt idx="221">
                  <c:v>44361</c:v>
                </c:pt>
                <c:pt idx="222">
                  <c:v>44358</c:v>
                </c:pt>
                <c:pt idx="223">
                  <c:v>44357</c:v>
                </c:pt>
                <c:pt idx="224">
                  <c:v>44350</c:v>
                </c:pt>
                <c:pt idx="225">
                  <c:v>44349</c:v>
                </c:pt>
                <c:pt idx="226">
                  <c:v>44348</c:v>
                </c:pt>
                <c:pt idx="227">
                  <c:v>44347</c:v>
                </c:pt>
                <c:pt idx="228">
                  <c:v>44344</c:v>
                </c:pt>
                <c:pt idx="229">
                  <c:v>44343</c:v>
                </c:pt>
                <c:pt idx="230">
                  <c:v>44342</c:v>
                </c:pt>
                <c:pt idx="231">
                  <c:v>44341</c:v>
                </c:pt>
                <c:pt idx="232">
                  <c:v>44340</c:v>
                </c:pt>
                <c:pt idx="233">
                  <c:v>44337</c:v>
                </c:pt>
                <c:pt idx="234">
                  <c:v>44336</c:v>
                </c:pt>
                <c:pt idx="235">
                  <c:v>44335</c:v>
                </c:pt>
                <c:pt idx="236">
                  <c:v>44334</c:v>
                </c:pt>
                <c:pt idx="237">
                  <c:v>44333</c:v>
                </c:pt>
                <c:pt idx="238">
                  <c:v>44330</c:v>
                </c:pt>
                <c:pt idx="239">
                  <c:v>44329</c:v>
                </c:pt>
                <c:pt idx="240">
                  <c:v>44328</c:v>
                </c:pt>
                <c:pt idx="241">
                  <c:v>44327</c:v>
                </c:pt>
                <c:pt idx="242">
                  <c:v>44326</c:v>
                </c:pt>
                <c:pt idx="243">
                  <c:v>44323</c:v>
                </c:pt>
                <c:pt idx="244">
                  <c:v>44322</c:v>
                </c:pt>
                <c:pt idx="245">
                  <c:v>44321</c:v>
                </c:pt>
                <c:pt idx="246">
                  <c:v>44320</c:v>
                </c:pt>
                <c:pt idx="247">
                  <c:v>44319</c:v>
                </c:pt>
                <c:pt idx="248">
                  <c:v>44316</c:v>
                </c:pt>
                <c:pt idx="249">
                  <c:v>44315</c:v>
                </c:pt>
                <c:pt idx="250">
                  <c:v>44314</c:v>
                </c:pt>
                <c:pt idx="251">
                  <c:v>44313</c:v>
                </c:pt>
                <c:pt idx="252">
                  <c:v>44312</c:v>
                </c:pt>
                <c:pt idx="253">
                  <c:v>44309</c:v>
                </c:pt>
                <c:pt idx="254">
                  <c:v>44308</c:v>
                </c:pt>
                <c:pt idx="255">
                  <c:v>44307</c:v>
                </c:pt>
                <c:pt idx="256">
                  <c:v>44306</c:v>
                </c:pt>
                <c:pt idx="257">
                  <c:v>44305</c:v>
                </c:pt>
                <c:pt idx="258">
                  <c:v>44302</c:v>
                </c:pt>
                <c:pt idx="259">
                  <c:v>44301</c:v>
                </c:pt>
                <c:pt idx="260">
                  <c:v>44300</c:v>
                </c:pt>
                <c:pt idx="261">
                  <c:v>44299</c:v>
                </c:pt>
                <c:pt idx="262">
                  <c:v>44298</c:v>
                </c:pt>
                <c:pt idx="263">
                  <c:v>44295</c:v>
                </c:pt>
                <c:pt idx="264">
                  <c:v>44294</c:v>
                </c:pt>
                <c:pt idx="265">
                  <c:v>44293</c:v>
                </c:pt>
                <c:pt idx="266">
                  <c:v>44292</c:v>
                </c:pt>
                <c:pt idx="267">
                  <c:v>44291</c:v>
                </c:pt>
                <c:pt idx="268">
                  <c:v>44288</c:v>
                </c:pt>
                <c:pt idx="269">
                  <c:v>44287</c:v>
                </c:pt>
                <c:pt idx="270">
                  <c:v>44286</c:v>
                </c:pt>
                <c:pt idx="271">
                  <c:v>44285</c:v>
                </c:pt>
                <c:pt idx="272">
                  <c:v>44284</c:v>
                </c:pt>
                <c:pt idx="273">
                  <c:v>44281</c:v>
                </c:pt>
                <c:pt idx="274">
                  <c:v>44280</c:v>
                </c:pt>
                <c:pt idx="275">
                  <c:v>44279</c:v>
                </c:pt>
                <c:pt idx="276">
                  <c:v>44278</c:v>
                </c:pt>
                <c:pt idx="277">
                  <c:v>44277</c:v>
                </c:pt>
                <c:pt idx="278">
                  <c:v>44274</c:v>
                </c:pt>
                <c:pt idx="279">
                  <c:v>44273</c:v>
                </c:pt>
                <c:pt idx="280">
                  <c:v>44272</c:v>
                </c:pt>
                <c:pt idx="281">
                  <c:v>44271</c:v>
                </c:pt>
                <c:pt idx="282">
                  <c:v>44270</c:v>
                </c:pt>
                <c:pt idx="283">
                  <c:v>44267</c:v>
                </c:pt>
                <c:pt idx="284">
                  <c:v>44266</c:v>
                </c:pt>
                <c:pt idx="285">
                  <c:v>44265</c:v>
                </c:pt>
                <c:pt idx="286">
                  <c:v>44264</c:v>
                </c:pt>
                <c:pt idx="287">
                  <c:v>44263</c:v>
                </c:pt>
                <c:pt idx="288">
                  <c:v>44260</c:v>
                </c:pt>
                <c:pt idx="289">
                  <c:v>44259</c:v>
                </c:pt>
                <c:pt idx="290">
                  <c:v>44258</c:v>
                </c:pt>
                <c:pt idx="291">
                  <c:v>44257</c:v>
                </c:pt>
                <c:pt idx="292">
                  <c:v>44256</c:v>
                </c:pt>
                <c:pt idx="293">
                  <c:v>44253</c:v>
                </c:pt>
                <c:pt idx="294">
                  <c:v>44252</c:v>
                </c:pt>
                <c:pt idx="295">
                  <c:v>44251</c:v>
                </c:pt>
                <c:pt idx="296">
                  <c:v>44250</c:v>
                </c:pt>
                <c:pt idx="297">
                  <c:v>44249</c:v>
                </c:pt>
                <c:pt idx="298">
                  <c:v>44246</c:v>
                </c:pt>
                <c:pt idx="299">
                  <c:v>44245</c:v>
                </c:pt>
                <c:pt idx="300">
                  <c:v>44244</c:v>
                </c:pt>
                <c:pt idx="301">
                  <c:v>44243</c:v>
                </c:pt>
                <c:pt idx="302">
                  <c:v>44242</c:v>
                </c:pt>
                <c:pt idx="303">
                  <c:v>44239</c:v>
                </c:pt>
                <c:pt idx="304">
                  <c:v>44238</c:v>
                </c:pt>
                <c:pt idx="305">
                  <c:v>44237</c:v>
                </c:pt>
                <c:pt idx="306">
                  <c:v>44236</c:v>
                </c:pt>
                <c:pt idx="307">
                  <c:v>44235</c:v>
                </c:pt>
                <c:pt idx="308">
                  <c:v>44232</c:v>
                </c:pt>
                <c:pt idx="309">
                  <c:v>44231</c:v>
                </c:pt>
                <c:pt idx="310">
                  <c:v>44230</c:v>
                </c:pt>
                <c:pt idx="311">
                  <c:v>44229</c:v>
                </c:pt>
                <c:pt idx="312">
                  <c:v>44228</c:v>
                </c:pt>
                <c:pt idx="313">
                  <c:v>44225</c:v>
                </c:pt>
                <c:pt idx="314">
                  <c:v>44224</c:v>
                </c:pt>
                <c:pt idx="315">
                  <c:v>44223</c:v>
                </c:pt>
                <c:pt idx="316">
                  <c:v>44222</c:v>
                </c:pt>
                <c:pt idx="317">
                  <c:v>44221</c:v>
                </c:pt>
                <c:pt idx="318">
                  <c:v>44218</c:v>
                </c:pt>
                <c:pt idx="319">
                  <c:v>44217</c:v>
                </c:pt>
                <c:pt idx="320">
                  <c:v>44216</c:v>
                </c:pt>
                <c:pt idx="321">
                  <c:v>44215</c:v>
                </c:pt>
                <c:pt idx="322">
                  <c:v>44214</c:v>
                </c:pt>
                <c:pt idx="323">
                  <c:v>44211</c:v>
                </c:pt>
                <c:pt idx="324">
                  <c:v>44210</c:v>
                </c:pt>
                <c:pt idx="325">
                  <c:v>44209</c:v>
                </c:pt>
                <c:pt idx="326">
                  <c:v>44208</c:v>
                </c:pt>
                <c:pt idx="327">
                  <c:v>44207</c:v>
                </c:pt>
                <c:pt idx="328">
                  <c:v>44204</c:v>
                </c:pt>
                <c:pt idx="329">
                  <c:v>44203</c:v>
                </c:pt>
                <c:pt idx="330">
                  <c:v>44202</c:v>
                </c:pt>
                <c:pt idx="331">
                  <c:v>44201</c:v>
                </c:pt>
                <c:pt idx="332">
                  <c:v>44200</c:v>
                </c:pt>
                <c:pt idx="333">
                  <c:v>44196</c:v>
                </c:pt>
                <c:pt idx="334">
                  <c:v>44195</c:v>
                </c:pt>
                <c:pt idx="335">
                  <c:v>44194</c:v>
                </c:pt>
                <c:pt idx="336">
                  <c:v>44193</c:v>
                </c:pt>
                <c:pt idx="337">
                  <c:v>44189</c:v>
                </c:pt>
                <c:pt idx="338">
                  <c:v>44188</c:v>
                </c:pt>
                <c:pt idx="339">
                  <c:v>44187</c:v>
                </c:pt>
                <c:pt idx="340">
                  <c:v>44186</c:v>
                </c:pt>
                <c:pt idx="341">
                  <c:v>44183</c:v>
                </c:pt>
                <c:pt idx="342">
                  <c:v>44182</c:v>
                </c:pt>
                <c:pt idx="343">
                  <c:v>44181</c:v>
                </c:pt>
                <c:pt idx="344">
                  <c:v>44180</c:v>
                </c:pt>
                <c:pt idx="345">
                  <c:v>44179</c:v>
                </c:pt>
                <c:pt idx="346">
                  <c:v>44176</c:v>
                </c:pt>
                <c:pt idx="347">
                  <c:v>44175</c:v>
                </c:pt>
                <c:pt idx="348">
                  <c:v>44174</c:v>
                </c:pt>
                <c:pt idx="349">
                  <c:v>44173</c:v>
                </c:pt>
                <c:pt idx="350">
                  <c:v>44172</c:v>
                </c:pt>
                <c:pt idx="351">
                  <c:v>44169</c:v>
                </c:pt>
                <c:pt idx="352">
                  <c:v>44168</c:v>
                </c:pt>
                <c:pt idx="353">
                  <c:v>44167</c:v>
                </c:pt>
                <c:pt idx="354">
                  <c:v>44166</c:v>
                </c:pt>
                <c:pt idx="355">
                  <c:v>44165</c:v>
                </c:pt>
                <c:pt idx="356">
                  <c:v>44162</c:v>
                </c:pt>
                <c:pt idx="357">
                  <c:v>44161</c:v>
                </c:pt>
                <c:pt idx="358">
                  <c:v>44160</c:v>
                </c:pt>
                <c:pt idx="359">
                  <c:v>44159</c:v>
                </c:pt>
                <c:pt idx="360">
                  <c:v>44158</c:v>
                </c:pt>
                <c:pt idx="361">
                  <c:v>44155</c:v>
                </c:pt>
                <c:pt idx="362">
                  <c:v>44154</c:v>
                </c:pt>
                <c:pt idx="363">
                  <c:v>44153</c:v>
                </c:pt>
                <c:pt idx="364">
                  <c:v>44152</c:v>
                </c:pt>
                <c:pt idx="365">
                  <c:v>44151</c:v>
                </c:pt>
                <c:pt idx="366">
                  <c:v>44148</c:v>
                </c:pt>
                <c:pt idx="367">
                  <c:v>44147</c:v>
                </c:pt>
                <c:pt idx="368">
                  <c:v>44146</c:v>
                </c:pt>
                <c:pt idx="369">
                  <c:v>44145</c:v>
                </c:pt>
                <c:pt idx="370">
                  <c:v>44144</c:v>
                </c:pt>
                <c:pt idx="371">
                  <c:v>44141</c:v>
                </c:pt>
                <c:pt idx="372">
                  <c:v>44140</c:v>
                </c:pt>
                <c:pt idx="373">
                  <c:v>44139</c:v>
                </c:pt>
                <c:pt idx="374">
                  <c:v>44138</c:v>
                </c:pt>
                <c:pt idx="375">
                  <c:v>44137</c:v>
                </c:pt>
                <c:pt idx="376">
                  <c:v>44134</c:v>
                </c:pt>
                <c:pt idx="377">
                  <c:v>44133</c:v>
                </c:pt>
                <c:pt idx="378">
                  <c:v>44132</c:v>
                </c:pt>
                <c:pt idx="379">
                  <c:v>44131</c:v>
                </c:pt>
                <c:pt idx="380">
                  <c:v>44130</c:v>
                </c:pt>
                <c:pt idx="381">
                  <c:v>44127</c:v>
                </c:pt>
                <c:pt idx="382">
                  <c:v>44126</c:v>
                </c:pt>
                <c:pt idx="383">
                  <c:v>44125</c:v>
                </c:pt>
                <c:pt idx="384">
                  <c:v>44124</c:v>
                </c:pt>
                <c:pt idx="385">
                  <c:v>44123</c:v>
                </c:pt>
                <c:pt idx="386">
                  <c:v>44120</c:v>
                </c:pt>
                <c:pt idx="387">
                  <c:v>44119</c:v>
                </c:pt>
                <c:pt idx="388">
                  <c:v>44118</c:v>
                </c:pt>
                <c:pt idx="389">
                  <c:v>44117</c:v>
                </c:pt>
                <c:pt idx="390">
                  <c:v>44116</c:v>
                </c:pt>
                <c:pt idx="391">
                  <c:v>44113</c:v>
                </c:pt>
                <c:pt idx="392">
                  <c:v>44112</c:v>
                </c:pt>
                <c:pt idx="393">
                  <c:v>44111</c:v>
                </c:pt>
                <c:pt idx="394">
                  <c:v>44110</c:v>
                </c:pt>
                <c:pt idx="395">
                  <c:v>44109</c:v>
                </c:pt>
                <c:pt idx="396">
                  <c:v>44106</c:v>
                </c:pt>
                <c:pt idx="397">
                  <c:v>44105</c:v>
                </c:pt>
                <c:pt idx="398">
                  <c:v>44104</c:v>
                </c:pt>
                <c:pt idx="399">
                  <c:v>44103</c:v>
                </c:pt>
                <c:pt idx="400">
                  <c:v>44102</c:v>
                </c:pt>
                <c:pt idx="401">
                  <c:v>44099</c:v>
                </c:pt>
                <c:pt idx="402">
                  <c:v>44098</c:v>
                </c:pt>
                <c:pt idx="403">
                  <c:v>44097</c:v>
                </c:pt>
                <c:pt idx="404">
                  <c:v>44096</c:v>
                </c:pt>
                <c:pt idx="405">
                  <c:v>44095</c:v>
                </c:pt>
                <c:pt idx="406">
                  <c:v>44092</c:v>
                </c:pt>
                <c:pt idx="407">
                  <c:v>44091</c:v>
                </c:pt>
                <c:pt idx="408">
                  <c:v>44090</c:v>
                </c:pt>
                <c:pt idx="409">
                  <c:v>44089</c:v>
                </c:pt>
                <c:pt idx="410">
                  <c:v>44088</c:v>
                </c:pt>
                <c:pt idx="411">
                  <c:v>44085</c:v>
                </c:pt>
                <c:pt idx="412">
                  <c:v>44084</c:v>
                </c:pt>
                <c:pt idx="413">
                  <c:v>44083</c:v>
                </c:pt>
                <c:pt idx="414">
                  <c:v>44082</c:v>
                </c:pt>
                <c:pt idx="415">
                  <c:v>44081</c:v>
                </c:pt>
                <c:pt idx="416">
                  <c:v>44078</c:v>
                </c:pt>
                <c:pt idx="417">
                  <c:v>44077</c:v>
                </c:pt>
                <c:pt idx="418">
                  <c:v>44076</c:v>
                </c:pt>
                <c:pt idx="419">
                  <c:v>44075</c:v>
                </c:pt>
                <c:pt idx="420">
                  <c:v>44074</c:v>
                </c:pt>
                <c:pt idx="421">
                  <c:v>44071</c:v>
                </c:pt>
                <c:pt idx="422">
                  <c:v>44070</c:v>
                </c:pt>
                <c:pt idx="423">
                  <c:v>44069</c:v>
                </c:pt>
                <c:pt idx="424">
                  <c:v>44068</c:v>
                </c:pt>
                <c:pt idx="425">
                  <c:v>44067</c:v>
                </c:pt>
                <c:pt idx="426">
                  <c:v>44064</c:v>
                </c:pt>
                <c:pt idx="427">
                  <c:v>44063</c:v>
                </c:pt>
                <c:pt idx="428">
                  <c:v>44062</c:v>
                </c:pt>
                <c:pt idx="429">
                  <c:v>44061</c:v>
                </c:pt>
                <c:pt idx="430">
                  <c:v>44060</c:v>
                </c:pt>
                <c:pt idx="431">
                  <c:v>44057</c:v>
                </c:pt>
                <c:pt idx="432">
                  <c:v>44056</c:v>
                </c:pt>
                <c:pt idx="433">
                  <c:v>44055</c:v>
                </c:pt>
                <c:pt idx="434">
                  <c:v>44054</c:v>
                </c:pt>
                <c:pt idx="435">
                  <c:v>44053</c:v>
                </c:pt>
                <c:pt idx="436">
                  <c:v>44050</c:v>
                </c:pt>
                <c:pt idx="437">
                  <c:v>44049</c:v>
                </c:pt>
                <c:pt idx="438">
                  <c:v>44048</c:v>
                </c:pt>
                <c:pt idx="439">
                  <c:v>44047</c:v>
                </c:pt>
                <c:pt idx="440">
                  <c:v>44046</c:v>
                </c:pt>
                <c:pt idx="441">
                  <c:v>44043</c:v>
                </c:pt>
                <c:pt idx="442">
                  <c:v>44042</c:v>
                </c:pt>
                <c:pt idx="443">
                  <c:v>44041</c:v>
                </c:pt>
                <c:pt idx="444">
                  <c:v>44040</c:v>
                </c:pt>
                <c:pt idx="445">
                  <c:v>44039</c:v>
                </c:pt>
                <c:pt idx="446">
                  <c:v>44036</c:v>
                </c:pt>
                <c:pt idx="447">
                  <c:v>44035</c:v>
                </c:pt>
                <c:pt idx="448">
                  <c:v>44034</c:v>
                </c:pt>
                <c:pt idx="449">
                  <c:v>44033</c:v>
                </c:pt>
                <c:pt idx="450">
                  <c:v>44032</c:v>
                </c:pt>
                <c:pt idx="451">
                  <c:v>44029</c:v>
                </c:pt>
                <c:pt idx="452">
                  <c:v>44028</c:v>
                </c:pt>
                <c:pt idx="453">
                  <c:v>44027</c:v>
                </c:pt>
                <c:pt idx="454">
                  <c:v>44026</c:v>
                </c:pt>
                <c:pt idx="455">
                  <c:v>44025</c:v>
                </c:pt>
                <c:pt idx="456">
                  <c:v>44022</c:v>
                </c:pt>
                <c:pt idx="457">
                  <c:v>44021</c:v>
                </c:pt>
                <c:pt idx="458">
                  <c:v>44020</c:v>
                </c:pt>
                <c:pt idx="459">
                  <c:v>44019</c:v>
                </c:pt>
                <c:pt idx="460">
                  <c:v>44018</c:v>
                </c:pt>
                <c:pt idx="461">
                  <c:v>44015</c:v>
                </c:pt>
                <c:pt idx="462">
                  <c:v>44014</c:v>
                </c:pt>
                <c:pt idx="463">
                  <c:v>44013</c:v>
                </c:pt>
                <c:pt idx="464">
                  <c:v>44012</c:v>
                </c:pt>
                <c:pt idx="465">
                  <c:v>44011</c:v>
                </c:pt>
                <c:pt idx="466">
                  <c:v>44008</c:v>
                </c:pt>
                <c:pt idx="467">
                  <c:v>44007</c:v>
                </c:pt>
                <c:pt idx="468">
                  <c:v>44006</c:v>
                </c:pt>
                <c:pt idx="469">
                  <c:v>44005</c:v>
                </c:pt>
                <c:pt idx="470">
                  <c:v>44004</c:v>
                </c:pt>
                <c:pt idx="471">
                  <c:v>44001</c:v>
                </c:pt>
                <c:pt idx="472">
                  <c:v>44000</c:v>
                </c:pt>
                <c:pt idx="473">
                  <c:v>43999</c:v>
                </c:pt>
                <c:pt idx="474">
                  <c:v>43998</c:v>
                </c:pt>
                <c:pt idx="475">
                  <c:v>43997</c:v>
                </c:pt>
                <c:pt idx="476">
                  <c:v>43994</c:v>
                </c:pt>
                <c:pt idx="477">
                  <c:v>43993</c:v>
                </c:pt>
                <c:pt idx="478">
                  <c:v>43992</c:v>
                </c:pt>
                <c:pt idx="479">
                  <c:v>43991</c:v>
                </c:pt>
                <c:pt idx="480">
                  <c:v>43990</c:v>
                </c:pt>
                <c:pt idx="481">
                  <c:v>43987</c:v>
                </c:pt>
                <c:pt idx="482">
                  <c:v>43986</c:v>
                </c:pt>
                <c:pt idx="483">
                  <c:v>43985</c:v>
                </c:pt>
                <c:pt idx="484">
                  <c:v>43984</c:v>
                </c:pt>
                <c:pt idx="485">
                  <c:v>43983</c:v>
                </c:pt>
                <c:pt idx="486">
                  <c:v>43980</c:v>
                </c:pt>
                <c:pt idx="487">
                  <c:v>43979</c:v>
                </c:pt>
                <c:pt idx="488">
                  <c:v>43978</c:v>
                </c:pt>
                <c:pt idx="489">
                  <c:v>43977</c:v>
                </c:pt>
                <c:pt idx="490">
                  <c:v>43973</c:v>
                </c:pt>
                <c:pt idx="491">
                  <c:v>43972</c:v>
                </c:pt>
                <c:pt idx="492">
                  <c:v>43971</c:v>
                </c:pt>
                <c:pt idx="493">
                  <c:v>43970</c:v>
                </c:pt>
                <c:pt idx="494">
                  <c:v>43969</c:v>
                </c:pt>
                <c:pt idx="495">
                  <c:v>43966</c:v>
                </c:pt>
                <c:pt idx="496">
                  <c:v>43965</c:v>
                </c:pt>
                <c:pt idx="497">
                  <c:v>43964</c:v>
                </c:pt>
                <c:pt idx="498">
                  <c:v>43963</c:v>
                </c:pt>
                <c:pt idx="499">
                  <c:v>43962</c:v>
                </c:pt>
                <c:pt idx="500">
                  <c:v>43959</c:v>
                </c:pt>
                <c:pt idx="501">
                  <c:v>43958</c:v>
                </c:pt>
                <c:pt idx="502">
                  <c:v>43957</c:v>
                </c:pt>
                <c:pt idx="503">
                  <c:v>43956</c:v>
                </c:pt>
                <c:pt idx="504">
                  <c:v>43955</c:v>
                </c:pt>
                <c:pt idx="505">
                  <c:v>43952</c:v>
                </c:pt>
                <c:pt idx="506">
                  <c:v>43951</c:v>
                </c:pt>
                <c:pt idx="507">
                  <c:v>43950</c:v>
                </c:pt>
                <c:pt idx="508">
                  <c:v>43949</c:v>
                </c:pt>
                <c:pt idx="509">
                  <c:v>43948</c:v>
                </c:pt>
                <c:pt idx="510">
                  <c:v>43945</c:v>
                </c:pt>
                <c:pt idx="511">
                  <c:v>43944</c:v>
                </c:pt>
                <c:pt idx="512">
                  <c:v>43943</c:v>
                </c:pt>
                <c:pt idx="513">
                  <c:v>43942</c:v>
                </c:pt>
                <c:pt idx="514">
                  <c:v>43941</c:v>
                </c:pt>
                <c:pt idx="515">
                  <c:v>43938</c:v>
                </c:pt>
                <c:pt idx="516">
                  <c:v>43937</c:v>
                </c:pt>
                <c:pt idx="517">
                  <c:v>43936</c:v>
                </c:pt>
                <c:pt idx="518">
                  <c:v>43935</c:v>
                </c:pt>
                <c:pt idx="519">
                  <c:v>43934</c:v>
                </c:pt>
                <c:pt idx="520">
                  <c:v>43930</c:v>
                </c:pt>
                <c:pt idx="521">
                  <c:v>43929</c:v>
                </c:pt>
                <c:pt idx="522">
                  <c:v>43928</c:v>
                </c:pt>
                <c:pt idx="523">
                  <c:v>43927</c:v>
                </c:pt>
                <c:pt idx="524">
                  <c:v>43924</c:v>
                </c:pt>
                <c:pt idx="525">
                  <c:v>43923</c:v>
                </c:pt>
                <c:pt idx="526">
                  <c:v>43922</c:v>
                </c:pt>
                <c:pt idx="527">
                  <c:v>43921</c:v>
                </c:pt>
                <c:pt idx="528">
                  <c:v>43920</c:v>
                </c:pt>
                <c:pt idx="529">
                  <c:v>43917</c:v>
                </c:pt>
                <c:pt idx="530">
                  <c:v>43916</c:v>
                </c:pt>
                <c:pt idx="531">
                  <c:v>43915</c:v>
                </c:pt>
                <c:pt idx="532">
                  <c:v>43914</c:v>
                </c:pt>
                <c:pt idx="533">
                  <c:v>43913</c:v>
                </c:pt>
                <c:pt idx="534">
                  <c:v>43910</c:v>
                </c:pt>
                <c:pt idx="535">
                  <c:v>43909</c:v>
                </c:pt>
                <c:pt idx="536">
                  <c:v>43908</c:v>
                </c:pt>
                <c:pt idx="537">
                  <c:v>43907</c:v>
                </c:pt>
                <c:pt idx="538">
                  <c:v>43906</c:v>
                </c:pt>
                <c:pt idx="539">
                  <c:v>43903</c:v>
                </c:pt>
                <c:pt idx="540">
                  <c:v>43902</c:v>
                </c:pt>
                <c:pt idx="541">
                  <c:v>43901</c:v>
                </c:pt>
                <c:pt idx="542">
                  <c:v>43900</c:v>
                </c:pt>
                <c:pt idx="543">
                  <c:v>43899</c:v>
                </c:pt>
                <c:pt idx="544">
                  <c:v>43896</c:v>
                </c:pt>
                <c:pt idx="545">
                  <c:v>43895</c:v>
                </c:pt>
                <c:pt idx="546">
                  <c:v>43894</c:v>
                </c:pt>
                <c:pt idx="547">
                  <c:v>43893</c:v>
                </c:pt>
                <c:pt idx="548">
                  <c:v>43892</c:v>
                </c:pt>
                <c:pt idx="549">
                  <c:v>43889</c:v>
                </c:pt>
                <c:pt idx="550">
                  <c:v>43888</c:v>
                </c:pt>
                <c:pt idx="551">
                  <c:v>43887</c:v>
                </c:pt>
                <c:pt idx="552">
                  <c:v>43886</c:v>
                </c:pt>
                <c:pt idx="553">
                  <c:v>43885</c:v>
                </c:pt>
                <c:pt idx="554">
                  <c:v>43882</c:v>
                </c:pt>
                <c:pt idx="555">
                  <c:v>43881</c:v>
                </c:pt>
                <c:pt idx="556">
                  <c:v>43880</c:v>
                </c:pt>
                <c:pt idx="557">
                  <c:v>43879</c:v>
                </c:pt>
                <c:pt idx="558">
                  <c:v>43875</c:v>
                </c:pt>
                <c:pt idx="559">
                  <c:v>43874</c:v>
                </c:pt>
                <c:pt idx="560">
                  <c:v>43873</c:v>
                </c:pt>
                <c:pt idx="561">
                  <c:v>43872</c:v>
                </c:pt>
                <c:pt idx="562">
                  <c:v>43871</c:v>
                </c:pt>
                <c:pt idx="563">
                  <c:v>43868</c:v>
                </c:pt>
                <c:pt idx="564">
                  <c:v>43867</c:v>
                </c:pt>
                <c:pt idx="565">
                  <c:v>43866</c:v>
                </c:pt>
                <c:pt idx="566">
                  <c:v>43865</c:v>
                </c:pt>
                <c:pt idx="567">
                  <c:v>43864</c:v>
                </c:pt>
                <c:pt idx="568">
                  <c:v>43861</c:v>
                </c:pt>
                <c:pt idx="569">
                  <c:v>43860</c:v>
                </c:pt>
                <c:pt idx="570">
                  <c:v>43859</c:v>
                </c:pt>
                <c:pt idx="571">
                  <c:v>43858</c:v>
                </c:pt>
                <c:pt idx="572">
                  <c:v>43857</c:v>
                </c:pt>
                <c:pt idx="573">
                  <c:v>43854</c:v>
                </c:pt>
                <c:pt idx="574">
                  <c:v>43853</c:v>
                </c:pt>
                <c:pt idx="575">
                  <c:v>43852</c:v>
                </c:pt>
                <c:pt idx="576">
                  <c:v>43851</c:v>
                </c:pt>
                <c:pt idx="577">
                  <c:v>43847</c:v>
                </c:pt>
                <c:pt idx="578">
                  <c:v>43846</c:v>
                </c:pt>
                <c:pt idx="579">
                  <c:v>43845</c:v>
                </c:pt>
                <c:pt idx="580">
                  <c:v>43844</c:v>
                </c:pt>
                <c:pt idx="581">
                  <c:v>43843</c:v>
                </c:pt>
                <c:pt idx="582">
                  <c:v>43840</c:v>
                </c:pt>
                <c:pt idx="583">
                  <c:v>43839</c:v>
                </c:pt>
                <c:pt idx="584">
                  <c:v>43838</c:v>
                </c:pt>
                <c:pt idx="585">
                  <c:v>43837</c:v>
                </c:pt>
                <c:pt idx="586">
                  <c:v>43836</c:v>
                </c:pt>
                <c:pt idx="587">
                  <c:v>43833</c:v>
                </c:pt>
                <c:pt idx="588">
                  <c:v>43832</c:v>
                </c:pt>
                <c:pt idx="589">
                  <c:v>43830</c:v>
                </c:pt>
                <c:pt idx="590">
                  <c:v>43829</c:v>
                </c:pt>
                <c:pt idx="591">
                  <c:v>43826</c:v>
                </c:pt>
                <c:pt idx="592">
                  <c:v>43825</c:v>
                </c:pt>
                <c:pt idx="593">
                  <c:v>43823</c:v>
                </c:pt>
                <c:pt idx="594">
                  <c:v>43822</c:v>
                </c:pt>
                <c:pt idx="595">
                  <c:v>43819</c:v>
                </c:pt>
                <c:pt idx="596">
                  <c:v>43818</c:v>
                </c:pt>
                <c:pt idx="597">
                  <c:v>43817</c:v>
                </c:pt>
                <c:pt idx="598">
                  <c:v>43816</c:v>
                </c:pt>
                <c:pt idx="599">
                  <c:v>43815</c:v>
                </c:pt>
                <c:pt idx="600">
                  <c:v>43812</c:v>
                </c:pt>
                <c:pt idx="601">
                  <c:v>43811</c:v>
                </c:pt>
                <c:pt idx="602">
                  <c:v>43810</c:v>
                </c:pt>
                <c:pt idx="603">
                  <c:v>43809</c:v>
                </c:pt>
                <c:pt idx="604">
                  <c:v>43808</c:v>
                </c:pt>
                <c:pt idx="605">
                  <c:v>43805</c:v>
                </c:pt>
                <c:pt idx="606">
                  <c:v>43804</c:v>
                </c:pt>
                <c:pt idx="607">
                  <c:v>43803</c:v>
                </c:pt>
                <c:pt idx="608">
                  <c:v>43802</c:v>
                </c:pt>
                <c:pt idx="609">
                  <c:v>43801</c:v>
                </c:pt>
                <c:pt idx="610">
                  <c:v>43796</c:v>
                </c:pt>
                <c:pt idx="611">
                  <c:v>43795</c:v>
                </c:pt>
                <c:pt idx="612">
                  <c:v>43794</c:v>
                </c:pt>
                <c:pt idx="613">
                  <c:v>43791</c:v>
                </c:pt>
                <c:pt idx="614">
                  <c:v>43790</c:v>
                </c:pt>
                <c:pt idx="615">
                  <c:v>43789</c:v>
                </c:pt>
                <c:pt idx="616">
                  <c:v>43788</c:v>
                </c:pt>
                <c:pt idx="617">
                  <c:v>43787</c:v>
                </c:pt>
                <c:pt idx="618">
                  <c:v>43784</c:v>
                </c:pt>
                <c:pt idx="619">
                  <c:v>43783</c:v>
                </c:pt>
                <c:pt idx="620">
                  <c:v>43782</c:v>
                </c:pt>
                <c:pt idx="621">
                  <c:v>43781</c:v>
                </c:pt>
                <c:pt idx="622">
                  <c:v>43780</c:v>
                </c:pt>
                <c:pt idx="623">
                  <c:v>43777</c:v>
                </c:pt>
                <c:pt idx="624">
                  <c:v>43776</c:v>
                </c:pt>
                <c:pt idx="625">
                  <c:v>43775</c:v>
                </c:pt>
                <c:pt idx="626">
                  <c:v>43774</c:v>
                </c:pt>
                <c:pt idx="627">
                  <c:v>43773</c:v>
                </c:pt>
                <c:pt idx="628">
                  <c:v>43770</c:v>
                </c:pt>
                <c:pt idx="629">
                  <c:v>43769</c:v>
                </c:pt>
                <c:pt idx="630">
                  <c:v>43768</c:v>
                </c:pt>
                <c:pt idx="631">
                  <c:v>43767</c:v>
                </c:pt>
                <c:pt idx="632">
                  <c:v>43766</c:v>
                </c:pt>
                <c:pt idx="633">
                  <c:v>43763</c:v>
                </c:pt>
                <c:pt idx="634">
                  <c:v>43762</c:v>
                </c:pt>
                <c:pt idx="635">
                  <c:v>43761</c:v>
                </c:pt>
                <c:pt idx="636">
                  <c:v>43760</c:v>
                </c:pt>
                <c:pt idx="637">
                  <c:v>43759</c:v>
                </c:pt>
                <c:pt idx="638">
                  <c:v>43756</c:v>
                </c:pt>
                <c:pt idx="639">
                  <c:v>43755</c:v>
                </c:pt>
                <c:pt idx="640">
                  <c:v>43754</c:v>
                </c:pt>
                <c:pt idx="641">
                  <c:v>43753</c:v>
                </c:pt>
                <c:pt idx="642">
                  <c:v>43752</c:v>
                </c:pt>
                <c:pt idx="643">
                  <c:v>43749</c:v>
                </c:pt>
                <c:pt idx="644">
                  <c:v>43748</c:v>
                </c:pt>
                <c:pt idx="645">
                  <c:v>43747</c:v>
                </c:pt>
                <c:pt idx="646">
                  <c:v>43746</c:v>
                </c:pt>
                <c:pt idx="647">
                  <c:v>43745</c:v>
                </c:pt>
                <c:pt idx="648">
                  <c:v>43742</c:v>
                </c:pt>
                <c:pt idx="649">
                  <c:v>43741</c:v>
                </c:pt>
                <c:pt idx="650">
                  <c:v>43740</c:v>
                </c:pt>
                <c:pt idx="651">
                  <c:v>43739</c:v>
                </c:pt>
                <c:pt idx="652">
                  <c:v>43738</c:v>
                </c:pt>
                <c:pt idx="653">
                  <c:v>43735</c:v>
                </c:pt>
                <c:pt idx="654">
                  <c:v>43734</c:v>
                </c:pt>
                <c:pt idx="655">
                  <c:v>43733</c:v>
                </c:pt>
                <c:pt idx="656">
                  <c:v>43732</c:v>
                </c:pt>
                <c:pt idx="657">
                  <c:v>43731</c:v>
                </c:pt>
                <c:pt idx="658">
                  <c:v>43728</c:v>
                </c:pt>
                <c:pt idx="659">
                  <c:v>43727</c:v>
                </c:pt>
                <c:pt idx="660">
                  <c:v>43726</c:v>
                </c:pt>
                <c:pt idx="661">
                  <c:v>43725</c:v>
                </c:pt>
                <c:pt idx="662">
                  <c:v>43724</c:v>
                </c:pt>
                <c:pt idx="663">
                  <c:v>43721</c:v>
                </c:pt>
                <c:pt idx="664">
                  <c:v>43720</c:v>
                </c:pt>
                <c:pt idx="665">
                  <c:v>43719</c:v>
                </c:pt>
                <c:pt idx="666">
                  <c:v>43718</c:v>
                </c:pt>
                <c:pt idx="667">
                  <c:v>43717</c:v>
                </c:pt>
                <c:pt idx="668">
                  <c:v>43714</c:v>
                </c:pt>
                <c:pt idx="669">
                  <c:v>43713</c:v>
                </c:pt>
                <c:pt idx="670">
                  <c:v>43712</c:v>
                </c:pt>
                <c:pt idx="671">
                  <c:v>43711</c:v>
                </c:pt>
                <c:pt idx="672">
                  <c:v>43710</c:v>
                </c:pt>
                <c:pt idx="673">
                  <c:v>43707</c:v>
                </c:pt>
                <c:pt idx="674">
                  <c:v>43706</c:v>
                </c:pt>
                <c:pt idx="675">
                  <c:v>43705</c:v>
                </c:pt>
                <c:pt idx="676">
                  <c:v>43704</c:v>
                </c:pt>
                <c:pt idx="677">
                  <c:v>43703</c:v>
                </c:pt>
                <c:pt idx="678">
                  <c:v>43700</c:v>
                </c:pt>
                <c:pt idx="679">
                  <c:v>43699</c:v>
                </c:pt>
                <c:pt idx="680">
                  <c:v>43698</c:v>
                </c:pt>
                <c:pt idx="681">
                  <c:v>43697</c:v>
                </c:pt>
                <c:pt idx="682">
                  <c:v>43696</c:v>
                </c:pt>
                <c:pt idx="683">
                  <c:v>43693</c:v>
                </c:pt>
                <c:pt idx="684">
                  <c:v>43692</c:v>
                </c:pt>
                <c:pt idx="685">
                  <c:v>43691</c:v>
                </c:pt>
                <c:pt idx="686">
                  <c:v>43690</c:v>
                </c:pt>
                <c:pt idx="687">
                  <c:v>43689</c:v>
                </c:pt>
                <c:pt idx="688">
                  <c:v>43686</c:v>
                </c:pt>
                <c:pt idx="689">
                  <c:v>43685</c:v>
                </c:pt>
                <c:pt idx="690">
                  <c:v>43684</c:v>
                </c:pt>
                <c:pt idx="691">
                  <c:v>43683</c:v>
                </c:pt>
                <c:pt idx="692">
                  <c:v>43682</c:v>
                </c:pt>
                <c:pt idx="693">
                  <c:v>43679</c:v>
                </c:pt>
                <c:pt idx="694">
                  <c:v>43678</c:v>
                </c:pt>
                <c:pt idx="695">
                  <c:v>43677</c:v>
                </c:pt>
                <c:pt idx="696">
                  <c:v>43676</c:v>
                </c:pt>
                <c:pt idx="697">
                  <c:v>43675</c:v>
                </c:pt>
                <c:pt idx="698">
                  <c:v>43672</c:v>
                </c:pt>
                <c:pt idx="699">
                  <c:v>43671</c:v>
                </c:pt>
                <c:pt idx="700">
                  <c:v>43670</c:v>
                </c:pt>
                <c:pt idx="701">
                  <c:v>43669</c:v>
                </c:pt>
                <c:pt idx="702">
                  <c:v>43668</c:v>
                </c:pt>
                <c:pt idx="703">
                  <c:v>43665</c:v>
                </c:pt>
                <c:pt idx="704">
                  <c:v>43664</c:v>
                </c:pt>
                <c:pt idx="705">
                  <c:v>43663</c:v>
                </c:pt>
                <c:pt idx="706">
                  <c:v>43662</c:v>
                </c:pt>
                <c:pt idx="707">
                  <c:v>43661</c:v>
                </c:pt>
                <c:pt idx="708">
                  <c:v>43658</c:v>
                </c:pt>
                <c:pt idx="709">
                  <c:v>43657</c:v>
                </c:pt>
                <c:pt idx="710">
                  <c:v>43656</c:v>
                </c:pt>
                <c:pt idx="711">
                  <c:v>43655</c:v>
                </c:pt>
                <c:pt idx="712">
                  <c:v>43654</c:v>
                </c:pt>
                <c:pt idx="713">
                  <c:v>43651</c:v>
                </c:pt>
                <c:pt idx="714">
                  <c:v>43650</c:v>
                </c:pt>
                <c:pt idx="715">
                  <c:v>43649</c:v>
                </c:pt>
                <c:pt idx="716">
                  <c:v>43648</c:v>
                </c:pt>
                <c:pt idx="717">
                  <c:v>43647</c:v>
                </c:pt>
                <c:pt idx="718">
                  <c:v>43644</c:v>
                </c:pt>
                <c:pt idx="719">
                  <c:v>43643</c:v>
                </c:pt>
                <c:pt idx="720">
                  <c:v>43642</c:v>
                </c:pt>
                <c:pt idx="721">
                  <c:v>43641</c:v>
                </c:pt>
                <c:pt idx="722">
                  <c:v>43640</c:v>
                </c:pt>
                <c:pt idx="723">
                  <c:v>43637</c:v>
                </c:pt>
                <c:pt idx="724">
                  <c:v>43636</c:v>
                </c:pt>
                <c:pt idx="725">
                  <c:v>43635</c:v>
                </c:pt>
                <c:pt idx="726">
                  <c:v>43634</c:v>
                </c:pt>
                <c:pt idx="727">
                  <c:v>43633</c:v>
                </c:pt>
                <c:pt idx="728">
                  <c:v>43630</c:v>
                </c:pt>
                <c:pt idx="729">
                  <c:v>43629</c:v>
                </c:pt>
                <c:pt idx="730">
                  <c:v>43628</c:v>
                </c:pt>
                <c:pt idx="731">
                  <c:v>43627</c:v>
                </c:pt>
                <c:pt idx="732">
                  <c:v>43626</c:v>
                </c:pt>
                <c:pt idx="733">
                  <c:v>43623</c:v>
                </c:pt>
                <c:pt idx="734">
                  <c:v>43622</c:v>
                </c:pt>
                <c:pt idx="735">
                  <c:v>43621</c:v>
                </c:pt>
                <c:pt idx="736">
                  <c:v>43620</c:v>
                </c:pt>
                <c:pt idx="737">
                  <c:v>43619</c:v>
                </c:pt>
                <c:pt idx="738">
                  <c:v>43616</c:v>
                </c:pt>
                <c:pt idx="739">
                  <c:v>43615</c:v>
                </c:pt>
                <c:pt idx="740">
                  <c:v>43614</c:v>
                </c:pt>
                <c:pt idx="741">
                  <c:v>43613</c:v>
                </c:pt>
                <c:pt idx="742">
                  <c:v>43612</c:v>
                </c:pt>
                <c:pt idx="743">
                  <c:v>43609</c:v>
                </c:pt>
                <c:pt idx="744">
                  <c:v>43608</c:v>
                </c:pt>
                <c:pt idx="745">
                  <c:v>43607</c:v>
                </c:pt>
                <c:pt idx="746">
                  <c:v>43606</c:v>
                </c:pt>
                <c:pt idx="747">
                  <c:v>43605</c:v>
                </c:pt>
                <c:pt idx="748">
                  <c:v>43602</c:v>
                </c:pt>
                <c:pt idx="749">
                  <c:v>43601</c:v>
                </c:pt>
                <c:pt idx="750">
                  <c:v>43600</c:v>
                </c:pt>
                <c:pt idx="751">
                  <c:v>43599</c:v>
                </c:pt>
                <c:pt idx="752">
                  <c:v>43598</c:v>
                </c:pt>
                <c:pt idx="753">
                  <c:v>43595</c:v>
                </c:pt>
                <c:pt idx="754">
                  <c:v>43594</c:v>
                </c:pt>
                <c:pt idx="755">
                  <c:v>43593</c:v>
                </c:pt>
                <c:pt idx="756">
                  <c:v>43592</c:v>
                </c:pt>
                <c:pt idx="757">
                  <c:v>43591</c:v>
                </c:pt>
                <c:pt idx="758">
                  <c:v>43588</c:v>
                </c:pt>
                <c:pt idx="759">
                  <c:v>43587</c:v>
                </c:pt>
                <c:pt idx="760">
                  <c:v>43586</c:v>
                </c:pt>
                <c:pt idx="761">
                  <c:v>43585</c:v>
                </c:pt>
                <c:pt idx="762">
                  <c:v>43584</c:v>
                </c:pt>
                <c:pt idx="763">
                  <c:v>43581</c:v>
                </c:pt>
                <c:pt idx="764">
                  <c:v>43580</c:v>
                </c:pt>
                <c:pt idx="765">
                  <c:v>43579</c:v>
                </c:pt>
                <c:pt idx="766">
                  <c:v>43578</c:v>
                </c:pt>
                <c:pt idx="767">
                  <c:v>43577</c:v>
                </c:pt>
                <c:pt idx="768">
                  <c:v>43574</c:v>
                </c:pt>
                <c:pt idx="769">
                  <c:v>43573</c:v>
                </c:pt>
                <c:pt idx="770">
                  <c:v>43572</c:v>
                </c:pt>
                <c:pt idx="771">
                  <c:v>43571</c:v>
                </c:pt>
                <c:pt idx="772">
                  <c:v>43570</c:v>
                </c:pt>
                <c:pt idx="773">
                  <c:v>43567</c:v>
                </c:pt>
                <c:pt idx="774">
                  <c:v>43566</c:v>
                </c:pt>
                <c:pt idx="775">
                  <c:v>43565</c:v>
                </c:pt>
                <c:pt idx="776">
                  <c:v>43564</c:v>
                </c:pt>
                <c:pt idx="777">
                  <c:v>43563</c:v>
                </c:pt>
                <c:pt idx="778">
                  <c:v>43560</c:v>
                </c:pt>
                <c:pt idx="779">
                  <c:v>43559</c:v>
                </c:pt>
                <c:pt idx="780">
                  <c:v>43558</c:v>
                </c:pt>
                <c:pt idx="781">
                  <c:v>43557</c:v>
                </c:pt>
                <c:pt idx="782">
                  <c:v>43556</c:v>
                </c:pt>
                <c:pt idx="783">
                  <c:v>43553</c:v>
                </c:pt>
                <c:pt idx="784">
                  <c:v>43552</c:v>
                </c:pt>
                <c:pt idx="785">
                  <c:v>43551</c:v>
                </c:pt>
                <c:pt idx="786">
                  <c:v>43550</c:v>
                </c:pt>
                <c:pt idx="787">
                  <c:v>43549</c:v>
                </c:pt>
                <c:pt idx="788">
                  <c:v>43546</c:v>
                </c:pt>
                <c:pt idx="789">
                  <c:v>43545</c:v>
                </c:pt>
                <c:pt idx="790">
                  <c:v>43544</c:v>
                </c:pt>
                <c:pt idx="791">
                  <c:v>43543</c:v>
                </c:pt>
                <c:pt idx="792">
                  <c:v>43542</c:v>
                </c:pt>
                <c:pt idx="793">
                  <c:v>43539</c:v>
                </c:pt>
                <c:pt idx="794">
                  <c:v>43538</c:v>
                </c:pt>
                <c:pt idx="795">
                  <c:v>43537</c:v>
                </c:pt>
                <c:pt idx="796">
                  <c:v>43536</c:v>
                </c:pt>
                <c:pt idx="797">
                  <c:v>43535</c:v>
                </c:pt>
                <c:pt idx="798">
                  <c:v>43532</c:v>
                </c:pt>
                <c:pt idx="799">
                  <c:v>43531</c:v>
                </c:pt>
                <c:pt idx="800">
                  <c:v>43530</c:v>
                </c:pt>
                <c:pt idx="801">
                  <c:v>43529</c:v>
                </c:pt>
                <c:pt idx="802">
                  <c:v>43528</c:v>
                </c:pt>
                <c:pt idx="803">
                  <c:v>43525</c:v>
                </c:pt>
                <c:pt idx="804">
                  <c:v>43524</c:v>
                </c:pt>
                <c:pt idx="805">
                  <c:v>43523</c:v>
                </c:pt>
                <c:pt idx="806">
                  <c:v>43522</c:v>
                </c:pt>
                <c:pt idx="807">
                  <c:v>43521</c:v>
                </c:pt>
                <c:pt idx="808">
                  <c:v>43518</c:v>
                </c:pt>
                <c:pt idx="809">
                  <c:v>43517</c:v>
                </c:pt>
                <c:pt idx="810">
                  <c:v>43516</c:v>
                </c:pt>
                <c:pt idx="811">
                  <c:v>43515</c:v>
                </c:pt>
                <c:pt idx="812">
                  <c:v>43514</c:v>
                </c:pt>
                <c:pt idx="813">
                  <c:v>43511</c:v>
                </c:pt>
                <c:pt idx="814">
                  <c:v>43510</c:v>
                </c:pt>
                <c:pt idx="815">
                  <c:v>43509</c:v>
                </c:pt>
                <c:pt idx="816">
                  <c:v>43508</c:v>
                </c:pt>
                <c:pt idx="817">
                  <c:v>43507</c:v>
                </c:pt>
                <c:pt idx="818">
                  <c:v>43504</c:v>
                </c:pt>
                <c:pt idx="819">
                  <c:v>43503</c:v>
                </c:pt>
                <c:pt idx="820">
                  <c:v>43502</c:v>
                </c:pt>
                <c:pt idx="821">
                  <c:v>43501</c:v>
                </c:pt>
                <c:pt idx="822">
                  <c:v>43500</c:v>
                </c:pt>
                <c:pt idx="823">
                  <c:v>43497</c:v>
                </c:pt>
                <c:pt idx="824">
                  <c:v>43496</c:v>
                </c:pt>
                <c:pt idx="825">
                  <c:v>43495</c:v>
                </c:pt>
                <c:pt idx="826">
                  <c:v>43494</c:v>
                </c:pt>
                <c:pt idx="827">
                  <c:v>43493</c:v>
                </c:pt>
                <c:pt idx="828">
                  <c:v>43490</c:v>
                </c:pt>
                <c:pt idx="829">
                  <c:v>43489</c:v>
                </c:pt>
                <c:pt idx="830">
                  <c:v>43488</c:v>
                </c:pt>
                <c:pt idx="831">
                  <c:v>43487</c:v>
                </c:pt>
                <c:pt idx="832">
                  <c:v>43486</c:v>
                </c:pt>
                <c:pt idx="833">
                  <c:v>43483</c:v>
                </c:pt>
                <c:pt idx="834">
                  <c:v>43482</c:v>
                </c:pt>
                <c:pt idx="835">
                  <c:v>43481</c:v>
                </c:pt>
                <c:pt idx="836">
                  <c:v>43480</c:v>
                </c:pt>
                <c:pt idx="837">
                  <c:v>43479</c:v>
                </c:pt>
                <c:pt idx="838">
                  <c:v>43476</c:v>
                </c:pt>
                <c:pt idx="839">
                  <c:v>43475</c:v>
                </c:pt>
                <c:pt idx="840">
                  <c:v>43474</c:v>
                </c:pt>
                <c:pt idx="841">
                  <c:v>43473</c:v>
                </c:pt>
                <c:pt idx="842">
                  <c:v>43472</c:v>
                </c:pt>
                <c:pt idx="843">
                  <c:v>43469</c:v>
                </c:pt>
                <c:pt idx="844">
                  <c:v>43468</c:v>
                </c:pt>
                <c:pt idx="845">
                  <c:v>43467</c:v>
                </c:pt>
                <c:pt idx="846">
                  <c:v>43462</c:v>
                </c:pt>
                <c:pt idx="847">
                  <c:v>43461</c:v>
                </c:pt>
                <c:pt idx="848">
                  <c:v>43460</c:v>
                </c:pt>
                <c:pt idx="849">
                  <c:v>43455</c:v>
                </c:pt>
                <c:pt idx="850">
                  <c:v>43454</c:v>
                </c:pt>
                <c:pt idx="851">
                  <c:v>43453</c:v>
                </c:pt>
                <c:pt idx="852">
                  <c:v>43452</c:v>
                </c:pt>
                <c:pt idx="853">
                  <c:v>43451</c:v>
                </c:pt>
                <c:pt idx="854">
                  <c:v>43448</c:v>
                </c:pt>
                <c:pt idx="855">
                  <c:v>43447</c:v>
                </c:pt>
                <c:pt idx="856">
                  <c:v>43446</c:v>
                </c:pt>
                <c:pt idx="857">
                  <c:v>43445</c:v>
                </c:pt>
                <c:pt idx="858">
                  <c:v>43444</c:v>
                </c:pt>
                <c:pt idx="859">
                  <c:v>43441</c:v>
                </c:pt>
                <c:pt idx="860">
                  <c:v>43440</c:v>
                </c:pt>
                <c:pt idx="861">
                  <c:v>43439</c:v>
                </c:pt>
                <c:pt idx="862">
                  <c:v>43438</c:v>
                </c:pt>
                <c:pt idx="863">
                  <c:v>43437</c:v>
                </c:pt>
                <c:pt idx="864">
                  <c:v>43434</c:v>
                </c:pt>
                <c:pt idx="865">
                  <c:v>43433</c:v>
                </c:pt>
                <c:pt idx="866">
                  <c:v>43432</c:v>
                </c:pt>
                <c:pt idx="867">
                  <c:v>43431</c:v>
                </c:pt>
                <c:pt idx="868">
                  <c:v>43430</c:v>
                </c:pt>
                <c:pt idx="869">
                  <c:v>43425</c:v>
                </c:pt>
                <c:pt idx="870">
                  <c:v>43424</c:v>
                </c:pt>
                <c:pt idx="871">
                  <c:v>43423</c:v>
                </c:pt>
                <c:pt idx="872">
                  <c:v>43420</c:v>
                </c:pt>
                <c:pt idx="873">
                  <c:v>43419</c:v>
                </c:pt>
                <c:pt idx="874">
                  <c:v>43418</c:v>
                </c:pt>
                <c:pt idx="875">
                  <c:v>43417</c:v>
                </c:pt>
                <c:pt idx="876">
                  <c:v>43416</c:v>
                </c:pt>
                <c:pt idx="877">
                  <c:v>43413</c:v>
                </c:pt>
                <c:pt idx="878">
                  <c:v>43412</c:v>
                </c:pt>
                <c:pt idx="879">
                  <c:v>43411</c:v>
                </c:pt>
                <c:pt idx="880">
                  <c:v>43410</c:v>
                </c:pt>
                <c:pt idx="881">
                  <c:v>43409</c:v>
                </c:pt>
                <c:pt idx="882">
                  <c:v>43406</c:v>
                </c:pt>
                <c:pt idx="883">
                  <c:v>43405</c:v>
                </c:pt>
                <c:pt idx="884">
                  <c:v>43404</c:v>
                </c:pt>
                <c:pt idx="885">
                  <c:v>43403</c:v>
                </c:pt>
                <c:pt idx="886">
                  <c:v>43402</c:v>
                </c:pt>
                <c:pt idx="887">
                  <c:v>43399</c:v>
                </c:pt>
                <c:pt idx="888">
                  <c:v>43398</c:v>
                </c:pt>
                <c:pt idx="889">
                  <c:v>43397</c:v>
                </c:pt>
                <c:pt idx="890">
                  <c:v>43396</c:v>
                </c:pt>
                <c:pt idx="891">
                  <c:v>43395</c:v>
                </c:pt>
                <c:pt idx="892">
                  <c:v>43392</c:v>
                </c:pt>
                <c:pt idx="893">
                  <c:v>43391</c:v>
                </c:pt>
                <c:pt idx="894">
                  <c:v>43390</c:v>
                </c:pt>
                <c:pt idx="895">
                  <c:v>43389</c:v>
                </c:pt>
                <c:pt idx="896">
                  <c:v>43388</c:v>
                </c:pt>
                <c:pt idx="897">
                  <c:v>43385</c:v>
                </c:pt>
                <c:pt idx="898">
                  <c:v>43384</c:v>
                </c:pt>
                <c:pt idx="899">
                  <c:v>43383</c:v>
                </c:pt>
                <c:pt idx="900">
                  <c:v>43382</c:v>
                </c:pt>
                <c:pt idx="901">
                  <c:v>43381</c:v>
                </c:pt>
                <c:pt idx="902">
                  <c:v>43378</c:v>
                </c:pt>
                <c:pt idx="903">
                  <c:v>43377</c:v>
                </c:pt>
                <c:pt idx="904">
                  <c:v>43376</c:v>
                </c:pt>
                <c:pt idx="905">
                  <c:v>43375</c:v>
                </c:pt>
                <c:pt idx="906">
                  <c:v>43374</c:v>
                </c:pt>
                <c:pt idx="907">
                  <c:v>43371</c:v>
                </c:pt>
                <c:pt idx="908">
                  <c:v>43370</c:v>
                </c:pt>
                <c:pt idx="909">
                  <c:v>43369</c:v>
                </c:pt>
                <c:pt idx="910">
                  <c:v>43368</c:v>
                </c:pt>
                <c:pt idx="911">
                  <c:v>43367</c:v>
                </c:pt>
                <c:pt idx="912">
                  <c:v>43364</c:v>
                </c:pt>
                <c:pt idx="913">
                  <c:v>43363</c:v>
                </c:pt>
                <c:pt idx="914">
                  <c:v>43362</c:v>
                </c:pt>
                <c:pt idx="915">
                  <c:v>43361</c:v>
                </c:pt>
                <c:pt idx="916">
                  <c:v>43360</c:v>
                </c:pt>
                <c:pt idx="917">
                  <c:v>43357</c:v>
                </c:pt>
                <c:pt idx="918">
                  <c:v>43356</c:v>
                </c:pt>
                <c:pt idx="919">
                  <c:v>43355</c:v>
                </c:pt>
                <c:pt idx="920">
                  <c:v>43354</c:v>
                </c:pt>
                <c:pt idx="921">
                  <c:v>43353</c:v>
                </c:pt>
                <c:pt idx="922">
                  <c:v>43350</c:v>
                </c:pt>
                <c:pt idx="923">
                  <c:v>43349</c:v>
                </c:pt>
                <c:pt idx="924">
                  <c:v>43348</c:v>
                </c:pt>
                <c:pt idx="925">
                  <c:v>43347</c:v>
                </c:pt>
                <c:pt idx="926">
                  <c:v>43343</c:v>
                </c:pt>
                <c:pt idx="927">
                  <c:v>43342</c:v>
                </c:pt>
                <c:pt idx="928">
                  <c:v>43341</c:v>
                </c:pt>
                <c:pt idx="929">
                  <c:v>43340</c:v>
                </c:pt>
                <c:pt idx="930">
                  <c:v>43339</c:v>
                </c:pt>
                <c:pt idx="931">
                  <c:v>43336</c:v>
                </c:pt>
                <c:pt idx="932">
                  <c:v>43335</c:v>
                </c:pt>
                <c:pt idx="933">
                  <c:v>43334</c:v>
                </c:pt>
                <c:pt idx="934">
                  <c:v>43333</c:v>
                </c:pt>
                <c:pt idx="935">
                  <c:v>43332</c:v>
                </c:pt>
                <c:pt idx="936">
                  <c:v>43329</c:v>
                </c:pt>
                <c:pt idx="937">
                  <c:v>43328</c:v>
                </c:pt>
                <c:pt idx="938">
                  <c:v>43327</c:v>
                </c:pt>
                <c:pt idx="939">
                  <c:v>43326</c:v>
                </c:pt>
                <c:pt idx="940">
                  <c:v>43325</c:v>
                </c:pt>
                <c:pt idx="941">
                  <c:v>43322</c:v>
                </c:pt>
                <c:pt idx="942">
                  <c:v>43321</c:v>
                </c:pt>
                <c:pt idx="943">
                  <c:v>43320</c:v>
                </c:pt>
                <c:pt idx="944">
                  <c:v>43319</c:v>
                </c:pt>
                <c:pt idx="945">
                  <c:v>43318</c:v>
                </c:pt>
                <c:pt idx="946">
                  <c:v>43315</c:v>
                </c:pt>
                <c:pt idx="947">
                  <c:v>43314</c:v>
                </c:pt>
                <c:pt idx="948">
                  <c:v>43313</c:v>
                </c:pt>
                <c:pt idx="949">
                  <c:v>43312</c:v>
                </c:pt>
                <c:pt idx="950">
                  <c:v>43311</c:v>
                </c:pt>
                <c:pt idx="951">
                  <c:v>43308</c:v>
                </c:pt>
                <c:pt idx="952">
                  <c:v>43307</c:v>
                </c:pt>
                <c:pt idx="953">
                  <c:v>43306</c:v>
                </c:pt>
                <c:pt idx="954">
                  <c:v>43305</c:v>
                </c:pt>
                <c:pt idx="955">
                  <c:v>43304</c:v>
                </c:pt>
                <c:pt idx="956">
                  <c:v>43301</c:v>
                </c:pt>
                <c:pt idx="957">
                  <c:v>43300</c:v>
                </c:pt>
                <c:pt idx="958">
                  <c:v>43299</c:v>
                </c:pt>
                <c:pt idx="959">
                  <c:v>43298</c:v>
                </c:pt>
                <c:pt idx="960">
                  <c:v>43297</c:v>
                </c:pt>
                <c:pt idx="961">
                  <c:v>43294</c:v>
                </c:pt>
                <c:pt idx="962">
                  <c:v>43293</c:v>
                </c:pt>
                <c:pt idx="963">
                  <c:v>43292</c:v>
                </c:pt>
                <c:pt idx="964">
                  <c:v>43291</c:v>
                </c:pt>
                <c:pt idx="965">
                  <c:v>43290</c:v>
                </c:pt>
                <c:pt idx="966">
                  <c:v>43287</c:v>
                </c:pt>
                <c:pt idx="967">
                  <c:v>43286</c:v>
                </c:pt>
                <c:pt idx="968">
                  <c:v>43284</c:v>
                </c:pt>
                <c:pt idx="969">
                  <c:v>43283</c:v>
                </c:pt>
                <c:pt idx="970">
                  <c:v>43280</c:v>
                </c:pt>
                <c:pt idx="971">
                  <c:v>43279</c:v>
                </c:pt>
                <c:pt idx="972">
                  <c:v>43278</c:v>
                </c:pt>
                <c:pt idx="973">
                  <c:v>43277</c:v>
                </c:pt>
                <c:pt idx="974">
                  <c:v>43276</c:v>
                </c:pt>
                <c:pt idx="975">
                  <c:v>43273</c:v>
                </c:pt>
                <c:pt idx="976">
                  <c:v>43272</c:v>
                </c:pt>
                <c:pt idx="977">
                  <c:v>43271</c:v>
                </c:pt>
                <c:pt idx="978">
                  <c:v>43270</c:v>
                </c:pt>
                <c:pt idx="979">
                  <c:v>43269</c:v>
                </c:pt>
                <c:pt idx="980">
                  <c:v>43266</c:v>
                </c:pt>
                <c:pt idx="981">
                  <c:v>43265</c:v>
                </c:pt>
                <c:pt idx="982">
                  <c:v>43264</c:v>
                </c:pt>
                <c:pt idx="983">
                  <c:v>43263</c:v>
                </c:pt>
                <c:pt idx="984">
                  <c:v>43262</c:v>
                </c:pt>
                <c:pt idx="985">
                  <c:v>43259</c:v>
                </c:pt>
                <c:pt idx="986">
                  <c:v>43258</c:v>
                </c:pt>
                <c:pt idx="987">
                  <c:v>43257</c:v>
                </c:pt>
                <c:pt idx="988">
                  <c:v>43256</c:v>
                </c:pt>
                <c:pt idx="989">
                  <c:v>43255</c:v>
                </c:pt>
                <c:pt idx="990">
                  <c:v>43252</c:v>
                </c:pt>
                <c:pt idx="991">
                  <c:v>43251</c:v>
                </c:pt>
                <c:pt idx="992">
                  <c:v>43250</c:v>
                </c:pt>
                <c:pt idx="993">
                  <c:v>43249</c:v>
                </c:pt>
                <c:pt idx="994">
                  <c:v>43245</c:v>
                </c:pt>
                <c:pt idx="995">
                  <c:v>43244</c:v>
                </c:pt>
                <c:pt idx="996">
                  <c:v>43243</c:v>
                </c:pt>
                <c:pt idx="997">
                  <c:v>43242</c:v>
                </c:pt>
                <c:pt idx="998">
                  <c:v>43241</c:v>
                </c:pt>
                <c:pt idx="999">
                  <c:v>43238</c:v>
                </c:pt>
                <c:pt idx="1000">
                  <c:v>43237</c:v>
                </c:pt>
                <c:pt idx="1001">
                  <c:v>43236</c:v>
                </c:pt>
                <c:pt idx="1002">
                  <c:v>43235</c:v>
                </c:pt>
                <c:pt idx="1003">
                  <c:v>43234</c:v>
                </c:pt>
                <c:pt idx="1004">
                  <c:v>43231</c:v>
                </c:pt>
                <c:pt idx="1005">
                  <c:v>43230</c:v>
                </c:pt>
                <c:pt idx="1006">
                  <c:v>43229</c:v>
                </c:pt>
                <c:pt idx="1007">
                  <c:v>43228</c:v>
                </c:pt>
                <c:pt idx="1008">
                  <c:v>43227</c:v>
                </c:pt>
                <c:pt idx="1009">
                  <c:v>43224</c:v>
                </c:pt>
                <c:pt idx="1010">
                  <c:v>43223</c:v>
                </c:pt>
                <c:pt idx="1011">
                  <c:v>43222</c:v>
                </c:pt>
                <c:pt idx="1012">
                  <c:v>43221</c:v>
                </c:pt>
                <c:pt idx="1013">
                  <c:v>43220</c:v>
                </c:pt>
                <c:pt idx="1014">
                  <c:v>43217</c:v>
                </c:pt>
                <c:pt idx="1015">
                  <c:v>43216</c:v>
                </c:pt>
                <c:pt idx="1016">
                  <c:v>43215</c:v>
                </c:pt>
                <c:pt idx="1017">
                  <c:v>43214</c:v>
                </c:pt>
                <c:pt idx="1018">
                  <c:v>43213</c:v>
                </c:pt>
                <c:pt idx="1019">
                  <c:v>43210</c:v>
                </c:pt>
                <c:pt idx="1020">
                  <c:v>43209</c:v>
                </c:pt>
                <c:pt idx="1021">
                  <c:v>43208</c:v>
                </c:pt>
                <c:pt idx="1022">
                  <c:v>43207</c:v>
                </c:pt>
                <c:pt idx="1023">
                  <c:v>43206</c:v>
                </c:pt>
                <c:pt idx="1024">
                  <c:v>43203</c:v>
                </c:pt>
                <c:pt idx="1025">
                  <c:v>43202</c:v>
                </c:pt>
                <c:pt idx="1026">
                  <c:v>43201</c:v>
                </c:pt>
                <c:pt idx="1027">
                  <c:v>43200</c:v>
                </c:pt>
                <c:pt idx="1028">
                  <c:v>43199</c:v>
                </c:pt>
                <c:pt idx="1029">
                  <c:v>43196</c:v>
                </c:pt>
                <c:pt idx="1030">
                  <c:v>43195</c:v>
                </c:pt>
                <c:pt idx="1031">
                  <c:v>43194</c:v>
                </c:pt>
                <c:pt idx="1032">
                  <c:v>43193</c:v>
                </c:pt>
                <c:pt idx="1033">
                  <c:v>43192</c:v>
                </c:pt>
                <c:pt idx="1034">
                  <c:v>43188</c:v>
                </c:pt>
                <c:pt idx="1035">
                  <c:v>43187</c:v>
                </c:pt>
                <c:pt idx="1036">
                  <c:v>43186</c:v>
                </c:pt>
                <c:pt idx="1037">
                  <c:v>43185</c:v>
                </c:pt>
                <c:pt idx="1038">
                  <c:v>43182</c:v>
                </c:pt>
                <c:pt idx="1039">
                  <c:v>43181</c:v>
                </c:pt>
                <c:pt idx="1040">
                  <c:v>43180</c:v>
                </c:pt>
                <c:pt idx="1041">
                  <c:v>43179</c:v>
                </c:pt>
                <c:pt idx="1042">
                  <c:v>43178</c:v>
                </c:pt>
                <c:pt idx="1043">
                  <c:v>43175</c:v>
                </c:pt>
                <c:pt idx="1044">
                  <c:v>43174</c:v>
                </c:pt>
                <c:pt idx="1045">
                  <c:v>43173</c:v>
                </c:pt>
                <c:pt idx="1046">
                  <c:v>43172</c:v>
                </c:pt>
                <c:pt idx="1047">
                  <c:v>43171</c:v>
                </c:pt>
                <c:pt idx="1048">
                  <c:v>43168</c:v>
                </c:pt>
                <c:pt idx="1049">
                  <c:v>43167</c:v>
                </c:pt>
                <c:pt idx="1050">
                  <c:v>43166</c:v>
                </c:pt>
                <c:pt idx="1051">
                  <c:v>43165</c:v>
                </c:pt>
                <c:pt idx="1052">
                  <c:v>43164</c:v>
                </c:pt>
                <c:pt idx="1053">
                  <c:v>43161</c:v>
                </c:pt>
                <c:pt idx="1054">
                  <c:v>43160</c:v>
                </c:pt>
                <c:pt idx="1055">
                  <c:v>43159</c:v>
                </c:pt>
                <c:pt idx="1056">
                  <c:v>43158</c:v>
                </c:pt>
                <c:pt idx="1057">
                  <c:v>43157</c:v>
                </c:pt>
                <c:pt idx="1058">
                  <c:v>43154</c:v>
                </c:pt>
                <c:pt idx="1059">
                  <c:v>43153</c:v>
                </c:pt>
                <c:pt idx="1060">
                  <c:v>43152</c:v>
                </c:pt>
                <c:pt idx="1061">
                  <c:v>43151</c:v>
                </c:pt>
                <c:pt idx="1062">
                  <c:v>43147</c:v>
                </c:pt>
                <c:pt idx="1063">
                  <c:v>43146</c:v>
                </c:pt>
                <c:pt idx="1064">
                  <c:v>43145</c:v>
                </c:pt>
                <c:pt idx="1065">
                  <c:v>43144</c:v>
                </c:pt>
                <c:pt idx="1066">
                  <c:v>43143</c:v>
                </c:pt>
                <c:pt idx="1067">
                  <c:v>43140</c:v>
                </c:pt>
                <c:pt idx="1068">
                  <c:v>43139</c:v>
                </c:pt>
                <c:pt idx="1069">
                  <c:v>43138</c:v>
                </c:pt>
                <c:pt idx="1070">
                  <c:v>43137</c:v>
                </c:pt>
                <c:pt idx="1071">
                  <c:v>43136</c:v>
                </c:pt>
                <c:pt idx="1072">
                  <c:v>43133</c:v>
                </c:pt>
                <c:pt idx="1073">
                  <c:v>43132</c:v>
                </c:pt>
                <c:pt idx="1074">
                  <c:v>43131</c:v>
                </c:pt>
                <c:pt idx="1075">
                  <c:v>43130</c:v>
                </c:pt>
                <c:pt idx="1076">
                  <c:v>43129</c:v>
                </c:pt>
                <c:pt idx="1077">
                  <c:v>43126</c:v>
                </c:pt>
                <c:pt idx="1078">
                  <c:v>43125</c:v>
                </c:pt>
                <c:pt idx="1079">
                  <c:v>43124</c:v>
                </c:pt>
                <c:pt idx="1080">
                  <c:v>43123</c:v>
                </c:pt>
                <c:pt idx="1081">
                  <c:v>43122</c:v>
                </c:pt>
                <c:pt idx="1082">
                  <c:v>43119</c:v>
                </c:pt>
                <c:pt idx="1083">
                  <c:v>43118</c:v>
                </c:pt>
                <c:pt idx="1084">
                  <c:v>43117</c:v>
                </c:pt>
                <c:pt idx="1085">
                  <c:v>43116</c:v>
                </c:pt>
                <c:pt idx="1086">
                  <c:v>43112</c:v>
                </c:pt>
                <c:pt idx="1087">
                  <c:v>43111</c:v>
                </c:pt>
                <c:pt idx="1088">
                  <c:v>43110</c:v>
                </c:pt>
                <c:pt idx="1089">
                  <c:v>43109</c:v>
                </c:pt>
                <c:pt idx="1090">
                  <c:v>43108</c:v>
                </c:pt>
                <c:pt idx="1091">
                  <c:v>43105</c:v>
                </c:pt>
                <c:pt idx="1092">
                  <c:v>43104</c:v>
                </c:pt>
                <c:pt idx="1093">
                  <c:v>43103</c:v>
                </c:pt>
                <c:pt idx="1094">
                  <c:v>43102</c:v>
                </c:pt>
                <c:pt idx="1095">
                  <c:v>43098</c:v>
                </c:pt>
                <c:pt idx="1096">
                  <c:v>43097</c:v>
                </c:pt>
                <c:pt idx="1097">
                  <c:v>43096</c:v>
                </c:pt>
                <c:pt idx="1098">
                  <c:v>43095</c:v>
                </c:pt>
                <c:pt idx="1099">
                  <c:v>43091</c:v>
                </c:pt>
                <c:pt idx="1100">
                  <c:v>43090</c:v>
                </c:pt>
                <c:pt idx="1101">
                  <c:v>43089</c:v>
                </c:pt>
                <c:pt idx="1102">
                  <c:v>43088</c:v>
                </c:pt>
                <c:pt idx="1103">
                  <c:v>43087</c:v>
                </c:pt>
                <c:pt idx="1104">
                  <c:v>43084</c:v>
                </c:pt>
                <c:pt idx="1105">
                  <c:v>43083</c:v>
                </c:pt>
                <c:pt idx="1106">
                  <c:v>43082</c:v>
                </c:pt>
                <c:pt idx="1107">
                  <c:v>43081</c:v>
                </c:pt>
                <c:pt idx="1108">
                  <c:v>43080</c:v>
                </c:pt>
                <c:pt idx="1109">
                  <c:v>43077</c:v>
                </c:pt>
                <c:pt idx="1110">
                  <c:v>43076</c:v>
                </c:pt>
                <c:pt idx="1111">
                  <c:v>43075</c:v>
                </c:pt>
                <c:pt idx="1112">
                  <c:v>43074</c:v>
                </c:pt>
                <c:pt idx="1113">
                  <c:v>43073</c:v>
                </c:pt>
                <c:pt idx="1114">
                  <c:v>43070</c:v>
                </c:pt>
                <c:pt idx="1115">
                  <c:v>43069</c:v>
                </c:pt>
                <c:pt idx="1116">
                  <c:v>43068</c:v>
                </c:pt>
                <c:pt idx="1117">
                  <c:v>43067</c:v>
                </c:pt>
                <c:pt idx="1118">
                  <c:v>43066</c:v>
                </c:pt>
                <c:pt idx="1119">
                  <c:v>43063</c:v>
                </c:pt>
                <c:pt idx="1120">
                  <c:v>43061</c:v>
                </c:pt>
                <c:pt idx="1121">
                  <c:v>43060</c:v>
                </c:pt>
                <c:pt idx="1122">
                  <c:v>43059</c:v>
                </c:pt>
                <c:pt idx="1123">
                  <c:v>43056</c:v>
                </c:pt>
                <c:pt idx="1124">
                  <c:v>43055</c:v>
                </c:pt>
                <c:pt idx="1125">
                  <c:v>43054</c:v>
                </c:pt>
                <c:pt idx="1126">
                  <c:v>43053</c:v>
                </c:pt>
                <c:pt idx="1127">
                  <c:v>43052</c:v>
                </c:pt>
                <c:pt idx="1128">
                  <c:v>43049</c:v>
                </c:pt>
                <c:pt idx="1129">
                  <c:v>43048</c:v>
                </c:pt>
                <c:pt idx="1130">
                  <c:v>43047</c:v>
                </c:pt>
                <c:pt idx="1131">
                  <c:v>43046</c:v>
                </c:pt>
                <c:pt idx="1132">
                  <c:v>43045</c:v>
                </c:pt>
                <c:pt idx="1133">
                  <c:v>43042</c:v>
                </c:pt>
                <c:pt idx="1134">
                  <c:v>43041</c:v>
                </c:pt>
                <c:pt idx="1135">
                  <c:v>43040</c:v>
                </c:pt>
                <c:pt idx="1136">
                  <c:v>43039</c:v>
                </c:pt>
                <c:pt idx="1137">
                  <c:v>43038</c:v>
                </c:pt>
                <c:pt idx="1138">
                  <c:v>43035</c:v>
                </c:pt>
                <c:pt idx="1139">
                  <c:v>43034</c:v>
                </c:pt>
                <c:pt idx="1140">
                  <c:v>43033</c:v>
                </c:pt>
                <c:pt idx="1141">
                  <c:v>43032</c:v>
                </c:pt>
                <c:pt idx="1142">
                  <c:v>43031</c:v>
                </c:pt>
                <c:pt idx="1143">
                  <c:v>43028</c:v>
                </c:pt>
                <c:pt idx="1144">
                  <c:v>43027</c:v>
                </c:pt>
                <c:pt idx="1145">
                  <c:v>43026</c:v>
                </c:pt>
                <c:pt idx="1146">
                  <c:v>43025</c:v>
                </c:pt>
                <c:pt idx="1147">
                  <c:v>43024</c:v>
                </c:pt>
                <c:pt idx="1148">
                  <c:v>43021</c:v>
                </c:pt>
                <c:pt idx="1149">
                  <c:v>43020</c:v>
                </c:pt>
                <c:pt idx="1150">
                  <c:v>43019</c:v>
                </c:pt>
                <c:pt idx="1151">
                  <c:v>43018</c:v>
                </c:pt>
                <c:pt idx="1152">
                  <c:v>43014</c:v>
                </c:pt>
                <c:pt idx="1153">
                  <c:v>43013</c:v>
                </c:pt>
                <c:pt idx="1154">
                  <c:v>43012</c:v>
                </c:pt>
                <c:pt idx="1155">
                  <c:v>43011</c:v>
                </c:pt>
                <c:pt idx="1156">
                  <c:v>43010</c:v>
                </c:pt>
                <c:pt idx="1157">
                  <c:v>43007</c:v>
                </c:pt>
                <c:pt idx="1158">
                  <c:v>43006</c:v>
                </c:pt>
                <c:pt idx="1159">
                  <c:v>43005</c:v>
                </c:pt>
                <c:pt idx="1160">
                  <c:v>43004</c:v>
                </c:pt>
                <c:pt idx="1161">
                  <c:v>43003</c:v>
                </c:pt>
                <c:pt idx="1162">
                  <c:v>43000</c:v>
                </c:pt>
                <c:pt idx="1163">
                  <c:v>42999</c:v>
                </c:pt>
                <c:pt idx="1164">
                  <c:v>42998</c:v>
                </c:pt>
                <c:pt idx="1165">
                  <c:v>42997</c:v>
                </c:pt>
                <c:pt idx="1166">
                  <c:v>42996</c:v>
                </c:pt>
                <c:pt idx="1167">
                  <c:v>42993</c:v>
                </c:pt>
                <c:pt idx="1168">
                  <c:v>42992</c:v>
                </c:pt>
                <c:pt idx="1169">
                  <c:v>42991</c:v>
                </c:pt>
                <c:pt idx="1170">
                  <c:v>42990</c:v>
                </c:pt>
                <c:pt idx="1171">
                  <c:v>42989</c:v>
                </c:pt>
                <c:pt idx="1172">
                  <c:v>42986</c:v>
                </c:pt>
                <c:pt idx="1173">
                  <c:v>42985</c:v>
                </c:pt>
                <c:pt idx="1174">
                  <c:v>42984</c:v>
                </c:pt>
                <c:pt idx="1175">
                  <c:v>42983</c:v>
                </c:pt>
                <c:pt idx="1176">
                  <c:v>42979</c:v>
                </c:pt>
                <c:pt idx="1177">
                  <c:v>42978</c:v>
                </c:pt>
                <c:pt idx="1178">
                  <c:v>42977</c:v>
                </c:pt>
                <c:pt idx="1179">
                  <c:v>42976</c:v>
                </c:pt>
                <c:pt idx="1180">
                  <c:v>42975</c:v>
                </c:pt>
                <c:pt idx="1181">
                  <c:v>42972</c:v>
                </c:pt>
                <c:pt idx="1182">
                  <c:v>42971</c:v>
                </c:pt>
                <c:pt idx="1183">
                  <c:v>42970</c:v>
                </c:pt>
                <c:pt idx="1184">
                  <c:v>42969</c:v>
                </c:pt>
                <c:pt idx="1185">
                  <c:v>42968</c:v>
                </c:pt>
                <c:pt idx="1186">
                  <c:v>42965</c:v>
                </c:pt>
                <c:pt idx="1187">
                  <c:v>42964</c:v>
                </c:pt>
                <c:pt idx="1188">
                  <c:v>42963</c:v>
                </c:pt>
                <c:pt idx="1189">
                  <c:v>42962</c:v>
                </c:pt>
                <c:pt idx="1190">
                  <c:v>42961</c:v>
                </c:pt>
                <c:pt idx="1191">
                  <c:v>42957</c:v>
                </c:pt>
                <c:pt idx="1192">
                  <c:v>42956</c:v>
                </c:pt>
                <c:pt idx="1193">
                  <c:v>42955</c:v>
                </c:pt>
                <c:pt idx="1194">
                  <c:v>42954</c:v>
                </c:pt>
                <c:pt idx="1195">
                  <c:v>42951</c:v>
                </c:pt>
                <c:pt idx="1196">
                  <c:v>42950</c:v>
                </c:pt>
                <c:pt idx="1197">
                  <c:v>42949</c:v>
                </c:pt>
                <c:pt idx="1198">
                  <c:v>42948</c:v>
                </c:pt>
                <c:pt idx="1199">
                  <c:v>42947</c:v>
                </c:pt>
                <c:pt idx="1200">
                  <c:v>42944</c:v>
                </c:pt>
                <c:pt idx="1201">
                  <c:v>42943</c:v>
                </c:pt>
                <c:pt idx="1202">
                  <c:v>42942</c:v>
                </c:pt>
                <c:pt idx="1203">
                  <c:v>42941</c:v>
                </c:pt>
                <c:pt idx="1204">
                  <c:v>42940</c:v>
                </c:pt>
                <c:pt idx="1205">
                  <c:v>42937</c:v>
                </c:pt>
                <c:pt idx="1206">
                  <c:v>42936</c:v>
                </c:pt>
                <c:pt idx="1207">
                  <c:v>42935</c:v>
                </c:pt>
                <c:pt idx="1208">
                  <c:v>42934</c:v>
                </c:pt>
                <c:pt idx="1209">
                  <c:v>42933</c:v>
                </c:pt>
                <c:pt idx="1210">
                  <c:v>42930</c:v>
                </c:pt>
                <c:pt idx="1211">
                  <c:v>42929</c:v>
                </c:pt>
                <c:pt idx="1212">
                  <c:v>42928</c:v>
                </c:pt>
                <c:pt idx="1213">
                  <c:v>42927</c:v>
                </c:pt>
                <c:pt idx="1214">
                  <c:v>42926</c:v>
                </c:pt>
                <c:pt idx="1215">
                  <c:v>42923</c:v>
                </c:pt>
                <c:pt idx="1216">
                  <c:v>42922</c:v>
                </c:pt>
                <c:pt idx="1217">
                  <c:v>42921</c:v>
                </c:pt>
                <c:pt idx="1218">
                  <c:v>42916</c:v>
                </c:pt>
                <c:pt idx="1219">
                  <c:v>42915</c:v>
                </c:pt>
                <c:pt idx="1220">
                  <c:v>42914</c:v>
                </c:pt>
                <c:pt idx="1221">
                  <c:v>42913</c:v>
                </c:pt>
                <c:pt idx="1222">
                  <c:v>42912</c:v>
                </c:pt>
                <c:pt idx="1223">
                  <c:v>42909</c:v>
                </c:pt>
                <c:pt idx="1224">
                  <c:v>42908</c:v>
                </c:pt>
                <c:pt idx="1225">
                  <c:v>42907</c:v>
                </c:pt>
                <c:pt idx="1226">
                  <c:v>42906</c:v>
                </c:pt>
                <c:pt idx="1227">
                  <c:v>42905</c:v>
                </c:pt>
                <c:pt idx="1228">
                  <c:v>42902</c:v>
                </c:pt>
                <c:pt idx="1229">
                  <c:v>42901</c:v>
                </c:pt>
                <c:pt idx="1230">
                  <c:v>42900</c:v>
                </c:pt>
                <c:pt idx="1231">
                  <c:v>42899</c:v>
                </c:pt>
                <c:pt idx="1232">
                  <c:v>42898</c:v>
                </c:pt>
                <c:pt idx="1233">
                  <c:v>42895</c:v>
                </c:pt>
                <c:pt idx="1234">
                  <c:v>42894</c:v>
                </c:pt>
                <c:pt idx="1235">
                  <c:v>42893</c:v>
                </c:pt>
                <c:pt idx="1236">
                  <c:v>42892</c:v>
                </c:pt>
                <c:pt idx="1237">
                  <c:v>42891</c:v>
                </c:pt>
                <c:pt idx="1238">
                  <c:v>42888</c:v>
                </c:pt>
                <c:pt idx="1239">
                  <c:v>42887</c:v>
                </c:pt>
                <c:pt idx="1240">
                  <c:v>42886</c:v>
                </c:pt>
                <c:pt idx="1241">
                  <c:v>42885</c:v>
                </c:pt>
                <c:pt idx="1242">
                  <c:v>42881</c:v>
                </c:pt>
                <c:pt idx="1243">
                  <c:v>42880</c:v>
                </c:pt>
                <c:pt idx="1244">
                  <c:v>42879</c:v>
                </c:pt>
                <c:pt idx="1245">
                  <c:v>42878</c:v>
                </c:pt>
                <c:pt idx="1246">
                  <c:v>42877</c:v>
                </c:pt>
                <c:pt idx="1247">
                  <c:v>42874</c:v>
                </c:pt>
                <c:pt idx="1248">
                  <c:v>42873</c:v>
                </c:pt>
                <c:pt idx="1249">
                  <c:v>42872</c:v>
                </c:pt>
                <c:pt idx="1250">
                  <c:v>42871</c:v>
                </c:pt>
                <c:pt idx="1251">
                  <c:v>42870</c:v>
                </c:pt>
                <c:pt idx="1252">
                  <c:v>42867</c:v>
                </c:pt>
                <c:pt idx="1253">
                  <c:v>42866</c:v>
                </c:pt>
                <c:pt idx="1254">
                  <c:v>42865</c:v>
                </c:pt>
                <c:pt idx="1255">
                  <c:v>42864</c:v>
                </c:pt>
                <c:pt idx="1256">
                  <c:v>42863</c:v>
                </c:pt>
                <c:pt idx="1257">
                  <c:v>42860</c:v>
                </c:pt>
                <c:pt idx="1258">
                  <c:v>42859</c:v>
                </c:pt>
                <c:pt idx="1259">
                  <c:v>42858</c:v>
                </c:pt>
                <c:pt idx="1260">
                  <c:v>42857</c:v>
                </c:pt>
                <c:pt idx="1261">
                  <c:v>42856</c:v>
                </c:pt>
                <c:pt idx="1262">
                  <c:v>42853</c:v>
                </c:pt>
                <c:pt idx="1263">
                  <c:v>42852</c:v>
                </c:pt>
                <c:pt idx="1264">
                  <c:v>42851</c:v>
                </c:pt>
                <c:pt idx="1265">
                  <c:v>42850</c:v>
                </c:pt>
                <c:pt idx="1266">
                  <c:v>42849</c:v>
                </c:pt>
                <c:pt idx="1267">
                  <c:v>42846</c:v>
                </c:pt>
                <c:pt idx="1268">
                  <c:v>42845</c:v>
                </c:pt>
                <c:pt idx="1269">
                  <c:v>42844</c:v>
                </c:pt>
                <c:pt idx="1270">
                  <c:v>42843</c:v>
                </c:pt>
                <c:pt idx="1271">
                  <c:v>42842</c:v>
                </c:pt>
                <c:pt idx="1272">
                  <c:v>42838</c:v>
                </c:pt>
                <c:pt idx="1273">
                  <c:v>42837</c:v>
                </c:pt>
                <c:pt idx="1274">
                  <c:v>42836</c:v>
                </c:pt>
                <c:pt idx="1275">
                  <c:v>42835</c:v>
                </c:pt>
                <c:pt idx="1276">
                  <c:v>42832</c:v>
                </c:pt>
                <c:pt idx="1277">
                  <c:v>42831</c:v>
                </c:pt>
                <c:pt idx="1278">
                  <c:v>42830</c:v>
                </c:pt>
                <c:pt idx="1279">
                  <c:v>42829</c:v>
                </c:pt>
                <c:pt idx="1280">
                  <c:v>42828</c:v>
                </c:pt>
                <c:pt idx="1281">
                  <c:v>42825</c:v>
                </c:pt>
                <c:pt idx="1282">
                  <c:v>42824</c:v>
                </c:pt>
                <c:pt idx="1283">
                  <c:v>42823</c:v>
                </c:pt>
                <c:pt idx="1284">
                  <c:v>42822</c:v>
                </c:pt>
                <c:pt idx="1285">
                  <c:v>42821</c:v>
                </c:pt>
                <c:pt idx="1286">
                  <c:v>42818</c:v>
                </c:pt>
                <c:pt idx="1287">
                  <c:v>42817</c:v>
                </c:pt>
                <c:pt idx="1288">
                  <c:v>42816</c:v>
                </c:pt>
                <c:pt idx="1289">
                  <c:v>42815</c:v>
                </c:pt>
                <c:pt idx="1290">
                  <c:v>42814</c:v>
                </c:pt>
                <c:pt idx="1291">
                  <c:v>42811</c:v>
                </c:pt>
                <c:pt idx="1292">
                  <c:v>42810</c:v>
                </c:pt>
                <c:pt idx="1293">
                  <c:v>42809</c:v>
                </c:pt>
                <c:pt idx="1294">
                  <c:v>42808</c:v>
                </c:pt>
                <c:pt idx="1295">
                  <c:v>42807</c:v>
                </c:pt>
                <c:pt idx="1296">
                  <c:v>42804</c:v>
                </c:pt>
                <c:pt idx="1297">
                  <c:v>42803</c:v>
                </c:pt>
                <c:pt idx="1298">
                  <c:v>42802</c:v>
                </c:pt>
                <c:pt idx="1299">
                  <c:v>42801</c:v>
                </c:pt>
                <c:pt idx="1300">
                  <c:v>42800</c:v>
                </c:pt>
                <c:pt idx="1301">
                  <c:v>42797</c:v>
                </c:pt>
                <c:pt idx="1302">
                  <c:v>42796</c:v>
                </c:pt>
                <c:pt idx="1303">
                  <c:v>42795</c:v>
                </c:pt>
                <c:pt idx="1304">
                  <c:v>42794</c:v>
                </c:pt>
                <c:pt idx="1305">
                  <c:v>42793</c:v>
                </c:pt>
                <c:pt idx="1306">
                  <c:v>42790</c:v>
                </c:pt>
                <c:pt idx="1307">
                  <c:v>42789</c:v>
                </c:pt>
                <c:pt idx="1308">
                  <c:v>42788</c:v>
                </c:pt>
                <c:pt idx="1309">
                  <c:v>42787</c:v>
                </c:pt>
                <c:pt idx="1310">
                  <c:v>42783</c:v>
                </c:pt>
                <c:pt idx="1311">
                  <c:v>42782</c:v>
                </c:pt>
                <c:pt idx="1312">
                  <c:v>42781</c:v>
                </c:pt>
                <c:pt idx="1313">
                  <c:v>42780</c:v>
                </c:pt>
                <c:pt idx="1314">
                  <c:v>42779</c:v>
                </c:pt>
                <c:pt idx="1315">
                  <c:v>42776</c:v>
                </c:pt>
                <c:pt idx="1316">
                  <c:v>42775</c:v>
                </c:pt>
                <c:pt idx="1317">
                  <c:v>42774</c:v>
                </c:pt>
                <c:pt idx="1318">
                  <c:v>42773</c:v>
                </c:pt>
                <c:pt idx="1319">
                  <c:v>42772</c:v>
                </c:pt>
                <c:pt idx="1320">
                  <c:v>42769</c:v>
                </c:pt>
                <c:pt idx="1321">
                  <c:v>42768</c:v>
                </c:pt>
                <c:pt idx="1322">
                  <c:v>42767</c:v>
                </c:pt>
                <c:pt idx="1323">
                  <c:v>42766</c:v>
                </c:pt>
                <c:pt idx="1324">
                  <c:v>42765</c:v>
                </c:pt>
                <c:pt idx="1325">
                  <c:v>42762</c:v>
                </c:pt>
                <c:pt idx="1326">
                  <c:v>42761</c:v>
                </c:pt>
                <c:pt idx="1327">
                  <c:v>42760</c:v>
                </c:pt>
                <c:pt idx="1328">
                  <c:v>42759</c:v>
                </c:pt>
                <c:pt idx="1329">
                  <c:v>42758</c:v>
                </c:pt>
                <c:pt idx="1330">
                  <c:v>42755</c:v>
                </c:pt>
                <c:pt idx="1331">
                  <c:v>42754</c:v>
                </c:pt>
                <c:pt idx="1332">
                  <c:v>42753</c:v>
                </c:pt>
                <c:pt idx="1333">
                  <c:v>42752</c:v>
                </c:pt>
                <c:pt idx="1334">
                  <c:v>42748</c:v>
                </c:pt>
                <c:pt idx="1335">
                  <c:v>42747</c:v>
                </c:pt>
                <c:pt idx="1336">
                  <c:v>42746</c:v>
                </c:pt>
                <c:pt idx="1337">
                  <c:v>42745</c:v>
                </c:pt>
                <c:pt idx="1338">
                  <c:v>42744</c:v>
                </c:pt>
                <c:pt idx="1339">
                  <c:v>42741</c:v>
                </c:pt>
                <c:pt idx="1340">
                  <c:v>42740</c:v>
                </c:pt>
                <c:pt idx="1341">
                  <c:v>42739</c:v>
                </c:pt>
                <c:pt idx="1342">
                  <c:v>42738</c:v>
                </c:pt>
                <c:pt idx="1343">
                  <c:v>42734</c:v>
                </c:pt>
                <c:pt idx="1344">
                  <c:v>42733</c:v>
                </c:pt>
                <c:pt idx="1345">
                  <c:v>42732</c:v>
                </c:pt>
                <c:pt idx="1346">
                  <c:v>42731</c:v>
                </c:pt>
                <c:pt idx="1347">
                  <c:v>42730</c:v>
                </c:pt>
                <c:pt idx="1348">
                  <c:v>42727</c:v>
                </c:pt>
                <c:pt idx="1349">
                  <c:v>42726</c:v>
                </c:pt>
                <c:pt idx="1350">
                  <c:v>42725</c:v>
                </c:pt>
                <c:pt idx="1351">
                  <c:v>42724</c:v>
                </c:pt>
                <c:pt idx="1352">
                  <c:v>42723</c:v>
                </c:pt>
                <c:pt idx="1353">
                  <c:v>42720</c:v>
                </c:pt>
                <c:pt idx="1354">
                  <c:v>42719</c:v>
                </c:pt>
                <c:pt idx="1355">
                  <c:v>42718</c:v>
                </c:pt>
                <c:pt idx="1356">
                  <c:v>42717</c:v>
                </c:pt>
                <c:pt idx="1357">
                  <c:v>42716</c:v>
                </c:pt>
                <c:pt idx="1358">
                  <c:v>42713</c:v>
                </c:pt>
                <c:pt idx="1359">
                  <c:v>42712</c:v>
                </c:pt>
                <c:pt idx="1360">
                  <c:v>42711</c:v>
                </c:pt>
                <c:pt idx="1361">
                  <c:v>42710</c:v>
                </c:pt>
                <c:pt idx="1362">
                  <c:v>42709</c:v>
                </c:pt>
                <c:pt idx="1363">
                  <c:v>42706</c:v>
                </c:pt>
                <c:pt idx="1364">
                  <c:v>42705</c:v>
                </c:pt>
                <c:pt idx="1365">
                  <c:v>42704</c:v>
                </c:pt>
                <c:pt idx="1366">
                  <c:v>42703</c:v>
                </c:pt>
                <c:pt idx="1367">
                  <c:v>42702</c:v>
                </c:pt>
                <c:pt idx="1368">
                  <c:v>42699</c:v>
                </c:pt>
                <c:pt idx="1369">
                  <c:v>42698</c:v>
                </c:pt>
                <c:pt idx="1370">
                  <c:v>42697</c:v>
                </c:pt>
                <c:pt idx="1371">
                  <c:v>42696</c:v>
                </c:pt>
                <c:pt idx="1372">
                  <c:v>42695</c:v>
                </c:pt>
                <c:pt idx="1373">
                  <c:v>42692</c:v>
                </c:pt>
                <c:pt idx="1374">
                  <c:v>42691</c:v>
                </c:pt>
                <c:pt idx="1375">
                  <c:v>42690</c:v>
                </c:pt>
                <c:pt idx="1376">
                  <c:v>42689</c:v>
                </c:pt>
                <c:pt idx="1377">
                  <c:v>42688</c:v>
                </c:pt>
                <c:pt idx="1378">
                  <c:v>42685</c:v>
                </c:pt>
                <c:pt idx="1379">
                  <c:v>42684</c:v>
                </c:pt>
                <c:pt idx="1380">
                  <c:v>42683</c:v>
                </c:pt>
                <c:pt idx="1381">
                  <c:v>42682</c:v>
                </c:pt>
                <c:pt idx="1382">
                  <c:v>42681</c:v>
                </c:pt>
                <c:pt idx="1383">
                  <c:v>42678</c:v>
                </c:pt>
                <c:pt idx="1384">
                  <c:v>42677</c:v>
                </c:pt>
                <c:pt idx="1385">
                  <c:v>42676</c:v>
                </c:pt>
                <c:pt idx="1386">
                  <c:v>42675</c:v>
                </c:pt>
                <c:pt idx="1387">
                  <c:v>42674</c:v>
                </c:pt>
                <c:pt idx="1388">
                  <c:v>42671</c:v>
                </c:pt>
                <c:pt idx="1389">
                  <c:v>42670</c:v>
                </c:pt>
                <c:pt idx="1390">
                  <c:v>42669</c:v>
                </c:pt>
                <c:pt idx="1391">
                  <c:v>42668</c:v>
                </c:pt>
                <c:pt idx="1392">
                  <c:v>42667</c:v>
                </c:pt>
                <c:pt idx="1393">
                  <c:v>42664</c:v>
                </c:pt>
                <c:pt idx="1394">
                  <c:v>42663</c:v>
                </c:pt>
                <c:pt idx="1395">
                  <c:v>42662</c:v>
                </c:pt>
                <c:pt idx="1396">
                  <c:v>42661</c:v>
                </c:pt>
                <c:pt idx="1397">
                  <c:v>42660</c:v>
                </c:pt>
                <c:pt idx="1398">
                  <c:v>42657</c:v>
                </c:pt>
                <c:pt idx="1399">
                  <c:v>42656</c:v>
                </c:pt>
                <c:pt idx="1400">
                  <c:v>42655</c:v>
                </c:pt>
                <c:pt idx="1401">
                  <c:v>42654</c:v>
                </c:pt>
                <c:pt idx="1402">
                  <c:v>42653</c:v>
                </c:pt>
                <c:pt idx="1403">
                  <c:v>42650</c:v>
                </c:pt>
                <c:pt idx="1404">
                  <c:v>42649</c:v>
                </c:pt>
                <c:pt idx="1405">
                  <c:v>42648</c:v>
                </c:pt>
                <c:pt idx="1406">
                  <c:v>42647</c:v>
                </c:pt>
                <c:pt idx="1407">
                  <c:v>42646</c:v>
                </c:pt>
                <c:pt idx="1408">
                  <c:v>42643</c:v>
                </c:pt>
                <c:pt idx="1409">
                  <c:v>42642</c:v>
                </c:pt>
                <c:pt idx="1410">
                  <c:v>42641</c:v>
                </c:pt>
                <c:pt idx="1411">
                  <c:v>42640</c:v>
                </c:pt>
                <c:pt idx="1412">
                  <c:v>42639</c:v>
                </c:pt>
                <c:pt idx="1413">
                  <c:v>42636</c:v>
                </c:pt>
                <c:pt idx="1414">
                  <c:v>42635</c:v>
                </c:pt>
                <c:pt idx="1415">
                  <c:v>42634</c:v>
                </c:pt>
                <c:pt idx="1416">
                  <c:v>42633</c:v>
                </c:pt>
                <c:pt idx="1417">
                  <c:v>42632</c:v>
                </c:pt>
                <c:pt idx="1418">
                  <c:v>42629</c:v>
                </c:pt>
                <c:pt idx="1419">
                  <c:v>42628</c:v>
                </c:pt>
                <c:pt idx="1420">
                  <c:v>42627</c:v>
                </c:pt>
                <c:pt idx="1421">
                  <c:v>42626</c:v>
                </c:pt>
                <c:pt idx="1422">
                  <c:v>42625</c:v>
                </c:pt>
                <c:pt idx="1423">
                  <c:v>42622</c:v>
                </c:pt>
                <c:pt idx="1424">
                  <c:v>42621</c:v>
                </c:pt>
                <c:pt idx="1425">
                  <c:v>42620</c:v>
                </c:pt>
                <c:pt idx="1426">
                  <c:v>42619</c:v>
                </c:pt>
                <c:pt idx="1427">
                  <c:v>42618</c:v>
                </c:pt>
                <c:pt idx="1428">
                  <c:v>42615</c:v>
                </c:pt>
                <c:pt idx="1429">
                  <c:v>42614</c:v>
                </c:pt>
                <c:pt idx="1430">
                  <c:v>42613</c:v>
                </c:pt>
                <c:pt idx="1431">
                  <c:v>42612</c:v>
                </c:pt>
                <c:pt idx="1432">
                  <c:v>42611</c:v>
                </c:pt>
                <c:pt idx="1433">
                  <c:v>42608</c:v>
                </c:pt>
                <c:pt idx="1434">
                  <c:v>42607</c:v>
                </c:pt>
                <c:pt idx="1435">
                  <c:v>42606</c:v>
                </c:pt>
                <c:pt idx="1436">
                  <c:v>42605</c:v>
                </c:pt>
                <c:pt idx="1437">
                  <c:v>42604</c:v>
                </c:pt>
                <c:pt idx="1438">
                  <c:v>42601</c:v>
                </c:pt>
                <c:pt idx="1439">
                  <c:v>42600</c:v>
                </c:pt>
                <c:pt idx="1440">
                  <c:v>42599</c:v>
                </c:pt>
                <c:pt idx="1441">
                  <c:v>42598</c:v>
                </c:pt>
                <c:pt idx="1442">
                  <c:v>42597</c:v>
                </c:pt>
                <c:pt idx="1443">
                  <c:v>42594</c:v>
                </c:pt>
                <c:pt idx="1444">
                  <c:v>42593</c:v>
                </c:pt>
                <c:pt idx="1445">
                  <c:v>42592</c:v>
                </c:pt>
                <c:pt idx="1446">
                  <c:v>42591</c:v>
                </c:pt>
                <c:pt idx="1447">
                  <c:v>42590</c:v>
                </c:pt>
                <c:pt idx="1448">
                  <c:v>42587</c:v>
                </c:pt>
                <c:pt idx="1449">
                  <c:v>42586</c:v>
                </c:pt>
                <c:pt idx="1450">
                  <c:v>42585</c:v>
                </c:pt>
                <c:pt idx="1451">
                  <c:v>42584</c:v>
                </c:pt>
                <c:pt idx="1452">
                  <c:v>42583</c:v>
                </c:pt>
                <c:pt idx="1453">
                  <c:v>42580</c:v>
                </c:pt>
                <c:pt idx="1454">
                  <c:v>42579</c:v>
                </c:pt>
                <c:pt idx="1455">
                  <c:v>42578</c:v>
                </c:pt>
                <c:pt idx="1456">
                  <c:v>42577</c:v>
                </c:pt>
                <c:pt idx="1457">
                  <c:v>42576</c:v>
                </c:pt>
                <c:pt idx="1458">
                  <c:v>42573</c:v>
                </c:pt>
                <c:pt idx="1459">
                  <c:v>42572</c:v>
                </c:pt>
                <c:pt idx="1460">
                  <c:v>42571</c:v>
                </c:pt>
                <c:pt idx="1461">
                  <c:v>42570</c:v>
                </c:pt>
                <c:pt idx="1462">
                  <c:v>42569</c:v>
                </c:pt>
                <c:pt idx="1463">
                  <c:v>42566</c:v>
                </c:pt>
                <c:pt idx="1464">
                  <c:v>42565</c:v>
                </c:pt>
                <c:pt idx="1465">
                  <c:v>42564</c:v>
                </c:pt>
                <c:pt idx="1466">
                  <c:v>42563</c:v>
                </c:pt>
                <c:pt idx="1467">
                  <c:v>42562</c:v>
                </c:pt>
                <c:pt idx="1468">
                  <c:v>42559</c:v>
                </c:pt>
                <c:pt idx="1469">
                  <c:v>42558</c:v>
                </c:pt>
                <c:pt idx="1470">
                  <c:v>42557</c:v>
                </c:pt>
                <c:pt idx="1471">
                  <c:v>42556</c:v>
                </c:pt>
                <c:pt idx="1472">
                  <c:v>42555</c:v>
                </c:pt>
                <c:pt idx="1473">
                  <c:v>42552</c:v>
                </c:pt>
                <c:pt idx="1474">
                  <c:v>42551</c:v>
                </c:pt>
                <c:pt idx="1475">
                  <c:v>42550</c:v>
                </c:pt>
                <c:pt idx="1476">
                  <c:v>42549</c:v>
                </c:pt>
                <c:pt idx="1477">
                  <c:v>42548</c:v>
                </c:pt>
                <c:pt idx="1478">
                  <c:v>42545</c:v>
                </c:pt>
                <c:pt idx="1479">
                  <c:v>42544</c:v>
                </c:pt>
                <c:pt idx="1480">
                  <c:v>42543</c:v>
                </c:pt>
                <c:pt idx="1481">
                  <c:v>42542</c:v>
                </c:pt>
                <c:pt idx="1482">
                  <c:v>42541</c:v>
                </c:pt>
                <c:pt idx="1483">
                  <c:v>42538</c:v>
                </c:pt>
                <c:pt idx="1484">
                  <c:v>42537</c:v>
                </c:pt>
                <c:pt idx="1485">
                  <c:v>42536</c:v>
                </c:pt>
                <c:pt idx="1486">
                  <c:v>42535</c:v>
                </c:pt>
                <c:pt idx="1487">
                  <c:v>42534</c:v>
                </c:pt>
                <c:pt idx="1488">
                  <c:v>42531</c:v>
                </c:pt>
                <c:pt idx="1489">
                  <c:v>42530</c:v>
                </c:pt>
                <c:pt idx="1490">
                  <c:v>42529</c:v>
                </c:pt>
                <c:pt idx="1491">
                  <c:v>42528</c:v>
                </c:pt>
                <c:pt idx="1492">
                  <c:v>42527</c:v>
                </c:pt>
                <c:pt idx="1493">
                  <c:v>42524</c:v>
                </c:pt>
                <c:pt idx="1494">
                  <c:v>42523</c:v>
                </c:pt>
                <c:pt idx="1495">
                  <c:v>42522</c:v>
                </c:pt>
                <c:pt idx="1496">
                  <c:v>42521</c:v>
                </c:pt>
                <c:pt idx="1497">
                  <c:v>42520</c:v>
                </c:pt>
                <c:pt idx="1498">
                  <c:v>42517</c:v>
                </c:pt>
                <c:pt idx="1499">
                  <c:v>42516</c:v>
                </c:pt>
                <c:pt idx="1500">
                  <c:v>42515</c:v>
                </c:pt>
                <c:pt idx="1501">
                  <c:v>42514</c:v>
                </c:pt>
                <c:pt idx="1502">
                  <c:v>42513</c:v>
                </c:pt>
                <c:pt idx="1503">
                  <c:v>42510</c:v>
                </c:pt>
                <c:pt idx="1504">
                  <c:v>42509</c:v>
                </c:pt>
                <c:pt idx="1505">
                  <c:v>42508</c:v>
                </c:pt>
                <c:pt idx="1506">
                  <c:v>42507</c:v>
                </c:pt>
                <c:pt idx="1507">
                  <c:v>42506</c:v>
                </c:pt>
                <c:pt idx="1508">
                  <c:v>42503</c:v>
                </c:pt>
                <c:pt idx="1509">
                  <c:v>42502</c:v>
                </c:pt>
                <c:pt idx="1510">
                  <c:v>42501</c:v>
                </c:pt>
                <c:pt idx="1511">
                  <c:v>42500</c:v>
                </c:pt>
                <c:pt idx="1512">
                  <c:v>42499</c:v>
                </c:pt>
                <c:pt idx="1513">
                  <c:v>42496</c:v>
                </c:pt>
                <c:pt idx="1514">
                  <c:v>42495</c:v>
                </c:pt>
                <c:pt idx="1515">
                  <c:v>42494</c:v>
                </c:pt>
                <c:pt idx="1516">
                  <c:v>42493</c:v>
                </c:pt>
                <c:pt idx="1517">
                  <c:v>42492</c:v>
                </c:pt>
                <c:pt idx="1518">
                  <c:v>42489</c:v>
                </c:pt>
                <c:pt idx="1519">
                  <c:v>42488</c:v>
                </c:pt>
                <c:pt idx="1520">
                  <c:v>42487</c:v>
                </c:pt>
                <c:pt idx="1521">
                  <c:v>42486</c:v>
                </c:pt>
                <c:pt idx="1522">
                  <c:v>42485</c:v>
                </c:pt>
                <c:pt idx="1523">
                  <c:v>42482</c:v>
                </c:pt>
                <c:pt idx="1524">
                  <c:v>42481</c:v>
                </c:pt>
                <c:pt idx="1525">
                  <c:v>42480</c:v>
                </c:pt>
                <c:pt idx="1526">
                  <c:v>42479</c:v>
                </c:pt>
                <c:pt idx="1527">
                  <c:v>42478</c:v>
                </c:pt>
                <c:pt idx="1528">
                  <c:v>42475</c:v>
                </c:pt>
                <c:pt idx="1529">
                  <c:v>42474</c:v>
                </c:pt>
                <c:pt idx="1530">
                  <c:v>42473</c:v>
                </c:pt>
                <c:pt idx="1531">
                  <c:v>42472</c:v>
                </c:pt>
                <c:pt idx="1532">
                  <c:v>42471</c:v>
                </c:pt>
                <c:pt idx="1533">
                  <c:v>42468</c:v>
                </c:pt>
                <c:pt idx="1534">
                  <c:v>42467</c:v>
                </c:pt>
                <c:pt idx="1535">
                  <c:v>42466</c:v>
                </c:pt>
                <c:pt idx="1536">
                  <c:v>42465</c:v>
                </c:pt>
                <c:pt idx="1537">
                  <c:v>42464</c:v>
                </c:pt>
                <c:pt idx="1538">
                  <c:v>42461</c:v>
                </c:pt>
                <c:pt idx="1539">
                  <c:v>42460</c:v>
                </c:pt>
                <c:pt idx="1540">
                  <c:v>42459</c:v>
                </c:pt>
                <c:pt idx="1541">
                  <c:v>42458</c:v>
                </c:pt>
                <c:pt idx="1542">
                  <c:v>42457</c:v>
                </c:pt>
                <c:pt idx="1543">
                  <c:v>42454</c:v>
                </c:pt>
                <c:pt idx="1544">
                  <c:v>42453</c:v>
                </c:pt>
                <c:pt idx="1545">
                  <c:v>42452</c:v>
                </c:pt>
                <c:pt idx="1546">
                  <c:v>42451</c:v>
                </c:pt>
                <c:pt idx="1547">
                  <c:v>42450</c:v>
                </c:pt>
                <c:pt idx="1548">
                  <c:v>42447</c:v>
                </c:pt>
                <c:pt idx="1549">
                  <c:v>42446</c:v>
                </c:pt>
                <c:pt idx="1550">
                  <c:v>42445</c:v>
                </c:pt>
                <c:pt idx="1551">
                  <c:v>42444</c:v>
                </c:pt>
                <c:pt idx="1552">
                  <c:v>42443</c:v>
                </c:pt>
                <c:pt idx="1553">
                  <c:v>42440</c:v>
                </c:pt>
                <c:pt idx="1554">
                  <c:v>42439</c:v>
                </c:pt>
                <c:pt idx="1555">
                  <c:v>42438</c:v>
                </c:pt>
                <c:pt idx="1556">
                  <c:v>42437</c:v>
                </c:pt>
                <c:pt idx="1557">
                  <c:v>42436</c:v>
                </c:pt>
                <c:pt idx="1558">
                  <c:v>42433</c:v>
                </c:pt>
                <c:pt idx="1559">
                  <c:v>42432</c:v>
                </c:pt>
                <c:pt idx="1560">
                  <c:v>42431</c:v>
                </c:pt>
                <c:pt idx="1561">
                  <c:v>42430</c:v>
                </c:pt>
                <c:pt idx="1562">
                  <c:v>42429</c:v>
                </c:pt>
                <c:pt idx="1563">
                  <c:v>42426</c:v>
                </c:pt>
                <c:pt idx="1564">
                  <c:v>42425</c:v>
                </c:pt>
                <c:pt idx="1565">
                  <c:v>42424</c:v>
                </c:pt>
                <c:pt idx="1566">
                  <c:v>42423</c:v>
                </c:pt>
                <c:pt idx="1567">
                  <c:v>42422</c:v>
                </c:pt>
                <c:pt idx="1568">
                  <c:v>42419</c:v>
                </c:pt>
                <c:pt idx="1569">
                  <c:v>42418</c:v>
                </c:pt>
                <c:pt idx="1570">
                  <c:v>42417</c:v>
                </c:pt>
                <c:pt idx="1571">
                  <c:v>42416</c:v>
                </c:pt>
                <c:pt idx="1572">
                  <c:v>42415</c:v>
                </c:pt>
                <c:pt idx="1573">
                  <c:v>42412</c:v>
                </c:pt>
                <c:pt idx="1574">
                  <c:v>42411</c:v>
                </c:pt>
                <c:pt idx="1575">
                  <c:v>42410</c:v>
                </c:pt>
                <c:pt idx="1576">
                  <c:v>42409</c:v>
                </c:pt>
                <c:pt idx="1577">
                  <c:v>42408</c:v>
                </c:pt>
                <c:pt idx="1578">
                  <c:v>42405</c:v>
                </c:pt>
                <c:pt idx="1579">
                  <c:v>42404</c:v>
                </c:pt>
                <c:pt idx="1580">
                  <c:v>42403</c:v>
                </c:pt>
                <c:pt idx="1581">
                  <c:v>42402</c:v>
                </c:pt>
                <c:pt idx="1582">
                  <c:v>42401</c:v>
                </c:pt>
                <c:pt idx="1583">
                  <c:v>42398</c:v>
                </c:pt>
                <c:pt idx="1584">
                  <c:v>42397</c:v>
                </c:pt>
                <c:pt idx="1585">
                  <c:v>42396</c:v>
                </c:pt>
                <c:pt idx="1586">
                  <c:v>42395</c:v>
                </c:pt>
                <c:pt idx="1587">
                  <c:v>42394</c:v>
                </c:pt>
                <c:pt idx="1588">
                  <c:v>42391</c:v>
                </c:pt>
                <c:pt idx="1589">
                  <c:v>42390</c:v>
                </c:pt>
                <c:pt idx="1590">
                  <c:v>42389</c:v>
                </c:pt>
                <c:pt idx="1591">
                  <c:v>42388</c:v>
                </c:pt>
                <c:pt idx="1592">
                  <c:v>42387</c:v>
                </c:pt>
                <c:pt idx="1593">
                  <c:v>42384</c:v>
                </c:pt>
                <c:pt idx="1594">
                  <c:v>42383</c:v>
                </c:pt>
                <c:pt idx="1595">
                  <c:v>42382</c:v>
                </c:pt>
                <c:pt idx="1596">
                  <c:v>42381</c:v>
                </c:pt>
                <c:pt idx="1597">
                  <c:v>42380</c:v>
                </c:pt>
                <c:pt idx="1598">
                  <c:v>42377</c:v>
                </c:pt>
                <c:pt idx="1599">
                  <c:v>42376</c:v>
                </c:pt>
                <c:pt idx="1600">
                  <c:v>42375</c:v>
                </c:pt>
                <c:pt idx="1601">
                  <c:v>42374</c:v>
                </c:pt>
                <c:pt idx="1602">
                  <c:v>42373</c:v>
                </c:pt>
                <c:pt idx="1603">
                  <c:v>42370</c:v>
                </c:pt>
              </c:numCache>
            </c:numRef>
          </c:cat>
          <c:val>
            <c:numRef>
              <c:f>Fuel!$Y$94:$Y$1697</c:f>
              <c:numCache>
                <c:formatCode>0.00</c:formatCode>
                <c:ptCount val="1604"/>
                <c:pt idx="1">
                  <c:v>471.92605200000003</c:v>
                </c:pt>
                <c:pt idx="2">
                  <c:v>471.92605200000003</c:v>
                </c:pt>
                <c:pt idx="3">
                  <c:v>471.92605200000003</c:v>
                </c:pt>
                <c:pt idx="4">
                  <c:v>471.92605200000003</c:v>
                </c:pt>
                <c:pt idx="5">
                  <c:v>471.92605200000003</c:v>
                </c:pt>
                <c:pt idx="6">
                  <c:v>471.92605200000003</c:v>
                </c:pt>
                <c:pt idx="7">
                  <c:v>471.92605200000003</c:v>
                </c:pt>
                <c:pt idx="8">
                  <c:v>471.92605200000003</c:v>
                </c:pt>
                <c:pt idx="9">
                  <c:v>471.92605200000003</c:v>
                </c:pt>
                <c:pt idx="10">
                  <c:v>471.92605200000003</c:v>
                </c:pt>
                <c:pt idx="11">
                  <c:v>397.4538</c:v>
                </c:pt>
                <c:pt idx="12">
                  <c:v>397.4538</c:v>
                </c:pt>
                <c:pt idx="13">
                  <c:v>397.4538</c:v>
                </c:pt>
                <c:pt idx="14">
                  <c:v>397.4538</c:v>
                </c:pt>
                <c:pt idx="15">
                  <c:v>397.4538</c:v>
                </c:pt>
                <c:pt idx="16">
                  <c:v>397.4538</c:v>
                </c:pt>
                <c:pt idx="17">
                  <c:v>397.4538</c:v>
                </c:pt>
                <c:pt idx="18">
                  <c:v>397.4538</c:v>
                </c:pt>
                <c:pt idx="19">
                  <c:v>397.4538</c:v>
                </c:pt>
                <c:pt idx="20">
                  <c:v>397.4538</c:v>
                </c:pt>
                <c:pt idx="21">
                  <c:v>397.4538</c:v>
                </c:pt>
                <c:pt idx="22">
                  <c:v>397.4538</c:v>
                </c:pt>
                <c:pt idx="23">
                  <c:v>397.4538</c:v>
                </c:pt>
                <c:pt idx="24">
                  <c:v>397.4538</c:v>
                </c:pt>
                <c:pt idx="25">
                  <c:v>397.4538</c:v>
                </c:pt>
                <c:pt idx="26">
                  <c:v>397.4538</c:v>
                </c:pt>
                <c:pt idx="27">
                  <c:v>397.4538</c:v>
                </c:pt>
                <c:pt idx="28">
                  <c:v>397.4538</c:v>
                </c:pt>
                <c:pt idx="29">
                  <c:v>397.4538</c:v>
                </c:pt>
                <c:pt idx="30">
                  <c:v>397.4538</c:v>
                </c:pt>
                <c:pt idx="31">
                  <c:v>397.4538</c:v>
                </c:pt>
                <c:pt idx="32">
                  <c:v>397.4538</c:v>
                </c:pt>
                <c:pt idx="33">
                  <c:v>378.63032400000003</c:v>
                </c:pt>
                <c:pt idx="34">
                  <c:v>378.63032400000003</c:v>
                </c:pt>
                <c:pt idx="35">
                  <c:v>378.63032400000003</c:v>
                </c:pt>
                <c:pt idx="36">
                  <c:v>378.63032400000003</c:v>
                </c:pt>
                <c:pt idx="37">
                  <c:v>378.63032400000003</c:v>
                </c:pt>
                <c:pt idx="38">
                  <c:v>378.63032400000003</c:v>
                </c:pt>
                <c:pt idx="39">
                  <c:v>378.63032400000003</c:v>
                </c:pt>
                <c:pt idx="40">
                  <c:v>378.63032400000003</c:v>
                </c:pt>
                <c:pt idx="41">
                  <c:v>378.63032400000003</c:v>
                </c:pt>
                <c:pt idx="42">
                  <c:v>378.63032400000003</c:v>
                </c:pt>
                <c:pt idx="43">
                  <c:v>378.63032400000003</c:v>
                </c:pt>
                <c:pt idx="44">
                  <c:v>378.63032400000003</c:v>
                </c:pt>
                <c:pt idx="45">
                  <c:v>378.63032400000003</c:v>
                </c:pt>
                <c:pt idx="46">
                  <c:v>378.63032400000003</c:v>
                </c:pt>
                <c:pt idx="47">
                  <c:v>378.63032400000003</c:v>
                </c:pt>
                <c:pt idx="48">
                  <c:v>378.63032400000003</c:v>
                </c:pt>
                <c:pt idx="49">
                  <c:v>378.63032400000003</c:v>
                </c:pt>
                <c:pt idx="50">
                  <c:v>378.63032400000003</c:v>
                </c:pt>
                <c:pt idx="51">
                  <c:v>378.63032400000003</c:v>
                </c:pt>
                <c:pt idx="52">
                  <c:v>318.81118800000002</c:v>
                </c:pt>
                <c:pt idx="53">
                  <c:v>318.81118800000002</c:v>
                </c:pt>
                <c:pt idx="54">
                  <c:v>318.81118800000002</c:v>
                </c:pt>
                <c:pt idx="55">
                  <c:v>318.81118800000002</c:v>
                </c:pt>
                <c:pt idx="56">
                  <c:v>318.81118800000002</c:v>
                </c:pt>
                <c:pt idx="57">
                  <c:v>318.81118800000002</c:v>
                </c:pt>
                <c:pt idx="58">
                  <c:v>318.81118800000002</c:v>
                </c:pt>
                <c:pt idx="59">
                  <c:v>318.81118800000002</c:v>
                </c:pt>
                <c:pt idx="60">
                  <c:v>318.81118800000002</c:v>
                </c:pt>
                <c:pt idx="61">
                  <c:v>318.81118800000002</c:v>
                </c:pt>
                <c:pt idx="62">
                  <c:v>318.81118800000002</c:v>
                </c:pt>
                <c:pt idx="63">
                  <c:v>318.81118800000002</c:v>
                </c:pt>
                <c:pt idx="64">
                  <c:v>318.81118800000002</c:v>
                </c:pt>
                <c:pt idx="65">
                  <c:v>318.81118800000002</c:v>
                </c:pt>
                <c:pt idx="66">
                  <c:v>318.81118800000002</c:v>
                </c:pt>
                <c:pt idx="67">
                  <c:v>318.81118800000002</c:v>
                </c:pt>
                <c:pt idx="68">
                  <c:v>318.81118800000002</c:v>
                </c:pt>
                <c:pt idx="69">
                  <c:v>318.81118800000002</c:v>
                </c:pt>
                <c:pt idx="70">
                  <c:v>318.81118800000002</c:v>
                </c:pt>
                <c:pt idx="71">
                  <c:v>318.81118800000002</c:v>
                </c:pt>
                <c:pt idx="72">
                  <c:v>318.81118800000002</c:v>
                </c:pt>
                <c:pt idx="73">
                  <c:v>318.81118800000002</c:v>
                </c:pt>
                <c:pt idx="74">
                  <c:v>346.11945600000001</c:v>
                </c:pt>
                <c:pt idx="75">
                  <c:v>346.11945600000001</c:v>
                </c:pt>
                <c:pt idx="76">
                  <c:v>346.11945600000001</c:v>
                </c:pt>
                <c:pt idx="77">
                  <c:v>346.11945600000001</c:v>
                </c:pt>
                <c:pt idx="78">
                  <c:v>346.11945600000001</c:v>
                </c:pt>
                <c:pt idx="79">
                  <c:v>346.11945600000001</c:v>
                </c:pt>
                <c:pt idx="80">
                  <c:v>346.11945600000001</c:v>
                </c:pt>
                <c:pt idx="81">
                  <c:v>346.11945600000001</c:v>
                </c:pt>
                <c:pt idx="82">
                  <c:v>346.11945600000001</c:v>
                </c:pt>
                <c:pt idx="83">
                  <c:v>346.11945600000001</c:v>
                </c:pt>
                <c:pt idx="84">
                  <c:v>346.11945600000001</c:v>
                </c:pt>
                <c:pt idx="85">
                  <c:v>346.11945600000001</c:v>
                </c:pt>
                <c:pt idx="86">
                  <c:v>346.11945600000001</c:v>
                </c:pt>
                <c:pt idx="87">
                  <c:v>346.11945600000001</c:v>
                </c:pt>
                <c:pt idx="88">
                  <c:v>346.11945600000001</c:v>
                </c:pt>
                <c:pt idx="89">
                  <c:v>346.11945600000001</c:v>
                </c:pt>
                <c:pt idx="90">
                  <c:v>346.11945600000001</c:v>
                </c:pt>
                <c:pt idx="91">
                  <c:v>346.11945600000001</c:v>
                </c:pt>
                <c:pt idx="92">
                  <c:v>346.11945600000001</c:v>
                </c:pt>
                <c:pt idx="93">
                  <c:v>346.11945600000001</c:v>
                </c:pt>
                <c:pt idx="94">
                  <c:v>346.11945600000001</c:v>
                </c:pt>
                <c:pt idx="95">
                  <c:v>346.11945600000001</c:v>
                </c:pt>
                <c:pt idx="96">
                  <c:v>346.11945600000001</c:v>
                </c:pt>
                <c:pt idx="97">
                  <c:v>346.11945600000001</c:v>
                </c:pt>
                <c:pt idx="98">
                  <c:v>346.11945600000001</c:v>
                </c:pt>
                <c:pt idx="99">
                  <c:v>346.11945600000001</c:v>
                </c:pt>
                <c:pt idx="100">
                  <c:v>346.11945600000001</c:v>
                </c:pt>
                <c:pt idx="101">
                  <c:v>346.11945600000001</c:v>
                </c:pt>
                <c:pt idx="102">
                  <c:v>346.11945600000001</c:v>
                </c:pt>
                <c:pt idx="103">
                  <c:v>346.11945600000001</c:v>
                </c:pt>
                <c:pt idx="104">
                  <c:v>346.11945600000001</c:v>
                </c:pt>
                <c:pt idx="105">
                  <c:v>346.11945600000001</c:v>
                </c:pt>
                <c:pt idx="106">
                  <c:v>346.11945600000001</c:v>
                </c:pt>
                <c:pt idx="107">
                  <c:v>346.11945600000001</c:v>
                </c:pt>
                <c:pt idx="108">
                  <c:v>346.11945600000001</c:v>
                </c:pt>
                <c:pt idx="109">
                  <c:v>346.11945600000001</c:v>
                </c:pt>
                <c:pt idx="110">
                  <c:v>346.11945600000001</c:v>
                </c:pt>
                <c:pt idx="111">
                  <c:v>346.11945600000001</c:v>
                </c:pt>
                <c:pt idx="112">
                  <c:v>346.11945600000001</c:v>
                </c:pt>
                <c:pt idx="113">
                  <c:v>377.15262000000001</c:v>
                </c:pt>
                <c:pt idx="114">
                  <c:v>377.15262000000001</c:v>
                </c:pt>
                <c:pt idx="115">
                  <c:v>377.15262000000001</c:v>
                </c:pt>
                <c:pt idx="116">
                  <c:v>377.15262000000001</c:v>
                </c:pt>
                <c:pt idx="117">
                  <c:v>377.15262000000001</c:v>
                </c:pt>
                <c:pt idx="118">
                  <c:v>377.15262000000001</c:v>
                </c:pt>
                <c:pt idx="119">
                  <c:v>377.15262000000001</c:v>
                </c:pt>
                <c:pt idx="120">
                  <c:v>377.15262000000001</c:v>
                </c:pt>
                <c:pt idx="121">
                  <c:v>377.15262000000001</c:v>
                </c:pt>
                <c:pt idx="122">
                  <c:v>377.15262000000001</c:v>
                </c:pt>
                <c:pt idx="123">
                  <c:v>377.15262000000001</c:v>
                </c:pt>
                <c:pt idx="124">
                  <c:v>377.15262000000001</c:v>
                </c:pt>
                <c:pt idx="125">
                  <c:v>377.15262000000001</c:v>
                </c:pt>
                <c:pt idx="126">
                  <c:v>377.15262000000001</c:v>
                </c:pt>
                <c:pt idx="127">
                  <c:v>377.15262000000001</c:v>
                </c:pt>
                <c:pt idx="128">
                  <c:v>377.15262000000001</c:v>
                </c:pt>
                <c:pt idx="129">
                  <c:v>377.15262000000001</c:v>
                </c:pt>
                <c:pt idx="130">
                  <c:v>377.15262000000001</c:v>
                </c:pt>
                <c:pt idx="131">
                  <c:v>377.15262000000001</c:v>
                </c:pt>
                <c:pt idx="132">
                  <c:v>377.15262000000001</c:v>
                </c:pt>
                <c:pt idx="133">
                  <c:v>377.15262000000001</c:v>
                </c:pt>
                <c:pt idx="134">
                  <c:v>377.15262000000001</c:v>
                </c:pt>
                <c:pt idx="135">
                  <c:v>377.15262000000001</c:v>
                </c:pt>
                <c:pt idx="136">
                  <c:v>355.050816</c:v>
                </c:pt>
                <c:pt idx="137">
                  <c:v>355.050816</c:v>
                </c:pt>
                <c:pt idx="138">
                  <c:v>355.050816</c:v>
                </c:pt>
                <c:pt idx="139">
                  <c:v>355.050816</c:v>
                </c:pt>
                <c:pt idx="140">
                  <c:v>355.050816</c:v>
                </c:pt>
                <c:pt idx="141">
                  <c:v>355.050816</c:v>
                </c:pt>
                <c:pt idx="142">
                  <c:v>355.050816</c:v>
                </c:pt>
                <c:pt idx="143">
                  <c:v>355.050816</c:v>
                </c:pt>
                <c:pt idx="144">
                  <c:v>355.050816</c:v>
                </c:pt>
                <c:pt idx="145">
                  <c:v>355.050816</c:v>
                </c:pt>
                <c:pt idx="146">
                  <c:v>355.050816</c:v>
                </c:pt>
                <c:pt idx="147">
                  <c:v>355.050816</c:v>
                </c:pt>
                <c:pt idx="148">
                  <c:v>355.050816</c:v>
                </c:pt>
                <c:pt idx="149">
                  <c:v>355.050816</c:v>
                </c:pt>
                <c:pt idx="150">
                  <c:v>355.050816</c:v>
                </c:pt>
                <c:pt idx="151">
                  <c:v>355.050816</c:v>
                </c:pt>
                <c:pt idx="152">
                  <c:v>355.050816</c:v>
                </c:pt>
                <c:pt idx="153">
                  <c:v>355.050816</c:v>
                </c:pt>
                <c:pt idx="154">
                  <c:v>355.050816</c:v>
                </c:pt>
                <c:pt idx="155">
                  <c:v>355.050816</c:v>
                </c:pt>
                <c:pt idx="156">
                  <c:v>355.050816</c:v>
                </c:pt>
                <c:pt idx="157">
                  <c:v>355.050816</c:v>
                </c:pt>
                <c:pt idx="158">
                  <c:v>359.32522799999998</c:v>
                </c:pt>
                <c:pt idx="159">
                  <c:v>359.32522799999998</c:v>
                </c:pt>
                <c:pt idx="160">
                  <c:v>359.32522799999998</c:v>
                </c:pt>
                <c:pt idx="161">
                  <c:v>359.32522799999998</c:v>
                </c:pt>
                <c:pt idx="162">
                  <c:v>359.32522799999998</c:v>
                </c:pt>
                <c:pt idx="163">
                  <c:v>359.32522799999998</c:v>
                </c:pt>
                <c:pt idx="164">
                  <c:v>359.32522799999998</c:v>
                </c:pt>
                <c:pt idx="165">
                  <c:v>359.32522799999998</c:v>
                </c:pt>
                <c:pt idx="166">
                  <c:v>359.32522799999998</c:v>
                </c:pt>
                <c:pt idx="167">
                  <c:v>359.32522799999998</c:v>
                </c:pt>
                <c:pt idx="168">
                  <c:v>359.32522799999998</c:v>
                </c:pt>
                <c:pt idx="169">
                  <c:v>359.32522799999998</c:v>
                </c:pt>
                <c:pt idx="170">
                  <c:v>359.32522799999998</c:v>
                </c:pt>
                <c:pt idx="171">
                  <c:v>359.32522799999998</c:v>
                </c:pt>
                <c:pt idx="172">
                  <c:v>359.32522799999998</c:v>
                </c:pt>
                <c:pt idx="173">
                  <c:v>359.32522799999998</c:v>
                </c:pt>
                <c:pt idx="174">
                  <c:v>359.32522799999998</c:v>
                </c:pt>
                <c:pt idx="175">
                  <c:v>359.32522799999998</c:v>
                </c:pt>
                <c:pt idx="176">
                  <c:v>359.32522799999998</c:v>
                </c:pt>
                <c:pt idx="177">
                  <c:v>359.32522799999998</c:v>
                </c:pt>
                <c:pt idx="178">
                  <c:v>359.32522799999998</c:v>
                </c:pt>
                <c:pt idx="179">
                  <c:v>359.32522799999998</c:v>
                </c:pt>
                <c:pt idx="180">
                  <c:v>360.37154399999997</c:v>
                </c:pt>
                <c:pt idx="181">
                  <c:v>360.37154399999997</c:v>
                </c:pt>
                <c:pt idx="182">
                  <c:v>360.37154399999997</c:v>
                </c:pt>
                <c:pt idx="183">
                  <c:v>360.37154399999997</c:v>
                </c:pt>
                <c:pt idx="184">
                  <c:v>360.37154399999997</c:v>
                </c:pt>
                <c:pt idx="185">
                  <c:v>360.37154399999997</c:v>
                </c:pt>
                <c:pt idx="186">
                  <c:v>360.37154399999997</c:v>
                </c:pt>
                <c:pt idx="187">
                  <c:v>360.37154399999997</c:v>
                </c:pt>
                <c:pt idx="188">
                  <c:v>360.37154399999997</c:v>
                </c:pt>
                <c:pt idx="189">
                  <c:v>360.37154399999997</c:v>
                </c:pt>
                <c:pt idx="190">
                  <c:v>360.37154399999997</c:v>
                </c:pt>
                <c:pt idx="191">
                  <c:v>360.37154399999997</c:v>
                </c:pt>
                <c:pt idx="192">
                  <c:v>360.37154399999997</c:v>
                </c:pt>
                <c:pt idx="193">
                  <c:v>360.37154399999997</c:v>
                </c:pt>
                <c:pt idx="194">
                  <c:v>360.37154399999997</c:v>
                </c:pt>
                <c:pt idx="195">
                  <c:v>360.37154399999997</c:v>
                </c:pt>
                <c:pt idx="196">
                  <c:v>360.37154399999997</c:v>
                </c:pt>
                <c:pt idx="197">
                  <c:v>360.37154399999997</c:v>
                </c:pt>
                <c:pt idx="198">
                  <c:v>360.37154399999997</c:v>
                </c:pt>
                <c:pt idx="199">
                  <c:v>360.37154399999997</c:v>
                </c:pt>
                <c:pt idx="200">
                  <c:v>360.37154399999997</c:v>
                </c:pt>
                <c:pt idx="201">
                  <c:v>360.37154399999997</c:v>
                </c:pt>
                <c:pt idx="202">
                  <c:v>360.37154399999997</c:v>
                </c:pt>
                <c:pt idx="203">
                  <c:v>304.61512799999997</c:v>
                </c:pt>
                <c:pt idx="204">
                  <c:v>304.61512799999997</c:v>
                </c:pt>
                <c:pt idx="205">
                  <c:v>304.61512799999997</c:v>
                </c:pt>
                <c:pt idx="206">
                  <c:v>304.61512799999997</c:v>
                </c:pt>
                <c:pt idx="207">
                  <c:v>304.61512799999997</c:v>
                </c:pt>
                <c:pt idx="208">
                  <c:v>304.61512799999997</c:v>
                </c:pt>
                <c:pt idx="209">
                  <c:v>304.61512799999997</c:v>
                </c:pt>
                <c:pt idx="210">
                  <c:v>304.61512799999997</c:v>
                </c:pt>
                <c:pt idx="211">
                  <c:v>304.61512799999997</c:v>
                </c:pt>
                <c:pt idx="212">
                  <c:v>304.61512799999997</c:v>
                </c:pt>
                <c:pt idx="213">
                  <c:v>304.61512799999997</c:v>
                </c:pt>
                <c:pt idx="214">
                  <c:v>304.61512799999997</c:v>
                </c:pt>
                <c:pt idx="215">
                  <c:v>304.61512799999997</c:v>
                </c:pt>
                <c:pt idx="216">
                  <c:v>304.61512799999997</c:v>
                </c:pt>
                <c:pt idx="217">
                  <c:v>304.61512799999997</c:v>
                </c:pt>
                <c:pt idx="218">
                  <c:v>304.61512799999997</c:v>
                </c:pt>
                <c:pt idx="219">
                  <c:v>304.61512799999997</c:v>
                </c:pt>
                <c:pt idx="220">
                  <c:v>304.61512799999997</c:v>
                </c:pt>
                <c:pt idx="221">
                  <c:v>304.61512799999997</c:v>
                </c:pt>
                <c:pt idx="222">
                  <c:v>304.61512799999997</c:v>
                </c:pt>
                <c:pt idx="223">
                  <c:v>294.59908799999999</c:v>
                </c:pt>
                <c:pt idx="224">
                  <c:v>294.59908799999999</c:v>
                </c:pt>
                <c:pt idx="225">
                  <c:v>294.59908799999999</c:v>
                </c:pt>
                <c:pt idx="226">
                  <c:v>294.59908799999999</c:v>
                </c:pt>
                <c:pt idx="227">
                  <c:v>294.59908799999999</c:v>
                </c:pt>
                <c:pt idx="228">
                  <c:v>294.59908799999999</c:v>
                </c:pt>
                <c:pt idx="229">
                  <c:v>294.59908799999999</c:v>
                </c:pt>
                <c:pt idx="230">
                  <c:v>294.59908799999999</c:v>
                </c:pt>
                <c:pt idx="231">
                  <c:v>294.59908799999999</c:v>
                </c:pt>
                <c:pt idx="232">
                  <c:v>294.59908799999999</c:v>
                </c:pt>
                <c:pt idx="233">
                  <c:v>294.59908799999999</c:v>
                </c:pt>
                <c:pt idx="234">
                  <c:v>294.59908799999999</c:v>
                </c:pt>
                <c:pt idx="235">
                  <c:v>294.59908799999999</c:v>
                </c:pt>
                <c:pt idx="236">
                  <c:v>294.59908799999999</c:v>
                </c:pt>
                <c:pt idx="237">
                  <c:v>294.59908799999999</c:v>
                </c:pt>
                <c:pt idx="238">
                  <c:v>294.59908799999999</c:v>
                </c:pt>
                <c:pt idx="239">
                  <c:v>294.59908799999999</c:v>
                </c:pt>
                <c:pt idx="240">
                  <c:v>294.59908799999999</c:v>
                </c:pt>
                <c:pt idx="241">
                  <c:v>300.100596</c:v>
                </c:pt>
                <c:pt idx="242">
                  <c:v>300.100596</c:v>
                </c:pt>
                <c:pt idx="243">
                  <c:v>300.100596</c:v>
                </c:pt>
                <c:pt idx="244">
                  <c:v>300.100596</c:v>
                </c:pt>
                <c:pt idx="245">
                  <c:v>300.100596</c:v>
                </c:pt>
                <c:pt idx="246">
                  <c:v>300.100596</c:v>
                </c:pt>
                <c:pt idx="247">
                  <c:v>300.100596</c:v>
                </c:pt>
                <c:pt idx="248">
                  <c:v>300.100596</c:v>
                </c:pt>
                <c:pt idx="249">
                  <c:v>300.100596</c:v>
                </c:pt>
                <c:pt idx="250">
                  <c:v>300.100596</c:v>
                </c:pt>
                <c:pt idx="251">
                  <c:v>300.100596</c:v>
                </c:pt>
                <c:pt idx="252">
                  <c:v>300.100596</c:v>
                </c:pt>
                <c:pt idx="253">
                  <c:v>300.100596</c:v>
                </c:pt>
                <c:pt idx="254">
                  <c:v>300.100596</c:v>
                </c:pt>
                <c:pt idx="255">
                  <c:v>300.100596</c:v>
                </c:pt>
                <c:pt idx="256">
                  <c:v>300.100596</c:v>
                </c:pt>
                <c:pt idx="257">
                  <c:v>300.100596</c:v>
                </c:pt>
                <c:pt idx="258">
                  <c:v>300.100596</c:v>
                </c:pt>
                <c:pt idx="259">
                  <c:v>300.100596</c:v>
                </c:pt>
                <c:pt idx="260">
                  <c:v>300.100596</c:v>
                </c:pt>
                <c:pt idx="261">
                  <c:v>300.100596</c:v>
                </c:pt>
                <c:pt idx="262">
                  <c:v>300.100596</c:v>
                </c:pt>
                <c:pt idx="263">
                  <c:v>300.100596</c:v>
                </c:pt>
                <c:pt idx="264">
                  <c:v>292.15096800000003</c:v>
                </c:pt>
                <c:pt idx="265">
                  <c:v>292.15096800000003</c:v>
                </c:pt>
                <c:pt idx="266">
                  <c:v>292.15096800000003</c:v>
                </c:pt>
                <c:pt idx="267">
                  <c:v>292.15096800000003</c:v>
                </c:pt>
                <c:pt idx="268">
                  <c:v>292.15096800000003</c:v>
                </c:pt>
                <c:pt idx="269">
                  <c:v>292.15096800000003</c:v>
                </c:pt>
                <c:pt idx="270">
                  <c:v>292.15096800000003</c:v>
                </c:pt>
                <c:pt idx="271">
                  <c:v>292.15096800000003</c:v>
                </c:pt>
                <c:pt idx="272">
                  <c:v>292.15096800000003</c:v>
                </c:pt>
                <c:pt idx="273">
                  <c:v>292.15096800000003</c:v>
                </c:pt>
                <c:pt idx="274">
                  <c:v>292.15096800000003</c:v>
                </c:pt>
                <c:pt idx="275">
                  <c:v>292.15096800000003</c:v>
                </c:pt>
                <c:pt idx="276">
                  <c:v>292.15096800000003</c:v>
                </c:pt>
                <c:pt idx="277">
                  <c:v>292.15096800000003</c:v>
                </c:pt>
                <c:pt idx="278">
                  <c:v>292.15096800000003</c:v>
                </c:pt>
                <c:pt idx="279">
                  <c:v>292.15096800000003</c:v>
                </c:pt>
                <c:pt idx="280">
                  <c:v>292.15096800000003</c:v>
                </c:pt>
                <c:pt idx="281">
                  <c:v>292.15096800000003</c:v>
                </c:pt>
                <c:pt idx="282">
                  <c:v>292.15096800000003</c:v>
                </c:pt>
                <c:pt idx="283">
                  <c:v>292.15096800000003</c:v>
                </c:pt>
                <c:pt idx="284">
                  <c:v>292.15096800000003</c:v>
                </c:pt>
                <c:pt idx="285">
                  <c:v>292.15096800000003</c:v>
                </c:pt>
                <c:pt idx="286">
                  <c:v>272.73905999999999</c:v>
                </c:pt>
                <c:pt idx="287">
                  <c:v>272.73905999999999</c:v>
                </c:pt>
                <c:pt idx="288">
                  <c:v>272.73905999999999</c:v>
                </c:pt>
                <c:pt idx="289">
                  <c:v>272.73905999999999</c:v>
                </c:pt>
                <c:pt idx="290">
                  <c:v>272.73905999999999</c:v>
                </c:pt>
                <c:pt idx="291">
                  <c:v>272.73905999999999</c:v>
                </c:pt>
                <c:pt idx="292">
                  <c:v>272.73905999999999</c:v>
                </c:pt>
                <c:pt idx="293">
                  <c:v>272.73905999999999</c:v>
                </c:pt>
                <c:pt idx="294">
                  <c:v>272.73905999999999</c:v>
                </c:pt>
                <c:pt idx="295">
                  <c:v>272.73905999999999</c:v>
                </c:pt>
                <c:pt idx="296">
                  <c:v>272.73905999999999</c:v>
                </c:pt>
                <c:pt idx="297">
                  <c:v>272.73905999999999</c:v>
                </c:pt>
                <c:pt idx="298">
                  <c:v>272.73905999999999</c:v>
                </c:pt>
                <c:pt idx="299">
                  <c:v>272.73905999999999</c:v>
                </c:pt>
                <c:pt idx="300">
                  <c:v>272.73905999999999</c:v>
                </c:pt>
                <c:pt idx="301">
                  <c:v>272.73905999999999</c:v>
                </c:pt>
                <c:pt idx="302">
                  <c:v>272.73905999999999</c:v>
                </c:pt>
                <c:pt idx="303">
                  <c:v>272.73905999999999</c:v>
                </c:pt>
                <c:pt idx="304">
                  <c:v>272.73905999999999</c:v>
                </c:pt>
                <c:pt idx="305">
                  <c:v>250.77691199999998</c:v>
                </c:pt>
                <c:pt idx="306">
                  <c:v>250.77691199999998</c:v>
                </c:pt>
                <c:pt idx="307">
                  <c:v>250.77691199999998</c:v>
                </c:pt>
                <c:pt idx="308">
                  <c:v>250.77691199999998</c:v>
                </c:pt>
                <c:pt idx="309">
                  <c:v>250.77691199999998</c:v>
                </c:pt>
                <c:pt idx="310">
                  <c:v>250.77691199999998</c:v>
                </c:pt>
                <c:pt idx="311">
                  <c:v>250.77691199999998</c:v>
                </c:pt>
                <c:pt idx="312">
                  <c:v>250.77691199999998</c:v>
                </c:pt>
                <c:pt idx="313">
                  <c:v>250.77691199999998</c:v>
                </c:pt>
                <c:pt idx="314">
                  <c:v>250.77691199999998</c:v>
                </c:pt>
                <c:pt idx="315">
                  <c:v>250.77691199999998</c:v>
                </c:pt>
                <c:pt idx="316">
                  <c:v>250.77691199999998</c:v>
                </c:pt>
                <c:pt idx="317">
                  <c:v>250.77691199999998</c:v>
                </c:pt>
                <c:pt idx="318">
                  <c:v>250.77691199999998</c:v>
                </c:pt>
                <c:pt idx="319">
                  <c:v>250.77691199999998</c:v>
                </c:pt>
                <c:pt idx="320">
                  <c:v>250.77691199999998</c:v>
                </c:pt>
                <c:pt idx="321">
                  <c:v>250.77691199999998</c:v>
                </c:pt>
                <c:pt idx="322">
                  <c:v>250.77691199999998</c:v>
                </c:pt>
                <c:pt idx="323">
                  <c:v>250.77691199999998</c:v>
                </c:pt>
                <c:pt idx="324">
                  <c:v>250.77691199999998</c:v>
                </c:pt>
                <c:pt idx="325">
                  <c:v>250.77691199999998</c:v>
                </c:pt>
                <c:pt idx="326">
                  <c:v>250.77691199999998</c:v>
                </c:pt>
                <c:pt idx="327">
                  <c:v>227.577732</c:v>
                </c:pt>
                <c:pt idx="328">
                  <c:v>227.577732</c:v>
                </c:pt>
                <c:pt idx="329">
                  <c:v>227.577732</c:v>
                </c:pt>
                <c:pt idx="330">
                  <c:v>227.577732</c:v>
                </c:pt>
                <c:pt idx="331">
                  <c:v>227.577732</c:v>
                </c:pt>
                <c:pt idx="332">
                  <c:v>227.577732</c:v>
                </c:pt>
                <c:pt idx="333">
                  <c:v>227.577732</c:v>
                </c:pt>
                <c:pt idx="334">
                  <c:v>227.577732</c:v>
                </c:pt>
                <c:pt idx="335">
                  <c:v>227.577732</c:v>
                </c:pt>
                <c:pt idx="336">
                  <c:v>227.577732</c:v>
                </c:pt>
                <c:pt idx="337">
                  <c:v>227.577732</c:v>
                </c:pt>
                <c:pt idx="338">
                  <c:v>227.577732</c:v>
                </c:pt>
                <c:pt idx="339">
                  <c:v>227.577732</c:v>
                </c:pt>
                <c:pt idx="340">
                  <c:v>227.577732</c:v>
                </c:pt>
                <c:pt idx="341">
                  <c:v>227.577732</c:v>
                </c:pt>
                <c:pt idx="342">
                  <c:v>227.577732</c:v>
                </c:pt>
                <c:pt idx="343">
                  <c:v>227.577732</c:v>
                </c:pt>
                <c:pt idx="344">
                  <c:v>227.577732</c:v>
                </c:pt>
                <c:pt idx="345">
                  <c:v>227.577732</c:v>
                </c:pt>
                <c:pt idx="346">
                  <c:v>227.577732</c:v>
                </c:pt>
                <c:pt idx="347">
                  <c:v>221.29900799999999</c:v>
                </c:pt>
                <c:pt idx="348">
                  <c:v>221.29900799999999</c:v>
                </c:pt>
                <c:pt idx="349">
                  <c:v>221.29900799999999</c:v>
                </c:pt>
                <c:pt idx="350">
                  <c:v>221.29900799999999</c:v>
                </c:pt>
                <c:pt idx="351">
                  <c:v>221.29900799999999</c:v>
                </c:pt>
                <c:pt idx="352">
                  <c:v>221.29900799999999</c:v>
                </c:pt>
                <c:pt idx="353">
                  <c:v>221.29900799999999</c:v>
                </c:pt>
                <c:pt idx="354">
                  <c:v>221.29900799999999</c:v>
                </c:pt>
                <c:pt idx="355">
                  <c:v>221.29900799999999</c:v>
                </c:pt>
                <c:pt idx="356">
                  <c:v>221.29900799999999</c:v>
                </c:pt>
                <c:pt idx="357">
                  <c:v>221.29900799999999</c:v>
                </c:pt>
                <c:pt idx="358">
                  <c:v>221.29900799999999</c:v>
                </c:pt>
                <c:pt idx="359">
                  <c:v>221.29900799999999</c:v>
                </c:pt>
                <c:pt idx="360">
                  <c:v>221.29900799999999</c:v>
                </c:pt>
                <c:pt idx="361">
                  <c:v>221.29900799999999</c:v>
                </c:pt>
                <c:pt idx="362">
                  <c:v>221.29900799999999</c:v>
                </c:pt>
                <c:pt idx="363">
                  <c:v>221.29900799999999</c:v>
                </c:pt>
                <c:pt idx="364">
                  <c:v>221.29900799999999</c:v>
                </c:pt>
                <c:pt idx="365">
                  <c:v>221.29900799999999</c:v>
                </c:pt>
                <c:pt idx="366">
                  <c:v>221.29900799999999</c:v>
                </c:pt>
                <c:pt idx="367">
                  <c:v>221.29900799999999</c:v>
                </c:pt>
                <c:pt idx="368">
                  <c:v>221.29900799999999</c:v>
                </c:pt>
                <c:pt idx="369">
                  <c:v>234.03447600000001</c:v>
                </c:pt>
                <c:pt idx="370">
                  <c:v>234.03447600000001</c:v>
                </c:pt>
                <c:pt idx="371">
                  <c:v>234.03447600000001</c:v>
                </c:pt>
                <c:pt idx="372">
                  <c:v>234.03447600000001</c:v>
                </c:pt>
                <c:pt idx="373">
                  <c:v>234.03447600000001</c:v>
                </c:pt>
                <c:pt idx="374">
                  <c:v>234.03447600000001</c:v>
                </c:pt>
                <c:pt idx="375">
                  <c:v>234.03447600000001</c:v>
                </c:pt>
                <c:pt idx="376">
                  <c:v>234.03447600000001</c:v>
                </c:pt>
                <c:pt idx="377">
                  <c:v>234.03447600000001</c:v>
                </c:pt>
                <c:pt idx="378">
                  <c:v>234.03447600000001</c:v>
                </c:pt>
                <c:pt idx="379">
                  <c:v>234.03447600000001</c:v>
                </c:pt>
                <c:pt idx="380">
                  <c:v>234.03447600000001</c:v>
                </c:pt>
                <c:pt idx="381">
                  <c:v>234.03447600000001</c:v>
                </c:pt>
                <c:pt idx="382">
                  <c:v>234.03447600000001</c:v>
                </c:pt>
                <c:pt idx="383">
                  <c:v>234.03447600000001</c:v>
                </c:pt>
                <c:pt idx="384">
                  <c:v>234.011844</c:v>
                </c:pt>
                <c:pt idx="385">
                  <c:v>234.011844</c:v>
                </c:pt>
                <c:pt idx="386">
                  <c:v>234.011844</c:v>
                </c:pt>
                <c:pt idx="387">
                  <c:v>234.011844</c:v>
                </c:pt>
                <c:pt idx="388">
                  <c:v>234.011844</c:v>
                </c:pt>
                <c:pt idx="389">
                  <c:v>234.011844</c:v>
                </c:pt>
                <c:pt idx="390">
                  <c:v>234.011844</c:v>
                </c:pt>
                <c:pt idx="391">
                  <c:v>234.011844</c:v>
                </c:pt>
                <c:pt idx="392">
                  <c:v>234.011844</c:v>
                </c:pt>
                <c:pt idx="393">
                  <c:v>234.011844</c:v>
                </c:pt>
                <c:pt idx="394">
                  <c:v>234.011844</c:v>
                </c:pt>
                <c:pt idx="395">
                  <c:v>234.011844</c:v>
                </c:pt>
                <c:pt idx="396">
                  <c:v>234.011844</c:v>
                </c:pt>
                <c:pt idx="397">
                  <c:v>234.011844</c:v>
                </c:pt>
                <c:pt idx="398">
                  <c:v>234.011844</c:v>
                </c:pt>
                <c:pt idx="399">
                  <c:v>234.011844</c:v>
                </c:pt>
                <c:pt idx="400">
                  <c:v>234.011844</c:v>
                </c:pt>
                <c:pt idx="401">
                  <c:v>234.011844</c:v>
                </c:pt>
                <c:pt idx="402">
                  <c:v>234.011844</c:v>
                </c:pt>
                <c:pt idx="403">
                  <c:v>234.011844</c:v>
                </c:pt>
                <c:pt idx="404">
                  <c:v>234.011844</c:v>
                </c:pt>
                <c:pt idx="405">
                  <c:v>234.011844</c:v>
                </c:pt>
                <c:pt idx="406">
                  <c:v>234.011844</c:v>
                </c:pt>
                <c:pt idx="407">
                  <c:v>234.011844</c:v>
                </c:pt>
                <c:pt idx="408">
                  <c:v>234.011844</c:v>
                </c:pt>
                <c:pt idx="409">
                  <c:v>234.011844</c:v>
                </c:pt>
                <c:pt idx="410">
                  <c:v>234.011844</c:v>
                </c:pt>
                <c:pt idx="411">
                  <c:v>234.011844</c:v>
                </c:pt>
                <c:pt idx="412">
                  <c:v>234.011844</c:v>
                </c:pt>
                <c:pt idx="413">
                  <c:v>231.31698</c:v>
                </c:pt>
                <c:pt idx="414">
                  <c:v>231.31698</c:v>
                </c:pt>
                <c:pt idx="415">
                  <c:v>231.31698</c:v>
                </c:pt>
                <c:pt idx="416">
                  <c:v>231.31698</c:v>
                </c:pt>
                <c:pt idx="417">
                  <c:v>231.31698</c:v>
                </c:pt>
                <c:pt idx="418">
                  <c:v>231.31698</c:v>
                </c:pt>
                <c:pt idx="419">
                  <c:v>231.31698</c:v>
                </c:pt>
                <c:pt idx="420">
                  <c:v>231.31698</c:v>
                </c:pt>
                <c:pt idx="421">
                  <c:v>231.31698</c:v>
                </c:pt>
                <c:pt idx="422">
                  <c:v>231.31698</c:v>
                </c:pt>
                <c:pt idx="423">
                  <c:v>231.31698</c:v>
                </c:pt>
                <c:pt idx="424">
                  <c:v>231.31698</c:v>
                </c:pt>
                <c:pt idx="425">
                  <c:v>231.31698</c:v>
                </c:pt>
                <c:pt idx="426">
                  <c:v>231.31698</c:v>
                </c:pt>
                <c:pt idx="427">
                  <c:v>231.31698</c:v>
                </c:pt>
                <c:pt idx="428">
                  <c:v>231.31698</c:v>
                </c:pt>
                <c:pt idx="429">
                  <c:v>231.31698</c:v>
                </c:pt>
                <c:pt idx="430">
                  <c:v>231.31698</c:v>
                </c:pt>
                <c:pt idx="431">
                  <c:v>231.31698</c:v>
                </c:pt>
                <c:pt idx="432">
                  <c:v>233.94367199999999</c:v>
                </c:pt>
                <c:pt idx="433">
                  <c:v>233.94367199999999</c:v>
                </c:pt>
                <c:pt idx="434">
                  <c:v>233.94367199999999</c:v>
                </c:pt>
                <c:pt idx="435">
                  <c:v>233.94367199999999</c:v>
                </c:pt>
                <c:pt idx="436">
                  <c:v>233.94367199999999</c:v>
                </c:pt>
                <c:pt idx="437">
                  <c:v>233.94367199999999</c:v>
                </c:pt>
                <c:pt idx="438">
                  <c:v>233.94367199999999</c:v>
                </c:pt>
                <c:pt idx="439">
                  <c:v>233.94367199999999</c:v>
                </c:pt>
                <c:pt idx="440">
                  <c:v>233.94367199999999</c:v>
                </c:pt>
                <c:pt idx="441">
                  <c:v>233.94367199999999</c:v>
                </c:pt>
                <c:pt idx="442">
                  <c:v>233.94367199999999</c:v>
                </c:pt>
                <c:pt idx="443">
                  <c:v>233.94367199999999</c:v>
                </c:pt>
                <c:pt idx="444">
                  <c:v>233.94367199999999</c:v>
                </c:pt>
                <c:pt idx="445">
                  <c:v>233.94367199999999</c:v>
                </c:pt>
                <c:pt idx="446">
                  <c:v>233.94367199999999</c:v>
                </c:pt>
                <c:pt idx="447">
                  <c:v>233.94367199999999</c:v>
                </c:pt>
                <c:pt idx="448">
                  <c:v>233.94367199999999</c:v>
                </c:pt>
                <c:pt idx="449">
                  <c:v>233.94367199999999</c:v>
                </c:pt>
                <c:pt idx="450">
                  <c:v>233.94367199999999</c:v>
                </c:pt>
                <c:pt idx="451">
                  <c:v>233.94367199999999</c:v>
                </c:pt>
                <c:pt idx="452">
                  <c:v>233.94367199999999</c:v>
                </c:pt>
                <c:pt idx="453">
                  <c:v>233.94367199999999</c:v>
                </c:pt>
                <c:pt idx="454">
                  <c:v>233.94367199999999</c:v>
                </c:pt>
                <c:pt idx="455">
                  <c:v>233.94367199999999</c:v>
                </c:pt>
                <c:pt idx="456">
                  <c:v>233.94367199999999</c:v>
                </c:pt>
                <c:pt idx="457">
                  <c:v>233.94367199999999</c:v>
                </c:pt>
                <c:pt idx="458">
                  <c:v>233.94367199999999</c:v>
                </c:pt>
                <c:pt idx="459">
                  <c:v>233.94367199999999</c:v>
                </c:pt>
                <c:pt idx="460">
                  <c:v>233.94367199999999</c:v>
                </c:pt>
                <c:pt idx="461">
                  <c:v>233.94367199999999</c:v>
                </c:pt>
                <c:pt idx="462">
                  <c:v>233.94367199999999</c:v>
                </c:pt>
                <c:pt idx="463">
                  <c:v>233.94367199999999</c:v>
                </c:pt>
                <c:pt idx="464">
                  <c:v>233.94367199999999</c:v>
                </c:pt>
                <c:pt idx="465">
                  <c:v>233.94367199999999</c:v>
                </c:pt>
                <c:pt idx="466">
                  <c:v>233.94367199999999</c:v>
                </c:pt>
                <c:pt idx="467">
                  <c:v>233.94367199999999</c:v>
                </c:pt>
                <c:pt idx="468">
                  <c:v>233.94367199999999</c:v>
                </c:pt>
                <c:pt idx="469">
                  <c:v>233.94367199999999</c:v>
                </c:pt>
                <c:pt idx="470">
                  <c:v>233.94367199999999</c:v>
                </c:pt>
                <c:pt idx="471">
                  <c:v>233.94367199999999</c:v>
                </c:pt>
                <c:pt idx="472">
                  <c:v>233.94367199999999</c:v>
                </c:pt>
                <c:pt idx="473">
                  <c:v>233.94367199999999</c:v>
                </c:pt>
                <c:pt idx="474">
                  <c:v>233.94367199999999</c:v>
                </c:pt>
                <c:pt idx="475">
                  <c:v>233.94367199999999</c:v>
                </c:pt>
                <c:pt idx="476">
                  <c:v>233.94367199999999</c:v>
                </c:pt>
                <c:pt idx="477">
                  <c:v>233.94367199999999</c:v>
                </c:pt>
                <c:pt idx="478">
                  <c:v>233.94367199999999</c:v>
                </c:pt>
                <c:pt idx="479">
                  <c:v>223.232664</c:v>
                </c:pt>
                <c:pt idx="480">
                  <c:v>223.232664</c:v>
                </c:pt>
                <c:pt idx="481">
                  <c:v>223.232664</c:v>
                </c:pt>
                <c:pt idx="482">
                  <c:v>223.232664</c:v>
                </c:pt>
                <c:pt idx="483">
                  <c:v>223.232664</c:v>
                </c:pt>
                <c:pt idx="484">
                  <c:v>223.232664</c:v>
                </c:pt>
                <c:pt idx="485">
                  <c:v>223.232664</c:v>
                </c:pt>
                <c:pt idx="486">
                  <c:v>215.953338</c:v>
                </c:pt>
                <c:pt idx="487">
                  <c:v>215.953338</c:v>
                </c:pt>
                <c:pt idx="488">
                  <c:v>215.953338</c:v>
                </c:pt>
                <c:pt idx="489">
                  <c:v>215.953338</c:v>
                </c:pt>
                <c:pt idx="490">
                  <c:v>215.953338</c:v>
                </c:pt>
                <c:pt idx="491">
                  <c:v>215.953338</c:v>
                </c:pt>
                <c:pt idx="492">
                  <c:v>215.953338</c:v>
                </c:pt>
                <c:pt idx="493">
                  <c:v>215.953338</c:v>
                </c:pt>
                <c:pt idx="494">
                  <c:v>215.953338</c:v>
                </c:pt>
                <c:pt idx="495">
                  <c:v>215.953338</c:v>
                </c:pt>
                <c:pt idx="496">
                  <c:v>215.953338</c:v>
                </c:pt>
                <c:pt idx="497">
                  <c:v>215.953338</c:v>
                </c:pt>
                <c:pt idx="498">
                  <c:v>215.953338</c:v>
                </c:pt>
                <c:pt idx="499">
                  <c:v>215.953338</c:v>
                </c:pt>
                <c:pt idx="500">
                  <c:v>215.953338</c:v>
                </c:pt>
                <c:pt idx="501">
                  <c:v>215.953338</c:v>
                </c:pt>
                <c:pt idx="502">
                  <c:v>215.953338</c:v>
                </c:pt>
                <c:pt idx="503">
                  <c:v>215.953338</c:v>
                </c:pt>
                <c:pt idx="504">
                  <c:v>215.953338</c:v>
                </c:pt>
                <c:pt idx="505">
                  <c:v>215.953338</c:v>
                </c:pt>
                <c:pt idx="506">
                  <c:v>215.953338</c:v>
                </c:pt>
                <c:pt idx="507">
                  <c:v>244.89373500000002</c:v>
                </c:pt>
                <c:pt idx="508">
                  <c:v>244.89373500000002</c:v>
                </c:pt>
                <c:pt idx="509">
                  <c:v>244.89373500000002</c:v>
                </c:pt>
                <c:pt idx="510">
                  <c:v>244.89373500000002</c:v>
                </c:pt>
                <c:pt idx="511">
                  <c:v>244.89373500000002</c:v>
                </c:pt>
                <c:pt idx="512">
                  <c:v>244.89373500000002</c:v>
                </c:pt>
                <c:pt idx="513">
                  <c:v>244.89373500000002</c:v>
                </c:pt>
                <c:pt idx="514">
                  <c:v>244.89373500000002</c:v>
                </c:pt>
                <c:pt idx="515">
                  <c:v>244.89373500000002</c:v>
                </c:pt>
                <c:pt idx="516">
                  <c:v>244.89373500000002</c:v>
                </c:pt>
                <c:pt idx="517">
                  <c:v>244.89373500000002</c:v>
                </c:pt>
                <c:pt idx="518">
                  <c:v>244.89373500000002</c:v>
                </c:pt>
                <c:pt idx="519">
                  <c:v>244.89373500000002</c:v>
                </c:pt>
                <c:pt idx="520">
                  <c:v>244.89373500000002</c:v>
                </c:pt>
                <c:pt idx="521">
                  <c:v>244.89373500000002</c:v>
                </c:pt>
                <c:pt idx="522">
                  <c:v>244.89373500000002</c:v>
                </c:pt>
                <c:pt idx="523">
                  <c:v>244.89373500000002</c:v>
                </c:pt>
                <c:pt idx="524">
                  <c:v>244.89373500000002</c:v>
                </c:pt>
                <c:pt idx="525">
                  <c:v>244.89373500000002</c:v>
                </c:pt>
                <c:pt idx="526">
                  <c:v>244.89373500000002</c:v>
                </c:pt>
                <c:pt idx="527">
                  <c:v>244.89373500000002</c:v>
                </c:pt>
                <c:pt idx="528">
                  <c:v>244.89373500000002</c:v>
                </c:pt>
                <c:pt idx="529">
                  <c:v>244.89373500000002</c:v>
                </c:pt>
                <c:pt idx="530">
                  <c:v>268.59559200000001</c:v>
                </c:pt>
                <c:pt idx="531">
                  <c:v>268.59559200000001</c:v>
                </c:pt>
                <c:pt idx="532">
                  <c:v>268.59559200000001</c:v>
                </c:pt>
                <c:pt idx="533">
                  <c:v>268.59559200000001</c:v>
                </c:pt>
                <c:pt idx="534">
                  <c:v>268.59559200000001</c:v>
                </c:pt>
                <c:pt idx="535">
                  <c:v>268.59559200000001</c:v>
                </c:pt>
                <c:pt idx="536">
                  <c:v>268.59559200000001</c:v>
                </c:pt>
                <c:pt idx="537">
                  <c:v>268.59559200000001</c:v>
                </c:pt>
                <c:pt idx="538">
                  <c:v>268.59559200000001</c:v>
                </c:pt>
                <c:pt idx="539">
                  <c:v>268.59559200000001</c:v>
                </c:pt>
                <c:pt idx="540">
                  <c:v>268.59559200000001</c:v>
                </c:pt>
                <c:pt idx="541">
                  <c:v>268.59559200000001</c:v>
                </c:pt>
                <c:pt idx="542">
                  <c:v>268.59559200000001</c:v>
                </c:pt>
                <c:pt idx="543">
                  <c:v>268.59559200000001</c:v>
                </c:pt>
                <c:pt idx="544">
                  <c:v>268.59559200000001</c:v>
                </c:pt>
                <c:pt idx="545">
                  <c:v>268.59559200000001</c:v>
                </c:pt>
                <c:pt idx="546">
                  <c:v>268.59559200000001</c:v>
                </c:pt>
                <c:pt idx="547">
                  <c:v>268.59559200000001</c:v>
                </c:pt>
                <c:pt idx="548">
                  <c:v>268.59559200000001</c:v>
                </c:pt>
                <c:pt idx="549">
                  <c:v>269.11730999999997</c:v>
                </c:pt>
                <c:pt idx="550">
                  <c:v>269.11730999999997</c:v>
                </c:pt>
                <c:pt idx="551">
                  <c:v>269.11730999999997</c:v>
                </c:pt>
                <c:pt idx="552">
                  <c:v>269.11730999999997</c:v>
                </c:pt>
                <c:pt idx="553">
                  <c:v>269.11730999999997</c:v>
                </c:pt>
                <c:pt idx="554">
                  <c:v>269.11730999999997</c:v>
                </c:pt>
                <c:pt idx="555">
                  <c:v>269.11730999999997</c:v>
                </c:pt>
                <c:pt idx="556">
                  <c:v>269.11730999999997</c:v>
                </c:pt>
                <c:pt idx="557">
                  <c:v>269.11730999999997</c:v>
                </c:pt>
                <c:pt idx="558">
                  <c:v>269.11730999999997</c:v>
                </c:pt>
                <c:pt idx="559">
                  <c:v>269.11730999999997</c:v>
                </c:pt>
                <c:pt idx="560">
                  <c:v>269.11730999999997</c:v>
                </c:pt>
                <c:pt idx="561">
                  <c:v>269.11730999999997</c:v>
                </c:pt>
                <c:pt idx="562">
                  <c:v>269.11730999999997</c:v>
                </c:pt>
                <c:pt idx="563">
                  <c:v>269.11730999999997</c:v>
                </c:pt>
                <c:pt idx="564">
                  <c:v>269.11730999999997</c:v>
                </c:pt>
                <c:pt idx="565">
                  <c:v>269.11730999999997</c:v>
                </c:pt>
                <c:pt idx="566">
                  <c:v>269.11730999999997</c:v>
                </c:pt>
                <c:pt idx="567">
                  <c:v>269.11730999999997</c:v>
                </c:pt>
                <c:pt idx="568">
                  <c:v>279.05424900000003</c:v>
                </c:pt>
                <c:pt idx="569">
                  <c:v>279.05424900000003</c:v>
                </c:pt>
                <c:pt idx="570">
                  <c:v>279.05424900000003</c:v>
                </c:pt>
                <c:pt idx="571">
                  <c:v>279.05424900000003</c:v>
                </c:pt>
                <c:pt idx="572">
                  <c:v>279.05424900000003</c:v>
                </c:pt>
                <c:pt idx="573">
                  <c:v>279.05424900000003</c:v>
                </c:pt>
                <c:pt idx="574">
                  <c:v>279.05424900000003</c:v>
                </c:pt>
                <c:pt idx="575">
                  <c:v>279.05424900000003</c:v>
                </c:pt>
                <c:pt idx="576">
                  <c:v>279.05424900000003</c:v>
                </c:pt>
                <c:pt idx="577">
                  <c:v>279.05424900000003</c:v>
                </c:pt>
                <c:pt idx="578">
                  <c:v>279.05424900000003</c:v>
                </c:pt>
                <c:pt idx="579">
                  <c:v>279.05424900000003</c:v>
                </c:pt>
                <c:pt idx="580">
                  <c:v>279.05424900000003</c:v>
                </c:pt>
                <c:pt idx="581">
                  <c:v>279.05424900000003</c:v>
                </c:pt>
                <c:pt idx="582">
                  <c:v>279.05424900000003</c:v>
                </c:pt>
                <c:pt idx="583">
                  <c:v>279.05424900000003</c:v>
                </c:pt>
                <c:pt idx="584">
                  <c:v>279.05424900000003</c:v>
                </c:pt>
                <c:pt idx="585">
                  <c:v>279.05424900000003</c:v>
                </c:pt>
                <c:pt idx="586">
                  <c:v>279.05424900000003</c:v>
                </c:pt>
                <c:pt idx="587">
                  <c:v>279.05424900000003</c:v>
                </c:pt>
                <c:pt idx="588">
                  <c:v>279.05424900000003</c:v>
                </c:pt>
                <c:pt idx="589">
                  <c:v>266.82110810879999</c:v>
                </c:pt>
                <c:pt idx="590">
                  <c:v>266.82110810879999</c:v>
                </c:pt>
                <c:pt idx="591">
                  <c:v>266.82110810879999</c:v>
                </c:pt>
                <c:pt idx="592">
                  <c:v>266.82110810879999</c:v>
                </c:pt>
                <c:pt idx="593">
                  <c:v>266.82110810879999</c:v>
                </c:pt>
                <c:pt idx="594">
                  <c:v>266.82110810879999</c:v>
                </c:pt>
                <c:pt idx="595">
                  <c:v>266.82110810879999</c:v>
                </c:pt>
                <c:pt idx="596">
                  <c:v>266.82110810879999</c:v>
                </c:pt>
                <c:pt idx="597">
                  <c:v>266.82110810879999</c:v>
                </c:pt>
                <c:pt idx="598">
                  <c:v>266.82110810879999</c:v>
                </c:pt>
                <c:pt idx="599">
                  <c:v>266.82110810879999</c:v>
                </c:pt>
                <c:pt idx="600">
                  <c:v>266.82110810879999</c:v>
                </c:pt>
                <c:pt idx="601">
                  <c:v>266.82110810879999</c:v>
                </c:pt>
                <c:pt idx="602">
                  <c:v>266.82110810879999</c:v>
                </c:pt>
                <c:pt idx="603">
                  <c:v>266.82110810879999</c:v>
                </c:pt>
                <c:pt idx="604">
                  <c:v>266.82110810879999</c:v>
                </c:pt>
                <c:pt idx="605">
                  <c:v>266.82110810879999</c:v>
                </c:pt>
                <c:pt idx="606">
                  <c:v>266.82110810879999</c:v>
                </c:pt>
                <c:pt idx="607">
                  <c:v>266.82110810879999</c:v>
                </c:pt>
                <c:pt idx="608">
                  <c:v>266.82110810879999</c:v>
                </c:pt>
                <c:pt idx="609">
                  <c:v>277.54659658344286</c:v>
                </c:pt>
                <c:pt idx="610">
                  <c:v>268.94739784080002</c:v>
                </c:pt>
                <c:pt idx="611">
                  <c:v>268.94739784080002</c:v>
                </c:pt>
                <c:pt idx="612">
                  <c:v>268.94739784080002</c:v>
                </c:pt>
                <c:pt idx="613">
                  <c:v>268.94739784080002</c:v>
                </c:pt>
                <c:pt idx="614">
                  <c:v>268.94739784080002</c:v>
                </c:pt>
                <c:pt idx="615">
                  <c:v>268.94739784080002</c:v>
                </c:pt>
                <c:pt idx="616">
                  <c:v>268.94739784080002</c:v>
                </c:pt>
                <c:pt idx="617">
                  <c:v>268.94739784080002</c:v>
                </c:pt>
                <c:pt idx="618">
                  <c:v>268.94739784080002</c:v>
                </c:pt>
                <c:pt idx="619">
                  <c:v>268.94739784080002</c:v>
                </c:pt>
                <c:pt idx="620">
                  <c:v>268.94739784080002</c:v>
                </c:pt>
                <c:pt idx="621">
                  <c:v>268.94739784080002</c:v>
                </c:pt>
                <c:pt idx="622">
                  <c:v>268.94739784080002</c:v>
                </c:pt>
                <c:pt idx="623">
                  <c:v>268.94739784080002</c:v>
                </c:pt>
                <c:pt idx="624">
                  <c:v>268.94739784080002</c:v>
                </c:pt>
                <c:pt idx="625">
                  <c:v>268.94739784080002</c:v>
                </c:pt>
                <c:pt idx="626">
                  <c:v>268.94739784080002</c:v>
                </c:pt>
                <c:pt idx="627">
                  <c:v>268.94739784080002</c:v>
                </c:pt>
                <c:pt idx="628">
                  <c:v>279.7583574244415</c:v>
                </c:pt>
                <c:pt idx="629">
                  <c:v>274.096428</c:v>
                </c:pt>
                <c:pt idx="630">
                  <c:v>274.096428</c:v>
                </c:pt>
                <c:pt idx="631">
                  <c:v>274.096428</c:v>
                </c:pt>
                <c:pt idx="632">
                  <c:v>274.096428</c:v>
                </c:pt>
                <c:pt idx="633">
                  <c:v>274.096428</c:v>
                </c:pt>
                <c:pt idx="634">
                  <c:v>274.096428</c:v>
                </c:pt>
                <c:pt idx="635">
                  <c:v>274.096428</c:v>
                </c:pt>
                <c:pt idx="636">
                  <c:v>274.096428</c:v>
                </c:pt>
                <c:pt idx="637">
                  <c:v>274.096428</c:v>
                </c:pt>
                <c:pt idx="638">
                  <c:v>274.096428</c:v>
                </c:pt>
                <c:pt idx="639">
                  <c:v>274.096428</c:v>
                </c:pt>
                <c:pt idx="640">
                  <c:v>274.096428</c:v>
                </c:pt>
                <c:pt idx="641">
                  <c:v>274.096428</c:v>
                </c:pt>
                <c:pt idx="642">
                  <c:v>274.096428</c:v>
                </c:pt>
                <c:pt idx="643">
                  <c:v>274.096428</c:v>
                </c:pt>
                <c:pt idx="644">
                  <c:v>274.096428</c:v>
                </c:pt>
                <c:pt idx="645">
                  <c:v>274.096428</c:v>
                </c:pt>
                <c:pt idx="646">
                  <c:v>274.096428</c:v>
                </c:pt>
                <c:pt idx="647">
                  <c:v>274.096428</c:v>
                </c:pt>
                <c:pt idx="648">
                  <c:v>274.096428</c:v>
                </c:pt>
                <c:pt idx="649">
                  <c:v>274.096428</c:v>
                </c:pt>
                <c:pt idx="650">
                  <c:v>274.096428</c:v>
                </c:pt>
                <c:pt idx="651">
                  <c:v>274.096428</c:v>
                </c:pt>
                <c:pt idx="652">
                  <c:v>269.78587800000003</c:v>
                </c:pt>
                <c:pt idx="653">
                  <c:v>269.78587800000003</c:v>
                </c:pt>
                <c:pt idx="654">
                  <c:v>269.78587800000003</c:v>
                </c:pt>
                <c:pt idx="655">
                  <c:v>269.78587800000003</c:v>
                </c:pt>
                <c:pt idx="656">
                  <c:v>269.78587800000003</c:v>
                </c:pt>
                <c:pt idx="657">
                  <c:v>269.78587800000003</c:v>
                </c:pt>
                <c:pt idx="658">
                  <c:v>269.78587800000003</c:v>
                </c:pt>
                <c:pt idx="659">
                  <c:v>269.78587800000003</c:v>
                </c:pt>
                <c:pt idx="660">
                  <c:v>269.78587800000003</c:v>
                </c:pt>
                <c:pt idx="661">
                  <c:v>269.78587800000003</c:v>
                </c:pt>
                <c:pt idx="662">
                  <c:v>269.78587800000003</c:v>
                </c:pt>
                <c:pt idx="663">
                  <c:v>269.78587800000003</c:v>
                </c:pt>
                <c:pt idx="664">
                  <c:v>269.78587800000003</c:v>
                </c:pt>
                <c:pt idx="665">
                  <c:v>269.78587800000003</c:v>
                </c:pt>
                <c:pt idx="666">
                  <c:v>269.78587800000003</c:v>
                </c:pt>
                <c:pt idx="667">
                  <c:v>269.78587800000003</c:v>
                </c:pt>
                <c:pt idx="668">
                  <c:v>269.78587800000003</c:v>
                </c:pt>
                <c:pt idx="669">
                  <c:v>269.78587800000003</c:v>
                </c:pt>
                <c:pt idx="670">
                  <c:v>269.78587800000003</c:v>
                </c:pt>
                <c:pt idx="671">
                  <c:v>269.78587800000003</c:v>
                </c:pt>
                <c:pt idx="672">
                  <c:v>269.78587800000003</c:v>
                </c:pt>
                <c:pt idx="673">
                  <c:v>263.16130006565987</c:v>
                </c:pt>
                <c:pt idx="674">
                  <c:v>263.16130006565987</c:v>
                </c:pt>
                <c:pt idx="675">
                  <c:v>263.16130006565987</c:v>
                </c:pt>
                <c:pt idx="676">
                  <c:v>263.16130006565987</c:v>
                </c:pt>
                <c:pt idx="677">
                  <c:v>263.16130006565987</c:v>
                </c:pt>
                <c:pt idx="678">
                  <c:v>263.16130006565987</c:v>
                </c:pt>
                <c:pt idx="679">
                  <c:v>263.16130006565987</c:v>
                </c:pt>
                <c:pt idx="680">
                  <c:v>263.16130006565987</c:v>
                </c:pt>
                <c:pt idx="681">
                  <c:v>263.16130006565987</c:v>
                </c:pt>
                <c:pt idx="682">
                  <c:v>263.16130006565987</c:v>
                </c:pt>
                <c:pt idx="683">
                  <c:v>263.16130006565987</c:v>
                </c:pt>
                <c:pt idx="684">
                  <c:v>263.16130006565987</c:v>
                </c:pt>
                <c:pt idx="685">
                  <c:v>263.16130006565987</c:v>
                </c:pt>
                <c:pt idx="686">
                  <c:v>263.16130006565987</c:v>
                </c:pt>
                <c:pt idx="687">
                  <c:v>263.16130006565987</c:v>
                </c:pt>
                <c:pt idx="688">
                  <c:v>263.16130006565987</c:v>
                </c:pt>
                <c:pt idx="689">
                  <c:v>263.16130006565987</c:v>
                </c:pt>
                <c:pt idx="690">
                  <c:v>263.16130006565987</c:v>
                </c:pt>
                <c:pt idx="691">
                  <c:v>263.16130006565987</c:v>
                </c:pt>
                <c:pt idx="692">
                  <c:v>263.16130006565987</c:v>
                </c:pt>
                <c:pt idx="693">
                  <c:v>263.16130006565987</c:v>
                </c:pt>
                <c:pt idx="694">
                  <c:v>263.16130006565987</c:v>
                </c:pt>
                <c:pt idx="695">
                  <c:v>279.79859487852917</c:v>
                </c:pt>
                <c:pt idx="696">
                  <c:v>279.79859487852917</c:v>
                </c:pt>
                <c:pt idx="697">
                  <c:v>279.79859487852917</c:v>
                </c:pt>
                <c:pt idx="698">
                  <c:v>279.79859487852917</c:v>
                </c:pt>
                <c:pt idx="699">
                  <c:v>279.79859487852917</c:v>
                </c:pt>
                <c:pt idx="700">
                  <c:v>279.79859487852917</c:v>
                </c:pt>
                <c:pt idx="701">
                  <c:v>279.79859487852917</c:v>
                </c:pt>
                <c:pt idx="702">
                  <c:v>279.79859487852917</c:v>
                </c:pt>
                <c:pt idx="703">
                  <c:v>279.79859487852917</c:v>
                </c:pt>
                <c:pt idx="704">
                  <c:v>279.79859487852917</c:v>
                </c:pt>
                <c:pt idx="705">
                  <c:v>279.79859487852917</c:v>
                </c:pt>
                <c:pt idx="706">
                  <c:v>279.79859487852917</c:v>
                </c:pt>
                <c:pt idx="707">
                  <c:v>279.79859487852917</c:v>
                </c:pt>
                <c:pt idx="708">
                  <c:v>279.79859487852917</c:v>
                </c:pt>
                <c:pt idx="709">
                  <c:v>279.79859487852917</c:v>
                </c:pt>
                <c:pt idx="710">
                  <c:v>279.79859487852917</c:v>
                </c:pt>
                <c:pt idx="711">
                  <c:v>279.79859487852917</c:v>
                </c:pt>
                <c:pt idx="712">
                  <c:v>279.79859487852917</c:v>
                </c:pt>
                <c:pt idx="713">
                  <c:v>279.79859487852917</c:v>
                </c:pt>
                <c:pt idx="714">
                  <c:v>279.79859487852917</c:v>
                </c:pt>
                <c:pt idx="715">
                  <c:v>279.79859487852917</c:v>
                </c:pt>
                <c:pt idx="716">
                  <c:v>279.79859487852917</c:v>
                </c:pt>
                <c:pt idx="717">
                  <c:v>279.79859487852917</c:v>
                </c:pt>
                <c:pt idx="718">
                  <c:v>292.98681549573212</c:v>
                </c:pt>
                <c:pt idx="719">
                  <c:v>292.98681549573212</c:v>
                </c:pt>
                <c:pt idx="720">
                  <c:v>292.98681549573212</c:v>
                </c:pt>
                <c:pt idx="721">
                  <c:v>292.98681549573212</c:v>
                </c:pt>
                <c:pt idx="722">
                  <c:v>292.98681549573212</c:v>
                </c:pt>
                <c:pt idx="723">
                  <c:v>292.98681549573212</c:v>
                </c:pt>
                <c:pt idx="724">
                  <c:v>292.98681549573212</c:v>
                </c:pt>
                <c:pt idx="725">
                  <c:v>292.98681549573212</c:v>
                </c:pt>
                <c:pt idx="726">
                  <c:v>292.98681549573212</c:v>
                </c:pt>
                <c:pt idx="727">
                  <c:v>292.98681549573212</c:v>
                </c:pt>
                <c:pt idx="728">
                  <c:v>292.98681549573212</c:v>
                </c:pt>
                <c:pt idx="729">
                  <c:v>292.98681549573212</c:v>
                </c:pt>
                <c:pt idx="730">
                  <c:v>292.98681549573212</c:v>
                </c:pt>
                <c:pt idx="731">
                  <c:v>292.98681549573212</c:v>
                </c:pt>
                <c:pt idx="732">
                  <c:v>292.98681549573212</c:v>
                </c:pt>
                <c:pt idx="733">
                  <c:v>292.98681549573212</c:v>
                </c:pt>
                <c:pt idx="734">
                  <c:v>292.98681549573212</c:v>
                </c:pt>
                <c:pt idx="735">
                  <c:v>292.98681549573212</c:v>
                </c:pt>
                <c:pt idx="736">
                  <c:v>292.98681549573212</c:v>
                </c:pt>
                <c:pt idx="737">
                  <c:v>292.98681549573212</c:v>
                </c:pt>
                <c:pt idx="738">
                  <c:v>270.21636244254756</c:v>
                </c:pt>
                <c:pt idx="739">
                  <c:v>270.21636244254756</c:v>
                </c:pt>
                <c:pt idx="740">
                  <c:v>270.21636244254756</c:v>
                </c:pt>
                <c:pt idx="741">
                  <c:v>270.21636244254756</c:v>
                </c:pt>
                <c:pt idx="742">
                  <c:v>270.21636244254756</c:v>
                </c:pt>
                <c:pt idx="743">
                  <c:v>270.21636244254756</c:v>
                </c:pt>
                <c:pt idx="744">
                  <c:v>270.21636244254756</c:v>
                </c:pt>
                <c:pt idx="745">
                  <c:v>270.21636244254756</c:v>
                </c:pt>
                <c:pt idx="746">
                  <c:v>270.21636244254756</c:v>
                </c:pt>
                <c:pt idx="747">
                  <c:v>270.21636244254756</c:v>
                </c:pt>
                <c:pt idx="748">
                  <c:v>270.21636244254756</c:v>
                </c:pt>
                <c:pt idx="749">
                  <c:v>270.21636244254756</c:v>
                </c:pt>
                <c:pt idx="750">
                  <c:v>270.21636244254756</c:v>
                </c:pt>
                <c:pt idx="751">
                  <c:v>270.21636244254756</c:v>
                </c:pt>
                <c:pt idx="752">
                  <c:v>270.21636244254756</c:v>
                </c:pt>
                <c:pt idx="753">
                  <c:v>270.21636244254756</c:v>
                </c:pt>
                <c:pt idx="754">
                  <c:v>270.21636244254756</c:v>
                </c:pt>
                <c:pt idx="755">
                  <c:v>270.21636244254756</c:v>
                </c:pt>
                <c:pt idx="756">
                  <c:v>270.21636244254756</c:v>
                </c:pt>
                <c:pt idx="757">
                  <c:v>270.21636244254756</c:v>
                </c:pt>
                <c:pt idx="758">
                  <c:v>270.21636244254756</c:v>
                </c:pt>
                <c:pt idx="759">
                  <c:v>270.21636244254756</c:v>
                </c:pt>
                <c:pt idx="760">
                  <c:v>270.21636244254756</c:v>
                </c:pt>
                <c:pt idx="761">
                  <c:v>261.61863427445832</c:v>
                </c:pt>
                <c:pt idx="762">
                  <c:v>261.61863427445832</c:v>
                </c:pt>
                <c:pt idx="763">
                  <c:v>261.61863427445832</c:v>
                </c:pt>
                <c:pt idx="764">
                  <c:v>261.61863427445832</c:v>
                </c:pt>
                <c:pt idx="765">
                  <c:v>261.61863427445832</c:v>
                </c:pt>
                <c:pt idx="766">
                  <c:v>261.61863427445832</c:v>
                </c:pt>
                <c:pt idx="767">
                  <c:v>261.61863427445832</c:v>
                </c:pt>
                <c:pt idx="768">
                  <c:v>261.61863427445832</c:v>
                </c:pt>
                <c:pt idx="769">
                  <c:v>261.61863427445832</c:v>
                </c:pt>
                <c:pt idx="770">
                  <c:v>261.61863427445832</c:v>
                </c:pt>
                <c:pt idx="771">
                  <c:v>261.61863427445832</c:v>
                </c:pt>
                <c:pt idx="772">
                  <c:v>261.61863427445832</c:v>
                </c:pt>
                <c:pt idx="773">
                  <c:v>261.61863427445832</c:v>
                </c:pt>
                <c:pt idx="774">
                  <c:v>261.61863427445832</c:v>
                </c:pt>
                <c:pt idx="775">
                  <c:v>261.61863427445832</c:v>
                </c:pt>
                <c:pt idx="776">
                  <c:v>261.61863427445832</c:v>
                </c:pt>
                <c:pt idx="777">
                  <c:v>261.61863427445832</c:v>
                </c:pt>
                <c:pt idx="778">
                  <c:v>261.61863427445832</c:v>
                </c:pt>
                <c:pt idx="779">
                  <c:v>261.61863427445832</c:v>
                </c:pt>
                <c:pt idx="780">
                  <c:v>261.61863427445832</c:v>
                </c:pt>
                <c:pt idx="781">
                  <c:v>261.61863427445832</c:v>
                </c:pt>
                <c:pt idx="782">
                  <c:v>261.61863427445832</c:v>
                </c:pt>
                <c:pt idx="783">
                  <c:v>253.52115561391989</c:v>
                </c:pt>
                <c:pt idx="784">
                  <c:v>253.52115561391989</c:v>
                </c:pt>
                <c:pt idx="785">
                  <c:v>253.52115561391989</c:v>
                </c:pt>
                <c:pt idx="786">
                  <c:v>253.52115561391989</c:v>
                </c:pt>
                <c:pt idx="787">
                  <c:v>253.52115561391989</c:v>
                </c:pt>
                <c:pt idx="788">
                  <c:v>253.52115561391989</c:v>
                </c:pt>
                <c:pt idx="789">
                  <c:v>253.52115561391989</c:v>
                </c:pt>
                <c:pt idx="790">
                  <c:v>253.52115561391989</c:v>
                </c:pt>
                <c:pt idx="791">
                  <c:v>253.52115561391989</c:v>
                </c:pt>
                <c:pt idx="792">
                  <c:v>253.52115561391989</c:v>
                </c:pt>
                <c:pt idx="793">
                  <c:v>253.52115561391989</c:v>
                </c:pt>
                <c:pt idx="794">
                  <c:v>253.52115561391989</c:v>
                </c:pt>
                <c:pt idx="795">
                  <c:v>253.52115561391989</c:v>
                </c:pt>
                <c:pt idx="796">
                  <c:v>253.52115561391989</c:v>
                </c:pt>
                <c:pt idx="797">
                  <c:v>253.52115561391989</c:v>
                </c:pt>
                <c:pt idx="798">
                  <c:v>253.52115561391989</c:v>
                </c:pt>
                <c:pt idx="799">
                  <c:v>253.52115561391989</c:v>
                </c:pt>
                <c:pt idx="800">
                  <c:v>253.52115561391989</c:v>
                </c:pt>
                <c:pt idx="801">
                  <c:v>253.52115561391989</c:v>
                </c:pt>
                <c:pt idx="802">
                  <c:v>253.52115561391989</c:v>
                </c:pt>
                <c:pt idx="803">
                  <c:v>253.52115561391989</c:v>
                </c:pt>
                <c:pt idx="804">
                  <c:v>232.34714379514116</c:v>
                </c:pt>
                <c:pt idx="805">
                  <c:v>232.34714379514116</c:v>
                </c:pt>
                <c:pt idx="806">
                  <c:v>232.34714379514116</c:v>
                </c:pt>
                <c:pt idx="807">
                  <c:v>232.34714379514116</c:v>
                </c:pt>
                <c:pt idx="808">
                  <c:v>232.34714379514116</c:v>
                </c:pt>
                <c:pt idx="809">
                  <c:v>232.34714379514116</c:v>
                </c:pt>
                <c:pt idx="810">
                  <c:v>232.34714379514116</c:v>
                </c:pt>
                <c:pt idx="811">
                  <c:v>232.34714379514116</c:v>
                </c:pt>
                <c:pt idx="812">
                  <c:v>232.34714379514116</c:v>
                </c:pt>
                <c:pt idx="813">
                  <c:v>232.34714379514116</c:v>
                </c:pt>
                <c:pt idx="814">
                  <c:v>232.34714379514116</c:v>
                </c:pt>
                <c:pt idx="815">
                  <c:v>232.34714379514116</c:v>
                </c:pt>
                <c:pt idx="816">
                  <c:v>232.34714379514116</c:v>
                </c:pt>
                <c:pt idx="817">
                  <c:v>232.34714379514116</c:v>
                </c:pt>
                <c:pt idx="818">
                  <c:v>232.34714379514116</c:v>
                </c:pt>
                <c:pt idx="819">
                  <c:v>232.34714379514116</c:v>
                </c:pt>
                <c:pt idx="820">
                  <c:v>232.34714379514116</c:v>
                </c:pt>
                <c:pt idx="821">
                  <c:v>232.34714379514116</c:v>
                </c:pt>
                <c:pt idx="822">
                  <c:v>232.34714379514116</c:v>
                </c:pt>
                <c:pt idx="823">
                  <c:v>232.34714379514116</c:v>
                </c:pt>
                <c:pt idx="824">
                  <c:v>296.22106369008537</c:v>
                </c:pt>
                <c:pt idx="825">
                  <c:v>296.22106369008537</c:v>
                </c:pt>
                <c:pt idx="826">
                  <c:v>296.22106369008537</c:v>
                </c:pt>
                <c:pt idx="827">
                  <c:v>296.22106369008537</c:v>
                </c:pt>
                <c:pt idx="828">
                  <c:v>296.22106369008537</c:v>
                </c:pt>
                <c:pt idx="829">
                  <c:v>296.22106369008537</c:v>
                </c:pt>
                <c:pt idx="830">
                  <c:v>296.22106369008537</c:v>
                </c:pt>
                <c:pt idx="831">
                  <c:v>296.22106369008537</c:v>
                </c:pt>
                <c:pt idx="832">
                  <c:v>296.22106369008537</c:v>
                </c:pt>
                <c:pt idx="833">
                  <c:v>296.22106369008537</c:v>
                </c:pt>
                <c:pt idx="834">
                  <c:v>296.22106369008537</c:v>
                </c:pt>
                <c:pt idx="835">
                  <c:v>296.22106369008537</c:v>
                </c:pt>
                <c:pt idx="836">
                  <c:v>296.22106369008537</c:v>
                </c:pt>
                <c:pt idx="837">
                  <c:v>296.22106369008537</c:v>
                </c:pt>
                <c:pt idx="838">
                  <c:v>296.22106369008537</c:v>
                </c:pt>
                <c:pt idx="839">
                  <c:v>296.22106369008537</c:v>
                </c:pt>
                <c:pt idx="840">
                  <c:v>296.22106369008537</c:v>
                </c:pt>
                <c:pt idx="841">
                  <c:v>296.22106369008537</c:v>
                </c:pt>
                <c:pt idx="842">
                  <c:v>296.22106369008537</c:v>
                </c:pt>
                <c:pt idx="843">
                  <c:v>296.22106369008537</c:v>
                </c:pt>
                <c:pt idx="844">
                  <c:v>296.22106369008537</c:v>
                </c:pt>
                <c:pt idx="845">
                  <c:v>296.22106369008537</c:v>
                </c:pt>
                <c:pt idx="846">
                  <c:v>323.49982928430728</c:v>
                </c:pt>
                <c:pt idx="847">
                  <c:v>323.49982928430728</c:v>
                </c:pt>
                <c:pt idx="848">
                  <c:v>323.49982928430728</c:v>
                </c:pt>
                <c:pt idx="849">
                  <c:v>323.49982928430728</c:v>
                </c:pt>
                <c:pt idx="850">
                  <c:v>323.49982928430728</c:v>
                </c:pt>
                <c:pt idx="851">
                  <c:v>323.49982928430728</c:v>
                </c:pt>
                <c:pt idx="852">
                  <c:v>323.49982928430728</c:v>
                </c:pt>
                <c:pt idx="853">
                  <c:v>323.49982928430728</c:v>
                </c:pt>
                <c:pt idx="854">
                  <c:v>323.49982928430728</c:v>
                </c:pt>
                <c:pt idx="855">
                  <c:v>323.49982928430728</c:v>
                </c:pt>
                <c:pt idx="856">
                  <c:v>323.49982928430728</c:v>
                </c:pt>
                <c:pt idx="857">
                  <c:v>323.49982928430728</c:v>
                </c:pt>
                <c:pt idx="858">
                  <c:v>323.49982928430728</c:v>
                </c:pt>
                <c:pt idx="859">
                  <c:v>323.49982928430728</c:v>
                </c:pt>
                <c:pt idx="860">
                  <c:v>323.49982928430728</c:v>
                </c:pt>
                <c:pt idx="861">
                  <c:v>323.49982928430728</c:v>
                </c:pt>
                <c:pt idx="862">
                  <c:v>323.49982928430728</c:v>
                </c:pt>
                <c:pt idx="863">
                  <c:v>323.49982928430728</c:v>
                </c:pt>
                <c:pt idx="864">
                  <c:v>300.71200262639525</c:v>
                </c:pt>
                <c:pt idx="865">
                  <c:v>300.71200262639525</c:v>
                </c:pt>
                <c:pt idx="866">
                  <c:v>300.71200262639525</c:v>
                </c:pt>
                <c:pt idx="867">
                  <c:v>300.71200262639525</c:v>
                </c:pt>
                <c:pt idx="868">
                  <c:v>300.71200262639525</c:v>
                </c:pt>
                <c:pt idx="869">
                  <c:v>300.71200262639525</c:v>
                </c:pt>
                <c:pt idx="870">
                  <c:v>300.71200262639525</c:v>
                </c:pt>
                <c:pt idx="871">
                  <c:v>300.71200262639525</c:v>
                </c:pt>
                <c:pt idx="872">
                  <c:v>300.71200262639525</c:v>
                </c:pt>
                <c:pt idx="873">
                  <c:v>300.71200262639525</c:v>
                </c:pt>
                <c:pt idx="874">
                  <c:v>300.71200262639525</c:v>
                </c:pt>
                <c:pt idx="875">
                  <c:v>300.71200262639525</c:v>
                </c:pt>
                <c:pt idx="876">
                  <c:v>300.71200262639525</c:v>
                </c:pt>
                <c:pt idx="877">
                  <c:v>300.71200262639525</c:v>
                </c:pt>
                <c:pt idx="878">
                  <c:v>300.71200262639525</c:v>
                </c:pt>
                <c:pt idx="879">
                  <c:v>300.71200262639525</c:v>
                </c:pt>
                <c:pt idx="880">
                  <c:v>300.71200262639525</c:v>
                </c:pt>
                <c:pt idx="881">
                  <c:v>300.71200262639525</c:v>
                </c:pt>
                <c:pt idx="882">
                  <c:v>300.71200262639525</c:v>
                </c:pt>
                <c:pt idx="883">
                  <c:v>300.71200262639525</c:v>
                </c:pt>
                <c:pt idx="884">
                  <c:v>289.41033486539726</c:v>
                </c:pt>
                <c:pt idx="885">
                  <c:v>289.41033486539726</c:v>
                </c:pt>
                <c:pt idx="886">
                  <c:v>289.41033486539726</c:v>
                </c:pt>
                <c:pt idx="887">
                  <c:v>289.41033486539726</c:v>
                </c:pt>
                <c:pt idx="888">
                  <c:v>289.41033486539726</c:v>
                </c:pt>
                <c:pt idx="889">
                  <c:v>289.41033486539726</c:v>
                </c:pt>
                <c:pt idx="890">
                  <c:v>289.41033486539726</c:v>
                </c:pt>
                <c:pt idx="891">
                  <c:v>289.41033486539726</c:v>
                </c:pt>
                <c:pt idx="892">
                  <c:v>289.41033486539726</c:v>
                </c:pt>
                <c:pt idx="893">
                  <c:v>289.41033486539726</c:v>
                </c:pt>
                <c:pt idx="894">
                  <c:v>289.41033486539726</c:v>
                </c:pt>
                <c:pt idx="895">
                  <c:v>289.41033486539726</c:v>
                </c:pt>
                <c:pt idx="896">
                  <c:v>289.41033486539726</c:v>
                </c:pt>
                <c:pt idx="897">
                  <c:v>289.41033486539726</c:v>
                </c:pt>
                <c:pt idx="898">
                  <c:v>289.41033486539726</c:v>
                </c:pt>
                <c:pt idx="899">
                  <c:v>289.41033486539726</c:v>
                </c:pt>
                <c:pt idx="900">
                  <c:v>289.41033486539726</c:v>
                </c:pt>
                <c:pt idx="901">
                  <c:v>289.41033486539726</c:v>
                </c:pt>
                <c:pt idx="902">
                  <c:v>289.41033486539726</c:v>
                </c:pt>
                <c:pt idx="903">
                  <c:v>289.41033486539726</c:v>
                </c:pt>
                <c:pt idx="904">
                  <c:v>289.41033486539726</c:v>
                </c:pt>
                <c:pt idx="905">
                  <c:v>289.41033486539726</c:v>
                </c:pt>
                <c:pt idx="906">
                  <c:v>289.41033486539726</c:v>
                </c:pt>
                <c:pt idx="907">
                  <c:v>297.60047275114903</c:v>
                </c:pt>
                <c:pt idx="908">
                  <c:v>297.60047275114903</c:v>
                </c:pt>
                <c:pt idx="909">
                  <c:v>297.60047275114903</c:v>
                </c:pt>
                <c:pt idx="910">
                  <c:v>297.60047275114903</c:v>
                </c:pt>
                <c:pt idx="911">
                  <c:v>297.60047275114903</c:v>
                </c:pt>
                <c:pt idx="912">
                  <c:v>297.60047275114903</c:v>
                </c:pt>
                <c:pt idx="913">
                  <c:v>297.60047275114903</c:v>
                </c:pt>
                <c:pt idx="914">
                  <c:v>297.60047275114903</c:v>
                </c:pt>
                <c:pt idx="915">
                  <c:v>297.60047275114903</c:v>
                </c:pt>
                <c:pt idx="916">
                  <c:v>297.60047275114903</c:v>
                </c:pt>
                <c:pt idx="917">
                  <c:v>297.60047275114903</c:v>
                </c:pt>
                <c:pt idx="918">
                  <c:v>297.60047275114903</c:v>
                </c:pt>
                <c:pt idx="919">
                  <c:v>297.60047275114903</c:v>
                </c:pt>
                <c:pt idx="920">
                  <c:v>297.60047275114903</c:v>
                </c:pt>
                <c:pt idx="921">
                  <c:v>297.60047275114903</c:v>
                </c:pt>
                <c:pt idx="922">
                  <c:v>297.60047275114903</c:v>
                </c:pt>
                <c:pt idx="923">
                  <c:v>297.60047275114903</c:v>
                </c:pt>
                <c:pt idx="924">
                  <c:v>297.60047275114903</c:v>
                </c:pt>
                <c:pt idx="925">
                  <c:v>297.60047275114903</c:v>
                </c:pt>
                <c:pt idx="926">
                  <c:v>282.08694681549576</c:v>
                </c:pt>
                <c:pt idx="927">
                  <c:v>282.08694681549576</c:v>
                </c:pt>
                <c:pt idx="928">
                  <c:v>282.08694681549576</c:v>
                </c:pt>
                <c:pt idx="929">
                  <c:v>282.08694681549576</c:v>
                </c:pt>
                <c:pt idx="930">
                  <c:v>282.08694681549576</c:v>
                </c:pt>
                <c:pt idx="931">
                  <c:v>282.08694681549576</c:v>
                </c:pt>
                <c:pt idx="932">
                  <c:v>282.08694681549576</c:v>
                </c:pt>
                <c:pt idx="933">
                  <c:v>282.08694681549576</c:v>
                </c:pt>
                <c:pt idx="934">
                  <c:v>282.08694681549576</c:v>
                </c:pt>
                <c:pt idx="935">
                  <c:v>282.08694681549576</c:v>
                </c:pt>
                <c:pt idx="936">
                  <c:v>282.08694681549576</c:v>
                </c:pt>
                <c:pt idx="937">
                  <c:v>282.08694681549576</c:v>
                </c:pt>
                <c:pt idx="938">
                  <c:v>282.08694681549576</c:v>
                </c:pt>
                <c:pt idx="939">
                  <c:v>282.08694681549576</c:v>
                </c:pt>
                <c:pt idx="940">
                  <c:v>282.08694681549576</c:v>
                </c:pt>
                <c:pt idx="941">
                  <c:v>282.08694681549576</c:v>
                </c:pt>
                <c:pt idx="942">
                  <c:v>282.08694681549576</c:v>
                </c:pt>
                <c:pt idx="943">
                  <c:v>282.08694681549576</c:v>
                </c:pt>
                <c:pt idx="944">
                  <c:v>282.08694681549576</c:v>
                </c:pt>
                <c:pt idx="945">
                  <c:v>282.08694681549576</c:v>
                </c:pt>
                <c:pt idx="946">
                  <c:v>282.08694681549576</c:v>
                </c:pt>
                <c:pt idx="947">
                  <c:v>282.08694681549576</c:v>
                </c:pt>
                <c:pt idx="948">
                  <c:v>282.08694681549576</c:v>
                </c:pt>
                <c:pt idx="949">
                  <c:v>288.54386080105058</c:v>
                </c:pt>
                <c:pt idx="950">
                  <c:v>288.54386080105058</c:v>
                </c:pt>
                <c:pt idx="951">
                  <c:v>288.54386080105058</c:v>
                </c:pt>
                <c:pt idx="952">
                  <c:v>288.54386080105058</c:v>
                </c:pt>
                <c:pt idx="953">
                  <c:v>288.54386080105058</c:v>
                </c:pt>
                <c:pt idx="954">
                  <c:v>288.54386080105058</c:v>
                </c:pt>
                <c:pt idx="955">
                  <c:v>288.54386080105058</c:v>
                </c:pt>
                <c:pt idx="956">
                  <c:v>288.54386080105058</c:v>
                </c:pt>
                <c:pt idx="957">
                  <c:v>288.54386080105058</c:v>
                </c:pt>
                <c:pt idx="958">
                  <c:v>288.54386080105058</c:v>
                </c:pt>
                <c:pt idx="959">
                  <c:v>288.54386080105058</c:v>
                </c:pt>
                <c:pt idx="960">
                  <c:v>288.54386080105058</c:v>
                </c:pt>
                <c:pt idx="961">
                  <c:v>288.54386080105058</c:v>
                </c:pt>
                <c:pt idx="962">
                  <c:v>288.54386080105058</c:v>
                </c:pt>
                <c:pt idx="963">
                  <c:v>288.54386080105058</c:v>
                </c:pt>
                <c:pt idx="964">
                  <c:v>288.54386080105058</c:v>
                </c:pt>
                <c:pt idx="965">
                  <c:v>288.54386080105058</c:v>
                </c:pt>
                <c:pt idx="966">
                  <c:v>288.54386080105058</c:v>
                </c:pt>
                <c:pt idx="967">
                  <c:v>288.54386080105058</c:v>
                </c:pt>
                <c:pt idx="968">
                  <c:v>288.54386080105058</c:v>
                </c:pt>
                <c:pt idx="969">
                  <c:v>288.54386080105058</c:v>
                </c:pt>
                <c:pt idx="970">
                  <c:v>271.86768220617205</c:v>
                </c:pt>
                <c:pt idx="971">
                  <c:v>271.86768220617205</c:v>
                </c:pt>
                <c:pt idx="972">
                  <c:v>271.86768220617205</c:v>
                </c:pt>
                <c:pt idx="973">
                  <c:v>271.86768220617205</c:v>
                </c:pt>
                <c:pt idx="974">
                  <c:v>271.86768220617205</c:v>
                </c:pt>
                <c:pt idx="975">
                  <c:v>271.86768220617205</c:v>
                </c:pt>
                <c:pt idx="976">
                  <c:v>271.86768220617205</c:v>
                </c:pt>
                <c:pt idx="977">
                  <c:v>271.86768220617205</c:v>
                </c:pt>
                <c:pt idx="978">
                  <c:v>271.86768220617205</c:v>
                </c:pt>
                <c:pt idx="979">
                  <c:v>271.86768220617205</c:v>
                </c:pt>
                <c:pt idx="980">
                  <c:v>271.86768220617205</c:v>
                </c:pt>
                <c:pt idx="981">
                  <c:v>271.86768220617205</c:v>
                </c:pt>
                <c:pt idx="982">
                  <c:v>271.86768220617205</c:v>
                </c:pt>
                <c:pt idx="983">
                  <c:v>271.86768220617205</c:v>
                </c:pt>
                <c:pt idx="984">
                  <c:v>271.86768220617205</c:v>
                </c:pt>
                <c:pt idx="985">
                  <c:v>271.86768220617205</c:v>
                </c:pt>
                <c:pt idx="986">
                  <c:v>271.86768220617205</c:v>
                </c:pt>
                <c:pt idx="987">
                  <c:v>271.86768220617205</c:v>
                </c:pt>
                <c:pt idx="988">
                  <c:v>271.86768220617205</c:v>
                </c:pt>
                <c:pt idx="989">
                  <c:v>271.86768220617205</c:v>
                </c:pt>
                <c:pt idx="990">
                  <c:v>271.86768220617205</c:v>
                </c:pt>
                <c:pt idx="991">
                  <c:v>253.40560735390676</c:v>
                </c:pt>
                <c:pt idx="992">
                  <c:v>253.40560735390676</c:v>
                </c:pt>
                <c:pt idx="993">
                  <c:v>253.40560735390676</c:v>
                </c:pt>
                <c:pt idx="994">
                  <c:v>253.40560735390676</c:v>
                </c:pt>
                <c:pt idx="995">
                  <c:v>253.40560735390676</c:v>
                </c:pt>
                <c:pt idx="996">
                  <c:v>253.40560735390676</c:v>
                </c:pt>
                <c:pt idx="997">
                  <c:v>253.40560735390676</c:v>
                </c:pt>
                <c:pt idx="998">
                  <c:v>253.40560735390676</c:v>
                </c:pt>
                <c:pt idx="999">
                  <c:v>253.40560735390676</c:v>
                </c:pt>
                <c:pt idx="1000">
                  <c:v>253.40560735390676</c:v>
                </c:pt>
                <c:pt idx="1001">
                  <c:v>253.40560735390676</c:v>
                </c:pt>
                <c:pt idx="1002">
                  <c:v>253.40560735390676</c:v>
                </c:pt>
                <c:pt idx="1003">
                  <c:v>253.40560735390676</c:v>
                </c:pt>
                <c:pt idx="1004">
                  <c:v>253.40560735390676</c:v>
                </c:pt>
                <c:pt idx="1005">
                  <c:v>253.40560735390676</c:v>
                </c:pt>
                <c:pt idx="1006">
                  <c:v>253.40560735390676</c:v>
                </c:pt>
                <c:pt idx="1007">
                  <c:v>253.40560735390676</c:v>
                </c:pt>
                <c:pt idx="1008">
                  <c:v>253.40560735390676</c:v>
                </c:pt>
                <c:pt idx="1009">
                  <c:v>253.40560735390676</c:v>
                </c:pt>
                <c:pt idx="1010">
                  <c:v>253.40560735390676</c:v>
                </c:pt>
                <c:pt idx="1011">
                  <c:v>253.40560735390676</c:v>
                </c:pt>
                <c:pt idx="1012">
                  <c:v>253.40560735390676</c:v>
                </c:pt>
                <c:pt idx="1013">
                  <c:v>300.2649770190414</c:v>
                </c:pt>
                <c:pt idx="1014">
                  <c:v>300.2649770190414</c:v>
                </c:pt>
                <c:pt idx="1015">
                  <c:v>300.2649770190414</c:v>
                </c:pt>
                <c:pt idx="1016">
                  <c:v>300.2649770190414</c:v>
                </c:pt>
                <c:pt idx="1017">
                  <c:v>300.2649770190414</c:v>
                </c:pt>
                <c:pt idx="1018">
                  <c:v>300.2649770190414</c:v>
                </c:pt>
                <c:pt idx="1019">
                  <c:v>300.2649770190414</c:v>
                </c:pt>
                <c:pt idx="1020">
                  <c:v>300.2649770190414</c:v>
                </c:pt>
                <c:pt idx="1021">
                  <c:v>300.2649770190414</c:v>
                </c:pt>
                <c:pt idx="1022">
                  <c:v>300.2649770190414</c:v>
                </c:pt>
                <c:pt idx="1023">
                  <c:v>300.2649770190414</c:v>
                </c:pt>
                <c:pt idx="1024">
                  <c:v>300.2649770190414</c:v>
                </c:pt>
                <c:pt idx="1025">
                  <c:v>300.2649770190414</c:v>
                </c:pt>
                <c:pt idx="1026">
                  <c:v>300.2649770190414</c:v>
                </c:pt>
                <c:pt idx="1027">
                  <c:v>300.2649770190414</c:v>
                </c:pt>
                <c:pt idx="1028">
                  <c:v>300.2649770190414</c:v>
                </c:pt>
                <c:pt idx="1029">
                  <c:v>300.2649770190414</c:v>
                </c:pt>
                <c:pt idx="1030">
                  <c:v>300.2649770190414</c:v>
                </c:pt>
                <c:pt idx="1031">
                  <c:v>300.2649770190414</c:v>
                </c:pt>
                <c:pt idx="1032">
                  <c:v>300.2649770190414</c:v>
                </c:pt>
                <c:pt idx="1033">
                  <c:v>300.2649770190414</c:v>
                </c:pt>
                <c:pt idx="1034">
                  <c:v>295.73763624425476</c:v>
                </c:pt>
                <c:pt idx="1035">
                  <c:v>295.73763624425476</c:v>
                </c:pt>
                <c:pt idx="1036">
                  <c:v>295.73763624425476</c:v>
                </c:pt>
                <c:pt idx="1037">
                  <c:v>295.73763624425476</c:v>
                </c:pt>
                <c:pt idx="1038">
                  <c:v>295.73763624425476</c:v>
                </c:pt>
                <c:pt idx="1039">
                  <c:v>295.73763624425476</c:v>
                </c:pt>
                <c:pt idx="1040">
                  <c:v>295.73763624425476</c:v>
                </c:pt>
                <c:pt idx="1041">
                  <c:v>295.73763624425476</c:v>
                </c:pt>
                <c:pt idx="1042">
                  <c:v>295.73763624425476</c:v>
                </c:pt>
                <c:pt idx="1043">
                  <c:v>295.73763624425476</c:v>
                </c:pt>
                <c:pt idx="1044">
                  <c:v>295.73763624425476</c:v>
                </c:pt>
                <c:pt idx="1045">
                  <c:v>295.73763624425476</c:v>
                </c:pt>
                <c:pt idx="1046">
                  <c:v>295.73763624425476</c:v>
                </c:pt>
                <c:pt idx="1047">
                  <c:v>295.73763624425476</c:v>
                </c:pt>
                <c:pt idx="1048">
                  <c:v>295.73763624425476</c:v>
                </c:pt>
                <c:pt idx="1049">
                  <c:v>295.73763624425476</c:v>
                </c:pt>
                <c:pt idx="1050">
                  <c:v>295.73763624425476</c:v>
                </c:pt>
                <c:pt idx="1051">
                  <c:v>295.73763624425476</c:v>
                </c:pt>
                <c:pt idx="1052">
                  <c:v>295.73763624425476</c:v>
                </c:pt>
                <c:pt idx="1053">
                  <c:v>295.73763624425476</c:v>
                </c:pt>
                <c:pt idx="1054">
                  <c:v>295.73763624425476</c:v>
                </c:pt>
                <c:pt idx="1055">
                  <c:v>295.73763624425476</c:v>
                </c:pt>
                <c:pt idx="1056">
                  <c:v>295.73763624425476</c:v>
                </c:pt>
                <c:pt idx="1057">
                  <c:v>295.73763624425476</c:v>
                </c:pt>
                <c:pt idx="1058">
                  <c:v>295.73763624425476</c:v>
                </c:pt>
                <c:pt idx="1059">
                  <c:v>295.73763624425476</c:v>
                </c:pt>
                <c:pt idx="1060">
                  <c:v>295.73763624425476</c:v>
                </c:pt>
                <c:pt idx="1061">
                  <c:v>295.73763624425476</c:v>
                </c:pt>
                <c:pt idx="1062">
                  <c:v>295.73763624425476</c:v>
                </c:pt>
                <c:pt idx="1063">
                  <c:v>295.73763624425476</c:v>
                </c:pt>
                <c:pt idx="1064">
                  <c:v>295.73763624425476</c:v>
                </c:pt>
                <c:pt idx="1065">
                  <c:v>295.73763624425476</c:v>
                </c:pt>
                <c:pt idx="1066">
                  <c:v>295.73763624425476</c:v>
                </c:pt>
                <c:pt idx="1067">
                  <c:v>295.73763624425476</c:v>
                </c:pt>
                <c:pt idx="1068">
                  <c:v>295.73763624425476</c:v>
                </c:pt>
                <c:pt idx="1069">
                  <c:v>295.73763624425476</c:v>
                </c:pt>
                <c:pt idx="1070">
                  <c:v>295.73763624425476</c:v>
                </c:pt>
                <c:pt idx="1071">
                  <c:v>295.73763624425476</c:v>
                </c:pt>
                <c:pt idx="1072">
                  <c:v>295.73763624425476</c:v>
                </c:pt>
                <c:pt idx="1073">
                  <c:v>295.73763624425476</c:v>
                </c:pt>
                <c:pt idx="1074">
                  <c:v>346.44126066973081</c:v>
                </c:pt>
                <c:pt idx="1075">
                  <c:v>346.44126066973081</c:v>
                </c:pt>
                <c:pt idx="1076">
                  <c:v>346.44126066973081</c:v>
                </c:pt>
                <c:pt idx="1077">
                  <c:v>346.44126066973081</c:v>
                </c:pt>
                <c:pt idx="1078">
                  <c:v>346.44126066973081</c:v>
                </c:pt>
                <c:pt idx="1079">
                  <c:v>346.44126066973081</c:v>
                </c:pt>
                <c:pt idx="1080">
                  <c:v>346.44126066973081</c:v>
                </c:pt>
                <c:pt idx="1081">
                  <c:v>346.44126066973081</c:v>
                </c:pt>
                <c:pt idx="1082">
                  <c:v>346.44126066973081</c:v>
                </c:pt>
                <c:pt idx="1083">
                  <c:v>346.44126066973081</c:v>
                </c:pt>
                <c:pt idx="1084">
                  <c:v>346.44126066973081</c:v>
                </c:pt>
                <c:pt idx="1085">
                  <c:v>346.44126066973081</c:v>
                </c:pt>
                <c:pt idx="1086">
                  <c:v>346.44126066973081</c:v>
                </c:pt>
                <c:pt idx="1087">
                  <c:v>346.44126066973081</c:v>
                </c:pt>
                <c:pt idx="1088">
                  <c:v>346.44126066973081</c:v>
                </c:pt>
                <c:pt idx="1089">
                  <c:v>346.44126066973081</c:v>
                </c:pt>
                <c:pt idx="1090">
                  <c:v>346.44126066973081</c:v>
                </c:pt>
                <c:pt idx="1091">
                  <c:v>346.44126066973081</c:v>
                </c:pt>
                <c:pt idx="1092">
                  <c:v>346.44126066973081</c:v>
                </c:pt>
                <c:pt idx="1093">
                  <c:v>346.44126066973081</c:v>
                </c:pt>
                <c:pt idx="1094">
                  <c:v>346.44126066973081</c:v>
                </c:pt>
                <c:pt idx="1095">
                  <c:v>311.3592646093237</c:v>
                </c:pt>
                <c:pt idx="1096">
                  <c:v>311.3592646093237</c:v>
                </c:pt>
                <c:pt idx="1097">
                  <c:v>311.3592646093237</c:v>
                </c:pt>
                <c:pt idx="1098">
                  <c:v>311.3592646093237</c:v>
                </c:pt>
                <c:pt idx="1099">
                  <c:v>311.3592646093237</c:v>
                </c:pt>
                <c:pt idx="1100">
                  <c:v>311.3592646093237</c:v>
                </c:pt>
                <c:pt idx="1101">
                  <c:v>311.3592646093237</c:v>
                </c:pt>
                <c:pt idx="1102">
                  <c:v>311.3592646093237</c:v>
                </c:pt>
                <c:pt idx="1103">
                  <c:v>311.3592646093237</c:v>
                </c:pt>
                <c:pt idx="1104">
                  <c:v>311.3592646093237</c:v>
                </c:pt>
                <c:pt idx="1105">
                  <c:v>311.3592646093237</c:v>
                </c:pt>
                <c:pt idx="1106">
                  <c:v>311.3592646093237</c:v>
                </c:pt>
                <c:pt idx="1107">
                  <c:v>311.3592646093237</c:v>
                </c:pt>
                <c:pt idx="1108">
                  <c:v>311.3592646093237</c:v>
                </c:pt>
                <c:pt idx="1109">
                  <c:v>311.3592646093237</c:v>
                </c:pt>
                <c:pt idx="1110">
                  <c:v>311.3592646093237</c:v>
                </c:pt>
                <c:pt idx="1111">
                  <c:v>311.3592646093237</c:v>
                </c:pt>
                <c:pt idx="1112">
                  <c:v>311.3592646093237</c:v>
                </c:pt>
                <c:pt idx="1113">
                  <c:v>311.3592646093237</c:v>
                </c:pt>
                <c:pt idx="1114">
                  <c:v>311.3592646093237</c:v>
                </c:pt>
                <c:pt idx="1115">
                  <c:v>329.1192252133946</c:v>
                </c:pt>
                <c:pt idx="1116">
                  <c:v>329.1192252133946</c:v>
                </c:pt>
                <c:pt idx="1117">
                  <c:v>329.1192252133946</c:v>
                </c:pt>
                <c:pt idx="1118">
                  <c:v>329.1192252133946</c:v>
                </c:pt>
                <c:pt idx="1119">
                  <c:v>329.1192252133946</c:v>
                </c:pt>
                <c:pt idx="1120">
                  <c:v>329.1192252133946</c:v>
                </c:pt>
                <c:pt idx="1121">
                  <c:v>329.1192252133946</c:v>
                </c:pt>
                <c:pt idx="1122">
                  <c:v>329.1192252133946</c:v>
                </c:pt>
                <c:pt idx="1123">
                  <c:v>329.1192252133946</c:v>
                </c:pt>
                <c:pt idx="1124">
                  <c:v>329.1192252133946</c:v>
                </c:pt>
                <c:pt idx="1125">
                  <c:v>329.1192252133946</c:v>
                </c:pt>
                <c:pt idx="1126">
                  <c:v>329.1192252133946</c:v>
                </c:pt>
                <c:pt idx="1127">
                  <c:v>329.1192252133946</c:v>
                </c:pt>
                <c:pt idx="1128">
                  <c:v>329.1192252133946</c:v>
                </c:pt>
                <c:pt idx="1129">
                  <c:v>329.1192252133946</c:v>
                </c:pt>
                <c:pt idx="1130">
                  <c:v>329.1192252133946</c:v>
                </c:pt>
                <c:pt idx="1131">
                  <c:v>329.1192252133946</c:v>
                </c:pt>
                <c:pt idx="1132">
                  <c:v>329.1192252133946</c:v>
                </c:pt>
                <c:pt idx="1133">
                  <c:v>329.1192252133946</c:v>
                </c:pt>
                <c:pt idx="1134">
                  <c:v>329.1192252133946</c:v>
                </c:pt>
                <c:pt idx="1135">
                  <c:v>329.1192252133946</c:v>
                </c:pt>
                <c:pt idx="1136">
                  <c:v>321.16542350623769</c:v>
                </c:pt>
                <c:pt idx="1137">
                  <c:v>321.16542350623769</c:v>
                </c:pt>
                <c:pt idx="1138">
                  <c:v>321.16542350623769</c:v>
                </c:pt>
                <c:pt idx="1139">
                  <c:v>321.16542350623769</c:v>
                </c:pt>
                <c:pt idx="1140">
                  <c:v>321.16542350623769</c:v>
                </c:pt>
                <c:pt idx="1141">
                  <c:v>321.16542350623769</c:v>
                </c:pt>
                <c:pt idx="1142">
                  <c:v>321.16542350623769</c:v>
                </c:pt>
                <c:pt idx="1143">
                  <c:v>321.16542350623769</c:v>
                </c:pt>
                <c:pt idx="1144">
                  <c:v>321.16542350623769</c:v>
                </c:pt>
                <c:pt idx="1145">
                  <c:v>321.16542350623769</c:v>
                </c:pt>
                <c:pt idx="1146">
                  <c:v>321.16542350623769</c:v>
                </c:pt>
                <c:pt idx="1147">
                  <c:v>321.16542350623769</c:v>
                </c:pt>
                <c:pt idx="1148">
                  <c:v>321.16542350623769</c:v>
                </c:pt>
                <c:pt idx="1149">
                  <c:v>321.16542350623769</c:v>
                </c:pt>
                <c:pt idx="1150">
                  <c:v>321.16542350623769</c:v>
                </c:pt>
                <c:pt idx="1151">
                  <c:v>321.16542350623769</c:v>
                </c:pt>
                <c:pt idx="1152">
                  <c:v>321.16542350623769</c:v>
                </c:pt>
                <c:pt idx="1153">
                  <c:v>321.16542350623769</c:v>
                </c:pt>
                <c:pt idx="1154">
                  <c:v>321.16542350623769</c:v>
                </c:pt>
                <c:pt idx="1155">
                  <c:v>321.16542350623769</c:v>
                </c:pt>
                <c:pt idx="1156">
                  <c:v>321.16542350623769</c:v>
                </c:pt>
                <c:pt idx="1157">
                  <c:v>299.59319763624421</c:v>
                </c:pt>
                <c:pt idx="1158">
                  <c:v>299.59319763624421</c:v>
                </c:pt>
                <c:pt idx="1159">
                  <c:v>299.59319763624421</c:v>
                </c:pt>
                <c:pt idx="1160">
                  <c:v>299.59319763624421</c:v>
                </c:pt>
                <c:pt idx="1161">
                  <c:v>299.59319763624421</c:v>
                </c:pt>
                <c:pt idx="1162">
                  <c:v>299.59319763624421</c:v>
                </c:pt>
                <c:pt idx="1163">
                  <c:v>299.59319763624421</c:v>
                </c:pt>
                <c:pt idx="1164">
                  <c:v>299.59319763624421</c:v>
                </c:pt>
                <c:pt idx="1165">
                  <c:v>299.59319763624421</c:v>
                </c:pt>
                <c:pt idx="1166">
                  <c:v>299.59319763624421</c:v>
                </c:pt>
                <c:pt idx="1167">
                  <c:v>299.59319763624421</c:v>
                </c:pt>
                <c:pt idx="1168">
                  <c:v>299.59319763624421</c:v>
                </c:pt>
                <c:pt idx="1169">
                  <c:v>299.59319763624421</c:v>
                </c:pt>
                <c:pt idx="1170">
                  <c:v>299.59319763624421</c:v>
                </c:pt>
                <c:pt idx="1171">
                  <c:v>299.59319763624421</c:v>
                </c:pt>
                <c:pt idx="1172">
                  <c:v>299.59319763624421</c:v>
                </c:pt>
                <c:pt idx="1173">
                  <c:v>299.59319763624421</c:v>
                </c:pt>
                <c:pt idx="1174">
                  <c:v>299.59319763624421</c:v>
                </c:pt>
                <c:pt idx="1175">
                  <c:v>299.59319763624421</c:v>
                </c:pt>
                <c:pt idx="1176">
                  <c:v>299.59319763624421</c:v>
                </c:pt>
                <c:pt idx="1177">
                  <c:v>298.89466841759685</c:v>
                </c:pt>
                <c:pt idx="1178">
                  <c:v>298.89466841759685</c:v>
                </c:pt>
                <c:pt idx="1179">
                  <c:v>298.89466841759685</c:v>
                </c:pt>
                <c:pt idx="1180">
                  <c:v>298.89466841759685</c:v>
                </c:pt>
                <c:pt idx="1181">
                  <c:v>298.89466841759685</c:v>
                </c:pt>
                <c:pt idx="1182">
                  <c:v>298.89466841759685</c:v>
                </c:pt>
                <c:pt idx="1183">
                  <c:v>298.89466841759685</c:v>
                </c:pt>
                <c:pt idx="1184">
                  <c:v>298.89466841759685</c:v>
                </c:pt>
                <c:pt idx="1185">
                  <c:v>298.89466841759685</c:v>
                </c:pt>
                <c:pt idx="1186">
                  <c:v>298.89466841759685</c:v>
                </c:pt>
                <c:pt idx="1187">
                  <c:v>298.89466841759685</c:v>
                </c:pt>
                <c:pt idx="1188">
                  <c:v>298.89466841759685</c:v>
                </c:pt>
                <c:pt idx="1189">
                  <c:v>298.89466841759685</c:v>
                </c:pt>
                <c:pt idx="1190">
                  <c:v>298.89466841759685</c:v>
                </c:pt>
                <c:pt idx="1191">
                  <c:v>298.89466841759685</c:v>
                </c:pt>
                <c:pt idx="1192">
                  <c:v>298.89466841759685</c:v>
                </c:pt>
                <c:pt idx="1193">
                  <c:v>298.89466841759685</c:v>
                </c:pt>
                <c:pt idx="1194">
                  <c:v>298.89466841759685</c:v>
                </c:pt>
                <c:pt idx="1195">
                  <c:v>298.89466841759685</c:v>
                </c:pt>
                <c:pt idx="1196">
                  <c:v>298.89466841759685</c:v>
                </c:pt>
                <c:pt idx="1197">
                  <c:v>298.89466841759685</c:v>
                </c:pt>
                <c:pt idx="1198">
                  <c:v>298.89466841759685</c:v>
                </c:pt>
                <c:pt idx="1199">
                  <c:v>274.02007879185817</c:v>
                </c:pt>
                <c:pt idx="1200">
                  <c:v>274.02007879185817</c:v>
                </c:pt>
                <c:pt idx="1201">
                  <c:v>274.02007879185817</c:v>
                </c:pt>
                <c:pt idx="1202">
                  <c:v>274.02007879185817</c:v>
                </c:pt>
                <c:pt idx="1203">
                  <c:v>274.02007879185817</c:v>
                </c:pt>
                <c:pt idx="1204">
                  <c:v>274.02007879185817</c:v>
                </c:pt>
                <c:pt idx="1205">
                  <c:v>274.02007879185817</c:v>
                </c:pt>
                <c:pt idx="1206">
                  <c:v>274.02007879185817</c:v>
                </c:pt>
                <c:pt idx="1207">
                  <c:v>274.02007879185817</c:v>
                </c:pt>
                <c:pt idx="1208">
                  <c:v>274.02007879185817</c:v>
                </c:pt>
                <c:pt idx="1209">
                  <c:v>274.02007879185817</c:v>
                </c:pt>
                <c:pt idx="1210">
                  <c:v>274.02007879185817</c:v>
                </c:pt>
                <c:pt idx="1211">
                  <c:v>274.02007879185817</c:v>
                </c:pt>
                <c:pt idx="1212">
                  <c:v>274.02007879185817</c:v>
                </c:pt>
                <c:pt idx="1213">
                  <c:v>274.02007879185817</c:v>
                </c:pt>
                <c:pt idx="1214">
                  <c:v>274.02007879185817</c:v>
                </c:pt>
                <c:pt idx="1215">
                  <c:v>274.02007879185817</c:v>
                </c:pt>
                <c:pt idx="1216">
                  <c:v>274.02007879185817</c:v>
                </c:pt>
                <c:pt idx="1217">
                  <c:v>274.02007879185817</c:v>
                </c:pt>
                <c:pt idx="1218">
                  <c:v>291.1336309914642</c:v>
                </c:pt>
                <c:pt idx="1219">
                  <c:v>291.1336309914642</c:v>
                </c:pt>
                <c:pt idx="1220">
                  <c:v>291.1336309914642</c:v>
                </c:pt>
                <c:pt idx="1221">
                  <c:v>291.1336309914642</c:v>
                </c:pt>
                <c:pt idx="1222">
                  <c:v>291.1336309914642</c:v>
                </c:pt>
                <c:pt idx="1223">
                  <c:v>291.1336309914642</c:v>
                </c:pt>
                <c:pt idx="1224">
                  <c:v>291.1336309914642</c:v>
                </c:pt>
                <c:pt idx="1225">
                  <c:v>291.1336309914642</c:v>
                </c:pt>
                <c:pt idx="1226">
                  <c:v>291.1336309914642</c:v>
                </c:pt>
                <c:pt idx="1227">
                  <c:v>291.1336309914642</c:v>
                </c:pt>
                <c:pt idx="1228">
                  <c:v>291.1336309914642</c:v>
                </c:pt>
                <c:pt idx="1229">
                  <c:v>291.1336309914642</c:v>
                </c:pt>
                <c:pt idx="1230">
                  <c:v>291.1336309914642</c:v>
                </c:pt>
                <c:pt idx="1231">
                  <c:v>291.1336309914642</c:v>
                </c:pt>
                <c:pt idx="1232">
                  <c:v>291.1336309914642</c:v>
                </c:pt>
                <c:pt idx="1233">
                  <c:v>291.1336309914642</c:v>
                </c:pt>
                <c:pt idx="1234">
                  <c:v>291.1336309914642</c:v>
                </c:pt>
                <c:pt idx="1235">
                  <c:v>291.1336309914642</c:v>
                </c:pt>
                <c:pt idx="1236">
                  <c:v>291.1336309914642</c:v>
                </c:pt>
                <c:pt idx="1237">
                  <c:v>291.1336309914642</c:v>
                </c:pt>
                <c:pt idx="1238">
                  <c:v>291.1336309914642</c:v>
                </c:pt>
                <c:pt idx="1239">
                  <c:v>291.1336309914642</c:v>
                </c:pt>
                <c:pt idx="1240">
                  <c:v>295.51260669730794</c:v>
                </c:pt>
                <c:pt idx="1241">
                  <c:v>295.51260669730794</c:v>
                </c:pt>
                <c:pt idx="1242">
                  <c:v>295.51260669730794</c:v>
                </c:pt>
                <c:pt idx="1243">
                  <c:v>295.51260669730794</c:v>
                </c:pt>
                <c:pt idx="1244">
                  <c:v>295.51260669730794</c:v>
                </c:pt>
                <c:pt idx="1245">
                  <c:v>295.51260669730794</c:v>
                </c:pt>
                <c:pt idx="1246">
                  <c:v>295.51260669730794</c:v>
                </c:pt>
                <c:pt idx="1247">
                  <c:v>295.51260669730794</c:v>
                </c:pt>
                <c:pt idx="1248">
                  <c:v>295.51260669730794</c:v>
                </c:pt>
                <c:pt idx="1249">
                  <c:v>295.51260669730794</c:v>
                </c:pt>
                <c:pt idx="1250">
                  <c:v>295.51260669730794</c:v>
                </c:pt>
                <c:pt idx="1251">
                  <c:v>295.51260669730794</c:v>
                </c:pt>
                <c:pt idx="1252">
                  <c:v>295.51260669730794</c:v>
                </c:pt>
                <c:pt idx="1253">
                  <c:v>295.51260669730794</c:v>
                </c:pt>
                <c:pt idx="1254">
                  <c:v>295.51260669730794</c:v>
                </c:pt>
                <c:pt idx="1255">
                  <c:v>295.51260669730794</c:v>
                </c:pt>
                <c:pt idx="1256">
                  <c:v>295.51260669730794</c:v>
                </c:pt>
                <c:pt idx="1257">
                  <c:v>295.51260669730794</c:v>
                </c:pt>
                <c:pt idx="1258">
                  <c:v>295.51260669730794</c:v>
                </c:pt>
                <c:pt idx="1259">
                  <c:v>295.51260669730794</c:v>
                </c:pt>
                <c:pt idx="1260">
                  <c:v>295.51260669730794</c:v>
                </c:pt>
                <c:pt idx="1261">
                  <c:v>295.51260669730794</c:v>
                </c:pt>
                <c:pt idx="1262">
                  <c:v>327.28562048588316</c:v>
                </c:pt>
                <c:pt idx="1263">
                  <c:v>327.28562048588316</c:v>
                </c:pt>
                <c:pt idx="1264">
                  <c:v>327.28562048588316</c:v>
                </c:pt>
                <c:pt idx="1265">
                  <c:v>327.28562048588316</c:v>
                </c:pt>
                <c:pt idx="1266">
                  <c:v>327.28562048588316</c:v>
                </c:pt>
                <c:pt idx="1267">
                  <c:v>327.28562048588316</c:v>
                </c:pt>
                <c:pt idx="1268">
                  <c:v>327.28562048588316</c:v>
                </c:pt>
                <c:pt idx="1269">
                  <c:v>327.28562048588316</c:v>
                </c:pt>
                <c:pt idx="1270">
                  <c:v>327.28562048588316</c:v>
                </c:pt>
                <c:pt idx="1271">
                  <c:v>327.28562048588316</c:v>
                </c:pt>
                <c:pt idx="1272">
                  <c:v>327.28562048588316</c:v>
                </c:pt>
                <c:pt idx="1273">
                  <c:v>327.28562048588316</c:v>
                </c:pt>
                <c:pt idx="1274">
                  <c:v>327.28562048588316</c:v>
                </c:pt>
                <c:pt idx="1275">
                  <c:v>327.28562048588316</c:v>
                </c:pt>
                <c:pt idx="1276">
                  <c:v>327.28562048588316</c:v>
                </c:pt>
                <c:pt idx="1277">
                  <c:v>327.28562048588316</c:v>
                </c:pt>
                <c:pt idx="1278">
                  <c:v>327.28562048588316</c:v>
                </c:pt>
                <c:pt idx="1279">
                  <c:v>327.28562048588316</c:v>
                </c:pt>
                <c:pt idx="1280">
                  <c:v>327.28562048588316</c:v>
                </c:pt>
                <c:pt idx="1281">
                  <c:v>351.5204202232436</c:v>
                </c:pt>
                <c:pt idx="1282">
                  <c:v>351.5204202232436</c:v>
                </c:pt>
                <c:pt idx="1283">
                  <c:v>351.5204202232436</c:v>
                </c:pt>
                <c:pt idx="1284">
                  <c:v>351.5204202232436</c:v>
                </c:pt>
                <c:pt idx="1285">
                  <c:v>351.5204202232436</c:v>
                </c:pt>
                <c:pt idx="1286">
                  <c:v>351.5204202232436</c:v>
                </c:pt>
                <c:pt idx="1287">
                  <c:v>351.5204202232436</c:v>
                </c:pt>
                <c:pt idx="1288">
                  <c:v>351.5204202232436</c:v>
                </c:pt>
                <c:pt idx="1289">
                  <c:v>351.5204202232436</c:v>
                </c:pt>
                <c:pt idx="1290">
                  <c:v>351.5204202232436</c:v>
                </c:pt>
                <c:pt idx="1291">
                  <c:v>351.5204202232436</c:v>
                </c:pt>
                <c:pt idx="1292">
                  <c:v>351.5204202232436</c:v>
                </c:pt>
                <c:pt idx="1293">
                  <c:v>351.5204202232436</c:v>
                </c:pt>
                <c:pt idx="1294">
                  <c:v>351.5204202232436</c:v>
                </c:pt>
                <c:pt idx="1295">
                  <c:v>351.5204202232436</c:v>
                </c:pt>
                <c:pt idx="1296">
                  <c:v>351.5204202232436</c:v>
                </c:pt>
                <c:pt idx="1297">
                  <c:v>351.5204202232436</c:v>
                </c:pt>
                <c:pt idx="1298">
                  <c:v>351.5204202232436</c:v>
                </c:pt>
                <c:pt idx="1299">
                  <c:v>351.5204202232436</c:v>
                </c:pt>
                <c:pt idx="1300">
                  <c:v>351.5204202232436</c:v>
                </c:pt>
                <c:pt idx="1301">
                  <c:v>351.5204202232436</c:v>
                </c:pt>
                <c:pt idx="1302">
                  <c:v>351.5204202232436</c:v>
                </c:pt>
                <c:pt idx="1303">
                  <c:v>351.5204202232436</c:v>
                </c:pt>
                <c:pt idx="1304">
                  <c:v>311.50101116217991</c:v>
                </c:pt>
                <c:pt idx="1305">
                  <c:v>311.50101116217991</c:v>
                </c:pt>
                <c:pt idx="1306">
                  <c:v>311.50101116217991</c:v>
                </c:pt>
                <c:pt idx="1307">
                  <c:v>311.50101116217991</c:v>
                </c:pt>
                <c:pt idx="1308">
                  <c:v>311.50101116217991</c:v>
                </c:pt>
                <c:pt idx="1309">
                  <c:v>311.50101116217991</c:v>
                </c:pt>
                <c:pt idx="1310">
                  <c:v>311.50101116217991</c:v>
                </c:pt>
                <c:pt idx="1311">
                  <c:v>311.50101116217991</c:v>
                </c:pt>
                <c:pt idx="1312">
                  <c:v>311.50101116217991</c:v>
                </c:pt>
                <c:pt idx="1313">
                  <c:v>311.50101116217991</c:v>
                </c:pt>
                <c:pt idx="1314">
                  <c:v>311.50101116217991</c:v>
                </c:pt>
                <c:pt idx="1315">
                  <c:v>311.50101116217991</c:v>
                </c:pt>
                <c:pt idx="1316">
                  <c:v>311.50101116217991</c:v>
                </c:pt>
                <c:pt idx="1317">
                  <c:v>311.50101116217991</c:v>
                </c:pt>
                <c:pt idx="1318">
                  <c:v>311.50101116217991</c:v>
                </c:pt>
                <c:pt idx="1319">
                  <c:v>311.50101116217991</c:v>
                </c:pt>
                <c:pt idx="1320">
                  <c:v>311.50101116217991</c:v>
                </c:pt>
                <c:pt idx="1321">
                  <c:v>311.50101116217991</c:v>
                </c:pt>
                <c:pt idx="1322">
                  <c:v>311.50101116217991</c:v>
                </c:pt>
                <c:pt idx="1323">
                  <c:v>318.83184504267894</c:v>
                </c:pt>
                <c:pt idx="1324">
                  <c:v>318.83184504267894</c:v>
                </c:pt>
                <c:pt idx="1325">
                  <c:v>318.83184504267894</c:v>
                </c:pt>
                <c:pt idx="1326">
                  <c:v>318.83184504267894</c:v>
                </c:pt>
                <c:pt idx="1327">
                  <c:v>318.83184504267894</c:v>
                </c:pt>
                <c:pt idx="1328">
                  <c:v>318.83184504267894</c:v>
                </c:pt>
                <c:pt idx="1329">
                  <c:v>318.83184504267894</c:v>
                </c:pt>
                <c:pt idx="1330">
                  <c:v>318.83184504267894</c:v>
                </c:pt>
                <c:pt idx="1331">
                  <c:v>318.83184504267894</c:v>
                </c:pt>
                <c:pt idx="1332">
                  <c:v>318.83184504267894</c:v>
                </c:pt>
                <c:pt idx="1333">
                  <c:v>318.83184504267894</c:v>
                </c:pt>
                <c:pt idx="1334">
                  <c:v>318.83184504267894</c:v>
                </c:pt>
                <c:pt idx="1335">
                  <c:v>318.83184504267894</c:v>
                </c:pt>
                <c:pt idx="1336">
                  <c:v>318.83184504267894</c:v>
                </c:pt>
                <c:pt idx="1337">
                  <c:v>318.83184504267894</c:v>
                </c:pt>
                <c:pt idx="1338">
                  <c:v>318.83184504267894</c:v>
                </c:pt>
                <c:pt idx="1339">
                  <c:v>318.83184504267894</c:v>
                </c:pt>
                <c:pt idx="1340">
                  <c:v>318.83184504267894</c:v>
                </c:pt>
                <c:pt idx="1341">
                  <c:v>318.83184504267894</c:v>
                </c:pt>
                <c:pt idx="1342">
                  <c:v>318.83184504267894</c:v>
                </c:pt>
                <c:pt idx="1343">
                  <c:v>289.1745502298096</c:v>
                </c:pt>
                <c:pt idx="1344">
                  <c:v>289.1745502298096</c:v>
                </c:pt>
                <c:pt idx="1345">
                  <c:v>289.1745502298096</c:v>
                </c:pt>
                <c:pt idx="1346">
                  <c:v>289.1745502298096</c:v>
                </c:pt>
                <c:pt idx="1347">
                  <c:v>289.1745502298096</c:v>
                </c:pt>
                <c:pt idx="1348">
                  <c:v>289.1745502298096</c:v>
                </c:pt>
                <c:pt idx="1349">
                  <c:v>289.1745502298096</c:v>
                </c:pt>
                <c:pt idx="1350">
                  <c:v>289.1745502298096</c:v>
                </c:pt>
                <c:pt idx="1351">
                  <c:v>289.1745502298096</c:v>
                </c:pt>
                <c:pt idx="1352">
                  <c:v>289.1745502298096</c:v>
                </c:pt>
                <c:pt idx="1353">
                  <c:v>289.1745502298096</c:v>
                </c:pt>
                <c:pt idx="1354">
                  <c:v>289.1745502298096</c:v>
                </c:pt>
                <c:pt idx="1355">
                  <c:v>289.1745502298096</c:v>
                </c:pt>
                <c:pt idx="1356">
                  <c:v>289.1745502298096</c:v>
                </c:pt>
                <c:pt idx="1357">
                  <c:v>289.1745502298096</c:v>
                </c:pt>
                <c:pt idx="1358">
                  <c:v>289.1745502298096</c:v>
                </c:pt>
                <c:pt idx="1359">
                  <c:v>289.1745502298096</c:v>
                </c:pt>
                <c:pt idx="1360">
                  <c:v>289.1745502298096</c:v>
                </c:pt>
                <c:pt idx="1361">
                  <c:v>289.1745502298096</c:v>
                </c:pt>
                <c:pt idx="1362">
                  <c:v>289.1745502298096</c:v>
                </c:pt>
                <c:pt idx="1363">
                  <c:v>289.1745502298096</c:v>
                </c:pt>
                <c:pt idx="1364">
                  <c:v>289.1745502298096</c:v>
                </c:pt>
                <c:pt idx="1365">
                  <c:v>410.7114642153644</c:v>
                </c:pt>
                <c:pt idx="1366">
                  <c:v>410.7114642153644</c:v>
                </c:pt>
                <c:pt idx="1367">
                  <c:v>410.7114642153644</c:v>
                </c:pt>
                <c:pt idx="1368">
                  <c:v>410.7114642153644</c:v>
                </c:pt>
                <c:pt idx="1369">
                  <c:v>410.7114642153644</c:v>
                </c:pt>
                <c:pt idx="1370">
                  <c:v>410.7114642153644</c:v>
                </c:pt>
                <c:pt idx="1371">
                  <c:v>410.7114642153644</c:v>
                </c:pt>
                <c:pt idx="1372">
                  <c:v>410.7114642153644</c:v>
                </c:pt>
                <c:pt idx="1373">
                  <c:v>410.7114642153644</c:v>
                </c:pt>
                <c:pt idx="1374">
                  <c:v>410.7114642153644</c:v>
                </c:pt>
                <c:pt idx="1375">
                  <c:v>410.7114642153644</c:v>
                </c:pt>
                <c:pt idx="1376">
                  <c:v>410.7114642153644</c:v>
                </c:pt>
                <c:pt idx="1377">
                  <c:v>410.7114642153644</c:v>
                </c:pt>
                <c:pt idx="1378">
                  <c:v>410.7114642153644</c:v>
                </c:pt>
                <c:pt idx="1379">
                  <c:v>410.7114642153644</c:v>
                </c:pt>
                <c:pt idx="1380">
                  <c:v>410.7114642153644</c:v>
                </c:pt>
                <c:pt idx="1381">
                  <c:v>410.7114642153644</c:v>
                </c:pt>
                <c:pt idx="1382">
                  <c:v>410.7114642153644</c:v>
                </c:pt>
                <c:pt idx="1383">
                  <c:v>410.7114642153644</c:v>
                </c:pt>
                <c:pt idx="1384">
                  <c:v>410.7114642153644</c:v>
                </c:pt>
                <c:pt idx="1385">
                  <c:v>410.7114642153644</c:v>
                </c:pt>
                <c:pt idx="1386">
                  <c:v>410.7114642153644</c:v>
                </c:pt>
                <c:pt idx="1387">
                  <c:v>307.28363755745238</c:v>
                </c:pt>
                <c:pt idx="1388">
                  <c:v>307.28363755745238</c:v>
                </c:pt>
                <c:pt idx="1389">
                  <c:v>307.28363755745238</c:v>
                </c:pt>
                <c:pt idx="1390">
                  <c:v>307.28363755745238</c:v>
                </c:pt>
                <c:pt idx="1391">
                  <c:v>307.28363755745238</c:v>
                </c:pt>
                <c:pt idx="1392">
                  <c:v>307.28363755745238</c:v>
                </c:pt>
                <c:pt idx="1393">
                  <c:v>307.28363755745238</c:v>
                </c:pt>
                <c:pt idx="1394">
                  <c:v>307.28363755745238</c:v>
                </c:pt>
                <c:pt idx="1395">
                  <c:v>307.28363755745238</c:v>
                </c:pt>
                <c:pt idx="1396">
                  <c:v>307.28363755745238</c:v>
                </c:pt>
                <c:pt idx="1397">
                  <c:v>307.28363755745238</c:v>
                </c:pt>
                <c:pt idx="1398">
                  <c:v>307.28363755745238</c:v>
                </c:pt>
                <c:pt idx="1399">
                  <c:v>307.28363755745238</c:v>
                </c:pt>
                <c:pt idx="1400">
                  <c:v>307.28363755745238</c:v>
                </c:pt>
                <c:pt idx="1401">
                  <c:v>307.28363755745238</c:v>
                </c:pt>
                <c:pt idx="1402">
                  <c:v>307.28363755745238</c:v>
                </c:pt>
                <c:pt idx="1403">
                  <c:v>307.28363755745238</c:v>
                </c:pt>
                <c:pt idx="1404">
                  <c:v>307.28363755745238</c:v>
                </c:pt>
                <c:pt idx="1405">
                  <c:v>307.28363755745238</c:v>
                </c:pt>
                <c:pt idx="1406">
                  <c:v>307.28363755745238</c:v>
                </c:pt>
                <c:pt idx="1407">
                  <c:v>307.28363755745238</c:v>
                </c:pt>
                <c:pt idx="1408">
                  <c:v>291.23594221930398</c:v>
                </c:pt>
                <c:pt idx="1409">
                  <c:v>291.23594221930398</c:v>
                </c:pt>
                <c:pt idx="1410">
                  <c:v>291.23594221930398</c:v>
                </c:pt>
                <c:pt idx="1411">
                  <c:v>291.23594221930398</c:v>
                </c:pt>
                <c:pt idx="1412">
                  <c:v>291.23594221930398</c:v>
                </c:pt>
                <c:pt idx="1413">
                  <c:v>291.23594221930398</c:v>
                </c:pt>
                <c:pt idx="1414">
                  <c:v>291.23594221930398</c:v>
                </c:pt>
                <c:pt idx="1415">
                  <c:v>291.23594221930398</c:v>
                </c:pt>
                <c:pt idx="1416">
                  <c:v>291.23594221930398</c:v>
                </c:pt>
                <c:pt idx="1417">
                  <c:v>291.23594221930398</c:v>
                </c:pt>
                <c:pt idx="1418">
                  <c:v>291.23594221930398</c:v>
                </c:pt>
                <c:pt idx="1419">
                  <c:v>291.23594221930398</c:v>
                </c:pt>
                <c:pt idx="1420">
                  <c:v>291.23594221930398</c:v>
                </c:pt>
                <c:pt idx="1421">
                  <c:v>291.23594221930398</c:v>
                </c:pt>
                <c:pt idx="1422">
                  <c:v>291.23594221930398</c:v>
                </c:pt>
                <c:pt idx="1423">
                  <c:v>291.23594221930398</c:v>
                </c:pt>
                <c:pt idx="1424">
                  <c:v>291.23594221930398</c:v>
                </c:pt>
                <c:pt idx="1425">
                  <c:v>291.23594221930398</c:v>
                </c:pt>
                <c:pt idx="1426">
                  <c:v>291.23594221930398</c:v>
                </c:pt>
                <c:pt idx="1427">
                  <c:v>291.23594221930398</c:v>
                </c:pt>
                <c:pt idx="1428">
                  <c:v>291.23594221930398</c:v>
                </c:pt>
                <c:pt idx="1429">
                  <c:v>291.23594221930398</c:v>
                </c:pt>
                <c:pt idx="1430">
                  <c:v>289.71561391989496</c:v>
                </c:pt>
                <c:pt idx="1431">
                  <c:v>289.71561391989496</c:v>
                </c:pt>
                <c:pt idx="1432">
                  <c:v>289.71561391989496</c:v>
                </c:pt>
                <c:pt idx="1433">
                  <c:v>289.71561391989496</c:v>
                </c:pt>
                <c:pt idx="1434">
                  <c:v>289.71561391989496</c:v>
                </c:pt>
                <c:pt idx="1435">
                  <c:v>289.71561391989496</c:v>
                </c:pt>
                <c:pt idx="1436">
                  <c:v>289.71561391989496</c:v>
                </c:pt>
                <c:pt idx="1437">
                  <c:v>289.71561391989496</c:v>
                </c:pt>
                <c:pt idx="1438">
                  <c:v>289.71561391989496</c:v>
                </c:pt>
                <c:pt idx="1439">
                  <c:v>289.71561391989496</c:v>
                </c:pt>
                <c:pt idx="1440">
                  <c:v>289.71561391989496</c:v>
                </c:pt>
                <c:pt idx="1441">
                  <c:v>289.71561391989496</c:v>
                </c:pt>
                <c:pt idx="1442">
                  <c:v>289.71561391989496</c:v>
                </c:pt>
                <c:pt idx="1443">
                  <c:v>289.71561391989496</c:v>
                </c:pt>
                <c:pt idx="1444">
                  <c:v>289.71561391989496</c:v>
                </c:pt>
                <c:pt idx="1445">
                  <c:v>289.71561391989496</c:v>
                </c:pt>
                <c:pt idx="1446">
                  <c:v>289.71561391989496</c:v>
                </c:pt>
                <c:pt idx="1447">
                  <c:v>289.71561391989496</c:v>
                </c:pt>
                <c:pt idx="1448">
                  <c:v>289.71561391989496</c:v>
                </c:pt>
                <c:pt idx="1449">
                  <c:v>289.71561391989496</c:v>
                </c:pt>
                <c:pt idx="1450">
                  <c:v>289.71561391989496</c:v>
                </c:pt>
                <c:pt idx="1451">
                  <c:v>289.71561391989496</c:v>
                </c:pt>
                <c:pt idx="1452">
                  <c:v>289.71561391989496</c:v>
                </c:pt>
                <c:pt idx="1453">
                  <c:v>267.40790544977017</c:v>
                </c:pt>
                <c:pt idx="1454">
                  <c:v>267.40790544977017</c:v>
                </c:pt>
                <c:pt idx="1455">
                  <c:v>267.40790544977017</c:v>
                </c:pt>
                <c:pt idx="1456">
                  <c:v>267.40790544977017</c:v>
                </c:pt>
                <c:pt idx="1457">
                  <c:v>267.40790544977017</c:v>
                </c:pt>
                <c:pt idx="1458">
                  <c:v>267.40790544977017</c:v>
                </c:pt>
                <c:pt idx="1459">
                  <c:v>267.40790544977017</c:v>
                </c:pt>
                <c:pt idx="1460">
                  <c:v>267.40790544977017</c:v>
                </c:pt>
                <c:pt idx="1461">
                  <c:v>267.40790544977017</c:v>
                </c:pt>
                <c:pt idx="1462">
                  <c:v>267.40790544977017</c:v>
                </c:pt>
                <c:pt idx="1463">
                  <c:v>267.40790544977017</c:v>
                </c:pt>
                <c:pt idx="1464">
                  <c:v>267.40790544977017</c:v>
                </c:pt>
                <c:pt idx="1465">
                  <c:v>267.40790544977017</c:v>
                </c:pt>
                <c:pt idx="1466">
                  <c:v>267.40790544977017</c:v>
                </c:pt>
                <c:pt idx="1467">
                  <c:v>267.40790544977017</c:v>
                </c:pt>
                <c:pt idx="1468">
                  <c:v>267.40790544977017</c:v>
                </c:pt>
                <c:pt idx="1469">
                  <c:v>267.40790544977017</c:v>
                </c:pt>
                <c:pt idx="1470">
                  <c:v>267.40790544977017</c:v>
                </c:pt>
                <c:pt idx="1471">
                  <c:v>267.40790544977017</c:v>
                </c:pt>
                <c:pt idx="1472">
                  <c:v>267.40790544977017</c:v>
                </c:pt>
                <c:pt idx="1473">
                  <c:v>267.40790544977017</c:v>
                </c:pt>
                <c:pt idx="1474">
                  <c:v>227.60470124753775</c:v>
                </c:pt>
                <c:pt idx="1475">
                  <c:v>227.60470124753775</c:v>
                </c:pt>
                <c:pt idx="1476">
                  <c:v>227.60470124753775</c:v>
                </c:pt>
                <c:pt idx="1477">
                  <c:v>227.60470124753775</c:v>
                </c:pt>
                <c:pt idx="1478">
                  <c:v>227.60470124753775</c:v>
                </c:pt>
                <c:pt idx="1479">
                  <c:v>227.60470124753775</c:v>
                </c:pt>
                <c:pt idx="1480">
                  <c:v>227.60470124753775</c:v>
                </c:pt>
                <c:pt idx="1481">
                  <c:v>227.60470124753775</c:v>
                </c:pt>
                <c:pt idx="1482">
                  <c:v>227.60470124753775</c:v>
                </c:pt>
                <c:pt idx="1483">
                  <c:v>227.60470124753775</c:v>
                </c:pt>
                <c:pt idx="1484">
                  <c:v>227.60470124753775</c:v>
                </c:pt>
                <c:pt idx="1485">
                  <c:v>227.60470124753775</c:v>
                </c:pt>
                <c:pt idx="1486">
                  <c:v>227.60470124753775</c:v>
                </c:pt>
                <c:pt idx="1487">
                  <c:v>227.60470124753775</c:v>
                </c:pt>
                <c:pt idx="1488">
                  <c:v>227.60470124753775</c:v>
                </c:pt>
                <c:pt idx="1489">
                  <c:v>227.60470124753775</c:v>
                </c:pt>
                <c:pt idx="1490">
                  <c:v>227.60470124753775</c:v>
                </c:pt>
                <c:pt idx="1491">
                  <c:v>227.60470124753775</c:v>
                </c:pt>
                <c:pt idx="1492">
                  <c:v>227.60470124753775</c:v>
                </c:pt>
                <c:pt idx="1493">
                  <c:v>227.60470124753775</c:v>
                </c:pt>
                <c:pt idx="1494">
                  <c:v>227.60470124753775</c:v>
                </c:pt>
                <c:pt idx="1495">
                  <c:v>227.60470124753775</c:v>
                </c:pt>
                <c:pt idx="1496">
                  <c:v>205.5873801707157</c:v>
                </c:pt>
                <c:pt idx="1497">
                  <c:v>205.5873801707157</c:v>
                </c:pt>
                <c:pt idx="1498">
                  <c:v>205.5873801707157</c:v>
                </c:pt>
                <c:pt idx="1499">
                  <c:v>205.5873801707157</c:v>
                </c:pt>
                <c:pt idx="1500">
                  <c:v>205.5873801707157</c:v>
                </c:pt>
                <c:pt idx="1501">
                  <c:v>205.5873801707157</c:v>
                </c:pt>
                <c:pt idx="1502">
                  <c:v>205.5873801707157</c:v>
                </c:pt>
                <c:pt idx="1503">
                  <c:v>205.5873801707157</c:v>
                </c:pt>
                <c:pt idx="1504">
                  <c:v>205.5873801707157</c:v>
                </c:pt>
                <c:pt idx="1505">
                  <c:v>205.5873801707157</c:v>
                </c:pt>
                <c:pt idx="1506">
                  <c:v>205.5873801707157</c:v>
                </c:pt>
                <c:pt idx="1507">
                  <c:v>205.5873801707157</c:v>
                </c:pt>
                <c:pt idx="1508">
                  <c:v>205.5873801707157</c:v>
                </c:pt>
                <c:pt idx="1509">
                  <c:v>205.5873801707157</c:v>
                </c:pt>
                <c:pt idx="1510">
                  <c:v>205.5873801707157</c:v>
                </c:pt>
                <c:pt idx="1511">
                  <c:v>205.5873801707157</c:v>
                </c:pt>
                <c:pt idx="1512">
                  <c:v>205.5873801707157</c:v>
                </c:pt>
                <c:pt idx="1513">
                  <c:v>205.5873801707157</c:v>
                </c:pt>
                <c:pt idx="1514">
                  <c:v>205.5873801707157</c:v>
                </c:pt>
                <c:pt idx="1515">
                  <c:v>205.5873801707157</c:v>
                </c:pt>
                <c:pt idx="1516">
                  <c:v>205.5873801707157</c:v>
                </c:pt>
                <c:pt idx="1517">
                  <c:v>205.5873801707157</c:v>
                </c:pt>
                <c:pt idx="1518">
                  <c:v>192.89141168745897</c:v>
                </c:pt>
                <c:pt idx="1519">
                  <c:v>192.89141168745897</c:v>
                </c:pt>
                <c:pt idx="1520">
                  <c:v>192.89141168745897</c:v>
                </c:pt>
                <c:pt idx="1521">
                  <c:v>192.89141168745897</c:v>
                </c:pt>
                <c:pt idx="1522">
                  <c:v>192.89141168745897</c:v>
                </c:pt>
                <c:pt idx="1523">
                  <c:v>192.89141168745897</c:v>
                </c:pt>
                <c:pt idx="1524">
                  <c:v>192.89141168745897</c:v>
                </c:pt>
                <c:pt idx="1525">
                  <c:v>192.89141168745897</c:v>
                </c:pt>
                <c:pt idx="1526">
                  <c:v>192.89141168745897</c:v>
                </c:pt>
                <c:pt idx="1527">
                  <c:v>192.89141168745897</c:v>
                </c:pt>
                <c:pt idx="1528">
                  <c:v>192.89141168745897</c:v>
                </c:pt>
                <c:pt idx="1529">
                  <c:v>192.89141168745897</c:v>
                </c:pt>
                <c:pt idx="1530">
                  <c:v>192.89141168745897</c:v>
                </c:pt>
                <c:pt idx="1531">
                  <c:v>192.89141168745897</c:v>
                </c:pt>
                <c:pt idx="1532">
                  <c:v>192.89141168745897</c:v>
                </c:pt>
                <c:pt idx="1533">
                  <c:v>192.89141168745897</c:v>
                </c:pt>
                <c:pt idx="1534">
                  <c:v>192.89141168745897</c:v>
                </c:pt>
                <c:pt idx="1535">
                  <c:v>192.89141168745897</c:v>
                </c:pt>
                <c:pt idx="1536">
                  <c:v>192.89141168745897</c:v>
                </c:pt>
                <c:pt idx="1537">
                  <c:v>192.89141168745897</c:v>
                </c:pt>
                <c:pt idx="1538">
                  <c:v>192.89141168745897</c:v>
                </c:pt>
                <c:pt idx="1539">
                  <c:v>222.40006565988182</c:v>
                </c:pt>
                <c:pt idx="1540">
                  <c:v>222.40006565988182</c:v>
                </c:pt>
                <c:pt idx="1541">
                  <c:v>222.40006565988182</c:v>
                </c:pt>
                <c:pt idx="1542">
                  <c:v>222.40006565988182</c:v>
                </c:pt>
                <c:pt idx="1543">
                  <c:v>222.40006565988182</c:v>
                </c:pt>
                <c:pt idx="1544">
                  <c:v>222.40006565988182</c:v>
                </c:pt>
                <c:pt idx="1545">
                  <c:v>222.40006565988182</c:v>
                </c:pt>
                <c:pt idx="1546">
                  <c:v>222.40006565988182</c:v>
                </c:pt>
                <c:pt idx="1547">
                  <c:v>222.40006565988182</c:v>
                </c:pt>
                <c:pt idx="1548">
                  <c:v>222.40006565988182</c:v>
                </c:pt>
                <c:pt idx="1549">
                  <c:v>222.40006565988182</c:v>
                </c:pt>
                <c:pt idx="1550">
                  <c:v>222.40006565988182</c:v>
                </c:pt>
                <c:pt idx="1551">
                  <c:v>222.40006565988182</c:v>
                </c:pt>
                <c:pt idx="1552">
                  <c:v>222.40006565988182</c:v>
                </c:pt>
                <c:pt idx="1553">
                  <c:v>222.40006565988182</c:v>
                </c:pt>
                <c:pt idx="1554">
                  <c:v>222.40006565988182</c:v>
                </c:pt>
                <c:pt idx="1555">
                  <c:v>222.40006565988182</c:v>
                </c:pt>
                <c:pt idx="1556">
                  <c:v>222.40006565988182</c:v>
                </c:pt>
                <c:pt idx="1557">
                  <c:v>222.40006565988182</c:v>
                </c:pt>
                <c:pt idx="1558">
                  <c:v>222.40006565988182</c:v>
                </c:pt>
                <c:pt idx="1559">
                  <c:v>222.40006565988182</c:v>
                </c:pt>
                <c:pt idx="1560">
                  <c:v>222.40006565988182</c:v>
                </c:pt>
                <c:pt idx="1561">
                  <c:v>222.40006565988182</c:v>
                </c:pt>
                <c:pt idx="1562">
                  <c:v>307.55196323046619</c:v>
                </c:pt>
                <c:pt idx="1563">
                  <c:v>307.55196323046619</c:v>
                </c:pt>
                <c:pt idx="1564">
                  <c:v>307.55196323046619</c:v>
                </c:pt>
                <c:pt idx="1565">
                  <c:v>307.55196323046619</c:v>
                </c:pt>
                <c:pt idx="1566">
                  <c:v>307.55196323046619</c:v>
                </c:pt>
                <c:pt idx="1567">
                  <c:v>307.55196323046619</c:v>
                </c:pt>
                <c:pt idx="1568">
                  <c:v>307.55196323046619</c:v>
                </c:pt>
                <c:pt idx="1569">
                  <c:v>307.55196323046619</c:v>
                </c:pt>
                <c:pt idx="1570">
                  <c:v>307.55196323046619</c:v>
                </c:pt>
                <c:pt idx="1571">
                  <c:v>307.55196323046619</c:v>
                </c:pt>
                <c:pt idx="1572">
                  <c:v>307.55196323046619</c:v>
                </c:pt>
                <c:pt idx="1573">
                  <c:v>307.55196323046619</c:v>
                </c:pt>
                <c:pt idx="1574">
                  <c:v>307.55196323046619</c:v>
                </c:pt>
                <c:pt idx="1575">
                  <c:v>307.55196323046619</c:v>
                </c:pt>
                <c:pt idx="1576">
                  <c:v>307.55196323046619</c:v>
                </c:pt>
                <c:pt idx="1577">
                  <c:v>307.55196323046619</c:v>
                </c:pt>
                <c:pt idx="1578">
                  <c:v>307.55196323046619</c:v>
                </c:pt>
                <c:pt idx="1579">
                  <c:v>307.55196323046619</c:v>
                </c:pt>
                <c:pt idx="1580">
                  <c:v>307.55196323046619</c:v>
                </c:pt>
                <c:pt idx="1581">
                  <c:v>307.55196323046619</c:v>
                </c:pt>
                <c:pt idx="1582">
                  <c:v>307.55196323046619</c:v>
                </c:pt>
                <c:pt idx="1583">
                  <c:v>254.93779382797109</c:v>
                </c:pt>
                <c:pt idx="1584">
                  <c:v>254.93779382797109</c:v>
                </c:pt>
                <c:pt idx="1585">
                  <c:v>254.93779382797109</c:v>
                </c:pt>
                <c:pt idx="1586">
                  <c:v>254.93779382797109</c:v>
                </c:pt>
                <c:pt idx="1587">
                  <c:v>254.93779382797109</c:v>
                </c:pt>
                <c:pt idx="1588">
                  <c:v>254.93779382797109</c:v>
                </c:pt>
                <c:pt idx="1589">
                  <c:v>254.93779382797109</c:v>
                </c:pt>
                <c:pt idx="1590">
                  <c:v>254.93779382797109</c:v>
                </c:pt>
                <c:pt idx="1591">
                  <c:v>254.93779382797109</c:v>
                </c:pt>
                <c:pt idx="1592">
                  <c:v>254.93779382797109</c:v>
                </c:pt>
                <c:pt idx="1593">
                  <c:v>254.93779382797109</c:v>
                </c:pt>
                <c:pt idx="1594">
                  <c:v>254.93779382797109</c:v>
                </c:pt>
                <c:pt idx="1595">
                  <c:v>254.93779382797109</c:v>
                </c:pt>
                <c:pt idx="1596">
                  <c:v>254.93779382797109</c:v>
                </c:pt>
                <c:pt idx="1597">
                  <c:v>254.93779382797109</c:v>
                </c:pt>
                <c:pt idx="1598">
                  <c:v>254.93779382797109</c:v>
                </c:pt>
                <c:pt idx="1599">
                  <c:v>254.93779382797109</c:v>
                </c:pt>
                <c:pt idx="1600">
                  <c:v>254.93779382797109</c:v>
                </c:pt>
                <c:pt idx="1601">
                  <c:v>254.93779382797109</c:v>
                </c:pt>
                <c:pt idx="1602">
                  <c:v>254.93779382797109</c:v>
                </c:pt>
                <c:pt idx="1603">
                  <c:v>254.93779382797109</c:v>
                </c:pt>
              </c:numCache>
            </c:numRef>
          </c:val>
          <c:smooth val="0"/>
          <c:extLst>
            <c:ext xmlns:c16="http://schemas.microsoft.com/office/drawing/2014/chart" uri="{C3380CC4-5D6E-409C-BE32-E72D297353CC}">
              <c16:uniqueId val="{00000001-60DB-4DD6-9FFD-F9385F377F2D}"/>
            </c:ext>
          </c:extLst>
        </c:ser>
        <c:ser>
          <c:idx val="2"/>
          <c:order val="2"/>
          <c:tx>
            <c:strRef>
              <c:f>Fuel!$G$4</c:f>
              <c:strCache>
                <c:ptCount val="1"/>
                <c:pt idx="0">
                  <c:v>PLATTS USGC HSFO (WB)</c:v>
                </c:pt>
              </c:strCache>
            </c:strRef>
          </c:tx>
          <c:spPr>
            <a:ln w="38100"/>
          </c:spPr>
          <c:marker>
            <c:symbol val="none"/>
          </c:marker>
          <c:cat>
            <c:numRef>
              <c:f>Fuel!$C$94:$C$1697</c:f>
              <c:numCache>
                <c:formatCode>m/d/yyyy</c:formatCode>
                <c:ptCount val="1604"/>
                <c:pt idx="1">
                  <c:v>44677</c:v>
                </c:pt>
                <c:pt idx="2">
                  <c:v>44676</c:v>
                </c:pt>
                <c:pt idx="3">
                  <c:v>44673</c:v>
                </c:pt>
                <c:pt idx="4">
                  <c:v>44672</c:v>
                </c:pt>
                <c:pt idx="5">
                  <c:v>44671</c:v>
                </c:pt>
                <c:pt idx="6">
                  <c:v>44670</c:v>
                </c:pt>
                <c:pt idx="7">
                  <c:v>44669</c:v>
                </c:pt>
                <c:pt idx="8">
                  <c:v>44665</c:v>
                </c:pt>
                <c:pt idx="9">
                  <c:v>44664</c:v>
                </c:pt>
                <c:pt idx="10">
                  <c:v>44663</c:v>
                </c:pt>
                <c:pt idx="11">
                  <c:v>44662</c:v>
                </c:pt>
                <c:pt idx="12">
                  <c:v>44659</c:v>
                </c:pt>
                <c:pt idx="13">
                  <c:v>44658</c:v>
                </c:pt>
                <c:pt idx="14">
                  <c:v>44657</c:v>
                </c:pt>
                <c:pt idx="15">
                  <c:v>44656</c:v>
                </c:pt>
                <c:pt idx="16">
                  <c:v>44655</c:v>
                </c:pt>
                <c:pt idx="17">
                  <c:v>44652</c:v>
                </c:pt>
                <c:pt idx="18">
                  <c:v>44651</c:v>
                </c:pt>
                <c:pt idx="19">
                  <c:v>44650</c:v>
                </c:pt>
                <c:pt idx="20">
                  <c:v>44649</c:v>
                </c:pt>
                <c:pt idx="21">
                  <c:v>44648</c:v>
                </c:pt>
                <c:pt idx="22">
                  <c:v>44645</c:v>
                </c:pt>
                <c:pt idx="23">
                  <c:v>44644</c:v>
                </c:pt>
                <c:pt idx="24">
                  <c:v>44643</c:v>
                </c:pt>
                <c:pt idx="25">
                  <c:v>44642</c:v>
                </c:pt>
                <c:pt idx="26">
                  <c:v>44641</c:v>
                </c:pt>
                <c:pt idx="27">
                  <c:v>44638</c:v>
                </c:pt>
                <c:pt idx="28">
                  <c:v>44637</c:v>
                </c:pt>
                <c:pt idx="29">
                  <c:v>44636</c:v>
                </c:pt>
                <c:pt idx="30">
                  <c:v>44635</c:v>
                </c:pt>
                <c:pt idx="31">
                  <c:v>44634</c:v>
                </c:pt>
                <c:pt idx="32">
                  <c:v>44631</c:v>
                </c:pt>
                <c:pt idx="33">
                  <c:v>44630</c:v>
                </c:pt>
                <c:pt idx="34">
                  <c:v>44629</c:v>
                </c:pt>
                <c:pt idx="35">
                  <c:v>44628</c:v>
                </c:pt>
                <c:pt idx="36">
                  <c:v>44627</c:v>
                </c:pt>
                <c:pt idx="37">
                  <c:v>44624</c:v>
                </c:pt>
                <c:pt idx="38">
                  <c:v>44623</c:v>
                </c:pt>
                <c:pt idx="39">
                  <c:v>44622</c:v>
                </c:pt>
                <c:pt idx="40">
                  <c:v>44621</c:v>
                </c:pt>
                <c:pt idx="41">
                  <c:v>44620</c:v>
                </c:pt>
                <c:pt idx="42">
                  <c:v>44617</c:v>
                </c:pt>
                <c:pt idx="43">
                  <c:v>44616</c:v>
                </c:pt>
                <c:pt idx="44">
                  <c:v>44615</c:v>
                </c:pt>
                <c:pt idx="45">
                  <c:v>44614</c:v>
                </c:pt>
                <c:pt idx="46">
                  <c:v>44610</c:v>
                </c:pt>
                <c:pt idx="47">
                  <c:v>44609</c:v>
                </c:pt>
                <c:pt idx="48">
                  <c:v>44608</c:v>
                </c:pt>
                <c:pt idx="49">
                  <c:v>44607</c:v>
                </c:pt>
                <c:pt idx="50">
                  <c:v>44606</c:v>
                </c:pt>
                <c:pt idx="51">
                  <c:v>44603</c:v>
                </c:pt>
                <c:pt idx="52">
                  <c:v>44602</c:v>
                </c:pt>
                <c:pt idx="53">
                  <c:v>44601</c:v>
                </c:pt>
                <c:pt idx="54">
                  <c:v>44600</c:v>
                </c:pt>
                <c:pt idx="55">
                  <c:v>44599</c:v>
                </c:pt>
                <c:pt idx="56">
                  <c:v>44596</c:v>
                </c:pt>
                <c:pt idx="57">
                  <c:v>44595</c:v>
                </c:pt>
                <c:pt idx="58">
                  <c:v>44594</c:v>
                </c:pt>
                <c:pt idx="59">
                  <c:v>44593</c:v>
                </c:pt>
                <c:pt idx="60">
                  <c:v>44592</c:v>
                </c:pt>
                <c:pt idx="61">
                  <c:v>44589</c:v>
                </c:pt>
                <c:pt idx="62">
                  <c:v>44588</c:v>
                </c:pt>
                <c:pt idx="63">
                  <c:v>44587</c:v>
                </c:pt>
                <c:pt idx="64">
                  <c:v>44586</c:v>
                </c:pt>
                <c:pt idx="65">
                  <c:v>44585</c:v>
                </c:pt>
                <c:pt idx="66">
                  <c:v>44582</c:v>
                </c:pt>
                <c:pt idx="67">
                  <c:v>44581</c:v>
                </c:pt>
                <c:pt idx="68">
                  <c:v>44580</c:v>
                </c:pt>
                <c:pt idx="69">
                  <c:v>44579</c:v>
                </c:pt>
                <c:pt idx="70">
                  <c:v>44578</c:v>
                </c:pt>
                <c:pt idx="71">
                  <c:v>44575</c:v>
                </c:pt>
                <c:pt idx="72">
                  <c:v>44574</c:v>
                </c:pt>
                <c:pt idx="73">
                  <c:v>44573</c:v>
                </c:pt>
                <c:pt idx="74">
                  <c:v>44572</c:v>
                </c:pt>
                <c:pt idx="75">
                  <c:v>44571</c:v>
                </c:pt>
                <c:pt idx="76">
                  <c:v>44568</c:v>
                </c:pt>
                <c:pt idx="77">
                  <c:v>44567</c:v>
                </c:pt>
                <c:pt idx="78">
                  <c:v>44566</c:v>
                </c:pt>
                <c:pt idx="79">
                  <c:v>44565</c:v>
                </c:pt>
                <c:pt idx="80">
                  <c:v>44564</c:v>
                </c:pt>
                <c:pt idx="81">
                  <c:v>44560</c:v>
                </c:pt>
                <c:pt idx="82">
                  <c:v>44559</c:v>
                </c:pt>
                <c:pt idx="83">
                  <c:v>44558</c:v>
                </c:pt>
                <c:pt idx="84">
                  <c:v>44557</c:v>
                </c:pt>
                <c:pt idx="85">
                  <c:v>44553</c:v>
                </c:pt>
                <c:pt idx="86">
                  <c:v>44552</c:v>
                </c:pt>
                <c:pt idx="87">
                  <c:v>44551</c:v>
                </c:pt>
                <c:pt idx="88">
                  <c:v>44550</c:v>
                </c:pt>
                <c:pt idx="89">
                  <c:v>44547</c:v>
                </c:pt>
                <c:pt idx="90">
                  <c:v>44546</c:v>
                </c:pt>
                <c:pt idx="91">
                  <c:v>44545</c:v>
                </c:pt>
                <c:pt idx="92">
                  <c:v>44544</c:v>
                </c:pt>
                <c:pt idx="93">
                  <c:v>44543</c:v>
                </c:pt>
                <c:pt idx="94">
                  <c:v>44540</c:v>
                </c:pt>
                <c:pt idx="95">
                  <c:v>44539</c:v>
                </c:pt>
                <c:pt idx="96">
                  <c:v>44538</c:v>
                </c:pt>
                <c:pt idx="97">
                  <c:v>44537</c:v>
                </c:pt>
                <c:pt idx="98">
                  <c:v>44536</c:v>
                </c:pt>
                <c:pt idx="99">
                  <c:v>44533</c:v>
                </c:pt>
                <c:pt idx="100">
                  <c:v>44532</c:v>
                </c:pt>
                <c:pt idx="101">
                  <c:v>44531</c:v>
                </c:pt>
                <c:pt idx="102">
                  <c:v>44530</c:v>
                </c:pt>
                <c:pt idx="103">
                  <c:v>44529</c:v>
                </c:pt>
                <c:pt idx="104">
                  <c:v>44524</c:v>
                </c:pt>
                <c:pt idx="105">
                  <c:v>44523</c:v>
                </c:pt>
                <c:pt idx="106">
                  <c:v>44522</c:v>
                </c:pt>
                <c:pt idx="107">
                  <c:v>44519</c:v>
                </c:pt>
                <c:pt idx="108">
                  <c:v>44518</c:v>
                </c:pt>
                <c:pt idx="109">
                  <c:v>44517</c:v>
                </c:pt>
                <c:pt idx="110">
                  <c:v>44516</c:v>
                </c:pt>
                <c:pt idx="111">
                  <c:v>44515</c:v>
                </c:pt>
                <c:pt idx="112">
                  <c:v>44512</c:v>
                </c:pt>
                <c:pt idx="113">
                  <c:v>44511</c:v>
                </c:pt>
                <c:pt idx="114">
                  <c:v>44510</c:v>
                </c:pt>
                <c:pt idx="115">
                  <c:v>44509</c:v>
                </c:pt>
                <c:pt idx="116">
                  <c:v>44508</c:v>
                </c:pt>
                <c:pt idx="117">
                  <c:v>44505</c:v>
                </c:pt>
                <c:pt idx="118">
                  <c:v>44504</c:v>
                </c:pt>
                <c:pt idx="119">
                  <c:v>44503</c:v>
                </c:pt>
                <c:pt idx="120">
                  <c:v>44502</c:v>
                </c:pt>
                <c:pt idx="121">
                  <c:v>44501</c:v>
                </c:pt>
                <c:pt idx="122">
                  <c:v>44498</c:v>
                </c:pt>
                <c:pt idx="123">
                  <c:v>44497</c:v>
                </c:pt>
                <c:pt idx="124">
                  <c:v>44496</c:v>
                </c:pt>
                <c:pt idx="125">
                  <c:v>44495</c:v>
                </c:pt>
                <c:pt idx="126">
                  <c:v>44494</c:v>
                </c:pt>
                <c:pt idx="127">
                  <c:v>44491</c:v>
                </c:pt>
                <c:pt idx="128">
                  <c:v>44490</c:v>
                </c:pt>
                <c:pt idx="129">
                  <c:v>44489</c:v>
                </c:pt>
                <c:pt idx="130">
                  <c:v>44488</c:v>
                </c:pt>
                <c:pt idx="131">
                  <c:v>44487</c:v>
                </c:pt>
                <c:pt idx="132">
                  <c:v>44484</c:v>
                </c:pt>
                <c:pt idx="133">
                  <c:v>44483</c:v>
                </c:pt>
                <c:pt idx="134">
                  <c:v>44482</c:v>
                </c:pt>
                <c:pt idx="135">
                  <c:v>44481</c:v>
                </c:pt>
                <c:pt idx="136">
                  <c:v>44480</c:v>
                </c:pt>
                <c:pt idx="137">
                  <c:v>44477</c:v>
                </c:pt>
                <c:pt idx="138">
                  <c:v>44476</c:v>
                </c:pt>
                <c:pt idx="139">
                  <c:v>44475</c:v>
                </c:pt>
                <c:pt idx="140">
                  <c:v>44474</c:v>
                </c:pt>
                <c:pt idx="141">
                  <c:v>44473</c:v>
                </c:pt>
                <c:pt idx="142">
                  <c:v>44470</c:v>
                </c:pt>
                <c:pt idx="143">
                  <c:v>44469</c:v>
                </c:pt>
                <c:pt idx="144">
                  <c:v>44468</c:v>
                </c:pt>
                <c:pt idx="145">
                  <c:v>44467</c:v>
                </c:pt>
                <c:pt idx="146">
                  <c:v>44464</c:v>
                </c:pt>
                <c:pt idx="147">
                  <c:v>44463</c:v>
                </c:pt>
                <c:pt idx="148">
                  <c:v>44462</c:v>
                </c:pt>
                <c:pt idx="149">
                  <c:v>44461</c:v>
                </c:pt>
                <c:pt idx="150">
                  <c:v>44460</c:v>
                </c:pt>
                <c:pt idx="151">
                  <c:v>44459</c:v>
                </c:pt>
                <c:pt idx="152">
                  <c:v>44456</c:v>
                </c:pt>
                <c:pt idx="153">
                  <c:v>44455</c:v>
                </c:pt>
                <c:pt idx="154">
                  <c:v>44454</c:v>
                </c:pt>
                <c:pt idx="155">
                  <c:v>44453</c:v>
                </c:pt>
                <c:pt idx="156">
                  <c:v>44452</c:v>
                </c:pt>
                <c:pt idx="157">
                  <c:v>44449</c:v>
                </c:pt>
                <c:pt idx="158">
                  <c:v>44448</c:v>
                </c:pt>
                <c:pt idx="159">
                  <c:v>44447</c:v>
                </c:pt>
                <c:pt idx="160">
                  <c:v>44446</c:v>
                </c:pt>
                <c:pt idx="161">
                  <c:v>44445</c:v>
                </c:pt>
                <c:pt idx="162">
                  <c:v>44442</c:v>
                </c:pt>
                <c:pt idx="163">
                  <c:v>44441</c:v>
                </c:pt>
                <c:pt idx="164">
                  <c:v>44440</c:v>
                </c:pt>
                <c:pt idx="165">
                  <c:v>44439</c:v>
                </c:pt>
                <c:pt idx="166">
                  <c:v>44438</c:v>
                </c:pt>
                <c:pt idx="167">
                  <c:v>44435</c:v>
                </c:pt>
                <c:pt idx="168">
                  <c:v>44434</c:v>
                </c:pt>
                <c:pt idx="169">
                  <c:v>44433</c:v>
                </c:pt>
                <c:pt idx="170">
                  <c:v>44432</c:v>
                </c:pt>
                <c:pt idx="171">
                  <c:v>44431</c:v>
                </c:pt>
                <c:pt idx="172">
                  <c:v>44428</c:v>
                </c:pt>
                <c:pt idx="173">
                  <c:v>44427</c:v>
                </c:pt>
                <c:pt idx="174">
                  <c:v>44426</c:v>
                </c:pt>
                <c:pt idx="175">
                  <c:v>44425</c:v>
                </c:pt>
                <c:pt idx="176">
                  <c:v>44424</c:v>
                </c:pt>
                <c:pt idx="177">
                  <c:v>44421</c:v>
                </c:pt>
                <c:pt idx="178">
                  <c:v>44420</c:v>
                </c:pt>
                <c:pt idx="179">
                  <c:v>44419</c:v>
                </c:pt>
                <c:pt idx="180">
                  <c:v>44418</c:v>
                </c:pt>
                <c:pt idx="181">
                  <c:v>44417</c:v>
                </c:pt>
                <c:pt idx="182">
                  <c:v>44414</c:v>
                </c:pt>
                <c:pt idx="183">
                  <c:v>44413</c:v>
                </c:pt>
                <c:pt idx="184">
                  <c:v>44412</c:v>
                </c:pt>
                <c:pt idx="185">
                  <c:v>44411</c:v>
                </c:pt>
                <c:pt idx="186">
                  <c:v>44410</c:v>
                </c:pt>
                <c:pt idx="187">
                  <c:v>44407</c:v>
                </c:pt>
                <c:pt idx="188">
                  <c:v>44406</c:v>
                </c:pt>
                <c:pt idx="189">
                  <c:v>44405</c:v>
                </c:pt>
                <c:pt idx="190">
                  <c:v>44404</c:v>
                </c:pt>
                <c:pt idx="191">
                  <c:v>44403</c:v>
                </c:pt>
                <c:pt idx="192">
                  <c:v>44400</c:v>
                </c:pt>
                <c:pt idx="193">
                  <c:v>44399</c:v>
                </c:pt>
                <c:pt idx="194">
                  <c:v>44398</c:v>
                </c:pt>
                <c:pt idx="195">
                  <c:v>44397</c:v>
                </c:pt>
                <c:pt idx="196">
                  <c:v>44396</c:v>
                </c:pt>
                <c:pt idx="197">
                  <c:v>44393</c:v>
                </c:pt>
                <c:pt idx="198">
                  <c:v>44392</c:v>
                </c:pt>
                <c:pt idx="199">
                  <c:v>44391</c:v>
                </c:pt>
                <c:pt idx="200">
                  <c:v>44390</c:v>
                </c:pt>
                <c:pt idx="201">
                  <c:v>44389</c:v>
                </c:pt>
                <c:pt idx="202">
                  <c:v>44386</c:v>
                </c:pt>
                <c:pt idx="203">
                  <c:v>44385</c:v>
                </c:pt>
                <c:pt idx="204">
                  <c:v>44384</c:v>
                </c:pt>
                <c:pt idx="205">
                  <c:v>44383</c:v>
                </c:pt>
                <c:pt idx="206">
                  <c:v>44382</c:v>
                </c:pt>
                <c:pt idx="207">
                  <c:v>44379</c:v>
                </c:pt>
                <c:pt idx="208">
                  <c:v>44378</c:v>
                </c:pt>
                <c:pt idx="209">
                  <c:v>44377</c:v>
                </c:pt>
                <c:pt idx="210">
                  <c:v>44376</c:v>
                </c:pt>
                <c:pt idx="211">
                  <c:v>44375</c:v>
                </c:pt>
                <c:pt idx="212">
                  <c:v>44372</c:v>
                </c:pt>
                <c:pt idx="213">
                  <c:v>44371</c:v>
                </c:pt>
                <c:pt idx="214">
                  <c:v>44370</c:v>
                </c:pt>
                <c:pt idx="215">
                  <c:v>44369</c:v>
                </c:pt>
                <c:pt idx="216">
                  <c:v>44368</c:v>
                </c:pt>
                <c:pt idx="217">
                  <c:v>44365</c:v>
                </c:pt>
                <c:pt idx="218">
                  <c:v>44364</c:v>
                </c:pt>
                <c:pt idx="219">
                  <c:v>44363</c:v>
                </c:pt>
                <c:pt idx="220">
                  <c:v>44362</c:v>
                </c:pt>
                <c:pt idx="221">
                  <c:v>44361</c:v>
                </c:pt>
                <c:pt idx="222">
                  <c:v>44358</c:v>
                </c:pt>
                <c:pt idx="223">
                  <c:v>44357</c:v>
                </c:pt>
                <c:pt idx="224">
                  <c:v>44350</c:v>
                </c:pt>
                <c:pt idx="225">
                  <c:v>44349</c:v>
                </c:pt>
                <c:pt idx="226">
                  <c:v>44348</c:v>
                </c:pt>
                <c:pt idx="227">
                  <c:v>44347</c:v>
                </c:pt>
                <c:pt idx="228">
                  <c:v>44344</c:v>
                </c:pt>
                <c:pt idx="229">
                  <c:v>44343</c:v>
                </c:pt>
                <c:pt idx="230">
                  <c:v>44342</c:v>
                </c:pt>
                <c:pt idx="231">
                  <c:v>44341</c:v>
                </c:pt>
                <c:pt idx="232">
                  <c:v>44340</c:v>
                </c:pt>
                <c:pt idx="233">
                  <c:v>44337</c:v>
                </c:pt>
                <c:pt idx="234">
                  <c:v>44336</c:v>
                </c:pt>
                <c:pt idx="235">
                  <c:v>44335</c:v>
                </c:pt>
                <c:pt idx="236">
                  <c:v>44334</c:v>
                </c:pt>
                <c:pt idx="237">
                  <c:v>44333</c:v>
                </c:pt>
                <c:pt idx="238">
                  <c:v>44330</c:v>
                </c:pt>
                <c:pt idx="239">
                  <c:v>44329</c:v>
                </c:pt>
                <c:pt idx="240">
                  <c:v>44328</c:v>
                </c:pt>
                <c:pt idx="241">
                  <c:v>44327</c:v>
                </c:pt>
                <c:pt idx="242">
                  <c:v>44326</c:v>
                </c:pt>
                <c:pt idx="243">
                  <c:v>44323</c:v>
                </c:pt>
                <c:pt idx="244">
                  <c:v>44322</c:v>
                </c:pt>
                <c:pt idx="245">
                  <c:v>44321</c:v>
                </c:pt>
                <c:pt idx="246">
                  <c:v>44320</c:v>
                </c:pt>
                <c:pt idx="247">
                  <c:v>44319</c:v>
                </c:pt>
                <c:pt idx="248">
                  <c:v>44316</c:v>
                </c:pt>
                <c:pt idx="249">
                  <c:v>44315</c:v>
                </c:pt>
                <c:pt idx="250">
                  <c:v>44314</c:v>
                </c:pt>
                <c:pt idx="251">
                  <c:v>44313</c:v>
                </c:pt>
                <c:pt idx="252">
                  <c:v>44312</c:v>
                </c:pt>
                <c:pt idx="253">
                  <c:v>44309</c:v>
                </c:pt>
                <c:pt idx="254">
                  <c:v>44308</c:v>
                </c:pt>
                <c:pt idx="255">
                  <c:v>44307</c:v>
                </c:pt>
                <c:pt idx="256">
                  <c:v>44306</c:v>
                </c:pt>
                <c:pt idx="257">
                  <c:v>44305</c:v>
                </c:pt>
                <c:pt idx="258">
                  <c:v>44302</c:v>
                </c:pt>
                <c:pt idx="259">
                  <c:v>44301</c:v>
                </c:pt>
                <c:pt idx="260">
                  <c:v>44300</c:v>
                </c:pt>
                <c:pt idx="261">
                  <c:v>44299</c:v>
                </c:pt>
                <c:pt idx="262">
                  <c:v>44298</c:v>
                </c:pt>
                <c:pt idx="263">
                  <c:v>44295</c:v>
                </c:pt>
                <c:pt idx="264">
                  <c:v>44294</c:v>
                </c:pt>
                <c:pt idx="265">
                  <c:v>44293</c:v>
                </c:pt>
                <c:pt idx="266">
                  <c:v>44292</c:v>
                </c:pt>
                <c:pt idx="267">
                  <c:v>44291</c:v>
                </c:pt>
                <c:pt idx="268">
                  <c:v>44288</c:v>
                </c:pt>
                <c:pt idx="269">
                  <c:v>44287</c:v>
                </c:pt>
                <c:pt idx="270">
                  <c:v>44286</c:v>
                </c:pt>
                <c:pt idx="271">
                  <c:v>44285</c:v>
                </c:pt>
                <c:pt idx="272">
                  <c:v>44284</c:v>
                </c:pt>
                <c:pt idx="273">
                  <c:v>44281</c:v>
                </c:pt>
                <c:pt idx="274">
                  <c:v>44280</c:v>
                </c:pt>
                <c:pt idx="275">
                  <c:v>44279</c:v>
                </c:pt>
                <c:pt idx="276">
                  <c:v>44278</c:v>
                </c:pt>
                <c:pt idx="277">
                  <c:v>44277</c:v>
                </c:pt>
                <c:pt idx="278">
                  <c:v>44274</c:v>
                </c:pt>
                <c:pt idx="279">
                  <c:v>44273</c:v>
                </c:pt>
                <c:pt idx="280">
                  <c:v>44272</c:v>
                </c:pt>
                <c:pt idx="281">
                  <c:v>44271</c:v>
                </c:pt>
                <c:pt idx="282">
                  <c:v>44270</c:v>
                </c:pt>
                <c:pt idx="283">
                  <c:v>44267</c:v>
                </c:pt>
                <c:pt idx="284">
                  <c:v>44266</c:v>
                </c:pt>
                <c:pt idx="285">
                  <c:v>44265</c:v>
                </c:pt>
                <c:pt idx="286">
                  <c:v>44264</c:v>
                </c:pt>
                <c:pt idx="287">
                  <c:v>44263</c:v>
                </c:pt>
                <c:pt idx="288">
                  <c:v>44260</c:v>
                </c:pt>
                <c:pt idx="289">
                  <c:v>44259</c:v>
                </c:pt>
                <c:pt idx="290">
                  <c:v>44258</c:v>
                </c:pt>
                <c:pt idx="291">
                  <c:v>44257</c:v>
                </c:pt>
                <c:pt idx="292">
                  <c:v>44256</c:v>
                </c:pt>
                <c:pt idx="293">
                  <c:v>44253</c:v>
                </c:pt>
                <c:pt idx="294">
                  <c:v>44252</c:v>
                </c:pt>
                <c:pt idx="295">
                  <c:v>44251</c:v>
                </c:pt>
                <c:pt idx="296">
                  <c:v>44250</c:v>
                </c:pt>
                <c:pt idx="297">
                  <c:v>44249</c:v>
                </c:pt>
                <c:pt idx="298">
                  <c:v>44246</c:v>
                </c:pt>
                <c:pt idx="299">
                  <c:v>44245</c:v>
                </c:pt>
                <c:pt idx="300">
                  <c:v>44244</c:v>
                </c:pt>
                <c:pt idx="301">
                  <c:v>44243</c:v>
                </c:pt>
                <c:pt idx="302">
                  <c:v>44242</c:v>
                </c:pt>
                <c:pt idx="303">
                  <c:v>44239</c:v>
                </c:pt>
                <c:pt idx="304">
                  <c:v>44238</c:v>
                </c:pt>
                <c:pt idx="305">
                  <c:v>44237</c:v>
                </c:pt>
                <c:pt idx="306">
                  <c:v>44236</c:v>
                </c:pt>
                <c:pt idx="307">
                  <c:v>44235</c:v>
                </c:pt>
                <c:pt idx="308">
                  <c:v>44232</c:v>
                </c:pt>
                <c:pt idx="309">
                  <c:v>44231</c:v>
                </c:pt>
                <c:pt idx="310">
                  <c:v>44230</c:v>
                </c:pt>
                <c:pt idx="311">
                  <c:v>44229</c:v>
                </c:pt>
                <c:pt idx="312">
                  <c:v>44228</c:v>
                </c:pt>
                <c:pt idx="313">
                  <c:v>44225</c:v>
                </c:pt>
                <c:pt idx="314">
                  <c:v>44224</c:v>
                </c:pt>
                <c:pt idx="315">
                  <c:v>44223</c:v>
                </c:pt>
                <c:pt idx="316">
                  <c:v>44222</c:v>
                </c:pt>
                <c:pt idx="317">
                  <c:v>44221</c:v>
                </c:pt>
                <c:pt idx="318">
                  <c:v>44218</c:v>
                </c:pt>
                <c:pt idx="319">
                  <c:v>44217</c:v>
                </c:pt>
                <c:pt idx="320">
                  <c:v>44216</c:v>
                </c:pt>
                <c:pt idx="321">
                  <c:v>44215</c:v>
                </c:pt>
                <c:pt idx="322">
                  <c:v>44214</c:v>
                </c:pt>
                <c:pt idx="323">
                  <c:v>44211</c:v>
                </c:pt>
                <c:pt idx="324">
                  <c:v>44210</c:v>
                </c:pt>
                <c:pt idx="325">
                  <c:v>44209</c:v>
                </c:pt>
                <c:pt idx="326">
                  <c:v>44208</c:v>
                </c:pt>
                <c:pt idx="327">
                  <c:v>44207</c:v>
                </c:pt>
                <c:pt idx="328">
                  <c:v>44204</c:v>
                </c:pt>
                <c:pt idx="329">
                  <c:v>44203</c:v>
                </c:pt>
                <c:pt idx="330">
                  <c:v>44202</c:v>
                </c:pt>
                <c:pt idx="331">
                  <c:v>44201</c:v>
                </c:pt>
                <c:pt idx="332">
                  <c:v>44200</c:v>
                </c:pt>
                <c:pt idx="333">
                  <c:v>44196</c:v>
                </c:pt>
                <c:pt idx="334">
                  <c:v>44195</c:v>
                </c:pt>
                <c:pt idx="335">
                  <c:v>44194</c:v>
                </c:pt>
                <c:pt idx="336">
                  <c:v>44193</c:v>
                </c:pt>
                <c:pt idx="337">
                  <c:v>44189</c:v>
                </c:pt>
                <c:pt idx="338">
                  <c:v>44188</c:v>
                </c:pt>
                <c:pt idx="339">
                  <c:v>44187</c:v>
                </c:pt>
                <c:pt idx="340">
                  <c:v>44186</c:v>
                </c:pt>
                <c:pt idx="341">
                  <c:v>44183</c:v>
                </c:pt>
                <c:pt idx="342">
                  <c:v>44182</c:v>
                </c:pt>
                <c:pt idx="343">
                  <c:v>44181</c:v>
                </c:pt>
                <c:pt idx="344">
                  <c:v>44180</c:v>
                </c:pt>
                <c:pt idx="345">
                  <c:v>44179</c:v>
                </c:pt>
                <c:pt idx="346">
                  <c:v>44176</c:v>
                </c:pt>
                <c:pt idx="347">
                  <c:v>44175</c:v>
                </c:pt>
                <c:pt idx="348">
                  <c:v>44174</c:v>
                </c:pt>
                <c:pt idx="349">
                  <c:v>44173</c:v>
                </c:pt>
                <c:pt idx="350">
                  <c:v>44172</c:v>
                </c:pt>
                <c:pt idx="351">
                  <c:v>44169</c:v>
                </c:pt>
                <c:pt idx="352">
                  <c:v>44168</c:v>
                </c:pt>
                <c:pt idx="353">
                  <c:v>44167</c:v>
                </c:pt>
                <c:pt idx="354">
                  <c:v>44166</c:v>
                </c:pt>
                <c:pt idx="355">
                  <c:v>44165</c:v>
                </c:pt>
                <c:pt idx="356">
                  <c:v>44162</c:v>
                </c:pt>
                <c:pt idx="357">
                  <c:v>44161</c:v>
                </c:pt>
                <c:pt idx="358">
                  <c:v>44160</c:v>
                </c:pt>
                <c:pt idx="359">
                  <c:v>44159</c:v>
                </c:pt>
                <c:pt idx="360">
                  <c:v>44158</c:v>
                </c:pt>
                <c:pt idx="361">
                  <c:v>44155</c:v>
                </c:pt>
                <c:pt idx="362">
                  <c:v>44154</c:v>
                </c:pt>
                <c:pt idx="363">
                  <c:v>44153</c:v>
                </c:pt>
                <c:pt idx="364">
                  <c:v>44152</c:v>
                </c:pt>
                <c:pt idx="365">
                  <c:v>44151</c:v>
                </c:pt>
                <c:pt idx="366">
                  <c:v>44148</c:v>
                </c:pt>
                <c:pt idx="367">
                  <c:v>44147</c:v>
                </c:pt>
                <c:pt idx="368">
                  <c:v>44146</c:v>
                </c:pt>
                <c:pt idx="369">
                  <c:v>44145</c:v>
                </c:pt>
                <c:pt idx="370">
                  <c:v>44144</c:v>
                </c:pt>
                <c:pt idx="371">
                  <c:v>44141</c:v>
                </c:pt>
                <c:pt idx="372">
                  <c:v>44140</c:v>
                </c:pt>
                <c:pt idx="373">
                  <c:v>44139</c:v>
                </c:pt>
                <c:pt idx="374">
                  <c:v>44138</c:v>
                </c:pt>
                <c:pt idx="375">
                  <c:v>44137</c:v>
                </c:pt>
                <c:pt idx="376">
                  <c:v>44134</c:v>
                </c:pt>
                <c:pt idx="377">
                  <c:v>44133</c:v>
                </c:pt>
                <c:pt idx="378">
                  <c:v>44132</c:v>
                </c:pt>
                <c:pt idx="379">
                  <c:v>44131</c:v>
                </c:pt>
                <c:pt idx="380">
                  <c:v>44130</c:v>
                </c:pt>
                <c:pt idx="381">
                  <c:v>44127</c:v>
                </c:pt>
                <c:pt idx="382">
                  <c:v>44126</c:v>
                </c:pt>
                <c:pt idx="383">
                  <c:v>44125</c:v>
                </c:pt>
                <c:pt idx="384">
                  <c:v>44124</c:v>
                </c:pt>
                <c:pt idx="385">
                  <c:v>44123</c:v>
                </c:pt>
                <c:pt idx="386">
                  <c:v>44120</c:v>
                </c:pt>
                <c:pt idx="387">
                  <c:v>44119</c:v>
                </c:pt>
                <c:pt idx="388">
                  <c:v>44118</c:v>
                </c:pt>
                <c:pt idx="389">
                  <c:v>44117</c:v>
                </c:pt>
                <c:pt idx="390">
                  <c:v>44116</c:v>
                </c:pt>
                <c:pt idx="391">
                  <c:v>44113</c:v>
                </c:pt>
                <c:pt idx="392">
                  <c:v>44112</c:v>
                </c:pt>
                <c:pt idx="393">
                  <c:v>44111</c:v>
                </c:pt>
                <c:pt idx="394">
                  <c:v>44110</c:v>
                </c:pt>
                <c:pt idx="395">
                  <c:v>44109</c:v>
                </c:pt>
                <c:pt idx="396">
                  <c:v>44106</c:v>
                </c:pt>
                <c:pt idx="397">
                  <c:v>44105</c:v>
                </c:pt>
                <c:pt idx="398">
                  <c:v>44104</c:v>
                </c:pt>
                <c:pt idx="399">
                  <c:v>44103</c:v>
                </c:pt>
                <c:pt idx="400">
                  <c:v>44102</c:v>
                </c:pt>
                <c:pt idx="401">
                  <c:v>44099</c:v>
                </c:pt>
                <c:pt idx="402">
                  <c:v>44098</c:v>
                </c:pt>
                <c:pt idx="403">
                  <c:v>44097</c:v>
                </c:pt>
                <c:pt idx="404">
                  <c:v>44096</c:v>
                </c:pt>
                <c:pt idx="405">
                  <c:v>44095</c:v>
                </c:pt>
                <c:pt idx="406">
                  <c:v>44092</c:v>
                </c:pt>
                <c:pt idx="407">
                  <c:v>44091</c:v>
                </c:pt>
                <c:pt idx="408">
                  <c:v>44090</c:v>
                </c:pt>
                <c:pt idx="409">
                  <c:v>44089</c:v>
                </c:pt>
                <c:pt idx="410">
                  <c:v>44088</c:v>
                </c:pt>
                <c:pt idx="411">
                  <c:v>44085</c:v>
                </c:pt>
                <c:pt idx="412">
                  <c:v>44084</c:v>
                </c:pt>
                <c:pt idx="413">
                  <c:v>44083</c:v>
                </c:pt>
                <c:pt idx="414">
                  <c:v>44082</c:v>
                </c:pt>
                <c:pt idx="415">
                  <c:v>44081</c:v>
                </c:pt>
                <c:pt idx="416">
                  <c:v>44078</c:v>
                </c:pt>
                <c:pt idx="417">
                  <c:v>44077</c:v>
                </c:pt>
                <c:pt idx="418">
                  <c:v>44076</c:v>
                </c:pt>
                <c:pt idx="419">
                  <c:v>44075</c:v>
                </c:pt>
                <c:pt idx="420">
                  <c:v>44074</c:v>
                </c:pt>
                <c:pt idx="421">
                  <c:v>44071</c:v>
                </c:pt>
                <c:pt idx="422">
                  <c:v>44070</c:v>
                </c:pt>
                <c:pt idx="423">
                  <c:v>44069</c:v>
                </c:pt>
                <c:pt idx="424">
                  <c:v>44068</c:v>
                </c:pt>
                <c:pt idx="425">
                  <c:v>44067</c:v>
                </c:pt>
                <c:pt idx="426">
                  <c:v>44064</c:v>
                </c:pt>
                <c:pt idx="427">
                  <c:v>44063</c:v>
                </c:pt>
                <c:pt idx="428">
                  <c:v>44062</c:v>
                </c:pt>
                <c:pt idx="429">
                  <c:v>44061</c:v>
                </c:pt>
                <c:pt idx="430">
                  <c:v>44060</c:v>
                </c:pt>
                <c:pt idx="431">
                  <c:v>44057</c:v>
                </c:pt>
                <c:pt idx="432">
                  <c:v>44056</c:v>
                </c:pt>
                <c:pt idx="433">
                  <c:v>44055</c:v>
                </c:pt>
                <c:pt idx="434">
                  <c:v>44054</c:v>
                </c:pt>
                <c:pt idx="435">
                  <c:v>44053</c:v>
                </c:pt>
                <c:pt idx="436">
                  <c:v>44050</c:v>
                </c:pt>
                <c:pt idx="437">
                  <c:v>44049</c:v>
                </c:pt>
                <c:pt idx="438">
                  <c:v>44048</c:v>
                </c:pt>
                <c:pt idx="439">
                  <c:v>44047</c:v>
                </c:pt>
                <c:pt idx="440">
                  <c:v>44046</c:v>
                </c:pt>
                <c:pt idx="441">
                  <c:v>44043</c:v>
                </c:pt>
                <c:pt idx="442">
                  <c:v>44042</c:v>
                </c:pt>
                <c:pt idx="443">
                  <c:v>44041</c:v>
                </c:pt>
                <c:pt idx="444">
                  <c:v>44040</c:v>
                </c:pt>
                <c:pt idx="445">
                  <c:v>44039</c:v>
                </c:pt>
                <c:pt idx="446">
                  <c:v>44036</c:v>
                </c:pt>
                <c:pt idx="447">
                  <c:v>44035</c:v>
                </c:pt>
                <c:pt idx="448">
                  <c:v>44034</c:v>
                </c:pt>
                <c:pt idx="449">
                  <c:v>44033</c:v>
                </c:pt>
                <c:pt idx="450">
                  <c:v>44032</c:v>
                </c:pt>
                <c:pt idx="451">
                  <c:v>44029</c:v>
                </c:pt>
                <c:pt idx="452">
                  <c:v>44028</c:v>
                </c:pt>
                <c:pt idx="453">
                  <c:v>44027</c:v>
                </c:pt>
                <c:pt idx="454">
                  <c:v>44026</c:v>
                </c:pt>
                <c:pt idx="455">
                  <c:v>44025</c:v>
                </c:pt>
                <c:pt idx="456">
                  <c:v>44022</c:v>
                </c:pt>
                <c:pt idx="457">
                  <c:v>44021</c:v>
                </c:pt>
                <c:pt idx="458">
                  <c:v>44020</c:v>
                </c:pt>
                <c:pt idx="459">
                  <c:v>44019</c:v>
                </c:pt>
                <c:pt idx="460">
                  <c:v>44018</c:v>
                </c:pt>
                <c:pt idx="461">
                  <c:v>44015</c:v>
                </c:pt>
                <c:pt idx="462">
                  <c:v>44014</c:v>
                </c:pt>
                <c:pt idx="463">
                  <c:v>44013</c:v>
                </c:pt>
                <c:pt idx="464">
                  <c:v>44012</c:v>
                </c:pt>
                <c:pt idx="465">
                  <c:v>44011</c:v>
                </c:pt>
                <c:pt idx="466">
                  <c:v>44008</c:v>
                </c:pt>
                <c:pt idx="467">
                  <c:v>44007</c:v>
                </c:pt>
                <c:pt idx="468">
                  <c:v>44006</c:v>
                </c:pt>
                <c:pt idx="469">
                  <c:v>44005</c:v>
                </c:pt>
                <c:pt idx="470">
                  <c:v>44004</c:v>
                </c:pt>
                <c:pt idx="471">
                  <c:v>44001</c:v>
                </c:pt>
                <c:pt idx="472">
                  <c:v>44000</c:v>
                </c:pt>
                <c:pt idx="473">
                  <c:v>43999</c:v>
                </c:pt>
                <c:pt idx="474">
                  <c:v>43998</c:v>
                </c:pt>
                <c:pt idx="475">
                  <c:v>43997</c:v>
                </c:pt>
                <c:pt idx="476">
                  <c:v>43994</c:v>
                </c:pt>
                <c:pt idx="477">
                  <c:v>43993</c:v>
                </c:pt>
                <c:pt idx="478">
                  <c:v>43992</c:v>
                </c:pt>
                <c:pt idx="479">
                  <c:v>43991</c:v>
                </c:pt>
                <c:pt idx="480">
                  <c:v>43990</c:v>
                </c:pt>
                <c:pt idx="481">
                  <c:v>43987</c:v>
                </c:pt>
                <c:pt idx="482">
                  <c:v>43986</c:v>
                </c:pt>
                <c:pt idx="483">
                  <c:v>43985</c:v>
                </c:pt>
                <c:pt idx="484">
                  <c:v>43984</c:v>
                </c:pt>
                <c:pt idx="485">
                  <c:v>43983</c:v>
                </c:pt>
                <c:pt idx="486">
                  <c:v>43980</c:v>
                </c:pt>
                <c:pt idx="487">
                  <c:v>43979</c:v>
                </c:pt>
                <c:pt idx="488">
                  <c:v>43978</c:v>
                </c:pt>
                <c:pt idx="489">
                  <c:v>43977</c:v>
                </c:pt>
                <c:pt idx="490">
                  <c:v>43973</c:v>
                </c:pt>
                <c:pt idx="491">
                  <c:v>43972</c:v>
                </c:pt>
                <c:pt idx="492">
                  <c:v>43971</c:v>
                </c:pt>
                <c:pt idx="493">
                  <c:v>43970</c:v>
                </c:pt>
                <c:pt idx="494">
                  <c:v>43969</c:v>
                </c:pt>
                <c:pt idx="495">
                  <c:v>43966</c:v>
                </c:pt>
                <c:pt idx="496">
                  <c:v>43965</c:v>
                </c:pt>
                <c:pt idx="497">
                  <c:v>43964</c:v>
                </c:pt>
                <c:pt idx="498">
                  <c:v>43963</c:v>
                </c:pt>
                <c:pt idx="499">
                  <c:v>43962</c:v>
                </c:pt>
                <c:pt idx="500">
                  <c:v>43959</c:v>
                </c:pt>
                <c:pt idx="501">
                  <c:v>43958</c:v>
                </c:pt>
                <c:pt idx="502">
                  <c:v>43957</c:v>
                </c:pt>
                <c:pt idx="503">
                  <c:v>43956</c:v>
                </c:pt>
                <c:pt idx="504">
                  <c:v>43955</c:v>
                </c:pt>
                <c:pt idx="505">
                  <c:v>43952</c:v>
                </c:pt>
                <c:pt idx="506">
                  <c:v>43951</c:v>
                </c:pt>
                <c:pt idx="507">
                  <c:v>43950</c:v>
                </c:pt>
                <c:pt idx="508">
                  <c:v>43949</c:v>
                </c:pt>
                <c:pt idx="509">
                  <c:v>43948</c:v>
                </c:pt>
                <c:pt idx="510">
                  <c:v>43945</c:v>
                </c:pt>
                <c:pt idx="511">
                  <c:v>43944</c:v>
                </c:pt>
                <c:pt idx="512">
                  <c:v>43943</c:v>
                </c:pt>
                <c:pt idx="513">
                  <c:v>43942</c:v>
                </c:pt>
                <c:pt idx="514">
                  <c:v>43941</c:v>
                </c:pt>
                <c:pt idx="515">
                  <c:v>43938</c:v>
                </c:pt>
                <c:pt idx="516">
                  <c:v>43937</c:v>
                </c:pt>
                <c:pt idx="517">
                  <c:v>43936</c:v>
                </c:pt>
                <c:pt idx="518">
                  <c:v>43935</c:v>
                </c:pt>
                <c:pt idx="519">
                  <c:v>43934</c:v>
                </c:pt>
                <c:pt idx="520">
                  <c:v>43930</c:v>
                </c:pt>
                <c:pt idx="521">
                  <c:v>43929</c:v>
                </c:pt>
                <c:pt idx="522">
                  <c:v>43928</c:v>
                </c:pt>
                <c:pt idx="523">
                  <c:v>43927</c:v>
                </c:pt>
                <c:pt idx="524">
                  <c:v>43924</c:v>
                </c:pt>
                <c:pt idx="525">
                  <c:v>43923</c:v>
                </c:pt>
                <c:pt idx="526">
                  <c:v>43922</c:v>
                </c:pt>
                <c:pt idx="527">
                  <c:v>43921</c:v>
                </c:pt>
                <c:pt idx="528">
                  <c:v>43920</c:v>
                </c:pt>
                <c:pt idx="529">
                  <c:v>43917</c:v>
                </c:pt>
                <c:pt idx="530">
                  <c:v>43916</c:v>
                </c:pt>
                <c:pt idx="531">
                  <c:v>43915</c:v>
                </c:pt>
                <c:pt idx="532">
                  <c:v>43914</c:v>
                </c:pt>
                <c:pt idx="533">
                  <c:v>43913</c:v>
                </c:pt>
                <c:pt idx="534">
                  <c:v>43910</c:v>
                </c:pt>
                <c:pt idx="535">
                  <c:v>43909</c:v>
                </c:pt>
                <c:pt idx="536">
                  <c:v>43908</c:v>
                </c:pt>
                <c:pt idx="537">
                  <c:v>43907</c:v>
                </c:pt>
                <c:pt idx="538">
                  <c:v>43906</c:v>
                </c:pt>
                <c:pt idx="539">
                  <c:v>43903</c:v>
                </c:pt>
                <c:pt idx="540">
                  <c:v>43902</c:v>
                </c:pt>
                <c:pt idx="541">
                  <c:v>43901</c:v>
                </c:pt>
                <c:pt idx="542">
                  <c:v>43900</c:v>
                </c:pt>
                <c:pt idx="543">
                  <c:v>43899</c:v>
                </c:pt>
                <c:pt idx="544">
                  <c:v>43896</c:v>
                </c:pt>
                <c:pt idx="545">
                  <c:v>43895</c:v>
                </c:pt>
                <c:pt idx="546">
                  <c:v>43894</c:v>
                </c:pt>
                <c:pt idx="547">
                  <c:v>43893</c:v>
                </c:pt>
                <c:pt idx="548">
                  <c:v>43892</c:v>
                </c:pt>
                <c:pt idx="549">
                  <c:v>43889</c:v>
                </c:pt>
                <c:pt idx="550">
                  <c:v>43888</c:v>
                </c:pt>
                <c:pt idx="551">
                  <c:v>43887</c:v>
                </c:pt>
                <c:pt idx="552">
                  <c:v>43886</c:v>
                </c:pt>
                <c:pt idx="553">
                  <c:v>43885</c:v>
                </c:pt>
                <c:pt idx="554">
                  <c:v>43882</c:v>
                </c:pt>
                <c:pt idx="555">
                  <c:v>43881</c:v>
                </c:pt>
                <c:pt idx="556">
                  <c:v>43880</c:v>
                </c:pt>
                <c:pt idx="557">
                  <c:v>43879</c:v>
                </c:pt>
                <c:pt idx="558">
                  <c:v>43875</c:v>
                </c:pt>
                <c:pt idx="559">
                  <c:v>43874</c:v>
                </c:pt>
                <c:pt idx="560">
                  <c:v>43873</c:v>
                </c:pt>
                <c:pt idx="561">
                  <c:v>43872</c:v>
                </c:pt>
                <c:pt idx="562">
                  <c:v>43871</c:v>
                </c:pt>
                <c:pt idx="563">
                  <c:v>43868</c:v>
                </c:pt>
                <c:pt idx="564">
                  <c:v>43867</c:v>
                </c:pt>
                <c:pt idx="565">
                  <c:v>43866</c:v>
                </c:pt>
                <c:pt idx="566">
                  <c:v>43865</c:v>
                </c:pt>
                <c:pt idx="567">
                  <c:v>43864</c:v>
                </c:pt>
                <c:pt idx="568">
                  <c:v>43861</c:v>
                </c:pt>
                <c:pt idx="569">
                  <c:v>43860</c:v>
                </c:pt>
                <c:pt idx="570">
                  <c:v>43859</c:v>
                </c:pt>
                <c:pt idx="571">
                  <c:v>43858</c:v>
                </c:pt>
                <c:pt idx="572">
                  <c:v>43857</c:v>
                </c:pt>
                <c:pt idx="573">
                  <c:v>43854</c:v>
                </c:pt>
                <c:pt idx="574">
                  <c:v>43853</c:v>
                </c:pt>
                <c:pt idx="575">
                  <c:v>43852</c:v>
                </c:pt>
                <c:pt idx="576">
                  <c:v>43851</c:v>
                </c:pt>
                <c:pt idx="577">
                  <c:v>43847</c:v>
                </c:pt>
                <c:pt idx="578">
                  <c:v>43846</c:v>
                </c:pt>
                <c:pt idx="579">
                  <c:v>43845</c:v>
                </c:pt>
                <c:pt idx="580">
                  <c:v>43844</c:v>
                </c:pt>
                <c:pt idx="581">
                  <c:v>43843</c:v>
                </c:pt>
                <c:pt idx="582">
                  <c:v>43840</c:v>
                </c:pt>
                <c:pt idx="583">
                  <c:v>43839</c:v>
                </c:pt>
                <c:pt idx="584">
                  <c:v>43838</c:v>
                </c:pt>
                <c:pt idx="585">
                  <c:v>43837</c:v>
                </c:pt>
                <c:pt idx="586">
                  <c:v>43836</c:v>
                </c:pt>
                <c:pt idx="587">
                  <c:v>43833</c:v>
                </c:pt>
                <c:pt idx="588">
                  <c:v>43832</c:v>
                </c:pt>
                <c:pt idx="589">
                  <c:v>43830</c:v>
                </c:pt>
                <c:pt idx="590">
                  <c:v>43829</c:v>
                </c:pt>
                <c:pt idx="591">
                  <c:v>43826</c:v>
                </c:pt>
                <c:pt idx="592">
                  <c:v>43825</c:v>
                </c:pt>
                <c:pt idx="593">
                  <c:v>43823</c:v>
                </c:pt>
                <c:pt idx="594">
                  <c:v>43822</c:v>
                </c:pt>
                <c:pt idx="595">
                  <c:v>43819</c:v>
                </c:pt>
                <c:pt idx="596">
                  <c:v>43818</c:v>
                </c:pt>
                <c:pt idx="597">
                  <c:v>43817</c:v>
                </c:pt>
                <c:pt idx="598">
                  <c:v>43816</c:v>
                </c:pt>
                <c:pt idx="599">
                  <c:v>43815</c:v>
                </c:pt>
                <c:pt idx="600">
                  <c:v>43812</c:v>
                </c:pt>
                <c:pt idx="601">
                  <c:v>43811</c:v>
                </c:pt>
                <c:pt idx="602">
                  <c:v>43810</c:v>
                </c:pt>
                <c:pt idx="603">
                  <c:v>43809</c:v>
                </c:pt>
                <c:pt idx="604">
                  <c:v>43808</c:v>
                </c:pt>
                <c:pt idx="605">
                  <c:v>43805</c:v>
                </c:pt>
                <c:pt idx="606">
                  <c:v>43804</c:v>
                </c:pt>
                <c:pt idx="607">
                  <c:v>43803</c:v>
                </c:pt>
                <c:pt idx="608">
                  <c:v>43802</c:v>
                </c:pt>
                <c:pt idx="609">
                  <c:v>43801</c:v>
                </c:pt>
                <c:pt idx="610">
                  <c:v>43796</c:v>
                </c:pt>
                <c:pt idx="611">
                  <c:v>43795</c:v>
                </c:pt>
                <c:pt idx="612">
                  <c:v>43794</c:v>
                </c:pt>
                <c:pt idx="613">
                  <c:v>43791</c:v>
                </c:pt>
                <c:pt idx="614">
                  <c:v>43790</c:v>
                </c:pt>
                <c:pt idx="615">
                  <c:v>43789</c:v>
                </c:pt>
                <c:pt idx="616">
                  <c:v>43788</c:v>
                </c:pt>
                <c:pt idx="617">
                  <c:v>43787</c:v>
                </c:pt>
                <c:pt idx="618">
                  <c:v>43784</c:v>
                </c:pt>
                <c:pt idx="619">
                  <c:v>43783</c:v>
                </c:pt>
                <c:pt idx="620">
                  <c:v>43782</c:v>
                </c:pt>
                <c:pt idx="621">
                  <c:v>43781</c:v>
                </c:pt>
                <c:pt idx="622">
                  <c:v>43780</c:v>
                </c:pt>
                <c:pt idx="623">
                  <c:v>43777</c:v>
                </c:pt>
                <c:pt idx="624">
                  <c:v>43776</c:v>
                </c:pt>
                <c:pt idx="625">
                  <c:v>43775</c:v>
                </c:pt>
                <c:pt idx="626">
                  <c:v>43774</c:v>
                </c:pt>
                <c:pt idx="627">
                  <c:v>43773</c:v>
                </c:pt>
                <c:pt idx="628">
                  <c:v>43770</c:v>
                </c:pt>
                <c:pt idx="629">
                  <c:v>43769</c:v>
                </c:pt>
                <c:pt idx="630">
                  <c:v>43768</c:v>
                </c:pt>
                <c:pt idx="631">
                  <c:v>43767</c:v>
                </c:pt>
                <c:pt idx="632">
                  <c:v>43766</c:v>
                </c:pt>
                <c:pt idx="633">
                  <c:v>43763</c:v>
                </c:pt>
                <c:pt idx="634">
                  <c:v>43762</c:v>
                </c:pt>
                <c:pt idx="635">
                  <c:v>43761</c:v>
                </c:pt>
                <c:pt idx="636">
                  <c:v>43760</c:v>
                </c:pt>
                <c:pt idx="637">
                  <c:v>43759</c:v>
                </c:pt>
                <c:pt idx="638">
                  <c:v>43756</c:v>
                </c:pt>
                <c:pt idx="639">
                  <c:v>43755</c:v>
                </c:pt>
                <c:pt idx="640">
                  <c:v>43754</c:v>
                </c:pt>
                <c:pt idx="641">
                  <c:v>43753</c:v>
                </c:pt>
                <c:pt idx="642">
                  <c:v>43752</c:v>
                </c:pt>
                <c:pt idx="643">
                  <c:v>43749</c:v>
                </c:pt>
                <c:pt idx="644">
                  <c:v>43748</c:v>
                </c:pt>
                <c:pt idx="645">
                  <c:v>43747</c:v>
                </c:pt>
                <c:pt idx="646">
                  <c:v>43746</c:v>
                </c:pt>
                <c:pt idx="647">
                  <c:v>43745</c:v>
                </c:pt>
                <c:pt idx="648">
                  <c:v>43742</c:v>
                </c:pt>
                <c:pt idx="649">
                  <c:v>43741</c:v>
                </c:pt>
                <c:pt idx="650">
                  <c:v>43740</c:v>
                </c:pt>
                <c:pt idx="651">
                  <c:v>43739</c:v>
                </c:pt>
                <c:pt idx="652">
                  <c:v>43738</c:v>
                </c:pt>
                <c:pt idx="653">
                  <c:v>43735</c:v>
                </c:pt>
                <c:pt idx="654">
                  <c:v>43734</c:v>
                </c:pt>
                <c:pt idx="655">
                  <c:v>43733</c:v>
                </c:pt>
                <c:pt idx="656">
                  <c:v>43732</c:v>
                </c:pt>
                <c:pt idx="657">
                  <c:v>43731</c:v>
                </c:pt>
                <c:pt idx="658">
                  <c:v>43728</c:v>
                </c:pt>
                <c:pt idx="659">
                  <c:v>43727</c:v>
                </c:pt>
                <c:pt idx="660">
                  <c:v>43726</c:v>
                </c:pt>
                <c:pt idx="661">
                  <c:v>43725</c:v>
                </c:pt>
                <c:pt idx="662">
                  <c:v>43724</c:v>
                </c:pt>
                <c:pt idx="663">
                  <c:v>43721</c:v>
                </c:pt>
                <c:pt idx="664">
                  <c:v>43720</c:v>
                </c:pt>
                <c:pt idx="665">
                  <c:v>43719</c:v>
                </c:pt>
                <c:pt idx="666">
                  <c:v>43718</c:v>
                </c:pt>
                <c:pt idx="667">
                  <c:v>43717</c:v>
                </c:pt>
                <c:pt idx="668">
                  <c:v>43714</c:v>
                </c:pt>
                <c:pt idx="669">
                  <c:v>43713</c:v>
                </c:pt>
                <c:pt idx="670">
                  <c:v>43712</c:v>
                </c:pt>
                <c:pt idx="671">
                  <c:v>43711</c:v>
                </c:pt>
                <c:pt idx="672">
                  <c:v>43710</c:v>
                </c:pt>
                <c:pt idx="673">
                  <c:v>43707</c:v>
                </c:pt>
                <c:pt idx="674">
                  <c:v>43706</c:v>
                </c:pt>
                <c:pt idx="675">
                  <c:v>43705</c:v>
                </c:pt>
                <c:pt idx="676">
                  <c:v>43704</c:v>
                </c:pt>
                <c:pt idx="677">
                  <c:v>43703</c:v>
                </c:pt>
                <c:pt idx="678">
                  <c:v>43700</c:v>
                </c:pt>
                <c:pt idx="679">
                  <c:v>43699</c:v>
                </c:pt>
                <c:pt idx="680">
                  <c:v>43698</c:v>
                </c:pt>
                <c:pt idx="681">
                  <c:v>43697</c:v>
                </c:pt>
                <c:pt idx="682">
                  <c:v>43696</c:v>
                </c:pt>
                <c:pt idx="683">
                  <c:v>43693</c:v>
                </c:pt>
                <c:pt idx="684">
                  <c:v>43692</c:v>
                </c:pt>
                <c:pt idx="685">
                  <c:v>43691</c:v>
                </c:pt>
                <c:pt idx="686">
                  <c:v>43690</c:v>
                </c:pt>
                <c:pt idx="687">
                  <c:v>43689</c:v>
                </c:pt>
                <c:pt idx="688">
                  <c:v>43686</c:v>
                </c:pt>
                <c:pt idx="689">
                  <c:v>43685</c:v>
                </c:pt>
                <c:pt idx="690">
                  <c:v>43684</c:v>
                </c:pt>
                <c:pt idx="691">
                  <c:v>43683</c:v>
                </c:pt>
                <c:pt idx="692">
                  <c:v>43682</c:v>
                </c:pt>
                <c:pt idx="693">
                  <c:v>43679</c:v>
                </c:pt>
                <c:pt idx="694">
                  <c:v>43678</c:v>
                </c:pt>
                <c:pt idx="695">
                  <c:v>43677</c:v>
                </c:pt>
                <c:pt idx="696">
                  <c:v>43676</c:v>
                </c:pt>
                <c:pt idx="697">
                  <c:v>43675</c:v>
                </c:pt>
                <c:pt idx="698">
                  <c:v>43672</c:v>
                </c:pt>
                <c:pt idx="699">
                  <c:v>43671</c:v>
                </c:pt>
                <c:pt idx="700">
                  <c:v>43670</c:v>
                </c:pt>
                <c:pt idx="701">
                  <c:v>43669</c:v>
                </c:pt>
                <c:pt idx="702">
                  <c:v>43668</c:v>
                </c:pt>
                <c:pt idx="703">
                  <c:v>43665</c:v>
                </c:pt>
                <c:pt idx="704">
                  <c:v>43664</c:v>
                </c:pt>
                <c:pt idx="705">
                  <c:v>43663</c:v>
                </c:pt>
                <c:pt idx="706">
                  <c:v>43662</c:v>
                </c:pt>
                <c:pt idx="707">
                  <c:v>43661</c:v>
                </c:pt>
                <c:pt idx="708">
                  <c:v>43658</c:v>
                </c:pt>
                <c:pt idx="709">
                  <c:v>43657</c:v>
                </c:pt>
                <c:pt idx="710">
                  <c:v>43656</c:v>
                </c:pt>
                <c:pt idx="711">
                  <c:v>43655</c:v>
                </c:pt>
                <c:pt idx="712">
                  <c:v>43654</c:v>
                </c:pt>
                <c:pt idx="713">
                  <c:v>43651</c:v>
                </c:pt>
                <c:pt idx="714">
                  <c:v>43650</c:v>
                </c:pt>
                <c:pt idx="715">
                  <c:v>43649</c:v>
                </c:pt>
                <c:pt idx="716">
                  <c:v>43648</c:v>
                </c:pt>
                <c:pt idx="717">
                  <c:v>43647</c:v>
                </c:pt>
                <c:pt idx="718">
                  <c:v>43644</c:v>
                </c:pt>
                <c:pt idx="719">
                  <c:v>43643</c:v>
                </c:pt>
                <c:pt idx="720">
                  <c:v>43642</c:v>
                </c:pt>
                <c:pt idx="721">
                  <c:v>43641</c:v>
                </c:pt>
                <c:pt idx="722">
                  <c:v>43640</c:v>
                </c:pt>
                <c:pt idx="723">
                  <c:v>43637</c:v>
                </c:pt>
                <c:pt idx="724">
                  <c:v>43636</c:v>
                </c:pt>
                <c:pt idx="725">
                  <c:v>43635</c:v>
                </c:pt>
                <c:pt idx="726">
                  <c:v>43634</c:v>
                </c:pt>
                <c:pt idx="727">
                  <c:v>43633</c:v>
                </c:pt>
                <c:pt idx="728">
                  <c:v>43630</c:v>
                </c:pt>
                <c:pt idx="729">
                  <c:v>43629</c:v>
                </c:pt>
                <c:pt idx="730">
                  <c:v>43628</c:v>
                </c:pt>
                <c:pt idx="731">
                  <c:v>43627</c:v>
                </c:pt>
                <c:pt idx="732">
                  <c:v>43626</c:v>
                </c:pt>
                <c:pt idx="733">
                  <c:v>43623</c:v>
                </c:pt>
                <c:pt idx="734">
                  <c:v>43622</c:v>
                </c:pt>
                <c:pt idx="735">
                  <c:v>43621</c:v>
                </c:pt>
                <c:pt idx="736">
                  <c:v>43620</c:v>
                </c:pt>
                <c:pt idx="737">
                  <c:v>43619</c:v>
                </c:pt>
                <c:pt idx="738">
                  <c:v>43616</c:v>
                </c:pt>
                <c:pt idx="739">
                  <c:v>43615</c:v>
                </c:pt>
                <c:pt idx="740">
                  <c:v>43614</c:v>
                </c:pt>
                <c:pt idx="741">
                  <c:v>43613</c:v>
                </c:pt>
                <c:pt idx="742">
                  <c:v>43612</c:v>
                </c:pt>
                <c:pt idx="743">
                  <c:v>43609</c:v>
                </c:pt>
                <c:pt idx="744">
                  <c:v>43608</c:v>
                </c:pt>
                <c:pt idx="745">
                  <c:v>43607</c:v>
                </c:pt>
                <c:pt idx="746">
                  <c:v>43606</c:v>
                </c:pt>
                <c:pt idx="747">
                  <c:v>43605</c:v>
                </c:pt>
                <c:pt idx="748">
                  <c:v>43602</c:v>
                </c:pt>
                <c:pt idx="749">
                  <c:v>43601</c:v>
                </c:pt>
                <c:pt idx="750">
                  <c:v>43600</c:v>
                </c:pt>
                <c:pt idx="751">
                  <c:v>43599</c:v>
                </c:pt>
                <c:pt idx="752">
                  <c:v>43598</c:v>
                </c:pt>
                <c:pt idx="753">
                  <c:v>43595</c:v>
                </c:pt>
                <c:pt idx="754">
                  <c:v>43594</c:v>
                </c:pt>
                <c:pt idx="755">
                  <c:v>43593</c:v>
                </c:pt>
                <c:pt idx="756">
                  <c:v>43592</c:v>
                </c:pt>
                <c:pt idx="757">
                  <c:v>43591</c:v>
                </c:pt>
                <c:pt idx="758">
                  <c:v>43588</c:v>
                </c:pt>
                <c:pt idx="759">
                  <c:v>43587</c:v>
                </c:pt>
                <c:pt idx="760">
                  <c:v>43586</c:v>
                </c:pt>
                <c:pt idx="761">
                  <c:v>43585</c:v>
                </c:pt>
                <c:pt idx="762">
                  <c:v>43584</c:v>
                </c:pt>
                <c:pt idx="763">
                  <c:v>43581</c:v>
                </c:pt>
                <c:pt idx="764">
                  <c:v>43580</c:v>
                </c:pt>
                <c:pt idx="765">
                  <c:v>43579</c:v>
                </c:pt>
                <c:pt idx="766">
                  <c:v>43578</c:v>
                </c:pt>
                <c:pt idx="767">
                  <c:v>43577</c:v>
                </c:pt>
                <c:pt idx="768">
                  <c:v>43574</c:v>
                </c:pt>
                <c:pt idx="769">
                  <c:v>43573</c:v>
                </c:pt>
                <c:pt idx="770">
                  <c:v>43572</c:v>
                </c:pt>
                <c:pt idx="771">
                  <c:v>43571</c:v>
                </c:pt>
                <c:pt idx="772">
                  <c:v>43570</c:v>
                </c:pt>
                <c:pt idx="773">
                  <c:v>43567</c:v>
                </c:pt>
                <c:pt idx="774">
                  <c:v>43566</c:v>
                </c:pt>
                <c:pt idx="775">
                  <c:v>43565</c:v>
                </c:pt>
                <c:pt idx="776">
                  <c:v>43564</c:v>
                </c:pt>
                <c:pt idx="777">
                  <c:v>43563</c:v>
                </c:pt>
                <c:pt idx="778">
                  <c:v>43560</c:v>
                </c:pt>
                <c:pt idx="779">
                  <c:v>43559</c:v>
                </c:pt>
                <c:pt idx="780">
                  <c:v>43558</c:v>
                </c:pt>
                <c:pt idx="781">
                  <c:v>43557</c:v>
                </c:pt>
                <c:pt idx="782">
                  <c:v>43556</c:v>
                </c:pt>
                <c:pt idx="783">
                  <c:v>43553</c:v>
                </c:pt>
                <c:pt idx="784">
                  <c:v>43552</c:v>
                </c:pt>
                <c:pt idx="785">
                  <c:v>43551</c:v>
                </c:pt>
                <c:pt idx="786">
                  <c:v>43550</c:v>
                </c:pt>
                <c:pt idx="787">
                  <c:v>43549</c:v>
                </c:pt>
                <c:pt idx="788">
                  <c:v>43546</c:v>
                </c:pt>
                <c:pt idx="789">
                  <c:v>43545</c:v>
                </c:pt>
                <c:pt idx="790">
                  <c:v>43544</c:v>
                </c:pt>
                <c:pt idx="791">
                  <c:v>43543</c:v>
                </c:pt>
                <c:pt idx="792">
                  <c:v>43542</c:v>
                </c:pt>
                <c:pt idx="793">
                  <c:v>43539</c:v>
                </c:pt>
                <c:pt idx="794">
                  <c:v>43538</c:v>
                </c:pt>
                <c:pt idx="795">
                  <c:v>43537</c:v>
                </c:pt>
                <c:pt idx="796">
                  <c:v>43536</c:v>
                </c:pt>
                <c:pt idx="797">
                  <c:v>43535</c:v>
                </c:pt>
                <c:pt idx="798">
                  <c:v>43532</c:v>
                </c:pt>
                <c:pt idx="799">
                  <c:v>43531</c:v>
                </c:pt>
                <c:pt idx="800">
                  <c:v>43530</c:v>
                </c:pt>
                <c:pt idx="801">
                  <c:v>43529</c:v>
                </c:pt>
                <c:pt idx="802">
                  <c:v>43528</c:v>
                </c:pt>
                <c:pt idx="803">
                  <c:v>43525</c:v>
                </c:pt>
                <c:pt idx="804">
                  <c:v>43524</c:v>
                </c:pt>
                <c:pt idx="805">
                  <c:v>43523</c:v>
                </c:pt>
                <c:pt idx="806">
                  <c:v>43522</c:v>
                </c:pt>
                <c:pt idx="807">
                  <c:v>43521</c:v>
                </c:pt>
                <c:pt idx="808">
                  <c:v>43518</c:v>
                </c:pt>
                <c:pt idx="809">
                  <c:v>43517</c:v>
                </c:pt>
                <c:pt idx="810">
                  <c:v>43516</c:v>
                </c:pt>
                <c:pt idx="811">
                  <c:v>43515</c:v>
                </c:pt>
                <c:pt idx="812">
                  <c:v>43514</c:v>
                </c:pt>
                <c:pt idx="813">
                  <c:v>43511</c:v>
                </c:pt>
                <c:pt idx="814">
                  <c:v>43510</c:v>
                </c:pt>
                <c:pt idx="815">
                  <c:v>43509</c:v>
                </c:pt>
                <c:pt idx="816">
                  <c:v>43508</c:v>
                </c:pt>
                <c:pt idx="817">
                  <c:v>43507</c:v>
                </c:pt>
                <c:pt idx="818">
                  <c:v>43504</c:v>
                </c:pt>
                <c:pt idx="819">
                  <c:v>43503</c:v>
                </c:pt>
                <c:pt idx="820">
                  <c:v>43502</c:v>
                </c:pt>
                <c:pt idx="821">
                  <c:v>43501</c:v>
                </c:pt>
                <c:pt idx="822">
                  <c:v>43500</c:v>
                </c:pt>
                <c:pt idx="823">
                  <c:v>43497</c:v>
                </c:pt>
                <c:pt idx="824">
                  <c:v>43496</c:v>
                </c:pt>
                <c:pt idx="825">
                  <c:v>43495</c:v>
                </c:pt>
                <c:pt idx="826">
                  <c:v>43494</c:v>
                </c:pt>
                <c:pt idx="827">
                  <c:v>43493</c:v>
                </c:pt>
                <c:pt idx="828">
                  <c:v>43490</c:v>
                </c:pt>
                <c:pt idx="829">
                  <c:v>43489</c:v>
                </c:pt>
                <c:pt idx="830">
                  <c:v>43488</c:v>
                </c:pt>
                <c:pt idx="831">
                  <c:v>43487</c:v>
                </c:pt>
                <c:pt idx="832">
                  <c:v>43486</c:v>
                </c:pt>
                <c:pt idx="833">
                  <c:v>43483</c:v>
                </c:pt>
                <c:pt idx="834">
                  <c:v>43482</c:v>
                </c:pt>
                <c:pt idx="835">
                  <c:v>43481</c:v>
                </c:pt>
                <c:pt idx="836">
                  <c:v>43480</c:v>
                </c:pt>
                <c:pt idx="837">
                  <c:v>43479</c:v>
                </c:pt>
                <c:pt idx="838">
                  <c:v>43476</c:v>
                </c:pt>
                <c:pt idx="839">
                  <c:v>43475</c:v>
                </c:pt>
                <c:pt idx="840">
                  <c:v>43474</c:v>
                </c:pt>
                <c:pt idx="841">
                  <c:v>43473</c:v>
                </c:pt>
                <c:pt idx="842">
                  <c:v>43472</c:v>
                </c:pt>
                <c:pt idx="843">
                  <c:v>43469</c:v>
                </c:pt>
                <c:pt idx="844">
                  <c:v>43468</c:v>
                </c:pt>
                <c:pt idx="845">
                  <c:v>43467</c:v>
                </c:pt>
                <c:pt idx="846">
                  <c:v>43462</c:v>
                </c:pt>
                <c:pt idx="847">
                  <c:v>43461</c:v>
                </c:pt>
                <c:pt idx="848">
                  <c:v>43460</c:v>
                </c:pt>
                <c:pt idx="849">
                  <c:v>43455</c:v>
                </c:pt>
                <c:pt idx="850">
                  <c:v>43454</c:v>
                </c:pt>
                <c:pt idx="851">
                  <c:v>43453</c:v>
                </c:pt>
                <c:pt idx="852">
                  <c:v>43452</c:v>
                </c:pt>
                <c:pt idx="853">
                  <c:v>43451</c:v>
                </c:pt>
                <c:pt idx="854">
                  <c:v>43448</c:v>
                </c:pt>
                <c:pt idx="855">
                  <c:v>43447</c:v>
                </c:pt>
                <c:pt idx="856">
                  <c:v>43446</c:v>
                </c:pt>
                <c:pt idx="857">
                  <c:v>43445</c:v>
                </c:pt>
                <c:pt idx="858">
                  <c:v>43444</c:v>
                </c:pt>
                <c:pt idx="859">
                  <c:v>43441</c:v>
                </c:pt>
                <c:pt idx="860">
                  <c:v>43440</c:v>
                </c:pt>
                <c:pt idx="861">
                  <c:v>43439</c:v>
                </c:pt>
                <c:pt idx="862">
                  <c:v>43438</c:v>
                </c:pt>
                <c:pt idx="863">
                  <c:v>43437</c:v>
                </c:pt>
                <c:pt idx="864">
                  <c:v>43434</c:v>
                </c:pt>
                <c:pt idx="865">
                  <c:v>43433</c:v>
                </c:pt>
                <c:pt idx="866">
                  <c:v>43432</c:v>
                </c:pt>
                <c:pt idx="867">
                  <c:v>43431</c:v>
                </c:pt>
                <c:pt idx="868">
                  <c:v>43430</c:v>
                </c:pt>
                <c:pt idx="869">
                  <c:v>43425</c:v>
                </c:pt>
                <c:pt idx="870">
                  <c:v>43424</c:v>
                </c:pt>
                <c:pt idx="871">
                  <c:v>43423</c:v>
                </c:pt>
                <c:pt idx="872">
                  <c:v>43420</c:v>
                </c:pt>
                <c:pt idx="873">
                  <c:v>43419</c:v>
                </c:pt>
                <c:pt idx="874">
                  <c:v>43418</c:v>
                </c:pt>
                <c:pt idx="875">
                  <c:v>43417</c:v>
                </c:pt>
                <c:pt idx="876">
                  <c:v>43416</c:v>
                </c:pt>
                <c:pt idx="877">
                  <c:v>43413</c:v>
                </c:pt>
                <c:pt idx="878">
                  <c:v>43412</c:v>
                </c:pt>
                <c:pt idx="879">
                  <c:v>43411</c:v>
                </c:pt>
                <c:pt idx="880">
                  <c:v>43410</c:v>
                </c:pt>
                <c:pt idx="881">
                  <c:v>43409</c:v>
                </c:pt>
                <c:pt idx="882">
                  <c:v>43406</c:v>
                </c:pt>
                <c:pt idx="883">
                  <c:v>43405</c:v>
                </c:pt>
                <c:pt idx="884">
                  <c:v>43404</c:v>
                </c:pt>
                <c:pt idx="885">
                  <c:v>43403</c:v>
                </c:pt>
                <c:pt idx="886">
                  <c:v>43402</c:v>
                </c:pt>
                <c:pt idx="887">
                  <c:v>43399</c:v>
                </c:pt>
                <c:pt idx="888">
                  <c:v>43398</c:v>
                </c:pt>
                <c:pt idx="889">
                  <c:v>43397</c:v>
                </c:pt>
                <c:pt idx="890">
                  <c:v>43396</c:v>
                </c:pt>
                <c:pt idx="891">
                  <c:v>43395</c:v>
                </c:pt>
                <c:pt idx="892">
                  <c:v>43392</c:v>
                </c:pt>
                <c:pt idx="893">
                  <c:v>43391</c:v>
                </c:pt>
                <c:pt idx="894">
                  <c:v>43390</c:v>
                </c:pt>
                <c:pt idx="895">
                  <c:v>43389</c:v>
                </c:pt>
                <c:pt idx="896">
                  <c:v>43388</c:v>
                </c:pt>
                <c:pt idx="897">
                  <c:v>43385</c:v>
                </c:pt>
                <c:pt idx="898">
                  <c:v>43384</c:v>
                </c:pt>
                <c:pt idx="899">
                  <c:v>43383</c:v>
                </c:pt>
                <c:pt idx="900">
                  <c:v>43382</c:v>
                </c:pt>
                <c:pt idx="901">
                  <c:v>43381</c:v>
                </c:pt>
                <c:pt idx="902">
                  <c:v>43378</c:v>
                </c:pt>
                <c:pt idx="903">
                  <c:v>43377</c:v>
                </c:pt>
                <c:pt idx="904">
                  <c:v>43376</c:v>
                </c:pt>
                <c:pt idx="905">
                  <c:v>43375</c:v>
                </c:pt>
                <c:pt idx="906">
                  <c:v>43374</c:v>
                </c:pt>
                <c:pt idx="907">
                  <c:v>43371</c:v>
                </c:pt>
                <c:pt idx="908">
                  <c:v>43370</c:v>
                </c:pt>
                <c:pt idx="909">
                  <c:v>43369</c:v>
                </c:pt>
                <c:pt idx="910">
                  <c:v>43368</c:v>
                </c:pt>
                <c:pt idx="911">
                  <c:v>43367</c:v>
                </c:pt>
                <c:pt idx="912">
                  <c:v>43364</c:v>
                </c:pt>
                <c:pt idx="913">
                  <c:v>43363</c:v>
                </c:pt>
                <c:pt idx="914">
                  <c:v>43362</c:v>
                </c:pt>
                <c:pt idx="915">
                  <c:v>43361</c:v>
                </c:pt>
                <c:pt idx="916">
                  <c:v>43360</c:v>
                </c:pt>
                <c:pt idx="917">
                  <c:v>43357</c:v>
                </c:pt>
                <c:pt idx="918">
                  <c:v>43356</c:v>
                </c:pt>
                <c:pt idx="919">
                  <c:v>43355</c:v>
                </c:pt>
                <c:pt idx="920">
                  <c:v>43354</c:v>
                </c:pt>
                <c:pt idx="921">
                  <c:v>43353</c:v>
                </c:pt>
                <c:pt idx="922">
                  <c:v>43350</c:v>
                </c:pt>
                <c:pt idx="923">
                  <c:v>43349</c:v>
                </c:pt>
                <c:pt idx="924">
                  <c:v>43348</c:v>
                </c:pt>
                <c:pt idx="925">
                  <c:v>43347</c:v>
                </c:pt>
                <c:pt idx="926">
                  <c:v>43343</c:v>
                </c:pt>
                <c:pt idx="927">
                  <c:v>43342</c:v>
                </c:pt>
                <c:pt idx="928">
                  <c:v>43341</c:v>
                </c:pt>
                <c:pt idx="929">
                  <c:v>43340</c:v>
                </c:pt>
                <c:pt idx="930">
                  <c:v>43339</c:v>
                </c:pt>
                <c:pt idx="931">
                  <c:v>43336</c:v>
                </c:pt>
                <c:pt idx="932">
                  <c:v>43335</c:v>
                </c:pt>
                <c:pt idx="933">
                  <c:v>43334</c:v>
                </c:pt>
                <c:pt idx="934">
                  <c:v>43333</c:v>
                </c:pt>
                <c:pt idx="935">
                  <c:v>43332</c:v>
                </c:pt>
                <c:pt idx="936">
                  <c:v>43329</c:v>
                </c:pt>
                <c:pt idx="937">
                  <c:v>43328</c:v>
                </c:pt>
                <c:pt idx="938">
                  <c:v>43327</c:v>
                </c:pt>
                <c:pt idx="939">
                  <c:v>43326</c:v>
                </c:pt>
                <c:pt idx="940">
                  <c:v>43325</c:v>
                </c:pt>
                <c:pt idx="941">
                  <c:v>43322</c:v>
                </c:pt>
                <c:pt idx="942">
                  <c:v>43321</c:v>
                </c:pt>
                <c:pt idx="943">
                  <c:v>43320</c:v>
                </c:pt>
                <c:pt idx="944">
                  <c:v>43319</c:v>
                </c:pt>
                <c:pt idx="945">
                  <c:v>43318</c:v>
                </c:pt>
                <c:pt idx="946">
                  <c:v>43315</c:v>
                </c:pt>
                <c:pt idx="947">
                  <c:v>43314</c:v>
                </c:pt>
                <c:pt idx="948">
                  <c:v>43313</c:v>
                </c:pt>
                <c:pt idx="949">
                  <c:v>43312</c:v>
                </c:pt>
                <c:pt idx="950">
                  <c:v>43311</c:v>
                </c:pt>
                <c:pt idx="951">
                  <c:v>43308</c:v>
                </c:pt>
                <c:pt idx="952">
                  <c:v>43307</c:v>
                </c:pt>
                <c:pt idx="953">
                  <c:v>43306</c:v>
                </c:pt>
                <c:pt idx="954">
                  <c:v>43305</c:v>
                </c:pt>
                <c:pt idx="955">
                  <c:v>43304</c:v>
                </c:pt>
                <c:pt idx="956">
                  <c:v>43301</c:v>
                </c:pt>
                <c:pt idx="957">
                  <c:v>43300</c:v>
                </c:pt>
                <c:pt idx="958">
                  <c:v>43299</c:v>
                </c:pt>
                <c:pt idx="959">
                  <c:v>43298</c:v>
                </c:pt>
                <c:pt idx="960">
                  <c:v>43297</c:v>
                </c:pt>
                <c:pt idx="961">
                  <c:v>43294</c:v>
                </c:pt>
                <c:pt idx="962">
                  <c:v>43293</c:v>
                </c:pt>
                <c:pt idx="963">
                  <c:v>43292</c:v>
                </c:pt>
                <c:pt idx="964">
                  <c:v>43291</c:v>
                </c:pt>
                <c:pt idx="965">
                  <c:v>43290</c:v>
                </c:pt>
                <c:pt idx="966">
                  <c:v>43287</c:v>
                </c:pt>
                <c:pt idx="967">
                  <c:v>43286</c:v>
                </c:pt>
                <c:pt idx="968">
                  <c:v>43284</c:v>
                </c:pt>
                <c:pt idx="969">
                  <c:v>43283</c:v>
                </c:pt>
                <c:pt idx="970">
                  <c:v>43280</c:v>
                </c:pt>
                <c:pt idx="971">
                  <c:v>43279</c:v>
                </c:pt>
                <c:pt idx="972">
                  <c:v>43278</c:v>
                </c:pt>
                <c:pt idx="973">
                  <c:v>43277</c:v>
                </c:pt>
                <c:pt idx="974">
                  <c:v>43276</c:v>
                </c:pt>
                <c:pt idx="975">
                  <c:v>43273</c:v>
                </c:pt>
                <c:pt idx="976">
                  <c:v>43272</c:v>
                </c:pt>
                <c:pt idx="977">
                  <c:v>43271</c:v>
                </c:pt>
                <c:pt idx="978">
                  <c:v>43270</c:v>
                </c:pt>
                <c:pt idx="979">
                  <c:v>43269</c:v>
                </c:pt>
                <c:pt idx="980">
                  <c:v>43266</c:v>
                </c:pt>
                <c:pt idx="981">
                  <c:v>43265</c:v>
                </c:pt>
                <c:pt idx="982">
                  <c:v>43264</c:v>
                </c:pt>
                <c:pt idx="983">
                  <c:v>43263</c:v>
                </c:pt>
                <c:pt idx="984">
                  <c:v>43262</c:v>
                </c:pt>
                <c:pt idx="985">
                  <c:v>43259</c:v>
                </c:pt>
                <c:pt idx="986">
                  <c:v>43258</c:v>
                </c:pt>
                <c:pt idx="987">
                  <c:v>43257</c:v>
                </c:pt>
                <c:pt idx="988">
                  <c:v>43256</c:v>
                </c:pt>
                <c:pt idx="989">
                  <c:v>43255</c:v>
                </c:pt>
                <c:pt idx="990">
                  <c:v>43252</c:v>
                </c:pt>
                <c:pt idx="991">
                  <c:v>43251</c:v>
                </c:pt>
                <c:pt idx="992">
                  <c:v>43250</c:v>
                </c:pt>
                <c:pt idx="993">
                  <c:v>43249</c:v>
                </c:pt>
                <c:pt idx="994">
                  <c:v>43245</c:v>
                </c:pt>
                <c:pt idx="995">
                  <c:v>43244</c:v>
                </c:pt>
                <c:pt idx="996">
                  <c:v>43243</c:v>
                </c:pt>
                <c:pt idx="997">
                  <c:v>43242</c:v>
                </c:pt>
                <c:pt idx="998">
                  <c:v>43241</c:v>
                </c:pt>
                <c:pt idx="999">
                  <c:v>43238</c:v>
                </c:pt>
                <c:pt idx="1000">
                  <c:v>43237</c:v>
                </c:pt>
                <c:pt idx="1001">
                  <c:v>43236</c:v>
                </c:pt>
                <c:pt idx="1002">
                  <c:v>43235</c:v>
                </c:pt>
                <c:pt idx="1003">
                  <c:v>43234</c:v>
                </c:pt>
                <c:pt idx="1004">
                  <c:v>43231</c:v>
                </c:pt>
                <c:pt idx="1005">
                  <c:v>43230</c:v>
                </c:pt>
                <c:pt idx="1006">
                  <c:v>43229</c:v>
                </c:pt>
                <c:pt idx="1007">
                  <c:v>43228</c:v>
                </c:pt>
                <c:pt idx="1008">
                  <c:v>43227</c:v>
                </c:pt>
                <c:pt idx="1009">
                  <c:v>43224</c:v>
                </c:pt>
                <c:pt idx="1010">
                  <c:v>43223</c:v>
                </c:pt>
                <c:pt idx="1011">
                  <c:v>43222</c:v>
                </c:pt>
                <c:pt idx="1012">
                  <c:v>43221</c:v>
                </c:pt>
                <c:pt idx="1013">
                  <c:v>43220</c:v>
                </c:pt>
                <c:pt idx="1014">
                  <c:v>43217</c:v>
                </c:pt>
                <c:pt idx="1015">
                  <c:v>43216</c:v>
                </c:pt>
                <c:pt idx="1016">
                  <c:v>43215</c:v>
                </c:pt>
                <c:pt idx="1017">
                  <c:v>43214</c:v>
                </c:pt>
                <c:pt idx="1018">
                  <c:v>43213</c:v>
                </c:pt>
                <c:pt idx="1019">
                  <c:v>43210</c:v>
                </c:pt>
                <c:pt idx="1020">
                  <c:v>43209</c:v>
                </c:pt>
                <c:pt idx="1021">
                  <c:v>43208</c:v>
                </c:pt>
                <c:pt idx="1022">
                  <c:v>43207</c:v>
                </c:pt>
                <c:pt idx="1023">
                  <c:v>43206</c:v>
                </c:pt>
                <c:pt idx="1024">
                  <c:v>43203</c:v>
                </c:pt>
                <c:pt idx="1025">
                  <c:v>43202</c:v>
                </c:pt>
                <c:pt idx="1026">
                  <c:v>43201</c:v>
                </c:pt>
                <c:pt idx="1027">
                  <c:v>43200</c:v>
                </c:pt>
                <c:pt idx="1028">
                  <c:v>43199</c:v>
                </c:pt>
                <c:pt idx="1029">
                  <c:v>43196</c:v>
                </c:pt>
                <c:pt idx="1030">
                  <c:v>43195</c:v>
                </c:pt>
                <c:pt idx="1031">
                  <c:v>43194</c:v>
                </c:pt>
                <c:pt idx="1032">
                  <c:v>43193</c:v>
                </c:pt>
                <c:pt idx="1033">
                  <c:v>43192</c:v>
                </c:pt>
                <c:pt idx="1034">
                  <c:v>43188</c:v>
                </c:pt>
                <c:pt idx="1035">
                  <c:v>43187</c:v>
                </c:pt>
                <c:pt idx="1036">
                  <c:v>43186</c:v>
                </c:pt>
                <c:pt idx="1037">
                  <c:v>43185</c:v>
                </c:pt>
                <c:pt idx="1038">
                  <c:v>43182</c:v>
                </c:pt>
                <c:pt idx="1039">
                  <c:v>43181</c:v>
                </c:pt>
                <c:pt idx="1040">
                  <c:v>43180</c:v>
                </c:pt>
                <c:pt idx="1041">
                  <c:v>43179</c:v>
                </c:pt>
                <c:pt idx="1042">
                  <c:v>43178</c:v>
                </c:pt>
                <c:pt idx="1043">
                  <c:v>43175</c:v>
                </c:pt>
                <c:pt idx="1044">
                  <c:v>43174</c:v>
                </c:pt>
                <c:pt idx="1045">
                  <c:v>43173</c:v>
                </c:pt>
                <c:pt idx="1046">
                  <c:v>43172</c:v>
                </c:pt>
                <c:pt idx="1047">
                  <c:v>43171</c:v>
                </c:pt>
                <c:pt idx="1048">
                  <c:v>43168</c:v>
                </c:pt>
                <c:pt idx="1049">
                  <c:v>43167</c:v>
                </c:pt>
                <c:pt idx="1050">
                  <c:v>43166</c:v>
                </c:pt>
                <c:pt idx="1051">
                  <c:v>43165</c:v>
                </c:pt>
                <c:pt idx="1052">
                  <c:v>43164</c:v>
                </c:pt>
                <c:pt idx="1053">
                  <c:v>43161</c:v>
                </c:pt>
                <c:pt idx="1054">
                  <c:v>43160</c:v>
                </c:pt>
                <c:pt idx="1055">
                  <c:v>43159</c:v>
                </c:pt>
                <c:pt idx="1056">
                  <c:v>43158</c:v>
                </c:pt>
                <c:pt idx="1057">
                  <c:v>43157</c:v>
                </c:pt>
                <c:pt idx="1058">
                  <c:v>43154</c:v>
                </c:pt>
                <c:pt idx="1059">
                  <c:v>43153</c:v>
                </c:pt>
                <c:pt idx="1060">
                  <c:v>43152</c:v>
                </c:pt>
                <c:pt idx="1061">
                  <c:v>43151</c:v>
                </c:pt>
                <c:pt idx="1062">
                  <c:v>43147</c:v>
                </c:pt>
                <c:pt idx="1063">
                  <c:v>43146</c:v>
                </c:pt>
                <c:pt idx="1064">
                  <c:v>43145</c:v>
                </c:pt>
                <c:pt idx="1065">
                  <c:v>43144</c:v>
                </c:pt>
                <c:pt idx="1066">
                  <c:v>43143</c:v>
                </c:pt>
                <c:pt idx="1067">
                  <c:v>43140</c:v>
                </c:pt>
                <c:pt idx="1068">
                  <c:v>43139</c:v>
                </c:pt>
                <c:pt idx="1069">
                  <c:v>43138</c:v>
                </c:pt>
                <c:pt idx="1070">
                  <c:v>43137</c:v>
                </c:pt>
                <c:pt idx="1071">
                  <c:v>43136</c:v>
                </c:pt>
                <c:pt idx="1072">
                  <c:v>43133</c:v>
                </c:pt>
                <c:pt idx="1073">
                  <c:v>43132</c:v>
                </c:pt>
                <c:pt idx="1074">
                  <c:v>43131</c:v>
                </c:pt>
                <c:pt idx="1075">
                  <c:v>43130</c:v>
                </c:pt>
                <c:pt idx="1076">
                  <c:v>43129</c:v>
                </c:pt>
                <c:pt idx="1077">
                  <c:v>43126</c:v>
                </c:pt>
                <c:pt idx="1078">
                  <c:v>43125</c:v>
                </c:pt>
                <c:pt idx="1079">
                  <c:v>43124</c:v>
                </c:pt>
                <c:pt idx="1080">
                  <c:v>43123</c:v>
                </c:pt>
                <c:pt idx="1081">
                  <c:v>43122</c:v>
                </c:pt>
                <c:pt idx="1082">
                  <c:v>43119</c:v>
                </c:pt>
                <c:pt idx="1083">
                  <c:v>43118</c:v>
                </c:pt>
                <c:pt idx="1084">
                  <c:v>43117</c:v>
                </c:pt>
                <c:pt idx="1085">
                  <c:v>43116</c:v>
                </c:pt>
                <c:pt idx="1086">
                  <c:v>43112</c:v>
                </c:pt>
                <c:pt idx="1087">
                  <c:v>43111</c:v>
                </c:pt>
                <c:pt idx="1088">
                  <c:v>43110</c:v>
                </c:pt>
                <c:pt idx="1089">
                  <c:v>43109</c:v>
                </c:pt>
                <c:pt idx="1090">
                  <c:v>43108</c:v>
                </c:pt>
                <c:pt idx="1091">
                  <c:v>43105</c:v>
                </c:pt>
                <c:pt idx="1092">
                  <c:v>43104</c:v>
                </c:pt>
                <c:pt idx="1093">
                  <c:v>43103</c:v>
                </c:pt>
                <c:pt idx="1094">
                  <c:v>43102</c:v>
                </c:pt>
                <c:pt idx="1095">
                  <c:v>43098</c:v>
                </c:pt>
                <c:pt idx="1096">
                  <c:v>43097</c:v>
                </c:pt>
                <c:pt idx="1097">
                  <c:v>43096</c:v>
                </c:pt>
                <c:pt idx="1098">
                  <c:v>43095</c:v>
                </c:pt>
                <c:pt idx="1099">
                  <c:v>43091</c:v>
                </c:pt>
                <c:pt idx="1100">
                  <c:v>43090</c:v>
                </c:pt>
                <c:pt idx="1101">
                  <c:v>43089</c:v>
                </c:pt>
                <c:pt idx="1102">
                  <c:v>43088</c:v>
                </c:pt>
                <c:pt idx="1103">
                  <c:v>43087</c:v>
                </c:pt>
                <c:pt idx="1104">
                  <c:v>43084</c:v>
                </c:pt>
                <c:pt idx="1105">
                  <c:v>43083</c:v>
                </c:pt>
                <c:pt idx="1106">
                  <c:v>43082</c:v>
                </c:pt>
                <c:pt idx="1107">
                  <c:v>43081</c:v>
                </c:pt>
                <c:pt idx="1108">
                  <c:v>43080</c:v>
                </c:pt>
                <c:pt idx="1109">
                  <c:v>43077</c:v>
                </c:pt>
                <c:pt idx="1110">
                  <c:v>43076</c:v>
                </c:pt>
                <c:pt idx="1111">
                  <c:v>43075</c:v>
                </c:pt>
                <c:pt idx="1112">
                  <c:v>43074</c:v>
                </c:pt>
                <c:pt idx="1113">
                  <c:v>43073</c:v>
                </c:pt>
                <c:pt idx="1114">
                  <c:v>43070</c:v>
                </c:pt>
                <c:pt idx="1115">
                  <c:v>43069</c:v>
                </c:pt>
                <c:pt idx="1116">
                  <c:v>43068</c:v>
                </c:pt>
                <c:pt idx="1117">
                  <c:v>43067</c:v>
                </c:pt>
                <c:pt idx="1118">
                  <c:v>43066</c:v>
                </c:pt>
                <c:pt idx="1119">
                  <c:v>43063</c:v>
                </c:pt>
                <c:pt idx="1120">
                  <c:v>43061</c:v>
                </c:pt>
                <c:pt idx="1121">
                  <c:v>43060</c:v>
                </c:pt>
                <c:pt idx="1122">
                  <c:v>43059</c:v>
                </c:pt>
                <c:pt idx="1123">
                  <c:v>43056</c:v>
                </c:pt>
                <c:pt idx="1124">
                  <c:v>43055</c:v>
                </c:pt>
                <c:pt idx="1125">
                  <c:v>43054</c:v>
                </c:pt>
                <c:pt idx="1126">
                  <c:v>43053</c:v>
                </c:pt>
                <c:pt idx="1127">
                  <c:v>43052</c:v>
                </c:pt>
                <c:pt idx="1128">
                  <c:v>43049</c:v>
                </c:pt>
                <c:pt idx="1129">
                  <c:v>43048</c:v>
                </c:pt>
                <c:pt idx="1130">
                  <c:v>43047</c:v>
                </c:pt>
                <c:pt idx="1131">
                  <c:v>43046</c:v>
                </c:pt>
                <c:pt idx="1132">
                  <c:v>43045</c:v>
                </c:pt>
                <c:pt idx="1133">
                  <c:v>43042</c:v>
                </c:pt>
                <c:pt idx="1134">
                  <c:v>43041</c:v>
                </c:pt>
                <c:pt idx="1135">
                  <c:v>43040</c:v>
                </c:pt>
                <c:pt idx="1136">
                  <c:v>43039</c:v>
                </c:pt>
                <c:pt idx="1137">
                  <c:v>43038</c:v>
                </c:pt>
                <c:pt idx="1138">
                  <c:v>43035</c:v>
                </c:pt>
                <c:pt idx="1139">
                  <c:v>43034</c:v>
                </c:pt>
                <c:pt idx="1140">
                  <c:v>43033</c:v>
                </c:pt>
                <c:pt idx="1141">
                  <c:v>43032</c:v>
                </c:pt>
                <c:pt idx="1142">
                  <c:v>43031</c:v>
                </c:pt>
                <c:pt idx="1143">
                  <c:v>43028</c:v>
                </c:pt>
                <c:pt idx="1144">
                  <c:v>43027</c:v>
                </c:pt>
                <c:pt idx="1145">
                  <c:v>43026</c:v>
                </c:pt>
                <c:pt idx="1146">
                  <c:v>43025</c:v>
                </c:pt>
                <c:pt idx="1147">
                  <c:v>43024</c:v>
                </c:pt>
                <c:pt idx="1148">
                  <c:v>43021</c:v>
                </c:pt>
                <c:pt idx="1149">
                  <c:v>43020</c:v>
                </c:pt>
                <c:pt idx="1150">
                  <c:v>43019</c:v>
                </c:pt>
                <c:pt idx="1151">
                  <c:v>43018</c:v>
                </c:pt>
                <c:pt idx="1152">
                  <c:v>43014</c:v>
                </c:pt>
                <c:pt idx="1153">
                  <c:v>43013</c:v>
                </c:pt>
                <c:pt idx="1154">
                  <c:v>43012</c:v>
                </c:pt>
                <c:pt idx="1155">
                  <c:v>43011</c:v>
                </c:pt>
                <c:pt idx="1156">
                  <c:v>43010</c:v>
                </c:pt>
                <c:pt idx="1157">
                  <c:v>43007</c:v>
                </c:pt>
                <c:pt idx="1158">
                  <c:v>43006</c:v>
                </c:pt>
                <c:pt idx="1159">
                  <c:v>43005</c:v>
                </c:pt>
                <c:pt idx="1160">
                  <c:v>43004</c:v>
                </c:pt>
                <c:pt idx="1161">
                  <c:v>43003</c:v>
                </c:pt>
                <c:pt idx="1162">
                  <c:v>43000</c:v>
                </c:pt>
                <c:pt idx="1163">
                  <c:v>42999</c:v>
                </c:pt>
                <c:pt idx="1164">
                  <c:v>42998</c:v>
                </c:pt>
                <c:pt idx="1165">
                  <c:v>42997</c:v>
                </c:pt>
                <c:pt idx="1166">
                  <c:v>42996</c:v>
                </c:pt>
                <c:pt idx="1167">
                  <c:v>42993</c:v>
                </c:pt>
                <c:pt idx="1168">
                  <c:v>42992</c:v>
                </c:pt>
                <c:pt idx="1169">
                  <c:v>42991</c:v>
                </c:pt>
                <c:pt idx="1170">
                  <c:v>42990</c:v>
                </c:pt>
                <c:pt idx="1171">
                  <c:v>42989</c:v>
                </c:pt>
                <c:pt idx="1172">
                  <c:v>42986</c:v>
                </c:pt>
                <c:pt idx="1173">
                  <c:v>42985</c:v>
                </c:pt>
                <c:pt idx="1174">
                  <c:v>42984</c:v>
                </c:pt>
                <c:pt idx="1175">
                  <c:v>42983</c:v>
                </c:pt>
                <c:pt idx="1176">
                  <c:v>42979</c:v>
                </c:pt>
                <c:pt idx="1177">
                  <c:v>42978</c:v>
                </c:pt>
                <c:pt idx="1178">
                  <c:v>42977</c:v>
                </c:pt>
                <c:pt idx="1179">
                  <c:v>42976</c:v>
                </c:pt>
                <c:pt idx="1180">
                  <c:v>42975</c:v>
                </c:pt>
                <c:pt idx="1181">
                  <c:v>42972</c:v>
                </c:pt>
                <c:pt idx="1182">
                  <c:v>42971</c:v>
                </c:pt>
                <c:pt idx="1183">
                  <c:v>42970</c:v>
                </c:pt>
                <c:pt idx="1184">
                  <c:v>42969</c:v>
                </c:pt>
                <c:pt idx="1185">
                  <c:v>42968</c:v>
                </c:pt>
                <c:pt idx="1186">
                  <c:v>42965</c:v>
                </c:pt>
                <c:pt idx="1187">
                  <c:v>42964</c:v>
                </c:pt>
                <c:pt idx="1188">
                  <c:v>42963</c:v>
                </c:pt>
                <c:pt idx="1189">
                  <c:v>42962</c:v>
                </c:pt>
                <c:pt idx="1190">
                  <c:v>42961</c:v>
                </c:pt>
                <c:pt idx="1191">
                  <c:v>42957</c:v>
                </c:pt>
                <c:pt idx="1192">
                  <c:v>42956</c:v>
                </c:pt>
                <c:pt idx="1193">
                  <c:v>42955</c:v>
                </c:pt>
                <c:pt idx="1194">
                  <c:v>42954</c:v>
                </c:pt>
                <c:pt idx="1195">
                  <c:v>42951</c:v>
                </c:pt>
                <c:pt idx="1196">
                  <c:v>42950</c:v>
                </c:pt>
                <c:pt idx="1197">
                  <c:v>42949</c:v>
                </c:pt>
                <c:pt idx="1198">
                  <c:v>42948</c:v>
                </c:pt>
                <c:pt idx="1199">
                  <c:v>42947</c:v>
                </c:pt>
                <c:pt idx="1200">
                  <c:v>42944</c:v>
                </c:pt>
                <c:pt idx="1201">
                  <c:v>42943</c:v>
                </c:pt>
                <c:pt idx="1202">
                  <c:v>42942</c:v>
                </c:pt>
                <c:pt idx="1203">
                  <c:v>42941</c:v>
                </c:pt>
                <c:pt idx="1204">
                  <c:v>42940</c:v>
                </c:pt>
                <c:pt idx="1205">
                  <c:v>42937</c:v>
                </c:pt>
                <c:pt idx="1206">
                  <c:v>42936</c:v>
                </c:pt>
                <c:pt idx="1207">
                  <c:v>42935</c:v>
                </c:pt>
                <c:pt idx="1208">
                  <c:v>42934</c:v>
                </c:pt>
                <c:pt idx="1209">
                  <c:v>42933</c:v>
                </c:pt>
                <c:pt idx="1210">
                  <c:v>42930</c:v>
                </c:pt>
                <c:pt idx="1211">
                  <c:v>42929</c:v>
                </c:pt>
                <c:pt idx="1212">
                  <c:v>42928</c:v>
                </c:pt>
                <c:pt idx="1213">
                  <c:v>42927</c:v>
                </c:pt>
                <c:pt idx="1214">
                  <c:v>42926</c:v>
                </c:pt>
                <c:pt idx="1215">
                  <c:v>42923</c:v>
                </c:pt>
                <c:pt idx="1216">
                  <c:v>42922</c:v>
                </c:pt>
                <c:pt idx="1217">
                  <c:v>42921</c:v>
                </c:pt>
                <c:pt idx="1218">
                  <c:v>42916</c:v>
                </c:pt>
                <c:pt idx="1219">
                  <c:v>42915</c:v>
                </c:pt>
                <c:pt idx="1220">
                  <c:v>42914</c:v>
                </c:pt>
                <c:pt idx="1221">
                  <c:v>42913</c:v>
                </c:pt>
                <c:pt idx="1222">
                  <c:v>42912</c:v>
                </c:pt>
                <c:pt idx="1223">
                  <c:v>42909</c:v>
                </c:pt>
                <c:pt idx="1224">
                  <c:v>42908</c:v>
                </c:pt>
                <c:pt idx="1225">
                  <c:v>42907</c:v>
                </c:pt>
                <c:pt idx="1226">
                  <c:v>42906</c:v>
                </c:pt>
                <c:pt idx="1227">
                  <c:v>42905</c:v>
                </c:pt>
                <c:pt idx="1228">
                  <c:v>42902</c:v>
                </c:pt>
                <c:pt idx="1229">
                  <c:v>42901</c:v>
                </c:pt>
                <c:pt idx="1230">
                  <c:v>42900</c:v>
                </c:pt>
                <c:pt idx="1231">
                  <c:v>42899</c:v>
                </c:pt>
                <c:pt idx="1232">
                  <c:v>42898</c:v>
                </c:pt>
                <c:pt idx="1233">
                  <c:v>42895</c:v>
                </c:pt>
                <c:pt idx="1234">
                  <c:v>42894</c:v>
                </c:pt>
                <c:pt idx="1235">
                  <c:v>42893</c:v>
                </c:pt>
                <c:pt idx="1236">
                  <c:v>42892</c:v>
                </c:pt>
                <c:pt idx="1237">
                  <c:v>42891</c:v>
                </c:pt>
                <c:pt idx="1238">
                  <c:v>42888</c:v>
                </c:pt>
                <c:pt idx="1239">
                  <c:v>42887</c:v>
                </c:pt>
                <c:pt idx="1240">
                  <c:v>42886</c:v>
                </c:pt>
                <c:pt idx="1241">
                  <c:v>42885</c:v>
                </c:pt>
                <c:pt idx="1242">
                  <c:v>42881</c:v>
                </c:pt>
                <c:pt idx="1243">
                  <c:v>42880</c:v>
                </c:pt>
                <c:pt idx="1244">
                  <c:v>42879</c:v>
                </c:pt>
                <c:pt idx="1245">
                  <c:v>42878</c:v>
                </c:pt>
                <c:pt idx="1246">
                  <c:v>42877</c:v>
                </c:pt>
                <c:pt idx="1247">
                  <c:v>42874</c:v>
                </c:pt>
                <c:pt idx="1248">
                  <c:v>42873</c:v>
                </c:pt>
                <c:pt idx="1249">
                  <c:v>42872</c:v>
                </c:pt>
                <c:pt idx="1250">
                  <c:v>42871</c:v>
                </c:pt>
                <c:pt idx="1251">
                  <c:v>42870</c:v>
                </c:pt>
                <c:pt idx="1252">
                  <c:v>42867</c:v>
                </c:pt>
                <c:pt idx="1253">
                  <c:v>42866</c:v>
                </c:pt>
                <c:pt idx="1254">
                  <c:v>42865</c:v>
                </c:pt>
                <c:pt idx="1255">
                  <c:v>42864</c:v>
                </c:pt>
                <c:pt idx="1256">
                  <c:v>42863</c:v>
                </c:pt>
                <c:pt idx="1257">
                  <c:v>42860</c:v>
                </c:pt>
                <c:pt idx="1258">
                  <c:v>42859</c:v>
                </c:pt>
                <c:pt idx="1259">
                  <c:v>42858</c:v>
                </c:pt>
                <c:pt idx="1260">
                  <c:v>42857</c:v>
                </c:pt>
                <c:pt idx="1261">
                  <c:v>42856</c:v>
                </c:pt>
                <c:pt idx="1262">
                  <c:v>42853</c:v>
                </c:pt>
                <c:pt idx="1263">
                  <c:v>42852</c:v>
                </c:pt>
                <c:pt idx="1264">
                  <c:v>42851</c:v>
                </c:pt>
                <c:pt idx="1265">
                  <c:v>42850</c:v>
                </c:pt>
                <c:pt idx="1266">
                  <c:v>42849</c:v>
                </c:pt>
                <c:pt idx="1267">
                  <c:v>42846</c:v>
                </c:pt>
                <c:pt idx="1268">
                  <c:v>42845</c:v>
                </c:pt>
                <c:pt idx="1269">
                  <c:v>42844</c:v>
                </c:pt>
                <c:pt idx="1270">
                  <c:v>42843</c:v>
                </c:pt>
                <c:pt idx="1271">
                  <c:v>42842</c:v>
                </c:pt>
                <c:pt idx="1272">
                  <c:v>42838</c:v>
                </c:pt>
                <c:pt idx="1273">
                  <c:v>42837</c:v>
                </c:pt>
                <c:pt idx="1274">
                  <c:v>42836</c:v>
                </c:pt>
                <c:pt idx="1275">
                  <c:v>42835</c:v>
                </c:pt>
                <c:pt idx="1276">
                  <c:v>42832</c:v>
                </c:pt>
                <c:pt idx="1277">
                  <c:v>42831</c:v>
                </c:pt>
                <c:pt idx="1278">
                  <c:v>42830</c:v>
                </c:pt>
                <c:pt idx="1279">
                  <c:v>42829</c:v>
                </c:pt>
                <c:pt idx="1280">
                  <c:v>42828</c:v>
                </c:pt>
                <c:pt idx="1281">
                  <c:v>42825</c:v>
                </c:pt>
                <c:pt idx="1282">
                  <c:v>42824</c:v>
                </c:pt>
                <c:pt idx="1283">
                  <c:v>42823</c:v>
                </c:pt>
                <c:pt idx="1284">
                  <c:v>42822</c:v>
                </c:pt>
                <c:pt idx="1285">
                  <c:v>42821</c:v>
                </c:pt>
                <c:pt idx="1286">
                  <c:v>42818</c:v>
                </c:pt>
                <c:pt idx="1287">
                  <c:v>42817</c:v>
                </c:pt>
                <c:pt idx="1288">
                  <c:v>42816</c:v>
                </c:pt>
                <c:pt idx="1289">
                  <c:v>42815</c:v>
                </c:pt>
                <c:pt idx="1290">
                  <c:v>42814</c:v>
                </c:pt>
                <c:pt idx="1291">
                  <c:v>42811</c:v>
                </c:pt>
                <c:pt idx="1292">
                  <c:v>42810</c:v>
                </c:pt>
                <c:pt idx="1293">
                  <c:v>42809</c:v>
                </c:pt>
                <c:pt idx="1294">
                  <c:v>42808</c:v>
                </c:pt>
                <c:pt idx="1295">
                  <c:v>42807</c:v>
                </c:pt>
                <c:pt idx="1296">
                  <c:v>42804</c:v>
                </c:pt>
                <c:pt idx="1297">
                  <c:v>42803</c:v>
                </c:pt>
                <c:pt idx="1298">
                  <c:v>42802</c:v>
                </c:pt>
                <c:pt idx="1299">
                  <c:v>42801</c:v>
                </c:pt>
                <c:pt idx="1300">
                  <c:v>42800</c:v>
                </c:pt>
                <c:pt idx="1301">
                  <c:v>42797</c:v>
                </c:pt>
                <c:pt idx="1302">
                  <c:v>42796</c:v>
                </c:pt>
                <c:pt idx="1303">
                  <c:v>42795</c:v>
                </c:pt>
                <c:pt idx="1304">
                  <c:v>42794</c:v>
                </c:pt>
                <c:pt idx="1305">
                  <c:v>42793</c:v>
                </c:pt>
                <c:pt idx="1306">
                  <c:v>42790</c:v>
                </c:pt>
                <c:pt idx="1307">
                  <c:v>42789</c:v>
                </c:pt>
                <c:pt idx="1308">
                  <c:v>42788</c:v>
                </c:pt>
                <c:pt idx="1309">
                  <c:v>42787</c:v>
                </c:pt>
                <c:pt idx="1310">
                  <c:v>42783</c:v>
                </c:pt>
                <c:pt idx="1311">
                  <c:v>42782</c:v>
                </c:pt>
                <c:pt idx="1312">
                  <c:v>42781</c:v>
                </c:pt>
                <c:pt idx="1313">
                  <c:v>42780</c:v>
                </c:pt>
                <c:pt idx="1314">
                  <c:v>42779</c:v>
                </c:pt>
                <c:pt idx="1315">
                  <c:v>42776</c:v>
                </c:pt>
                <c:pt idx="1316">
                  <c:v>42775</c:v>
                </c:pt>
                <c:pt idx="1317">
                  <c:v>42774</c:v>
                </c:pt>
                <c:pt idx="1318">
                  <c:v>42773</c:v>
                </c:pt>
                <c:pt idx="1319">
                  <c:v>42772</c:v>
                </c:pt>
                <c:pt idx="1320">
                  <c:v>42769</c:v>
                </c:pt>
                <c:pt idx="1321">
                  <c:v>42768</c:v>
                </c:pt>
                <c:pt idx="1322">
                  <c:v>42767</c:v>
                </c:pt>
                <c:pt idx="1323">
                  <c:v>42766</c:v>
                </c:pt>
                <c:pt idx="1324">
                  <c:v>42765</c:v>
                </c:pt>
                <c:pt idx="1325">
                  <c:v>42762</c:v>
                </c:pt>
                <c:pt idx="1326">
                  <c:v>42761</c:v>
                </c:pt>
                <c:pt idx="1327">
                  <c:v>42760</c:v>
                </c:pt>
                <c:pt idx="1328">
                  <c:v>42759</c:v>
                </c:pt>
                <c:pt idx="1329">
                  <c:v>42758</c:v>
                </c:pt>
                <c:pt idx="1330">
                  <c:v>42755</c:v>
                </c:pt>
                <c:pt idx="1331">
                  <c:v>42754</c:v>
                </c:pt>
                <c:pt idx="1332">
                  <c:v>42753</c:v>
                </c:pt>
                <c:pt idx="1333">
                  <c:v>42752</c:v>
                </c:pt>
                <c:pt idx="1334">
                  <c:v>42748</c:v>
                </c:pt>
                <c:pt idx="1335">
                  <c:v>42747</c:v>
                </c:pt>
                <c:pt idx="1336">
                  <c:v>42746</c:v>
                </c:pt>
                <c:pt idx="1337">
                  <c:v>42745</c:v>
                </c:pt>
                <c:pt idx="1338">
                  <c:v>42744</c:v>
                </c:pt>
                <c:pt idx="1339">
                  <c:v>42741</c:v>
                </c:pt>
                <c:pt idx="1340">
                  <c:v>42740</c:v>
                </c:pt>
                <c:pt idx="1341">
                  <c:v>42739</c:v>
                </c:pt>
                <c:pt idx="1342">
                  <c:v>42738</c:v>
                </c:pt>
                <c:pt idx="1343">
                  <c:v>42734</c:v>
                </c:pt>
                <c:pt idx="1344">
                  <c:v>42733</c:v>
                </c:pt>
                <c:pt idx="1345">
                  <c:v>42732</c:v>
                </c:pt>
                <c:pt idx="1346">
                  <c:v>42731</c:v>
                </c:pt>
                <c:pt idx="1347">
                  <c:v>42730</c:v>
                </c:pt>
                <c:pt idx="1348">
                  <c:v>42727</c:v>
                </c:pt>
                <c:pt idx="1349">
                  <c:v>42726</c:v>
                </c:pt>
                <c:pt idx="1350">
                  <c:v>42725</c:v>
                </c:pt>
                <c:pt idx="1351">
                  <c:v>42724</c:v>
                </c:pt>
                <c:pt idx="1352">
                  <c:v>42723</c:v>
                </c:pt>
                <c:pt idx="1353">
                  <c:v>42720</c:v>
                </c:pt>
                <c:pt idx="1354">
                  <c:v>42719</c:v>
                </c:pt>
                <c:pt idx="1355">
                  <c:v>42718</c:v>
                </c:pt>
                <c:pt idx="1356">
                  <c:v>42717</c:v>
                </c:pt>
                <c:pt idx="1357">
                  <c:v>42716</c:v>
                </c:pt>
                <c:pt idx="1358">
                  <c:v>42713</c:v>
                </c:pt>
                <c:pt idx="1359">
                  <c:v>42712</c:v>
                </c:pt>
                <c:pt idx="1360">
                  <c:v>42711</c:v>
                </c:pt>
                <c:pt idx="1361">
                  <c:v>42710</c:v>
                </c:pt>
                <c:pt idx="1362">
                  <c:v>42709</c:v>
                </c:pt>
                <c:pt idx="1363">
                  <c:v>42706</c:v>
                </c:pt>
                <c:pt idx="1364">
                  <c:v>42705</c:v>
                </c:pt>
                <c:pt idx="1365">
                  <c:v>42704</c:v>
                </c:pt>
                <c:pt idx="1366">
                  <c:v>42703</c:v>
                </c:pt>
                <c:pt idx="1367">
                  <c:v>42702</c:v>
                </c:pt>
                <c:pt idx="1368">
                  <c:v>42699</c:v>
                </c:pt>
                <c:pt idx="1369">
                  <c:v>42698</c:v>
                </c:pt>
                <c:pt idx="1370">
                  <c:v>42697</c:v>
                </c:pt>
                <c:pt idx="1371">
                  <c:v>42696</c:v>
                </c:pt>
                <c:pt idx="1372">
                  <c:v>42695</c:v>
                </c:pt>
                <c:pt idx="1373">
                  <c:v>42692</c:v>
                </c:pt>
                <c:pt idx="1374">
                  <c:v>42691</c:v>
                </c:pt>
                <c:pt idx="1375">
                  <c:v>42690</c:v>
                </c:pt>
                <c:pt idx="1376">
                  <c:v>42689</c:v>
                </c:pt>
                <c:pt idx="1377">
                  <c:v>42688</c:v>
                </c:pt>
                <c:pt idx="1378">
                  <c:v>42685</c:v>
                </c:pt>
                <c:pt idx="1379">
                  <c:v>42684</c:v>
                </c:pt>
                <c:pt idx="1380">
                  <c:v>42683</c:v>
                </c:pt>
                <c:pt idx="1381">
                  <c:v>42682</c:v>
                </c:pt>
                <c:pt idx="1382">
                  <c:v>42681</c:v>
                </c:pt>
                <c:pt idx="1383">
                  <c:v>42678</c:v>
                </c:pt>
                <c:pt idx="1384">
                  <c:v>42677</c:v>
                </c:pt>
                <c:pt idx="1385">
                  <c:v>42676</c:v>
                </c:pt>
                <c:pt idx="1386">
                  <c:v>42675</c:v>
                </c:pt>
                <c:pt idx="1387">
                  <c:v>42674</c:v>
                </c:pt>
                <c:pt idx="1388">
                  <c:v>42671</c:v>
                </c:pt>
                <c:pt idx="1389">
                  <c:v>42670</c:v>
                </c:pt>
                <c:pt idx="1390">
                  <c:v>42669</c:v>
                </c:pt>
                <c:pt idx="1391">
                  <c:v>42668</c:v>
                </c:pt>
                <c:pt idx="1392">
                  <c:v>42667</c:v>
                </c:pt>
                <c:pt idx="1393">
                  <c:v>42664</c:v>
                </c:pt>
                <c:pt idx="1394">
                  <c:v>42663</c:v>
                </c:pt>
                <c:pt idx="1395">
                  <c:v>42662</c:v>
                </c:pt>
                <c:pt idx="1396">
                  <c:v>42661</c:v>
                </c:pt>
                <c:pt idx="1397">
                  <c:v>42660</c:v>
                </c:pt>
                <c:pt idx="1398">
                  <c:v>42657</c:v>
                </c:pt>
                <c:pt idx="1399">
                  <c:v>42656</c:v>
                </c:pt>
                <c:pt idx="1400">
                  <c:v>42655</c:v>
                </c:pt>
                <c:pt idx="1401">
                  <c:v>42654</c:v>
                </c:pt>
                <c:pt idx="1402">
                  <c:v>42653</c:v>
                </c:pt>
                <c:pt idx="1403">
                  <c:v>42650</c:v>
                </c:pt>
                <c:pt idx="1404">
                  <c:v>42649</c:v>
                </c:pt>
                <c:pt idx="1405">
                  <c:v>42648</c:v>
                </c:pt>
                <c:pt idx="1406">
                  <c:v>42647</c:v>
                </c:pt>
                <c:pt idx="1407">
                  <c:v>42646</c:v>
                </c:pt>
                <c:pt idx="1408">
                  <c:v>42643</c:v>
                </c:pt>
                <c:pt idx="1409">
                  <c:v>42642</c:v>
                </c:pt>
                <c:pt idx="1410">
                  <c:v>42641</c:v>
                </c:pt>
                <c:pt idx="1411">
                  <c:v>42640</c:v>
                </c:pt>
                <c:pt idx="1412">
                  <c:v>42639</c:v>
                </c:pt>
                <c:pt idx="1413">
                  <c:v>42636</c:v>
                </c:pt>
                <c:pt idx="1414">
                  <c:v>42635</c:v>
                </c:pt>
                <c:pt idx="1415">
                  <c:v>42634</c:v>
                </c:pt>
                <c:pt idx="1416">
                  <c:v>42633</c:v>
                </c:pt>
                <c:pt idx="1417">
                  <c:v>42632</c:v>
                </c:pt>
                <c:pt idx="1418">
                  <c:v>42629</c:v>
                </c:pt>
                <c:pt idx="1419">
                  <c:v>42628</c:v>
                </c:pt>
                <c:pt idx="1420">
                  <c:v>42627</c:v>
                </c:pt>
                <c:pt idx="1421">
                  <c:v>42626</c:v>
                </c:pt>
                <c:pt idx="1422">
                  <c:v>42625</c:v>
                </c:pt>
                <c:pt idx="1423">
                  <c:v>42622</c:v>
                </c:pt>
                <c:pt idx="1424">
                  <c:v>42621</c:v>
                </c:pt>
                <c:pt idx="1425">
                  <c:v>42620</c:v>
                </c:pt>
                <c:pt idx="1426">
                  <c:v>42619</c:v>
                </c:pt>
                <c:pt idx="1427">
                  <c:v>42618</c:v>
                </c:pt>
                <c:pt idx="1428">
                  <c:v>42615</c:v>
                </c:pt>
                <c:pt idx="1429">
                  <c:v>42614</c:v>
                </c:pt>
                <c:pt idx="1430">
                  <c:v>42613</c:v>
                </c:pt>
                <c:pt idx="1431">
                  <c:v>42612</c:v>
                </c:pt>
                <c:pt idx="1432">
                  <c:v>42611</c:v>
                </c:pt>
                <c:pt idx="1433">
                  <c:v>42608</c:v>
                </c:pt>
                <c:pt idx="1434">
                  <c:v>42607</c:v>
                </c:pt>
                <c:pt idx="1435">
                  <c:v>42606</c:v>
                </c:pt>
                <c:pt idx="1436">
                  <c:v>42605</c:v>
                </c:pt>
                <c:pt idx="1437">
                  <c:v>42604</c:v>
                </c:pt>
                <c:pt idx="1438">
                  <c:v>42601</c:v>
                </c:pt>
                <c:pt idx="1439">
                  <c:v>42600</c:v>
                </c:pt>
                <c:pt idx="1440">
                  <c:v>42599</c:v>
                </c:pt>
                <c:pt idx="1441">
                  <c:v>42598</c:v>
                </c:pt>
                <c:pt idx="1442">
                  <c:v>42597</c:v>
                </c:pt>
                <c:pt idx="1443">
                  <c:v>42594</c:v>
                </c:pt>
                <c:pt idx="1444">
                  <c:v>42593</c:v>
                </c:pt>
                <c:pt idx="1445">
                  <c:v>42592</c:v>
                </c:pt>
                <c:pt idx="1446">
                  <c:v>42591</c:v>
                </c:pt>
                <c:pt idx="1447">
                  <c:v>42590</c:v>
                </c:pt>
                <c:pt idx="1448">
                  <c:v>42587</c:v>
                </c:pt>
                <c:pt idx="1449">
                  <c:v>42586</c:v>
                </c:pt>
                <c:pt idx="1450">
                  <c:v>42585</c:v>
                </c:pt>
                <c:pt idx="1451">
                  <c:v>42584</c:v>
                </c:pt>
                <c:pt idx="1452">
                  <c:v>42583</c:v>
                </c:pt>
                <c:pt idx="1453">
                  <c:v>42580</c:v>
                </c:pt>
                <c:pt idx="1454">
                  <c:v>42579</c:v>
                </c:pt>
                <c:pt idx="1455">
                  <c:v>42578</c:v>
                </c:pt>
                <c:pt idx="1456">
                  <c:v>42577</c:v>
                </c:pt>
                <c:pt idx="1457">
                  <c:v>42576</c:v>
                </c:pt>
                <c:pt idx="1458">
                  <c:v>42573</c:v>
                </c:pt>
                <c:pt idx="1459">
                  <c:v>42572</c:v>
                </c:pt>
                <c:pt idx="1460">
                  <c:v>42571</c:v>
                </c:pt>
                <c:pt idx="1461">
                  <c:v>42570</c:v>
                </c:pt>
                <c:pt idx="1462">
                  <c:v>42569</c:v>
                </c:pt>
                <c:pt idx="1463">
                  <c:v>42566</c:v>
                </c:pt>
                <c:pt idx="1464">
                  <c:v>42565</c:v>
                </c:pt>
                <c:pt idx="1465">
                  <c:v>42564</c:v>
                </c:pt>
                <c:pt idx="1466">
                  <c:v>42563</c:v>
                </c:pt>
                <c:pt idx="1467">
                  <c:v>42562</c:v>
                </c:pt>
                <c:pt idx="1468">
                  <c:v>42559</c:v>
                </c:pt>
                <c:pt idx="1469">
                  <c:v>42558</c:v>
                </c:pt>
                <c:pt idx="1470">
                  <c:v>42557</c:v>
                </c:pt>
                <c:pt idx="1471">
                  <c:v>42556</c:v>
                </c:pt>
                <c:pt idx="1472">
                  <c:v>42555</c:v>
                </c:pt>
                <c:pt idx="1473">
                  <c:v>42552</c:v>
                </c:pt>
                <c:pt idx="1474">
                  <c:v>42551</c:v>
                </c:pt>
                <c:pt idx="1475">
                  <c:v>42550</c:v>
                </c:pt>
                <c:pt idx="1476">
                  <c:v>42549</c:v>
                </c:pt>
                <c:pt idx="1477">
                  <c:v>42548</c:v>
                </c:pt>
                <c:pt idx="1478">
                  <c:v>42545</c:v>
                </c:pt>
                <c:pt idx="1479">
                  <c:v>42544</c:v>
                </c:pt>
                <c:pt idx="1480">
                  <c:v>42543</c:v>
                </c:pt>
                <c:pt idx="1481">
                  <c:v>42542</c:v>
                </c:pt>
                <c:pt idx="1482">
                  <c:v>42541</c:v>
                </c:pt>
                <c:pt idx="1483">
                  <c:v>42538</c:v>
                </c:pt>
                <c:pt idx="1484">
                  <c:v>42537</c:v>
                </c:pt>
                <c:pt idx="1485">
                  <c:v>42536</c:v>
                </c:pt>
                <c:pt idx="1486">
                  <c:v>42535</c:v>
                </c:pt>
                <c:pt idx="1487">
                  <c:v>42534</c:v>
                </c:pt>
                <c:pt idx="1488">
                  <c:v>42531</c:v>
                </c:pt>
                <c:pt idx="1489">
                  <c:v>42530</c:v>
                </c:pt>
                <c:pt idx="1490">
                  <c:v>42529</c:v>
                </c:pt>
                <c:pt idx="1491">
                  <c:v>42528</c:v>
                </c:pt>
                <c:pt idx="1492">
                  <c:v>42527</c:v>
                </c:pt>
                <c:pt idx="1493">
                  <c:v>42524</c:v>
                </c:pt>
                <c:pt idx="1494">
                  <c:v>42523</c:v>
                </c:pt>
                <c:pt idx="1495">
                  <c:v>42522</c:v>
                </c:pt>
                <c:pt idx="1496">
                  <c:v>42521</c:v>
                </c:pt>
                <c:pt idx="1497">
                  <c:v>42520</c:v>
                </c:pt>
                <c:pt idx="1498">
                  <c:v>42517</c:v>
                </c:pt>
                <c:pt idx="1499">
                  <c:v>42516</c:v>
                </c:pt>
                <c:pt idx="1500">
                  <c:v>42515</c:v>
                </c:pt>
                <c:pt idx="1501">
                  <c:v>42514</c:v>
                </c:pt>
                <c:pt idx="1502">
                  <c:v>42513</c:v>
                </c:pt>
                <c:pt idx="1503">
                  <c:v>42510</c:v>
                </c:pt>
                <c:pt idx="1504">
                  <c:v>42509</c:v>
                </c:pt>
                <c:pt idx="1505">
                  <c:v>42508</c:v>
                </c:pt>
                <c:pt idx="1506">
                  <c:v>42507</c:v>
                </c:pt>
                <c:pt idx="1507">
                  <c:v>42506</c:v>
                </c:pt>
                <c:pt idx="1508">
                  <c:v>42503</c:v>
                </c:pt>
                <c:pt idx="1509">
                  <c:v>42502</c:v>
                </c:pt>
                <c:pt idx="1510">
                  <c:v>42501</c:v>
                </c:pt>
                <c:pt idx="1511">
                  <c:v>42500</c:v>
                </c:pt>
                <c:pt idx="1512">
                  <c:v>42499</c:v>
                </c:pt>
                <c:pt idx="1513">
                  <c:v>42496</c:v>
                </c:pt>
                <c:pt idx="1514">
                  <c:v>42495</c:v>
                </c:pt>
                <c:pt idx="1515">
                  <c:v>42494</c:v>
                </c:pt>
                <c:pt idx="1516">
                  <c:v>42493</c:v>
                </c:pt>
                <c:pt idx="1517">
                  <c:v>42492</c:v>
                </c:pt>
                <c:pt idx="1518">
                  <c:v>42489</c:v>
                </c:pt>
                <c:pt idx="1519">
                  <c:v>42488</c:v>
                </c:pt>
                <c:pt idx="1520">
                  <c:v>42487</c:v>
                </c:pt>
                <c:pt idx="1521">
                  <c:v>42486</c:v>
                </c:pt>
                <c:pt idx="1522">
                  <c:v>42485</c:v>
                </c:pt>
                <c:pt idx="1523">
                  <c:v>42482</c:v>
                </c:pt>
                <c:pt idx="1524">
                  <c:v>42481</c:v>
                </c:pt>
                <c:pt idx="1525">
                  <c:v>42480</c:v>
                </c:pt>
                <c:pt idx="1526">
                  <c:v>42479</c:v>
                </c:pt>
                <c:pt idx="1527">
                  <c:v>42478</c:v>
                </c:pt>
                <c:pt idx="1528">
                  <c:v>42475</c:v>
                </c:pt>
                <c:pt idx="1529">
                  <c:v>42474</c:v>
                </c:pt>
                <c:pt idx="1530">
                  <c:v>42473</c:v>
                </c:pt>
                <c:pt idx="1531">
                  <c:v>42472</c:v>
                </c:pt>
                <c:pt idx="1532">
                  <c:v>42471</c:v>
                </c:pt>
                <c:pt idx="1533">
                  <c:v>42468</c:v>
                </c:pt>
                <c:pt idx="1534">
                  <c:v>42467</c:v>
                </c:pt>
                <c:pt idx="1535">
                  <c:v>42466</c:v>
                </c:pt>
                <c:pt idx="1536">
                  <c:v>42465</c:v>
                </c:pt>
                <c:pt idx="1537">
                  <c:v>42464</c:v>
                </c:pt>
                <c:pt idx="1538">
                  <c:v>42461</c:v>
                </c:pt>
                <c:pt idx="1539">
                  <c:v>42460</c:v>
                </c:pt>
                <c:pt idx="1540">
                  <c:v>42459</c:v>
                </c:pt>
                <c:pt idx="1541">
                  <c:v>42458</c:v>
                </c:pt>
                <c:pt idx="1542">
                  <c:v>42457</c:v>
                </c:pt>
                <c:pt idx="1543">
                  <c:v>42454</c:v>
                </c:pt>
                <c:pt idx="1544">
                  <c:v>42453</c:v>
                </c:pt>
                <c:pt idx="1545">
                  <c:v>42452</c:v>
                </c:pt>
                <c:pt idx="1546">
                  <c:v>42451</c:v>
                </c:pt>
                <c:pt idx="1547">
                  <c:v>42450</c:v>
                </c:pt>
                <c:pt idx="1548">
                  <c:v>42447</c:v>
                </c:pt>
                <c:pt idx="1549">
                  <c:v>42446</c:v>
                </c:pt>
                <c:pt idx="1550">
                  <c:v>42445</c:v>
                </c:pt>
                <c:pt idx="1551">
                  <c:v>42444</c:v>
                </c:pt>
                <c:pt idx="1552">
                  <c:v>42443</c:v>
                </c:pt>
                <c:pt idx="1553">
                  <c:v>42440</c:v>
                </c:pt>
                <c:pt idx="1554">
                  <c:v>42439</c:v>
                </c:pt>
                <c:pt idx="1555">
                  <c:v>42438</c:v>
                </c:pt>
                <c:pt idx="1556">
                  <c:v>42437</c:v>
                </c:pt>
                <c:pt idx="1557">
                  <c:v>42436</c:v>
                </c:pt>
                <c:pt idx="1558">
                  <c:v>42433</c:v>
                </c:pt>
                <c:pt idx="1559">
                  <c:v>42432</c:v>
                </c:pt>
                <c:pt idx="1560">
                  <c:v>42431</c:v>
                </c:pt>
                <c:pt idx="1561">
                  <c:v>42430</c:v>
                </c:pt>
                <c:pt idx="1562">
                  <c:v>42429</c:v>
                </c:pt>
                <c:pt idx="1563">
                  <c:v>42426</c:v>
                </c:pt>
                <c:pt idx="1564">
                  <c:v>42425</c:v>
                </c:pt>
                <c:pt idx="1565">
                  <c:v>42424</c:v>
                </c:pt>
                <c:pt idx="1566">
                  <c:v>42423</c:v>
                </c:pt>
                <c:pt idx="1567">
                  <c:v>42422</c:v>
                </c:pt>
                <c:pt idx="1568">
                  <c:v>42419</c:v>
                </c:pt>
                <c:pt idx="1569">
                  <c:v>42418</c:v>
                </c:pt>
                <c:pt idx="1570">
                  <c:v>42417</c:v>
                </c:pt>
                <c:pt idx="1571">
                  <c:v>42416</c:v>
                </c:pt>
                <c:pt idx="1572">
                  <c:v>42415</c:v>
                </c:pt>
                <c:pt idx="1573">
                  <c:v>42412</c:v>
                </c:pt>
                <c:pt idx="1574">
                  <c:v>42411</c:v>
                </c:pt>
                <c:pt idx="1575">
                  <c:v>42410</c:v>
                </c:pt>
                <c:pt idx="1576">
                  <c:v>42409</c:v>
                </c:pt>
                <c:pt idx="1577">
                  <c:v>42408</c:v>
                </c:pt>
                <c:pt idx="1578">
                  <c:v>42405</c:v>
                </c:pt>
                <c:pt idx="1579">
                  <c:v>42404</c:v>
                </c:pt>
                <c:pt idx="1580">
                  <c:v>42403</c:v>
                </c:pt>
                <c:pt idx="1581">
                  <c:v>42402</c:v>
                </c:pt>
                <c:pt idx="1582">
                  <c:v>42401</c:v>
                </c:pt>
                <c:pt idx="1583">
                  <c:v>42398</c:v>
                </c:pt>
                <c:pt idx="1584">
                  <c:v>42397</c:v>
                </c:pt>
                <c:pt idx="1585">
                  <c:v>42396</c:v>
                </c:pt>
                <c:pt idx="1586">
                  <c:v>42395</c:v>
                </c:pt>
                <c:pt idx="1587">
                  <c:v>42394</c:v>
                </c:pt>
                <c:pt idx="1588">
                  <c:v>42391</c:v>
                </c:pt>
                <c:pt idx="1589">
                  <c:v>42390</c:v>
                </c:pt>
                <c:pt idx="1590">
                  <c:v>42389</c:v>
                </c:pt>
                <c:pt idx="1591">
                  <c:v>42388</c:v>
                </c:pt>
                <c:pt idx="1592">
                  <c:v>42387</c:v>
                </c:pt>
                <c:pt idx="1593">
                  <c:v>42384</c:v>
                </c:pt>
                <c:pt idx="1594">
                  <c:v>42383</c:v>
                </c:pt>
                <c:pt idx="1595">
                  <c:v>42382</c:v>
                </c:pt>
                <c:pt idx="1596">
                  <c:v>42381</c:v>
                </c:pt>
                <c:pt idx="1597">
                  <c:v>42380</c:v>
                </c:pt>
                <c:pt idx="1598">
                  <c:v>42377</c:v>
                </c:pt>
                <c:pt idx="1599">
                  <c:v>42376</c:v>
                </c:pt>
                <c:pt idx="1600">
                  <c:v>42375</c:v>
                </c:pt>
                <c:pt idx="1601">
                  <c:v>42374</c:v>
                </c:pt>
                <c:pt idx="1602">
                  <c:v>42373</c:v>
                </c:pt>
                <c:pt idx="1603">
                  <c:v>42370</c:v>
                </c:pt>
              </c:numCache>
            </c:numRef>
          </c:cat>
          <c:val>
            <c:numRef>
              <c:f>Fuel!$Z$94:$Z$1697</c:f>
              <c:numCache>
                <c:formatCode>0.00</c:formatCode>
                <c:ptCount val="1604"/>
                <c:pt idx="1">
                  <c:v>604.20499342969765</c:v>
                </c:pt>
                <c:pt idx="2">
                  <c:v>581.93166885676737</c:v>
                </c:pt>
                <c:pt idx="3">
                  <c:v>606.70170827858078</c:v>
                </c:pt>
                <c:pt idx="4">
                  <c:v>618.39684625492771</c:v>
                </c:pt>
                <c:pt idx="5">
                  <c:v>600.72273324572927</c:v>
                </c:pt>
                <c:pt idx="6">
                  <c:v>588.76478318002626</c:v>
                </c:pt>
                <c:pt idx="7">
                  <c:v>623.91590013140603</c:v>
                </c:pt>
                <c:pt idx="8">
                  <c:v>620.63074901445464</c:v>
                </c:pt>
                <c:pt idx="9">
                  <c:v>604.86202365308804</c:v>
                </c:pt>
                <c:pt idx="10">
                  <c:v>590.01314060446771</c:v>
                </c:pt>
                <c:pt idx="11">
                  <c:v>556.1103810775295</c:v>
                </c:pt>
                <c:pt idx="12">
                  <c:v>580.28909329829162</c:v>
                </c:pt>
                <c:pt idx="13">
                  <c:v>571.7477003942181</c:v>
                </c:pt>
                <c:pt idx="14">
                  <c:v>572.47043363994737</c:v>
                </c:pt>
                <c:pt idx="15">
                  <c:v>600.39421813403408</c:v>
                </c:pt>
                <c:pt idx="16">
                  <c:v>606.63600525624179</c:v>
                </c:pt>
                <c:pt idx="17">
                  <c:v>599.73718791064391</c:v>
                </c:pt>
                <c:pt idx="18">
                  <c:v>597.56898817345598</c:v>
                </c:pt>
                <c:pt idx="19">
                  <c:v>628.51511169513788</c:v>
                </c:pt>
                <c:pt idx="20">
                  <c:v>611.23521681997374</c:v>
                </c:pt>
                <c:pt idx="21">
                  <c:v>619.18528252299598</c:v>
                </c:pt>
                <c:pt idx="22">
                  <c:v>676.08409986859397</c:v>
                </c:pt>
                <c:pt idx="23">
                  <c:v>659.3298291721419</c:v>
                </c:pt>
                <c:pt idx="24">
                  <c:v>668.7910643889619</c:v>
                </c:pt>
                <c:pt idx="25">
                  <c:v>638.50197109067017</c:v>
                </c:pt>
                <c:pt idx="26">
                  <c:v>634.69119579500648</c:v>
                </c:pt>
                <c:pt idx="27">
                  <c:v>587.2536136662286</c:v>
                </c:pt>
                <c:pt idx="28">
                  <c:v>576.80683311432324</c:v>
                </c:pt>
                <c:pt idx="29">
                  <c:v>538.30486202365307</c:v>
                </c:pt>
                <c:pt idx="30">
                  <c:v>563.00919842312737</c:v>
                </c:pt>
                <c:pt idx="31">
                  <c:v>606.96452036793687</c:v>
                </c:pt>
                <c:pt idx="32">
                  <c:v>650.85413929040737</c:v>
                </c:pt>
                <c:pt idx="33">
                  <c:v>638.10775295663598</c:v>
                </c:pt>
                <c:pt idx="34">
                  <c:v>634.23127463863341</c:v>
                </c:pt>
                <c:pt idx="35">
                  <c:v>742.04993429697765</c:v>
                </c:pt>
                <c:pt idx="36">
                  <c:v>694.48094612352168</c:v>
                </c:pt>
                <c:pt idx="37">
                  <c:v>644.94086727989486</c:v>
                </c:pt>
                <c:pt idx="38">
                  <c:v>596.32063074901441</c:v>
                </c:pt>
                <c:pt idx="39">
                  <c:v>597.30617608409977</c:v>
                </c:pt>
                <c:pt idx="40">
                  <c:v>551.51116951379754</c:v>
                </c:pt>
                <c:pt idx="41">
                  <c:v>539.02759526938246</c:v>
                </c:pt>
                <c:pt idx="42">
                  <c:v>519.05387647831799</c:v>
                </c:pt>
                <c:pt idx="43">
                  <c:v>528.97503285151117</c:v>
                </c:pt>
                <c:pt idx="44">
                  <c:v>524.31011826544022</c:v>
                </c:pt>
                <c:pt idx="45">
                  <c:v>524.24441524310123</c:v>
                </c:pt>
                <c:pt idx="46">
                  <c:v>515.04599211563732</c:v>
                </c:pt>
                <c:pt idx="47">
                  <c:v>511.69513797634687</c:v>
                </c:pt>
                <c:pt idx="48">
                  <c:v>523.98160315374503</c:v>
                </c:pt>
                <c:pt idx="49">
                  <c:v>518.39684625492771</c:v>
                </c:pt>
                <c:pt idx="50">
                  <c:v>547.63469119579497</c:v>
                </c:pt>
                <c:pt idx="51">
                  <c:v>539.68462549277262</c:v>
                </c:pt>
                <c:pt idx="52">
                  <c:v>528.77792378449408</c:v>
                </c:pt>
                <c:pt idx="53">
                  <c:v>532.39159001314056</c:v>
                </c:pt>
                <c:pt idx="54">
                  <c:v>529.69776609724045</c:v>
                </c:pt>
                <c:pt idx="55">
                  <c:v>542.04993429697765</c:v>
                </c:pt>
                <c:pt idx="56">
                  <c:v>544.08672798948749</c:v>
                </c:pt>
                <c:pt idx="57">
                  <c:v>535.74244415243106</c:v>
                </c:pt>
                <c:pt idx="58">
                  <c:v>523.32457293035486</c:v>
                </c:pt>
                <c:pt idx="59">
                  <c:v>524.11300919842313</c:v>
                </c:pt>
                <c:pt idx="60">
                  <c:v>526.67542706964514</c:v>
                </c:pt>
                <c:pt idx="61">
                  <c:v>520.17082785808145</c:v>
                </c:pt>
                <c:pt idx="62">
                  <c:v>520.95926412614983</c:v>
                </c:pt>
                <c:pt idx="63">
                  <c:v>525.82128777923788</c:v>
                </c:pt>
                <c:pt idx="64">
                  <c:v>515.17739816031531</c:v>
                </c:pt>
                <c:pt idx="65">
                  <c:v>499.01445466491458</c:v>
                </c:pt>
                <c:pt idx="66">
                  <c:v>506.37319316688559</c:v>
                </c:pt>
                <c:pt idx="67">
                  <c:v>508.21287779237838</c:v>
                </c:pt>
                <c:pt idx="68">
                  <c:v>505.25624178712224</c:v>
                </c:pt>
                <c:pt idx="69">
                  <c:v>499.34296977660972</c:v>
                </c:pt>
                <c:pt idx="70">
                  <c:v>489.94743758212871</c:v>
                </c:pt>
                <c:pt idx="71">
                  <c:v>489.94743758212871</c:v>
                </c:pt>
                <c:pt idx="72">
                  <c:v>488.83048620236531</c:v>
                </c:pt>
                <c:pt idx="73">
                  <c:v>483.96846254927721</c:v>
                </c:pt>
                <c:pt idx="74">
                  <c:v>478.2522996057819</c:v>
                </c:pt>
                <c:pt idx="75">
                  <c:v>461.30091984231268</c:v>
                </c:pt>
                <c:pt idx="76">
                  <c:v>471.87910643889614</c:v>
                </c:pt>
                <c:pt idx="77">
                  <c:v>470.56504599211564</c:v>
                </c:pt>
                <c:pt idx="78">
                  <c:v>461.69513797634687</c:v>
                </c:pt>
                <c:pt idx="79">
                  <c:v>454.33639947437587</c:v>
                </c:pt>
                <c:pt idx="80">
                  <c:v>445.79500657030218</c:v>
                </c:pt>
                <c:pt idx="81">
                  <c:v>450.59132720105123</c:v>
                </c:pt>
                <c:pt idx="82">
                  <c:v>447.70039421813402</c:v>
                </c:pt>
                <c:pt idx="83">
                  <c:v>445.46649145860704</c:v>
                </c:pt>
                <c:pt idx="84">
                  <c:v>442.83837056504603</c:v>
                </c:pt>
                <c:pt idx="85">
                  <c:v>434.82260183968464</c:v>
                </c:pt>
                <c:pt idx="86">
                  <c:v>426.34691195795006</c:v>
                </c:pt>
                <c:pt idx="87">
                  <c:v>418.26544021024961</c:v>
                </c:pt>
                <c:pt idx="88">
                  <c:v>404.99342969776609</c:v>
                </c:pt>
                <c:pt idx="89">
                  <c:v>414.58607095926413</c:v>
                </c:pt>
                <c:pt idx="90">
                  <c:v>424.37582128777922</c:v>
                </c:pt>
                <c:pt idx="91">
                  <c:v>417.21419185282519</c:v>
                </c:pt>
                <c:pt idx="92">
                  <c:v>411.62943495400788</c:v>
                </c:pt>
                <c:pt idx="93">
                  <c:v>410.05256241787117</c:v>
                </c:pt>
                <c:pt idx="94">
                  <c:v>413.00919842312743</c:v>
                </c:pt>
                <c:pt idx="95">
                  <c:v>406.43889618922469</c:v>
                </c:pt>
                <c:pt idx="96">
                  <c:v>413.92904073587385</c:v>
                </c:pt>
                <c:pt idx="97">
                  <c:v>406.70170827858078</c:v>
                </c:pt>
                <c:pt idx="98">
                  <c:v>394.54664914586067</c:v>
                </c:pt>
                <c:pt idx="99">
                  <c:v>373.5216819973719</c:v>
                </c:pt>
                <c:pt idx="100">
                  <c:v>373.58738501971089</c:v>
                </c:pt>
                <c:pt idx="101">
                  <c:v>369.90801576872531</c:v>
                </c:pt>
                <c:pt idx="102">
                  <c:v>371.8791064388962</c:v>
                </c:pt>
                <c:pt idx="103">
                  <c:v>395.59789750328514</c:v>
                </c:pt>
                <c:pt idx="104">
                  <c:v>440.73587385019709</c:v>
                </c:pt>
                <c:pt idx="105">
                  <c:v>438.76478318002626</c:v>
                </c:pt>
                <c:pt idx="106">
                  <c:v>426.6097240473062</c:v>
                </c:pt>
                <c:pt idx="107">
                  <c:v>422.20762155059134</c:v>
                </c:pt>
                <c:pt idx="108">
                  <c:v>436.33377135348223</c:v>
                </c:pt>
                <c:pt idx="109">
                  <c:v>429.36925098554531</c:v>
                </c:pt>
                <c:pt idx="110">
                  <c:v>441.72141918528251</c:v>
                </c:pt>
                <c:pt idx="111">
                  <c:v>438.96189224704335</c:v>
                </c:pt>
                <c:pt idx="112">
                  <c:v>438.8961892247043</c:v>
                </c:pt>
                <c:pt idx="113">
                  <c:v>440.60446780551905</c:v>
                </c:pt>
                <c:pt idx="114">
                  <c:v>441.52431011826542</c:v>
                </c:pt>
                <c:pt idx="115">
                  <c:v>455.05913272010514</c:v>
                </c:pt>
                <c:pt idx="116">
                  <c:v>450.85413929040737</c:v>
                </c:pt>
                <c:pt idx="117">
                  <c:v>448.35742444152424</c:v>
                </c:pt>
                <c:pt idx="118">
                  <c:v>431.3403416557162</c:v>
                </c:pt>
                <c:pt idx="119">
                  <c:v>441.19579500657034</c:v>
                </c:pt>
                <c:pt idx="120">
                  <c:v>460.9067017082786</c:v>
                </c:pt>
                <c:pt idx="121">
                  <c:v>467.73981603153743</c:v>
                </c:pt>
                <c:pt idx="122">
                  <c:v>464.32325886990799</c:v>
                </c:pt>
                <c:pt idx="123">
                  <c:v>463.46911957950067</c:v>
                </c:pt>
                <c:pt idx="124">
                  <c:v>459.19842312746385</c:v>
                </c:pt>
                <c:pt idx="125">
                  <c:v>477.98948751642575</c:v>
                </c:pt>
                <c:pt idx="126">
                  <c:v>480.09198423127458</c:v>
                </c:pt>
                <c:pt idx="127">
                  <c:v>477.66097240473061</c:v>
                </c:pt>
                <c:pt idx="128">
                  <c:v>473.78449408672799</c:v>
                </c:pt>
                <c:pt idx="129">
                  <c:v>485.15111695137978</c:v>
                </c:pt>
                <c:pt idx="130">
                  <c:v>487.51642575558475</c:v>
                </c:pt>
                <c:pt idx="131">
                  <c:v>473.98160315374508</c:v>
                </c:pt>
                <c:pt idx="132">
                  <c:v>487.12220762155056</c:v>
                </c:pt>
                <c:pt idx="133">
                  <c:v>484.69119579500654</c:v>
                </c:pt>
                <c:pt idx="134">
                  <c:v>481.27463863337709</c:v>
                </c:pt>
                <c:pt idx="135">
                  <c:v>487.84494086727989</c:v>
                </c:pt>
                <c:pt idx="136">
                  <c:v>492.77266754270693</c:v>
                </c:pt>
                <c:pt idx="137">
                  <c:v>482.65440210249665</c:v>
                </c:pt>
                <c:pt idx="138">
                  <c:v>478.97503285151117</c:v>
                </c:pt>
                <c:pt idx="139">
                  <c:v>481.40604467805514</c:v>
                </c:pt>
                <c:pt idx="140">
                  <c:v>493.10118265440207</c:v>
                </c:pt>
                <c:pt idx="141">
                  <c:v>484.23127463863335</c:v>
                </c:pt>
                <c:pt idx="142">
                  <c:v>471.41918528252296</c:v>
                </c:pt>
                <c:pt idx="143">
                  <c:v>457.62155059132721</c:v>
                </c:pt>
                <c:pt idx="144">
                  <c:v>452.56241787122201</c:v>
                </c:pt>
                <c:pt idx="145">
                  <c:v>452.10249671484888</c:v>
                </c:pt>
                <c:pt idx="146">
                  <c:v>451.97109067017084</c:v>
                </c:pt>
                <c:pt idx="147">
                  <c:v>445.86070959264123</c:v>
                </c:pt>
                <c:pt idx="148">
                  <c:v>444.80946123521682</c:v>
                </c:pt>
                <c:pt idx="149">
                  <c:v>437.84494086727989</c:v>
                </c:pt>
                <c:pt idx="150">
                  <c:v>422.33902759526939</c:v>
                </c:pt>
                <c:pt idx="151">
                  <c:v>415.24310118265441</c:v>
                </c:pt>
                <c:pt idx="152">
                  <c:v>422.14191852825229</c:v>
                </c:pt>
                <c:pt idx="153">
                  <c:v>425.42706964520369</c:v>
                </c:pt>
                <c:pt idx="154">
                  <c:v>423.91590013140598</c:v>
                </c:pt>
                <c:pt idx="155">
                  <c:v>412.87779237844944</c:v>
                </c:pt>
                <c:pt idx="156">
                  <c:v>410.38107752956637</c:v>
                </c:pt>
                <c:pt idx="157">
                  <c:v>406.96452036793687</c:v>
                </c:pt>
                <c:pt idx="158">
                  <c:v>401.5111695137976</c:v>
                </c:pt>
                <c:pt idx="159">
                  <c:v>425.55847568988167</c:v>
                </c:pt>
                <c:pt idx="160">
                  <c:v>423.45597897503285</c:v>
                </c:pt>
                <c:pt idx="161">
                  <c:v>421.7477003942181</c:v>
                </c:pt>
                <c:pt idx="162">
                  <c:v>421.7477003942181</c:v>
                </c:pt>
                <c:pt idx="163">
                  <c:v>423.1931668856767</c:v>
                </c:pt>
                <c:pt idx="164">
                  <c:v>418.92247043363994</c:v>
                </c:pt>
                <c:pt idx="165">
                  <c:v>419.77660972404732</c:v>
                </c:pt>
                <c:pt idx="166">
                  <c:v>429.23784494086726</c:v>
                </c:pt>
                <c:pt idx="167">
                  <c:v>426.74113009198425</c:v>
                </c:pt>
                <c:pt idx="168">
                  <c:v>410.18396846254927</c:v>
                </c:pt>
                <c:pt idx="169">
                  <c:v>415.17739816031536</c:v>
                </c:pt>
                <c:pt idx="170">
                  <c:v>404.73061760841</c:v>
                </c:pt>
                <c:pt idx="171">
                  <c:v>393.23258869908017</c:v>
                </c:pt>
                <c:pt idx="172">
                  <c:v>368.98817345597894</c:v>
                </c:pt>
                <c:pt idx="173">
                  <c:v>375.55847568988167</c:v>
                </c:pt>
                <c:pt idx="174">
                  <c:v>389.68462549277268</c:v>
                </c:pt>
                <c:pt idx="175">
                  <c:v>395.00657030223385</c:v>
                </c:pt>
                <c:pt idx="176">
                  <c:v>393.16688567674112</c:v>
                </c:pt>
                <c:pt idx="177">
                  <c:v>398.81734559789749</c:v>
                </c:pt>
                <c:pt idx="178">
                  <c:v>400.19710906701704</c:v>
                </c:pt>
                <c:pt idx="179">
                  <c:v>400</c:v>
                </c:pt>
                <c:pt idx="180">
                  <c:v>394.80946123521682</c:v>
                </c:pt>
                <c:pt idx="181">
                  <c:v>393.42969776609726</c:v>
                </c:pt>
                <c:pt idx="182">
                  <c:v>391.45860709592637</c:v>
                </c:pt>
                <c:pt idx="183">
                  <c:v>383.96846254927726</c:v>
                </c:pt>
                <c:pt idx="184">
                  <c:v>382.8515111695138</c:v>
                </c:pt>
                <c:pt idx="185">
                  <c:v>394.08672798948749</c:v>
                </c:pt>
                <c:pt idx="186">
                  <c:v>404.20499342969777</c:v>
                </c:pt>
                <c:pt idx="187">
                  <c:v>419.57950065703022</c:v>
                </c:pt>
                <c:pt idx="188">
                  <c:v>418.00262812089352</c:v>
                </c:pt>
                <c:pt idx="189">
                  <c:v>404.46780551905385</c:v>
                </c:pt>
                <c:pt idx="190">
                  <c:v>406.30749014454665</c:v>
                </c:pt>
                <c:pt idx="191">
                  <c:v>406.70170827858078</c:v>
                </c:pt>
                <c:pt idx="192">
                  <c:v>406.0446780551905</c:v>
                </c:pt>
                <c:pt idx="193">
                  <c:v>410.90670170827855</c:v>
                </c:pt>
                <c:pt idx="194">
                  <c:v>397.56898817345592</c:v>
                </c:pt>
                <c:pt idx="195">
                  <c:v>380.09198423127464</c:v>
                </c:pt>
                <c:pt idx="196">
                  <c:v>371.9448094612352</c:v>
                </c:pt>
                <c:pt idx="197">
                  <c:v>403.0880420499343</c:v>
                </c:pt>
                <c:pt idx="198">
                  <c:v>402.89093298291721</c:v>
                </c:pt>
                <c:pt idx="199">
                  <c:v>410.51248357424436</c:v>
                </c:pt>
                <c:pt idx="200">
                  <c:v>418.13403416557162</c:v>
                </c:pt>
                <c:pt idx="201">
                  <c:v>408.67279894875162</c:v>
                </c:pt>
                <c:pt idx="202">
                  <c:v>409.00131406044676</c:v>
                </c:pt>
                <c:pt idx="203">
                  <c:v>400.13140604467804</c:v>
                </c:pt>
                <c:pt idx="204">
                  <c:v>389.75032851511168</c:v>
                </c:pt>
                <c:pt idx="205">
                  <c:v>403.54796320630749</c:v>
                </c:pt>
                <c:pt idx="206">
                  <c:v>420.49934296977659</c:v>
                </c:pt>
                <c:pt idx="207">
                  <c:v>420.49934296977659</c:v>
                </c:pt>
                <c:pt idx="208">
                  <c:v>421.15637319316681</c:v>
                </c:pt>
                <c:pt idx="209">
                  <c:v>420.49934296977659</c:v>
                </c:pt>
                <c:pt idx="210">
                  <c:v>417.54270696452033</c:v>
                </c:pt>
                <c:pt idx="211">
                  <c:v>416.22864651773983</c:v>
                </c:pt>
                <c:pt idx="212">
                  <c:v>425.75558475689877</c:v>
                </c:pt>
                <c:pt idx="213">
                  <c:v>418.52825229960581</c:v>
                </c:pt>
                <c:pt idx="214">
                  <c:v>416.55716162943492</c:v>
                </c:pt>
                <c:pt idx="215">
                  <c:v>411.30091984231274</c:v>
                </c:pt>
                <c:pt idx="216">
                  <c:v>410.31537450722732</c:v>
                </c:pt>
                <c:pt idx="217">
                  <c:v>403.74507227332458</c:v>
                </c:pt>
                <c:pt idx="218">
                  <c:v>401.77398160315374</c:v>
                </c:pt>
                <c:pt idx="219">
                  <c:v>411.62943495400788</c:v>
                </c:pt>
                <c:pt idx="220">
                  <c:v>406.37319316688564</c:v>
                </c:pt>
                <c:pt idx="221">
                  <c:v>399.48094612352168</c:v>
                </c:pt>
                <c:pt idx="222">
                  <c:v>398.16031537450721</c:v>
                </c:pt>
                <c:pt idx="223">
                  <c:v>396.51773981603151</c:v>
                </c:pt>
                <c:pt idx="224">
                  <c:v>391.91852825229955</c:v>
                </c:pt>
                <c:pt idx="225">
                  <c:v>395.20367936925095</c:v>
                </c:pt>
                <c:pt idx="226">
                  <c:v>393.23258869908017</c:v>
                </c:pt>
                <c:pt idx="227">
                  <c:v>386.66228646517737</c:v>
                </c:pt>
                <c:pt idx="228">
                  <c:v>386.66228646517737</c:v>
                </c:pt>
                <c:pt idx="229">
                  <c:v>387.64783180026279</c:v>
                </c:pt>
                <c:pt idx="230">
                  <c:v>382.72010512483575</c:v>
                </c:pt>
                <c:pt idx="231">
                  <c:v>378.1208935611038</c:v>
                </c:pt>
                <c:pt idx="232">
                  <c:v>375.16425755584754</c:v>
                </c:pt>
                <c:pt idx="233">
                  <c:v>363.33771353482257</c:v>
                </c:pt>
                <c:pt idx="234">
                  <c:v>357.75295663600525</c:v>
                </c:pt>
                <c:pt idx="235">
                  <c:v>365.96583442838369</c:v>
                </c:pt>
                <c:pt idx="236">
                  <c:v>374.17871222076218</c:v>
                </c:pt>
                <c:pt idx="237">
                  <c:v>378.77792378449408</c:v>
                </c:pt>
                <c:pt idx="238">
                  <c:v>380.09198423127464</c:v>
                </c:pt>
                <c:pt idx="239">
                  <c:v>370.2365308804205</c:v>
                </c:pt>
                <c:pt idx="240">
                  <c:v>389.94743758212877</c:v>
                </c:pt>
                <c:pt idx="241">
                  <c:v>384.03416557161631</c:v>
                </c:pt>
                <c:pt idx="242">
                  <c:v>393.56110381077525</c:v>
                </c:pt>
                <c:pt idx="243">
                  <c:v>386.33377135348223</c:v>
                </c:pt>
                <c:pt idx="244">
                  <c:v>384.3626806833114</c:v>
                </c:pt>
                <c:pt idx="245">
                  <c:v>378.1208935611038</c:v>
                </c:pt>
                <c:pt idx="246">
                  <c:v>383.70565045992112</c:v>
                </c:pt>
                <c:pt idx="247">
                  <c:v>379.43495400788436</c:v>
                </c:pt>
                <c:pt idx="248">
                  <c:v>379.10643889618922</c:v>
                </c:pt>
                <c:pt idx="249">
                  <c:v>384.69119579500654</c:v>
                </c:pt>
                <c:pt idx="250">
                  <c:v>378.1208935611038</c:v>
                </c:pt>
                <c:pt idx="251">
                  <c:v>379.76346911957944</c:v>
                </c:pt>
                <c:pt idx="252">
                  <c:v>379.43495400788436</c:v>
                </c:pt>
                <c:pt idx="253">
                  <c:v>375.16425755584754</c:v>
                </c:pt>
                <c:pt idx="254">
                  <c:v>377.13534822601838</c:v>
                </c:pt>
                <c:pt idx="255">
                  <c:v>374.50722733245726</c:v>
                </c:pt>
                <c:pt idx="256">
                  <c:v>380.42049934296978</c:v>
                </c:pt>
                <c:pt idx="257">
                  <c:v>392.24704336399475</c:v>
                </c:pt>
                <c:pt idx="258">
                  <c:v>390.60446780551905</c:v>
                </c:pt>
                <c:pt idx="259">
                  <c:v>390.60446780551905</c:v>
                </c:pt>
                <c:pt idx="260">
                  <c:v>384.69119579500654</c:v>
                </c:pt>
                <c:pt idx="261">
                  <c:v>360.38107752956637</c:v>
                </c:pt>
                <c:pt idx="262">
                  <c:v>352.16819973718793</c:v>
                </c:pt>
                <c:pt idx="263">
                  <c:v>355.12483574244413</c:v>
                </c:pt>
                <c:pt idx="264">
                  <c:v>353.48226018396844</c:v>
                </c:pt>
                <c:pt idx="265">
                  <c:v>348.22601839684626</c:v>
                </c:pt>
                <c:pt idx="266">
                  <c:v>340.3416557161629</c:v>
                </c:pt>
                <c:pt idx="267">
                  <c:v>335.08541392904073</c:v>
                </c:pt>
                <c:pt idx="268">
                  <c:v>343.29829172141916</c:v>
                </c:pt>
                <c:pt idx="269">
                  <c:v>343.29829172141916</c:v>
                </c:pt>
                <c:pt idx="270">
                  <c:v>342.96977660972408</c:v>
                </c:pt>
                <c:pt idx="271">
                  <c:v>352.49671484888302</c:v>
                </c:pt>
                <c:pt idx="272">
                  <c:v>355.45335085413927</c:v>
                </c:pt>
                <c:pt idx="273">
                  <c:v>358.08147174770039</c:v>
                </c:pt>
                <c:pt idx="274">
                  <c:v>345.92641261498028</c:v>
                </c:pt>
                <c:pt idx="275">
                  <c:v>357.75295663600525</c:v>
                </c:pt>
                <c:pt idx="276">
                  <c:v>338.37056504599212</c:v>
                </c:pt>
                <c:pt idx="277">
                  <c:v>359.39553219448095</c:v>
                </c:pt>
                <c:pt idx="278">
                  <c:v>357.75295663600525</c:v>
                </c:pt>
                <c:pt idx="279">
                  <c:v>357.75295663600525</c:v>
                </c:pt>
                <c:pt idx="280">
                  <c:v>378.77792378449408</c:v>
                </c:pt>
                <c:pt idx="281">
                  <c:v>382.06307490144542</c:v>
                </c:pt>
                <c:pt idx="282">
                  <c:v>385.34822601839682</c:v>
                </c:pt>
                <c:pt idx="283">
                  <c:v>386.33377135348223</c:v>
                </c:pt>
                <c:pt idx="284">
                  <c:v>385.67674113009201</c:v>
                </c:pt>
                <c:pt idx="285">
                  <c:v>376.80683311432324</c:v>
                </c:pt>
                <c:pt idx="286">
                  <c:v>378.44940867279894</c:v>
                </c:pt>
                <c:pt idx="287">
                  <c:v>384.03416557161631</c:v>
                </c:pt>
                <c:pt idx="288">
                  <c:v>394.87516425755587</c:v>
                </c:pt>
                <c:pt idx="289">
                  <c:v>379.43495400788436</c:v>
                </c:pt>
                <c:pt idx="290">
                  <c:v>366.29434954007883</c:v>
                </c:pt>
                <c:pt idx="291">
                  <c:v>363.66622864651771</c:v>
                </c:pt>
                <c:pt idx="292">
                  <c:v>357.09592641261497</c:v>
                </c:pt>
                <c:pt idx="293">
                  <c:v>365.30880420499341</c:v>
                </c:pt>
                <c:pt idx="294">
                  <c:v>372.86465177398156</c:v>
                </c:pt>
                <c:pt idx="295">
                  <c:v>375.16425755584754</c:v>
                </c:pt>
                <c:pt idx="296">
                  <c:v>360.31537450722732</c:v>
                </c:pt>
                <c:pt idx="297">
                  <c:v>359.65834428383704</c:v>
                </c:pt>
                <c:pt idx="298">
                  <c:v>348.3574244415243</c:v>
                </c:pt>
                <c:pt idx="299">
                  <c:v>358.21287779237844</c:v>
                </c:pt>
                <c:pt idx="300">
                  <c:v>362.15505913272006</c:v>
                </c:pt>
                <c:pt idx="301">
                  <c:v>357.8843626806833</c:v>
                </c:pt>
                <c:pt idx="302">
                  <c:v>354.9277266754271</c:v>
                </c:pt>
                <c:pt idx="303">
                  <c:v>354.9277266754271</c:v>
                </c:pt>
                <c:pt idx="304">
                  <c:v>346.97766097240475</c:v>
                </c:pt>
                <c:pt idx="305">
                  <c:v>346.64914586070955</c:v>
                </c:pt>
                <c:pt idx="306">
                  <c:v>345.40078843626804</c:v>
                </c:pt>
                <c:pt idx="307">
                  <c:v>346.05781865965832</c:v>
                </c:pt>
                <c:pt idx="308">
                  <c:v>341.52431011826542</c:v>
                </c:pt>
                <c:pt idx="309">
                  <c:v>338.23915900131402</c:v>
                </c:pt>
                <c:pt idx="310">
                  <c:v>335.34822601839682</c:v>
                </c:pt>
                <c:pt idx="311">
                  <c:v>332.06307490144548</c:v>
                </c:pt>
                <c:pt idx="312">
                  <c:v>326.80683311432324</c:v>
                </c:pt>
                <c:pt idx="313">
                  <c:v>317.73981603153743</c:v>
                </c:pt>
                <c:pt idx="314">
                  <c:v>317.54270696452033</c:v>
                </c:pt>
                <c:pt idx="315">
                  <c:v>319.11957950065704</c:v>
                </c:pt>
                <c:pt idx="316">
                  <c:v>317.93692509855452</c:v>
                </c:pt>
                <c:pt idx="317">
                  <c:v>319.18528252299603</c:v>
                </c:pt>
                <c:pt idx="318">
                  <c:v>316.55716162943492</c:v>
                </c:pt>
                <c:pt idx="319">
                  <c:v>321.35348226018391</c:v>
                </c:pt>
                <c:pt idx="320">
                  <c:v>323.91590013140603</c:v>
                </c:pt>
                <c:pt idx="321">
                  <c:v>321.61629434954006</c:v>
                </c:pt>
                <c:pt idx="322">
                  <c:v>312.74638633377134</c:v>
                </c:pt>
                <c:pt idx="323">
                  <c:v>312.74638633377134</c:v>
                </c:pt>
                <c:pt idx="324">
                  <c:v>327.20105124835737</c:v>
                </c:pt>
                <c:pt idx="325">
                  <c:v>323.91590013140603</c:v>
                </c:pt>
                <c:pt idx="326">
                  <c:v>322.27332457293033</c:v>
                </c:pt>
                <c:pt idx="327">
                  <c:v>318.6596583442838</c:v>
                </c:pt>
                <c:pt idx="328">
                  <c:v>324.90144546649145</c:v>
                </c:pt>
                <c:pt idx="329">
                  <c:v>317.67411300919844</c:v>
                </c:pt>
                <c:pt idx="330">
                  <c:v>318.6596583442838</c:v>
                </c:pt>
                <c:pt idx="331">
                  <c:v>309.46123521681994</c:v>
                </c:pt>
                <c:pt idx="332">
                  <c:v>296.97766097240475</c:v>
                </c:pt>
                <c:pt idx="333">
                  <c:v>297.96320630749017</c:v>
                </c:pt>
                <c:pt idx="334">
                  <c:v>335.86727989487514</c:v>
                </c:pt>
                <c:pt idx="335">
                  <c:v>300.26281208935609</c:v>
                </c:pt>
                <c:pt idx="336">
                  <c:v>297.30617608409983</c:v>
                </c:pt>
                <c:pt idx="337">
                  <c:v>294.34954007884357</c:v>
                </c:pt>
                <c:pt idx="338">
                  <c:v>294.02102496714849</c:v>
                </c:pt>
                <c:pt idx="339">
                  <c:v>288.76478318002631</c:v>
                </c:pt>
                <c:pt idx="340">
                  <c:v>295.00657030223385</c:v>
                </c:pt>
                <c:pt idx="341">
                  <c:v>304.20499342969771</c:v>
                </c:pt>
                <c:pt idx="342">
                  <c:v>297.96320630749017</c:v>
                </c:pt>
                <c:pt idx="343">
                  <c:v>295.00657030223385</c:v>
                </c:pt>
                <c:pt idx="344">
                  <c:v>289.42181340341654</c:v>
                </c:pt>
                <c:pt idx="345">
                  <c:v>283.83705650459922</c:v>
                </c:pt>
                <c:pt idx="346">
                  <c:v>280.88042049934296</c:v>
                </c:pt>
                <c:pt idx="347">
                  <c:v>286.13666228646514</c:v>
                </c:pt>
                <c:pt idx="348">
                  <c:v>282.85151116951374</c:v>
                </c:pt>
                <c:pt idx="349">
                  <c:v>277.59526938239156</c:v>
                </c:pt>
                <c:pt idx="350">
                  <c:v>280.88042049934296</c:v>
                </c:pt>
                <c:pt idx="351">
                  <c:v>287.4507227332457</c:v>
                </c:pt>
                <c:pt idx="352">
                  <c:v>285.47963206307492</c:v>
                </c:pt>
                <c:pt idx="353">
                  <c:v>284.16557161629436</c:v>
                </c:pt>
                <c:pt idx="354">
                  <c:v>274.31011826544022</c:v>
                </c:pt>
                <c:pt idx="355">
                  <c:v>274.31011826544022</c:v>
                </c:pt>
                <c:pt idx="356">
                  <c:v>278.25229960578184</c:v>
                </c:pt>
                <c:pt idx="357">
                  <c:v>294.02102496714849</c:v>
                </c:pt>
                <c:pt idx="358">
                  <c:v>294.02102496714849</c:v>
                </c:pt>
                <c:pt idx="359">
                  <c:v>286.13666228646514</c:v>
                </c:pt>
                <c:pt idx="360">
                  <c:v>275.95269382391587</c:v>
                </c:pt>
                <c:pt idx="361">
                  <c:v>268.39684625492771</c:v>
                </c:pt>
                <c:pt idx="362">
                  <c:v>263.14060446780547</c:v>
                </c:pt>
                <c:pt idx="363">
                  <c:v>256.2417871222076</c:v>
                </c:pt>
                <c:pt idx="364">
                  <c:v>256.2417871222076</c:v>
                </c:pt>
                <c:pt idx="365">
                  <c:v>256.2417871222076</c:v>
                </c:pt>
                <c:pt idx="366">
                  <c:v>256.2417871222076</c:v>
                </c:pt>
                <c:pt idx="367">
                  <c:v>264.12614980289095</c:v>
                </c:pt>
                <c:pt idx="368">
                  <c:v>266.09724047306173</c:v>
                </c:pt>
                <c:pt idx="369">
                  <c:v>258.86990801576871</c:v>
                </c:pt>
                <c:pt idx="370">
                  <c:v>254.92772667542704</c:v>
                </c:pt>
                <c:pt idx="371">
                  <c:v>238.50197109067014</c:v>
                </c:pt>
                <c:pt idx="372">
                  <c:v>244.41524310118265</c:v>
                </c:pt>
                <c:pt idx="373">
                  <c:v>249.34296977660972</c:v>
                </c:pt>
                <c:pt idx="374">
                  <c:v>238.17345597897503</c:v>
                </c:pt>
                <c:pt idx="375">
                  <c:v>235.21681997371877</c:v>
                </c:pt>
                <c:pt idx="376">
                  <c:v>227.33245729303547</c:v>
                </c:pt>
                <c:pt idx="377">
                  <c:v>231.93166885676737</c:v>
                </c:pt>
                <c:pt idx="378">
                  <c:v>238.83048620236531</c:v>
                </c:pt>
                <c:pt idx="379">
                  <c:v>252.95663600525623</c:v>
                </c:pt>
                <c:pt idx="380">
                  <c:v>249.01445466491455</c:v>
                </c:pt>
                <c:pt idx="381">
                  <c:v>255.25624178712221</c:v>
                </c:pt>
                <c:pt idx="382">
                  <c:v>262.15505913272011</c:v>
                </c:pt>
                <c:pt idx="383">
                  <c:v>252.95663600525623</c:v>
                </c:pt>
                <c:pt idx="384">
                  <c:v>258.86990801576871</c:v>
                </c:pt>
                <c:pt idx="385">
                  <c:v>320.76215505913268</c:v>
                </c:pt>
                <c:pt idx="386">
                  <c:v>259.85545335085413</c:v>
                </c:pt>
                <c:pt idx="387">
                  <c:v>259.52693823915899</c:v>
                </c:pt>
                <c:pt idx="388">
                  <c:v>260.18396846254927</c:v>
                </c:pt>
                <c:pt idx="389">
                  <c:v>251.97109067017084</c:v>
                </c:pt>
                <c:pt idx="390">
                  <c:v>245.72930354796318</c:v>
                </c:pt>
                <c:pt idx="391">
                  <c:v>250.65703022339025</c:v>
                </c:pt>
                <c:pt idx="392">
                  <c:v>246.05781865965835</c:v>
                </c:pt>
                <c:pt idx="393">
                  <c:v>236.53088042049933</c:v>
                </c:pt>
                <c:pt idx="394">
                  <c:v>245.72930354796318</c:v>
                </c:pt>
                <c:pt idx="395">
                  <c:v>240.14454664914584</c:v>
                </c:pt>
                <c:pt idx="396">
                  <c:v>223.39027595269383</c:v>
                </c:pt>
                <c:pt idx="397">
                  <c:v>231.60315374507226</c:v>
                </c:pt>
                <c:pt idx="398">
                  <c:v>226.01839684625492</c:v>
                </c:pt>
                <c:pt idx="399">
                  <c:v>231.60315374507226</c:v>
                </c:pt>
                <c:pt idx="400">
                  <c:v>238.83048620236531</c:v>
                </c:pt>
                <c:pt idx="401">
                  <c:v>236.85939553219444</c:v>
                </c:pt>
                <c:pt idx="402">
                  <c:v>235.21681997371877</c:v>
                </c:pt>
                <c:pt idx="403">
                  <c:v>233.57424441524307</c:v>
                </c:pt>
                <c:pt idx="404">
                  <c:v>226.34691195795008</c:v>
                </c:pt>
                <c:pt idx="405">
                  <c:v>220.43363994743754</c:v>
                </c:pt>
                <c:pt idx="406">
                  <c:v>244.08672798948749</c:v>
                </c:pt>
                <c:pt idx="407">
                  <c:v>246.58344283837056</c:v>
                </c:pt>
                <c:pt idx="408">
                  <c:v>243.29829172141919</c:v>
                </c:pt>
                <c:pt idx="409">
                  <c:v>237.18791064388961</c:v>
                </c:pt>
                <c:pt idx="410">
                  <c:v>228.97503285151117</c:v>
                </c:pt>
                <c:pt idx="411">
                  <c:v>226.6754270696452</c:v>
                </c:pt>
                <c:pt idx="412">
                  <c:v>227.98948751642575</c:v>
                </c:pt>
                <c:pt idx="413">
                  <c:v>226.34691195795008</c:v>
                </c:pt>
                <c:pt idx="414">
                  <c:v>219.18528252299603</c:v>
                </c:pt>
                <c:pt idx="415">
                  <c:v>235.21681997371877</c:v>
                </c:pt>
                <c:pt idx="416">
                  <c:v>235.21681997371877</c:v>
                </c:pt>
                <c:pt idx="417">
                  <c:v>244.08672798948749</c:v>
                </c:pt>
                <c:pt idx="418">
                  <c:v>255.91327201051249</c:v>
                </c:pt>
                <c:pt idx="419">
                  <c:v>256.57030223390274</c:v>
                </c:pt>
                <c:pt idx="420">
                  <c:v>263.79763469119575</c:v>
                </c:pt>
                <c:pt idx="421">
                  <c:v>265.76872536136665</c:v>
                </c:pt>
                <c:pt idx="422">
                  <c:v>268.06833114323257</c:v>
                </c:pt>
                <c:pt idx="423">
                  <c:v>273.98160315374508</c:v>
                </c:pt>
                <c:pt idx="424">
                  <c:v>278.25229960578184</c:v>
                </c:pt>
                <c:pt idx="425">
                  <c:v>273.3245729303548</c:v>
                </c:pt>
                <c:pt idx="426">
                  <c:v>265.76872536136665</c:v>
                </c:pt>
                <c:pt idx="427">
                  <c:v>272.01051248357425</c:v>
                </c:pt>
                <c:pt idx="428">
                  <c:v>275.62417871222078</c:v>
                </c:pt>
                <c:pt idx="429">
                  <c:v>274.31011826544022</c:v>
                </c:pt>
                <c:pt idx="430">
                  <c:v>266.75427069645201</c:v>
                </c:pt>
                <c:pt idx="431">
                  <c:v>262.81208935611039</c:v>
                </c:pt>
                <c:pt idx="432">
                  <c:v>266.09724047306173</c:v>
                </c:pt>
                <c:pt idx="433">
                  <c:v>269.38239159001313</c:v>
                </c:pt>
                <c:pt idx="434">
                  <c:v>265.11169513797637</c:v>
                </c:pt>
                <c:pt idx="435">
                  <c:v>260.51248357424441</c:v>
                </c:pt>
                <c:pt idx="436">
                  <c:v>253.61366622864651</c:v>
                </c:pt>
                <c:pt idx="437">
                  <c:v>253.94218134034165</c:v>
                </c:pt>
                <c:pt idx="438">
                  <c:v>251.64257555847567</c:v>
                </c:pt>
                <c:pt idx="439">
                  <c:v>248.02890932982916</c:v>
                </c:pt>
                <c:pt idx="440">
                  <c:v>252.29960578186595</c:v>
                </c:pt>
                <c:pt idx="441">
                  <c:v>244.74375821287779</c:v>
                </c:pt>
                <c:pt idx="442">
                  <c:v>243.75821287779237</c:v>
                </c:pt>
                <c:pt idx="443">
                  <c:v>243.75821287779237</c:v>
                </c:pt>
                <c:pt idx="444">
                  <c:v>240.80157687253612</c:v>
                </c:pt>
                <c:pt idx="445">
                  <c:v>245.0722733245729</c:v>
                </c:pt>
                <c:pt idx="446">
                  <c:v>241.13009198423129</c:v>
                </c:pt>
                <c:pt idx="447">
                  <c:v>245.40078843626807</c:v>
                </c:pt>
                <c:pt idx="448">
                  <c:v>246.7148488830486</c:v>
                </c:pt>
                <c:pt idx="449">
                  <c:v>244.08672798948749</c:v>
                </c:pt>
                <c:pt idx="450">
                  <c:v>240.47306176084101</c:v>
                </c:pt>
                <c:pt idx="451">
                  <c:v>243.75821287779237</c:v>
                </c:pt>
                <c:pt idx="452">
                  <c:v>242.77266754270698</c:v>
                </c:pt>
                <c:pt idx="453">
                  <c:v>247.70039421813405</c:v>
                </c:pt>
                <c:pt idx="454">
                  <c:v>337.51642575558475</c:v>
                </c:pt>
                <c:pt idx="455">
                  <c:v>259.19842312746385</c:v>
                </c:pt>
                <c:pt idx="456">
                  <c:v>260.18396846254927</c:v>
                </c:pt>
                <c:pt idx="457">
                  <c:v>258.21287779237844</c:v>
                </c:pt>
                <c:pt idx="458">
                  <c:v>258.54139290407358</c:v>
                </c:pt>
                <c:pt idx="459">
                  <c:v>259.19842312746385</c:v>
                </c:pt>
                <c:pt idx="460">
                  <c:v>246.05781865965835</c:v>
                </c:pt>
                <c:pt idx="461">
                  <c:v>233.90275952693824</c:v>
                </c:pt>
                <c:pt idx="462">
                  <c:v>233.90275952693824</c:v>
                </c:pt>
                <c:pt idx="463">
                  <c:v>223.06176084099869</c:v>
                </c:pt>
                <c:pt idx="464">
                  <c:v>219.44809461235215</c:v>
                </c:pt>
                <c:pt idx="465">
                  <c:v>218.79106438896187</c:v>
                </c:pt>
                <c:pt idx="466">
                  <c:v>214.84888304862025</c:v>
                </c:pt>
                <c:pt idx="467">
                  <c:v>218.46254927726673</c:v>
                </c:pt>
                <c:pt idx="468">
                  <c:v>218.46254927726673</c:v>
                </c:pt>
                <c:pt idx="469">
                  <c:v>239.81603153745073</c:v>
                </c:pt>
                <c:pt idx="470">
                  <c:v>227.00394218134031</c:v>
                </c:pt>
                <c:pt idx="471">
                  <c:v>224.37582128777922</c:v>
                </c:pt>
                <c:pt idx="472">
                  <c:v>217.47700394218134</c:v>
                </c:pt>
                <c:pt idx="473">
                  <c:v>209.59264126149802</c:v>
                </c:pt>
                <c:pt idx="474">
                  <c:v>213.20630749014455</c:v>
                </c:pt>
                <c:pt idx="475">
                  <c:v>208.93561103810774</c:v>
                </c:pt>
                <c:pt idx="476">
                  <c:v>207.22733245729302</c:v>
                </c:pt>
                <c:pt idx="477">
                  <c:v>207.29303547963207</c:v>
                </c:pt>
                <c:pt idx="478">
                  <c:v>220.76215505913271</c:v>
                </c:pt>
                <c:pt idx="479">
                  <c:v>213.8633377135348</c:v>
                </c:pt>
                <c:pt idx="480">
                  <c:v>218.46254927726673</c:v>
                </c:pt>
                <c:pt idx="481">
                  <c:v>226.6754270696452</c:v>
                </c:pt>
                <c:pt idx="482">
                  <c:v>209.26412614980291</c:v>
                </c:pt>
                <c:pt idx="483">
                  <c:v>208.27858081471746</c:v>
                </c:pt>
                <c:pt idx="484">
                  <c:v>201.70827858081469</c:v>
                </c:pt>
                <c:pt idx="485">
                  <c:v>192.83837056504601</c:v>
                </c:pt>
                <c:pt idx="486">
                  <c:v>183.96846254927726</c:v>
                </c:pt>
                <c:pt idx="487">
                  <c:v>181.66885676741128</c:v>
                </c:pt>
                <c:pt idx="488">
                  <c:v>173.12746386333771</c:v>
                </c:pt>
                <c:pt idx="489">
                  <c:v>182.32588699080156</c:v>
                </c:pt>
                <c:pt idx="490">
                  <c:v>181.66885676741128</c:v>
                </c:pt>
                <c:pt idx="491">
                  <c:v>187.58212877792377</c:v>
                </c:pt>
                <c:pt idx="492">
                  <c:v>187.91064388961891</c:v>
                </c:pt>
                <c:pt idx="493">
                  <c:v>180.68331143232587</c:v>
                </c:pt>
                <c:pt idx="494">
                  <c:v>171.81340341655715</c:v>
                </c:pt>
                <c:pt idx="495">
                  <c:v>152.43101182654402</c:v>
                </c:pt>
                <c:pt idx="496">
                  <c:v>146.84625492772668</c:v>
                </c:pt>
                <c:pt idx="497">
                  <c:v>134.69119579500656</c:v>
                </c:pt>
                <c:pt idx="498">
                  <c:v>134.69119579500656</c:v>
                </c:pt>
                <c:pt idx="499">
                  <c:v>139.29040735873849</c:v>
                </c:pt>
                <c:pt idx="500">
                  <c:v>139.29040735873849</c:v>
                </c:pt>
                <c:pt idx="501">
                  <c:v>136.6622864651774</c:v>
                </c:pt>
                <c:pt idx="502">
                  <c:v>127.46386333771352</c:v>
                </c:pt>
                <c:pt idx="503">
                  <c:v>137.31931668856765</c:v>
                </c:pt>
                <c:pt idx="504">
                  <c:v>117.60840998685939</c:v>
                </c:pt>
                <c:pt idx="505">
                  <c:v>107.09592641261499</c:v>
                </c:pt>
                <c:pt idx="506">
                  <c:v>107.42444152431013</c:v>
                </c:pt>
                <c:pt idx="507">
                  <c:v>97.240473061760838</c:v>
                </c:pt>
                <c:pt idx="508">
                  <c:v>89.356110381077528</c:v>
                </c:pt>
                <c:pt idx="509">
                  <c:v>84.099868593955321</c:v>
                </c:pt>
                <c:pt idx="510">
                  <c:v>86.070959264126145</c:v>
                </c:pt>
                <c:pt idx="511">
                  <c:v>83.771353482260182</c:v>
                </c:pt>
                <c:pt idx="512">
                  <c:v>81.143232588699078</c:v>
                </c:pt>
                <c:pt idx="513">
                  <c:v>79.829172141918534</c:v>
                </c:pt>
                <c:pt idx="514">
                  <c:v>107.42444152431013</c:v>
                </c:pt>
                <c:pt idx="515">
                  <c:v>116.62286465177398</c:v>
                </c:pt>
                <c:pt idx="516">
                  <c:v>117.60840998685939</c:v>
                </c:pt>
                <c:pt idx="517">
                  <c:v>125.82128777923784</c:v>
                </c:pt>
                <c:pt idx="518">
                  <c:v>135.67674113009198</c:v>
                </c:pt>
                <c:pt idx="519">
                  <c:v>135.0197109067017</c:v>
                </c:pt>
                <c:pt idx="520">
                  <c:v>129.7634691195795</c:v>
                </c:pt>
                <c:pt idx="521">
                  <c:v>143.88961892247042</c:v>
                </c:pt>
                <c:pt idx="522">
                  <c:v>146.1892247043364</c:v>
                </c:pt>
                <c:pt idx="523">
                  <c:v>141.91852825229961</c:v>
                </c:pt>
                <c:pt idx="524">
                  <c:v>146.1892247043364</c:v>
                </c:pt>
                <c:pt idx="525">
                  <c:v>130.09198423127464</c:v>
                </c:pt>
                <c:pt idx="526">
                  <c:v>93.823915900131396</c:v>
                </c:pt>
                <c:pt idx="527">
                  <c:v>106.76741130091983</c:v>
                </c:pt>
                <c:pt idx="528">
                  <c:v>101.1826544021025</c:v>
                </c:pt>
                <c:pt idx="529">
                  <c:v>116.95137976346912</c:v>
                </c:pt>
                <c:pt idx="530">
                  <c:v>125.16425755584757</c:v>
                </c:pt>
                <c:pt idx="531">
                  <c:v>131.4060446780552</c:v>
                </c:pt>
                <c:pt idx="532">
                  <c:v>133.70565045992117</c:v>
                </c:pt>
                <c:pt idx="533">
                  <c:v>136.6622864651774</c:v>
                </c:pt>
                <c:pt idx="534">
                  <c:v>135.34822601839684</c:v>
                </c:pt>
                <c:pt idx="535">
                  <c:v>140.27595269382391</c:v>
                </c:pt>
                <c:pt idx="536">
                  <c:v>118.5939553219448</c:v>
                </c:pt>
                <c:pt idx="537">
                  <c:v>142.904073587385</c:v>
                </c:pt>
                <c:pt idx="538">
                  <c:v>135.0197109067017</c:v>
                </c:pt>
                <c:pt idx="539">
                  <c:v>160.64388961892246</c:v>
                </c:pt>
                <c:pt idx="540">
                  <c:v>150.13140604467804</c:v>
                </c:pt>
                <c:pt idx="541">
                  <c:v>152.10249671484885</c:v>
                </c:pt>
                <c:pt idx="542">
                  <c:v>168.85676741130092</c:v>
                </c:pt>
                <c:pt idx="543">
                  <c:v>182.6544021024967</c:v>
                </c:pt>
                <c:pt idx="544">
                  <c:v>238.83048620236531</c:v>
                </c:pt>
                <c:pt idx="545">
                  <c:v>271.35348226018397</c:v>
                </c:pt>
                <c:pt idx="546">
                  <c:v>275.29566360052559</c:v>
                </c:pt>
                <c:pt idx="547">
                  <c:v>270.03942181340341</c:v>
                </c:pt>
                <c:pt idx="548">
                  <c:v>282.19448094612352</c:v>
                </c:pt>
                <c:pt idx="549">
                  <c:v>273.65308804204989</c:v>
                </c:pt>
                <c:pt idx="550">
                  <c:v>283.50854139290408</c:v>
                </c:pt>
                <c:pt idx="551">
                  <c:v>284.49408672798944</c:v>
                </c:pt>
                <c:pt idx="552">
                  <c:v>289.42181340341654</c:v>
                </c:pt>
                <c:pt idx="553">
                  <c:v>290.73587385019709</c:v>
                </c:pt>
                <c:pt idx="554">
                  <c:v>300.59132720105123</c:v>
                </c:pt>
                <c:pt idx="555">
                  <c:v>302.23390275952693</c:v>
                </c:pt>
                <c:pt idx="556">
                  <c:v>292.83837056504598</c:v>
                </c:pt>
                <c:pt idx="557">
                  <c:v>291.72141918528251</c:v>
                </c:pt>
                <c:pt idx="558">
                  <c:v>300.91984231274637</c:v>
                </c:pt>
                <c:pt idx="559">
                  <c:v>297.63469119579497</c:v>
                </c:pt>
                <c:pt idx="560">
                  <c:v>299.86859395532196</c:v>
                </c:pt>
                <c:pt idx="561">
                  <c:v>291.59001314060447</c:v>
                </c:pt>
                <c:pt idx="562">
                  <c:v>288.10775295663598</c:v>
                </c:pt>
                <c:pt idx="563">
                  <c:v>291.52431011826542</c:v>
                </c:pt>
                <c:pt idx="564">
                  <c:v>295.99211563731927</c:v>
                </c:pt>
                <c:pt idx="565">
                  <c:v>297.63469119579497</c:v>
                </c:pt>
                <c:pt idx="566">
                  <c:v>299.99999999999994</c:v>
                </c:pt>
                <c:pt idx="567">
                  <c:v>284.95400788436262</c:v>
                </c:pt>
                <c:pt idx="568">
                  <c:v>287.71353482260184</c:v>
                </c:pt>
                <c:pt idx="569">
                  <c:v>296.97766097240475</c:v>
                </c:pt>
                <c:pt idx="570">
                  <c:v>311.10381077529564</c:v>
                </c:pt>
                <c:pt idx="571">
                  <c:v>300.13140604467804</c:v>
                </c:pt>
                <c:pt idx="572">
                  <c:v>298.42312746386335</c:v>
                </c:pt>
                <c:pt idx="573">
                  <c:v>309.19842312746385</c:v>
                </c:pt>
                <c:pt idx="574">
                  <c:v>303.87647831800263</c:v>
                </c:pt>
                <c:pt idx="575">
                  <c:v>290.80157687253609</c:v>
                </c:pt>
                <c:pt idx="576">
                  <c:v>279.69776609724045</c:v>
                </c:pt>
                <c:pt idx="577">
                  <c:v>283.24572930354793</c:v>
                </c:pt>
                <c:pt idx="578">
                  <c:v>279.43495400788436</c:v>
                </c:pt>
                <c:pt idx="579">
                  <c:v>259.85545335085413</c:v>
                </c:pt>
                <c:pt idx="580">
                  <c:v>265.11169513797637</c:v>
                </c:pt>
                <c:pt idx="581">
                  <c:v>271.61629434954011</c:v>
                </c:pt>
                <c:pt idx="582">
                  <c:v>280.22339027595268</c:v>
                </c:pt>
                <c:pt idx="583">
                  <c:v>277.26675427069648</c:v>
                </c:pt>
                <c:pt idx="584">
                  <c:v>273.3245729303548</c:v>
                </c:pt>
                <c:pt idx="585">
                  <c:v>278.31800262812089</c:v>
                </c:pt>
                <c:pt idx="586">
                  <c:v>278.1208935611038</c:v>
                </c:pt>
                <c:pt idx="587">
                  <c:v>272.01051248357425</c:v>
                </c:pt>
                <c:pt idx="588">
                  <c:v>290.80157687253609</c:v>
                </c:pt>
                <c:pt idx="589">
                  <c:v>300.91984231274637</c:v>
                </c:pt>
                <c:pt idx="590">
                  <c:v>310.11826544021028</c:v>
                </c:pt>
                <c:pt idx="591">
                  <c:v>297.17477003942179</c:v>
                </c:pt>
                <c:pt idx="592">
                  <c:v>274.70433639947436</c:v>
                </c:pt>
                <c:pt idx="593">
                  <c:v>275.62417871222078</c:v>
                </c:pt>
                <c:pt idx="594">
                  <c:v>282.19448094612352</c:v>
                </c:pt>
                <c:pt idx="595">
                  <c:v>281.07748486096614</c:v>
                </c:pt>
                <c:pt idx="596">
                  <c:v>279.96491012468954</c:v>
                </c:pt>
                <c:pt idx="597">
                  <c:v>278.85673923649921</c:v>
                </c:pt>
                <c:pt idx="598">
                  <c:v>277.75295476486684</c:v>
                </c:pt>
                <c:pt idx="599">
                  <c:v>276.65353934726261</c:v>
                </c:pt>
                <c:pt idx="600">
                  <c:v>275.55847568988173</c:v>
                </c:pt>
                <c:pt idx="601">
                  <c:v>268.33114323258872</c:v>
                </c:pt>
                <c:pt idx="602">
                  <c:v>265.37450722733246</c:v>
                </c:pt>
                <c:pt idx="603">
                  <c:v>273.98160315374508</c:v>
                </c:pt>
                <c:pt idx="604">
                  <c:v>257.22733245729302</c:v>
                </c:pt>
                <c:pt idx="605">
                  <c:v>250.32851511169514</c:v>
                </c:pt>
                <c:pt idx="606">
                  <c:v>234.88830486202363</c:v>
                </c:pt>
                <c:pt idx="607">
                  <c:v>235.87385019710905</c:v>
                </c:pt>
                <c:pt idx="608">
                  <c:v>229.96057818659656</c:v>
                </c:pt>
                <c:pt idx="609">
                  <c:v>230.94612352168198</c:v>
                </c:pt>
                <c:pt idx="610">
                  <c:v>254.59921156373193</c:v>
                </c:pt>
                <c:pt idx="611">
                  <c:v>264.71747700394218</c:v>
                </c:pt>
                <c:pt idx="612">
                  <c:v>257.22733245729302</c:v>
                </c:pt>
                <c:pt idx="613">
                  <c:v>245.66360052562416</c:v>
                </c:pt>
                <c:pt idx="614">
                  <c:v>248.09461235216818</c:v>
                </c:pt>
                <c:pt idx="615">
                  <c:v>224.57293035479631</c:v>
                </c:pt>
                <c:pt idx="616">
                  <c:v>210.64388961892249</c:v>
                </c:pt>
                <c:pt idx="617">
                  <c:v>220.17082785808145</c:v>
                </c:pt>
                <c:pt idx="618">
                  <c:v>230.48620236530877</c:v>
                </c:pt>
                <c:pt idx="619">
                  <c:v>217.80551905387645</c:v>
                </c:pt>
                <c:pt idx="620">
                  <c:v>217.80551905387645</c:v>
                </c:pt>
                <c:pt idx="621">
                  <c:v>218.13403416557162</c:v>
                </c:pt>
                <c:pt idx="622">
                  <c:v>224.70433639947439</c:v>
                </c:pt>
                <c:pt idx="623">
                  <c:v>245.20367936925098</c:v>
                </c:pt>
                <c:pt idx="624">
                  <c:v>253.28515111695134</c:v>
                </c:pt>
                <c:pt idx="625">
                  <c:v>273.06176084099872</c:v>
                </c:pt>
                <c:pt idx="626">
                  <c:v>283.18002628120894</c:v>
                </c:pt>
                <c:pt idx="627">
                  <c:v>280.28909329829168</c:v>
                </c:pt>
                <c:pt idx="628">
                  <c:v>287.2536136662286</c:v>
                </c:pt>
                <c:pt idx="629">
                  <c:v>259.19842312746385</c:v>
                </c:pt>
                <c:pt idx="630">
                  <c:v>249.99999999999997</c:v>
                </c:pt>
                <c:pt idx="631">
                  <c:v>242.96977660972402</c:v>
                </c:pt>
                <c:pt idx="632">
                  <c:v>248.02890932982916</c:v>
                </c:pt>
                <c:pt idx="633">
                  <c:v>253.28515111695134</c:v>
                </c:pt>
                <c:pt idx="634">
                  <c:v>255.65045992115634</c:v>
                </c:pt>
                <c:pt idx="635">
                  <c:v>245.92641261498028</c:v>
                </c:pt>
                <c:pt idx="636">
                  <c:v>242.44415243101182</c:v>
                </c:pt>
                <c:pt idx="637">
                  <c:v>240.07884362680682</c:v>
                </c:pt>
                <c:pt idx="638">
                  <c:v>250.19710906701707</c:v>
                </c:pt>
                <c:pt idx="639">
                  <c:v>261.82654402102497</c:v>
                </c:pt>
                <c:pt idx="640">
                  <c:v>260.18396846254927</c:v>
                </c:pt>
                <c:pt idx="641">
                  <c:v>254.27069645203679</c:v>
                </c:pt>
                <c:pt idx="642">
                  <c:v>273.71879106438894</c:v>
                </c:pt>
                <c:pt idx="643">
                  <c:v>302.29960578186592</c:v>
                </c:pt>
                <c:pt idx="644">
                  <c:v>324.90144546649145</c:v>
                </c:pt>
                <c:pt idx="645">
                  <c:v>331.27463863337715</c:v>
                </c:pt>
                <c:pt idx="646">
                  <c:v>335.74244415243101</c:v>
                </c:pt>
                <c:pt idx="647">
                  <c:v>352.75952693823911</c:v>
                </c:pt>
                <c:pt idx="648">
                  <c:v>349.34296977660972</c:v>
                </c:pt>
                <c:pt idx="649">
                  <c:v>336.99080157687251</c:v>
                </c:pt>
                <c:pt idx="650">
                  <c:v>319.71090670170827</c:v>
                </c:pt>
                <c:pt idx="651">
                  <c:v>310.64388961892246</c:v>
                </c:pt>
                <c:pt idx="652">
                  <c:v>310.7752956636005</c:v>
                </c:pt>
                <c:pt idx="653">
                  <c:v>319.64520367936922</c:v>
                </c:pt>
                <c:pt idx="654">
                  <c:v>353.87647831800263</c:v>
                </c:pt>
                <c:pt idx="655">
                  <c:v>340.99868593955318</c:v>
                </c:pt>
                <c:pt idx="656">
                  <c:v>326.34691195795006</c:v>
                </c:pt>
                <c:pt idx="657">
                  <c:v>332.6544021024967</c:v>
                </c:pt>
                <c:pt idx="658">
                  <c:v>353.48226018396844</c:v>
                </c:pt>
                <c:pt idx="659">
                  <c:v>362.94349540078844</c:v>
                </c:pt>
                <c:pt idx="660">
                  <c:v>347.89750328515112</c:v>
                </c:pt>
                <c:pt idx="661">
                  <c:v>391.91852825229955</c:v>
                </c:pt>
                <c:pt idx="662">
                  <c:v>404.4021024967148</c:v>
                </c:pt>
                <c:pt idx="663">
                  <c:v>336.39947437582128</c:v>
                </c:pt>
                <c:pt idx="664">
                  <c:v>313.46911957950067</c:v>
                </c:pt>
                <c:pt idx="665">
                  <c:v>273.45597897503285</c:v>
                </c:pt>
                <c:pt idx="666">
                  <c:v>285.41392904073587</c:v>
                </c:pt>
                <c:pt idx="667">
                  <c:v>316.62286465177397</c:v>
                </c:pt>
                <c:pt idx="668">
                  <c:v>335.54533508541391</c:v>
                </c:pt>
                <c:pt idx="669">
                  <c:v>331.47174770039425</c:v>
                </c:pt>
                <c:pt idx="670">
                  <c:v>313.07490144546648</c:v>
                </c:pt>
                <c:pt idx="671">
                  <c:v>281.07752956636006</c:v>
                </c:pt>
                <c:pt idx="672">
                  <c:v>284.13272010512486</c:v>
                </c:pt>
                <c:pt idx="673">
                  <c:v>287.18791064388961</c:v>
                </c:pt>
                <c:pt idx="674">
                  <c:v>302.03679369250983</c:v>
                </c:pt>
                <c:pt idx="675">
                  <c:v>302.62812089356112</c:v>
                </c:pt>
                <c:pt idx="676">
                  <c:v>304.79632063074899</c:v>
                </c:pt>
                <c:pt idx="677">
                  <c:v>294.48094612352168</c:v>
                </c:pt>
                <c:pt idx="678">
                  <c:v>290.07884362680682</c:v>
                </c:pt>
                <c:pt idx="679">
                  <c:v>291.9842312746386</c:v>
                </c:pt>
                <c:pt idx="680">
                  <c:v>290.60446780551899</c:v>
                </c:pt>
                <c:pt idx="681">
                  <c:v>282.06307490144548</c:v>
                </c:pt>
                <c:pt idx="682">
                  <c:v>290.07884362680682</c:v>
                </c:pt>
                <c:pt idx="683">
                  <c:v>291.85282522996056</c:v>
                </c:pt>
                <c:pt idx="684">
                  <c:v>273.98160315374508</c:v>
                </c:pt>
                <c:pt idx="685">
                  <c:v>270.69645203679369</c:v>
                </c:pt>
                <c:pt idx="686">
                  <c:v>294.54664914586067</c:v>
                </c:pt>
                <c:pt idx="687">
                  <c:v>279.17214191852827</c:v>
                </c:pt>
                <c:pt idx="688">
                  <c:v>287.5821287779238</c:v>
                </c:pt>
                <c:pt idx="689">
                  <c:v>285.15111695137972</c:v>
                </c:pt>
                <c:pt idx="690">
                  <c:v>282.06307490144548</c:v>
                </c:pt>
                <c:pt idx="691">
                  <c:v>306.83311432325888</c:v>
                </c:pt>
                <c:pt idx="692">
                  <c:v>333.11432325886989</c:v>
                </c:pt>
                <c:pt idx="693">
                  <c:v>363.20630749014452</c:v>
                </c:pt>
                <c:pt idx="694">
                  <c:v>349.47437582128777</c:v>
                </c:pt>
                <c:pt idx="695">
                  <c:v>394.48094612352168</c:v>
                </c:pt>
                <c:pt idx="696">
                  <c:v>387.31931668856765</c:v>
                </c:pt>
                <c:pt idx="697">
                  <c:v>376.4783180026281</c:v>
                </c:pt>
                <c:pt idx="698">
                  <c:v>381.66885676741128</c:v>
                </c:pt>
                <c:pt idx="699">
                  <c:v>379.10643889618922</c:v>
                </c:pt>
                <c:pt idx="700">
                  <c:v>366.22864651773983</c:v>
                </c:pt>
                <c:pt idx="701">
                  <c:v>366.29434954007883</c:v>
                </c:pt>
                <c:pt idx="702">
                  <c:v>368.98817345597894</c:v>
                </c:pt>
                <c:pt idx="703">
                  <c:v>370.89356110381078</c:v>
                </c:pt>
                <c:pt idx="704">
                  <c:v>362.02365308804207</c:v>
                </c:pt>
                <c:pt idx="705">
                  <c:v>370.89356110381078</c:v>
                </c:pt>
                <c:pt idx="706">
                  <c:v>370.82785808147173</c:v>
                </c:pt>
                <c:pt idx="707">
                  <c:v>378.38370565045994</c:v>
                </c:pt>
                <c:pt idx="708">
                  <c:v>396.51773981603151</c:v>
                </c:pt>
                <c:pt idx="709">
                  <c:v>416.75427069645201</c:v>
                </c:pt>
                <c:pt idx="710">
                  <c:v>426.74113009198425</c:v>
                </c:pt>
                <c:pt idx="711">
                  <c:v>388.83048620236531</c:v>
                </c:pt>
                <c:pt idx="712">
                  <c:v>411.30091984231274</c:v>
                </c:pt>
                <c:pt idx="713">
                  <c:v>412.41787122207614</c:v>
                </c:pt>
                <c:pt idx="714">
                  <c:v>413.53482260183966</c:v>
                </c:pt>
                <c:pt idx="715">
                  <c:v>415.76872536136659</c:v>
                </c:pt>
                <c:pt idx="716">
                  <c:v>399.14586070959263</c:v>
                </c:pt>
                <c:pt idx="717">
                  <c:v>400.91984231274637</c:v>
                </c:pt>
                <c:pt idx="718">
                  <c:v>399.34296977660972</c:v>
                </c:pt>
                <c:pt idx="719">
                  <c:v>402.23390275952693</c:v>
                </c:pt>
                <c:pt idx="720">
                  <c:v>398.16031537450721</c:v>
                </c:pt>
                <c:pt idx="721">
                  <c:v>385.34822601839682</c:v>
                </c:pt>
                <c:pt idx="722">
                  <c:v>384.82260183968464</c:v>
                </c:pt>
                <c:pt idx="723">
                  <c:v>388.63337713534821</c:v>
                </c:pt>
                <c:pt idx="724">
                  <c:v>372.01051248357419</c:v>
                </c:pt>
                <c:pt idx="725">
                  <c:v>357.62155059132721</c:v>
                </c:pt>
                <c:pt idx="726">
                  <c:v>356.3731931668857</c:v>
                </c:pt>
                <c:pt idx="727">
                  <c:v>340.01314060446776</c:v>
                </c:pt>
                <c:pt idx="728">
                  <c:v>348.75164257555844</c:v>
                </c:pt>
                <c:pt idx="729">
                  <c:v>342.96977660972408</c:v>
                </c:pt>
                <c:pt idx="730">
                  <c:v>339.68462549277268</c:v>
                </c:pt>
                <c:pt idx="731">
                  <c:v>358.67279894875168</c:v>
                </c:pt>
                <c:pt idx="732">
                  <c:v>359.98685939553218</c:v>
                </c:pt>
                <c:pt idx="733">
                  <c:v>368.7910643889619</c:v>
                </c:pt>
                <c:pt idx="734">
                  <c:v>359.59264126149799</c:v>
                </c:pt>
                <c:pt idx="735">
                  <c:v>350.06570302233899</c:v>
                </c:pt>
                <c:pt idx="736">
                  <c:v>363.00919842312743</c:v>
                </c:pt>
                <c:pt idx="737">
                  <c:v>353.81077529566357</c:v>
                </c:pt>
                <c:pt idx="738">
                  <c:v>364.45466491458603</c:v>
                </c:pt>
                <c:pt idx="739">
                  <c:v>380.35479632063073</c:v>
                </c:pt>
                <c:pt idx="740">
                  <c:v>392.24704336399475</c:v>
                </c:pt>
                <c:pt idx="741">
                  <c:v>396.18922470433637</c:v>
                </c:pt>
                <c:pt idx="742">
                  <c:v>391.09724047306173</c:v>
                </c:pt>
                <c:pt idx="743">
                  <c:v>386.00525624178709</c:v>
                </c:pt>
                <c:pt idx="744">
                  <c:v>377.13534822601838</c:v>
                </c:pt>
                <c:pt idx="745">
                  <c:v>393.42969776609726</c:v>
                </c:pt>
                <c:pt idx="746">
                  <c:v>409.3298291721419</c:v>
                </c:pt>
                <c:pt idx="747">
                  <c:v>410.9724047306176</c:v>
                </c:pt>
                <c:pt idx="748">
                  <c:v>413.20630749014452</c:v>
                </c:pt>
                <c:pt idx="749">
                  <c:v>415.96583442838369</c:v>
                </c:pt>
                <c:pt idx="750">
                  <c:v>404.27069645203676</c:v>
                </c:pt>
                <c:pt idx="751">
                  <c:v>402.75952693823911</c:v>
                </c:pt>
                <c:pt idx="752">
                  <c:v>405.97897503285151</c:v>
                </c:pt>
                <c:pt idx="753">
                  <c:v>416.29434954007883</c:v>
                </c:pt>
                <c:pt idx="754">
                  <c:v>416.09724047306173</c:v>
                </c:pt>
                <c:pt idx="755">
                  <c:v>416.88567674113011</c:v>
                </c:pt>
                <c:pt idx="756">
                  <c:v>410.24967148488827</c:v>
                </c:pt>
                <c:pt idx="757">
                  <c:v>420.3022339027595</c:v>
                </c:pt>
                <c:pt idx="758">
                  <c:v>420.56504599211564</c:v>
                </c:pt>
                <c:pt idx="759">
                  <c:v>426.08409986859391</c:v>
                </c:pt>
                <c:pt idx="760">
                  <c:v>434.23127463863341</c:v>
                </c:pt>
                <c:pt idx="761">
                  <c:v>438.30486202365302</c:v>
                </c:pt>
                <c:pt idx="762">
                  <c:v>435.93955321944804</c:v>
                </c:pt>
                <c:pt idx="763">
                  <c:v>434.29697766097235</c:v>
                </c:pt>
                <c:pt idx="764">
                  <c:v>450.39421813403413</c:v>
                </c:pt>
                <c:pt idx="765">
                  <c:v>448.4231274638633</c:v>
                </c:pt>
                <c:pt idx="766">
                  <c:v>439.22470433639944</c:v>
                </c:pt>
                <c:pt idx="767">
                  <c:v>436.59658344283838</c:v>
                </c:pt>
                <c:pt idx="768">
                  <c:v>431.60315374507223</c:v>
                </c:pt>
                <c:pt idx="769">
                  <c:v>426.6097240473062</c:v>
                </c:pt>
                <c:pt idx="770">
                  <c:v>426.6097240473062</c:v>
                </c:pt>
                <c:pt idx="771">
                  <c:v>427.26675427069642</c:v>
                </c:pt>
                <c:pt idx="772">
                  <c:v>434.69119579500654</c:v>
                </c:pt>
                <c:pt idx="773">
                  <c:v>439.61892247043357</c:v>
                </c:pt>
                <c:pt idx="774">
                  <c:v>434.3626806833114</c:v>
                </c:pt>
                <c:pt idx="775">
                  <c:v>436.39947437582128</c:v>
                </c:pt>
                <c:pt idx="776">
                  <c:v>432.32588699080156</c:v>
                </c:pt>
                <c:pt idx="777">
                  <c:v>438.83048620236531</c:v>
                </c:pt>
                <c:pt idx="778">
                  <c:v>431.14323258869911</c:v>
                </c:pt>
                <c:pt idx="779">
                  <c:v>426.74113009198425</c:v>
                </c:pt>
                <c:pt idx="780">
                  <c:v>426.28120893561101</c:v>
                </c:pt>
                <c:pt idx="781">
                  <c:v>425.0328515111695</c:v>
                </c:pt>
                <c:pt idx="782">
                  <c:v>423.71879106438894</c:v>
                </c:pt>
                <c:pt idx="783">
                  <c:v>421.48488830486207</c:v>
                </c:pt>
                <c:pt idx="784">
                  <c:v>418.00262812089352</c:v>
                </c:pt>
                <c:pt idx="785">
                  <c:v>420.03942181340341</c:v>
                </c:pt>
                <c:pt idx="786">
                  <c:v>417.54270696452033</c:v>
                </c:pt>
                <c:pt idx="787">
                  <c:v>411.10381077529564</c:v>
                </c:pt>
                <c:pt idx="788">
                  <c:v>409.06701708278575</c:v>
                </c:pt>
                <c:pt idx="789">
                  <c:v>416.42575558475687</c:v>
                </c:pt>
                <c:pt idx="790">
                  <c:v>417.80551905387648</c:v>
                </c:pt>
                <c:pt idx="791">
                  <c:v>414.98028909329827</c:v>
                </c:pt>
                <c:pt idx="792">
                  <c:v>415.5716162943495</c:v>
                </c:pt>
                <c:pt idx="793">
                  <c:v>416.62286465177397</c:v>
                </c:pt>
                <c:pt idx="794">
                  <c:v>419.84231274638631</c:v>
                </c:pt>
                <c:pt idx="795">
                  <c:v>423.65308804204994</c:v>
                </c:pt>
                <c:pt idx="796">
                  <c:v>422.99605781865961</c:v>
                </c:pt>
                <c:pt idx="797">
                  <c:v>425.75558475689877</c:v>
                </c:pt>
                <c:pt idx="798">
                  <c:v>419.18528252299603</c:v>
                </c:pt>
                <c:pt idx="799">
                  <c:v>423.78449408672799</c:v>
                </c:pt>
                <c:pt idx="800">
                  <c:v>423.78449408672799</c:v>
                </c:pt>
                <c:pt idx="801">
                  <c:v>429.6977660972405</c:v>
                </c:pt>
                <c:pt idx="802">
                  <c:v>432.85151116951374</c:v>
                </c:pt>
                <c:pt idx="803">
                  <c:v>429.04073587385017</c:v>
                </c:pt>
                <c:pt idx="804">
                  <c:v>431.3403416557162</c:v>
                </c:pt>
                <c:pt idx="805">
                  <c:v>427.72667542706961</c:v>
                </c:pt>
                <c:pt idx="806">
                  <c:v>420.17082785808145</c:v>
                </c:pt>
                <c:pt idx="807">
                  <c:v>414.91458607095922</c:v>
                </c:pt>
                <c:pt idx="808">
                  <c:v>431.01182654402095</c:v>
                </c:pt>
                <c:pt idx="809">
                  <c:v>439.15900131406045</c:v>
                </c:pt>
                <c:pt idx="810">
                  <c:v>440.99868593955324</c:v>
                </c:pt>
                <c:pt idx="811">
                  <c:v>431.99737187910642</c:v>
                </c:pt>
                <c:pt idx="812">
                  <c:v>434.55978975032849</c:v>
                </c:pt>
                <c:pt idx="813">
                  <c:v>437.12220762155056</c:v>
                </c:pt>
                <c:pt idx="814">
                  <c:v>425.29566360052564</c:v>
                </c:pt>
                <c:pt idx="815">
                  <c:v>419.71090670170827</c:v>
                </c:pt>
                <c:pt idx="816">
                  <c:v>409.72404730617609</c:v>
                </c:pt>
                <c:pt idx="817">
                  <c:v>401.6425755584757</c:v>
                </c:pt>
                <c:pt idx="818">
                  <c:v>403.87647831800263</c:v>
                </c:pt>
                <c:pt idx="819">
                  <c:v>399.8028909329829</c:v>
                </c:pt>
                <c:pt idx="820">
                  <c:v>403.0880420499343</c:v>
                </c:pt>
                <c:pt idx="821">
                  <c:v>399.73718791064391</c:v>
                </c:pt>
                <c:pt idx="822">
                  <c:v>397.83180026281207</c:v>
                </c:pt>
                <c:pt idx="823">
                  <c:v>395.92641261498028</c:v>
                </c:pt>
                <c:pt idx="824">
                  <c:v>383.63994743758212</c:v>
                </c:pt>
                <c:pt idx="825">
                  <c:v>388.50197109067017</c:v>
                </c:pt>
                <c:pt idx="826">
                  <c:v>382.6544021024967</c:v>
                </c:pt>
                <c:pt idx="827">
                  <c:v>363.73193166885676</c:v>
                </c:pt>
                <c:pt idx="828">
                  <c:v>375.88699080157687</c:v>
                </c:pt>
                <c:pt idx="829">
                  <c:v>372.01051248357419</c:v>
                </c:pt>
                <c:pt idx="830">
                  <c:v>375.29566360052559</c:v>
                </c:pt>
                <c:pt idx="831">
                  <c:v>375.49277266754268</c:v>
                </c:pt>
                <c:pt idx="832">
                  <c:v>377.56241787122207</c:v>
                </c:pt>
                <c:pt idx="833">
                  <c:v>379.63206307490145</c:v>
                </c:pt>
                <c:pt idx="834">
                  <c:v>367.60840998685939</c:v>
                </c:pt>
                <c:pt idx="835">
                  <c:v>370.56504599211559</c:v>
                </c:pt>
                <c:pt idx="836">
                  <c:v>368.98817345597894</c:v>
                </c:pt>
                <c:pt idx="837">
                  <c:v>360.31537450722732</c:v>
                </c:pt>
                <c:pt idx="838">
                  <c:v>371.68199737187911</c:v>
                </c:pt>
                <c:pt idx="839">
                  <c:v>379.10643889618922</c:v>
                </c:pt>
                <c:pt idx="840">
                  <c:v>378.64651773981603</c:v>
                </c:pt>
                <c:pt idx="841">
                  <c:v>356.11038107752955</c:v>
                </c:pt>
                <c:pt idx="842">
                  <c:v>348.02890932982916</c:v>
                </c:pt>
                <c:pt idx="843">
                  <c:v>342.24704336399475</c:v>
                </c:pt>
                <c:pt idx="844">
                  <c:v>334.42838370565045</c:v>
                </c:pt>
                <c:pt idx="845">
                  <c:v>327.39816031537447</c:v>
                </c:pt>
                <c:pt idx="846">
                  <c:v>312.94349540078844</c:v>
                </c:pt>
                <c:pt idx="847">
                  <c:v>310.64388961892246</c:v>
                </c:pt>
                <c:pt idx="848">
                  <c:v>321.61629434954006</c:v>
                </c:pt>
                <c:pt idx="849">
                  <c:v>317.80551905387642</c:v>
                </c:pt>
                <c:pt idx="850">
                  <c:v>323.5216819973719</c:v>
                </c:pt>
                <c:pt idx="851">
                  <c:v>337.18791064388961</c:v>
                </c:pt>
                <c:pt idx="852">
                  <c:v>327.00394218134034</c:v>
                </c:pt>
                <c:pt idx="853">
                  <c:v>346.38633377135346</c:v>
                </c:pt>
                <c:pt idx="854">
                  <c:v>352.82522996057821</c:v>
                </c:pt>
                <c:pt idx="855">
                  <c:v>362.35216819973715</c:v>
                </c:pt>
                <c:pt idx="856">
                  <c:v>356.57030223390274</c:v>
                </c:pt>
                <c:pt idx="857">
                  <c:v>360.05256241787117</c:v>
                </c:pt>
                <c:pt idx="858">
                  <c:v>359.92115637319318</c:v>
                </c:pt>
                <c:pt idx="859">
                  <c:v>370.63074901445464</c:v>
                </c:pt>
                <c:pt idx="860">
                  <c:v>359.59264126149799</c:v>
                </c:pt>
                <c:pt idx="861">
                  <c:v>375.55847568988167</c:v>
                </c:pt>
                <c:pt idx="862">
                  <c:v>378.64651773981603</c:v>
                </c:pt>
                <c:pt idx="863">
                  <c:v>374.50722733245726</c:v>
                </c:pt>
                <c:pt idx="864">
                  <c:v>359.72404730617609</c:v>
                </c:pt>
                <c:pt idx="865">
                  <c:v>358.80420499342966</c:v>
                </c:pt>
                <c:pt idx="866">
                  <c:v>355.25624178712218</c:v>
                </c:pt>
                <c:pt idx="867">
                  <c:v>367.60840998685939</c:v>
                </c:pt>
                <c:pt idx="868">
                  <c:v>373.06176084099866</c:v>
                </c:pt>
                <c:pt idx="869">
                  <c:v>394.08672798948749</c:v>
                </c:pt>
                <c:pt idx="870">
                  <c:v>384.82260183968464</c:v>
                </c:pt>
                <c:pt idx="871">
                  <c:v>410.51248357424436</c:v>
                </c:pt>
                <c:pt idx="872">
                  <c:v>404.27069645203676</c:v>
                </c:pt>
                <c:pt idx="873">
                  <c:v>403.94218134034162</c:v>
                </c:pt>
                <c:pt idx="874">
                  <c:v>402.43101182654402</c:v>
                </c:pt>
                <c:pt idx="875">
                  <c:v>396.64914586070955</c:v>
                </c:pt>
                <c:pt idx="876">
                  <c:v>424.04730617608413</c:v>
                </c:pt>
                <c:pt idx="877">
                  <c:v>425.0328515111695</c:v>
                </c:pt>
                <c:pt idx="878">
                  <c:v>428.31800262812084</c:v>
                </c:pt>
                <c:pt idx="879">
                  <c:v>439.29040735873849</c:v>
                </c:pt>
                <c:pt idx="880">
                  <c:v>433.31143232588698</c:v>
                </c:pt>
                <c:pt idx="881">
                  <c:v>439.15900131406045</c:v>
                </c:pt>
                <c:pt idx="882">
                  <c:v>438.69908015768721</c:v>
                </c:pt>
                <c:pt idx="883">
                  <c:v>440.21024967148486</c:v>
                </c:pt>
                <c:pt idx="884">
                  <c:v>449.40867279894877</c:v>
                </c:pt>
                <c:pt idx="885">
                  <c:v>449.01445466491458</c:v>
                </c:pt>
                <c:pt idx="886">
                  <c:v>458.08147174770039</c:v>
                </c:pt>
                <c:pt idx="887">
                  <c:v>464.52036793692508</c:v>
                </c:pt>
                <c:pt idx="888">
                  <c:v>459.46123521682</c:v>
                </c:pt>
                <c:pt idx="889">
                  <c:v>450.13140604467804</c:v>
                </c:pt>
                <c:pt idx="890">
                  <c:v>443.42969776609721</c:v>
                </c:pt>
                <c:pt idx="891">
                  <c:v>462.28646517739816</c:v>
                </c:pt>
                <c:pt idx="892">
                  <c:v>462.5492772667543</c:v>
                </c:pt>
                <c:pt idx="893">
                  <c:v>457.09592641261492</c:v>
                </c:pt>
                <c:pt idx="894">
                  <c:v>458.67279894875162</c:v>
                </c:pt>
                <c:pt idx="895">
                  <c:v>464.45466491458603</c:v>
                </c:pt>
                <c:pt idx="896">
                  <c:v>461.56373193166883</c:v>
                </c:pt>
                <c:pt idx="897">
                  <c:v>457.8186596583443</c:v>
                </c:pt>
                <c:pt idx="898">
                  <c:v>453.87647831800263</c:v>
                </c:pt>
                <c:pt idx="899">
                  <c:v>469.97371879106436</c:v>
                </c:pt>
                <c:pt idx="900">
                  <c:v>482.45729303547967</c:v>
                </c:pt>
                <c:pt idx="901">
                  <c:v>476.21550591327201</c:v>
                </c:pt>
                <c:pt idx="902">
                  <c:v>474.90144546649145</c:v>
                </c:pt>
                <c:pt idx="903">
                  <c:v>474.70433639947436</c:v>
                </c:pt>
                <c:pt idx="904">
                  <c:v>482.45729303547967</c:v>
                </c:pt>
                <c:pt idx="905">
                  <c:v>471.15637319316681</c:v>
                </c:pt>
                <c:pt idx="906">
                  <c:v>471.09067017082788</c:v>
                </c:pt>
                <c:pt idx="907">
                  <c:v>463.86333771353475</c:v>
                </c:pt>
                <c:pt idx="908">
                  <c:v>455.97897503285151</c:v>
                </c:pt>
                <c:pt idx="909">
                  <c:v>451.11695137976341</c:v>
                </c:pt>
                <c:pt idx="910">
                  <c:v>453.67936925098553</c:v>
                </c:pt>
                <c:pt idx="911">
                  <c:v>448.4888304862024</c:v>
                </c:pt>
                <c:pt idx="912">
                  <c:v>436.79369250985548</c:v>
                </c:pt>
                <c:pt idx="913">
                  <c:v>436.92509855453346</c:v>
                </c:pt>
                <c:pt idx="914">
                  <c:v>437.38501971090665</c:v>
                </c:pt>
                <c:pt idx="915">
                  <c:v>435.67674113009195</c:v>
                </c:pt>
                <c:pt idx="916">
                  <c:v>429.04073587385017</c:v>
                </c:pt>
                <c:pt idx="917">
                  <c:v>426.08409986859391</c:v>
                </c:pt>
                <c:pt idx="918">
                  <c:v>426.4783180026281</c:v>
                </c:pt>
                <c:pt idx="919">
                  <c:v>435.6110381077529</c:v>
                </c:pt>
                <c:pt idx="920">
                  <c:v>433.11432325886989</c:v>
                </c:pt>
                <c:pt idx="921">
                  <c:v>425.22996057818659</c:v>
                </c:pt>
                <c:pt idx="922">
                  <c:v>423.3902759526938</c:v>
                </c:pt>
                <c:pt idx="923">
                  <c:v>418.7910643889619</c:v>
                </c:pt>
                <c:pt idx="924">
                  <c:v>418.72536136662285</c:v>
                </c:pt>
                <c:pt idx="925">
                  <c:v>427.06964520367933</c:v>
                </c:pt>
                <c:pt idx="926">
                  <c:v>438.04204993429698</c:v>
                </c:pt>
                <c:pt idx="927">
                  <c:v>442.37844940867279</c:v>
                </c:pt>
                <c:pt idx="928">
                  <c:v>438.50197109067011</c:v>
                </c:pt>
                <c:pt idx="929">
                  <c:v>428.44940867279888</c:v>
                </c:pt>
                <c:pt idx="930">
                  <c:v>430.02628120893559</c:v>
                </c:pt>
                <c:pt idx="931">
                  <c:v>428.38370565045994</c:v>
                </c:pt>
                <c:pt idx="932">
                  <c:v>426.21550591327201</c:v>
                </c:pt>
                <c:pt idx="933">
                  <c:v>424.44152431011821</c:v>
                </c:pt>
                <c:pt idx="934">
                  <c:v>407.42444152431011</c:v>
                </c:pt>
                <c:pt idx="935">
                  <c:v>408.34428383705648</c:v>
                </c:pt>
                <c:pt idx="936">
                  <c:v>404.5992115637319</c:v>
                </c:pt>
                <c:pt idx="937">
                  <c:v>406.0446780551905</c:v>
                </c:pt>
                <c:pt idx="938">
                  <c:v>401.57687253613665</c:v>
                </c:pt>
                <c:pt idx="939">
                  <c:v>412.28646517739816</c:v>
                </c:pt>
                <c:pt idx="940">
                  <c:v>413.27201051248358</c:v>
                </c:pt>
                <c:pt idx="941">
                  <c:v>417.08278580814715</c:v>
                </c:pt>
                <c:pt idx="942">
                  <c:v>412.48357424441525</c:v>
                </c:pt>
                <c:pt idx="943">
                  <c:v>411.95795006570302</c:v>
                </c:pt>
                <c:pt idx="944">
                  <c:v>425.42706964520369</c:v>
                </c:pt>
                <c:pt idx="945">
                  <c:v>419.18528252299603</c:v>
                </c:pt>
                <c:pt idx="946">
                  <c:v>419.31668856767408</c:v>
                </c:pt>
                <c:pt idx="947">
                  <c:v>421.9448094612352</c:v>
                </c:pt>
                <c:pt idx="948">
                  <c:v>418.00262812089352</c:v>
                </c:pt>
                <c:pt idx="949">
                  <c:v>432.7201051248357</c:v>
                </c:pt>
                <c:pt idx="950">
                  <c:v>442.24704336399475</c:v>
                </c:pt>
                <c:pt idx="951">
                  <c:v>439.61892247043357</c:v>
                </c:pt>
                <c:pt idx="952">
                  <c:v>445.13797634691196</c:v>
                </c:pt>
                <c:pt idx="953">
                  <c:v>439.61892247043357</c:v>
                </c:pt>
                <c:pt idx="954">
                  <c:v>438.04204993429698</c:v>
                </c:pt>
                <c:pt idx="955">
                  <c:v>433.77135348226017</c:v>
                </c:pt>
                <c:pt idx="956">
                  <c:v>429.96057818659654</c:v>
                </c:pt>
                <c:pt idx="957">
                  <c:v>424.77003942181341</c:v>
                </c:pt>
                <c:pt idx="958">
                  <c:v>427.72667542706961</c:v>
                </c:pt>
                <c:pt idx="959">
                  <c:v>430.42049934296978</c:v>
                </c:pt>
                <c:pt idx="960">
                  <c:v>428.2522996057819</c:v>
                </c:pt>
                <c:pt idx="961">
                  <c:v>451.05124835742447</c:v>
                </c:pt>
                <c:pt idx="962">
                  <c:v>431.5374507227333</c:v>
                </c:pt>
                <c:pt idx="963">
                  <c:v>435.54533508541397</c:v>
                </c:pt>
                <c:pt idx="964">
                  <c:v>463.20630749014452</c:v>
                </c:pt>
                <c:pt idx="965">
                  <c:v>458.14717477003944</c:v>
                </c:pt>
                <c:pt idx="966">
                  <c:v>452.69382391590017</c:v>
                </c:pt>
                <c:pt idx="967">
                  <c:v>454.86202365308804</c:v>
                </c:pt>
                <c:pt idx="968">
                  <c:v>455.38764783180028</c:v>
                </c:pt>
                <c:pt idx="969">
                  <c:v>451.70827858081469</c:v>
                </c:pt>
                <c:pt idx="970">
                  <c:v>461.76084099868592</c:v>
                </c:pt>
                <c:pt idx="971">
                  <c:v>447.83180026281207</c:v>
                </c:pt>
                <c:pt idx="972">
                  <c:v>444.21813403416553</c:v>
                </c:pt>
                <c:pt idx="973">
                  <c:v>434.55978975032849</c:v>
                </c:pt>
                <c:pt idx="974">
                  <c:v>423.3245729303548</c:v>
                </c:pt>
                <c:pt idx="975">
                  <c:v>424.70433639947436</c:v>
                </c:pt>
                <c:pt idx="976">
                  <c:v>413.00919842312743</c:v>
                </c:pt>
                <c:pt idx="977">
                  <c:v>419.31668856767408</c:v>
                </c:pt>
                <c:pt idx="978">
                  <c:v>416.88567674113011</c:v>
                </c:pt>
                <c:pt idx="979">
                  <c:v>418.19973718791061</c:v>
                </c:pt>
                <c:pt idx="980">
                  <c:v>406.96452036793687</c:v>
                </c:pt>
                <c:pt idx="981">
                  <c:v>418.52825229960581</c:v>
                </c:pt>
                <c:pt idx="982">
                  <c:v>420.82785808147173</c:v>
                </c:pt>
                <c:pt idx="983">
                  <c:v>415.90013140604464</c:v>
                </c:pt>
                <c:pt idx="984">
                  <c:v>422.79894875164251</c:v>
                </c:pt>
                <c:pt idx="985">
                  <c:v>424.77003942181341</c:v>
                </c:pt>
                <c:pt idx="986">
                  <c:v>428.71222076215503</c:v>
                </c:pt>
                <c:pt idx="987">
                  <c:v>416.22864651773983</c:v>
                </c:pt>
                <c:pt idx="988">
                  <c:v>420.17082785808145</c:v>
                </c:pt>
                <c:pt idx="989">
                  <c:v>416.55716162943492</c:v>
                </c:pt>
                <c:pt idx="990">
                  <c:v>424.17871222076218</c:v>
                </c:pt>
                <c:pt idx="991">
                  <c:v>426.14980289093296</c:v>
                </c:pt>
                <c:pt idx="992">
                  <c:v>426.80683311432318</c:v>
                </c:pt>
                <c:pt idx="993">
                  <c:v>411.62943495400788</c:v>
                </c:pt>
                <c:pt idx="994">
                  <c:v>419.84231274638631</c:v>
                </c:pt>
                <c:pt idx="995">
                  <c:v>436.92509855453346</c:v>
                </c:pt>
                <c:pt idx="996">
                  <c:v>447.56898817345598</c:v>
                </c:pt>
                <c:pt idx="997">
                  <c:v>448.09461235216821</c:v>
                </c:pt>
                <c:pt idx="998">
                  <c:v>446.12352168199737</c:v>
                </c:pt>
                <c:pt idx="999">
                  <c:v>447.76609724047307</c:v>
                </c:pt>
                <c:pt idx="1000">
                  <c:v>449.47437582128777</c:v>
                </c:pt>
                <c:pt idx="1001">
                  <c:v>445.86070959264123</c:v>
                </c:pt>
                <c:pt idx="1002">
                  <c:v>440.53876478318</c:v>
                </c:pt>
                <c:pt idx="1003">
                  <c:v>437.31931668856765</c:v>
                </c:pt>
                <c:pt idx="1004">
                  <c:v>430.55190538764782</c:v>
                </c:pt>
                <c:pt idx="1005">
                  <c:v>425.22996057818659</c:v>
                </c:pt>
                <c:pt idx="1006">
                  <c:v>422.01051248357425</c:v>
                </c:pt>
                <c:pt idx="1007">
                  <c:v>408.60709592641257</c:v>
                </c:pt>
                <c:pt idx="1008">
                  <c:v>411.62943495400788</c:v>
                </c:pt>
                <c:pt idx="1009">
                  <c:v>406.57030223390274</c:v>
                </c:pt>
                <c:pt idx="1010">
                  <c:v>396.64914586070955</c:v>
                </c:pt>
                <c:pt idx="1011">
                  <c:v>399.34296977660972</c:v>
                </c:pt>
                <c:pt idx="1012">
                  <c:v>402.29960578186592</c:v>
                </c:pt>
                <c:pt idx="1013">
                  <c:v>404.4021024967148</c:v>
                </c:pt>
                <c:pt idx="1014">
                  <c:v>396.78055190538765</c:v>
                </c:pt>
                <c:pt idx="1015">
                  <c:v>394.48094612352168</c:v>
                </c:pt>
                <c:pt idx="1016">
                  <c:v>389.55321944809458</c:v>
                </c:pt>
                <c:pt idx="1017">
                  <c:v>383.57424441524313</c:v>
                </c:pt>
                <c:pt idx="1018">
                  <c:v>388.43626806833112</c:v>
                </c:pt>
                <c:pt idx="1019">
                  <c:v>388.10775295663598</c:v>
                </c:pt>
                <c:pt idx="1020">
                  <c:v>386.33377135348223</c:v>
                </c:pt>
                <c:pt idx="1021">
                  <c:v>385.41392904073581</c:v>
                </c:pt>
                <c:pt idx="1022">
                  <c:v>377.33245729303547</c:v>
                </c:pt>
                <c:pt idx="1023">
                  <c:v>377.46386333771352</c:v>
                </c:pt>
                <c:pt idx="1024">
                  <c:v>381.73455978975034</c:v>
                </c:pt>
                <c:pt idx="1025">
                  <c:v>379.76346911957944</c:v>
                </c:pt>
                <c:pt idx="1026">
                  <c:v>378.77792378449408</c:v>
                </c:pt>
                <c:pt idx="1027">
                  <c:v>371.550591327201</c:v>
                </c:pt>
                <c:pt idx="1028">
                  <c:v>365.5059132720105</c:v>
                </c:pt>
                <c:pt idx="1029">
                  <c:v>358.73850197109067</c:v>
                </c:pt>
                <c:pt idx="1030">
                  <c:v>363.14060446780553</c:v>
                </c:pt>
                <c:pt idx="1031">
                  <c:v>359.52693823915899</c:v>
                </c:pt>
                <c:pt idx="1032">
                  <c:v>357.55584756898816</c:v>
                </c:pt>
                <c:pt idx="1033">
                  <c:v>351.70827858081469</c:v>
                </c:pt>
                <c:pt idx="1034">
                  <c:v>359.78975032851508</c:v>
                </c:pt>
                <c:pt idx="1035">
                  <c:v>357.75295663600525</c:v>
                </c:pt>
                <c:pt idx="1036">
                  <c:v>364.65177398160313</c:v>
                </c:pt>
                <c:pt idx="1037">
                  <c:v>368.00262812089352</c:v>
                </c:pt>
                <c:pt idx="1038">
                  <c:v>369.90801576872531</c:v>
                </c:pt>
                <c:pt idx="1039">
                  <c:v>364.65177398160313</c:v>
                </c:pt>
                <c:pt idx="1040">
                  <c:v>367.27989487516425</c:v>
                </c:pt>
                <c:pt idx="1041">
                  <c:v>359.39553219448095</c:v>
                </c:pt>
                <c:pt idx="1042">
                  <c:v>355.12483574244413</c:v>
                </c:pt>
                <c:pt idx="1043">
                  <c:v>358.01576872536134</c:v>
                </c:pt>
                <c:pt idx="1044">
                  <c:v>354.20499342969771</c:v>
                </c:pt>
                <c:pt idx="1045">
                  <c:v>353.48226018396844</c:v>
                </c:pt>
                <c:pt idx="1046">
                  <c:v>351.83968462549274</c:v>
                </c:pt>
                <c:pt idx="1047">
                  <c:v>355.32194480946123</c:v>
                </c:pt>
                <c:pt idx="1048">
                  <c:v>357.49014454664911</c:v>
                </c:pt>
                <c:pt idx="1049">
                  <c:v>346.25492772667542</c:v>
                </c:pt>
                <c:pt idx="1050">
                  <c:v>350.52562417871223</c:v>
                </c:pt>
                <c:pt idx="1051">
                  <c:v>357.09592641261497</c:v>
                </c:pt>
                <c:pt idx="1052">
                  <c:v>355.05913272010508</c:v>
                </c:pt>
                <c:pt idx="1053">
                  <c:v>349.54007884362682</c:v>
                </c:pt>
                <c:pt idx="1054">
                  <c:v>344.61235216819972</c:v>
                </c:pt>
                <c:pt idx="1055">
                  <c:v>347.96320630749011</c:v>
                </c:pt>
                <c:pt idx="1056">
                  <c:v>357.09592641261497</c:v>
                </c:pt>
                <c:pt idx="1057">
                  <c:v>361.36662286465173</c:v>
                </c:pt>
                <c:pt idx="1058">
                  <c:v>361.49802890932983</c:v>
                </c:pt>
                <c:pt idx="1059">
                  <c:v>357.42444152431011</c:v>
                </c:pt>
                <c:pt idx="1060">
                  <c:v>355.38764783180028</c:v>
                </c:pt>
                <c:pt idx="1061">
                  <c:v>355.51905387647832</c:v>
                </c:pt>
                <c:pt idx="1062">
                  <c:v>355.97897503285151</c:v>
                </c:pt>
                <c:pt idx="1063">
                  <c:v>352.49671484888302</c:v>
                </c:pt>
                <c:pt idx="1064">
                  <c:v>351.5111695137976</c:v>
                </c:pt>
                <c:pt idx="1065">
                  <c:v>346.84625492772665</c:v>
                </c:pt>
                <c:pt idx="1066">
                  <c:v>342.64126149802888</c:v>
                </c:pt>
                <c:pt idx="1067">
                  <c:v>337.12220762155061</c:v>
                </c:pt>
                <c:pt idx="1068">
                  <c:v>349.21156373193162</c:v>
                </c:pt>
                <c:pt idx="1069">
                  <c:v>352.56241787122207</c:v>
                </c:pt>
                <c:pt idx="1070">
                  <c:v>362.68068331143235</c:v>
                </c:pt>
                <c:pt idx="1071">
                  <c:v>365.11169513797631</c:v>
                </c:pt>
                <c:pt idx="1072">
                  <c:v>369.57950065703022</c:v>
                </c:pt>
                <c:pt idx="1073">
                  <c:v>377.39816031537447</c:v>
                </c:pt>
                <c:pt idx="1074">
                  <c:v>377.06964520367933</c:v>
                </c:pt>
                <c:pt idx="1075">
                  <c:v>373.5216819973719</c:v>
                </c:pt>
                <c:pt idx="1076">
                  <c:v>376.14980289093296</c:v>
                </c:pt>
                <c:pt idx="1077">
                  <c:v>379.76346911957944</c:v>
                </c:pt>
                <c:pt idx="1078">
                  <c:v>377.72667542706967</c:v>
                </c:pt>
                <c:pt idx="1079">
                  <c:v>375.16425755584754</c:v>
                </c:pt>
                <c:pt idx="1080">
                  <c:v>372.14191852825229</c:v>
                </c:pt>
                <c:pt idx="1081">
                  <c:v>368.5939553219448</c:v>
                </c:pt>
                <c:pt idx="1082">
                  <c:v>371.61629434954006</c:v>
                </c:pt>
                <c:pt idx="1083">
                  <c:v>375.82128777923782</c:v>
                </c:pt>
                <c:pt idx="1084">
                  <c:v>371.8791064388962</c:v>
                </c:pt>
                <c:pt idx="1085">
                  <c:v>369.90801576872531</c:v>
                </c:pt>
                <c:pt idx="1086">
                  <c:v>377.79237844940866</c:v>
                </c:pt>
                <c:pt idx="1087">
                  <c:v>374.50722733245726</c:v>
                </c:pt>
                <c:pt idx="1088">
                  <c:v>372.53613666228648</c:v>
                </c:pt>
                <c:pt idx="1089">
                  <c:v>373.06176084099866</c:v>
                </c:pt>
                <c:pt idx="1090">
                  <c:v>369.90801576872531</c:v>
                </c:pt>
                <c:pt idx="1091">
                  <c:v>368.39684625492771</c:v>
                </c:pt>
                <c:pt idx="1092">
                  <c:v>371.7477003942181</c:v>
                </c:pt>
                <c:pt idx="1093">
                  <c:v>371.35348226018397</c:v>
                </c:pt>
                <c:pt idx="1094">
                  <c:v>367.80551905387642</c:v>
                </c:pt>
                <c:pt idx="1095">
                  <c:v>368.92247043363994</c:v>
                </c:pt>
                <c:pt idx="1096">
                  <c:v>363.60052562417872</c:v>
                </c:pt>
                <c:pt idx="1097">
                  <c:v>365.44021024967145</c:v>
                </c:pt>
                <c:pt idx="1098">
                  <c:v>368.98817345597894</c:v>
                </c:pt>
                <c:pt idx="1099">
                  <c:v>359.3298291721419</c:v>
                </c:pt>
                <c:pt idx="1100">
                  <c:v>359.92115637319318</c:v>
                </c:pt>
                <c:pt idx="1101">
                  <c:v>360.38107752956637</c:v>
                </c:pt>
                <c:pt idx="1102">
                  <c:v>355.12483574244413</c:v>
                </c:pt>
                <c:pt idx="1103">
                  <c:v>351.5111695137976</c:v>
                </c:pt>
                <c:pt idx="1104">
                  <c:v>348.88304862023654</c:v>
                </c:pt>
                <c:pt idx="1105">
                  <c:v>352.43101182654402</c:v>
                </c:pt>
                <c:pt idx="1106">
                  <c:v>346.12352168199737</c:v>
                </c:pt>
                <c:pt idx="1107">
                  <c:v>351.57687253613665</c:v>
                </c:pt>
                <c:pt idx="1108">
                  <c:v>359.72404730617609</c:v>
                </c:pt>
                <c:pt idx="1109">
                  <c:v>352.03679369250983</c:v>
                </c:pt>
                <c:pt idx="1110">
                  <c:v>346.51773981603151</c:v>
                </c:pt>
                <c:pt idx="1111">
                  <c:v>342.64126149802888</c:v>
                </c:pt>
                <c:pt idx="1112">
                  <c:v>352.89093298291721</c:v>
                </c:pt>
                <c:pt idx="1113">
                  <c:v>353.0880420499343</c:v>
                </c:pt>
                <c:pt idx="1114">
                  <c:v>363.14060446780553</c:v>
                </c:pt>
                <c:pt idx="1115">
                  <c:v>358.08147174770039</c:v>
                </c:pt>
                <c:pt idx="1116">
                  <c:v>357.09592641261497</c:v>
                </c:pt>
                <c:pt idx="1117">
                  <c:v>359.46123521681994</c:v>
                </c:pt>
                <c:pt idx="1118">
                  <c:v>361.82654402102497</c:v>
                </c:pt>
                <c:pt idx="1119">
                  <c:v>360.47963206307486</c:v>
                </c:pt>
                <c:pt idx="1120">
                  <c:v>359.1327201051248</c:v>
                </c:pt>
                <c:pt idx="1121">
                  <c:v>359.06701708278581</c:v>
                </c:pt>
                <c:pt idx="1122">
                  <c:v>358.60709592641257</c:v>
                </c:pt>
                <c:pt idx="1123">
                  <c:v>359.26412614980285</c:v>
                </c:pt>
                <c:pt idx="1124">
                  <c:v>354.13929040735871</c:v>
                </c:pt>
                <c:pt idx="1125">
                  <c:v>357.29303547963207</c:v>
                </c:pt>
                <c:pt idx="1126">
                  <c:v>360.38107752956637</c:v>
                </c:pt>
                <c:pt idx="1127">
                  <c:v>366.62286465177397</c:v>
                </c:pt>
                <c:pt idx="1128">
                  <c:v>369.77660972404732</c:v>
                </c:pt>
                <c:pt idx="1129">
                  <c:v>376.08409986859397</c:v>
                </c:pt>
                <c:pt idx="1130">
                  <c:v>374.63863337713536</c:v>
                </c:pt>
                <c:pt idx="1131">
                  <c:v>374.77003942181341</c:v>
                </c:pt>
                <c:pt idx="1132">
                  <c:v>377.00394218134034</c:v>
                </c:pt>
                <c:pt idx="1133">
                  <c:v>365.44021024967145</c:v>
                </c:pt>
                <c:pt idx="1134">
                  <c:v>356.11038107752955</c:v>
                </c:pt>
                <c:pt idx="1135">
                  <c:v>353.2851511169514</c:v>
                </c:pt>
                <c:pt idx="1136">
                  <c:v>356.50459921156369</c:v>
                </c:pt>
                <c:pt idx="1137">
                  <c:v>349.60578186596581</c:v>
                </c:pt>
                <c:pt idx="1138">
                  <c:v>343.23258869908017</c:v>
                </c:pt>
                <c:pt idx="1139">
                  <c:v>336.00525624178709</c:v>
                </c:pt>
                <c:pt idx="1140">
                  <c:v>329.7634691195795</c:v>
                </c:pt>
                <c:pt idx="1141">
                  <c:v>328.44940867279894</c:v>
                </c:pt>
                <c:pt idx="1142">
                  <c:v>324.77003942181341</c:v>
                </c:pt>
                <c:pt idx="1143">
                  <c:v>325.16425755584754</c:v>
                </c:pt>
                <c:pt idx="1144">
                  <c:v>323.85019710906698</c:v>
                </c:pt>
                <c:pt idx="1145">
                  <c:v>327.20105124835737</c:v>
                </c:pt>
                <c:pt idx="1146">
                  <c:v>325.29566360052559</c:v>
                </c:pt>
                <c:pt idx="1147">
                  <c:v>325.42706964520369</c:v>
                </c:pt>
                <c:pt idx="1148">
                  <c:v>319.77660972404732</c:v>
                </c:pt>
                <c:pt idx="1149">
                  <c:v>317.87122207621553</c:v>
                </c:pt>
                <c:pt idx="1150">
                  <c:v>321.22207621550592</c:v>
                </c:pt>
                <c:pt idx="1151">
                  <c:v>316.36005256241782</c:v>
                </c:pt>
                <c:pt idx="1152">
                  <c:v>309.1327201051248</c:v>
                </c:pt>
                <c:pt idx="1153">
                  <c:v>317.1484888304862</c:v>
                </c:pt>
                <c:pt idx="1154">
                  <c:v>309.59264126149799</c:v>
                </c:pt>
                <c:pt idx="1155">
                  <c:v>308.14717477003938</c:v>
                </c:pt>
                <c:pt idx="1156">
                  <c:v>311.10381077529564</c:v>
                </c:pt>
                <c:pt idx="1157">
                  <c:v>317.01708278580816</c:v>
                </c:pt>
                <c:pt idx="1158">
                  <c:v>323.5216819973719</c:v>
                </c:pt>
                <c:pt idx="1159">
                  <c:v>323.78449408672799</c:v>
                </c:pt>
                <c:pt idx="1160">
                  <c:v>320.4336399474376</c:v>
                </c:pt>
                <c:pt idx="1161">
                  <c:v>323.12746386333771</c:v>
                </c:pt>
                <c:pt idx="1162">
                  <c:v>317.34559789750324</c:v>
                </c:pt>
                <c:pt idx="1163">
                  <c:v>317.47700394218134</c:v>
                </c:pt>
                <c:pt idx="1164">
                  <c:v>319.31668856767413</c:v>
                </c:pt>
                <c:pt idx="1165">
                  <c:v>314.71747700394218</c:v>
                </c:pt>
                <c:pt idx="1166">
                  <c:v>326.14980289093296</c:v>
                </c:pt>
                <c:pt idx="1167">
                  <c:v>331.47174770039425</c:v>
                </c:pt>
                <c:pt idx="1168">
                  <c:v>330.81471747700391</c:v>
                </c:pt>
                <c:pt idx="1169">
                  <c:v>325.22996057818659</c:v>
                </c:pt>
                <c:pt idx="1170">
                  <c:v>316.68856767411302</c:v>
                </c:pt>
                <c:pt idx="1171">
                  <c:v>316.49145860709592</c:v>
                </c:pt>
                <c:pt idx="1172">
                  <c:v>317.41130091984229</c:v>
                </c:pt>
                <c:pt idx="1173">
                  <c:v>322.20762155059128</c:v>
                </c:pt>
                <c:pt idx="1174">
                  <c:v>320.3022339027595</c:v>
                </c:pt>
                <c:pt idx="1175">
                  <c:v>314.71747700394218</c:v>
                </c:pt>
                <c:pt idx="1176">
                  <c:v>312.81208935611039</c:v>
                </c:pt>
                <c:pt idx="1177">
                  <c:v>311.62943495400788</c:v>
                </c:pt>
                <c:pt idx="1178">
                  <c:v>300.13140604467804</c:v>
                </c:pt>
                <c:pt idx="1179">
                  <c:v>304.5992115637319</c:v>
                </c:pt>
                <c:pt idx="1180">
                  <c:v>302.16819973718793</c:v>
                </c:pt>
                <c:pt idx="1181">
                  <c:v>303.54796320630749</c:v>
                </c:pt>
                <c:pt idx="1182">
                  <c:v>301.24835742444151</c:v>
                </c:pt>
                <c:pt idx="1183">
                  <c:v>302.23390275952693</c:v>
                </c:pt>
                <c:pt idx="1184">
                  <c:v>296.84625492772665</c:v>
                </c:pt>
                <c:pt idx="1185">
                  <c:v>294.21813403416559</c:v>
                </c:pt>
                <c:pt idx="1186">
                  <c:v>300.26281208935609</c:v>
                </c:pt>
                <c:pt idx="1187">
                  <c:v>290.27595269382391</c:v>
                </c:pt>
                <c:pt idx="1188">
                  <c:v>288.76478318002631</c:v>
                </c:pt>
                <c:pt idx="1189">
                  <c:v>294.67805519053877</c:v>
                </c:pt>
                <c:pt idx="1190">
                  <c:v>295.53219448094609</c:v>
                </c:pt>
                <c:pt idx="1191">
                  <c:v>302.82522996057821</c:v>
                </c:pt>
                <c:pt idx="1192">
                  <c:v>307.49014454664911</c:v>
                </c:pt>
                <c:pt idx="1193">
                  <c:v>307.8186596583443</c:v>
                </c:pt>
                <c:pt idx="1194">
                  <c:v>305.97897503285151</c:v>
                </c:pt>
                <c:pt idx="1195">
                  <c:v>303.1537450722733</c:v>
                </c:pt>
                <c:pt idx="1196">
                  <c:v>300.91984231274637</c:v>
                </c:pt>
                <c:pt idx="1197">
                  <c:v>301.24835742444151</c:v>
                </c:pt>
                <c:pt idx="1198">
                  <c:v>299.01445466491458</c:v>
                </c:pt>
                <c:pt idx="1199">
                  <c:v>307.42444152431011</c:v>
                </c:pt>
                <c:pt idx="1200">
                  <c:v>309.52693823915899</c:v>
                </c:pt>
                <c:pt idx="1201">
                  <c:v>306.50459921156369</c:v>
                </c:pt>
                <c:pt idx="1202">
                  <c:v>302.03679369250983</c:v>
                </c:pt>
                <c:pt idx="1203">
                  <c:v>297.17477003942179</c:v>
                </c:pt>
                <c:pt idx="1204">
                  <c:v>290.07884362680682</c:v>
                </c:pt>
                <c:pt idx="1205">
                  <c:v>287.18791064388961</c:v>
                </c:pt>
                <c:pt idx="1206">
                  <c:v>298.29172141918525</c:v>
                </c:pt>
                <c:pt idx="1207">
                  <c:v>301.90538764783179</c:v>
                </c:pt>
                <c:pt idx="1208">
                  <c:v>295.99211563731927</c:v>
                </c:pt>
                <c:pt idx="1209">
                  <c:v>295.0722733245729</c:v>
                </c:pt>
                <c:pt idx="1210">
                  <c:v>298.48883048620235</c:v>
                </c:pt>
                <c:pt idx="1211">
                  <c:v>291.65571616294346</c:v>
                </c:pt>
                <c:pt idx="1212">
                  <c:v>285.21681997371877</c:v>
                </c:pt>
                <c:pt idx="1213">
                  <c:v>282.98291721419184</c:v>
                </c:pt>
                <c:pt idx="1214">
                  <c:v>278.25229960578184</c:v>
                </c:pt>
                <c:pt idx="1215">
                  <c:v>275.42706964520369</c:v>
                </c:pt>
                <c:pt idx="1216">
                  <c:v>281.86596583442838</c:v>
                </c:pt>
                <c:pt idx="1217">
                  <c:v>282.12877792378447</c:v>
                </c:pt>
                <c:pt idx="1218">
                  <c:v>289.61892247043363</c:v>
                </c:pt>
                <c:pt idx="1219">
                  <c:v>280.02628120893559</c:v>
                </c:pt>
                <c:pt idx="1220">
                  <c:v>278.77792378449408</c:v>
                </c:pt>
                <c:pt idx="1221">
                  <c:v>272.33902759526939</c:v>
                </c:pt>
                <c:pt idx="1222">
                  <c:v>267.47700394218134</c:v>
                </c:pt>
                <c:pt idx="1223">
                  <c:v>266.29434954007883</c:v>
                </c:pt>
                <c:pt idx="1224">
                  <c:v>264.0604467805519</c:v>
                </c:pt>
                <c:pt idx="1225">
                  <c:v>259.06701708278581</c:v>
                </c:pt>
                <c:pt idx="1226">
                  <c:v>263.46911957950067</c:v>
                </c:pt>
                <c:pt idx="1227">
                  <c:v>268.26544021024966</c:v>
                </c:pt>
                <c:pt idx="1228">
                  <c:v>269.64520367936922</c:v>
                </c:pt>
                <c:pt idx="1229">
                  <c:v>268.46254927726676</c:v>
                </c:pt>
                <c:pt idx="1230">
                  <c:v>268.79106438896184</c:v>
                </c:pt>
                <c:pt idx="1231">
                  <c:v>276.93823915900128</c:v>
                </c:pt>
                <c:pt idx="1232">
                  <c:v>273.58738501971089</c:v>
                </c:pt>
                <c:pt idx="1233">
                  <c:v>274.04730617608408</c:v>
                </c:pt>
                <c:pt idx="1234">
                  <c:v>273.71879106438894</c:v>
                </c:pt>
                <c:pt idx="1235">
                  <c:v>271.09067017082782</c:v>
                </c:pt>
                <c:pt idx="1236">
                  <c:v>280.55190538764782</c:v>
                </c:pt>
                <c:pt idx="1237">
                  <c:v>278.25229960578184</c:v>
                </c:pt>
                <c:pt idx="1238">
                  <c:v>280.22339027595268</c:v>
                </c:pt>
                <c:pt idx="1239">
                  <c:v>284.49408672798944</c:v>
                </c:pt>
                <c:pt idx="1240">
                  <c:v>283.83705650459922</c:v>
                </c:pt>
                <c:pt idx="1241">
                  <c:v>292.96977660972408</c:v>
                </c:pt>
                <c:pt idx="1242">
                  <c:v>293.03547963206307</c:v>
                </c:pt>
                <c:pt idx="1243">
                  <c:v>291.32720105124838</c:v>
                </c:pt>
                <c:pt idx="1244">
                  <c:v>304.79632063074899</c:v>
                </c:pt>
                <c:pt idx="1245">
                  <c:v>303.54796320630749</c:v>
                </c:pt>
                <c:pt idx="1246">
                  <c:v>300.91984231274637</c:v>
                </c:pt>
                <c:pt idx="1247">
                  <c:v>300.19710906701704</c:v>
                </c:pt>
                <c:pt idx="1248">
                  <c:v>295.33508541392905</c:v>
                </c:pt>
                <c:pt idx="1249">
                  <c:v>294.61235216819972</c:v>
                </c:pt>
                <c:pt idx="1250">
                  <c:v>290.99868593955318</c:v>
                </c:pt>
                <c:pt idx="1251">
                  <c:v>293.10118265440207</c:v>
                </c:pt>
                <c:pt idx="1252">
                  <c:v>286.00525624178709</c:v>
                </c:pt>
                <c:pt idx="1253">
                  <c:v>286.13666228646514</c:v>
                </c:pt>
                <c:pt idx="1254">
                  <c:v>279.5663600525624</c:v>
                </c:pt>
                <c:pt idx="1255">
                  <c:v>270.36793692509855</c:v>
                </c:pt>
                <c:pt idx="1256">
                  <c:v>273.98160315374508</c:v>
                </c:pt>
                <c:pt idx="1257">
                  <c:v>273.78449408672799</c:v>
                </c:pt>
                <c:pt idx="1258">
                  <c:v>269.38239159001313</c:v>
                </c:pt>
                <c:pt idx="1259">
                  <c:v>280.48620236530877</c:v>
                </c:pt>
                <c:pt idx="1260">
                  <c:v>277.85808147174771</c:v>
                </c:pt>
                <c:pt idx="1261">
                  <c:v>283.18002628120894</c:v>
                </c:pt>
                <c:pt idx="1262">
                  <c:v>282.91721419185285</c:v>
                </c:pt>
                <c:pt idx="1263">
                  <c:v>281.60315374507223</c:v>
                </c:pt>
                <c:pt idx="1264">
                  <c:v>283.50854139290408</c:v>
                </c:pt>
                <c:pt idx="1265">
                  <c:v>283.57424441524307</c:v>
                </c:pt>
                <c:pt idx="1266">
                  <c:v>280.81471747700397</c:v>
                </c:pt>
                <c:pt idx="1267">
                  <c:v>281.86596583442838</c:v>
                </c:pt>
                <c:pt idx="1268">
                  <c:v>288.10775295663598</c:v>
                </c:pt>
                <c:pt idx="1269">
                  <c:v>289.75032851511168</c:v>
                </c:pt>
                <c:pt idx="1270">
                  <c:v>301.57687253613665</c:v>
                </c:pt>
                <c:pt idx="1271">
                  <c:v>302.75952693823916</c:v>
                </c:pt>
                <c:pt idx="1272">
                  <c:v>305.32194480946123</c:v>
                </c:pt>
                <c:pt idx="1273">
                  <c:v>304.33639947437581</c:v>
                </c:pt>
                <c:pt idx="1274">
                  <c:v>303.74507227332452</c:v>
                </c:pt>
                <c:pt idx="1275">
                  <c:v>303.35085413929039</c:v>
                </c:pt>
                <c:pt idx="1276">
                  <c:v>299.34296977660972</c:v>
                </c:pt>
                <c:pt idx="1277">
                  <c:v>297.37187910643888</c:v>
                </c:pt>
                <c:pt idx="1278">
                  <c:v>292.70696452036793</c:v>
                </c:pt>
                <c:pt idx="1279">
                  <c:v>290.40735873850196</c:v>
                </c:pt>
                <c:pt idx="1280">
                  <c:v>285.21681997371877</c:v>
                </c:pt>
                <c:pt idx="1281">
                  <c:v>287.71353482260184</c:v>
                </c:pt>
                <c:pt idx="1282">
                  <c:v>286.13666228646514</c:v>
                </c:pt>
                <c:pt idx="1283">
                  <c:v>281.53745072273324</c:v>
                </c:pt>
                <c:pt idx="1284">
                  <c:v>274.9671484888305</c:v>
                </c:pt>
                <c:pt idx="1285">
                  <c:v>271.02496714848883</c:v>
                </c:pt>
                <c:pt idx="1286">
                  <c:v>272.01051248357425</c:v>
                </c:pt>
                <c:pt idx="1287">
                  <c:v>270.49934296977659</c:v>
                </c:pt>
                <c:pt idx="1288">
                  <c:v>272.33902759526939</c:v>
                </c:pt>
                <c:pt idx="1289">
                  <c:v>272.33902759526939</c:v>
                </c:pt>
                <c:pt idx="1290">
                  <c:v>277.20105124835737</c:v>
                </c:pt>
                <c:pt idx="1291">
                  <c:v>279.43495400788436</c:v>
                </c:pt>
                <c:pt idx="1292">
                  <c:v>280.35479632063073</c:v>
                </c:pt>
                <c:pt idx="1293">
                  <c:v>280.15768725361363</c:v>
                </c:pt>
                <c:pt idx="1294">
                  <c:v>274.70433639947436</c:v>
                </c:pt>
                <c:pt idx="1295">
                  <c:v>277.98948751642575</c:v>
                </c:pt>
                <c:pt idx="1296">
                  <c:v>280.35479632063073</c:v>
                </c:pt>
                <c:pt idx="1297">
                  <c:v>284.23127463863335</c:v>
                </c:pt>
                <c:pt idx="1298">
                  <c:v>290.80157687253609</c:v>
                </c:pt>
                <c:pt idx="1299">
                  <c:v>306.89881734559788</c:v>
                </c:pt>
                <c:pt idx="1300">
                  <c:v>307.8843626806833</c:v>
                </c:pt>
                <c:pt idx="1301">
                  <c:v>306.57030223390274</c:v>
                </c:pt>
                <c:pt idx="1302">
                  <c:v>303.61366622864654</c:v>
                </c:pt>
                <c:pt idx="1303">
                  <c:v>312.15505913272006</c:v>
                </c:pt>
                <c:pt idx="1304">
                  <c:v>320.17082785808145</c:v>
                </c:pt>
                <c:pt idx="1305">
                  <c:v>315.90013140604464</c:v>
                </c:pt>
                <c:pt idx="1306">
                  <c:v>311.49802890932978</c:v>
                </c:pt>
                <c:pt idx="1307">
                  <c:v>308.14717477003938</c:v>
                </c:pt>
                <c:pt idx="1308">
                  <c:v>303.02233902759525</c:v>
                </c:pt>
                <c:pt idx="1309">
                  <c:v>308.47568988173458</c:v>
                </c:pt>
                <c:pt idx="1310">
                  <c:v>305.91327201051246</c:v>
                </c:pt>
                <c:pt idx="1311">
                  <c:v>306.96452036793693</c:v>
                </c:pt>
                <c:pt idx="1312">
                  <c:v>310.05256241787117</c:v>
                </c:pt>
                <c:pt idx="1313">
                  <c:v>309.85545335085408</c:v>
                </c:pt>
                <c:pt idx="1314">
                  <c:v>308.40998685939553</c:v>
                </c:pt>
                <c:pt idx="1315">
                  <c:v>315.90013140604464</c:v>
                </c:pt>
                <c:pt idx="1316">
                  <c:v>307.29303547963207</c:v>
                </c:pt>
                <c:pt idx="1317">
                  <c:v>304.99342969776609</c:v>
                </c:pt>
                <c:pt idx="1318">
                  <c:v>300.91984231274637</c:v>
                </c:pt>
                <c:pt idx="1319">
                  <c:v>304.5992115637319</c:v>
                </c:pt>
                <c:pt idx="1320">
                  <c:v>310.11826544021028</c:v>
                </c:pt>
                <c:pt idx="1321">
                  <c:v>304.99342969776609</c:v>
                </c:pt>
                <c:pt idx="1322">
                  <c:v>303.61366622864654</c:v>
                </c:pt>
                <c:pt idx="1323">
                  <c:v>295.33508541392905</c:v>
                </c:pt>
                <c:pt idx="1324">
                  <c:v>298.68593955321944</c:v>
                </c:pt>
                <c:pt idx="1325">
                  <c:v>302.03679369250983</c:v>
                </c:pt>
                <c:pt idx="1326">
                  <c:v>309.1327201051248</c:v>
                </c:pt>
                <c:pt idx="1327">
                  <c:v>302.89093298291721</c:v>
                </c:pt>
                <c:pt idx="1328">
                  <c:v>303.87647831800263</c:v>
                </c:pt>
                <c:pt idx="1329">
                  <c:v>304.53350854139291</c:v>
                </c:pt>
                <c:pt idx="1330">
                  <c:v>306.83311432325888</c:v>
                </c:pt>
                <c:pt idx="1331">
                  <c:v>297.30617608409983</c:v>
                </c:pt>
                <c:pt idx="1332">
                  <c:v>299.27726675427067</c:v>
                </c:pt>
                <c:pt idx="1333">
                  <c:v>311.10381077529564</c:v>
                </c:pt>
                <c:pt idx="1334">
                  <c:v>311.10381077529564</c:v>
                </c:pt>
                <c:pt idx="1335">
                  <c:v>313.20630749014452</c:v>
                </c:pt>
                <c:pt idx="1336">
                  <c:v>307.42444152431011</c:v>
                </c:pt>
                <c:pt idx="1337">
                  <c:v>297.89750328515112</c:v>
                </c:pt>
                <c:pt idx="1338">
                  <c:v>306.43889618922469</c:v>
                </c:pt>
                <c:pt idx="1339">
                  <c:v>319.18528252299603</c:v>
                </c:pt>
                <c:pt idx="1340">
                  <c:v>319.97371879106441</c:v>
                </c:pt>
                <c:pt idx="1341">
                  <c:v>316.03153745072274</c:v>
                </c:pt>
                <c:pt idx="1342">
                  <c:v>307.49014454664911</c:v>
                </c:pt>
                <c:pt idx="1343">
                  <c:v>312.15505913272006</c:v>
                </c:pt>
                <c:pt idx="1344">
                  <c:v>311.16951379763469</c:v>
                </c:pt>
                <c:pt idx="1345">
                  <c:v>312.08935611038106</c:v>
                </c:pt>
                <c:pt idx="1346">
                  <c:v>310.18396846254927</c:v>
                </c:pt>
                <c:pt idx="1347">
                  <c:v>305.05913272010508</c:v>
                </c:pt>
                <c:pt idx="1348">
                  <c:v>299.93429697766095</c:v>
                </c:pt>
                <c:pt idx="1349">
                  <c:v>297.63469119579497</c:v>
                </c:pt>
                <c:pt idx="1350">
                  <c:v>294.08672798948749</c:v>
                </c:pt>
                <c:pt idx="1351">
                  <c:v>294.28383705650458</c:v>
                </c:pt>
                <c:pt idx="1352">
                  <c:v>292.50985545335084</c:v>
                </c:pt>
                <c:pt idx="1353">
                  <c:v>297.30617608409983</c:v>
                </c:pt>
                <c:pt idx="1354">
                  <c:v>294.67805519053877</c:v>
                </c:pt>
                <c:pt idx="1355">
                  <c:v>296.64914586070955</c:v>
                </c:pt>
                <c:pt idx="1356">
                  <c:v>303.54796320630749</c:v>
                </c:pt>
                <c:pt idx="1357">
                  <c:v>302.56241787122207</c:v>
                </c:pt>
                <c:pt idx="1358">
                  <c:v>294.67805519053877</c:v>
                </c:pt>
                <c:pt idx="1359">
                  <c:v>292.70696452036793</c:v>
                </c:pt>
                <c:pt idx="1360">
                  <c:v>288.8961892247043</c:v>
                </c:pt>
                <c:pt idx="1361">
                  <c:v>294.54664914586067</c:v>
                </c:pt>
                <c:pt idx="1362">
                  <c:v>295.00657030223385</c:v>
                </c:pt>
                <c:pt idx="1363">
                  <c:v>285.74244415243101</c:v>
                </c:pt>
                <c:pt idx="1364">
                  <c:v>281.80026281208933</c:v>
                </c:pt>
                <c:pt idx="1365">
                  <c:v>274.9671484888305</c:v>
                </c:pt>
                <c:pt idx="1366">
                  <c:v>250.59132720105123</c:v>
                </c:pt>
                <c:pt idx="1367">
                  <c:v>262.4178712220762</c:v>
                </c:pt>
                <c:pt idx="1368">
                  <c:v>262.68068331143235</c:v>
                </c:pt>
                <c:pt idx="1369">
                  <c:v>262.81208935611039</c:v>
                </c:pt>
                <c:pt idx="1370">
                  <c:v>262.94349540078844</c:v>
                </c:pt>
                <c:pt idx="1371">
                  <c:v>261.49802890932978</c:v>
                </c:pt>
                <c:pt idx="1372">
                  <c:v>262.48357424441525</c:v>
                </c:pt>
                <c:pt idx="1373">
                  <c:v>249.34296977660972</c:v>
                </c:pt>
                <c:pt idx="1374">
                  <c:v>247.30617608409986</c:v>
                </c:pt>
                <c:pt idx="1375">
                  <c:v>246.7148488830486</c:v>
                </c:pt>
                <c:pt idx="1376">
                  <c:v>247.24047306176084</c:v>
                </c:pt>
                <c:pt idx="1377">
                  <c:v>237.18791064388961</c:v>
                </c:pt>
                <c:pt idx="1378">
                  <c:v>237.71353482260182</c:v>
                </c:pt>
                <c:pt idx="1379">
                  <c:v>245.40078843626807</c:v>
                </c:pt>
                <c:pt idx="1380">
                  <c:v>249.99999999999997</c:v>
                </c:pt>
                <c:pt idx="1381">
                  <c:v>249.01445466491455</c:v>
                </c:pt>
                <c:pt idx="1382">
                  <c:v>249.34296977660972</c:v>
                </c:pt>
                <c:pt idx="1383">
                  <c:v>243.23258869908017</c:v>
                </c:pt>
                <c:pt idx="1384">
                  <c:v>243.10118265440209</c:v>
                </c:pt>
                <c:pt idx="1385">
                  <c:v>242.77266754270698</c:v>
                </c:pt>
                <c:pt idx="1386">
                  <c:v>246.38633377135346</c:v>
                </c:pt>
                <c:pt idx="1387">
                  <c:v>248.02890932982916</c:v>
                </c:pt>
                <c:pt idx="1388">
                  <c:v>257.55584756898816</c:v>
                </c:pt>
                <c:pt idx="1389">
                  <c:v>262.15505913272011</c:v>
                </c:pt>
                <c:pt idx="1390">
                  <c:v>258.93561103810771</c:v>
                </c:pt>
                <c:pt idx="1391">
                  <c:v>264.19185282522994</c:v>
                </c:pt>
                <c:pt idx="1392">
                  <c:v>267.14848883048614</c:v>
                </c:pt>
                <c:pt idx="1393">
                  <c:v>267.08278580814715</c:v>
                </c:pt>
                <c:pt idx="1394">
                  <c:v>264.12614980289095</c:v>
                </c:pt>
                <c:pt idx="1395">
                  <c:v>271.15637319316687</c:v>
                </c:pt>
                <c:pt idx="1396">
                  <c:v>263.60052562417866</c:v>
                </c:pt>
                <c:pt idx="1397">
                  <c:v>262.81208935611039</c:v>
                </c:pt>
                <c:pt idx="1398">
                  <c:v>264.12614980289095</c:v>
                </c:pt>
                <c:pt idx="1399">
                  <c:v>265.76872536136665</c:v>
                </c:pt>
                <c:pt idx="1400">
                  <c:v>265.44021024967145</c:v>
                </c:pt>
                <c:pt idx="1401">
                  <c:v>266.16294349540078</c:v>
                </c:pt>
                <c:pt idx="1402">
                  <c:v>272.27332457293033</c:v>
                </c:pt>
                <c:pt idx="1403">
                  <c:v>266.03153745072274</c:v>
                </c:pt>
                <c:pt idx="1404">
                  <c:v>268.72536136662285</c:v>
                </c:pt>
                <c:pt idx="1405">
                  <c:v>263.33771353482257</c:v>
                </c:pt>
                <c:pt idx="1406">
                  <c:v>256.83311432325888</c:v>
                </c:pt>
                <c:pt idx="1407">
                  <c:v>256.2417871222076</c:v>
                </c:pt>
                <c:pt idx="1408">
                  <c:v>251.77398160315374</c:v>
                </c:pt>
                <c:pt idx="1409">
                  <c:v>249.67148488830486</c:v>
                </c:pt>
                <c:pt idx="1410">
                  <c:v>246.32063074901447</c:v>
                </c:pt>
                <c:pt idx="1411">
                  <c:v>234.16557161629433</c:v>
                </c:pt>
                <c:pt idx="1412">
                  <c:v>244.21813403416556</c:v>
                </c:pt>
                <c:pt idx="1413">
                  <c:v>234.62549277266754</c:v>
                </c:pt>
                <c:pt idx="1414">
                  <c:v>244.80946123521679</c:v>
                </c:pt>
                <c:pt idx="1415">
                  <c:v>240.14454664914584</c:v>
                </c:pt>
                <c:pt idx="1416">
                  <c:v>235.61103810775293</c:v>
                </c:pt>
                <c:pt idx="1417">
                  <c:v>235.21681997371877</c:v>
                </c:pt>
                <c:pt idx="1418">
                  <c:v>233.77135348226017</c:v>
                </c:pt>
                <c:pt idx="1419">
                  <c:v>237.71353482260182</c:v>
                </c:pt>
                <c:pt idx="1420">
                  <c:v>233.37713534822603</c:v>
                </c:pt>
                <c:pt idx="1421">
                  <c:v>238.63337713534821</c:v>
                </c:pt>
                <c:pt idx="1422">
                  <c:v>243.75821287779237</c:v>
                </c:pt>
                <c:pt idx="1423">
                  <c:v>242.57555847568989</c:v>
                </c:pt>
                <c:pt idx="1424">
                  <c:v>252.43101182654402</c:v>
                </c:pt>
                <c:pt idx="1425">
                  <c:v>238.63337713534821</c:v>
                </c:pt>
                <c:pt idx="1426">
                  <c:v>233.04862023653087</c:v>
                </c:pt>
                <c:pt idx="1427">
                  <c:v>231.76741130091983</c:v>
                </c:pt>
                <c:pt idx="1428">
                  <c:v>230.48620236530877</c:v>
                </c:pt>
                <c:pt idx="1429">
                  <c:v>222.79894875164254</c:v>
                </c:pt>
                <c:pt idx="1430">
                  <c:v>228.97503285151117</c:v>
                </c:pt>
                <c:pt idx="1431">
                  <c:v>237.84494086727992</c:v>
                </c:pt>
                <c:pt idx="1432">
                  <c:v>241.13009198423129</c:v>
                </c:pt>
                <c:pt idx="1433">
                  <c:v>245.0722733245729</c:v>
                </c:pt>
                <c:pt idx="1434">
                  <c:v>243.88961892247042</c:v>
                </c:pt>
                <c:pt idx="1435">
                  <c:v>239.81603153745073</c:v>
                </c:pt>
                <c:pt idx="1436">
                  <c:v>245.72930354796318</c:v>
                </c:pt>
                <c:pt idx="1437">
                  <c:v>243.75821287779237</c:v>
                </c:pt>
                <c:pt idx="1438">
                  <c:v>249.67148488830486</c:v>
                </c:pt>
                <c:pt idx="1439">
                  <c:v>249.99999999999997</c:v>
                </c:pt>
                <c:pt idx="1440">
                  <c:v>242.31274638633377</c:v>
                </c:pt>
                <c:pt idx="1441">
                  <c:v>236.20236530880422</c:v>
                </c:pt>
                <c:pt idx="1442">
                  <c:v>228.64651773981601</c:v>
                </c:pt>
                <c:pt idx="1443">
                  <c:v>220.36793692509855</c:v>
                </c:pt>
                <c:pt idx="1444">
                  <c:v>215.83442838370564</c:v>
                </c:pt>
                <c:pt idx="1445">
                  <c:v>206.24178712220763</c:v>
                </c:pt>
                <c:pt idx="1446">
                  <c:v>209.52693823915899</c:v>
                </c:pt>
                <c:pt idx="1447">
                  <c:v>212.02365308804207</c:v>
                </c:pt>
                <c:pt idx="1448">
                  <c:v>204.00788436268067</c:v>
                </c:pt>
                <c:pt idx="1449">
                  <c:v>205.25624178712218</c:v>
                </c:pt>
                <c:pt idx="1450">
                  <c:v>198.3574244415243</c:v>
                </c:pt>
                <c:pt idx="1451">
                  <c:v>192.83837056504601</c:v>
                </c:pt>
                <c:pt idx="1452">
                  <c:v>196.38633377135349</c:v>
                </c:pt>
                <c:pt idx="1453">
                  <c:v>206.89881734559788</c:v>
                </c:pt>
                <c:pt idx="1454">
                  <c:v>205.32194480946123</c:v>
                </c:pt>
                <c:pt idx="1455">
                  <c:v>204.66491458607095</c:v>
                </c:pt>
                <c:pt idx="1456">
                  <c:v>211.23521681997369</c:v>
                </c:pt>
                <c:pt idx="1457">
                  <c:v>212.22076215505911</c:v>
                </c:pt>
                <c:pt idx="1458">
                  <c:v>219.44809461235215</c:v>
                </c:pt>
                <c:pt idx="1459">
                  <c:v>221.22207621550592</c:v>
                </c:pt>
                <c:pt idx="1460">
                  <c:v>228.31800262812089</c:v>
                </c:pt>
                <c:pt idx="1461">
                  <c:v>225.0328515111695</c:v>
                </c:pt>
                <c:pt idx="1462">
                  <c:v>228.97503285151117</c:v>
                </c:pt>
                <c:pt idx="1463">
                  <c:v>233.44283837056506</c:v>
                </c:pt>
                <c:pt idx="1464">
                  <c:v>231.60315374507226</c:v>
                </c:pt>
                <c:pt idx="1465">
                  <c:v>222.27332457293033</c:v>
                </c:pt>
                <c:pt idx="1466">
                  <c:v>232.12877792378447</c:v>
                </c:pt>
                <c:pt idx="1467">
                  <c:v>221.94480946123522</c:v>
                </c:pt>
                <c:pt idx="1468">
                  <c:v>223.5216819973719</c:v>
                </c:pt>
                <c:pt idx="1469">
                  <c:v>221.22207621550592</c:v>
                </c:pt>
                <c:pt idx="1470">
                  <c:v>232.26018396846254</c:v>
                </c:pt>
                <c:pt idx="1471">
                  <c:v>225.36136662286464</c:v>
                </c:pt>
                <c:pt idx="1472">
                  <c:v>231.70170827858081</c:v>
                </c:pt>
                <c:pt idx="1473">
                  <c:v>238.04204993429695</c:v>
                </c:pt>
                <c:pt idx="1474">
                  <c:v>235.21681997371877</c:v>
                </c:pt>
                <c:pt idx="1475">
                  <c:v>244.41524310118265</c:v>
                </c:pt>
                <c:pt idx="1476">
                  <c:v>232.72010512483575</c:v>
                </c:pt>
                <c:pt idx="1477">
                  <c:v>221.61629434954006</c:v>
                </c:pt>
                <c:pt idx="1478">
                  <c:v>225.68988173455978</c:v>
                </c:pt>
                <c:pt idx="1479">
                  <c:v>238.83048620236531</c:v>
                </c:pt>
                <c:pt idx="1480">
                  <c:v>235.54533508541394</c:v>
                </c:pt>
                <c:pt idx="1481">
                  <c:v>234.82260183968464</c:v>
                </c:pt>
                <c:pt idx="1482">
                  <c:v>233.37713534822603</c:v>
                </c:pt>
                <c:pt idx="1483">
                  <c:v>225.22996057818659</c:v>
                </c:pt>
                <c:pt idx="1484">
                  <c:v>212.4178712220762</c:v>
                </c:pt>
                <c:pt idx="1485">
                  <c:v>224.70433639947439</c:v>
                </c:pt>
                <c:pt idx="1486">
                  <c:v>229.5663600525624</c:v>
                </c:pt>
                <c:pt idx="1487">
                  <c:v>233.77135348226017</c:v>
                </c:pt>
                <c:pt idx="1488">
                  <c:v>234.42838370565045</c:v>
                </c:pt>
                <c:pt idx="1489">
                  <c:v>240.01314060446779</c:v>
                </c:pt>
                <c:pt idx="1490">
                  <c:v>241.32720105124832</c:v>
                </c:pt>
                <c:pt idx="1491">
                  <c:v>234.23127463863335</c:v>
                </c:pt>
                <c:pt idx="1492">
                  <c:v>227.33245729303547</c:v>
                </c:pt>
                <c:pt idx="1493">
                  <c:v>222.07621550591324</c:v>
                </c:pt>
                <c:pt idx="1494">
                  <c:v>220.56504599211564</c:v>
                </c:pt>
                <c:pt idx="1495">
                  <c:v>220.17082785808145</c:v>
                </c:pt>
                <c:pt idx="1496">
                  <c:v>217.73981603153746</c:v>
                </c:pt>
                <c:pt idx="1497">
                  <c:v>218.10118265440209</c:v>
                </c:pt>
                <c:pt idx="1498">
                  <c:v>218.46254927726673</c:v>
                </c:pt>
                <c:pt idx="1499">
                  <c:v>219.11957950065704</c:v>
                </c:pt>
                <c:pt idx="1500">
                  <c:v>222.73324572930352</c:v>
                </c:pt>
                <c:pt idx="1501">
                  <c:v>218.46254927726673</c:v>
                </c:pt>
                <c:pt idx="1502">
                  <c:v>214.84888304862025</c:v>
                </c:pt>
                <c:pt idx="1503">
                  <c:v>212.87779237844939</c:v>
                </c:pt>
                <c:pt idx="1504">
                  <c:v>213.8633377135348</c:v>
                </c:pt>
                <c:pt idx="1505">
                  <c:v>217.14848883048617</c:v>
                </c:pt>
                <c:pt idx="1506">
                  <c:v>220.43363994743754</c:v>
                </c:pt>
                <c:pt idx="1507">
                  <c:v>219.97371879106436</c:v>
                </c:pt>
                <c:pt idx="1508">
                  <c:v>214.32325886990799</c:v>
                </c:pt>
                <c:pt idx="1509">
                  <c:v>216.68856767411299</c:v>
                </c:pt>
                <c:pt idx="1510">
                  <c:v>210.38107752956637</c:v>
                </c:pt>
                <c:pt idx="1511">
                  <c:v>198.62023653088042</c:v>
                </c:pt>
                <c:pt idx="1512">
                  <c:v>186.59658344283835</c:v>
                </c:pt>
                <c:pt idx="1513">
                  <c:v>196.12352168199737</c:v>
                </c:pt>
                <c:pt idx="1514">
                  <c:v>192.1813403416557</c:v>
                </c:pt>
                <c:pt idx="1515">
                  <c:v>190.53876478318003</c:v>
                </c:pt>
                <c:pt idx="1516">
                  <c:v>193.42969776609723</c:v>
                </c:pt>
                <c:pt idx="1517">
                  <c:v>195.79500657030223</c:v>
                </c:pt>
                <c:pt idx="1518">
                  <c:v>204.66491458607095</c:v>
                </c:pt>
                <c:pt idx="1519">
                  <c:v>200.32851511169511</c:v>
                </c:pt>
                <c:pt idx="1520">
                  <c:v>195.72930354796318</c:v>
                </c:pt>
                <c:pt idx="1521">
                  <c:v>185.2168199737188</c:v>
                </c:pt>
                <c:pt idx="1522">
                  <c:v>178.25229960578184</c:v>
                </c:pt>
                <c:pt idx="1523">
                  <c:v>178.97503285151114</c:v>
                </c:pt>
                <c:pt idx="1524">
                  <c:v>174.44152431011827</c:v>
                </c:pt>
                <c:pt idx="1525">
                  <c:v>179.5663600525624</c:v>
                </c:pt>
                <c:pt idx="1526">
                  <c:v>168.5939553219448</c:v>
                </c:pt>
                <c:pt idx="1527">
                  <c:v>160.90670170827858</c:v>
                </c:pt>
                <c:pt idx="1528">
                  <c:v>163.92904073587383</c:v>
                </c:pt>
                <c:pt idx="1529">
                  <c:v>168.52825229960575</c:v>
                </c:pt>
                <c:pt idx="1530">
                  <c:v>172.20762155059131</c:v>
                </c:pt>
                <c:pt idx="1531">
                  <c:v>175.42706964520366</c:v>
                </c:pt>
                <c:pt idx="1532">
                  <c:v>167.47700394218131</c:v>
                </c:pt>
                <c:pt idx="1533">
                  <c:v>161.62943495400788</c:v>
                </c:pt>
                <c:pt idx="1534">
                  <c:v>148.48883048620237</c:v>
                </c:pt>
                <c:pt idx="1535">
                  <c:v>150.45992115637318</c:v>
                </c:pt>
                <c:pt idx="1536">
                  <c:v>142.57555847568986</c:v>
                </c:pt>
                <c:pt idx="1537">
                  <c:v>144.21813403416556</c:v>
                </c:pt>
                <c:pt idx="1538">
                  <c:v>153.41655716162944</c:v>
                </c:pt>
                <c:pt idx="1539">
                  <c:v>157.68725361366623</c:v>
                </c:pt>
                <c:pt idx="1540">
                  <c:v>156.17608409986858</c:v>
                </c:pt>
                <c:pt idx="1541">
                  <c:v>154.40210249671483</c:v>
                </c:pt>
                <c:pt idx="1542">
                  <c:v>159.65834428383707</c:v>
                </c:pt>
                <c:pt idx="1543">
                  <c:v>161.13666228646517</c:v>
                </c:pt>
                <c:pt idx="1544">
                  <c:v>162.6149802890933</c:v>
                </c:pt>
                <c:pt idx="1545">
                  <c:v>162.28646517739816</c:v>
                </c:pt>
                <c:pt idx="1546">
                  <c:v>165.83442838370564</c:v>
                </c:pt>
                <c:pt idx="1547">
                  <c:v>163.27201051248358</c:v>
                </c:pt>
                <c:pt idx="1548">
                  <c:v>158.34428383705651</c:v>
                </c:pt>
                <c:pt idx="1549">
                  <c:v>159.65834428383707</c:v>
                </c:pt>
                <c:pt idx="1550">
                  <c:v>155.71616294349539</c:v>
                </c:pt>
                <c:pt idx="1551">
                  <c:v>147.37187910643888</c:v>
                </c:pt>
                <c:pt idx="1552">
                  <c:v>155.38764783180025</c:v>
                </c:pt>
                <c:pt idx="1553">
                  <c:v>160.31537450722732</c:v>
                </c:pt>
                <c:pt idx="1554">
                  <c:v>157.35873850197109</c:v>
                </c:pt>
                <c:pt idx="1555">
                  <c:v>160.84099868593955</c:v>
                </c:pt>
                <c:pt idx="1556">
                  <c:v>153.87647831800263</c:v>
                </c:pt>
                <c:pt idx="1557">
                  <c:v>159.98685939553221</c:v>
                </c:pt>
                <c:pt idx="1558">
                  <c:v>148.29172141918528</c:v>
                </c:pt>
                <c:pt idx="1559">
                  <c:v>140.73587385019712</c:v>
                </c:pt>
                <c:pt idx="1560">
                  <c:v>138.96189224704335</c:v>
                </c:pt>
                <c:pt idx="1561">
                  <c:v>138.43626806833115</c:v>
                </c:pt>
                <c:pt idx="1562">
                  <c:v>134.36268068331142</c:v>
                </c:pt>
                <c:pt idx="1563">
                  <c:v>129.7634691195795</c:v>
                </c:pt>
                <c:pt idx="1564">
                  <c:v>137.12220762155059</c:v>
                </c:pt>
                <c:pt idx="1565">
                  <c:v>132.39159001314059</c:v>
                </c:pt>
                <c:pt idx="1566">
                  <c:v>128.1208935611038</c:v>
                </c:pt>
                <c:pt idx="1567">
                  <c:v>139.94743758212877</c:v>
                </c:pt>
                <c:pt idx="1568">
                  <c:v>130.68331143232589</c:v>
                </c:pt>
                <c:pt idx="1569">
                  <c:v>136.07095926412615</c:v>
                </c:pt>
                <c:pt idx="1570">
                  <c:v>139.61892247043363</c:v>
                </c:pt>
                <c:pt idx="1571">
                  <c:v>127.92378449408672</c:v>
                </c:pt>
                <c:pt idx="1572">
                  <c:v>130.81471747700394</c:v>
                </c:pt>
                <c:pt idx="1573">
                  <c:v>133.70565045992117</c:v>
                </c:pt>
                <c:pt idx="1574">
                  <c:v>123.19316688567673</c:v>
                </c:pt>
                <c:pt idx="1575">
                  <c:v>129.10643889618922</c:v>
                </c:pt>
                <c:pt idx="1576">
                  <c:v>122.86465177398159</c:v>
                </c:pt>
                <c:pt idx="1577">
                  <c:v>134.55978975032852</c:v>
                </c:pt>
                <c:pt idx="1578">
                  <c:v>141.39290407358737</c:v>
                </c:pt>
                <c:pt idx="1579">
                  <c:v>144.21813403416556</c:v>
                </c:pt>
                <c:pt idx="1580">
                  <c:v>146.51773981603154</c:v>
                </c:pt>
                <c:pt idx="1581">
                  <c:v>128.58081471747701</c:v>
                </c:pt>
                <c:pt idx="1582">
                  <c:v>136.13666228646517</c:v>
                </c:pt>
                <c:pt idx="1583">
                  <c:v>148.22601839684623</c:v>
                </c:pt>
                <c:pt idx="1584">
                  <c:v>141.26149802890933</c:v>
                </c:pt>
                <c:pt idx="1585">
                  <c:v>133.37713534822601</c:v>
                </c:pt>
                <c:pt idx="1586">
                  <c:v>125.49277266754271</c:v>
                </c:pt>
                <c:pt idx="1587">
                  <c:v>121.74770039421814</c:v>
                </c:pt>
                <c:pt idx="1588">
                  <c:v>132.06307490144548</c:v>
                </c:pt>
                <c:pt idx="1589">
                  <c:v>116.29434954007884</c:v>
                </c:pt>
                <c:pt idx="1590">
                  <c:v>107.55584756898817</c:v>
                </c:pt>
                <c:pt idx="1591">
                  <c:v>106.76741130091983</c:v>
                </c:pt>
                <c:pt idx="1592">
                  <c:v>108.90275952693823</c:v>
                </c:pt>
                <c:pt idx="1593">
                  <c:v>111.03810775295662</c:v>
                </c:pt>
                <c:pt idx="1594">
                  <c:v>120.2365308804205</c:v>
                </c:pt>
                <c:pt idx="1595">
                  <c:v>112.94349540078844</c:v>
                </c:pt>
                <c:pt idx="1596">
                  <c:v>117.80551905387647</c:v>
                </c:pt>
                <c:pt idx="1597">
                  <c:v>117.27989487516426</c:v>
                </c:pt>
                <c:pt idx="1598">
                  <c:v>127.79237844940866</c:v>
                </c:pt>
                <c:pt idx="1599">
                  <c:v>128.1208935611038</c:v>
                </c:pt>
                <c:pt idx="1600">
                  <c:v>130.74901445466489</c:v>
                </c:pt>
                <c:pt idx="1601">
                  <c:v>139.61892247043363</c:v>
                </c:pt>
                <c:pt idx="1602">
                  <c:v>140.27595269382391</c:v>
                </c:pt>
                <c:pt idx="1603">
                  <c:v>140.27595269382391</c:v>
                </c:pt>
              </c:numCache>
            </c:numRef>
          </c:val>
          <c:smooth val="0"/>
          <c:extLst>
            <c:ext xmlns:c16="http://schemas.microsoft.com/office/drawing/2014/chart" uri="{C3380CC4-5D6E-409C-BE32-E72D297353CC}">
              <c16:uniqueId val="{00000002-60DB-4DD6-9FFD-F9385F377F2D}"/>
            </c:ext>
          </c:extLst>
        </c:ser>
        <c:dLbls>
          <c:showLegendKey val="0"/>
          <c:showVal val="0"/>
          <c:showCatName val="0"/>
          <c:showSerName val="0"/>
          <c:showPercent val="0"/>
          <c:showBubbleSize val="0"/>
        </c:dLbls>
        <c:smooth val="0"/>
        <c:axId val="168662144"/>
        <c:axId val="170000384"/>
      </c:lineChart>
      <c:dateAx>
        <c:axId val="168662144"/>
        <c:scaling>
          <c:orientation val="minMax"/>
          <c:min val="44197"/>
        </c:scaling>
        <c:delete val="0"/>
        <c:axPos val="b"/>
        <c:numFmt formatCode="d/m/yyyy" sourceLinked="0"/>
        <c:majorTickMark val="out"/>
        <c:minorTickMark val="none"/>
        <c:tickLblPos val="nextTo"/>
        <c:crossAx val="170000384"/>
        <c:crosses val="autoZero"/>
        <c:auto val="0"/>
        <c:lblOffset val="100"/>
        <c:baseTimeUnit val="days"/>
      </c:dateAx>
      <c:valAx>
        <c:axId val="170000384"/>
        <c:scaling>
          <c:orientation val="minMax"/>
        </c:scaling>
        <c:delete val="0"/>
        <c:axPos val="l"/>
        <c:majorGridlines/>
        <c:title>
          <c:tx>
            <c:rich>
              <a:bodyPr rot="-5400000" vert="horz"/>
              <a:lstStyle/>
              <a:p>
                <a:pPr>
                  <a:defRPr/>
                </a:pPr>
                <a:r>
                  <a:rPr lang="en-US"/>
                  <a:t>US$/TM</a:t>
                </a:r>
              </a:p>
            </c:rich>
          </c:tx>
          <c:overlay val="0"/>
        </c:title>
        <c:numFmt formatCode="0.00" sourceLinked="1"/>
        <c:majorTickMark val="out"/>
        <c:minorTickMark val="none"/>
        <c:tickLblPos val="nextTo"/>
        <c:crossAx val="168662144"/>
        <c:crosses val="autoZero"/>
        <c:crossBetween val="between"/>
      </c:valAx>
    </c:plotArea>
    <c:legend>
      <c:legendPos val="b"/>
      <c:layout>
        <c:manualLayout>
          <c:xMode val="edge"/>
          <c:yMode val="edge"/>
          <c:x val="0.18920493647992376"/>
          <c:y val="0.84845362058442964"/>
          <c:w val="0.6197895255726521"/>
          <c:h val="0.10054259825671859"/>
        </c:manualLayout>
      </c:layout>
      <c:overlay val="0"/>
    </c:legend>
    <c:plotVisOnly val="1"/>
    <c:dispBlanksAs val="gap"/>
    <c:showDLblsOverMax val="0"/>
  </c:chart>
  <c:spPr>
    <a:ln>
      <a:noFill/>
    </a:ln>
  </c:spPr>
  <c:txPr>
    <a:bodyPr/>
    <a:lstStyle/>
    <a:p>
      <a:pPr>
        <a:defRPr>
          <a:latin typeface="Century Gothic" pitchFamily="34" charset="0"/>
        </a:defRPr>
      </a:pPr>
      <a:endParaRPr lang="es-EC"/>
    </a:p>
  </c:txPr>
  <c:printSettings>
    <c:headerFooter/>
    <c:pageMargins b="0.75000000000001377" l="0.70000000000000062" r="0.70000000000000062" t="0.75000000000001377"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sz="1100"/>
            </a:pPr>
            <a:r>
              <a:rPr lang="en-US" sz="1200"/>
              <a:t>Gráfico Comparativo de Precios</a:t>
            </a:r>
            <a:r>
              <a:rPr lang="en-US" sz="1200" baseline="0"/>
              <a:t> del FO EP Petroecuador</a:t>
            </a:r>
            <a:endParaRPr lang="en-US" sz="1200"/>
          </a:p>
          <a:p>
            <a:pPr algn="ctr">
              <a:defRPr sz="1100"/>
            </a:pPr>
            <a:r>
              <a:rPr lang="en-US" sz="1200"/>
              <a:t>Enero 2016 a-</a:t>
            </a:r>
            <a:r>
              <a:rPr lang="en-US" sz="1200" baseline="0"/>
              <a:t> Abril </a:t>
            </a:r>
            <a:r>
              <a:rPr lang="en-US" sz="1200"/>
              <a:t>2022 </a:t>
            </a:r>
          </a:p>
          <a:p>
            <a:pPr algn="ctr">
              <a:defRPr sz="1100"/>
            </a:pPr>
            <a:r>
              <a:rPr lang="en-US" sz="1200"/>
              <a:t>Diario</a:t>
            </a:r>
          </a:p>
        </c:rich>
      </c:tx>
      <c:layout>
        <c:manualLayout>
          <c:xMode val="edge"/>
          <c:yMode val="edge"/>
          <c:x val="0.34507550398862846"/>
          <c:y val="4.5435928103923724E-2"/>
        </c:manualLayout>
      </c:layout>
      <c:overlay val="0"/>
    </c:title>
    <c:autoTitleDeleted val="0"/>
    <c:plotArea>
      <c:layout>
        <c:manualLayout>
          <c:layoutTarget val="inner"/>
          <c:xMode val="edge"/>
          <c:yMode val="edge"/>
          <c:x val="7.6662908680947009E-2"/>
          <c:y val="0.22328244274809328"/>
          <c:w val="0.90078917700112771"/>
          <c:h val="0.51335877862595358"/>
        </c:manualLayout>
      </c:layout>
      <c:lineChart>
        <c:grouping val="standard"/>
        <c:varyColors val="0"/>
        <c:ser>
          <c:idx val="1"/>
          <c:order val="0"/>
          <c:tx>
            <c:v>Precio Exportacion EPP USGC HSFO con IVA</c:v>
          </c:tx>
          <c:spPr>
            <a:ln w="28575">
              <a:solidFill>
                <a:schemeClr val="accent3"/>
              </a:solidFill>
              <a:prstDash val="solid"/>
            </a:ln>
          </c:spPr>
          <c:marker>
            <c:symbol val="none"/>
          </c:marker>
          <c:cat>
            <c:numRef>
              <c:f>Fuel!$C$94:$C$1697</c:f>
              <c:numCache>
                <c:formatCode>m/d/yyyy</c:formatCode>
                <c:ptCount val="1604"/>
                <c:pt idx="1">
                  <c:v>44677</c:v>
                </c:pt>
                <c:pt idx="2">
                  <c:v>44676</c:v>
                </c:pt>
                <c:pt idx="3">
                  <c:v>44673</c:v>
                </c:pt>
                <c:pt idx="4">
                  <c:v>44672</c:v>
                </c:pt>
                <c:pt idx="5">
                  <c:v>44671</c:v>
                </c:pt>
                <c:pt idx="6">
                  <c:v>44670</c:v>
                </c:pt>
                <c:pt idx="7">
                  <c:v>44669</c:v>
                </c:pt>
                <c:pt idx="8">
                  <c:v>44665</c:v>
                </c:pt>
                <c:pt idx="9">
                  <c:v>44664</c:v>
                </c:pt>
                <c:pt idx="10">
                  <c:v>44663</c:v>
                </c:pt>
                <c:pt idx="11">
                  <c:v>44662</c:v>
                </c:pt>
                <c:pt idx="12">
                  <c:v>44659</c:v>
                </c:pt>
                <c:pt idx="13">
                  <c:v>44658</c:v>
                </c:pt>
                <c:pt idx="14">
                  <c:v>44657</c:v>
                </c:pt>
                <c:pt idx="15">
                  <c:v>44656</c:v>
                </c:pt>
                <c:pt idx="16">
                  <c:v>44655</c:v>
                </c:pt>
                <c:pt idx="17">
                  <c:v>44652</c:v>
                </c:pt>
                <c:pt idx="18">
                  <c:v>44651</c:v>
                </c:pt>
                <c:pt idx="19">
                  <c:v>44650</c:v>
                </c:pt>
                <c:pt idx="20">
                  <c:v>44649</c:v>
                </c:pt>
                <c:pt idx="21">
                  <c:v>44648</c:v>
                </c:pt>
                <c:pt idx="22">
                  <c:v>44645</c:v>
                </c:pt>
                <c:pt idx="23">
                  <c:v>44644</c:v>
                </c:pt>
                <c:pt idx="24">
                  <c:v>44643</c:v>
                </c:pt>
                <c:pt idx="25">
                  <c:v>44642</c:v>
                </c:pt>
                <c:pt idx="26">
                  <c:v>44641</c:v>
                </c:pt>
                <c:pt idx="27">
                  <c:v>44638</c:v>
                </c:pt>
                <c:pt idx="28">
                  <c:v>44637</c:v>
                </c:pt>
                <c:pt idx="29">
                  <c:v>44636</c:v>
                </c:pt>
                <c:pt idx="30">
                  <c:v>44635</c:v>
                </c:pt>
                <c:pt idx="31">
                  <c:v>44634</c:v>
                </c:pt>
                <c:pt idx="32">
                  <c:v>44631</c:v>
                </c:pt>
                <c:pt idx="33">
                  <c:v>44630</c:v>
                </c:pt>
                <c:pt idx="34">
                  <c:v>44629</c:v>
                </c:pt>
                <c:pt idx="35">
                  <c:v>44628</c:v>
                </c:pt>
                <c:pt idx="36">
                  <c:v>44627</c:v>
                </c:pt>
                <c:pt idx="37">
                  <c:v>44624</c:v>
                </c:pt>
                <c:pt idx="38">
                  <c:v>44623</c:v>
                </c:pt>
                <c:pt idx="39">
                  <c:v>44622</c:v>
                </c:pt>
                <c:pt idx="40">
                  <c:v>44621</c:v>
                </c:pt>
                <c:pt idx="41">
                  <c:v>44620</c:v>
                </c:pt>
                <c:pt idx="42">
                  <c:v>44617</c:v>
                </c:pt>
                <c:pt idx="43">
                  <c:v>44616</c:v>
                </c:pt>
                <c:pt idx="44">
                  <c:v>44615</c:v>
                </c:pt>
                <c:pt idx="45">
                  <c:v>44614</c:v>
                </c:pt>
                <c:pt idx="46">
                  <c:v>44610</c:v>
                </c:pt>
                <c:pt idx="47">
                  <c:v>44609</c:v>
                </c:pt>
                <c:pt idx="48">
                  <c:v>44608</c:v>
                </c:pt>
                <c:pt idx="49">
                  <c:v>44607</c:v>
                </c:pt>
                <c:pt idx="50">
                  <c:v>44606</c:v>
                </c:pt>
                <c:pt idx="51">
                  <c:v>44603</c:v>
                </c:pt>
                <c:pt idx="52">
                  <c:v>44602</c:v>
                </c:pt>
                <c:pt idx="53">
                  <c:v>44601</c:v>
                </c:pt>
                <c:pt idx="54">
                  <c:v>44600</c:v>
                </c:pt>
                <c:pt idx="55">
                  <c:v>44599</c:v>
                </c:pt>
                <c:pt idx="56">
                  <c:v>44596</c:v>
                </c:pt>
                <c:pt idx="57">
                  <c:v>44595</c:v>
                </c:pt>
                <c:pt idx="58">
                  <c:v>44594</c:v>
                </c:pt>
                <c:pt idx="59">
                  <c:v>44593</c:v>
                </c:pt>
                <c:pt idx="60">
                  <c:v>44592</c:v>
                </c:pt>
                <c:pt idx="61">
                  <c:v>44589</c:v>
                </c:pt>
                <c:pt idx="62">
                  <c:v>44588</c:v>
                </c:pt>
                <c:pt idx="63">
                  <c:v>44587</c:v>
                </c:pt>
                <c:pt idx="64">
                  <c:v>44586</c:v>
                </c:pt>
                <c:pt idx="65">
                  <c:v>44585</c:v>
                </c:pt>
                <c:pt idx="66">
                  <c:v>44582</c:v>
                </c:pt>
                <c:pt idx="67">
                  <c:v>44581</c:v>
                </c:pt>
                <c:pt idx="68">
                  <c:v>44580</c:v>
                </c:pt>
                <c:pt idx="69">
                  <c:v>44579</c:v>
                </c:pt>
                <c:pt idx="70">
                  <c:v>44578</c:v>
                </c:pt>
                <c:pt idx="71">
                  <c:v>44575</c:v>
                </c:pt>
                <c:pt idx="72">
                  <c:v>44574</c:v>
                </c:pt>
                <c:pt idx="73">
                  <c:v>44573</c:v>
                </c:pt>
                <c:pt idx="74">
                  <c:v>44572</c:v>
                </c:pt>
                <c:pt idx="75">
                  <c:v>44571</c:v>
                </c:pt>
                <c:pt idx="76">
                  <c:v>44568</c:v>
                </c:pt>
                <c:pt idx="77">
                  <c:v>44567</c:v>
                </c:pt>
                <c:pt idx="78">
                  <c:v>44566</c:v>
                </c:pt>
                <c:pt idx="79">
                  <c:v>44565</c:v>
                </c:pt>
                <c:pt idx="80">
                  <c:v>44564</c:v>
                </c:pt>
                <c:pt idx="81">
                  <c:v>44560</c:v>
                </c:pt>
                <c:pt idx="82">
                  <c:v>44559</c:v>
                </c:pt>
                <c:pt idx="83">
                  <c:v>44558</c:v>
                </c:pt>
                <c:pt idx="84">
                  <c:v>44557</c:v>
                </c:pt>
                <c:pt idx="85">
                  <c:v>44553</c:v>
                </c:pt>
                <c:pt idx="86">
                  <c:v>44552</c:v>
                </c:pt>
                <c:pt idx="87">
                  <c:v>44551</c:v>
                </c:pt>
                <c:pt idx="88">
                  <c:v>44550</c:v>
                </c:pt>
                <c:pt idx="89">
                  <c:v>44547</c:v>
                </c:pt>
                <c:pt idx="90">
                  <c:v>44546</c:v>
                </c:pt>
                <c:pt idx="91">
                  <c:v>44545</c:v>
                </c:pt>
                <c:pt idx="92">
                  <c:v>44544</c:v>
                </c:pt>
                <c:pt idx="93">
                  <c:v>44543</c:v>
                </c:pt>
                <c:pt idx="94">
                  <c:v>44540</c:v>
                </c:pt>
                <c:pt idx="95">
                  <c:v>44539</c:v>
                </c:pt>
                <c:pt idx="96">
                  <c:v>44538</c:v>
                </c:pt>
                <c:pt idx="97">
                  <c:v>44537</c:v>
                </c:pt>
                <c:pt idx="98">
                  <c:v>44536</c:v>
                </c:pt>
                <c:pt idx="99">
                  <c:v>44533</c:v>
                </c:pt>
                <c:pt idx="100">
                  <c:v>44532</c:v>
                </c:pt>
                <c:pt idx="101">
                  <c:v>44531</c:v>
                </c:pt>
                <c:pt idx="102">
                  <c:v>44530</c:v>
                </c:pt>
                <c:pt idx="103">
                  <c:v>44529</c:v>
                </c:pt>
                <c:pt idx="104">
                  <c:v>44524</c:v>
                </c:pt>
                <c:pt idx="105">
                  <c:v>44523</c:v>
                </c:pt>
                <c:pt idx="106">
                  <c:v>44522</c:v>
                </c:pt>
                <c:pt idx="107">
                  <c:v>44519</c:v>
                </c:pt>
                <c:pt idx="108">
                  <c:v>44518</c:v>
                </c:pt>
                <c:pt idx="109">
                  <c:v>44517</c:v>
                </c:pt>
                <c:pt idx="110">
                  <c:v>44516</c:v>
                </c:pt>
                <c:pt idx="111">
                  <c:v>44515</c:v>
                </c:pt>
                <c:pt idx="112">
                  <c:v>44512</c:v>
                </c:pt>
                <c:pt idx="113">
                  <c:v>44511</c:v>
                </c:pt>
                <c:pt idx="114">
                  <c:v>44510</c:v>
                </c:pt>
                <c:pt idx="115">
                  <c:v>44509</c:v>
                </c:pt>
                <c:pt idx="116">
                  <c:v>44508</c:v>
                </c:pt>
                <c:pt idx="117">
                  <c:v>44505</c:v>
                </c:pt>
                <c:pt idx="118">
                  <c:v>44504</c:v>
                </c:pt>
                <c:pt idx="119">
                  <c:v>44503</c:v>
                </c:pt>
                <c:pt idx="120">
                  <c:v>44502</c:v>
                </c:pt>
                <c:pt idx="121">
                  <c:v>44501</c:v>
                </c:pt>
                <c:pt idx="122">
                  <c:v>44498</c:v>
                </c:pt>
                <c:pt idx="123">
                  <c:v>44497</c:v>
                </c:pt>
                <c:pt idx="124">
                  <c:v>44496</c:v>
                </c:pt>
                <c:pt idx="125">
                  <c:v>44495</c:v>
                </c:pt>
                <c:pt idx="126">
                  <c:v>44494</c:v>
                </c:pt>
                <c:pt idx="127">
                  <c:v>44491</c:v>
                </c:pt>
                <c:pt idx="128">
                  <c:v>44490</c:v>
                </c:pt>
                <c:pt idx="129">
                  <c:v>44489</c:v>
                </c:pt>
                <c:pt idx="130">
                  <c:v>44488</c:v>
                </c:pt>
                <c:pt idx="131">
                  <c:v>44487</c:v>
                </c:pt>
                <c:pt idx="132">
                  <c:v>44484</c:v>
                </c:pt>
                <c:pt idx="133">
                  <c:v>44483</c:v>
                </c:pt>
                <c:pt idx="134">
                  <c:v>44482</c:v>
                </c:pt>
                <c:pt idx="135">
                  <c:v>44481</c:v>
                </c:pt>
                <c:pt idx="136">
                  <c:v>44480</c:v>
                </c:pt>
                <c:pt idx="137">
                  <c:v>44477</c:v>
                </c:pt>
                <c:pt idx="138">
                  <c:v>44476</c:v>
                </c:pt>
                <c:pt idx="139">
                  <c:v>44475</c:v>
                </c:pt>
                <c:pt idx="140">
                  <c:v>44474</c:v>
                </c:pt>
                <c:pt idx="141">
                  <c:v>44473</c:v>
                </c:pt>
                <c:pt idx="142">
                  <c:v>44470</c:v>
                </c:pt>
                <c:pt idx="143">
                  <c:v>44469</c:v>
                </c:pt>
                <c:pt idx="144">
                  <c:v>44468</c:v>
                </c:pt>
                <c:pt idx="145">
                  <c:v>44467</c:v>
                </c:pt>
                <c:pt idx="146">
                  <c:v>44464</c:v>
                </c:pt>
                <c:pt idx="147">
                  <c:v>44463</c:v>
                </c:pt>
                <c:pt idx="148">
                  <c:v>44462</c:v>
                </c:pt>
                <c:pt idx="149">
                  <c:v>44461</c:v>
                </c:pt>
                <c:pt idx="150">
                  <c:v>44460</c:v>
                </c:pt>
                <c:pt idx="151">
                  <c:v>44459</c:v>
                </c:pt>
                <c:pt idx="152">
                  <c:v>44456</c:v>
                </c:pt>
                <c:pt idx="153">
                  <c:v>44455</c:v>
                </c:pt>
                <c:pt idx="154">
                  <c:v>44454</c:v>
                </c:pt>
                <c:pt idx="155">
                  <c:v>44453</c:v>
                </c:pt>
                <c:pt idx="156">
                  <c:v>44452</c:v>
                </c:pt>
                <c:pt idx="157">
                  <c:v>44449</c:v>
                </c:pt>
                <c:pt idx="158">
                  <c:v>44448</c:v>
                </c:pt>
                <c:pt idx="159">
                  <c:v>44447</c:v>
                </c:pt>
                <c:pt idx="160">
                  <c:v>44446</c:v>
                </c:pt>
                <c:pt idx="161">
                  <c:v>44445</c:v>
                </c:pt>
                <c:pt idx="162">
                  <c:v>44442</c:v>
                </c:pt>
                <c:pt idx="163">
                  <c:v>44441</c:v>
                </c:pt>
                <c:pt idx="164">
                  <c:v>44440</c:v>
                </c:pt>
                <c:pt idx="165">
                  <c:v>44439</c:v>
                </c:pt>
                <c:pt idx="166">
                  <c:v>44438</c:v>
                </c:pt>
                <c:pt idx="167">
                  <c:v>44435</c:v>
                </c:pt>
                <c:pt idx="168">
                  <c:v>44434</c:v>
                </c:pt>
                <c:pt idx="169">
                  <c:v>44433</c:v>
                </c:pt>
                <c:pt idx="170">
                  <c:v>44432</c:v>
                </c:pt>
                <c:pt idx="171">
                  <c:v>44431</c:v>
                </c:pt>
                <c:pt idx="172">
                  <c:v>44428</c:v>
                </c:pt>
                <c:pt idx="173">
                  <c:v>44427</c:v>
                </c:pt>
                <c:pt idx="174">
                  <c:v>44426</c:v>
                </c:pt>
                <c:pt idx="175">
                  <c:v>44425</c:v>
                </c:pt>
                <c:pt idx="176">
                  <c:v>44424</c:v>
                </c:pt>
                <c:pt idx="177">
                  <c:v>44421</c:v>
                </c:pt>
                <c:pt idx="178">
                  <c:v>44420</c:v>
                </c:pt>
                <c:pt idx="179">
                  <c:v>44419</c:v>
                </c:pt>
                <c:pt idx="180">
                  <c:v>44418</c:v>
                </c:pt>
                <c:pt idx="181">
                  <c:v>44417</c:v>
                </c:pt>
                <c:pt idx="182">
                  <c:v>44414</c:v>
                </c:pt>
                <c:pt idx="183">
                  <c:v>44413</c:v>
                </c:pt>
                <c:pt idx="184">
                  <c:v>44412</c:v>
                </c:pt>
                <c:pt idx="185">
                  <c:v>44411</c:v>
                </c:pt>
                <c:pt idx="186">
                  <c:v>44410</c:v>
                </c:pt>
                <c:pt idx="187">
                  <c:v>44407</c:v>
                </c:pt>
                <c:pt idx="188">
                  <c:v>44406</c:v>
                </c:pt>
                <c:pt idx="189">
                  <c:v>44405</c:v>
                </c:pt>
                <c:pt idx="190">
                  <c:v>44404</c:v>
                </c:pt>
                <c:pt idx="191">
                  <c:v>44403</c:v>
                </c:pt>
                <c:pt idx="192">
                  <c:v>44400</c:v>
                </c:pt>
                <c:pt idx="193">
                  <c:v>44399</c:v>
                </c:pt>
                <c:pt idx="194">
                  <c:v>44398</c:v>
                </c:pt>
                <c:pt idx="195">
                  <c:v>44397</c:v>
                </c:pt>
                <c:pt idx="196">
                  <c:v>44396</c:v>
                </c:pt>
                <c:pt idx="197">
                  <c:v>44393</c:v>
                </c:pt>
                <c:pt idx="198">
                  <c:v>44392</c:v>
                </c:pt>
                <c:pt idx="199">
                  <c:v>44391</c:v>
                </c:pt>
                <c:pt idx="200">
                  <c:v>44390</c:v>
                </c:pt>
                <c:pt idx="201">
                  <c:v>44389</c:v>
                </c:pt>
                <c:pt idx="202">
                  <c:v>44386</c:v>
                </c:pt>
                <c:pt idx="203">
                  <c:v>44385</c:v>
                </c:pt>
                <c:pt idx="204">
                  <c:v>44384</c:v>
                </c:pt>
                <c:pt idx="205">
                  <c:v>44383</c:v>
                </c:pt>
                <c:pt idx="206">
                  <c:v>44382</c:v>
                </c:pt>
                <c:pt idx="207">
                  <c:v>44379</c:v>
                </c:pt>
                <c:pt idx="208">
                  <c:v>44378</c:v>
                </c:pt>
                <c:pt idx="209">
                  <c:v>44377</c:v>
                </c:pt>
                <c:pt idx="210">
                  <c:v>44376</c:v>
                </c:pt>
                <c:pt idx="211">
                  <c:v>44375</c:v>
                </c:pt>
                <c:pt idx="212">
                  <c:v>44372</c:v>
                </c:pt>
                <c:pt idx="213">
                  <c:v>44371</c:v>
                </c:pt>
                <c:pt idx="214">
                  <c:v>44370</c:v>
                </c:pt>
                <c:pt idx="215">
                  <c:v>44369</c:v>
                </c:pt>
                <c:pt idx="216">
                  <c:v>44368</c:v>
                </c:pt>
                <c:pt idx="217">
                  <c:v>44365</c:v>
                </c:pt>
                <c:pt idx="218">
                  <c:v>44364</c:v>
                </c:pt>
                <c:pt idx="219">
                  <c:v>44363</c:v>
                </c:pt>
                <c:pt idx="220">
                  <c:v>44362</c:v>
                </c:pt>
                <c:pt idx="221">
                  <c:v>44361</c:v>
                </c:pt>
                <c:pt idx="222">
                  <c:v>44358</c:v>
                </c:pt>
                <c:pt idx="223">
                  <c:v>44357</c:v>
                </c:pt>
                <c:pt idx="224">
                  <c:v>44350</c:v>
                </c:pt>
                <c:pt idx="225">
                  <c:v>44349</c:v>
                </c:pt>
                <c:pt idx="226">
                  <c:v>44348</c:v>
                </c:pt>
                <c:pt idx="227">
                  <c:v>44347</c:v>
                </c:pt>
                <c:pt idx="228">
                  <c:v>44344</c:v>
                </c:pt>
                <c:pt idx="229">
                  <c:v>44343</c:v>
                </c:pt>
                <c:pt idx="230">
                  <c:v>44342</c:v>
                </c:pt>
                <c:pt idx="231">
                  <c:v>44341</c:v>
                </c:pt>
                <c:pt idx="232">
                  <c:v>44340</c:v>
                </c:pt>
                <c:pt idx="233">
                  <c:v>44337</c:v>
                </c:pt>
                <c:pt idx="234">
                  <c:v>44336</c:v>
                </c:pt>
                <c:pt idx="235">
                  <c:v>44335</c:v>
                </c:pt>
                <c:pt idx="236">
                  <c:v>44334</c:v>
                </c:pt>
                <c:pt idx="237">
                  <c:v>44333</c:v>
                </c:pt>
                <c:pt idx="238">
                  <c:v>44330</c:v>
                </c:pt>
                <c:pt idx="239">
                  <c:v>44329</c:v>
                </c:pt>
                <c:pt idx="240">
                  <c:v>44328</c:v>
                </c:pt>
                <c:pt idx="241">
                  <c:v>44327</c:v>
                </c:pt>
                <c:pt idx="242">
                  <c:v>44326</c:v>
                </c:pt>
                <c:pt idx="243">
                  <c:v>44323</c:v>
                </c:pt>
                <c:pt idx="244">
                  <c:v>44322</c:v>
                </c:pt>
                <c:pt idx="245">
                  <c:v>44321</c:v>
                </c:pt>
                <c:pt idx="246">
                  <c:v>44320</c:v>
                </c:pt>
                <c:pt idx="247">
                  <c:v>44319</c:v>
                </c:pt>
                <c:pt idx="248">
                  <c:v>44316</c:v>
                </c:pt>
                <c:pt idx="249">
                  <c:v>44315</c:v>
                </c:pt>
                <c:pt idx="250">
                  <c:v>44314</c:v>
                </c:pt>
                <c:pt idx="251">
                  <c:v>44313</c:v>
                </c:pt>
                <c:pt idx="252">
                  <c:v>44312</c:v>
                </c:pt>
                <c:pt idx="253">
                  <c:v>44309</c:v>
                </c:pt>
                <c:pt idx="254">
                  <c:v>44308</c:v>
                </c:pt>
                <c:pt idx="255">
                  <c:v>44307</c:v>
                </c:pt>
                <c:pt idx="256">
                  <c:v>44306</c:v>
                </c:pt>
                <c:pt idx="257">
                  <c:v>44305</c:v>
                </c:pt>
                <c:pt idx="258">
                  <c:v>44302</c:v>
                </c:pt>
                <c:pt idx="259">
                  <c:v>44301</c:v>
                </c:pt>
                <c:pt idx="260">
                  <c:v>44300</c:v>
                </c:pt>
                <c:pt idx="261">
                  <c:v>44299</c:v>
                </c:pt>
                <c:pt idx="262">
                  <c:v>44298</c:v>
                </c:pt>
                <c:pt idx="263">
                  <c:v>44295</c:v>
                </c:pt>
                <c:pt idx="264">
                  <c:v>44294</c:v>
                </c:pt>
                <c:pt idx="265">
                  <c:v>44293</c:v>
                </c:pt>
                <c:pt idx="266">
                  <c:v>44292</c:v>
                </c:pt>
                <c:pt idx="267">
                  <c:v>44291</c:v>
                </c:pt>
                <c:pt idx="268">
                  <c:v>44288</c:v>
                </c:pt>
                <c:pt idx="269">
                  <c:v>44287</c:v>
                </c:pt>
                <c:pt idx="270">
                  <c:v>44286</c:v>
                </c:pt>
                <c:pt idx="271">
                  <c:v>44285</c:v>
                </c:pt>
                <c:pt idx="272">
                  <c:v>44284</c:v>
                </c:pt>
                <c:pt idx="273">
                  <c:v>44281</c:v>
                </c:pt>
                <c:pt idx="274">
                  <c:v>44280</c:v>
                </c:pt>
                <c:pt idx="275">
                  <c:v>44279</c:v>
                </c:pt>
                <c:pt idx="276">
                  <c:v>44278</c:v>
                </c:pt>
                <c:pt idx="277">
                  <c:v>44277</c:v>
                </c:pt>
                <c:pt idx="278">
                  <c:v>44274</c:v>
                </c:pt>
                <c:pt idx="279">
                  <c:v>44273</c:v>
                </c:pt>
                <c:pt idx="280">
                  <c:v>44272</c:v>
                </c:pt>
                <c:pt idx="281">
                  <c:v>44271</c:v>
                </c:pt>
                <c:pt idx="282">
                  <c:v>44270</c:v>
                </c:pt>
                <c:pt idx="283">
                  <c:v>44267</c:v>
                </c:pt>
                <c:pt idx="284">
                  <c:v>44266</c:v>
                </c:pt>
                <c:pt idx="285">
                  <c:v>44265</c:v>
                </c:pt>
                <c:pt idx="286">
                  <c:v>44264</c:v>
                </c:pt>
                <c:pt idx="287">
                  <c:v>44263</c:v>
                </c:pt>
                <c:pt idx="288">
                  <c:v>44260</c:v>
                </c:pt>
                <c:pt idx="289">
                  <c:v>44259</c:v>
                </c:pt>
                <c:pt idx="290">
                  <c:v>44258</c:v>
                </c:pt>
                <c:pt idx="291">
                  <c:v>44257</c:v>
                </c:pt>
                <c:pt idx="292">
                  <c:v>44256</c:v>
                </c:pt>
                <c:pt idx="293">
                  <c:v>44253</c:v>
                </c:pt>
                <c:pt idx="294">
                  <c:v>44252</c:v>
                </c:pt>
                <c:pt idx="295">
                  <c:v>44251</c:v>
                </c:pt>
                <c:pt idx="296">
                  <c:v>44250</c:v>
                </c:pt>
                <c:pt idx="297">
                  <c:v>44249</c:v>
                </c:pt>
                <c:pt idx="298">
                  <c:v>44246</c:v>
                </c:pt>
                <c:pt idx="299">
                  <c:v>44245</c:v>
                </c:pt>
                <c:pt idx="300">
                  <c:v>44244</c:v>
                </c:pt>
                <c:pt idx="301">
                  <c:v>44243</c:v>
                </c:pt>
                <c:pt idx="302">
                  <c:v>44242</c:v>
                </c:pt>
                <c:pt idx="303">
                  <c:v>44239</c:v>
                </c:pt>
                <c:pt idx="304">
                  <c:v>44238</c:v>
                </c:pt>
                <c:pt idx="305">
                  <c:v>44237</c:v>
                </c:pt>
                <c:pt idx="306">
                  <c:v>44236</c:v>
                </c:pt>
                <c:pt idx="307">
                  <c:v>44235</c:v>
                </c:pt>
                <c:pt idx="308">
                  <c:v>44232</c:v>
                </c:pt>
                <c:pt idx="309">
                  <c:v>44231</c:v>
                </c:pt>
                <c:pt idx="310">
                  <c:v>44230</c:v>
                </c:pt>
                <c:pt idx="311">
                  <c:v>44229</c:v>
                </c:pt>
                <c:pt idx="312">
                  <c:v>44228</c:v>
                </c:pt>
                <c:pt idx="313">
                  <c:v>44225</c:v>
                </c:pt>
                <c:pt idx="314">
                  <c:v>44224</c:v>
                </c:pt>
                <c:pt idx="315">
                  <c:v>44223</c:v>
                </c:pt>
                <c:pt idx="316">
                  <c:v>44222</c:v>
                </c:pt>
                <c:pt idx="317">
                  <c:v>44221</c:v>
                </c:pt>
                <c:pt idx="318">
                  <c:v>44218</c:v>
                </c:pt>
                <c:pt idx="319">
                  <c:v>44217</c:v>
                </c:pt>
                <c:pt idx="320">
                  <c:v>44216</c:v>
                </c:pt>
                <c:pt idx="321">
                  <c:v>44215</c:v>
                </c:pt>
                <c:pt idx="322">
                  <c:v>44214</c:v>
                </c:pt>
                <c:pt idx="323">
                  <c:v>44211</c:v>
                </c:pt>
                <c:pt idx="324">
                  <c:v>44210</c:v>
                </c:pt>
                <c:pt idx="325">
                  <c:v>44209</c:v>
                </c:pt>
                <c:pt idx="326">
                  <c:v>44208</c:v>
                </c:pt>
                <c:pt idx="327">
                  <c:v>44207</c:v>
                </c:pt>
                <c:pt idx="328">
                  <c:v>44204</c:v>
                </c:pt>
                <c:pt idx="329">
                  <c:v>44203</c:v>
                </c:pt>
                <c:pt idx="330">
                  <c:v>44202</c:v>
                </c:pt>
                <c:pt idx="331">
                  <c:v>44201</c:v>
                </c:pt>
                <c:pt idx="332">
                  <c:v>44200</c:v>
                </c:pt>
                <c:pt idx="333">
                  <c:v>44196</c:v>
                </c:pt>
                <c:pt idx="334">
                  <c:v>44195</c:v>
                </c:pt>
                <c:pt idx="335">
                  <c:v>44194</c:v>
                </c:pt>
                <c:pt idx="336">
                  <c:v>44193</c:v>
                </c:pt>
                <c:pt idx="337">
                  <c:v>44189</c:v>
                </c:pt>
                <c:pt idx="338">
                  <c:v>44188</c:v>
                </c:pt>
                <c:pt idx="339">
                  <c:v>44187</c:v>
                </c:pt>
                <c:pt idx="340">
                  <c:v>44186</c:v>
                </c:pt>
                <c:pt idx="341">
                  <c:v>44183</c:v>
                </c:pt>
                <c:pt idx="342">
                  <c:v>44182</c:v>
                </c:pt>
                <c:pt idx="343">
                  <c:v>44181</c:v>
                </c:pt>
                <c:pt idx="344">
                  <c:v>44180</c:v>
                </c:pt>
                <c:pt idx="345">
                  <c:v>44179</c:v>
                </c:pt>
                <c:pt idx="346">
                  <c:v>44176</c:v>
                </c:pt>
                <c:pt idx="347">
                  <c:v>44175</c:v>
                </c:pt>
                <c:pt idx="348">
                  <c:v>44174</c:v>
                </c:pt>
                <c:pt idx="349">
                  <c:v>44173</c:v>
                </c:pt>
                <c:pt idx="350">
                  <c:v>44172</c:v>
                </c:pt>
                <c:pt idx="351">
                  <c:v>44169</c:v>
                </c:pt>
                <c:pt idx="352">
                  <c:v>44168</c:v>
                </c:pt>
                <c:pt idx="353">
                  <c:v>44167</c:v>
                </c:pt>
                <c:pt idx="354">
                  <c:v>44166</c:v>
                </c:pt>
                <c:pt idx="355">
                  <c:v>44165</c:v>
                </c:pt>
                <c:pt idx="356">
                  <c:v>44162</c:v>
                </c:pt>
                <c:pt idx="357">
                  <c:v>44161</c:v>
                </c:pt>
                <c:pt idx="358">
                  <c:v>44160</c:v>
                </c:pt>
                <c:pt idx="359">
                  <c:v>44159</c:v>
                </c:pt>
                <c:pt idx="360">
                  <c:v>44158</c:v>
                </c:pt>
                <c:pt idx="361">
                  <c:v>44155</c:v>
                </c:pt>
                <c:pt idx="362">
                  <c:v>44154</c:v>
                </c:pt>
                <c:pt idx="363">
                  <c:v>44153</c:v>
                </c:pt>
                <c:pt idx="364">
                  <c:v>44152</c:v>
                </c:pt>
                <c:pt idx="365">
                  <c:v>44151</c:v>
                </c:pt>
                <c:pt idx="366">
                  <c:v>44148</c:v>
                </c:pt>
                <c:pt idx="367">
                  <c:v>44147</c:v>
                </c:pt>
                <c:pt idx="368">
                  <c:v>44146</c:v>
                </c:pt>
                <c:pt idx="369">
                  <c:v>44145</c:v>
                </c:pt>
                <c:pt idx="370">
                  <c:v>44144</c:v>
                </c:pt>
                <c:pt idx="371">
                  <c:v>44141</c:v>
                </c:pt>
                <c:pt idx="372">
                  <c:v>44140</c:v>
                </c:pt>
                <c:pt idx="373">
                  <c:v>44139</c:v>
                </c:pt>
                <c:pt idx="374">
                  <c:v>44138</c:v>
                </c:pt>
                <c:pt idx="375">
                  <c:v>44137</c:v>
                </c:pt>
                <c:pt idx="376">
                  <c:v>44134</c:v>
                </c:pt>
                <c:pt idx="377">
                  <c:v>44133</c:v>
                </c:pt>
                <c:pt idx="378">
                  <c:v>44132</c:v>
                </c:pt>
                <c:pt idx="379">
                  <c:v>44131</c:v>
                </c:pt>
                <c:pt idx="380">
                  <c:v>44130</c:v>
                </c:pt>
                <c:pt idx="381">
                  <c:v>44127</c:v>
                </c:pt>
                <c:pt idx="382">
                  <c:v>44126</c:v>
                </c:pt>
                <c:pt idx="383">
                  <c:v>44125</c:v>
                </c:pt>
                <c:pt idx="384">
                  <c:v>44124</c:v>
                </c:pt>
                <c:pt idx="385">
                  <c:v>44123</c:v>
                </c:pt>
                <c:pt idx="386">
                  <c:v>44120</c:v>
                </c:pt>
                <c:pt idx="387">
                  <c:v>44119</c:v>
                </c:pt>
                <c:pt idx="388">
                  <c:v>44118</c:v>
                </c:pt>
                <c:pt idx="389">
                  <c:v>44117</c:v>
                </c:pt>
                <c:pt idx="390">
                  <c:v>44116</c:v>
                </c:pt>
                <c:pt idx="391">
                  <c:v>44113</c:v>
                </c:pt>
                <c:pt idx="392">
                  <c:v>44112</c:v>
                </c:pt>
                <c:pt idx="393">
                  <c:v>44111</c:v>
                </c:pt>
                <c:pt idx="394">
                  <c:v>44110</c:v>
                </c:pt>
                <c:pt idx="395">
                  <c:v>44109</c:v>
                </c:pt>
                <c:pt idx="396">
                  <c:v>44106</c:v>
                </c:pt>
                <c:pt idx="397">
                  <c:v>44105</c:v>
                </c:pt>
                <c:pt idx="398">
                  <c:v>44104</c:v>
                </c:pt>
                <c:pt idx="399">
                  <c:v>44103</c:v>
                </c:pt>
                <c:pt idx="400">
                  <c:v>44102</c:v>
                </c:pt>
                <c:pt idx="401">
                  <c:v>44099</c:v>
                </c:pt>
                <c:pt idx="402">
                  <c:v>44098</c:v>
                </c:pt>
                <c:pt idx="403">
                  <c:v>44097</c:v>
                </c:pt>
                <c:pt idx="404">
                  <c:v>44096</c:v>
                </c:pt>
                <c:pt idx="405">
                  <c:v>44095</c:v>
                </c:pt>
                <c:pt idx="406">
                  <c:v>44092</c:v>
                </c:pt>
                <c:pt idx="407">
                  <c:v>44091</c:v>
                </c:pt>
                <c:pt idx="408">
                  <c:v>44090</c:v>
                </c:pt>
                <c:pt idx="409">
                  <c:v>44089</c:v>
                </c:pt>
                <c:pt idx="410">
                  <c:v>44088</c:v>
                </c:pt>
                <c:pt idx="411">
                  <c:v>44085</c:v>
                </c:pt>
                <c:pt idx="412">
                  <c:v>44084</c:v>
                </c:pt>
                <c:pt idx="413">
                  <c:v>44083</c:v>
                </c:pt>
                <c:pt idx="414">
                  <c:v>44082</c:v>
                </c:pt>
                <c:pt idx="415">
                  <c:v>44081</c:v>
                </c:pt>
                <c:pt idx="416">
                  <c:v>44078</c:v>
                </c:pt>
                <c:pt idx="417">
                  <c:v>44077</c:v>
                </c:pt>
                <c:pt idx="418">
                  <c:v>44076</c:v>
                </c:pt>
                <c:pt idx="419">
                  <c:v>44075</c:v>
                </c:pt>
                <c:pt idx="420">
                  <c:v>44074</c:v>
                </c:pt>
                <c:pt idx="421">
                  <c:v>44071</c:v>
                </c:pt>
                <c:pt idx="422">
                  <c:v>44070</c:v>
                </c:pt>
                <c:pt idx="423">
                  <c:v>44069</c:v>
                </c:pt>
                <c:pt idx="424">
                  <c:v>44068</c:v>
                </c:pt>
                <c:pt idx="425">
                  <c:v>44067</c:v>
                </c:pt>
                <c:pt idx="426">
                  <c:v>44064</c:v>
                </c:pt>
                <c:pt idx="427">
                  <c:v>44063</c:v>
                </c:pt>
                <c:pt idx="428">
                  <c:v>44062</c:v>
                </c:pt>
                <c:pt idx="429">
                  <c:v>44061</c:v>
                </c:pt>
                <c:pt idx="430">
                  <c:v>44060</c:v>
                </c:pt>
                <c:pt idx="431">
                  <c:v>44057</c:v>
                </c:pt>
                <c:pt idx="432">
                  <c:v>44056</c:v>
                </c:pt>
                <c:pt idx="433">
                  <c:v>44055</c:v>
                </c:pt>
                <c:pt idx="434">
                  <c:v>44054</c:v>
                </c:pt>
                <c:pt idx="435">
                  <c:v>44053</c:v>
                </c:pt>
                <c:pt idx="436">
                  <c:v>44050</c:v>
                </c:pt>
                <c:pt idx="437">
                  <c:v>44049</c:v>
                </c:pt>
                <c:pt idx="438">
                  <c:v>44048</c:v>
                </c:pt>
                <c:pt idx="439">
                  <c:v>44047</c:v>
                </c:pt>
                <c:pt idx="440">
                  <c:v>44046</c:v>
                </c:pt>
                <c:pt idx="441">
                  <c:v>44043</c:v>
                </c:pt>
                <c:pt idx="442">
                  <c:v>44042</c:v>
                </c:pt>
                <c:pt idx="443">
                  <c:v>44041</c:v>
                </c:pt>
                <c:pt idx="444">
                  <c:v>44040</c:v>
                </c:pt>
                <c:pt idx="445">
                  <c:v>44039</c:v>
                </c:pt>
                <c:pt idx="446">
                  <c:v>44036</c:v>
                </c:pt>
                <c:pt idx="447">
                  <c:v>44035</c:v>
                </c:pt>
                <c:pt idx="448">
                  <c:v>44034</c:v>
                </c:pt>
                <c:pt idx="449">
                  <c:v>44033</c:v>
                </c:pt>
                <c:pt idx="450">
                  <c:v>44032</c:v>
                </c:pt>
                <c:pt idx="451">
                  <c:v>44029</c:v>
                </c:pt>
                <c:pt idx="452">
                  <c:v>44028</c:v>
                </c:pt>
                <c:pt idx="453">
                  <c:v>44027</c:v>
                </c:pt>
                <c:pt idx="454">
                  <c:v>44026</c:v>
                </c:pt>
                <c:pt idx="455">
                  <c:v>44025</c:v>
                </c:pt>
                <c:pt idx="456">
                  <c:v>44022</c:v>
                </c:pt>
                <c:pt idx="457">
                  <c:v>44021</c:v>
                </c:pt>
                <c:pt idx="458">
                  <c:v>44020</c:v>
                </c:pt>
                <c:pt idx="459">
                  <c:v>44019</c:v>
                </c:pt>
                <c:pt idx="460">
                  <c:v>44018</c:v>
                </c:pt>
                <c:pt idx="461">
                  <c:v>44015</c:v>
                </c:pt>
                <c:pt idx="462">
                  <c:v>44014</c:v>
                </c:pt>
                <c:pt idx="463">
                  <c:v>44013</c:v>
                </c:pt>
                <c:pt idx="464">
                  <c:v>44012</c:v>
                </c:pt>
                <c:pt idx="465">
                  <c:v>44011</c:v>
                </c:pt>
                <c:pt idx="466">
                  <c:v>44008</c:v>
                </c:pt>
                <c:pt idx="467">
                  <c:v>44007</c:v>
                </c:pt>
                <c:pt idx="468">
                  <c:v>44006</c:v>
                </c:pt>
                <c:pt idx="469">
                  <c:v>44005</c:v>
                </c:pt>
                <c:pt idx="470">
                  <c:v>44004</c:v>
                </c:pt>
                <c:pt idx="471">
                  <c:v>44001</c:v>
                </c:pt>
                <c:pt idx="472">
                  <c:v>44000</c:v>
                </c:pt>
                <c:pt idx="473">
                  <c:v>43999</c:v>
                </c:pt>
                <c:pt idx="474">
                  <c:v>43998</c:v>
                </c:pt>
                <c:pt idx="475">
                  <c:v>43997</c:v>
                </c:pt>
                <c:pt idx="476">
                  <c:v>43994</c:v>
                </c:pt>
                <c:pt idx="477">
                  <c:v>43993</c:v>
                </c:pt>
                <c:pt idx="478">
                  <c:v>43992</c:v>
                </c:pt>
                <c:pt idx="479">
                  <c:v>43991</c:v>
                </c:pt>
                <c:pt idx="480">
                  <c:v>43990</c:v>
                </c:pt>
                <c:pt idx="481">
                  <c:v>43987</c:v>
                </c:pt>
                <c:pt idx="482">
                  <c:v>43986</c:v>
                </c:pt>
                <c:pt idx="483">
                  <c:v>43985</c:v>
                </c:pt>
                <c:pt idx="484">
                  <c:v>43984</c:v>
                </c:pt>
                <c:pt idx="485">
                  <c:v>43983</c:v>
                </c:pt>
                <c:pt idx="486">
                  <c:v>43980</c:v>
                </c:pt>
                <c:pt idx="487">
                  <c:v>43979</c:v>
                </c:pt>
                <c:pt idx="488">
                  <c:v>43978</c:v>
                </c:pt>
                <c:pt idx="489">
                  <c:v>43977</c:v>
                </c:pt>
                <c:pt idx="490">
                  <c:v>43973</c:v>
                </c:pt>
                <c:pt idx="491">
                  <c:v>43972</c:v>
                </c:pt>
                <c:pt idx="492">
                  <c:v>43971</c:v>
                </c:pt>
                <c:pt idx="493">
                  <c:v>43970</c:v>
                </c:pt>
                <c:pt idx="494">
                  <c:v>43969</c:v>
                </c:pt>
                <c:pt idx="495">
                  <c:v>43966</c:v>
                </c:pt>
                <c:pt idx="496">
                  <c:v>43965</c:v>
                </c:pt>
                <c:pt idx="497">
                  <c:v>43964</c:v>
                </c:pt>
                <c:pt idx="498">
                  <c:v>43963</c:v>
                </c:pt>
                <c:pt idx="499">
                  <c:v>43962</c:v>
                </c:pt>
                <c:pt idx="500">
                  <c:v>43959</c:v>
                </c:pt>
                <c:pt idx="501">
                  <c:v>43958</c:v>
                </c:pt>
                <c:pt idx="502">
                  <c:v>43957</c:v>
                </c:pt>
                <c:pt idx="503">
                  <c:v>43956</c:v>
                </c:pt>
                <c:pt idx="504">
                  <c:v>43955</c:v>
                </c:pt>
                <c:pt idx="505">
                  <c:v>43952</c:v>
                </c:pt>
                <c:pt idx="506">
                  <c:v>43951</c:v>
                </c:pt>
                <c:pt idx="507">
                  <c:v>43950</c:v>
                </c:pt>
                <c:pt idx="508">
                  <c:v>43949</c:v>
                </c:pt>
                <c:pt idx="509">
                  <c:v>43948</c:v>
                </c:pt>
                <c:pt idx="510">
                  <c:v>43945</c:v>
                </c:pt>
                <c:pt idx="511">
                  <c:v>43944</c:v>
                </c:pt>
                <c:pt idx="512">
                  <c:v>43943</c:v>
                </c:pt>
                <c:pt idx="513">
                  <c:v>43942</c:v>
                </c:pt>
                <c:pt idx="514">
                  <c:v>43941</c:v>
                </c:pt>
                <c:pt idx="515">
                  <c:v>43938</c:v>
                </c:pt>
                <c:pt idx="516">
                  <c:v>43937</c:v>
                </c:pt>
                <c:pt idx="517">
                  <c:v>43936</c:v>
                </c:pt>
                <c:pt idx="518">
                  <c:v>43935</c:v>
                </c:pt>
                <c:pt idx="519">
                  <c:v>43934</c:v>
                </c:pt>
                <c:pt idx="520">
                  <c:v>43930</c:v>
                </c:pt>
                <c:pt idx="521">
                  <c:v>43929</c:v>
                </c:pt>
                <c:pt idx="522">
                  <c:v>43928</c:v>
                </c:pt>
                <c:pt idx="523">
                  <c:v>43927</c:v>
                </c:pt>
                <c:pt idx="524">
                  <c:v>43924</c:v>
                </c:pt>
                <c:pt idx="525">
                  <c:v>43923</c:v>
                </c:pt>
                <c:pt idx="526">
                  <c:v>43922</c:v>
                </c:pt>
                <c:pt idx="527">
                  <c:v>43921</c:v>
                </c:pt>
                <c:pt idx="528">
                  <c:v>43920</c:v>
                </c:pt>
                <c:pt idx="529">
                  <c:v>43917</c:v>
                </c:pt>
                <c:pt idx="530">
                  <c:v>43916</c:v>
                </c:pt>
                <c:pt idx="531">
                  <c:v>43915</c:v>
                </c:pt>
                <c:pt idx="532">
                  <c:v>43914</c:v>
                </c:pt>
                <c:pt idx="533">
                  <c:v>43913</c:v>
                </c:pt>
                <c:pt idx="534">
                  <c:v>43910</c:v>
                </c:pt>
                <c:pt idx="535">
                  <c:v>43909</c:v>
                </c:pt>
                <c:pt idx="536">
                  <c:v>43908</c:v>
                </c:pt>
                <c:pt idx="537">
                  <c:v>43907</c:v>
                </c:pt>
                <c:pt idx="538">
                  <c:v>43906</c:v>
                </c:pt>
                <c:pt idx="539">
                  <c:v>43903</c:v>
                </c:pt>
                <c:pt idx="540">
                  <c:v>43902</c:v>
                </c:pt>
                <c:pt idx="541">
                  <c:v>43901</c:v>
                </c:pt>
                <c:pt idx="542">
                  <c:v>43900</c:v>
                </c:pt>
                <c:pt idx="543">
                  <c:v>43899</c:v>
                </c:pt>
                <c:pt idx="544">
                  <c:v>43896</c:v>
                </c:pt>
                <c:pt idx="545">
                  <c:v>43895</c:v>
                </c:pt>
                <c:pt idx="546">
                  <c:v>43894</c:v>
                </c:pt>
                <c:pt idx="547">
                  <c:v>43893</c:v>
                </c:pt>
                <c:pt idx="548">
                  <c:v>43892</c:v>
                </c:pt>
                <c:pt idx="549">
                  <c:v>43889</c:v>
                </c:pt>
                <c:pt idx="550">
                  <c:v>43888</c:v>
                </c:pt>
                <c:pt idx="551">
                  <c:v>43887</c:v>
                </c:pt>
                <c:pt idx="552">
                  <c:v>43886</c:v>
                </c:pt>
                <c:pt idx="553">
                  <c:v>43885</c:v>
                </c:pt>
                <c:pt idx="554">
                  <c:v>43882</c:v>
                </c:pt>
                <c:pt idx="555">
                  <c:v>43881</c:v>
                </c:pt>
                <c:pt idx="556">
                  <c:v>43880</c:v>
                </c:pt>
                <c:pt idx="557">
                  <c:v>43879</c:v>
                </c:pt>
                <c:pt idx="558">
                  <c:v>43875</c:v>
                </c:pt>
                <c:pt idx="559">
                  <c:v>43874</c:v>
                </c:pt>
                <c:pt idx="560">
                  <c:v>43873</c:v>
                </c:pt>
                <c:pt idx="561">
                  <c:v>43872</c:v>
                </c:pt>
                <c:pt idx="562">
                  <c:v>43871</c:v>
                </c:pt>
                <c:pt idx="563">
                  <c:v>43868</c:v>
                </c:pt>
                <c:pt idx="564">
                  <c:v>43867</c:v>
                </c:pt>
                <c:pt idx="565">
                  <c:v>43866</c:v>
                </c:pt>
                <c:pt idx="566">
                  <c:v>43865</c:v>
                </c:pt>
                <c:pt idx="567">
                  <c:v>43864</c:v>
                </c:pt>
                <c:pt idx="568">
                  <c:v>43861</c:v>
                </c:pt>
                <c:pt idx="569">
                  <c:v>43860</c:v>
                </c:pt>
                <c:pt idx="570">
                  <c:v>43859</c:v>
                </c:pt>
                <c:pt idx="571">
                  <c:v>43858</c:v>
                </c:pt>
                <c:pt idx="572">
                  <c:v>43857</c:v>
                </c:pt>
                <c:pt idx="573">
                  <c:v>43854</c:v>
                </c:pt>
                <c:pt idx="574">
                  <c:v>43853</c:v>
                </c:pt>
                <c:pt idx="575">
                  <c:v>43852</c:v>
                </c:pt>
                <c:pt idx="576">
                  <c:v>43851</c:v>
                </c:pt>
                <c:pt idx="577">
                  <c:v>43847</c:v>
                </c:pt>
                <c:pt idx="578">
                  <c:v>43846</c:v>
                </c:pt>
                <c:pt idx="579">
                  <c:v>43845</c:v>
                </c:pt>
                <c:pt idx="580">
                  <c:v>43844</c:v>
                </c:pt>
                <c:pt idx="581">
                  <c:v>43843</c:v>
                </c:pt>
                <c:pt idx="582">
                  <c:v>43840</c:v>
                </c:pt>
                <c:pt idx="583">
                  <c:v>43839</c:v>
                </c:pt>
                <c:pt idx="584">
                  <c:v>43838</c:v>
                </c:pt>
                <c:pt idx="585">
                  <c:v>43837</c:v>
                </c:pt>
                <c:pt idx="586">
                  <c:v>43836</c:v>
                </c:pt>
                <c:pt idx="587">
                  <c:v>43833</c:v>
                </c:pt>
                <c:pt idx="588">
                  <c:v>43832</c:v>
                </c:pt>
                <c:pt idx="589">
                  <c:v>43830</c:v>
                </c:pt>
                <c:pt idx="590">
                  <c:v>43829</c:v>
                </c:pt>
                <c:pt idx="591">
                  <c:v>43826</c:v>
                </c:pt>
                <c:pt idx="592">
                  <c:v>43825</c:v>
                </c:pt>
                <c:pt idx="593">
                  <c:v>43823</c:v>
                </c:pt>
                <c:pt idx="594">
                  <c:v>43822</c:v>
                </c:pt>
                <c:pt idx="595">
                  <c:v>43819</c:v>
                </c:pt>
                <c:pt idx="596">
                  <c:v>43818</c:v>
                </c:pt>
                <c:pt idx="597">
                  <c:v>43817</c:v>
                </c:pt>
                <c:pt idx="598">
                  <c:v>43816</c:v>
                </c:pt>
                <c:pt idx="599">
                  <c:v>43815</c:v>
                </c:pt>
                <c:pt idx="600">
                  <c:v>43812</c:v>
                </c:pt>
                <c:pt idx="601">
                  <c:v>43811</c:v>
                </c:pt>
                <c:pt idx="602">
                  <c:v>43810</c:v>
                </c:pt>
                <c:pt idx="603">
                  <c:v>43809</c:v>
                </c:pt>
                <c:pt idx="604">
                  <c:v>43808</c:v>
                </c:pt>
                <c:pt idx="605">
                  <c:v>43805</c:v>
                </c:pt>
                <c:pt idx="606">
                  <c:v>43804</c:v>
                </c:pt>
                <c:pt idx="607">
                  <c:v>43803</c:v>
                </c:pt>
                <c:pt idx="608">
                  <c:v>43802</c:v>
                </c:pt>
                <c:pt idx="609">
                  <c:v>43801</c:v>
                </c:pt>
                <c:pt idx="610">
                  <c:v>43796</c:v>
                </c:pt>
                <c:pt idx="611">
                  <c:v>43795</c:v>
                </c:pt>
                <c:pt idx="612">
                  <c:v>43794</c:v>
                </c:pt>
                <c:pt idx="613">
                  <c:v>43791</c:v>
                </c:pt>
                <c:pt idx="614">
                  <c:v>43790</c:v>
                </c:pt>
                <c:pt idx="615">
                  <c:v>43789</c:v>
                </c:pt>
                <c:pt idx="616">
                  <c:v>43788</c:v>
                </c:pt>
                <c:pt idx="617">
                  <c:v>43787</c:v>
                </c:pt>
                <c:pt idx="618">
                  <c:v>43784</c:v>
                </c:pt>
                <c:pt idx="619">
                  <c:v>43783</c:v>
                </c:pt>
                <c:pt idx="620">
                  <c:v>43782</c:v>
                </c:pt>
                <c:pt idx="621">
                  <c:v>43781</c:v>
                </c:pt>
                <c:pt idx="622">
                  <c:v>43780</c:v>
                </c:pt>
                <c:pt idx="623">
                  <c:v>43777</c:v>
                </c:pt>
                <c:pt idx="624">
                  <c:v>43776</c:v>
                </c:pt>
                <c:pt idx="625">
                  <c:v>43775</c:v>
                </c:pt>
                <c:pt idx="626">
                  <c:v>43774</c:v>
                </c:pt>
                <c:pt idx="627">
                  <c:v>43773</c:v>
                </c:pt>
                <c:pt idx="628">
                  <c:v>43770</c:v>
                </c:pt>
                <c:pt idx="629">
                  <c:v>43769</c:v>
                </c:pt>
                <c:pt idx="630">
                  <c:v>43768</c:v>
                </c:pt>
                <c:pt idx="631">
                  <c:v>43767</c:v>
                </c:pt>
                <c:pt idx="632">
                  <c:v>43766</c:v>
                </c:pt>
                <c:pt idx="633">
                  <c:v>43763</c:v>
                </c:pt>
                <c:pt idx="634">
                  <c:v>43762</c:v>
                </c:pt>
                <c:pt idx="635">
                  <c:v>43761</c:v>
                </c:pt>
                <c:pt idx="636">
                  <c:v>43760</c:v>
                </c:pt>
                <c:pt idx="637">
                  <c:v>43759</c:v>
                </c:pt>
                <c:pt idx="638">
                  <c:v>43756</c:v>
                </c:pt>
                <c:pt idx="639">
                  <c:v>43755</c:v>
                </c:pt>
                <c:pt idx="640">
                  <c:v>43754</c:v>
                </c:pt>
                <c:pt idx="641">
                  <c:v>43753</c:v>
                </c:pt>
                <c:pt idx="642">
                  <c:v>43752</c:v>
                </c:pt>
                <c:pt idx="643">
                  <c:v>43749</c:v>
                </c:pt>
                <c:pt idx="644">
                  <c:v>43748</c:v>
                </c:pt>
                <c:pt idx="645">
                  <c:v>43747</c:v>
                </c:pt>
                <c:pt idx="646">
                  <c:v>43746</c:v>
                </c:pt>
                <c:pt idx="647">
                  <c:v>43745</c:v>
                </c:pt>
                <c:pt idx="648">
                  <c:v>43742</c:v>
                </c:pt>
                <c:pt idx="649">
                  <c:v>43741</c:v>
                </c:pt>
                <c:pt idx="650">
                  <c:v>43740</c:v>
                </c:pt>
                <c:pt idx="651">
                  <c:v>43739</c:v>
                </c:pt>
                <c:pt idx="652">
                  <c:v>43738</c:v>
                </c:pt>
                <c:pt idx="653">
                  <c:v>43735</c:v>
                </c:pt>
                <c:pt idx="654">
                  <c:v>43734</c:v>
                </c:pt>
                <c:pt idx="655">
                  <c:v>43733</c:v>
                </c:pt>
                <c:pt idx="656">
                  <c:v>43732</c:v>
                </c:pt>
                <c:pt idx="657">
                  <c:v>43731</c:v>
                </c:pt>
                <c:pt idx="658">
                  <c:v>43728</c:v>
                </c:pt>
                <c:pt idx="659">
                  <c:v>43727</c:v>
                </c:pt>
                <c:pt idx="660">
                  <c:v>43726</c:v>
                </c:pt>
                <c:pt idx="661">
                  <c:v>43725</c:v>
                </c:pt>
                <c:pt idx="662">
                  <c:v>43724</c:v>
                </c:pt>
                <c:pt idx="663">
                  <c:v>43721</c:v>
                </c:pt>
                <c:pt idx="664">
                  <c:v>43720</c:v>
                </c:pt>
                <c:pt idx="665">
                  <c:v>43719</c:v>
                </c:pt>
                <c:pt idx="666">
                  <c:v>43718</c:v>
                </c:pt>
                <c:pt idx="667">
                  <c:v>43717</c:v>
                </c:pt>
                <c:pt idx="668">
                  <c:v>43714</c:v>
                </c:pt>
                <c:pt idx="669">
                  <c:v>43713</c:v>
                </c:pt>
                <c:pt idx="670">
                  <c:v>43712</c:v>
                </c:pt>
                <c:pt idx="671">
                  <c:v>43711</c:v>
                </c:pt>
                <c:pt idx="672">
                  <c:v>43710</c:v>
                </c:pt>
                <c:pt idx="673">
                  <c:v>43707</c:v>
                </c:pt>
                <c:pt idx="674">
                  <c:v>43706</c:v>
                </c:pt>
                <c:pt idx="675">
                  <c:v>43705</c:v>
                </c:pt>
                <c:pt idx="676">
                  <c:v>43704</c:v>
                </c:pt>
                <c:pt idx="677">
                  <c:v>43703</c:v>
                </c:pt>
                <c:pt idx="678">
                  <c:v>43700</c:v>
                </c:pt>
                <c:pt idx="679">
                  <c:v>43699</c:v>
                </c:pt>
                <c:pt idx="680">
                  <c:v>43698</c:v>
                </c:pt>
                <c:pt idx="681">
                  <c:v>43697</c:v>
                </c:pt>
                <c:pt idx="682">
                  <c:v>43696</c:v>
                </c:pt>
                <c:pt idx="683">
                  <c:v>43693</c:v>
                </c:pt>
                <c:pt idx="684">
                  <c:v>43692</c:v>
                </c:pt>
                <c:pt idx="685">
                  <c:v>43691</c:v>
                </c:pt>
                <c:pt idx="686">
                  <c:v>43690</c:v>
                </c:pt>
                <c:pt idx="687">
                  <c:v>43689</c:v>
                </c:pt>
                <c:pt idx="688">
                  <c:v>43686</c:v>
                </c:pt>
                <c:pt idx="689">
                  <c:v>43685</c:v>
                </c:pt>
                <c:pt idx="690">
                  <c:v>43684</c:v>
                </c:pt>
                <c:pt idx="691">
                  <c:v>43683</c:v>
                </c:pt>
                <c:pt idx="692">
                  <c:v>43682</c:v>
                </c:pt>
                <c:pt idx="693">
                  <c:v>43679</c:v>
                </c:pt>
                <c:pt idx="694">
                  <c:v>43678</c:v>
                </c:pt>
                <c:pt idx="695">
                  <c:v>43677</c:v>
                </c:pt>
                <c:pt idx="696">
                  <c:v>43676</c:v>
                </c:pt>
                <c:pt idx="697">
                  <c:v>43675</c:v>
                </c:pt>
                <c:pt idx="698">
                  <c:v>43672</c:v>
                </c:pt>
                <c:pt idx="699">
                  <c:v>43671</c:v>
                </c:pt>
                <c:pt idx="700">
                  <c:v>43670</c:v>
                </c:pt>
                <c:pt idx="701">
                  <c:v>43669</c:v>
                </c:pt>
                <c:pt idx="702">
                  <c:v>43668</c:v>
                </c:pt>
                <c:pt idx="703">
                  <c:v>43665</c:v>
                </c:pt>
                <c:pt idx="704">
                  <c:v>43664</c:v>
                </c:pt>
                <c:pt idx="705">
                  <c:v>43663</c:v>
                </c:pt>
                <c:pt idx="706">
                  <c:v>43662</c:v>
                </c:pt>
                <c:pt idx="707">
                  <c:v>43661</c:v>
                </c:pt>
                <c:pt idx="708">
                  <c:v>43658</c:v>
                </c:pt>
                <c:pt idx="709">
                  <c:v>43657</c:v>
                </c:pt>
                <c:pt idx="710">
                  <c:v>43656</c:v>
                </c:pt>
                <c:pt idx="711">
                  <c:v>43655</c:v>
                </c:pt>
                <c:pt idx="712">
                  <c:v>43654</c:v>
                </c:pt>
                <c:pt idx="713">
                  <c:v>43651</c:v>
                </c:pt>
                <c:pt idx="714">
                  <c:v>43650</c:v>
                </c:pt>
                <c:pt idx="715">
                  <c:v>43649</c:v>
                </c:pt>
                <c:pt idx="716">
                  <c:v>43648</c:v>
                </c:pt>
                <c:pt idx="717">
                  <c:v>43647</c:v>
                </c:pt>
                <c:pt idx="718">
                  <c:v>43644</c:v>
                </c:pt>
                <c:pt idx="719">
                  <c:v>43643</c:v>
                </c:pt>
                <c:pt idx="720">
                  <c:v>43642</c:v>
                </c:pt>
                <c:pt idx="721">
                  <c:v>43641</c:v>
                </c:pt>
                <c:pt idx="722">
                  <c:v>43640</c:v>
                </c:pt>
                <c:pt idx="723">
                  <c:v>43637</c:v>
                </c:pt>
                <c:pt idx="724">
                  <c:v>43636</c:v>
                </c:pt>
                <c:pt idx="725">
                  <c:v>43635</c:v>
                </c:pt>
                <c:pt idx="726">
                  <c:v>43634</c:v>
                </c:pt>
                <c:pt idx="727">
                  <c:v>43633</c:v>
                </c:pt>
                <c:pt idx="728">
                  <c:v>43630</c:v>
                </c:pt>
                <c:pt idx="729">
                  <c:v>43629</c:v>
                </c:pt>
                <c:pt idx="730">
                  <c:v>43628</c:v>
                </c:pt>
                <c:pt idx="731">
                  <c:v>43627</c:v>
                </c:pt>
                <c:pt idx="732">
                  <c:v>43626</c:v>
                </c:pt>
                <c:pt idx="733">
                  <c:v>43623</c:v>
                </c:pt>
                <c:pt idx="734">
                  <c:v>43622</c:v>
                </c:pt>
                <c:pt idx="735">
                  <c:v>43621</c:v>
                </c:pt>
                <c:pt idx="736">
                  <c:v>43620</c:v>
                </c:pt>
                <c:pt idx="737">
                  <c:v>43619</c:v>
                </c:pt>
                <c:pt idx="738">
                  <c:v>43616</c:v>
                </c:pt>
                <c:pt idx="739">
                  <c:v>43615</c:v>
                </c:pt>
                <c:pt idx="740">
                  <c:v>43614</c:v>
                </c:pt>
                <c:pt idx="741">
                  <c:v>43613</c:v>
                </c:pt>
                <c:pt idx="742">
                  <c:v>43612</c:v>
                </c:pt>
                <c:pt idx="743">
                  <c:v>43609</c:v>
                </c:pt>
                <c:pt idx="744">
                  <c:v>43608</c:v>
                </c:pt>
                <c:pt idx="745">
                  <c:v>43607</c:v>
                </c:pt>
                <c:pt idx="746">
                  <c:v>43606</c:v>
                </c:pt>
                <c:pt idx="747">
                  <c:v>43605</c:v>
                </c:pt>
                <c:pt idx="748">
                  <c:v>43602</c:v>
                </c:pt>
                <c:pt idx="749">
                  <c:v>43601</c:v>
                </c:pt>
                <c:pt idx="750">
                  <c:v>43600</c:v>
                </c:pt>
                <c:pt idx="751">
                  <c:v>43599</c:v>
                </c:pt>
                <c:pt idx="752">
                  <c:v>43598</c:v>
                </c:pt>
                <c:pt idx="753">
                  <c:v>43595</c:v>
                </c:pt>
                <c:pt idx="754">
                  <c:v>43594</c:v>
                </c:pt>
                <c:pt idx="755">
                  <c:v>43593</c:v>
                </c:pt>
                <c:pt idx="756">
                  <c:v>43592</c:v>
                </c:pt>
                <c:pt idx="757">
                  <c:v>43591</c:v>
                </c:pt>
                <c:pt idx="758">
                  <c:v>43588</c:v>
                </c:pt>
                <c:pt idx="759">
                  <c:v>43587</c:v>
                </c:pt>
                <c:pt idx="760">
                  <c:v>43586</c:v>
                </c:pt>
                <c:pt idx="761">
                  <c:v>43585</c:v>
                </c:pt>
                <c:pt idx="762">
                  <c:v>43584</c:v>
                </c:pt>
                <c:pt idx="763">
                  <c:v>43581</c:v>
                </c:pt>
                <c:pt idx="764">
                  <c:v>43580</c:v>
                </c:pt>
                <c:pt idx="765">
                  <c:v>43579</c:v>
                </c:pt>
                <c:pt idx="766">
                  <c:v>43578</c:v>
                </c:pt>
                <c:pt idx="767">
                  <c:v>43577</c:v>
                </c:pt>
                <c:pt idx="768">
                  <c:v>43574</c:v>
                </c:pt>
                <c:pt idx="769">
                  <c:v>43573</c:v>
                </c:pt>
                <c:pt idx="770">
                  <c:v>43572</c:v>
                </c:pt>
                <c:pt idx="771">
                  <c:v>43571</c:v>
                </c:pt>
                <c:pt idx="772">
                  <c:v>43570</c:v>
                </c:pt>
                <c:pt idx="773">
                  <c:v>43567</c:v>
                </c:pt>
                <c:pt idx="774">
                  <c:v>43566</c:v>
                </c:pt>
                <c:pt idx="775">
                  <c:v>43565</c:v>
                </c:pt>
                <c:pt idx="776">
                  <c:v>43564</c:v>
                </c:pt>
                <c:pt idx="777">
                  <c:v>43563</c:v>
                </c:pt>
                <c:pt idx="778">
                  <c:v>43560</c:v>
                </c:pt>
                <c:pt idx="779">
                  <c:v>43559</c:v>
                </c:pt>
                <c:pt idx="780">
                  <c:v>43558</c:v>
                </c:pt>
                <c:pt idx="781">
                  <c:v>43557</c:v>
                </c:pt>
                <c:pt idx="782">
                  <c:v>43556</c:v>
                </c:pt>
                <c:pt idx="783">
                  <c:v>43553</c:v>
                </c:pt>
                <c:pt idx="784">
                  <c:v>43552</c:v>
                </c:pt>
                <c:pt idx="785">
                  <c:v>43551</c:v>
                </c:pt>
                <c:pt idx="786">
                  <c:v>43550</c:v>
                </c:pt>
                <c:pt idx="787">
                  <c:v>43549</c:v>
                </c:pt>
                <c:pt idx="788">
                  <c:v>43546</c:v>
                </c:pt>
                <c:pt idx="789">
                  <c:v>43545</c:v>
                </c:pt>
                <c:pt idx="790">
                  <c:v>43544</c:v>
                </c:pt>
                <c:pt idx="791">
                  <c:v>43543</c:v>
                </c:pt>
                <c:pt idx="792">
                  <c:v>43542</c:v>
                </c:pt>
                <c:pt idx="793">
                  <c:v>43539</c:v>
                </c:pt>
                <c:pt idx="794">
                  <c:v>43538</c:v>
                </c:pt>
                <c:pt idx="795">
                  <c:v>43537</c:v>
                </c:pt>
                <c:pt idx="796">
                  <c:v>43536</c:v>
                </c:pt>
                <c:pt idx="797">
                  <c:v>43535</c:v>
                </c:pt>
                <c:pt idx="798">
                  <c:v>43532</c:v>
                </c:pt>
                <c:pt idx="799">
                  <c:v>43531</c:v>
                </c:pt>
                <c:pt idx="800">
                  <c:v>43530</c:v>
                </c:pt>
                <c:pt idx="801">
                  <c:v>43529</c:v>
                </c:pt>
                <c:pt idx="802">
                  <c:v>43528</c:v>
                </c:pt>
                <c:pt idx="803">
                  <c:v>43525</c:v>
                </c:pt>
                <c:pt idx="804">
                  <c:v>43524</c:v>
                </c:pt>
                <c:pt idx="805">
                  <c:v>43523</c:v>
                </c:pt>
                <c:pt idx="806">
                  <c:v>43522</c:v>
                </c:pt>
                <c:pt idx="807">
                  <c:v>43521</c:v>
                </c:pt>
                <c:pt idx="808">
                  <c:v>43518</c:v>
                </c:pt>
                <c:pt idx="809">
                  <c:v>43517</c:v>
                </c:pt>
                <c:pt idx="810">
                  <c:v>43516</c:v>
                </c:pt>
                <c:pt idx="811">
                  <c:v>43515</c:v>
                </c:pt>
                <c:pt idx="812">
                  <c:v>43514</c:v>
                </c:pt>
                <c:pt idx="813">
                  <c:v>43511</c:v>
                </c:pt>
                <c:pt idx="814">
                  <c:v>43510</c:v>
                </c:pt>
                <c:pt idx="815">
                  <c:v>43509</c:v>
                </c:pt>
                <c:pt idx="816">
                  <c:v>43508</c:v>
                </c:pt>
                <c:pt idx="817">
                  <c:v>43507</c:v>
                </c:pt>
                <c:pt idx="818">
                  <c:v>43504</c:v>
                </c:pt>
                <c:pt idx="819">
                  <c:v>43503</c:v>
                </c:pt>
                <c:pt idx="820">
                  <c:v>43502</c:v>
                </c:pt>
                <c:pt idx="821">
                  <c:v>43501</c:v>
                </c:pt>
                <c:pt idx="822">
                  <c:v>43500</c:v>
                </c:pt>
                <c:pt idx="823">
                  <c:v>43497</c:v>
                </c:pt>
                <c:pt idx="824">
                  <c:v>43496</c:v>
                </c:pt>
                <c:pt idx="825">
                  <c:v>43495</c:v>
                </c:pt>
                <c:pt idx="826">
                  <c:v>43494</c:v>
                </c:pt>
                <c:pt idx="827">
                  <c:v>43493</c:v>
                </c:pt>
                <c:pt idx="828">
                  <c:v>43490</c:v>
                </c:pt>
                <c:pt idx="829">
                  <c:v>43489</c:v>
                </c:pt>
                <c:pt idx="830">
                  <c:v>43488</c:v>
                </c:pt>
                <c:pt idx="831">
                  <c:v>43487</c:v>
                </c:pt>
                <c:pt idx="832">
                  <c:v>43486</c:v>
                </c:pt>
                <c:pt idx="833">
                  <c:v>43483</c:v>
                </c:pt>
                <c:pt idx="834">
                  <c:v>43482</c:v>
                </c:pt>
                <c:pt idx="835">
                  <c:v>43481</c:v>
                </c:pt>
                <c:pt idx="836">
                  <c:v>43480</c:v>
                </c:pt>
                <c:pt idx="837">
                  <c:v>43479</c:v>
                </c:pt>
                <c:pt idx="838">
                  <c:v>43476</c:v>
                </c:pt>
                <c:pt idx="839">
                  <c:v>43475</c:v>
                </c:pt>
                <c:pt idx="840">
                  <c:v>43474</c:v>
                </c:pt>
                <c:pt idx="841">
                  <c:v>43473</c:v>
                </c:pt>
                <c:pt idx="842">
                  <c:v>43472</c:v>
                </c:pt>
                <c:pt idx="843">
                  <c:v>43469</c:v>
                </c:pt>
                <c:pt idx="844">
                  <c:v>43468</c:v>
                </c:pt>
                <c:pt idx="845">
                  <c:v>43467</c:v>
                </c:pt>
                <c:pt idx="846">
                  <c:v>43462</c:v>
                </c:pt>
                <c:pt idx="847">
                  <c:v>43461</c:v>
                </c:pt>
                <c:pt idx="848">
                  <c:v>43460</c:v>
                </c:pt>
                <c:pt idx="849">
                  <c:v>43455</c:v>
                </c:pt>
                <c:pt idx="850">
                  <c:v>43454</c:v>
                </c:pt>
                <c:pt idx="851">
                  <c:v>43453</c:v>
                </c:pt>
                <c:pt idx="852">
                  <c:v>43452</c:v>
                </c:pt>
                <c:pt idx="853">
                  <c:v>43451</c:v>
                </c:pt>
                <c:pt idx="854">
                  <c:v>43448</c:v>
                </c:pt>
                <c:pt idx="855">
                  <c:v>43447</c:v>
                </c:pt>
                <c:pt idx="856">
                  <c:v>43446</c:v>
                </c:pt>
                <c:pt idx="857">
                  <c:v>43445</c:v>
                </c:pt>
                <c:pt idx="858">
                  <c:v>43444</c:v>
                </c:pt>
                <c:pt idx="859">
                  <c:v>43441</c:v>
                </c:pt>
                <c:pt idx="860">
                  <c:v>43440</c:v>
                </c:pt>
                <c:pt idx="861">
                  <c:v>43439</c:v>
                </c:pt>
                <c:pt idx="862">
                  <c:v>43438</c:v>
                </c:pt>
                <c:pt idx="863">
                  <c:v>43437</c:v>
                </c:pt>
                <c:pt idx="864">
                  <c:v>43434</c:v>
                </c:pt>
                <c:pt idx="865">
                  <c:v>43433</c:v>
                </c:pt>
                <c:pt idx="866">
                  <c:v>43432</c:v>
                </c:pt>
                <c:pt idx="867">
                  <c:v>43431</c:v>
                </c:pt>
                <c:pt idx="868">
                  <c:v>43430</c:v>
                </c:pt>
                <c:pt idx="869">
                  <c:v>43425</c:v>
                </c:pt>
                <c:pt idx="870">
                  <c:v>43424</c:v>
                </c:pt>
                <c:pt idx="871">
                  <c:v>43423</c:v>
                </c:pt>
                <c:pt idx="872">
                  <c:v>43420</c:v>
                </c:pt>
                <c:pt idx="873">
                  <c:v>43419</c:v>
                </c:pt>
                <c:pt idx="874">
                  <c:v>43418</c:v>
                </c:pt>
                <c:pt idx="875">
                  <c:v>43417</c:v>
                </c:pt>
                <c:pt idx="876">
                  <c:v>43416</c:v>
                </c:pt>
                <c:pt idx="877">
                  <c:v>43413</c:v>
                </c:pt>
                <c:pt idx="878">
                  <c:v>43412</c:v>
                </c:pt>
                <c:pt idx="879">
                  <c:v>43411</c:v>
                </c:pt>
                <c:pt idx="880">
                  <c:v>43410</c:v>
                </c:pt>
                <c:pt idx="881">
                  <c:v>43409</c:v>
                </c:pt>
                <c:pt idx="882">
                  <c:v>43406</c:v>
                </c:pt>
                <c:pt idx="883">
                  <c:v>43405</c:v>
                </c:pt>
                <c:pt idx="884">
                  <c:v>43404</c:v>
                </c:pt>
                <c:pt idx="885">
                  <c:v>43403</c:v>
                </c:pt>
                <c:pt idx="886">
                  <c:v>43402</c:v>
                </c:pt>
                <c:pt idx="887">
                  <c:v>43399</c:v>
                </c:pt>
                <c:pt idx="888">
                  <c:v>43398</c:v>
                </c:pt>
                <c:pt idx="889">
                  <c:v>43397</c:v>
                </c:pt>
                <c:pt idx="890">
                  <c:v>43396</c:v>
                </c:pt>
                <c:pt idx="891">
                  <c:v>43395</c:v>
                </c:pt>
                <c:pt idx="892">
                  <c:v>43392</c:v>
                </c:pt>
                <c:pt idx="893">
                  <c:v>43391</c:v>
                </c:pt>
                <c:pt idx="894">
                  <c:v>43390</c:v>
                </c:pt>
                <c:pt idx="895">
                  <c:v>43389</c:v>
                </c:pt>
                <c:pt idx="896">
                  <c:v>43388</c:v>
                </c:pt>
                <c:pt idx="897">
                  <c:v>43385</c:v>
                </c:pt>
                <c:pt idx="898">
                  <c:v>43384</c:v>
                </c:pt>
                <c:pt idx="899">
                  <c:v>43383</c:v>
                </c:pt>
                <c:pt idx="900">
                  <c:v>43382</c:v>
                </c:pt>
                <c:pt idx="901">
                  <c:v>43381</c:v>
                </c:pt>
                <c:pt idx="902">
                  <c:v>43378</c:v>
                </c:pt>
                <c:pt idx="903">
                  <c:v>43377</c:v>
                </c:pt>
                <c:pt idx="904">
                  <c:v>43376</c:v>
                </c:pt>
                <c:pt idx="905">
                  <c:v>43375</c:v>
                </c:pt>
                <c:pt idx="906">
                  <c:v>43374</c:v>
                </c:pt>
                <c:pt idx="907">
                  <c:v>43371</c:v>
                </c:pt>
                <c:pt idx="908">
                  <c:v>43370</c:v>
                </c:pt>
                <c:pt idx="909">
                  <c:v>43369</c:v>
                </c:pt>
                <c:pt idx="910">
                  <c:v>43368</c:v>
                </c:pt>
                <c:pt idx="911">
                  <c:v>43367</c:v>
                </c:pt>
                <c:pt idx="912">
                  <c:v>43364</c:v>
                </c:pt>
                <c:pt idx="913">
                  <c:v>43363</c:v>
                </c:pt>
                <c:pt idx="914">
                  <c:v>43362</c:v>
                </c:pt>
                <c:pt idx="915">
                  <c:v>43361</c:v>
                </c:pt>
                <c:pt idx="916">
                  <c:v>43360</c:v>
                </c:pt>
                <c:pt idx="917">
                  <c:v>43357</c:v>
                </c:pt>
                <c:pt idx="918">
                  <c:v>43356</c:v>
                </c:pt>
                <c:pt idx="919">
                  <c:v>43355</c:v>
                </c:pt>
                <c:pt idx="920">
                  <c:v>43354</c:v>
                </c:pt>
                <c:pt idx="921">
                  <c:v>43353</c:v>
                </c:pt>
                <c:pt idx="922">
                  <c:v>43350</c:v>
                </c:pt>
                <c:pt idx="923">
                  <c:v>43349</c:v>
                </c:pt>
                <c:pt idx="924">
                  <c:v>43348</c:v>
                </c:pt>
                <c:pt idx="925">
                  <c:v>43347</c:v>
                </c:pt>
                <c:pt idx="926">
                  <c:v>43343</c:v>
                </c:pt>
                <c:pt idx="927">
                  <c:v>43342</c:v>
                </c:pt>
                <c:pt idx="928">
                  <c:v>43341</c:v>
                </c:pt>
                <c:pt idx="929">
                  <c:v>43340</c:v>
                </c:pt>
                <c:pt idx="930">
                  <c:v>43339</c:v>
                </c:pt>
                <c:pt idx="931">
                  <c:v>43336</c:v>
                </c:pt>
                <c:pt idx="932">
                  <c:v>43335</c:v>
                </c:pt>
                <c:pt idx="933">
                  <c:v>43334</c:v>
                </c:pt>
                <c:pt idx="934">
                  <c:v>43333</c:v>
                </c:pt>
                <c:pt idx="935">
                  <c:v>43332</c:v>
                </c:pt>
                <c:pt idx="936">
                  <c:v>43329</c:v>
                </c:pt>
                <c:pt idx="937">
                  <c:v>43328</c:v>
                </c:pt>
                <c:pt idx="938">
                  <c:v>43327</c:v>
                </c:pt>
                <c:pt idx="939">
                  <c:v>43326</c:v>
                </c:pt>
                <c:pt idx="940">
                  <c:v>43325</c:v>
                </c:pt>
                <c:pt idx="941">
                  <c:v>43322</c:v>
                </c:pt>
                <c:pt idx="942">
                  <c:v>43321</c:v>
                </c:pt>
                <c:pt idx="943">
                  <c:v>43320</c:v>
                </c:pt>
                <c:pt idx="944">
                  <c:v>43319</c:v>
                </c:pt>
                <c:pt idx="945">
                  <c:v>43318</c:v>
                </c:pt>
                <c:pt idx="946">
                  <c:v>43315</c:v>
                </c:pt>
                <c:pt idx="947">
                  <c:v>43314</c:v>
                </c:pt>
                <c:pt idx="948">
                  <c:v>43313</c:v>
                </c:pt>
                <c:pt idx="949">
                  <c:v>43312</c:v>
                </c:pt>
                <c:pt idx="950">
                  <c:v>43311</c:v>
                </c:pt>
                <c:pt idx="951">
                  <c:v>43308</c:v>
                </c:pt>
                <c:pt idx="952">
                  <c:v>43307</c:v>
                </c:pt>
                <c:pt idx="953">
                  <c:v>43306</c:v>
                </c:pt>
                <c:pt idx="954">
                  <c:v>43305</c:v>
                </c:pt>
                <c:pt idx="955">
                  <c:v>43304</c:v>
                </c:pt>
                <c:pt idx="956">
                  <c:v>43301</c:v>
                </c:pt>
                <c:pt idx="957">
                  <c:v>43300</c:v>
                </c:pt>
                <c:pt idx="958">
                  <c:v>43299</c:v>
                </c:pt>
                <c:pt idx="959">
                  <c:v>43298</c:v>
                </c:pt>
                <c:pt idx="960">
                  <c:v>43297</c:v>
                </c:pt>
                <c:pt idx="961">
                  <c:v>43294</c:v>
                </c:pt>
                <c:pt idx="962">
                  <c:v>43293</c:v>
                </c:pt>
                <c:pt idx="963">
                  <c:v>43292</c:v>
                </c:pt>
                <c:pt idx="964">
                  <c:v>43291</c:v>
                </c:pt>
                <c:pt idx="965">
                  <c:v>43290</c:v>
                </c:pt>
                <c:pt idx="966">
                  <c:v>43287</c:v>
                </c:pt>
                <c:pt idx="967">
                  <c:v>43286</c:v>
                </c:pt>
                <c:pt idx="968">
                  <c:v>43284</c:v>
                </c:pt>
                <c:pt idx="969">
                  <c:v>43283</c:v>
                </c:pt>
                <c:pt idx="970">
                  <c:v>43280</c:v>
                </c:pt>
                <c:pt idx="971">
                  <c:v>43279</c:v>
                </c:pt>
                <c:pt idx="972">
                  <c:v>43278</c:v>
                </c:pt>
                <c:pt idx="973">
                  <c:v>43277</c:v>
                </c:pt>
                <c:pt idx="974">
                  <c:v>43276</c:v>
                </c:pt>
                <c:pt idx="975">
                  <c:v>43273</c:v>
                </c:pt>
                <c:pt idx="976">
                  <c:v>43272</c:v>
                </c:pt>
                <c:pt idx="977">
                  <c:v>43271</c:v>
                </c:pt>
                <c:pt idx="978">
                  <c:v>43270</c:v>
                </c:pt>
                <c:pt idx="979">
                  <c:v>43269</c:v>
                </c:pt>
                <c:pt idx="980">
                  <c:v>43266</c:v>
                </c:pt>
                <c:pt idx="981">
                  <c:v>43265</c:v>
                </c:pt>
                <c:pt idx="982">
                  <c:v>43264</c:v>
                </c:pt>
                <c:pt idx="983">
                  <c:v>43263</c:v>
                </c:pt>
                <c:pt idx="984">
                  <c:v>43262</c:v>
                </c:pt>
                <c:pt idx="985">
                  <c:v>43259</c:v>
                </c:pt>
                <c:pt idx="986">
                  <c:v>43258</c:v>
                </c:pt>
                <c:pt idx="987">
                  <c:v>43257</c:v>
                </c:pt>
                <c:pt idx="988">
                  <c:v>43256</c:v>
                </c:pt>
                <c:pt idx="989">
                  <c:v>43255</c:v>
                </c:pt>
                <c:pt idx="990">
                  <c:v>43252</c:v>
                </c:pt>
                <c:pt idx="991">
                  <c:v>43251</c:v>
                </c:pt>
                <c:pt idx="992">
                  <c:v>43250</c:v>
                </c:pt>
                <c:pt idx="993">
                  <c:v>43249</c:v>
                </c:pt>
                <c:pt idx="994">
                  <c:v>43245</c:v>
                </c:pt>
                <c:pt idx="995">
                  <c:v>43244</c:v>
                </c:pt>
                <c:pt idx="996">
                  <c:v>43243</c:v>
                </c:pt>
                <c:pt idx="997">
                  <c:v>43242</c:v>
                </c:pt>
                <c:pt idx="998">
                  <c:v>43241</c:v>
                </c:pt>
                <c:pt idx="999">
                  <c:v>43238</c:v>
                </c:pt>
                <c:pt idx="1000">
                  <c:v>43237</c:v>
                </c:pt>
                <c:pt idx="1001">
                  <c:v>43236</c:v>
                </c:pt>
                <c:pt idx="1002">
                  <c:v>43235</c:v>
                </c:pt>
                <c:pt idx="1003">
                  <c:v>43234</c:v>
                </c:pt>
                <c:pt idx="1004">
                  <c:v>43231</c:v>
                </c:pt>
                <c:pt idx="1005">
                  <c:v>43230</c:v>
                </c:pt>
                <c:pt idx="1006">
                  <c:v>43229</c:v>
                </c:pt>
                <c:pt idx="1007">
                  <c:v>43228</c:v>
                </c:pt>
                <c:pt idx="1008">
                  <c:v>43227</c:v>
                </c:pt>
                <c:pt idx="1009">
                  <c:v>43224</c:v>
                </c:pt>
                <c:pt idx="1010">
                  <c:v>43223</c:v>
                </c:pt>
                <c:pt idx="1011">
                  <c:v>43222</c:v>
                </c:pt>
                <c:pt idx="1012">
                  <c:v>43221</c:v>
                </c:pt>
                <c:pt idx="1013">
                  <c:v>43220</c:v>
                </c:pt>
                <c:pt idx="1014">
                  <c:v>43217</c:v>
                </c:pt>
                <c:pt idx="1015">
                  <c:v>43216</c:v>
                </c:pt>
                <c:pt idx="1016">
                  <c:v>43215</c:v>
                </c:pt>
                <c:pt idx="1017">
                  <c:v>43214</c:v>
                </c:pt>
                <c:pt idx="1018">
                  <c:v>43213</c:v>
                </c:pt>
                <c:pt idx="1019">
                  <c:v>43210</c:v>
                </c:pt>
                <c:pt idx="1020">
                  <c:v>43209</c:v>
                </c:pt>
                <c:pt idx="1021">
                  <c:v>43208</c:v>
                </c:pt>
                <c:pt idx="1022">
                  <c:v>43207</c:v>
                </c:pt>
                <c:pt idx="1023">
                  <c:v>43206</c:v>
                </c:pt>
                <c:pt idx="1024">
                  <c:v>43203</c:v>
                </c:pt>
                <c:pt idx="1025">
                  <c:v>43202</c:v>
                </c:pt>
                <c:pt idx="1026">
                  <c:v>43201</c:v>
                </c:pt>
                <c:pt idx="1027">
                  <c:v>43200</c:v>
                </c:pt>
                <c:pt idx="1028">
                  <c:v>43199</c:v>
                </c:pt>
                <c:pt idx="1029">
                  <c:v>43196</c:v>
                </c:pt>
                <c:pt idx="1030">
                  <c:v>43195</c:v>
                </c:pt>
                <c:pt idx="1031">
                  <c:v>43194</c:v>
                </c:pt>
                <c:pt idx="1032">
                  <c:v>43193</c:v>
                </c:pt>
                <c:pt idx="1033">
                  <c:v>43192</c:v>
                </c:pt>
                <c:pt idx="1034">
                  <c:v>43188</c:v>
                </c:pt>
                <c:pt idx="1035">
                  <c:v>43187</c:v>
                </c:pt>
                <c:pt idx="1036">
                  <c:v>43186</c:v>
                </c:pt>
                <c:pt idx="1037">
                  <c:v>43185</c:v>
                </c:pt>
                <c:pt idx="1038">
                  <c:v>43182</c:v>
                </c:pt>
                <c:pt idx="1039">
                  <c:v>43181</c:v>
                </c:pt>
                <c:pt idx="1040">
                  <c:v>43180</c:v>
                </c:pt>
                <c:pt idx="1041">
                  <c:v>43179</c:v>
                </c:pt>
                <c:pt idx="1042">
                  <c:v>43178</c:v>
                </c:pt>
                <c:pt idx="1043">
                  <c:v>43175</c:v>
                </c:pt>
                <c:pt idx="1044">
                  <c:v>43174</c:v>
                </c:pt>
                <c:pt idx="1045">
                  <c:v>43173</c:v>
                </c:pt>
                <c:pt idx="1046">
                  <c:v>43172</c:v>
                </c:pt>
                <c:pt idx="1047">
                  <c:v>43171</c:v>
                </c:pt>
                <c:pt idx="1048">
                  <c:v>43168</c:v>
                </c:pt>
                <c:pt idx="1049">
                  <c:v>43167</c:v>
                </c:pt>
                <c:pt idx="1050">
                  <c:v>43166</c:v>
                </c:pt>
                <c:pt idx="1051">
                  <c:v>43165</c:v>
                </c:pt>
                <c:pt idx="1052">
                  <c:v>43164</c:v>
                </c:pt>
                <c:pt idx="1053">
                  <c:v>43161</c:v>
                </c:pt>
                <c:pt idx="1054">
                  <c:v>43160</c:v>
                </c:pt>
                <c:pt idx="1055">
                  <c:v>43159</c:v>
                </c:pt>
                <c:pt idx="1056">
                  <c:v>43158</c:v>
                </c:pt>
                <c:pt idx="1057">
                  <c:v>43157</c:v>
                </c:pt>
                <c:pt idx="1058">
                  <c:v>43154</c:v>
                </c:pt>
                <c:pt idx="1059">
                  <c:v>43153</c:v>
                </c:pt>
                <c:pt idx="1060">
                  <c:v>43152</c:v>
                </c:pt>
                <c:pt idx="1061">
                  <c:v>43151</c:v>
                </c:pt>
                <c:pt idx="1062">
                  <c:v>43147</c:v>
                </c:pt>
                <c:pt idx="1063">
                  <c:v>43146</c:v>
                </c:pt>
                <c:pt idx="1064">
                  <c:v>43145</c:v>
                </c:pt>
                <c:pt idx="1065">
                  <c:v>43144</c:v>
                </c:pt>
                <c:pt idx="1066">
                  <c:v>43143</c:v>
                </c:pt>
                <c:pt idx="1067">
                  <c:v>43140</c:v>
                </c:pt>
                <c:pt idx="1068">
                  <c:v>43139</c:v>
                </c:pt>
                <c:pt idx="1069">
                  <c:v>43138</c:v>
                </c:pt>
                <c:pt idx="1070">
                  <c:v>43137</c:v>
                </c:pt>
                <c:pt idx="1071">
                  <c:v>43136</c:v>
                </c:pt>
                <c:pt idx="1072">
                  <c:v>43133</c:v>
                </c:pt>
                <c:pt idx="1073">
                  <c:v>43132</c:v>
                </c:pt>
                <c:pt idx="1074">
                  <c:v>43131</c:v>
                </c:pt>
                <c:pt idx="1075">
                  <c:v>43130</c:v>
                </c:pt>
                <c:pt idx="1076">
                  <c:v>43129</c:v>
                </c:pt>
                <c:pt idx="1077">
                  <c:v>43126</c:v>
                </c:pt>
                <c:pt idx="1078">
                  <c:v>43125</c:v>
                </c:pt>
                <c:pt idx="1079">
                  <c:v>43124</c:v>
                </c:pt>
                <c:pt idx="1080">
                  <c:v>43123</c:v>
                </c:pt>
                <c:pt idx="1081">
                  <c:v>43122</c:v>
                </c:pt>
                <c:pt idx="1082">
                  <c:v>43119</c:v>
                </c:pt>
                <c:pt idx="1083">
                  <c:v>43118</c:v>
                </c:pt>
                <c:pt idx="1084">
                  <c:v>43117</c:v>
                </c:pt>
                <c:pt idx="1085">
                  <c:v>43116</c:v>
                </c:pt>
                <c:pt idx="1086">
                  <c:v>43112</c:v>
                </c:pt>
                <c:pt idx="1087">
                  <c:v>43111</c:v>
                </c:pt>
                <c:pt idx="1088">
                  <c:v>43110</c:v>
                </c:pt>
                <c:pt idx="1089">
                  <c:v>43109</c:v>
                </c:pt>
                <c:pt idx="1090">
                  <c:v>43108</c:v>
                </c:pt>
                <c:pt idx="1091">
                  <c:v>43105</c:v>
                </c:pt>
                <c:pt idx="1092">
                  <c:v>43104</c:v>
                </c:pt>
                <c:pt idx="1093">
                  <c:v>43103</c:v>
                </c:pt>
                <c:pt idx="1094">
                  <c:v>43102</c:v>
                </c:pt>
                <c:pt idx="1095">
                  <c:v>43098</c:v>
                </c:pt>
                <c:pt idx="1096">
                  <c:v>43097</c:v>
                </c:pt>
                <c:pt idx="1097">
                  <c:v>43096</c:v>
                </c:pt>
                <c:pt idx="1098">
                  <c:v>43095</c:v>
                </c:pt>
                <c:pt idx="1099">
                  <c:v>43091</c:v>
                </c:pt>
                <c:pt idx="1100">
                  <c:v>43090</c:v>
                </c:pt>
                <c:pt idx="1101">
                  <c:v>43089</c:v>
                </c:pt>
                <c:pt idx="1102">
                  <c:v>43088</c:v>
                </c:pt>
                <c:pt idx="1103">
                  <c:v>43087</c:v>
                </c:pt>
                <c:pt idx="1104">
                  <c:v>43084</c:v>
                </c:pt>
                <c:pt idx="1105">
                  <c:v>43083</c:v>
                </c:pt>
                <c:pt idx="1106">
                  <c:v>43082</c:v>
                </c:pt>
                <c:pt idx="1107">
                  <c:v>43081</c:v>
                </c:pt>
                <c:pt idx="1108">
                  <c:v>43080</c:v>
                </c:pt>
                <c:pt idx="1109">
                  <c:v>43077</c:v>
                </c:pt>
                <c:pt idx="1110">
                  <c:v>43076</c:v>
                </c:pt>
                <c:pt idx="1111">
                  <c:v>43075</c:v>
                </c:pt>
                <c:pt idx="1112">
                  <c:v>43074</c:v>
                </c:pt>
                <c:pt idx="1113">
                  <c:v>43073</c:v>
                </c:pt>
                <c:pt idx="1114">
                  <c:v>43070</c:v>
                </c:pt>
                <c:pt idx="1115">
                  <c:v>43069</c:v>
                </c:pt>
                <c:pt idx="1116">
                  <c:v>43068</c:v>
                </c:pt>
                <c:pt idx="1117">
                  <c:v>43067</c:v>
                </c:pt>
                <c:pt idx="1118">
                  <c:v>43066</c:v>
                </c:pt>
                <c:pt idx="1119">
                  <c:v>43063</c:v>
                </c:pt>
                <c:pt idx="1120">
                  <c:v>43061</c:v>
                </c:pt>
                <c:pt idx="1121">
                  <c:v>43060</c:v>
                </c:pt>
                <c:pt idx="1122">
                  <c:v>43059</c:v>
                </c:pt>
                <c:pt idx="1123">
                  <c:v>43056</c:v>
                </c:pt>
                <c:pt idx="1124">
                  <c:v>43055</c:v>
                </c:pt>
                <c:pt idx="1125">
                  <c:v>43054</c:v>
                </c:pt>
                <c:pt idx="1126">
                  <c:v>43053</c:v>
                </c:pt>
                <c:pt idx="1127">
                  <c:v>43052</c:v>
                </c:pt>
                <c:pt idx="1128">
                  <c:v>43049</c:v>
                </c:pt>
                <c:pt idx="1129">
                  <c:v>43048</c:v>
                </c:pt>
                <c:pt idx="1130">
                  <c:v>43047</c:v>
                </c:pt>
                <c:pt idx="1131">
                  <c:v>43046</c:v>
                </c:pt>
                <c:pt idx="1132">
                  <c:v>43045</c:v>
                </c:pt>
                <c:pt idx="1133">
                  <c:v>43042</c:v>
                </c:pt>
                <c:pt idx="1134">
                  <c:v>43041</c:v>
                </c:pt>
                <c:pt idx="1135">
                  <c:v>43040</c:v>
                </c:pt>
                <c:pt idx="1136">
                  <c:v>43039</c:v>
                </c:pt>
                <c:pt idx="1137">
                  <c:v>43038</c:v>
                </c:pt>
                <c:pt idx="1138">
                  <c:v>43035</c:v>
                </c:pt>
                <c:pt idx="1139">
                  <c:v>43034</c:v>
                </c:pt>
                <c:pt idx="1140">
                  <c:v>43033</c:v>
                </c:pt>
                <c:pt idx="1141">
                  <c:v>43032</c:v>
                </c:pt>
                <c:pt idx="1142">
                  <c:v>43031</c:v>
                </c:pt>
                <c:pt idx="1143">
                  <c:v>43028</c:v>
                </c:pt>
                <c:pt idx="1144">
                  <c:v>43027</c:v>
                </c:pt>
                <c:pt idx="1145">
                  <c:v>43026</c:v>
                </c:pt>
                <c:pt idx="1146">
                  <c:v>43025</c:v>
                </c:pt>
                <c:pt idx="1147">
                  <c:v>43024</c:v>
                </c:pt>
                <c:pt idx="1148">
                  <c:v>43021</c:v>
                </c:pt>
                <c:pt idx="1149">
                  <c:v>43020</c:v>
                </c:pt>
                <c:pt idx="1150">
                  <c:v>43019</c:v>
                </c:pt>
                <c:pt idx="1151">
                  <c:v>43018</c:v>
                </c:pt>
                <c:pt idx="1152">
                  <c:v>43014</c:v>
                </c:pt>
                <c:pt idx="1153">
                  <c:v>43013</c:v>
                </c:pt>
                <c:pt idx="1154">
                  <c:v>43012</c:v>
                </c:pt>
                <c:pt idx="1155">
                  <c:v>43011</c:v>
                </c:pt>
                <c:pt idx="1156">
                  <c:v>43010</c:v>
                </c:pt>
                <c:pt idx="1157">
                  <c:v>43007</c:v>
                </c:pt>
                <c:pt idx="1158">
                  <c:v>43006</c:v>
                </c:pt>
                <c:pt idx="1159">
                  <c:v>43005</c:v>
                </c:pt>
                <c:pt idx="1160">
                  <c:v>43004</c:v>
                </c:pt>
                <c:pt idx="1161">
                  <c:v>43003</c:v>
                </c:pt>
                <c:pt idx="1162">
                  <c:v>43000</c:v>
                </c:pt>
                <c:pt idx="1163">
                  <c:v>42999</c:v>
                </c:pt>
                <c:pt idx="1164">
                  <c:v>42998</c:v>
                </c:pt>
                <c:pt idx="1165">
                  <c:v>42997</c:v>
                </c:pt>
                <c:pt idx="1166">
                  <c:v>42996</c:v>
                </c:pt>
                <c:pt idx="1167">
                  <c:v>42993</c:v>
                </c:pt>
                <c:pt idx="1168">
                  <c:v>42992</c:v>
                </c:pt>
                <c:pt idx="1169">
                  <c:v>42991</c:v>
                </c:pt>
                <c:pt idx="1170">
                  <c:v>42990</c:v>
                </c:pt>
                <c:pt idx="1171">
                  <c:v>42989</c:v>
                </c:pt>
                <c:pt idx="1172">
                  <c:v>42986</c:v>
                </c:pt>
                <c:pt idx="1173">
                  <c:v>42985</c:v>
                </c:pt>
                <c:pt idx="1174">
                  <c:v>42984</c:v>
                </c:pt>
                <c:pt idx="1175">
                  <c:v>42983</c:v>
                </c:pt>
                <c:pt idx="1176">
                  <c:v>42979</c:v>
                </c:pt>
                <c:pt idx="1177">
                  <c:v>42978</c:v>
                </c:pt>
                <c:pt idx="1178">
                  <c:v>42977</c:v>
                </c:pt>
                <c:pt idx="1179">
                  <c:v>42976</c:v>
                </c:pt>
                <c:pt idx="1180">
                  <c:v>42975</c:v>
                </c:pt>
                <c:pt idx="1181">
                  <c:v>42972</c:v>
                </c:pt>
                <c:pt idx="1182">
                  <c:v>42971</c:v>
                </c:pt>
                <c:pt idx="1183">
                  <c:v>42970</c:v>
                </c:pt>
                <c:pt idx="1184">
                  <c:v>42969</c:v>
                </c:pt>
                <c:pt idx="1185">
                  <c:v>42968</c:v>
                </c:pt>
                <c:pt idx="1186">
                  <c:v>42965</c:v>
                </c:pt>
                <c:pt idx="1187">
                  <c:v>42964</c:v>
                </c:pt>
                <c:pt idx="1188">
                  <c:v>42963</c:v>
                </c:pt>
                <c:pt idx="1189">
                  <c:v>42962</c:v>
                </c:pt>
                <c:pt idx="1190">
                  <c:v>42961</c:v>
                </c:pt>
                <c:pt idx="1191">
                  <c:v>42957</c:v>
                </c:pt>
                <c:pt idx="1192">
                  <c:v>42956</c:v>
                </c:pt>
                <c:pt idx="1193">
                  <c:v>42955</c:v>
                </c:pt>
                <c:pt idx="1194">
                  <c:v>42954</c:v>
                </c:pt>
                <c:pt idx="1195">
                  <c:v>42951</c:v>
                </c:pt>
                <c:pt idx="1196">
                  <c:v>42950</c:v>
                </c:pt>
                <c:pt idx="1197">
                  <c:v>42949</c:v>
                </c:pt>
                <c:pt idx="1198">
                  <c:v>42948</c:v>
                </c:pt>
                <c:pt idx="1199">
                  <c:v>42947</c:v>
                </c:pt>
                <c:pt idx="1200">
                  <c:v>42944</c:v>
                </c:pt>
                <c:pt idx="1201">
                  <c:v>42943</c:v>
                </c:pt>
                <c:pt idx="1202">
                  <c:v>42942</c:v>
                </c:pt>
                <c:pt idx="1203">
                  <c:v>42941</c:v>
                </c:pt>
                <c:pt idx="1204">
                  <c:v>42940</c:v>
                </c:pt>
                <c:pt idx="1205">
                  <c:v>42937</c:v>
                </c:pt>
                <c:pt idx="1206">
                  <c:v>42936</c:v>
                </c:pt>
                <c:pt idx="1207">
                  <c:v>42935</c:v>
                </c:pt>
                <c:pt idx="1208">
                  <c:v>42934</c:v>
                </c:pt>
                <c:pt idx="1209">
                  <c:v>42933</c:v>
                </c:pt>
                <c:pt idx="1210">
                  <c:v>42930</c:v>
                </c:pt>
                <c:pt idx="1211">
                  <c:v>42929</c:v>
                </c:pt>
                <c:pt idx="1212">
                  <c:v>42928</c:v>
                </c:pt>
                <c:pt idx="1213">
                  <c:v>42927</c:v>
                </c:pt>
                <c:pt idx="1214">
                  <c:v>42926</c:v>
                </c:pt>
                <c:pt idx="1215">
                  <c:v>42923</c:v>
                </c:pt>
                <c:pt idx="1216">
                  <c:v>42922</c:v>
                </c:pt>
                <c:pt idx="1217">
                  <c:v>42921</c:v>
                </c:pt>
                <c:pt idx="1218">
                  <c:v>42916</c:v>
                </c:pt>
                <c:pt idx="1219">
                  <c:v>42915</c:v>
                </c:pt>
                <c:pt idx="1220">
                  <c:v>42914</c:v>
                </c:pt>
                <c:pt idx="1221">
                  <c:v>42913</c:v>
                </c:pt>
                <c:pt idx="1222">
                  <c:v>42912</c:v>
                </c:pt>
                <c:pt idx="1223">
                  <c:v>42909</c:v>
                </c:pt>
                <c:pt idx="1224">
                  <c:v>42908</c:v>
                </c:pt>
                <c:pt idx="1225">
                  <c:v>42907</c:v>
                </c:pt>
                <c:pt idx="1226">
                  <c:v>42906</c:v>
                </c:pt>
                <c:pt idx="1227">
                  <c:v>42905</c:v>
                </c:pt>
                <c:pt idx="1228">
                  <c:v>42902</c:v>
                </c:pt>
                <c:pt idx="1229">
                  <c:v>42901</c:v>
                </c:pt>
                <c:pt idx="1230">
                  <c:v>42900</c:v>
                </c:pt>
                <c:pt idx="1231">
                  <c:v>42899</c:v>
                </c:pt>
                <c:pt idx="1232">
                  <c:v>42898</c:v>
                </c:pt>
                <c:pt idx="1233">
                  <c:v>42895</c:v>
                </c:pt>
                <c:pt idx="1234">
                  <c:v>42894</c:v>
                </c:pt>
                <c:pt idx="1235">
                  <c:v>42893</c:v>
                </c:pt>
                <c:pt idx="1236">
                  <c:v>42892</c:v>
                </c:pt>
                <c:pt idx="1237">
                  <c:v>42891</c:v>
                </c:pt>
                <c:pt idx="1238">
                  <c:v>42888</c:v>
                </c:pt>
                <c:pt idx="1239">
                  <c:v>42887</c:v>
                </c:pt>
                <c:pt idx="1240">
                  <c:v>42886</c:v>
                </c:pt>
                <c:pt idx="1241">
                  <c:v>42885</c:v>
                </c:pt>
                <c:pt idx="1242">
                  <c:v>42881</c:v>
                </c:pt>
                <c:pt idx="1243">
                  <c:v>42880</c:v>
                </c:pt>
                <c:pt idx="1244">
                  <c:v>42879</c:v>
                </c:pt>
                <c:pt idx="1245">
                  <c:v>42878</c:v>
                </c:pt>
                <c:pt idx="1246">
                  <c:v>42877</c:v>
                </c:pt>
                <c:pt idx="1247">
                  <c:v>42874</c:v>
                </c:pt>
                <c:pt idx="1248">
                  <c:v>42873</c:v>
                </c:pt>
                <c:pt idx="1249">
                  <c:v>42872</c:v>
                </c:pt>
                <c:pt idx="1250">
                  <c:v>42871</c:v>
                </c:pt>
                <c:pt idx="1251">
                  <c:v>42870</c:v>
                </c:pt>
                <c:pt idx="1252">
                  <c:v>42867</c:v>
                </c:pt>
                <c:pt idx="1253">
                  <c:v>42866</c:v>
                </c:pt>
                <c:pt idx="1254">
                  <c:v>42865</c:v>
                </c:pt>
                <c:pt idx="1255">
                  <c:v>42864</c:v>
                </c:pt>
                <c:pt idx="1256">
                  <c:v>42863</c:v>
                </c:pt>
                <c:pt idx="1257">
                  <c:v>42860</c:v>
                </c:pt>
                <c:pt idx="1258">
                  <c:v>42859</c:v>
                </c:pt>
                <c:pt idx="1259">
                  <c:v>42858</c:v>
                </c:pt>
                <c:pt idx="1260">
                  <c:v>42857</c:v>
                </c:pt>
                <c:pt idx="1261">
                  <c:v>42856</c:v>
                </c:pt>
                <c:pt idx="1262">
                  <c:v>42853</c:v>
                </c:pt>
                <c:pt idx="1263">
                  <c:v>42852</c:v>
                </c:pt>
                <c:pt idx="1264">
                  <c:v>42851</c:v>
                </c:pt>
                <c:pt idx="1265">
                  <c:v>42850</c:v>
                </c:pt>
                <c:pt idx="1266">
                  <c:v>42849</c:v>
                </c:pt>
                <c:pt idx="1267">
                  <c:v>42846</c:v>
                </c:pt>
                <c:pt idx="1268">
                  <c:v>42845</c:v>
                </c:pt>
                <c:pt idx="1269">
                  <c:v>42844</c:v>
                </c:pt>
                <c:pt idx="1270">
                  <c:v>42843</c:v>
                </c:pt>
                <c:pt idx="1271">
                  <c:v>42842</c:v>
                </c:pt>
                <c:pt idx="1272">
                  <c:v>42838</c:v>
                </c:pt>
                <c:pt idx="1273">
                  <c:v>42837</c:v>
                </c:pt>
                <c:pt idx="1274">
                  <c:v>42836</c:v>
                </c:pt>
                <c:pt idx="1275">
                  <c:v>42835</c:v>
                </c:pt>
                <c:pt idx="1276">
                  <c:v>42832</c:v>
                </c:pt>
                <c:pt idx="1277">
                  <c:v>42831</c:v>
                </c:pt>
                <c:pt idx="1278">
                  <c:v>42830</c:v>
                </c:pt>
                <c:pt idx="1279">
                  <c:v>42829</c:v>
                </c:pt>
                <c:pt idx="1280">
                  <c:v>42828</c:v>
                </c:pt>
                <c:pt idx="1281">
                  <c:v>42825</c:v>
                </c:pt>
                <c:pt idx="1282">
                  <c:v>42824</c:v>
                </c:pt>
                <c:pt idx="1283">
                  <c:v>42823</c:v>
                </c:pt>
                <c:pt idx="1284">
                  <c:v>42822</c:v>
                </c:pt>
                <c:pt idx="1285">
                  <c:v>42821</c:v>
                </c:pt>
                <c:pt idx="1286">
                  <c:v>42818</c:v>
                </c:pt>
                <c:pt idx="1287">
                  <c:v>42817</c:v>
                </c:pt>
                <c:pt idx="1288">
                  <c:v>42816</c:v>
                </c:pt>
                <c:pt idx="1289">
                  <c:v>42815</c:v>
                </c:pt>
                <c:pt idx="1290">
                  <c:v>42814</c:v>
                </c:pt>
                <c:pt idx="1291">
                  <c:v>42811</c:v>
                </c:pt>
                <c:pt idx="1292">
                  <c:v>42810</c:v>
                </c:pt>
                <c:pt idx="1293">
                  <c:v>42809</c:v>
                </c:pt>
                <c:pt idx="1294">
                  <c:v>42808</c:v>
                </c:pt>
                <c:pt idx="1295">
                  <c:v>42807</c:v>
                </c:pt>
                <c:pt idx="1296">
                  <c:v>42804</c:v>
                </c:pt>
                <c:pt idx="1297">
                  <c:v>42803</c:v>
                </c:pt>
                <c:pt idx="1298">
                  <c:v>42802</c:v>
                </c:pt>
                <c:pt idx="1299">
                  <c:v>42801</c:v>
                </c:pt>
                <c:pt idx="1300">
                  <c:v>42800</c:v>
                </c:pt>
                <c:pt idx="1301">
                  <c:v>42797</c:v>
                </c:pt>
                <c:pt idx="1302">
                  <c:v>42796</c:v>
                </c:pt>
                <c:pt idx="1303">
                  <c:v>42795</c:v>
                </c:pt>
                <c:pt idx="1304">
                  <c:v>42794</c:v>
                </c:pt>
                <c:pt idx="1305">
                  <c:v>42793</c:v>
                </c:pt>
                <c:pt idx="1306">
                  <c:v>42790</c:v>
                </c:pt>
                <c:pt idx="1307">
                  <c:v>42789</c:v>
                </c:pt>
                <c:pt idx="1308">
                  <c:v>42788</c:v>
                </c:pt>
                <c:pt idx="1309">
                  <c:v>42787</c:v>
                </c:pt>
                <c:pt idx="1310">
                  <c:v>42783</c:v>
                </c:pt>
                <c:pt idx="1311">
                  <c:v>42782</c:v>
                </c:pt>
                <c:pt idx="1312">
                  <c:v>42781</c:v>
                </c:pt>
                <c:pt idx="1313">
                  <c:v>42780</c:v>
                </c:pt>
                <c:pt idx="1314">
                  <c:v>42779</c:v>
                </c:pt>
                <c:pt idx="1315">
                  <c:v>42776</c:v>
                </c:pt>
                <c:pt idx="1316">
                  <c:v>42775</c:v>
                </c:pt>
                <c:pt idx="1317">
                  <c:v>42774</c:v>
                </c:pt>
                <c:pt idx="1318">
                  <c:v>42773</c:v>
                </c:pt>
                <c:pt idx="1319">
                  <c:v>42772</c:v>
                </c:pt>
                <c:pt idx="1320">
                  <c:v>42769</c:v>
                </c:pt>
                <c:pt idx="1321">
                  <c:v>42768</c:v>
                </c:pt>
                <c:pt idx="1322">
                  <c:v>42767</c:v>
                </c:pt>
                <c:pt idx="1323">
                  <c:v>42766</c:v>
                </c:pt>
                <c:pt idx="1324">
                  <c:v>42765</c:v>
                </c:pt>
                <c:pt idx="1325">
                  <c:v>42762</c:v>
                </c:pt>
                <c:pt idx="1326">
                  <c:v>42761</c:v>
                </c:pt>
                <c:pt idx="1327">
                  <c:v>42760</c:v>
                </c:pt>
                <c:pt idx="1328">
                  <c:v>42759</c:v>
                </c:pt>
                <c:pt idx="1329">
                  <c:v>42758</c:v>
                </c:pt>
                <c:pt idx="1330">
                  <c:v>42755</c:v>
                </c:pt>
                <c:pt idx="1331">
                  <c:v>42754</c:v>
                </c:pt>
                <c:pt idx="1332">
                  <c:v>42753</c:v>
                </c:pt>
                <c:pt idx="1333">
                  <c:v>42752</c:v>
                </c:pt>
                <c:pt idx="1334">
                  <c:v>42748</c:v>
                </c:pt>
                <c:pt idx="1335">
                  <c:v>42747</c:v>
                </c:pt>
                <c:pt idx="1336">
                  <c:v>42746</c:v>
                </c:pt>
                <c:pt idx="1337">
                  <c:v>42745</c:v>
                </c:pt>
                <c:pt idx="1338">
                  <c:v>42744</c:v>
                </c:pt>
                <c:pt idx="1339">
                  <c:v>42741</c:v>
                </c:pt>
                <c:pt idx="1340">
                  <c:v>42740</c:v>
                </c:pt>
                <c:pt idx="1341">
                  <c:v>42739</c:v>
                </c:pt>
                <c:pt idx="1342">
                  <c:v>42738</c:v>
                </c:pt>
                <c:pt idx="1343">
                  <c:v>42734</c:v>
                </c:pt>
                <c:pt idx="1344">
                  <c:v>42733</c:v>
                </c:pt>
                <c:pt idx="1345">
                  <c:v>42732</c:v>
                </c:pt>
                <c:pt idx="1346">
                  <c:v>42731</c:v>
                </c:pt>
                <c:pt idx="1347">
                  <c:v>42730</c:v>
                </c:pt>
                <c:pt idx="1348">
                  <c:v>42727</c:v>
                </c:pt>
                <c:pt idx="1349">
                  <c:v>42726</c:v>
                </c:pt>
                <c:pt idx="1350">
                  <c:v>42725</c:v>
                </c:pt>
                <c:pt idx="1351">
                  <c:v>42724</c:v>
                </c:pt>
                <c:pt idx="1352">
                  <c:v>42723</c:v>
                </c:pt>
                <c:pt idx="1353">
                  <c:v>42720</c:v>
                </c:pt>
                <c:pt idx="1354">
                  <c:v>42719</c:v>
                </c:pt>
                <c:pt idx="1355">
                  <c:v>42718</c:v>
                </c:pt>
                <c:pt idx="1356">
                  <c:v>42717</c:v>
                </c:pt>
                <c:pt idx="1357">
                  <c:v>42716</c:v>
                </c:pt>
                <c:pt idx="1358">
                  <c:v>42713</c:v>
                </c:pt>
                <c:pt idx="1359">
                  <c:v>42712</c:v>
                </c:pt>
                <c:pt idx="1360">
                  <c:v>42711</c:v>
                </c:pt>
                <c:pt idx="1361">
                  <c:v>42710</c:v>
                </c:pt>
                <c:pt idx="1362">
                  <c:v>42709</c:v>
                </c:pt>
                <c:pt idx="1363">
                  <c:v>42706</c:v>
                </c:pt>
                <c:pt idx="1364">
                  <c:v>42705</c:v>
                </c:pt>
                <c:pt idx="1365">
                  <c:v>42704</c:v>
                </c:pt>
                <c:pt idx="1366">
                  <c:v>42703</c:v>
                </c:pt>
                <c:pt idx="1367">
                  <c:v>42702</c:v>
                </c:pt>
                <c:pt idx="1368">
                  <c:v>42699</c:v>
                </c:pt>
                <c:pt idx="1369">
                  <c:v>42698</c:v>
                </c:pt>
                <c:pt idx="1370">
                  <c:v>42697</c:v>
                </c:pt>
                <c:pt idx="1371">
                  <c:v>42696</c:v>
                </c:pt>
                <c:pt idx="1372">
                  <c:v>42695</c:v>
                </c:pt>
                <c:pt idx="1373">
                  <c:v>42692</c:v>
                </c:pt>
                <c:pt idx="1374">
                  <c:v>42691</c:v>
                </c:pt>
                <c:pt idx="1375">
                  <c:v>42690</c:v>
                </c:pt>
                <c:pt idx="1376">
                  <c:v>42689</c:v>
                </c:pt>
                <c:pt idx="1377">
                  <c:v>42688</c:v>
                </c:pt>
                <c:pt idx="1378">
                  <c:v>42685</c:v>
                </c:pt>
                <c:pt idx="1379">
                  <c:v>42684</c:v>
                </c:pt>
                <c:pt idx="1380">
                  <c:v>42683</c:v>
                </c:pt>
                <c:pt idx="1381">
                  <c:v>42682</c:v>
                </c:pt>
                <c:pt idx="1382">
                  <c:v>42681</c:v>
                </c:pt>
                <c:pt idx="1383">
                  <c:v>42678</c:v>
                </c:pt>
                <c:pt idx="1384">
                  <c:v>42677</c:v>
                </c:pt>
                <c:pt idx="1385">
                  <c:v>42676</c:v>
                </c:pt>
                <c:pt idx="1386">
                  <c:v>42675</c:v>
                </c:pt>
                <c:pt idx="1387">
                  <c:v>42674</c:v>
                </c:pt>
                <c:pt idx="1388">
                  <c:v>42671</c:v>
                </c:pt>
                <c:pt idx="1389">
                  <c:v>42670</c:v>
                </c:pt>
                <c:pt idx="1390">
                  <c:v>42669</c:v>
                </c:pt>
                <c:pt idx="1391">
                  <c:v>42668</c:v>
                </c:pt>
                <c:pt idx="1392">
                  <c:v>42667</c:v>
                </c:pt>
                <c:pt idx="1393">
                  <c:v>42664</c:v>
                </c:pt>
                <c:pt idx="1394">
                  <c:v>42663</c:v>
                </c:pt>
                <c:pt idx="1395">
                  <c:v>42662</c:v>
                </c:pt>
                <c:pt idx="1396">
                  <c:v>42661</c:v>
                </c:pt>
                <c:pt idx="1397">
                  <c:v>42660</c:v>
                </c:pt>
                <c:pt idx="1398">
                  <c:v>42657</c:v>
                </c:pt>
                <c:pt idx="1399">
                  <c:v>42656</c:v>
                </c:pt>
                <c:pt idx="1400">
                  <c:v>42655</c:v>
                </c:pt>
                <c:pt idx="1401">
                  <c:v>42654</c:v>
                </c:pt>
                <c:pt idx="1402">
                  <c:v>42653</c:v>
                </c:pt>
                <c:pt idx="1403">
                  <c:v>42650</c:v>
                </c:pt>
                <c:pt idx="1404">
                  <c:v>42649</c:v>
                </c:pt>
                <c:pt idx="1405">
                  <c:v>42648</c:v>
                </c:pt>
                <c:pt idx="1406">
                  <c:v>42647</c:v>
                </c:pt>
                <c:pt idx="1407">
                  <c:v>42646</c:v>
                </c:pt>
                <c:pt idx="1408">
                  <c:v>42643</c:v>
                </c:pt>
                <c:pt idx="1409">
                  <c:v>42642</c:v>
                </c:pt>
                <c:pt idx="1410">
                  <c:v>42641</c:v>
                </c:pt>
                <c:pt idx="1411">
                  <c:v>42640</c:v>
                </c:pt>
                <c:pt idx="1412">
                  <c:v>42639</c:v>
                </c:pt>
                <c:pt idx="1413">
                  <c:v>42636</c:v>
                </c:pt>
                <c:pt idx="1414">
                  <c:v>42635</c:v>
                </c:pt>
                <c:pt idx="1415">
                  <c:v>42634</c:v>
                </c:pt>
                <c:pt idx="1416">
                  <c:v>42633</c:v>
                </c:pt>
                <c:pt idx="1417">
                  <c:v>42632</c:v>
                </c:pt>
                <c:pt idx="1418">
                  <c:v>42629</c:v>
                </c:pt>
                <c:pt idx="1419">
                  <c:v>42628</c:v>
                </c:pt>
                <c:pt idx="1420">
                  <c:v>42627</c:v>
                </c:pt>
                <c:pt idx="1421">
                  <c:v>42626</c:v>
                </c:pt>
                <c:pt idx="1422">
                  <c:v>42625</c:v>
                </c:pt>
                <c:pt idx="1423">
                  <c:v>42622</c:v>
                </c:pt>
                <c:pt idx="1424">
                  <c:v>42621</c:v>
                </c:pt>
                <c:pt idx="1425">
                  <c:v>42620</c:v>
                </c:pt>
                <c:pt idx="1426">
                  <c:v>42619</c:v>
                </c:pt>
                <c:pt idx="1427">
                  <c:v>42618</c:v>
                </c:pt>
                <c:pt idx="1428">
                  <c:v>42615</c:v>
                </c:pt>
                <c:pt idx="1429">
                  <c:v>42614</c:v>
                </c:pt>
                <c:pt idx="1430">
                  <c:v>42613</c:v>
                </c:pt>
                <c:pt idx="1431">
                  <c:v>42612</c:v>
                </c:pt>
                <c:pt idx="1432">
                  <c:v>42611</c:v>
                </c:pt>
                <c:pt idx="1433">
                  <c:v>42608</c:v>
                </c:pt>
                <c:pt idx="1434">
                  <c:v>42607</c:v>
                </c:pt>
                <c:pt idx="1435">
                  <c:v>42606</c:v>
                </c:pt>
                <c:pt idx="1436">
                  <c:v>42605</c:v>
                </c:pt>
                <c:pt idx="1437">
                  <c:v>42604</c:v>
                </c:pt>
                <c:pt idx="1438">
                  <c:v>42601</c:v>
                </c:pt>
                <c:pt idx="1439">
                  <c:v>42600</c:v>
                </c:pt>
                <c:pt idx="1440">
                  <c:v>42599</c:v>
                </c:pt>
                <c:pt idx="1441">
                  <c:v>42598</c:v>
                </c:pt>
                <c:pt idx="1442">
                  <c:v>42597</c:v>
                </c:pt>
                <c:pt idx="1443">
                  <c:v>42594</c:v>
                </c:pt>
                <c:pt idx="1444">
                  <c:v>42593</c:v>
                </c:pt>
                <c:pt idx="1445">
                  <c:v>42592</c:v>
                </c:pt>
                <c:pt idx="1446">
                  <c:v>42591</c:v>
                </c:pt>
                <c:pt idx="1447">
                  <c:v>42590</c:v>
                </c:pt>
                <c:pt idx="1448">
                  <c:v>42587</c:v>
                </c:pt>
                <c:pt idx="1449">
                  <c:v>42586</c:v>
                </c:pt>
                <c:pt idx="1450">
                  <c:v>42585</c:v>
                </c:pt>
                <c:pt idx="1451">
                  <c:v>42584</c:v>
                </c:pt>
                <c:pt idx="1452">
                  <c:v>42583</c:v>
                </c:pt>
                <c:pt idx="1453">
                  <c:v>42580</c:v>
                </c:pt>
                <c:pt idx="1454">
                  <c:v>42579</c:v>
                </c:pt>
                <c:pt idx="1455">
                  <c:v>42578</c:v>
                </c:pt>
                <c:pt idx="1456">
                  <c:v>42577</c:v>
                </c:pt>
                <c:pt idx="1457">
                  <c:v>42576</c:v>
                </c:pt>
                <c:pt idx="1458">
                  <c:v>42573</c:v>
                </c:pt>
                <c:pt idx="1459">
                  <c:v>42572</c:v>
                </c:pt>
                <c:pt idx="1460">
                  <c:v>42571</c:v>
                </c:pt>
                <c:pt idx="1461">
                  <c:v>42570</c:v>
                </c:pt>
                <c:pt idx="1462">
                  <c:v>42569</c:v>
                </c:pt>
                <c:pt idx="1463">
                  <c:v>42566</c:v>
                </c:pt>
                <c:pt idx="1464">
                  <c:v>42565</c:v>
                </c:pt>
                <c:pt idx="1465">
                  <c:v>42564</c:v>
                </c:pt>
                <c:pt idx="1466">
                  <c:v>42563</c:v>
                </c:pt>
                <c:pt idx="1467">
                  <c:v>42562</c:v>
                </c:pt>
                <c:pt idx="1468">
                  <c:v>42559</c:v>
                </c:pt>
                <c:pt idx="1469">
                  <c:v>42558</c:v>
                </c:pt>
                <c:pt idx="1470">
                  <c:v>42557</c:v>
                </c:pt>
                <c:pt idx="1471">
                  <c:v>42556</c:v>
                </c:pt>
                <c:pt idx="1472">
                  <c:v>42555</c:v>
                </c:pt>
                <c:pt idx="1473">
                  <c:v>42552</c:v>
                </c:pt>
                <c:pt idx="1474">
                  <c:v>42551</c:v>
                </c:pt>
                <c:pt idx="1475">
                  <c:v>42550</c:v>
                </c:pt>
                <c:pt idx="1476">
                  <c:v>42549</c:v>
                </c:pt>
                <c:pt idx="1477">
                  <c:v>42548</c:v>
                </c:pt>
                <c:pt idx="1478">
                  <c:v>42545</c:v>
                </c:pt>
                <c:pt idx="1479">
                  <c:v>42544</c:v>
                </c:pt>
                <c:pt idx="1480">
                  <c:v>42543</c:v>
                </c:pt>
                <c:pt idx="1481">
                  <c:v>42542</c:v>
                </c:pt>
                <c:pt idx="1482">
                  <c:v>42541</c:v>
                </c:pt>
                <c:pt idx="1483">
                  <c:v>42538</c:v>
                </c:pt>
                <c:pt idx="1484">
                  <c:v>42537</c:v>
                </c:pt>
                <c:pt idx="1485">
                  <c:v>42536</c:v>
                </c:pt>
                <c:pt idx="1486">
                  <c:v>42535</c:v>
                </c:pt>
                <c:pt idx="1487">
                  <c:v>42534</c:v>
                </c:pt>
                <c:pt idx="1488">
                  <c:v>42531</c:v>
                </c:pt>
                <c:pt idx="1489">
                  <c:v>42530</c:v>
                </c:pt>
                <c:pt idx="1490">
                  <c:v>42529</c:v>
                </c:pt>
                <c:pt idx="1491">
                  <c:v>42528</c:v>
                </c:pt>
                <c:pt idx="1492">
                  <c:v>42527</c:v>
                </c:pt>
                <c:pt idx="1493">
                  <c:v>42524</c:v>
                </c:pt>
                <c:pt idx="1494">
                  <c:v>42523</c:v>
                </c:pt>
                <c:pt idx="1495">
                  <c:v>42522</c:v>
                </c:pt>
                <c:pt idx="1496">
                  <c:v>42521</c:v>
                </c:pt>
                <c:pt idx="1497">
                  <c:v>42520</c:v>
                </c:pt>
                <c:pt idx="1498">
                  <c:v>42517</c:v>
                </c:pt>
                <c:pt idx="1499">
                  <c:v>42516</c:v>
                </c:pt>
                <c:pt idx="1500">
                  <c:v>42515</c:v>
                </c:pt>
                <c:pt idx="1501">
                  <c:v>42514</c:v>
                </c:pt>
                <c:pt idx="1502">
                  <c:v>42513</c:v>
                </c:pt>
                <c:pt idx="1503">
                  <c:v>42510</c:v>
                </c:pt>
                <c:pt idx="1504">
                  <c:v>42509</c:v>
                </c:pt>
                <c:pt idx="1505">
                  <c:v>42508</c:v>
                </c:pt>
                <c:pt idx="1506">
                  <c:v>42507</c:v>
                </c:pt>
                <c:pt idx="1507">
                  <c:v>42506</c:v>
                </c:pt>
                <c:pt idx="1508">
                  <c:v>42503</c:v>
                </c:pt>
                <c:pt idx="1509">
                  <c:v>42502</c:v>
                </c:pt>
                <c:pt idx="1510">
                  <c:v>42501</c:v>
                </c:pt>
                <c:pt idx="1511">
                  <c:v>42500</c:v>
                </c:pt>
                <c:pt idx="1512">
                  <c:v>42499</c:v>
                </c:pt>
                <c:pt idx="1513">
                  <c:v>42496</c:v>
                </c:pt>
                <c:pt idx="1514">
                  <c:v>42495</c:v>
                </c:pt>
                <c:pt idx="1515">
                  <c:v>42494</c:v>
                </c:pt>
                <c:pt idx="1516">
                  <c:v>42493</c:v>
                </c:pt>
                <c:pt idx="1517">
                  <c:v>42492</c:v>
                </c:pt>
                <c:pt idx="1518">
                  <c:v>42489</c:v>
                </c:pt>
                <c:pt idx="1519">
                  <c:v>42488</c:v>
                </c:pt>
                <c:pt idx="1520">
                  <c:v>42487</c:v>
                </c:pt>
                <c:pt idx="1521">
                  <c:v>42486</c:v>
                </c:pt>
                <c:pt idx="1522">
                  <c:v>42485</c:v>
                </c:pt>
                <c:pt idx="1523">
                  <c:v>42482</c:v>
                </c:pt>
                <c:pt idx="1524">
                  <c:v>42481</c:v>
                </c:pt>
                <c:pt idx="1525">
                  <c:v>42480</c:v>
                </c:pt>
                <c:pt idx="1526">
                  <c:v>42479</c:v>
                </c:pt>
                <c:pt idx="1527">
                  <c:v>42478</c:v>
                </c:pt>
                <c:pt idx="1528">
                  <c:v>42475</c:v>
                </c:pt>
                <c:pt idx="1529">
                  <c:v>42474</c:v>
                </c:pt>
                <c:pt idx="1530">
                  <c:v>42473</c:v>
                </c:pt>
                <c:pt idx="1531">
                  <c:v>42472</c:v>
                </c:pt>
                <c:pt idx="1532">
                  <c:v>42471</c:v>
                </c:pt>
                <c:pt idx="1533">
                  <c:v>42468</c:v>
                </c:pt>
                <c:pt idx="1534">
                  <c:v>42467</c:v>
                </c:pt>
                <c:pt idx="1535">
                  <c:v>42466</c:v>
                </c:pt>
                <c:pt idx="1536">
                  <c:v>42465</c:v>
                </c:pt>
                <c:pt idx="1537">
                  <c:v>42464</c:v>
                </c:pt>
                <c:pt idx="1538">
                  <c:v>42461</c:v>
                </c:pt>
                <c:pt idx="1539">
                  <c:v>42460</c:v>
                </c:pt>
                <c:pt idx="1540">
                  <c:v>42459</c:v>
                </c:pt>
                <c:pt idx="1541">
                  <c:v>42458</c:v>
                </c:pt>
                <c:pt idx="1542">
                  <c:v>42457</c:v>
                </c:pt>
                <c:pt idx="1543">
                  <c:v>42454</c:v>
                </c:pt>
                <c:pt idx="1544">
                  <c:v>42453</c:v>
                </c:pt>
                <c:pt idx="1545">
                  <c:v>42452</c:v>
                </c:pt>
                <c:pt idx="1546">
                  <c:v>42451</c:v>
                </c:pt>
                <c:pt idx="1547">
                  <c:v>42450</c:v>
                </c:pt>
                <c:pt idx="1548">
                  <c:v>42447</c:v>
                </c:pt>
                <c:pt idx="1549">
                  <c:v>42446</c:v>
                </c:pt>
                <c:pt idx="1550">
                  <c:v>42445</c:v>
                </c:pt>
                <c:pt idx="1551">
                  <c:v>42444</c:v>
                </c:pt>
                <c:pt idx="1552">
                  <c:v>42443</c:v>
                </c:pt>
                <c:pt idx="1553">
                  <c:v>42440</c:v>
                </c:pt>
                <c:pt idx="1554">
                  <c:v>42439</c:v>
                </c:pt>
                <c:pt idx="1555">
                  <c:v>42438</c:v>
                </c:pt>
                <c:pt idx="1556">
                  <c:v>42437</c:v>
                </c:pt>
                <c:pt idx="1557">
                  <c:v>42436</c:v>
                </c:pt>
                <c:pt idx="1558">
                  <c:v>42433</c:v>
                </c:pt>
                <c:pt idx="1559">
                  <c:v>42432</c:v>
                </c:pt>
                <c:pt idx="1560">
                  <c:v>42431</c:v>
                </c:pt>
                <c:pt idx="1561">
                  <c:v>42430</c:v>
                </c:pt>
                <c:pt idx="1562">
                  <c:v>42429</c:v>
                </c:pt>
                <c:pt idx="1563">
                  <c:v>42426</c:v>
                </c:pt>
                <c:pt idx="1564">
                  <c:v>42425</c:v>
                </c:pt>
                <c:pt idx="1565">
                  <c:v>42424</c:v>
                </c:pt>
                <c:pt idx="1566">
                  <c:v>42423</c:v>
                </c:pt>
                <c:pt idx="1567">
                  <c:v>42422</c:v>
                </c:pt>
                <c:pt idx="1568">
                  <c:v>42419</c:v>
                </c:pt>
                <c:pt idx="1569">
                  <c:v>42418</c:v>
                </c:pt>
                <c:pt idx="1570">
                  <c:v>42417</c:v>
                </c:pt>
                <c:pt idx="1571">
                  <c:v>42416</c:v>
                </c:pt>
                <c:pt idx="1572">
                  <c:v>42415</c:v>
                </c:pt>
                <c:pt idx="1573">
                  <c:v>42412</c:v>
                </c:pt>
                <c:pt idx="1574">
                  <c:v>42411</c:v>
                </c:pt>
                <c:pt idx="1575">
                  <c:v>42410</c:v>
                </c:pt>
                <c:pt idx="1576">
                  <c:v>42409</c:v>
                </c:pt>
                <c:pt idx="1577">
                  <c:v>42408</c:v>
                </c:pt>
                <c:pt idx="1578">
                  <c:v>42405</c:v>
                </c:pt>
                <c:pt idx="1579">
                  <c:v>42404</c:v>
                </c:pt>
                <c:pt idx="1580">
                  <c:v>42403</c:v>
                </c:pt>
                <c:pt idx="1581">
                  <c:v>42402</c:v>
                </c:pt>
                <c:pt idx="1582">
                  <c:v>42401</c:v>
                </c:pt>
                <c:pt idx="1583">
                  <c:v>42398</c:v>
                </c:pt>
                <c:pt idx="1584">
                  <c:v>42397</c:v>
                </c:pt>
                <c:pt idx="1585">
                  <c:v>42396</c:v>
                </c:pt>
                <c:pt idx="1586">
                  <c:v>42395</c:v>
                </c:pt>
                <c:pt idx="1587">
                  <c:v>42394</c:v>
                </c:pt>
                <c:pt idx="1588">
                  <c:v>42391</c:v>
                </c:pt>
                <c:pt idx="1589">
                  <c:v>42390</c:v>
                </c:pt>
                <c:pt idx="1590">
                  <c:v>42389</c:v>
                </c:pt>
                <c:pt idx="1591">
                  <c:v>42388</c:v>
                </c:pt>
                <c:pt idx="1592">
                  <c:v>42387</c:v>
                </c:pt>
                <c:pt idx="1593">
                  <c:v>42384</c:v>
                </c:pt>
                <c:pt idx="1594">
                  <c:v>42383</c:v>
                </c:pt>
                <c:pt idx="1595">
                  <c:v>42382</c:v>
                </c:pt>
                <c:pt idx="1596">
                  <c:v>42381</c:v>
                </c:pt>
                <c:pt idx="1597">
                  <c:v>42380</c:v>
                </c:pt>
                <c:pt idx="1598">
                  <c:v>42377</c:v>
                </c:pt>
                <c:pt idx="1599">
                  <c:v>42376</c:v>
                </c:pt>
                <c:pt idx="1600">
                  <c:v>42375</c:v>
                </c:pt>
                <c:pt idx="1601">
                  <c:v>42374</c:v>
                </c:pt>
                <c:pt idx="1602">
                  <c:v>42373</c:v>
                </c:pt>
                <c:pt idx="1603">
                  <c:v>42370</c:v>
                </c:pt>
              </c:numCache>
            </c:numRef>
          </c:cat>
          <c:val>
            <c:numRef>
              <c:f>Fuel!$AD$94:$AD$1697</c:f>
              <c:numCache>
                <c:formatCode>0.00</c:formatCode>
                <c:ptCount val="1604"/>
                <c:pt idx="1">
                  <c:v>653.38239159001307</c:v>
                </c:pt>
                <c:pt idx="2">
                  <c:v>628.43626806833106</c:v>
                </c:pt>
                <c:pt idx="3">
                  <c:v>656.17871222076224</c:v>
                </c:pt>
                <c:pt idx="4">
                  <c:v>669.27726675427073</c:v>
                </c:pt>
                <c:pt idx="5">
                  <c:v>649.48226018396849</c:v>
                </c:pt>
                <c:pt idx="6">
                  <c:v>636.08935611038112</c:v>
                </c:pt>
                <c:pt idx="7">
                  <c:v>675.45860709592637</c:v>
                </c:pt>
                <c:pt idx="8">
                  <c:v>671.77923784494078</c:v>
                </c:pt>
                <c:pt idx="9">
                  <c:v>654.11826544021028</c:v>
                </c:pt>
                <c:pt idx="10">
                  <c:v>637.48751642575553</c:v>
                </c:pt>
                <c:pt idx="11">
                  <c:v>599.51642575558481</c:v>
                </c:pt>
                <c:pt idx="12">
                  <c:v>626.59658344283832</c:v>
                </c:pt>
                <c:pt idx="13">
                  <c:v>617.03022339027598</c:v>
                </c:pt>
                <c:pt idx="14">
                  <c:v>617.83968462549274</c:v>
                </c:pt>
                <c:pt idx="15">
                  <c:v>649.11432325886994</c:v>
                </c:pt>
                <c:pt idx="16">
                  <c:v>656.10512483574234</c:v>
                </c:pt>
                <c:pt idx="17">
                  <c:v>648.37844940867274</c:v>
                </c:pt>
                <c:pt idx="18">
                  <c:v>645.95006570302246</c:v>
                </c:pt>
                <c:pt idx="19">
                  <c:v>680.60972404730614</c:v>
                </c:pt>
                <c:pt idx="20">
                  <c:v>661.25624178712224</c:v>
                </c:pt>
                <c:pt idx="21">
                  <c:v>670.16031537450726</c:v>
                </c:pt>
                <c:pt idx="22">
                  <c:v>733.88699080157699</c:v>
                </c:pt>
                <c:pt idx="23">
                  <c:v>715.1222076215505</c:v>
                </c:pt>
                <c:pt idx="24">
                  <c:v>725.71879106438905</c:v>
                </c:pt>
                <c:pt idx="25">
                  <c:v>691.79500657030235</c:v>
                </c:pt>
                <c:pt idx="26">
                  <c:v>687.52693823915899</c:v>
                </c:pt>
                <c:pt idx="27">
                  <c:v>634.39684625492771</c:v>
                </c:pt>
                <c:pt idx="28">
                  <c:v>622.69645203679374</c:v>
                </c:pt>
                <c:pt idx="29">
                  <c:v>579.57424441524313</c:v>
                </c:pt>
                <c:pt idx="30">
                  <c:v>607.24310118265441</c:v>
                </c:pt>
                <c:pt idx="31">
                  <c:v>656.47306176084101</c:v>
                </c:pt>
                <c:pt idx="32">
                  <c:v>705.62943495400793</c:v>
                </c:pt>
                <c:pt idx="33">
                  <c:v>691.35348226018402</c:v>
                </c:pt>
                <c:pt idx="34">
                  <c:v>687.01182654402101</c:v>
                </c:pt>
                <c:pt idx="35">
                  <c:v>807.76872536136659</c:v>
                </c:pt>
                <c:pt idx="36">
                  <c:v>754.49145860709598</c:v>
                </c:pt>
                <c:pt idx="37">
                  <c:v>699.00657030223385</c:v>
                </c:pt>
                <c:pt idx="38">
                  <c:v>644.55190538764782</c:v>
                </c:pt>
                <c:pt idx="39">
                  <c:v>645.65571616294346</c:v>
                </c:pt>
                <c:pt idx="40">
                  <c:v>594.36530880420491</c:v>
                </c:pt>
                <c:pt idx="41">
                  <c:v>580.38370565045989</c:v>
                </c:pt>
                <c:pt idx="42">
                  <c:v>558.01314060446782</c:v>
                </c:pt>
                <c:pt idx="43">
                  <c:v>569.12483574244425</c:v>
                </c:pt>
                <c:pt idx="44">
                  <c:v>563.90013140604469</c:v>
                </c:pt>
                <c:pt idx="45">
                  <c:v>563.82654402102503</c:v>
                </c:pt>
                <c:pt idx="46">
                  <c:v>553.52431011826548</c:v>
                </c:pt>
                <c:pt idx="47">
                  <c:v>549.77135348226011</c:v>
                </c:pt>
                <c:pt idx="48">
                  <c:v>563.53219448094615</c:v>
                </c:pt>
                <c:pt idx="49">
                  <c:v>557.27726675427073</c:v>
                </c:pt>
                <c:pt idx="50">
                  <c:v>590.02365308804212</c:v>
                </c:pt>
                <c:pt idx="51">
                  <c:v>581.1195795006571</c:v>
                </c:pt>
                <c:pt idx="52">
                  <c:v>568.90407358738503</c:v>
                </c:pt>
                <c:pt idx="53">
                  <c:v>572.95137976346916</c:v>
                </c:pt>
                <c:pt idx="54">
                  <c:v>569.93429697766101</c:v>
                </c:pt>
                <c:pt idx="55">
                  <c:v>583.76872536136671</c:v>
                </c:pt>
                <c:pt idx="56">
                  <c:v>586.04993429697765</c:v>
                </c:pt>
                <c:pt idx="57">
                  <c:v>578.10249671484894</c:v>
                </c:pt>
                <c:pt idx="58">
                  <c:v>564.19448094612358</c:v>
                </c:pt>
                <c:pt idx="59">
                  <c:v>565.07752956636</c:v>
                </c:pt>
                <c:pt idx="60">
                  <c:v>567.94743758212871</c:v>
                </c:pt>
                <c:pt idx="61">
                  <c:v>560.66228646517743</c:v>
                </c:pt>
                <c:pt idx="62">
                  <c:v>561.54533508541397</c:v>
                </c:pt>
                <c:pt idx="63">
                  <c:v>566.99080157687251</c:v>
                </c:pt>
                <c:pt idx="64">
                  <c:v>555.06964520367933</c:v>
                </c:pt>
                <c:pt idx="65">
                  <c:v>536.9671484888305</c:v>
                </c:pt>
                <c:pt idx="66">
                  <c:v>545.2089356110381</c:v>
                </c:pt>
                <c:pt idx="67">
                  <c:v>547.26938239158994</c:v>
                </c:pt>
                <c:pt idx="68">
                  <c:v>543.95795006570302</c:v>
                </c:pt>
                <c:pt idx="69">
                  <c:v>537.33508541392905</c:v>
                </c:pt>
                <c:pt idx="70">
                  <c:v>526.81208935611039</c:v>
                </c:pt>
                <c:pt idx="71">
                  <c:v>526.81208935611039</c:v>
                </c:pt>
                <c:pt idx="72">
                  <c:v>525.56110381077531</c:v>
                </c:pt>
                <c:pt idx="73">
                  <c:v>520.11563731931665</c:v>
                </c:pt>
                <c:pt idx="74">
                  <c:v>513.7135348226019</c:v>
                </c:pt>
                <c:pt idx="75">
                  <c:v>494.72798948751642</c:v>
                </c:pt>
                <c:pt idx="76">
                  <c:v>506.57555847568983</c:v>
                </c:pt>
                <c:pt idx="77">
                  <c:v>505.1038107752957</c:v>
                </c:pt>
                <c:pt idx="78">
                  <c:v>495.16951379763464</c:v>
                </c:pt>
                <c:pt idx="79">
                  <c:v>486.9277266754271</c:v>
                </c:pt>
                <c:pt idx="80">
                  <c:v>477.36136662286464</c:v>
                </c:pt>
                <c:pt idx="81">
                  <c:v>482.73324572930352</c:v>
                </c:pt>
                <c:pt idx="82">
                  <c:v>479.49540078843626</c:v>
                </c:pt>
                <c:pt idx="83">
                  <c:v>476.99342969776609</c:v>
                </c:pt>
                <c:pt idx="84">
                  <c:v>474.04993429697771</c:v>
                </c:pt>
                <c:pt idx="85">
                  <c:v>465.07227332457308</c:v>
                </c:pt>
                <c:pt idx="86">
                  <c:v>455.57950065703028</c:v>
                </c:pt>
                <c:pt idx="87">
                  <c:v>446.52825229960581</c:v>
                </c:pt>
                <c:pt idx="88">
                  <c:v>431.66360052562419</c:v>
                </c:pt>
                <c:pt idx="89">
                  <c:v>442.40735873850201</c:v>
                </c:pt>
                <c:pt idx="90">
                  <c:v>453.371879106439</c:v>
                </c:pt>
                <c:pt idx="91">
                  <c:v>445.35085413929045</c:v>
                </c:pt>
                <c:pt idx="92">
                  <c:v>439.09592641261503</c:v>
                </c:pt>
                <c:pt idx="93">
                  <c:v>437.32982917214196</c:v>
                </c:pt>
                <c:pt idx="94">
                  <c:v>440.641261498029</c:v>
                </c:pt>
                <c:pt idx="95">
                  <c:v>433.28252299605782</c:v>
                </c:pt>
                <c:pt idx="96">
                  <c:v>441.67148488830492</c:v>
                </c:pt>
                <c:pt idx="97">
                  <c:v>433.57687253613665</c:v>
                </c:pt>
                <c:pt idx="98">
                  <c:v>419.96320630749017</c:v>
                </c:pt>
                <c:pt idx="99">
                  <c:v>396.41524310118274</c:v>
                </c:pt>
                <c:pt idx="100">
                  <c:v>396.4888304862024</c:v>
                </c:pt>
                <c:pt idx="101">
                  <c:v>392.3679369250986</c:v>
                </c:pt>
                <c:pt idx="102">
                  <c:v>394.57555847568995</c:v>
                </c:pt>
                <c:pt idx="103">
                  <c:v>421.14060446780553</c:v>
                </c:pt>
                <c:pt idx="104">
                  <c:v>471.69513797634687</c:v>
                </c:pt>
                <c:pt idx="105">
                  <c:v>469.48751642575564</c:v>
                </c:pt>
                <c:pt idx="106">
                  <c:v>455.87385019710916</c:v>
                </c:pt>
                <c:pt idx="107">
                  <c:v>450.94349540078849</c:v>
                </c:pt>
                <c:pt idx="108">
                  <c:v>466.76478318002631</c:v>
                </c:pt>
                <c:pt idx="109">
                  <c:v>458.96452036793693</c:v>
                </c:pt>
                <c:pt idx="110">
                  <c:v>472.79894875164263</c:v>
                </c:pt>
                <c:pt idx="111">
                  <c:v>469.70827858081481</c:v>
                </c:pt>
                <c:pt idx="112">
                  <c:v>469.63469119579503</c:v>
                </c:pt>
                <c:pt idx="113">
                  <c:v>471.54796320630754</c:v>
                </c:pt>
                <c:pt idx="114">
                  <c:v>472.57818659658346</c:v>
                </c:pt>
                <c:pt idx="115">
                  <c:v>487.73718791064397</c:v>
                </c:pt>
                <c:pt idx="116">
                  <c:v>483.0275952693824</c:v>
                </c:pt>
                <c:pt idx="117">
                  <c:v>480.23127463863335</c:v>
                </c:pt>
                <c:pt idx="118">
                  <c:v>461.17214191852833</c:v>
                </c:pt>
                <c:pt idx="119">
                  <c:v>472.21024967148492</c:v>
                </c:pt>
                <c:pt idx="120">
                  <c:v>494.28646517739816</c:v>
                </c:pt>
                <c:pt idx="121">
                  <c:v>501.93955321944804</c:v>
                </c:pt>
                <c:pt idx="122">
                  <c:v>498.11300919842313</c:v>
                </c:pt>
                <c:pt idx="123">
                  <c:v>497.15637319316693</c:v>
                </c:pt>
                <c:pt idx="124">
                  <c:v>492.37319316688564</c:v>
                </c:pt>
                <c:pt idx="125">
                  <c:v>513.41918528252302</c:v>
                </c:pt>
                <c:pt idx="126">
                  <c:v>515.77398160315363</c:v>
                </c:pt>
                <c:pt idx="127">
                  <c:v>515.92115637319318</c:v>
                </c:pt>
                <c:pt idx="128">
                  <c:v>511.57950065703022</c:v>
                </c:pt>
                <c:pt idx="129">
                  <c:v>524.31011826544022</c:v>
                </c:pt>
                <c:pt idx="130">
                  <c:v>526.95926412614983</c:v>
                </c:pt>
                <c:pt idx="131">
                  <c:v>511.80026281208933</c:v>
                </c:pt>
                <c:pt idx="132">
                  <c:v>526.51773981603151</c:v>
                </c:pt>
                <c:pt idx="133">
                  <c:v>523.79500657030223</c:v>
                </c:pt>
                <c:pt idx="134">
                  <c:v>519.96846254927721</c:v>
                </c:pt>
                <c:pt idx="135">
                  <c:v>527.32720105124838</c:v>
                </c:pt>
                <c:pt idx="136">
                  <c:v>532.8462549277267</c:v>
                </c:pt>
                <c:pt idx="137">
                  <c:v>521.51379763469117</c:v>
                </c:pt>
                <c:pt idx="138">
                  <c:v>517.39290407358737</c:v>
                </c:pt>
                <c:pt idx="139">
                  <c:v>520.11563731931665</c:v>
                </c:pt>
                <c:pt idx="140">
                  <c:v>533.21419185282525</c:v>
                </c:pt>
                <c:pt idx="141">
                  <c:v>523.27989487516425</c:v>
                </c:pt>
                <c:pt idx="142">
                  <c:v>508.93035479632061</c:v>
                </c:pt>
                <c:pt idx="143">
                  <c:v>503.11695137976352</c:v>
                </c:pt>
                <c:pt idx="144">
                  <c:v>497.4507227332457</c:v>
                </c:pt>
                <c:pt idx="145">
                  <c:v>496.93561103810782</c:v>
                </c:pt>
                <c:pt idx="146">
                  <c:v>496.78843626806838</c:v>
                </c:pt>
                <c:pt idx="147">
                  <c:v>489.94480946123525</c:v>
                </c:pt>
                <c:pt idx="148">
                  <c:v>488.76741130091989</c:v>
                </c:pt>
                <c:pt idx="149">
                  <c:v>480.9671484888305</c:v>
                </c:pt>
                <c:pt idx="150">
                  <c:v>463.60052562417877</c:v>
                </c:pt>
                <c:pt idx="151">
                  <c:v>455.65308804205</c:v>
                </c:pt>
                <c:pt idx="152">
                  <c:v>463.37976346911961</c:v>
                </c:pt>
                <c:pt idx="153">
                  <c:v>467.05913272010514</c:v>
                </c:pt>
                <c:pt idx="154">
                  <c:v>465.36662286465173</c:v>
                </c:pt>
                <c:pt idx="155">
                  <c:v>453.00394218134034</c:v>
                </c:pt>
                <c:pt idx="156">
                  <c:v>450.20762155059134</c:v>
                </c:pt>
                <c:pt idx="157">
                  <c:v>446.38107752956637</c:v>
                </c:pt>
                <c:pt idx="158">
                  <c:v>440.27332457293033</c:v>
                </c:pt>
                <c:pt idx="159">
                  <c:v>467.20630749014452</c:v>
                </c:pt>
                <c:pt idx="160">
                  <c:v>464.85151116951386</c:v>
                </c:pt>
                <c:pt idx="161">
                  <c:v>462.93823915900134</c:v>
                </c:pt>
                <c:pt idx="162">
                  <c:v>462.93823915900134</c:v>
                </c:pt>
                <c:pt idx="163">
                  <c:v>464.55716162943497</c:v>
                </c:pt>
                <c:pt idx="164">
                  <c:v>459.77398160315374</c:v>
                </c:pt>
                <c:pt idx="165">
                  <c:v>460.73061760841</c:v>
                </c:pt>
                <c:pt idx="166">
                  <c:v>471.32720105124838</c:v>
                </c:pt>
                <c:pt idx="167">
                  <c:v>468.53088042049939</c:v>
                </c:pt>
                <c:pt idx="168">
                  <c:v>449.98685939553224</c:v>
                </c:pt>
                <c:pt idx="169">
                  <c:v>455.57950065703017</c:v>
                </c:pt>
                <c:pt idx="170">
                  <c:v>443.8791064388962</c:v>
                </c:pt>
                <c:pt idx="171">
                  <c:v>431.00131406044682</c:v>
                </c:pt>
                <c:pt idx="172">
                  <c:v>403.84756898817346</c:v>
                </c:pt>
                <c:pt idx="173">
                  <c:v>411.20630749014452</c:v>
                </c:pt>
                <c:pt idx="174">
                  <c:v>427.02759526938246</c:v>
                </c:pt>
                <c:pt idx="175">
                  <c:v>429.67674113009201</c:v>
                </c:pt>
                <c:pt idx="176">
                  <c:v>427.61629434954017</c:v>
                </c:pt>
                <c:pt idx="177">
                  <c:v>433.94480946123531</c:v>
                </c:pt>
                <c:pt idx="178">
                  <c:v>435.49014454664916</c:v>
                </c:pt>
                <c:pt idx="179">
                  <c:v>435.26938239159011</c:v>
                </c:pt>
                <c:pt idx="180">
                  <c:v>429.45597897503296</c:v>
                </c:pt>
                <c:pt idx="181">
                  <c:v>427.910643889619</c:v>
                </c:pt>
                <c:pt idx="182">
                  <c:v>425.70302233902765</c:v>
                </c:pt>
                <c:pt idx="183">
                  <c:v>417.31406044678056</c:v>
                </c:pt>
                <c:pt idx="184">
                  <c:v>416.06307490144553</c:v>
                </c:pt>
                <c:pt idx="185">
                  <c:v>428.64651773981609</c:v>
                </c:pt>
                <c:pt idx="186">
                  <c:v>439.97897503285162</c:v>
                </c:pt>
                <c:pt idx="187">
                  <c:v>457.19842312746391</c:v>
                </c:pt>
                <c:pt idx="188">
                  <c:v>455.43232588699084</c:v>
                </c:pt>
                <c:pt idx="189">
                  <c:v>440.27332457293039</c:v>
                </c:pt>
                <c:pt idx="190">
                  <c:v>442.33377135348235</c:v>
                </c:pt>
                <c:pt idx="191">
                  <c:v>442.77529566360056</c:v>
                </c:pt>
                <c:pt idx="192">
                  <c:v>442.03942181340346</c:v>
                </c:pt>
                <c:pt idx="193">
                  <c:v>447.48488830486207</c:v>
                </c:pt>
                <c:pt idx="194">
                  <c:v>432.54664914586073</c:v>
                </c:pt>
                <c:pt idx="195">
                  <c:v>412.97240473061771</c:v>
                </c:pt>
                <c:pt idx="196">
                  <c:v>403.84756898817352</c:v>
                </c:pt>
                <c:pt idx="197">
                  <c:v>435.41655716162944</c:v>
                </c:pt>
                <c:pt idx="198">
                  <c:v>435.19579500657028</c:v>
                </c:pt>
                <c:pt idx="199">
                  <c:v>443.73193166885676</c:v>
                </c:pt>
                <c:pt idx="200">
                  <c:v>452.26806833114324</c:v>
                </c:pt>
                <c:pt idx="201">
                  <c:v>441.67148488830492</c:v>
                </c:pt>
                <c:pt idx="202">
                  <c:v>442.03942181340346</c:v>
                </c:pt>
                <c:pt idx="203">
                  <c:v>432.10512483574246</c:v>
                </c:pt>
                <c:pt idx="204">
                  <c:v>420.47831800262816</c:v>
                </c:pt>
                <c:pt idx="205">
                  <c:v>435.93166885676749</c:v>
                </c:pt>
                <c:pt idx="206">
                  <c:v>454.91721419185291</c:v>
                </c:pt>
                <c:pt idx="207">
                  <c:v>454.91721419185291</c:v>
                </c:pt>
                <c:pt idx="208">
                  <c:v>455.65308804204994</c:v>
                </c:pt>
                <c:pt idx="209">
                  <c:v>454.91721419185291</c:v>
                </c:pt>
                <c:pt idx="210">
                  <c:v>451.60578186596587</c:v>
                </c:pt>
                <c:pt idx="211">
                  <c:v>450.13403416557162</c:v>
                </c:pt>
                <c:pt idx="212">
                  <c:v>460.80420499342972</c:v>
                </c:pt>
                <c:pt idx="213">
                  <c:v>452.70959264126157</c:v>
                </c:pt>
                <c:pt idx="214">
                  <c:v>450.50197109067022</c:v>
                </c:pt>
                <c:pt idx="215">
                  <c:v>444.61498028909335</c:v>
                </c:pt>
                <c:pt idx="216">
                  <c:v>443.51116951379771</c:v>
                </c:pt>
                <c:pt idx="217">
                  <c:v>432.69382391590023</c:v>
                </c:pt>
                <c:pt idx="218">
                  <c:v>430.48620236530883</c:v>
                </c:pt>
                <c:pt idx="219">
                  <c:v>441.52431011826542</c:v>
                </c:pt>
                <c:pt idx="220">
                  <c:v>435.6373193166886</c:v>
                </c:pt>
                <c:pt idx="221">
                  <c:v>427.91800262812097</c:v>
                </c:pt>
                <c:pt idx="222">
                  <c:v>426.43889618922475</c:v>
                </c:pt>
                <c:pt idx="223">
                  <c:v>424.59921156373196</c:v>
                </c:pt>
                <c:pt idx="224">
                  <c:v>419.44809461235218</c:v>
                </c:pt>
                <c:pt idx="225">
                  <c:v>423.12746386333777</c:v>
                </c:pt>
                <c:pt idx="226">
                  <c:v>420.91984231274643</c:v>
                </c:pt>
                <c:pt idx="227">
                  <c:v>413.56110381077531</c:v>
                </c:pt>
                <c:pt idx="228">
                  <c:v>413.56110381077531</c:v>
                </c:pt>
                <c:pt idx="229">
                  <c:v>414.66491458607101</c:v>
                </c:pt>
                <c:pt idx="230">
                  <c:v>409.14586070959268</c:v>
                </c:pt>
                <c:pt idx="231">
                  <c:v>403.99474375821285</c:v>
                </c:pt>
                <c:pt idx="232">
                  <c:v>400.68331143232592</c:v>
                </c:pt>
                <c:pt idx="233">
                  <c:v>387.43758212877793</c:v>
                </c:pt>
                <c:pt idx="234">
                  <c:v>381.18265440210257</c:v>
                </c:pt>
                <c:pt idx="235">
                  <c:v>390.38107752956643</c:v>
                </c:pt>
                <c:pt idx="236">
                  <c:v>399.57950065703022</c:v>
                </c:pt>
                <c:pt idx="237">
                  <c:v>404.73061760841</c:v>
                </c:pt>
                <c:pt idx="238">
                  <c:v>406.20236530880425</c:v>
                </c:pt>
                <c:pt idx="239">
                  <c:v>395.16425755584766</c:v>
                </c:pt>
                <c:pt idx="240">
                  <c:v>417.24047306176089</c:v>
                </c:pt>
                <c:pt idx="241">
                  <c:v>410.61760840998687</c:v>
                </c:pt>
                <c:pt idx="242">
                  <c:v>421.28777923784497</c:v>
                </c:pt>
                <c:pt idx="243">
                  <c:v>413.19316688567676</c:v>
                </c:pt>
                <c:pt idx="244">
                  <c:v>410.98554533508542</c:v>
                </c:pt>
                <c:pt idx="245">
                  <c:v>403.99474375821285</c:v>
                </c:pt>
                <c:pt idx="246">
                  <c:v>410.24967148488832</c:v>
                </c:pt>
                <c:pt idx="247">
                  <c:v>405.46649145860715</c:v>
                </c:pt>
                <c:pt idx="248">
                  <c:v>405.0985545335086</c:v>
                </c:pt>
                <c:pt idx="249">
                  <c:v>411.35348226018397</c:v>
                </c:pt>
                <c:pt idx="250">
                  <c:v>403.99474375821285</c:v>
                </c:pt>
                <c:pt idx="251">
                  <c:v>405.83442838370564</c:v>
                </c:pt>
                <c:pt idx="252">
                  <c:v>405.46649145860715</c:v>
                </c:pt>
                <c:pt idx="253">
                  <c:v>400.68331143232592</c:v>
                </c:pt>
                <c:pt idx="254">
                  <c:v>402.89093298291726</c:v>
                </c:pt>
                <c:pt idx="255">
                  <c:v>399.94743758212883</c:v>
                </c:pt>
                <c:pt idx="256">
                  <c:v>406.57030223390274</c:v>
                </c:pt>
                <c:pt idx="257">
                  <c:v>419.81603153745078</c:v>
                </c:pt>
                <c:pt idx="258">
                  <c:v>417.68199737187916</c:v>
                </c:pt>
                <c:pt idx="259">
                  <c:v>417.68199737187916</c:v>
                </c:pt>
                <c:pt idx="260">
                  <c:v>411.05913272010508</c:v>
                </c:pt>
                <c:pt idx="261">
                  <c:v>383.83180026281212</c:v>
                </c:pt>
                <c:pt idx="262">
                  <c:v>374.63337713534827</c:v>
                </c:pt>
                <c:pt idx="263">
                  <c:v>377.9448094612352</c:v>
                </c:pt>
                <c:pt idx="264">
                  <c:v>376.10512483574246</c:v>
                </c:pt>
                <c:pt idx="265">
                  <c:v>370.21813403416559</c:v>
                </c:pt>
                <c:pt idx="266">
                  <c:v>361.38764783180028</c:v>
                </c:pt>
                <c:pt idx="267">
                  <c:v>355.50065703022341</c:v>
                </c:pt>
                <c:pt idx="268">
                  <c:v>364.69908015768732</c:v>
                </c:pt>
                <c:pt idx="269">
                  <c:v>364.69908015768732</c:v>
                </c:pt>
                <c:pt idx="270">
                  <c:v>364.33114323258877</c:v>
                </c:pt>
                <c:pt idx="271">
                  <c:v>375.00131406044682</c:v>
                </c:pt>
                <c:pt idx="272">
                  <c:v>378.31274638633386</c:v>
                </c:pt>
                <c:pt idx="273">
                  <c:v>381.25624178712224</c:v>
                </c:pt>
                <c:pt idx="274">
                  <c:v>367.6425755584757</c:v>
                </c:pt>
                <c:pt idx="275">
                  <c:v>380.88830486202374</c:v>
                </c:pt>
                <c:pt idx="276">
                  <c:v>359.18002628120894</c:v>
                </c:pt>
                <c:pt idx="277">
                  <c:v>382.72798948751642</c:v>
                </c:pt>
                <c:pt idx="278">
                  <c:v>380.88830486202374</c:v>
                </c:pt>
                <c:pt idx="279">
                  <c:v>386.84888304862022</c:v>
                </c:pt>
                <c:pt idx="280">
                  <c:v>410.39684625492771</c:v>
                </c:pt>
                <c:pt idx="281">
                  <c:v>414.07621550591324</c:v>
                </c:pt>
                <c:pt idx="282">
                  <c:v>417.75558475689883</c:v>
                </c:pt>
                <c:pt idx="283">
                  <c:v>418.85939553219447</c:v>
                </c:pt>
                <c:pt idx="284">
                  <c:v>418.12352168199743</c:v>
                </c:pt>
                <c:pt idx="285">
                  <c:v>408.18922470433637</c:v>
                </c:pt>
                <c:pt idx="286">
                  <c:v>410.02890932982916</c:v>
                </c:pt>
                <c:pt idx="287">
                  <c:v>416.28383705650464</c:v>
                </c:pt>
                <c:pt idx="288">
                  <c:v>428.42575558475693</c:v>
                </c:pt>
                <c:pt idx="289">
                  <c:v>411.13272010512486</c:v>
                </c:pt>
                <c:pt idx="290">
                  <c:v>396.41524310118263</c:v>
                </c:pt>
                <c:pt idx="291">
                  <c:v>393.47174770039419</c:v>
                </c:pt>
                <c:pt idx="292">
                  <c:v>386.11300919842313</c:v>
                </c:pt>
                <c:pt idx="293">
                  <c:v>395.31143232588698</c:v>
                </c:pt>
                <c:pt idx="294">
                  <c:v>403.77398160315374</c:v>
                </c:pt>
                <c:pt idx="295">
                  <c:v>406.34954007884363</c:v>
                </c:pt>
                <c:pt idx="296">
                  <c:v>389.71879106438894</c:v>
                </c:pt>
                <c:pt idx="297">
                  <c:v>388.98291721419184</c:v>
                </c:pt>
                <c:pt idx="298">
                  <c:v>376.32588699080156</c:v>
                </c:pt>
                <c:pt idx="299">
                  <c:v>387.36399474375821</c:v>
                </c:pt>
                <c:pt idx="300">
                  <c:v>391.77923784494084</c:v>
                </c:pt>
                <c:pt idx="301">
                  <c:v>386.99605781865966</c:v>
                </c:pt>
                <c:pt idx="302">
                  <c:v>383.68462549277274</c:v>
                </c:pt>
                <c:pt idx="303">
                  <c:v>383.68462549277274</c:v>
                </c:pt>
                <c:pt idx="304">
                  <c:v>374.78055190538771</c:v>
                </c:pt>
                <c:pt idx="305">
                  <c:v>374.41261498028905</c:v>
                </c:pt>
                <c:pt idx="306">
                  <c:v>373.01445466491458</c:v>
                </c:pt>
                <c:pt idx="307">
                  <c:v>373.75032851511168</c:v>
                </c:pt>
                <c:pt idx="308">
                  <c:v>368.67279894875162</c:v>
                </c:pt>
                <c:pt idx="309">
                  <c:v>364.99342969776609</c:v>
                </c:pt>
                <c:pt idx="310">
                  <c:v>361.75558475689877</c:v>
                </c:pt>
                <c:pt idx="311">
                  <c:v>358.0762155059133</c:v>
                </c:pt>
                <c:pt idx="312">
                  <c:v>352.18922470433637</c:v>
                </c:pt>
                <c:pt idx="313">
                  <c:v>342.03416557161626</c:v>
                </c:pt>
                <c:pt idx="314">
                  <c:v>342.77003942181341</c:v>
                </c:pt>
                <c:pt idx="315">
                  <c:v>344.53613666228648</c:v>
                </c:pt>
                <c:pt idx="316">
                  <c:v>343.21156373193168</c:v>
                </c:pt>
                <c:pt idx="317">
                  <c:v>344.6097240473062</c:v>
                </c:pt>
                <c:pt idx="318">
                  <c:v>341.66622864651771</c:v>
                </c:pt>
                <c:pt idx="319">
                  <c:v>347.03810775295659</c:v>
                </c:pt>
                <c:pt idx="320">
                  <c:v>349.90801576872536</c:v>
                </c:pt>
                <c:pt idx="321">
                  <c:v>347.33245729303553</c:v>
                </c:pt>
                <c:pt idx="322">
                  <c:v>337.39816031537453</c:v>
                </c:pt>
                <c:pt idx="323">
                  <c:v>337.39816031537453</c:v>
                </c:pt>
                <c:pt idx="324">
                  <c:v>353.58738501971089</c:v>
                </c:pt>
                <c:pt idx="325">
                  <c:v>349.90801576872536</c:v>
                </c:pt>
                <c:pt idx="326">
                  <c:v>348.06833114323257</c:v>
                </c:pt>
                <c:pt idx="327">
                  <c:v>344.02102496714855</c:v>
                </c:pt>
                <c:pt idx="328">
                  <c:v>351.01182654402106</c:v>
                </c:pt>
                <c:pt idx="329">
                  <c:v>342.91721419185285</c:v>
                </c:pt>
                <c:pt idx="330">
                  <c:v>344.02102496714855</c:v>
                </c:pt>
                <c:pt idx="331">
                  <c:v>333.71879106438899</c:v>
                </c:pt>
                <c:pt idx="332">
                  <c:v>319.73718791064391</c:v>
                </c:pt>
                <c:pt idx="333">
                  <c:v>320.84099868593961</c:v>
                </c:pt>
                <c:pt idx="334">
                  <c:v>363.29356110381076</c:v>
                </c:pt>
                <c:pt idx="335">
                  <c:v>323.4165571616295</c:v>
                </c:pt>
                <c:pt idx="336">
                  <c:v>320.1051248357424</c:v>
                </c:pt>
                <c:pt idx="337">
                  <c:v>316.79369250985542</c:v>
                </c:pt>
                <c:pt idx="338">
                  <c:v>316.42575558475693</c:v>
                </c:pt>
                <c:pt idx="339">
                  <c:v>310.53876478318011</c:v>
                </c:pt>
                <c:pt idx="340">
                  <c:v>317.52956636005257</c:v>
                </c:pt>
                <c:pt idx="341">
                  <c:v>327.83180026281212</c:v>
                </c:pt>
                <c:pt idx="342">
                  <c:v>320.84099868593961</c:v>
                </c:pt>
                <c:pt idx="343">
                  <c:v>317.52956636005257</c:v>
                </c:pt>
                <c:pt idx="344">
                  <c:v>311.27463863337715</c:v>
                </c:pt>
                <c:pt idx="345">
                  <c:v>305.01971090670173</c:v>
                </c:pt>
                <c:pt idx="346">
                  <c:v>301.70827858081475</c:v>
                </c:pt>
                <c:pt idx="347">
                  <c:v>307.59526938239156</c:v>
                </c:pt>
                <c:pt idx="348">
                  <c:v>303.91590013140609</c:v>
                </c:pt>
                <c:pt idx="349">
                  <c:v>298.02890932982916</c:v>
                </c:pt>
                <c:pt idx="350">
                  <c:v>301.70827858081475</c:v>
                </c:pt>
                <c:pt idx="351">
                  <c:v>309.06701708278581</c:v>
                </c:pt>
                <c:pt idx="352">
                  <c:v>306.85939553219453</c:v>
                </c:pt>
                <c:pt idx="353">
                  <c:v>305.38764783180028</c:v>
                </c:pt>
                <c:pt idx="354">
                  <c:v>294.34954007884369</c:v>
                </c:pt>
                <c:pt idx="355">
                  <c:v>294.34954007884369</c:v>
                </c:pt>
                <c:pt idx="356">
                  <c:v>298.76478318002626</c:v>
                </c:pt>
                <c:pt idx="357">
                  <c:v>316.42575558475693</c:v>
                </c:pt>
                <c:pt idx="358">
                  <c:v>316.42575558475693</c:v>
                </c:pt>
                <c:pt idx="359">
                  <c:v>307.59526938239156</c:v>
                </c:pt>
                <c:pt idx="360">
                  <c:v>296.18922470433637</c:v>
                </c:pt>
                <c:pt idx="361">
                  <c:v>287.72667542706967</c:v>
                </c:pt>
                <c:pt idx="362">
                  <c:v>281.83968462549279</c:v>
                </c:pt>
                <c:pt idx="363">
                  <c:v>274.11300919842313</c:v>
                </c:pt>
                <c:pt idx="364">
                  <c:v>274.11300919842313</c:v>
                </c:pt>
                <c:pt idx="365">
                  <c:v>274.11300919842313</c:v>
                </c:pt>
                <c:pt idx="366">
                  <c:v>274.11300919842313</c:v>
                </c:pt>
                <c:pt idx="367">
                  <c:v>282.94349540078849</c:v>
                </c:pt>
                <c:pt idx="368">
                  <c:v>285.15111695137978</c:v>
                </c:pt>
                <c:pt idx="369">
                  <c:v>277.05650459921156</c:v>
                </c:pt>
                <c:pt idx="370">
                  <c:v>272.64126149802888</c:v>
                </c:pt>
                <c:pt idx="371">
                  <c:v>254.24441524310117</c:v>
                </c:pt>
                <c:pt idx="372">
                  <c:v>260.8672798948752</c:v>
                </c:pt>
                <c:pt idx="373">
                  <c:v>266.38633377135352</c:v>
                </c:pt>
                <c:pt idx="374">
                  <c:v>253.87647831800265</c:v>
                </c:pt>
                <c:pt idx="375">
                  <c:v>250.56504599211564</c:v>
                </c:pt>
                <c:pt idx="376">
                  <c:v>241.73455978975034</c:v>
                </c:pt>
                <c:pt idx="377">
                  <c:v>246.88567674113008</c:v>
                </c:pt>
                <c:pt idx="378">
                  <c:v>254.61235216819975</c:v>
                </c:pt>
                <c:pt idx="379">
                  <c:v>270.4336399474376</c:v>
                </c:pt>
                <c:pt idx="380">
                  <c:v>266.01839684625492</c:v>
                </c:pt>
                <c:pt idx="381">
                  <c:v>273.00919842312749</c:v>
                </c:pt>
                <c:pt idx="382">
                  <c:v>280.73587385019709</c:v>
                </c:pt>
                <c:pt idx="383">
                  <c:v>270.4336399474376</c:v>
                </c:pt>
                <c:pt idx="384">
                  <c:v>277.05650459921156</c:v>
                </c:pt>
                <c:pt idx="385">
                  <c:v>346.37582128777927</c:v>
                </c:pt>
                <c:pt idx="386">
                  <c:v>278.16031537450721</c:v>
                </c:pt>
                <c:pt idx="387">
                  <c:v>277.79237844940872</c:v>
                </c:pt>
                <c:pt idx="388">
                  <c:v>278.52825229960581</c:v>
                </c:pt>
                <c:pt idx="389">
                  <c:v>269.32982917214196</c:v>
                </c:pt>
                <c:pt idx="390">
                  <c:v>262.33902759526939</c:v>
                </c:pt>
                <c:pt idx="391">
                  <c:v>267.85808147174771</c:v>
                </c:pt>
                <c:pt idx="392">
                  <c:v>262.70696452036799</c:v>
                </c:pt>
                <c:pt idx="393">
                  <c:v>252.03679369250986</c:v>
                </c:pt>
                <c:pt idx="394">
                  <c:v>262.33902759526939</c:v>
                </c:pt>
                <c:pt idx="395">
                  <c:v>256.08409986859397</c:v>
                </c:pt>
                <c:pt idx="396">
                  <c:v>237.31931668856771</c:v>
                </c:pt>
                <c:pt idx="397">
                  <c:v>246.51773981603154</c:v>
                </c:pt>
                <c:pt idx="398">
                  <c:v>240.26281208935612</c:v>
                </c:pt>
                <c:pt idx="399">
                  <c:v>246.51773981603154</c:v>
                </c:pt>
                <c:pt idx="400">
                  <c:v>254.61235216819975</c:v>
                </c:pt>
                <c:pt idx="401">
                  <c:v>252.40473061760841</c:v>
                </c:pt>
                <c:pt idx="402">
                  <c:v>250.56504599211564</c:v>
                </c:pt>
                <c:pt idx="403">
                  <c:v>248.72536136662285</c:v>
                </c:pt>
                <c:pt idx="404">
                  <c:v>240.63074901445469</c:v>
                </c:pt>
                <c:pt idx="405">
                  <c:v>234.0078843626807</c:v>
                </c:pt>
                <c:pt idx="406">
                  <c:v>260.49934296977665</c:v>
                </c:pt>
                <c:pt idx="407">
                  <c:v>263.29566360052564</c:v>
                </c:pt>
                <c:pt idx="408">
                  <c:v>259.61629434954011</c:v>
                </c:pt>
                <c:pt idx="409">
                  <c:v>252.77266754270698</c:v>
                </c:pt>
                <c:pt idx="410">
                  <c:v>243.57424441524313</c:v>
                </c:pt>
                <c:pt idx="411">
                  <c:v>240.99868593955324</c:v>
                </c:pt>
                <c:pt idx="412">
                  <c:v>242.47043363994746</c:v>
                </c:pt>
                <c:pt idx="413">
                  <c:v>240.63074901445469</c:v>
                </c:pt>
                <c:pt idx="414">
                  <c:v>232.6097240473062</c:v>
                </c:pt>
                <c:pt idx="415">
                  <c:v>250.56504599211564</c:v>
                </c:pt>
                <c:pt idx="416">
                  <c:v>249.31406044678053</c:v>
                </c:pt>
                <c:pt idx="417">
                  <c:v>259.24835742444151</c:v>
                </c:pt>
                <c:pt idx="418">
                  <c:v>272.4940867279895</c:v>
                </c:pt>
                <c:pt idx="419">
                  <c:v>273.22996057818659</c:v>
                </c:pt>
                <c:pt idx="420">
                  <c:v>281.3245729303548</c:v>
                </c:pt>
                <c:pt idx="421">
                  <c:v>283.53219448094615</c:v>
                </c:pt>
                <c:pt idx="422">
                  <c:v>286.10775295663598</c:v>
                </c:pt>
                <c:pt idx="423">
                  <c:v>292.73061760841006</c:v>
                </c:pt>
                <c:pt idx="424">
                  <c:v>297.51379763469117</c:v>
                </c:pt>
                <c:pt idx="425">
                  <c:v>291.99474375821291</c:v>
                </c:pt>
                <c:pt idx="426">
                  <c:v>283.53219448094615</c:v>
                </c:pt>
                <c:pt idx="427">
                  <c:v>290.5229960578186</c:v>
                </c:pt>
                <c:pt idx="428">
                  <c:v>294.57030223390279</c:v>
                </c:pt>
                <c:pt idx="429">
                  <c:v>293.09855453350855</c:v>
                </c:pt>
                <c:pt idx="430">
                  <c:v>284.63600525624179</c:v>
                </c:pt>
                <c:pt idx="431">
                  <c:v>280.22076215505916</c:v>
                </c:pt>
                <c:pt idx="432">
                  <c:v>283.90013140604469</c:v>
                </c:pt>
                <c:pt idx="433">
                  <c:v>287.57950065703022</c:v>
                </c:pt>
                <c:pt idx="434">
                  <c:v>282.79632063074905</c:v>
                </c:pt>
                <c:pt idx="435">
                  <c:v>277.64520367936927</c:v>
                </c:pt>
                <c:pt idx="436">
                  <c:v>269.91852825229961</c:v>
                </c:pt>
                <c:pt idx="437">
                  <c:v>270.28646517739816</c:v>
                </c:pt>
                <c:pt idx="438">
                  <c:v>267.71090670170827</c:v>
                </c:pt>
                <c:pt idx="439">
                  <c:v>263.66360052562419</c:v>
                </c:pt>
                <c:pt idx="440">
                  <c:v>268.44678055190536</c:v>
                </c:pt>
                <c:pt idx="441">
                  <c:v>259.9842312746386</c:v>
                </c:pt>
                <c:pt idx="442">
                  <c:v>258.88042049934302</c:v>
                </c:pt>
                <c:pt idx="443">
                  <c:v>258.88042049934302</c:v>
                </c:pt>
                <c:pt idx="444">
                  <c:v>255.56898817345598</c:v>
                </c:pt>
                <c:pt idx="445">
                  <c:v>260.35216819973715</c:v>
                </c:pt>
                <c:pt idx="446">
                  <c:v>255.93692509855455</c:v>
                </c:pt>
                <c:pt idx="447">
                  <c:v>260.72010512483575</c:v>
                </c:pt>
                <c:pt idx="448">
                  <c:v>262.19185282522994</c:v>
                </c:pt>
                <c:pt idx="449">
                  <c:v>259.24835742444151</c:v>
                </c:pt>
                <c:pt idx="450">
                  <c:v>255.20105124835743</c:v>
                </c:pt>
                <c:pt idx="451">
                  <c:v>258.88042049934302</c:v>
                </c:pt>
                <c:pt idx="452">
                  <c:v>257.77660972404732</c:v>
                </c:pt>
                <c:pt idx="453">
                  <c:v>263.29566360052564</c:v>
                </c:pt>
                <c:pt idx="454">
                  <c:v>363.88961892247039</c:v>
                </c:pt>
                <c:pt idx="455">
                  <c:v>276.17345597897503</c:v>
                </c:pt>
                <c:pt idx="456">
                  <c:v>277.27726675427073</c:v>
                </c:pt>
                <c:pt idx="457">
                  <c:v>275.06964520367933</c:v>
                </c:pt>
                <c:pt idx="458">
                  <c:v>275.43758212877793</c:v>
                </c:pt>
                <c:pt idx="459">
                  <c:v>276.17345597897503</c:v>
                </c:pt>
                <c:pt idx="460">
                  <c:v>261.45597897503291</c:v>
                </c:pt>
                <c:pt idx="461">
                  <c:v>247.84231274638634</c:v>
                </c:pt>
                <c:pt idx="462">
                  <c:v>247.84231274638634</c:v>
                </c:pt>
                <c:pt idx="463">
                  <c:v>235.70039421813405</c:v>
                </c:pt>
                <c:pt idx="464">
                  <c:v>231.65308804204994</c:v>
                </c:pt>
                <c:pt idx="465">
                  <c:v>230.91721419185279</c:v>
                </c:pt>
                <c:pt idx="466">
                  <c:v>226.50197109067017</c:v>
                </c:pt>
                <c:pt idx="467">
                  <c:v>230.54927726675427</c:v>
                </c:pt>
                <c:pt idx="468">
                  <c:v>230.54927726675427</c:v>
                </c:pt>
                <c:pt idx="469">
                  <c:v>254.46517739816031</c:v>
                </c:pt>
                <c:pt idx="470">
                  <c:v>240.11563731931668</c:v>
                </c:pt>
                <c:pt idx="471">
                  <c:v>237.17214191852827</c:v>
                </c:pt>
                <c:pt idx="472">
                  <c:v>229.44546649145863</c:v>
                </c:pt>
                <c:pt idx="473">
                  <c:v>220.61498028909327</c:v>
                </c:pt>
                <c:pt idx="474">
                  <c:v>224.66228646517743</c:v>
                </c:pt>
                <c:pt idx="475">
                  <c:v>219.87910643889623</c:v>
                </c:pt>
                <c:pt idx="476">
                  <c:v>217.96583442838372</c:v>
                </c:pt>
                <c:pt idx="477">
                  <c:v>218.03942181340344</c:v>
                </c:pt>
                <c:pt idx="478">
                  <c:v>233.12483574244416</c:v>
                </c:pt>
                <c:pt idx="479">
                  <c:v>225.39816031537447</c:v>
                </c:pt>
                <c:pt idx="480">
                  <c:v>230.54927726675427</c:v>
                </c:pt>
                <c:pt idx="481">
                  <c:v>239.74770039421813</c:v>
                </c:pt>
                <c:pt idx="482">
                  <c:v>220.24704336399475</c:v>
                </c:pt>
                <c:pt idx="483">
                  <c:v>219.14323258869911</c:v>
                </c:pt>
                <c:pt idx="484">
                  <c:v>211.78449408672802</c:v>
                </c:pt>
                <c:pt idx="485">
                  <c:v>201.85019710906701</c:v>
                </c:pt>
                <c:pt idx="486">
                  <c:v>191.91590013140603</c:v>
                </c:pt>
                <c:pt idx="487">
                  <c:v>189.34034165571617</c:v>
                </c:pt>
                <c:pt idx="488">
                  <c:v>179.77398160315377</c:v>
                </c:pt>
                <c:pt idx="489">
                  <c:v>190.07621550591327</c:v>
                </c:pt>
                <c:pt idx="490">
                  <c:v>189.34034165571617</c:v>
                </c:pt>
                <c:pt idx="491">
                  <c:v>195.96320630749017</c:v>
                </c:pt>
                <c:pt idx="492">
                  <c:v>196.33114323258872</c:v>
                </c:pt>
                <c:pt idx="493">
                  <c:v>188.2365308804205</c:v>
                </c:pt>
                <c:pt idx="494">
                  <c:v>178.3022339027595</c:v>
                </c:pt>
                <c:pt idx="495">
                  <c:v>156.59395532194483</c:v>
                </c:pt>
                <c:pt idx="496">
                  <c:v>150.33902759526941</c:v>
                </c:pt>
                <c:pt idx="497">
                  <c:v>136.72536136662285</c:v>
                </c:pt>
                <c:pt idx="498">
                  <c:v>136.72536136662285</c:v>
                </c:pt>
                <c:pt idx="499">
                  <c:v>141.87647831800265</c:v>
                </c:pt>
                <c:pt idx="500">
                  <c:v>141.87647831800265</c:v>
                </c:pt>
                <c:pt idx="501">
                  <c:v>138.93298291721422</c:v>
                </c:pt>
                <c:pt idx="502">
                  <c:v>128.63074901445464</c:v>
                </c:pt>
                <c:pt idx="503">
                  <c:v>139.66885676741128</c:v>
                </c:pt>
                <c:pt idx="504">
                  <c:v>117.59264126149803</c:v>
                </c:pt>
                <c:pt idx="505">
                  <c:v>105.8186596583443</c:v>
                </c:pt>
                <c:pt idx="506">
                  <c:v>106.18659658344286</c:v>
                </c:pt>
                <c:pt idx="507">
                  <c:v>94.780551905387654</c:v>
                </c:pt>
                <c:pt idx="508">
                  <c:v>85.950065703022346</c:v>
                </c:pt>
                <c:pt idx="509">
                  <c:v>80.063074901445475</c:v>
                </c:pt>
                <c:pt idx="510">
                  <c:v>82.270696452036802</c:v>
                </c:pt>
                <c:pt idx="511">
                  <c:v>79.695137976346913</c:v>
                </c:pt>
                <c:pt idx="512">
                  <c:v>76.751642575558478</c:v>
                </c:pt>
                <c:pt idx="513">
                  <c:v>75.27989487516426</c:v>
                </c:pt>
                <c:pt idx="514">
                  <c:v>106.18659658344286</c:v>
                </c:pt>
                <c:pt idx="515">
                  <c:v>116.48883048620237</c:v>
                </c:pt>
                <c:pt idx="516">
                  <c:v>117.59264126149803</c:v>
                </c:pt>
                <c:pt idx="517">
                  <c:v>126.79106438896189</c:v>
                </c:pt>
                <c:pt idx="518">
                  <c:v>137.82917214191852</c:v>
                </c:pt>
                <c:pt idx="519">
                  <c:v>137.09329829172145</c:v>
                </c:pt>
                <c:pt idx="520">
                  <c:v>131.20630749014455</c:v>
                </c:pt>
                <c:pt idx="521">
                  <c:v>147.0275952693824</c:v>
                </c:pt>
                <c:pt idx="522">
                  <c:v>149.60315374507226</c:v>
                </c:pt>
                <c:pt idx="523">
                  <c:v>144.81997371879109</c:v>
                </c:pt>
                <c:pt idx="524">
                  <c:v>149.60315374507226</c:v>
                </c:pt>
                <c:pt idx="525">
                  <c:v>131.57424441524313</c:v>
                </c:pt>
                <c:pt idx="526">
                  <c:v>90.954007884362682</c:v>
                </c:pt>
                <c:pt idx="527">
                  <c:v>105.45072273324573</c:v>
                </c:pt>
                <c:pt idx="528">
                  <c:v>99.195795006570322</c:v>
                </c:pt>
                <c:pt idx="529">
                  <c:v>116.85676741130094</c:v>
                </c:pt>
                <c:pt idx="530">
                  <c:v>126.05519053876482</c:v>
                </c:pt>
                <c:pt idx="531">
                  <c:v>133.04599211563732</c:v>
                </c:pt>
                <c:pt idx="532">
                  <c:v>135.62155059132721</c:v>
                </c:pt>
                <c:pt idx="533">
                  <c:v>138.93298291721422</c:v>
                </c:pt>
                <c:pt idx="534">
                  <c:v>137.46123521682</c:v>
                </c:pt>
                <c:pt idx="535">
                  <c:v>142.9802890932983</c:v>
                </c:pt>
                <c:pt idx="536">
                  <c:v>118.69645203679372</c:v>
                </c:pt>
                <c:pt idx="537">
                  <c:v>145.92378449408673</c:v>
                </c:pt>
                <c:pt idx="538">
                  <c:v>137.09329829172145</c:v>
                </c:pt>
                <c:pt idx="539">
                  <c:v>165.79237844940869</c:v>
                </c:pt>
                <c:pt idx="540">
                  <c:v>154.01839684625494</c:v>
                </c:pt>
                <c:pt idx="541">
                  <c:v>156.22601839684623</c:v>
                </c:pt>
                <c:pt idx="542">
                  <c:v>174.99080157687257</c:v>
                </c:pt>
                <c:pt idx="543">
                  <c:v>190.44415243101187</c:v>
                </c:pt>
                <c:pt idx="544">
                  <c:v>293.24572930354799</c:v>
                </c:pt>
                <c:pt idx="545">
                  <c:v>329.67148488830486</c:v>
                </c:pt>
                <c:pt idx="546">
                  <c:v>334.08672798948749</c:v>
                </c:pt>
                <c:pt idx="547">
                  <c:v>328.19973718791067</c:v>
                </c:pt>
                <c:pt idx="548">
                  <c:v>341.81340341655721</c:v>
                </c:pt>
                <c:pt idx="549">
                  <c:v>332.24704336399475</c:v>
                </c:pt>
                <c:pt idx="550">
                  <c:v>343.28515111695134</c:v>
                </c:pt>
                <c:pt idx="551">
                  <c:v>344.38896189224704</c:v>
                </c:pt>
                <c:pt idx="552">
                  <c:v>349.90801576872536</c:v>
                </c:pt>
                <c:pt idx="553">
                  <c:v>351.37976346911961</c:v>
                </c:pt>
                <c:pt idx="554">
                  <c:v>362.41787122207626</c:v>
                </c:pt>
                <c:pt idx="555">
                  <c:v>364.25755584756899</c:v>
                </c:pt>
                <c:pt idx="556">
                  <c:v>353.73455978975034</c:v>
                </c:pt>
                <c:pt idx="557">
                  <c:v>352.48357424441525</c:v>
                </c:pt>
                <c:pt idx="558">
                  <c:v>362.78580814717481</c:v>
                </c:pt>
                <c:pt idx="559">
                  <c:v>359.10643889618922</c:v>
                </c:pt>
                <c:pt idx="560">
                  <c:v>361.60840998685944</c:v>
                </c:pt>
                <c:pt idx="561">
                  <c:v>352.33639947437587</c:v>
                </c:pt>
                <c:pt idx="562">
                  <c:v>348.43626806833117</c:v>
                </c:pt>
                <c:pt idx="563">
                  <c:v>352.26281208935615</c:v>
                </c:pt>
                <c:pt idx="564">
                  <c:v>357.26675427069642</c:v>
                </c:pt>
                <c:pt idx="565">
                  <c:v>359.10643889618922</c:v>
                </c:pt>
                <c:pt idx="566">
                  <c:v>361.75558475689877</c:v>
                </c:pt>
                <c:pt idx="567">
                  <c:v>344.90407358738497</c:v>
                </c:pt>
                <c:pt idx="568">
                  <c:v>347.99474375821285</c:v>
                </c:pt>
                <c:pt idx="569">
                  <c:v>358.37056504599218</c:v>
                </c:pt>
                <c:pt idx="570">
                  <c:v>374.19185282523</c:v>
                </c:pt>
                <c:pt idx="571">
                  <c:v>361.90275952693827</c:v>
                </c:pt>
                <c:pt idx="572">
                  <c:v>359.98948751642581</c:v>
                </c:pt>
                <c:pt idx="573">
                  <c:v>372.05781865965838</c:v>
                </c:pt>
                <c:pt idx="574">
                  <c:v>366.09724047306179</c:v>
                </c:pt>
                <c:pt idx="575">
                  <c:v>351.45335085413927</c:v>
                </c:pt>
                <c:pt idx="576">
                  <c:v>339.01708278580816</c:v>
                </c:pt>
                <c:pt idx="577">
                  <c:v>342.99080157687251</c:v>
                </c:pt>
                <c:pt idx="578">
                  <c:v>338.72273324572933</c:v>
                </c:pt>
                <c:pt idx="579">
                  <c:v>316.79369250985542</c:v>
                </c:pt>
                <c:pt idx="580">
                  <c:v>322.68068331143235</c:v>
                </c:pt>
                <c:pt idx="581">
                  <c:v>329.96583442838374</c:v>
                </c:pt>
                <c:pt idx="582">
                  <c:v>339.60578186596587</c:v>
                </c:pt>
                <c:pt idx="583">
                  <c:v>336.29434954007883</c:v>
                </c:pt>
                <c:pt idx="584">
                  <c:v>331.87910643889626</c:v>
                </c:pt>
                <c:pt idx="585">
                  <c:v>337.47174770039425</c:v>
                </c:pt>
                <c:pt idx="586">
                  <c:v>337.25098554533508</c:v>
                </c:pt>
                <c:pt idx="587">
                  <c:v>330.40735873850196</c:v>
                </c:pt>
                <c:pt idx="588">
                  <c:v>351.45335085413927</c:v>
                </c:pt>
                <c:pt idx="589">
                  <c:v>362.78580814717481</c:v>
                </c:pt>
                <c:pt idx="590">
                  <c:v>373.0880420499343</c:v>
                </c:pt>
                <c:pt idx="591">
                  <c:v>358.59132720105129</c:v>
                </c:pt>
                <c:pt idx="592">
                  <c:v>333.42444152431011</c:v>
                </c:pt>
                <c:pt idx="593">
                  <c:v>294.86465177398162</c:v>
                </c:pt>
                <c:pt idx="594">
                  <c:v>302.22339027595268</c:v>
                </c:pt>
                <c:pt idx="595">
                  <c:v>300.97235466057646</c:v>
                </c:pt>
                <c:pt idx="596">
                  <c:v>299.72627095594663</c:v>
                </c:pt>
                <c:pt idx="597">
                  <c:v>298.48511956117346</c:v>
                </c:pt>
                <c:pt idx="598">
                  <c:v>297.24888095294523</c:v>
                </c:pt>
                <c:pt idx="599">
                  <c:v>296.01753568522849</c:v>
                </c:pt>
                <c:pt idx="600">
                  <c:v>294.7910643889619</c:v>
                </c:pt>
                <c:pt idx="601">
                  <c:v>286.69645203679374</c:v>
                </c:pt>
                <c:pt idx="602">
                  <c:v>283.3850197109067</c:v>
                </c:pt>
                <c:pt idx="603">
                  <c:v>293.02496714848883</c:v>
                </c:pt>
                <c:pt idx="604">
                  <c:v>274.26018396846251</c:v>
                </c:pt>
                <c:pt idx="605">
                  <c:v>266.53350854139291</c:v>
                </c:pt>
                <c:pt idx="606">
                  <c:v>249.24047306176084</c:v>
                </c:pt>
                <c:pt idx="607">
                  <c:v>250.34428383705648</c:v>
                </c:pt>
                <c:pt idx="608">
                  <c:v>243.72141918528251</c:v>
                </c:pt>
                <c:pt idx="609">
                  <c:v>244.82522996057818</c:v>
                </c:pt>
                <c:pt idx="610">
                  <c:v>280.07358738501972</c:v>
                </c:pt>
                <c:pt idx="611">
                  <c:v>291.4060446780552</c:v>
                </c:pt>
                <c:pt idx="612">
                  <c:v>283.01708278580816</c:v>
                </c:pt>
                <c:pt idx="613">
                  <c:v>270.06570302233905</c:v>
                </c:pt>
                <c:pt idx="614">
                  <c:v>272.78843626806832</c:v>
                </c:pt>
                <c:pt idx="615">
                  <c:v>246.44415243101184</c:v>
                </c:pt>
                <c:pt idx="616">
                  <c:v>230.84362680683313</c:v>
                </c:pt>
                <c:pt idx="617">
                  <c:v>241.5137976346912</c:v>
                </c:pt>
                <c:pt idx="618">
                  <c:v>253.06701708278584</c:v>
                </c:pt>
                <c:pt idx="619">
                  <c:v>238.86465177398162</c:v>
                </c:pt>
                <c:pt idx="620">
                  <c:v>238.86465177398162</c:v>
                </c:pt>
                <c:pt idx="621">
                  <c:v>239.23258869908022</c:v>
                </c:pt>
                <c:pt idx="622">
                  <c:v>246.59132720105131</c:v>
                </c:pt>
                <c:pt idx="623">
                  <c:v>269.55059132720112</c:v>
                </c:pt>
                <c:pt idx="624">
                  <c:v>278.60183968462553</c:v>
                </c:pt>
                <c:pt idx="625">
                  <c:v>300.75164257555855</c:v>
                </c:pt>
                <c:pt idx="626">
                  <c:v>312.08409986859397</c:v>
                </c:pt>
                <c:pt idx="627">
                  <c:v>308.84625492772665</c:v>
                </c:pt>
                <c:pt idx="628">
                  <c:v>316.64651773981609</c:v>
                </c:pt>
                <c:pt idx="629">
                  <c:v>285.2247043363995</c:v>
                </c:pt>
                <c:pt idx="630">
                  <c:v>274.92247043364</c:v>
                </c:pt>
                <c:pt idx="631">
                  <c:v>267.04862023653089</c:v>
                </c:pt>
                <c:pt idx="632">
                  <c:v>272.71484888304866</c:v>
                </c:pt>
                <c:pt idx="633">
                  <c:v>278.60183968462553</c:v>
                </c:pt>
                <c:pt idx="634">
                  <c:v>281.25098554533508</c:v>
                </c:pt>
                <c:pt idx="635">
                  <c:v>270.36005256241788</c:v>
                </c:pt>
                <c:pt idx="636">
                  <c:v>266.45992115637318</c:v>
                </c:pt>
                <c:pt idx="637">
                  <c:v>263.81077529566363</c:v>
                </c:pt>
                <c:pt idx="638">
                  <c:v>275.14323258869911</c:v>
                </c:pt>
                <c:pt idx="639">
                  <c:v>288.16819973718793</c:v>
                </c:pt>
                <c:pt idx="640">
                  <c:v>286.3285151116952</c:v>
                </c:pt>
                <c:pt idx="641">
                  <c:v>279.70565045992123</c:v>
                </c:pt>
                <c:pt idx="642">
                  <c:v>301.48751642575559</c:v>
                </c:pt>
                <c:pt idx="643">
                  <c:v>333.49802890932989</c:v>
                </c:pt>
                <c:pt idx="644">
                  <c:v>358.81208935611039</c:v>
                </c:pt>
                <c:pt idx="645">
                  <c:v>365.9500657030224</c:v>
                </c:pt>
                <c:pt idx="646">
                  <c:v>370.95400788436268</c:v>
                </c:pt>
                <c:pt idx="647">
                  <c:v>390.01314060446782</c:v>
                </c:pt>
                <c:pt idx="648">
                  <c:v>386.18659658344285</c:v>
                </c:pt>
                <c:pt idx="649">
                  <c:v>372.35216819973721</c:v>
                </c:pt>
                <c:pt idx="650">
                  <c:v>352.99868593955324</c:v>
                </c:pt>
                <c:pt idx="651">
                  <c:v>342.84362680683313</c:v>
                </c:pt>
                <c:pt idx="652">
                  <c:v>342.99080157687251</c:v>
                </c:pt>
                <c:pt idx="653">
                  <c:v>352.92509855453352</c:v>
                </c:pt>
                <c:pt idx="654">
                  <c:v>391.26412614980291</c:v>
                </c:pt>
                <c:pt idx="655">
                  <c:v>376.84099868593955</c:v>
                </c:pt>
                <c:pt idx="656">
                  <c:v>360.43101182654402</c:v>
                </c:pt>
                <c:pt idx="657">
                  <c:v>367.49540078843637</c:v>
                </c:pt>
                <c:pt idx="658">
                  <c:v>390.82260183968464</c:v>
                </c:pt>
                <c:pt idx="659">
                  <c:v>401.41918528252302</c:v>
                </c:pt>
                <c:pt idx="660">
                  <c:v>384.56767411300922</c:v>
                </c:pt>
                <c:pt idx="661">
                  <c:v>433.87122207621553</c:v>
                </c:pt>
                <c:pt idx="662">
                  <c:v>447.85282522996056</c:v>
                </c:pt>
                <c:pt idx="663">
                  <c:v>371.68988173455983</c:v>
                </c:pt>
                <c:pt idx="664">
                  <c:v>346.00788436268073</c:v>
                </c:pt>
                <c:pt idx="665">
                  <c:v>301.19316688567676</c:v>
                </c:pt>
                <c:pt idx="666">
                  <c:v>314.58607095926413</c:v>
                </c:pt>
                <c:pt idx="667">
                  <c:v>349.54007884362682</c:v>
                </c:pt>
                <c:pt idx="668">
                  <c:v>370.73324572930358</c:v>
                </c:pt>
                <c:pt idx="669">
                  <c:v>366.17082785808151</c:v>
                </c:pt>
                <c:pt idx="670">
                  <c:v>345.56636005256246</c:v>
                </c:pt>
                <c:pt idx="671">
                  <c:v>309.72930354796324</c:v>
                </c:pt>
                <c:pt idx="672">
                  <c:v>313.15111695137983</c:v>
                </c:pt>
                <c:pt idx="673">
                  <c:v>316.57293035479631</c:v>
                </c:pt>
                <c:pt idx="674">
                  <c:v>333.20367936925101</c:v>
                </c:pt>
                <c:pt idx="675">
                  <c:v>333.86596583442844</c:v>
                </c:pt>
                <c:pt idx="676">
                  <c:v>336.29434954007883</c:v>
                </c:pt>
                <c:pt idx="677">
                  <c:v>324.74113009198425</c:v>
                </c:pt>
                <c:pt idx="678">
                  <c:v>319.81077529566363</c:v>
                </c:pt>
                <c:pt idx="679">
                  <c:v>321.9448094612352</c:v>
                </c:pt>
                <c:pt idx="680">
                  <c:v>320.39947437582128</c:v>
                </c:pt>
                <c:pt idx="681">
                  <c:v>310.83311432325888</c:v>
                </c:pt>
                <c:pt idx="682">
                  <c:v>319.81077529566363</c:v>
                </c:pt>
                <c:pt idx="683">
                  <c:v>321.79763469119587</c:v>
                </c:pt>
                <c:pt idx="684">
                  <c:v>301.78186596583447</c:v>
                </c:pt>
                <c:pt idx="685">
                  <c:v>298.10249671484894</c:v>
                </c:pt>
                <c:pt idx="686">
                  <c:v>324.81471747700397</c:v>
                </c:pt>
                <c:pt idx="687">
                  <c:v>307.59526938239162</c:v>
                </c:pt>
                <c:pt idx="688">
                  <c:v>317.01445466491464</c:v>
                </c:pt>
                <c:pt idx="689">
                  <c:v>314.29172141918531</c:v>
                </c:pt>
                <c:pt idx="690">
                  <c:v>310.83311432325888</c:v>
                </c:pt>
                <c:pt idx="691">
                  <c:v>338.57555847568995</c:v>
                </c:pt>
                <c:pt idx="692">
                  <c:v>368.0105124835743</c:v>
                </c:pt>
                <c:pt idx="693">
                  <c:v>379.19579500657034</c:v>
                </c:pt>
                <c:pt idx="694">
                  <c:v>363.81603153745073</c:v>
                </c:pt>
                <c:pt idx="695">
                  <c:v>414.22339027595268</c:v>
                </c:pt>
                <c:pt idx="696">
                  <c:v>406.20236530880425</c:v>
                </c:pt>
                <c:pt idx="697">
                  <c:v>394.0604467805519</c:v>
                </c:pt>
                <c:pt idx="698">
                  <c:v>399.87385019710911</c:v>
                </c:pt>
                <c:pt idx="699">
                  <c:v>397.00394218134034</c:v>
                </c:pt>
                <c:pt idx="700">
                  <c:v>382.58081471747704</c:v>
                </c:pt>
                <c:pt idx="701">
                  <c:v>382.6544021024967</c:v>
                </c:pt>
                <c:pt idx="702">
                  <c:v>385.67148488830486</c:v>
                </c:pt>
                <c:pt idx="703">
                  <c:v>387.80551905387648</c:v>
                </c:pt>
                <c:pt idx="704">
                  <c:v>377.87122207621553</c:v>
                </c:pt>
                <c:pt idx="705">
                  <c:v>387.80551905387648</c:v>
                </c:pt>
                <c:pt idx="706">
                  <c:v>387.73193166885676</c:v>
                </c:pt>
                <c:pt idx="707">
                  <c:v>396.19448094612358</c:v>
                </c:pt>
                <c:pt idx="708">
                  <c:v>416.5045992115638</c:v>
                </c:pt>
                <c:pt idx="709">
                  <c:v>439.16951379763469</c:v>
                </c:pt>
                <c:pt idx="710">
                  <c:v>450.35479632063078</c:v>
                </c:pt>
                <c:pt idx="711">
                  <c:v>407.8948751642576</c:v>
                </c:pt>
                <c:pt idx="712">
                  <c:v>433.06176084099872</c:v>
                </c:pt>
                <c:pt idx="713">
                  <c:v>434.3127463863338</c:v>
                </c:pt>
                <c:pt idx="714">
                  <c:v>435.56373193166888</c:v>
                </c:pt>
                <c:pt idx="715">
                  <c:v>438.06570302233911</c:v>
                </c:pt>
                <c:pt idx="716">
                  <c:v>430.85413929040737</c:v>
                </c:pt>
                <c:pt idx="717">
                  <c:v>432.84099868593955</c:v>
                </c:pt>
                <c:pt idx="718">
                  <c:v>431.07490144546648</c:v>
                </c:pt>
                <c:pt idx="719">
                  <c:v>434.3127463863338</c:v>
                </c:pt>
                <c:pt idx="720">
                  <c:v>429.75032851511168</c:v>
                </c:pt>
                <c:pt idx="721">
                  <c:v>415.40078843626804</c:v>
                </c:pt>
                <c:pt idx="722">
                  <c:v>414.81208935611039</c:v>
                </c:pt>
                <c:pt idx="723">
                  <c:v>419.08015768725363</c:v>
                </c:pt>
                <c:pt idx="724">
                  <c:v>400.4625492772667</c:v>
                </c:pt>
                <c:pt idx="725">
                  <c:v>384.34691195795011</c:v>
                </c:pt>
                <c:pt idx="726">
                  <c:v>382.94875164257559</c:v>
                </c:pt>
                <c:pt idx="727">
                  <c:v>364.62549277266749</c:v>
                </c:pt>
                <c:pt idx="728">
                  <c:v>374.41261498028905</c:v>
                </c:pt>
                <c:pt idx="729">
                  <c:v>367.93692509855458</c:v>
                </c:pt>
                <c:pt idx="730">
                  <c:v>364.25755584756899</c:v>
                </c:pt>
                <c:pt idx="731">
                  <c:v>385.52431011826548</c:v>
                </c:pt>
                <c:pt idx="732">
                  <c:v>386.99605781865966</c:v>
                </c:pt>
                <c:pt idx="733">
                  <c:v>396.85676741130095</c:v>
                </c:pt>
                <c:pt idx="734">
                  <c:v>386.55453350854134</c:v>
                </c:pt>
                <c:pt idx="735">
                  <c:v>375.8843626806833</c:v>
                </c:pt>
                <c:pt idx="736">
                  <c:v>390.38107752956631</c:v>
                </c:pt>
                <c:pt idx="737">
                  <c:v>380.07884362680682</c:v>
                </c:pt>
                <c:pt idx="738">
                  <c:v>392</c:v>
                </c:pt>
                <c:pt idx="739">
                  <c:v>409.80814717477006</c:v>
                </c:pt>
                <c:pt idx="740">
                  <c:v>423.12746386333777</c:v>
                </c:pt>
                <c:pt idx="741">
                  <c:v>427.54270696452033</c:v>
                </c:pt>
                <c:pt idx="742">
                  <c:v>421.83968462549274</c:v>
                </c:pt>
                <c:pt idx="743">
                  <c:v>416.13666228646514</c:v>
                </c:pt>
                <c:pt idx="744">
                  <c:v>406.20236530880419</c:v>
                </c:pt>
                <c:pt idx="745">
                  <c:v>424.45203679369257</c:v>
                </c:pt>
                <c:pt idx="746">
                  <c:v>442.26018396846257</c:v>
                </c:pt>
                <c:pt idx="747">
                  <c:v>444.09986859395531</c:v>
                </c:pt>
                <c:pt idx="748">
                  <c:v>446.60183968462547</c:v>
                </c:pt>
                <c:pt idx="749">
                  <c:v>449.69250985545335</c:v>
                </c:pt>
                <c:pt idx="750">
                  <c:v>436.5939553219448</c:v>
                </c:pt>
                <c:pt idx="751">
                  <c:v>434.9014454664914</c:v>
                </c:pt>
                <c:pt idx="752">
                  <c:v>438.50722733245732</c:v>
                </c:pt>
                <c:pt idx="753">
                  <c:v>450.0604467805519</c:v>
                </c:pt>
                <c:pt idx="754">
                  <c:v>449.83968462549274</c:v>
                </c:pt>
                <c:pt idx="755">
                  <c:v>450.72273324572933</c:v>
                </c:pt>
                <c:pt idx="756">
                  <c:v>443.29040735873849</c:v>
                </c:pt>
                <c:pt idx="757">
                  <c:v>454.54927726675425</c:v>
                </c:pt>
                <c:pt idx="758">
                  <c:v>454.84362680683313</c:v>
                </c:pt>
                <c:pt idx="759">
                  <c:v>461.02496714848883</c:v>
                </c:pt>
                <c:pt idx="760">
                  <c:v>470.14980289093302</c:v>
                </c:pt>
                <c:pt idx="761">
                  <c:v>474.71222076215503</c:v>
                </c:pt>
                <c:pt idx="762">
                  <c:v>472.06307490144542</c:v>
                </c:pt>
                <c:pt idx="763">
                  <c:v>470.22339027595262</c:v>
                </c:pt>
                <c:pt idx="764">
                  <c:v>488.25229960578184</c:v>
                </c:pt>
                <c:pt idx="765">
                  <c:v>486.0446780551905</c:v>
                </c:pt>
                <c:pt idx="766">
                  <c:v>475.74244415243101</c:v>
                </c:pt>
                <c:pt idx="767">
                  <c:v>472.79894875164263</c:v>
                </c:pt>
                <c:pt idx="768">
                  <c:v>467.20630749014452</c:v>
                </c:pt>
                <c:pt idx="769">
                  <c:v>461.61366622864659</c:v>
                </c:pt>
                <c:pt idx="770">
                  <c:v>461.61366622864659</c:v>
                </c:pt>
                <c:pt idx="771">
                  <c:v>462.34954007884363</c:v>
                </c:pt>
                <c:pt idx="772">
                  <c:v>470.66491458607095</c:v>
                </c:pt>
                <c:pt idx="773">
                  <c:v>476.18396846254922</c:v>
                </c:pt>
                <c:pt idx="774">
                  <c:v>470.2969776609724</c:v>
                </c:pt>
                <c:pt idx="775">
                  <c:v>472.57818659658346</c:v>
                </c:pt>
                <c:pt idx="776">
                  <c:v>468.0157687253614</c:v>
                </c:pt>
                <c:pt idx="777">
                  <c:v>475.30091984231279</c:v>
                </c:pt>
                <c:pt idx="778">
                  <c:v>466.69119579500665</c:v>
                </c:pt>
                <c:pt idx="779">
                  <c:v>461.76084099868598</c:v>
                </c:pt>
                <c:pt idx="780">
                  <c:v>461.24572930354793</c:v>
                </c:pt>
                <c:pt idx="781">
                  <c:v>459.84756898817346</c:v>
                </c:pt>
                <c:pt idx="782">
                  <c:v>458.37582128777922</c:v>
                </c:pt>
                <c:pt idx="783">
                  <c:v>455.87385019710916</c:v>
                </c:pt>
                <c:pt idx="784">
                  <c:v>451.97371879106436</c:v>
                </c:pt>
                <c:pt idx="785">
                  <c:v>454.25492772667542</c:v>
                </c:pt>
                <c:pt idx="786">
                  <c:v>451.45860709592642</c:v>
                </c:pt>
                <c:pt idx="787">
                  <c:v>444.24704336399475</c:v>
                </c:pt>
                <c:pt idx="788">
                  <c:v>441.96583442838369</c:v>
                </c:pt>
                <c:pt idx="789">
                  <c:v>450.20762155059134</c:v>
                </c:pt>
                <c:pt idx="790">
                  <c:v>451.75295663600531</c:v>
                </c:pt>
                <c:pt idx="791">
                  <c:v>448.58869908015771</c:v>
                </c:pt>
                <c:pt idx="792">
                  <c:v>449.25098554533508</c:v>
                </c:pt>
                <c:pt idx="793">
                  <c:v>450.42838370565045</c:v>
                </c:pt>
                <c:pt idx="794">
                  <c:v>454.03416557161631</c:v>
                </c:pt>
                <c:pt idx="795">
                  <c:v>458.30223390275955</c:v>
                </c:pt>
                <c:pt idx="796">
                  <c:v>457.5663600525624</c:v>
                </c:pt>
                <c:pt idx="797">
                  <c:v>460.65703022339022</c:v>
                </c:pt>
                <c:pt idx="798">
                  <c:v>453.29829172141916</c:v>
                </c:pt>
                <c:pt idx="799">
                  <c:v>458.449408672799</c:v>
                </c:pt>
                <c:pt idx="800">
                  <c:v>458.449408672799</c:v>
                </c:pt>
                <c:pt idx="801">
                  <c:v>465.07227332457296</c:v>
                </c:pt>
                <c:pt idx="802">
                  <c:v>468.60446780551899</c:v>
                </c:pt>
                <c:pt idx="803">
                  <c:v>464.33639947437581</c:v>
                </c:pt>
                <c:pt idx="804">
                  <c:v>466.91195795006576</c:v>
                </c:pt>
                <c:pt idx="805">
                  <c:v>462.86465177398156</c:v>
                </c:pt>
                <c:pt idx="806">
                  <c:v>454.40210249671486</c:v>
                </c:pt>
                <c:pt idx="807">
                  <c:v>448.51511169513793</c:v>
                </c:pt>
                <c:pt idx="808">
                  <c:v>466.54402102496709</c:v>
                </c:pt>
                <c:pt idx="809">
                  <c:v>475.66885676741134</c:v>
                </c:pt>
                <c:pt idx="810">
                  <c:v>477.72930354796324</c:v>
                </c:pt>
                <c:pt idx="811">
                  <c:v>467.64783180026279</c:v>
                </c:pt>
                <c:pt idx="812">
                  <c:v>470.51773981603151</c:v>
                </c:pt>
                <c:pt idx="813">
                  <c:v>473.38764783180022</c:v>
                </c:pt>
                <c:pt idx="814">
                  <c:v>460.14191852825235</c:v>
                </c:pt>
                <c:pt idx="815">
                  <c:v>453.88699080157687</c:v>
                </c:pt>
                <c:pt idx="816">
                  <c:v>442.70170827858084</c:v>
                </c:pt>
                <c:pt idx="817">
                  <c:v>433.65045992115643</c:v>
                </c:pt>
                <c:pt idx="818">
                  <c:v>436.15243101182654</c:v>
                </c:pt>
                <c:pt idx="819">
                  <c:v>431.59001314060447</c:v>
                </c:pt>
                <c:pt idx="820">
                  <c:v>435.26938239159006</c:v>
                </c:pt>
                <c:pt idx="821">
                  <c:v>431.51642575558481</c:v>
                </c:pt>
                <c:pt idx="822">
                  <c:v>429.38239159001313</c:v>
                </c:pt>
                <c:pt idx="823">
                  <c:v>427.24835742444151</c:v>
                </c:pt>
                <c:pt idx="824">
                  <c:v>413.48751642575559</c:v>
                </c:pt>
                <c:pt idx="825">
                  <c:v>418.93298291721419</c:v>
                </c:pt>
                <c:pt idx="826">
                  <c:v>412.38370565045994</c:v>
                </c:pt>
                <c:pt idx="827">
                  <c:v>391.19053876478318</c:v>
                </c:pt>
                <c:pt idx="828">
                  <c:v>404.80420499342972</c:v>
                </c:pt>
                <c:pt idx="829">
                  <c:v>400.4625492772667</c:v>
                </c:pt>
                <c:pt idx="830">
                  <c:v>404.14191852825229</c:v>
                </c:pt>
                <c:pt idx="831">
                  <c:v>404.3626806833114</c:v>
                </c:pt>
                <c:pt idx="832">
                  <c:v>406.68068331143235</c:v>
                </c:pt>
                <c:pt idx="833">
                  <c:v>408.99868593955324</c:v>
                </c:pt>
                <c:pt idx="834">
                  <c:v>395.53219448094615</c:v>
                </c:pt>
                <c:pt idx="835">
                  <c:v>398.84362680683307</c:v>
                </c:pt>
                <c:pt idx="836">
                  <c:v>397.07752956636006</c:v>
                </c:pt>
                <c:pt idx="837">
                  <c:v>387.36399474375821</c:v>
                </c:pt>
                <c:pt idx="838">
                  <c:v>400.09461235216821</c:v>
                </c:pt>
                <c:pt idx="839">
                  <c:v>408.40998685939553</c:v>
                </c:pt>
                <c:pt idx="840">
                  <c:v>407.8948751642576</c:v>
                </c:pt>
                <c:pt idx="841">
                  <c:v>382.6544021024967</c:v>
                </c:pt>
                <c:pt idx="842">
                  <c:v>373.60315374507229</c:v>
                </c:pt>
                <c:pt idx="843">
                  <c:v>367.12746386333771</c:v>
                </c:pt>
                <c:pt idx="844">
                  <c:v>358.37056504599212</c:v>
                </c:pt>
                <c:pt idx="845">
                  <c:v>350.49671484888302</c:v>
                </c:pt>
                <c:pt idx="846">
                  <c:v>334.30749014454665</c:v>
                </c:pt>
                <c:pt idx="847">
                  <c:v>331.73193166885676</c:v>
                </c:pt>
                <c:pt idx="848">
                  <c:v>344.02102496714855</c:v>
                </c:pt>
                <c:pt idx="849">
                  <c:v>339.75295663600519</c:v>
                </c:pt>
                <c:pt idx="850">
                  <c:v>346.15505913272011</c:v>
                </c:pt>
                <c:pt idx="851">
                  <c:v>361.46123521682</c:v>
                </c:pt>
                <c:pt idx="852">
                  <c:v>350.0551905387648</c:v>
                </c:pt>
                <c:pt idx="853">
                  <c:v>371.7634691195795</c:v>
                </c:pt>
                <c:pt idx="854">
                  <c:v>378.97503285151123</c:v>
                </c:pt>
                <c:pt idx="855">
                  <c:v>389.64520367936922</c:v>
                </c:pt>
                <c:pt idx="856">
                  <c:v>383.16951379763475</c:v>
                </c:pt>
                <c:pt idx="857">
                  <c:v>387.06964520367933</c:v>
                </c:pt>
                <c:pt idx="858">
                  <c:v>386.92247043364</c:v>
                </c:pt>
                <c:pt idx="859">
                  <c:v>398.91721419185279</c:v>
                </c:pt>
                <c:pt idx="860">
                  <c:v>386.55453350854134</c:v>
                </c:pt>
                <c:pt idx="861">
                  <c:v>404.43626806833112</c:v>
                </c:pt>
                <c:pt idx="862">
                  <c:v>407.8948751642576</c:v>
                </c:pt>
                <c:pt idx="863">
                  <c:v>403.25886990801575</c:v>
                </c:pt>
                <c:pt idx="864">
                  <c:v>386.70170827858084</c:v>
                </c:pt>
                <c:pt idx="865">
                  <c:v>385.67148488830486</c:v>
                </c:pt>
                <c:pt idx="866">
                  <c:v>381.69776609724045</c:v>
                </c:pt>
                <c:pt idx="867">
                  <c:v>395.53219448094615</c:v>
                </c:pt>
                <c:pt idx="868">
                  <c:v>401.63994743758212</c:v>
                </c:pt>
                <c:pt idx="869">
                  <c:v>425.18791064388961</c:v>
                </c:pt>
                <c:pt idx="870">
                  <c:v>414.81208935611039</c:v>
                </c:pt>
                <c:pt idx="871">
                  <c:v>443.58475689881732</c:v>
                </c:pt>
                <c:pt idx="872">
                  <c:v>436.5939553219448</c:v>
                </c:pt>
                <c:pt idx="873">
                  <c:v>436.22601839684626</c:v>
                </c:pt>
                <c:pt idx="874">
                  <c:v>434.53350854139291</c:v>
                </c:pt>
                <c:pt idx="875">
                  <c:v>428.05781865965832</c:v>
                </c:pt>
                <c:pt idx="876">
                  <c:v>458.74375821287788</c:v>
                </c:pt>
                <c:pt idx="877">
                  <c:v>459.84756898817346</c:v>
                </c:pt>
                <c:pt idx="878">
                  <c:v>463.52693823915894</c:v>
                </c:pt>
                <c:pt idx="879">
                  <c:v>475.81603153745073</c:v>
                </c:pt>
                <c:pt idx="880">
                  <c:v>469.11957950065704</c:v>
                </c:pt>
                <c:pt idx="881">
                  <c:v>475.66885676741134</c:v>
                </c:pt>
                <c:pt idx="882">
                  <c:v>475.1537450722733</c:v>
                </c:pt>
                <c:pt idx="883">
                  <c:v>476.84625492772665</c:v>
                </c:pt>
                <c:pt idx="884">
                  <c:v>487.14848883048626</c:v>
                </c:pt>
                <c:pt idx="885">
                  <c:v>486.70696452036793</c:v>
                </c:pt>
                <c:pt idx="886">
                  <c:v>496.86202365308804</c:v>
                </c:pt>
                <c:pt idx="887">
                  <c:v>504.07358738501972</c:v>
                </c:pt>
                <c:pt idx="888">
                  <c:v>498.40735873850201</c:v>
                </c:pt>
                <c:pt idx="889">
                  <c:v>487.95795006570302</c:v>
                </c:pt>
                <c:pt idx="890">
                  <c:v>480.45203679369251</c:v>
                </c:pt>
                <c:pt idx="891">
                  <c:v>501.57161629434955</c:v>
                </c:pt>
                <c:pt idx="892">
                  <c:v>501.86596583442844</c:v>
                </c:pt>
                <c:pt idx="893">
                  <c:v>495.75821287779235</c:v>
                </c:pt>
                <c:pt idx="894">
                  <c:v>497.52431011826542</c:v>
                </c:pt>
                <c:pt idx="895">
                  <c:v>504</c:v>
                </c:pt>
                <c:pt idx="896">
                  <c:v>500.76215505913274</c:v>
                </c:pt>
                <c:pt idx="897">
                  <c:v>496.56767411300922</c:v>
                </c:pt>
                <c:pt idx="898">
                  <c:v>492.15243101182659</c:v>
                </c:pt>
                <c:pt idx="899">
                  <c:v>510.1813403416557</c:v>
                </c:pt>
                <c:pt idx="900">
                  <c:v>524.1629434954009</c:v>
                </c:pt>
                <c:pt idx="901">
                  <c:v>517.17214191852827</c:v>
                </c:pt>
                <c:pt idx="902">
                  <c:v>515.70039421813408</c:v>
                </c:pt>
                <c:pt idx="903">
                  <c:v>515.47963206307486</c:v>
                </c:pt>
                <c:pt idx="904">
                  <c:v>524.1629434954009</c:v>
                </c:pt>
                <c:pt idx="905">
                  <c:v>511.50591327201045</c:v>
                </c:pt>
                <c:pt idx="906">
                  <c:v>511.43232588699084</c:v>
                </c:pt>
                <c:pt idx="907">
                  <c:v>503.33771353482257</c:v>
                </c:pt>
                <c:pt idx="908">
                  <c:v>494.50722733245732</c:v>
                </c:pt>
                <c:pt idx="909">
                  <c:v>489.06176084099866</c:v>
                </c:pt>
                <c:pt idx="910">
                  <c:v>491.93166885676743</c:v>
                </c:pt>
                <c:pt idx="911">
                  <c:v>486.11826544021034</c:v>
                </c:pt>
                <c:pt idx="912">
                  <c:v>473.01971090670173</c:v>
                </c:pt>
                <c:pt idx="913">
                  <c:v>473.16688567674112</c:v>
                </c:pt>
                <c:pt idx="914">
                  <c:v>473.68199737187905</c:v>
                </c:pt>
                <c:pt idx="915">
                  <c:v>471.76872536136659</c:v>
                </c:pt>
                <c:pt idx="916">
                  <c:v>464.33639947437581</c:v>
                </c:pt>
                <c:pt idx="917">
                  <c:v>461.02496714848883</c:v>
                </c:pt>
                <c:pt idx="918">
                  <c:v>461.46649145860709</c:v>
                </c:pt>
                <c:pt idx="919">
                  <c:v>471.69513797634687</c:v>
                </c:pt>
                <c:pt idx="920">
                  <c:v>468.89881734559788</c:v>
                </c:pt>
                <c:pt idx="921">
                  <c:v>460.06833114323263</c:v>
                </c:pt>
                <c:pt idx="922">
                  <c:v>458.00788436268067</c:v>
                </c:pt>
                <c:pt idx="923">
                  <c:v>452.85676741130095</c:v>
                </c:pt>
                <c:pt idx="924">
                  <c:v>452.78318002628123</c:v>
                </c:pt>
                <c:pt idx="925">
                  <c:v>462.12877792378447</c:v>
                </c:pt>
                <c:pt idx="926">
                  <c:v>474.41787122207626</c:v>
                </c:pt>
                <c:pt idx="927">
                  <c:v>479.27463863337715</c:v>
                </c:pt>
                <c:pt idx="928">
                  <c:v>474.93298291721413</c:v>
                </c:pt>
                <c:pt idx="929">
                  <c:v>463.67411300919838</c:v>
                </c:pt>
                <c:pt idx="930">
                  <c:v>465.44021024967145</c:v>
                </c:pt>
                <c:pt idx="931">
                  <c:v>463.60052562417877</c:v>
                </c:pt>
                <c:pt idx="932">
                  <c:v>461.17214191852827</c:v>
                </c:pt>
                <c:pt idx="933">
                  <c:v>459.18528252299603</c:v>
                </c:pt>
                <c:pt idx="934">
                  <c:v>440.12614980289095</c:v>
                </c:pt>
                <c:pt idx="935">
                  <c:v>441.15637319316687</c:v>
                </c:pt>
                <c:pt idx="936">
                  <c:v>436.96189224704335</c:v>
                </c:pt>
                <c:pt idx="937">
                  <c:v>438.58081471747698</c:v>
                </c:pt>
                <c:pt idx="938">
                  <c:v>433.57687253613665</c:v>
                </c:pt>
                <c:pt idx="939">
                  <c:v>445.57161629434955</c:v>
                </c:pt>
                <c:pt idx="940">
                  <c:v>446.67542706964525</c:v>
                </c:pt>
                <c:pt idx="941">
                  <c:v>450.94349540078844</c:v>
                </c:pt>
                <c:pt idx="942">
                  <c:v>445.79237844940872</c:v>
                </c:pt>
                <c:pt idx="943">
                  <c:v>445.20367936925101</c:v>
                </c:pt>
                <c:pt idx="944">
                  <c:v>460.28909329829173</c:v>
                </c:pt>
                <c:pt idx="945">
                  <c:v>453.29829172141916</c:v>
                </c:pt>
                <c:pt idx="946">
                  <c:v>453.4454664914586</c:v>
                </c:pt>
                <c:pt idx="947">
                  <c:v>456.38896189224704</c:v>
                </c:pt>
                <c:pt idx="948">
                  <c:v>451.97371879106436</c:v>
                </c:pt>
                <c:pt idx="949">
                  <c:v>468.45729303547961</c:v>
                </c:pt>
                <c:pt idx="950">
                  <c:v>479.12746386333777</c:v>
                </c:pt>
                <c:pt idx="951">
                  <c:v>476.18396846254922</c:v>
                </c:pt>
                <c:pt idx="952">
                  <c:v>482.36530880420503</c:v>
                </c:pt>
                <c:pt idx="953">
                  <c:v>476.18396846254922</c:v>
                </c:pt>
                <c:pt idx="954">
                  <c:v>474.41787122207626</c:v>
                </c:pt>
                <c:pt idx="955">
                  <c:v>469.63469119579503</c:v>
                </c:pt>
                <c:pt idx="956">
                  <c:v>465.36662286465173</c:v>
                </c:pt>
                <c:pt idx="957">
                  <c:v>459.55321944809464</c:v>
                </c:pt>
                <c:pt idx="958">
                  <c:v>462.86465177398156</c:v>
                </c:pt>
                <c:pt idx="959">
                  <c:v>465.88173455978978</c:v>
                </c:pt>
                <c:pt idx="960">
                  <c:v>463.45335085413933</c:v>
                </c:pt>
                <c:pt idx="961">
                  <c:v>488.98817345597905</c:v>
                </c:pt>
                <c:pt idx="962">
                  <c:v>467.13272010512492</c:v>
                </c:pt>
                <c:pt idx="963">
                  <c:v>471.62155059132726</c:v>
                </c:pt>
                <c:pt idx="964">
                  <c:v>502.60183968462547</c:v>
                </c:pt>
                <c:pt idx="965">
                  <c:v>496.93561103810782</c:v>
                </c:pt>
                <c:pt idx="966">
                  <c:v>490.82785808147179</c:v>
                </c:pt>
                <c:pt idx="967">
                  <c:v>493.25624178712224</c:v>
                </c:pt>
                <c:pt idx="968">
                  <c:v>493.84494086727994</c:v>
                </c:pt>
                <c:pt idx="969">
                  <c:v>489.72404730617609</c:v>
                </c:pt>
                <c:pt idx="970">
                  <c:v>500.98291721419184</c:v>
                </c:pt>
                <c:pt idx="971">
                  <c:v>485.38239159001313</c:v>
                </c:pt>
                <c:pt idx="972">
                  <c:v>481.33508541392899</c:v>
                </c:pt>
                <c:pt idx="973">
                  <c:v>470.51773981603151</c:v>
                </c:pt>
                <c:pt idx="974">
                  <c:v>457.93429697766101</c:v>
                </c:pt>
                <c:pt idx="975">
                  <c:v>459.47963206307492</c:v>
                </c:pt>
                <c:pt idx="976">
                  <c:v>446.38107752956637</c:v>
                </c:pt>
                <c:pt idx="977">
                  <c:v>453.4454664914586</c:v>
                </c:pt>
                <c:pt idx="978">
                  <c:v>450.72273324572933</c:v>
                </c:pt>
                <c:pt idx="979">
                  <c:v>452.19448094612352</c:v>
                </c:pt>
                <c:pt idx="980">
                  <c:v>439.6110381077529</c:v>
                </c:pt>
                <c:pt idx="981">
                  <c:v>452.56241787122212</c:v>
                </c:pt>
                <c:pt idx="982">
                  <c:v>455.13797634691196</c:v>
                </c:pt>
                <c:pt idx="983">
                  <c:v>449.61892247043363</c:v>
                </c:pt>
                <c:pt idx="984">
                  <c:v>457.34559789750324</c:v>
                </c:pt>
                <c:pt idx="985">
                  <c:v>459.55321944809464</c:v>
                </c:pt>
                <c:pt idx="986">
                  <c:v>463.96846254927726</c:v>
                </c:pt>
                <c:pt idx="987">
                  <c:v>449.98685939553224</c:v>
                </c:pt>
                <c:pt idx="988">
                  <c:v>454.40210249671486</c:v>
                </c:pt>
                <c:pt idx="989">
                  <c:v>450.35479632063073</c:v>
                </c:pt>
                <c:pt idx="990">
                  <c:v>458.89093298291726</c:v>
                </c:pt>
                <c:pt idx="991">
                  <c:v>461.09855453350855</c:v>
                </c:pt>
                <c:pt idx="992">
                  <c:v>461.83442838370559</c:v>
                </c:pt>
                <c:pt idx="993">
                  <c:v>444.83574244415246</c:v>
                </c:pt>
                <c:pt idx="994">
                  <c:v>454.03416557161631</c:v>
                </c:pt>
                <c:pt idx="995">
                  <c:v>473.16688567674112</c:v>
                </c:pt>
                <c:pt idx="996">
                  <c:v>485.0880420499343</c:v>
                </c:pt>
                <c:pt idx="997">
                  <c:v>485.67674113009201</c:v>
                </c:pt>
                <c:pt idx="998">
                  <c:v>483.46911957950067</c:v>
                </c:pt>
                <c:pt idx="999">
                  <c:v>485.30880420499346</c:v>
                </c:pt>
                <c:pt idx="1000">
                  <c:v>487.22207621550592</c:v>
                </c:pt>
                <c:pt idx="1001">
                  <c:v>483.17477003942179</c:v>
                </c:pt>
                <c:pt idx="1002">
                  <c:v>477.21419185282525</c:v>
                </c:pt>
                <c:pt idx="1003">
                  <c:v>476.62549277266754</c:v>
                </c:pt>
                <c:pt idx="1004">
                  <c:v>469.04599211563738</c:v>
                </c:pt>
                <c:pt idx="1005">
                  <c:v>463.08541392904073</c:v>
                </c:pt>
                <c:pt idx="1006">
                  <c:v>459.47963206307497</c:v>
                </c:pt>
                <c:pt idx="1007">
                  <c:v>444.46780551905391</c:v>
                </c:pt>
                <c:pt idx="1008">
                  <c:v>447.85282522996056</c:v>
                </c:pt>
                <c:pt idx="1009">
                  <c:v>442.18659658344285</c:v>
                </c:pt>
                <c:pt idx="1010">
                  <c:v>431.07490144546648</c:v>
                </c:pt>
                <c:pt idx="1011">
                  <c:v>434.09198423127469</c:v>
                </c:pt>
                <c:pt idx="1012">
                  <c:v>437.40341655716162</c:v>
                </c:pt>
                <c:pt idx="1013">
                  <c:v>439.7582128777924</c:v>
                </c:pt>
                <c:pt idx="1014">
                  <c:v>431.22207621550592</c:v>
                </c:pt>
                <c:pt idx="1015">
                  <c:v>428.64651773981609</c:v>
                </c:pt>
                <c:pt idx="1016">
                  <c:v>423.12746386333777</c:v>
                </c:pt>
                <c:pt idx="1017">
                  <c:v>416.43101182654402</c:v>
                </c:pt>
                <c:pt idx="1018">
                  <c:v>421.87647831800268</c:v>
                </c:pt>
                <c:pt idx="1019">
                  <c:v>421.50854139290408</c:v>
                </c:pt>
                <c:pt idx="1020">
                  <c:v>419.5216819973719</c:v>
                </c:pt>
                <c:pt idx="1021">
                  <c:v>418.49145860709592</c:v>
                </c:pt>
                <c:pt idx="1022">
                  <c:v>409.44021024967157</c:v>
                </c:pt>
                <c:pt idx="1023">
                  <c:v>409.58738501971095</c:v>
                </c:pt>
                <c:pt idx="1024">
                  <c:v>414.37056504599218</c:v>
                </c:pt>
                <c:pt idx="1025">
                  <c:v>412.16294349540078</c:v>
                </c:pt>
                <c:pt idx="1026">
                  <c:v>411.05913272010508</c:v>
                </c:pt>
                <c:pt idx="1027">
                  <c:v>402.96452036793693</c:v>
                </c:pt>
                <c:pt idx="1028">
                  <c:v>396.19448094612358</c:v>
                </c:pt>
                <c:pt idx="1029">
                  <c:v>388.61498028909335</c:v>
                </c:pt>
                <c:pt idx="1030">
                  <c:v>393.54533508541402</c:v>
                </c:pt>
                <c:pt idx="1031">
                  <c:v>389.49802890932989</c:v>
                </c:pt>
                <c:pt idx="1032">
                  <c:v>387.29040735873855</c:v>
                </c:pt>
                <c:pt idx="1033">
                  <c:v>380.74113009198425</c:v>
                </c:pt>
                <c:pt idx="1034">
                  <c:v>389.79237844940872</c:v>
                </c:pt>
                <c:pt idx="1035">
                  <c:v>387.51116951379771</c:v>
                </c:pt>
                <c:pt idx="1036">
                  <c:v>395.23784494086732</c:v>
                </c:pt>
                <c:pt idx="1037">
                  <c:v>398.99080157687257</c:v>
                </c:pt>
                <c:pt idx="1038">
                  <c:v>401.12483574244413</c:v>
                </c:pt>
                <c:pt idx="1039">
                  <c:v>395.23784494086732</c:v>
                </c:pt>
                <c:pt idx="1040">
                  <c:v>398.18134034165575</c:v>
                </c:pt>
                <c:pt idx="1041">
                  <c:v>389.35085413929045</c:v>
                </c:pt>
                <c:pt idx="1042">
                  <c:v>384.56767411300922</c:v>
                </c:pt>
                <c:pt idx="1043">
                  <c:v>387.80551905387648</c:v>
                </c:pt>
                <c:pt idx="1044">
                  <c:v>383.53745072273324</c:v>
                </c:pt>
                <c:pt idx="1045">
                  <c:v>382.72798948751642</c:v>
                </c:pt>
                <c:pt idx="1046">
                  <c:v>380.88830486202369</c:v>
                </c:pt>
                <c:pt idx="1047">
                  <c:v>384.78843626806832</c:v>
                </c:pt>
                <c:pt idx="1048">
                  <c:v>387.21681997371883</c:v>
                </c:pt>
                <c:pt idx="1049">
                  <c:v>374.63337713534827</c:v>
                </c:pt>
                <c:pt idx="1050">
                  <c:v>379.41655716162944</c:v>
                </c:pt>
                <c:pt idx="1051">
                  <c:v>387.58475689881737</c:v>
                </c:pt>
                <c:pt idx="1052">
                  <c:v>385.30354796320637</c:v>
                </c:pt>
                <c:pt idx="1053">
                  <c:v>379.12220762155061</c:v>
                </c:pt>
                <c:pt idx="1054">
                  <c:v>373.60315374507235</c:v>
                </c:pt>
                <c:pt idx="1055">
                  <c:v>377.3561103810776</c:v>
                </c:pt>
                <c:pt idx="1056">
                  <c:v>387.58475689881737</c:v>
                </c:pt>
                <c:pt idx="1057">
                  <c:v>392.3679369250986</c:v>
                </c:pt>
                <c:pt idx="1058">
                  <c:v>392.51511169513799</c:v>
                </c:pt>
                <c:pt idx="1059">
                  <c:v>387.95269382391592</c:v>
                </c:pt>
                <c:pt idx="1060">
                  <c:v>385.67148488830492</c:v>
                </c:pt>
                <c:pt idx="1061">
                  <c:v>385.8186596583443</c:v>
                </c:pt>
                <c:pt idx="1062">
                  <c:v>386.33377135348229</c:v>
                </c:pt>
                <c:pt idx="1063">
                  <c:v>382.43363994743754</c:v>
                </c:pt>
                <c:pt idx="1064">
                  <c:v>381.32982917214196</c:v>
                </c:pt>
                <c:pt idx="1065">
                  <c:v>376.10512483574246</c:v>
                </c:pt>
                <c:pt idx="1066">
                  <c:v>371.39553219448095</c:v>
                </c:pt>
                <c:pt idx="1067">
                  <c:v>365.21419185282525</c:v>
                </c:pt>
                <c:pt idx="1068">
                  <c:v>378.75427069645207</c:v>
                </c:pt>
                <c:pt idx="1069">
                  <c:v>382.50722733245732</c:v>
                </c:pt>
                <c:pt idx="1070">
                  <c:v>393.83968462549279</c:v>
                </c:pt>
                <c:pt idx="1071">
                  <c:v>396.56241787122212</c:v>
                </c:pt>
                <c:pt idx="1072">
                  <c:v>401.56636005256246</c:v>
                </c:pt>
                <c:pt idx="1073">
                  <c:v>410.32325886990799</c:v>
                </c:pt>
                <c:pt idx="1074">
                  <c:v>409.9553219448095</c:v>
                </c:pt>
                <c:pt idx="1075">
                  <c:v>405.98160315374514</c:v>
                </c:pt>
                <c:pt idx="1076">
                  <c:v>408.92509855453352</c:v>
                </c:pt>
                <c:pt idx="1077">
                  <c:v>412.97240473061765</c:v>
                </c:pt>
                <c:pt idx="1078">
                  <c:v>410.69119579500659</c:v>
                </c:pt>
                <c:pt idx="1079">
                  <c:v>407.82128777923788</c:v>
                </c:pt>
                <c:pt idx="1080">
                  <c:v>404.43626806833117</c:v>
                </c:pt>
                <c:pt idx="1081">
                  <c:v>400.46254927726676</c:v>
                </c:pt>
                <c:pt idx="1082">
                  <c:v>403.84756898817352</c:v>
                </c:pt>
                <c:pt idx="1083">
                  <c:v>408.55716162943503</c:v>
                </c:pt>
                <c:pt idx="1084">
                  <c:v>404.14191852825235</c:v>
                </c:pt>
                <c:pt idx="1085">
                  <c:v>401.93429697766101</c:v>
                </c:pt>
                <c:pt idx="1086">
                  <c:v>410.76478318002631</c:v>
                </c:pt>
                <c:pt idx="1087">
                  <c:v>407.08541392904078</c:v>
                </c:pt>
                <c:pt idx="1088">
                  <c:v>404.87779237844944</c:v>
                </c:pt>
                <c:pt idx="1089">
                  <c:v>405.46649145860715</c:v>
                </c:pt>
                <c:pt idx="1090">
                  <c:v>401.93429697766101</c:v>
                </c:pt>
                <c:pt idx="1091">
                  <c:v>400.24178712220765</c:v>
                </c:pt>
                <c:pt idx="1092">
                  <c:v>403.99474375821285</c:v>
                </c:pt>
                <c:pt idx="1093">
                  <c:v>403.55321944809464</c:v>
                </c:pt>
                <c:pt idx="1094">
                  <c:v>399.57950065703022</c:v>
                </c:pt>
                <c:pt idx="1095">
                  <c:v>400.83048620236531</c:v>
                </c:pt>
                <c:pt idx="1096">
                  <c:v>394.86990801576877</c:v>
                </c:pt>
                <c:pt idx="1097">
                  <c:v>396.93035479632061</c:v>
                </c:pt>
                <c:pt idx="1098">
                  <c:v>400.90407358738503</c:v>
                </c:pt>
                <c:pt idx="1099">
                  <c:v>390.08672798948754</c:v>
                </c:pt>
                <c:pt idx="1100">
                  <c:v>390.74901445466497</c:v>
                </c:pt>
                <c:pt idx="1101">
                  <c:v>391.26412614980291</c:v>
                </c:pt>
                <c:pt idx="1102">
                  <c:v>385.37713534822603</c:v>
                </c:pt>
                <c:pt idx="1103">
                  <c:v>381.32982917214196</c:v>
                </c:pt>
                <c:pt idx="1104">
                  <c:v>378.38633377135352</c:v>
                </c:pt>
                <c:pt idx="1105">
                  <c:v>382.36005256241788</c:v>
                </c:pt>
                <c:pt idx="1106">
                  <c:v>375.29566360052564</c:v>
                </c:pt>
                <c:pt idx="1107">
                  <c:v>381.40341655716162</c:v>
                </c:pt>
                <c:pt idx="1108">
                  <c:v>390.52825229960581</c:v>
                </c:pt>
                <c:pt idx="1109">
                  <c:v>381.91852825229961</c:v>
                </c:pt>
                <c:pt idx="1110">
                  <c:v>375.73718791064397</c:v>
                </c:pt>
                <c:pt idx="1111">
                  <c:v>371.39553219448095</c:v>
                </c:pt>
                <c:pt idx="1112">
                  <c:v>382.87516425755587</c:v>
                </c:pt>
                <c:pt idx="1113">
                  <c:v>383.09592641261503</c:v>
                </c:pt>
                <c:pt idx="1114">
                  <c:v>394.35479632063078</c:v>
                </c:pt>
                <c:pt idx="1115">
                  <c:v>388.68856767411302</c:v>
                </c:pt>
                <c:pt idx="1116">
                  <c:v>387.58475689881737</c:v>
                </c:pt>
                <c:pt idx="1117">
                  <c:v>390.23390275952698</c:v>
                </c:pt>
                <c:pt idx="1118">
                  <c:v>392.88304862023654</c:v>
                </c:pt>
                <c:pt idx="1119">
                  <c:v>391.37450722733246</c:v>
                </c:pt>
                <c:pt idx="1120">
                  <c:v>389.86596583442838</c:v>
                </c:pt>
                <c:pt idx="1121">
                  <c:v>389.79237844940872</c:v>
                </c:pt>
                <c:pt idx="1122">
                  <c:v>389.27726675427073</c:v>
                </c:pt>
                <c:pt idx="1123">
                  <c:v>390.01314060446782</c:v>
                </c:pt>
                <c:pt idx="1124">
                  <c:v>384.27332457293033</c:v>
                </c:pt>
                <c:pt idx="1125">
                  <c:v>387.80551905387648</c:v>
                </c:pt>
                <c:pt idx="1126">
                  <c:v>391.26412614980291</c:v>
                </c:pt>
                <c:pt idx="1127">
                  <c:v>398.25492772667542</c:v>
                </c:pt>
                <c:pt idx="1128">
                  <c:v>401.78712220762156</c:v>
                </c:pt>
                <c:pt idx="1129">
                  <c:v>408.85151116951386</c:v>
                </c:pt>
                <c:pt idx="1130">
                  <c:v>407.23258869908022</c:v>
                </c:pt>
                <c:pt idx="1131">
                  <c:v>407.37976346911961</c:v>
                </c:pt>
                <c:pt idx="1132">
                  <c:v>409.88173455978978</c:v>
                </c:pt>
                <c:pt idx="1133">
                  <c:v>396.93035479632061</c:v>
                </c:pt>
                <c:pt idx="1134">
                  <c:v>386.48094612352173</c:v>
                </c:pt>
                <c:pt idx="1135">
                  <c:v>383.31668856767413</c:v>
                </c:pt>
                <c:pt idx="1136">
                  <c:v>386.92247043364</c:v>
                </c:pt>
                <c:pt idx="1137">
                  <c:v>379.19579500657034</c:v>
                </c:pt>
                <c:pt idx="1138">
                  <c:v>372.05781865965838</c:v>
                </c:pt>
                <c:pt idx="1139">
                  <c:v>363.96320630749022</c:v>
                </c:pt>
                <c:pt idx="1140">
                  <c:v>356.9724047306176</c:v>
                </c:pt>
                <c:pt idx="1141">
                  <c:v>355.50065703022341</c:v>
                </c:pt>
                <c:pt idx="1142">
                  <c:v>351.37976346911961</c:v>
                </c:pt>
                <c:pt idx="1143">
                  <c:v>351.82128777923788</c:v>
                </c:pt>
                <c:pt idx="1144">
                  <c:v>350.34954007884369</c:v>
                </c:pt>
                <c:pt idx="1145">
                  <c:v>354.10249671484888</c:v>
                </c:pt>
                <c:pt idx="1146">
                  <c:v>351.96846254927726</c:v>
                </c:pt>
                <c:pt idx="1147">
                  <c:v>352.1156373193167</c:v>
                </c:pt>
                <c:pt idx="1148">
                  <c:v>345.78712220762156</c:v>
                </c:pt>
                <c:pt idx="1149">
                  <c:v>343.65308804205</c:v>
                </c:pt>
                <c:pt idx="1150">
                  <c:v>347.4060446780552</c:v>
                </c:pt>
                <c:pt idx="1151">
                  <c:v>341.96057818659659</c:v>
                </c:pt>
                <c:pt idx="1152">
                  <c:v>333.86596583442838</c:v>
                </c:pt>
                <c:pt idx="1153">
                  <c:v>342.84362680683313</c:v>
                </c:pt>
                <c:pt idx="1154">
                  <c:v>334.38107752956631</c:v>
                </c:pt>
                <c:pt idx="1155">
                  <c:v>332.76215505913274</c:v>
                </c:pt>
                <c:pt idx="1156">
                  <c:v>336.07358738501978</c:v>
                </c:pt>
                <c:pt idx="1157">
                  <c:v>342.69645203679374</c:v>
                </c:pt>
                <c:pt idx="1158">
                  <c:v>348.50985545335089</c:v>
                </c:pt>
                <c:pt idx="1159">
                  <c:v>348.80420499342972</c:v>
                </c:pt>
                <c:pt idx="1160">
                  <c:v>345.05124835742447</c:v>
                </c:pt>
                <c:pt idx="1161">
                  <c:v>348.06833114323257</c:v>
                </c:pt>
                <c:pt idx="1162">
                  <c:v>341.59264126149799</c:v>
                </c:pt>
                <c:pt idx="1163">
                  <c:v>338.13403416557162</c:v>
                </c:pt>
                <c:pt idx="1164">
                  <c:v>340.19448094612358</c:v>
                </c:pt>
                <c:pt idx="1165">
                  <c:v>335.0433639947438</c:v>
                </c:pt>
                <c:pt idx="1166">
                  <c:v>347.84756898817352</c:v>
                </c:pt>
                <c:pt idx="1167">
                  <c:v>353.80814717477011</c:v>
                </c:pt>
                <c:pt idx="1168">
                  <c:v>353.07227332457296</c:v>
                </c:pt>
                <c:pt idx="1169">
                  <c:v>346.81734559789754</c:v>
                </c:pt>
                <c:pt idx="1170">
                  <c:v>337.25098554533508</c:v>
                </c:pt>
                <c:pt idx="1171">
                  <c:v>337.03022339027603</c:v>
                </c:pt>
                <c:pt idx="1172">
                  <c:v>338.06044678055196</c:v>
                </c:pt>
                <c:pt idx="1173">
                  <c:v>343.43232588699084</c:v>
                </c:pt>
                <c:pt idx="1174">
                  <c:v>341.29829172141922</c:v>
                </c:pt>
                <c:pt idx="1175">
                  <c:v>335.0433639947438</c:v>
                </c:pt>
                <c:pt idx="1176">
                  <c:v>332.90932982917218</c:v>
                </c:pt>
                <c:pt idx="1177">
                  <c:v>331.58475689881737</c:v>
                </c:pt>
                <c:pt idx="1178">
                  <c:v>318.70696452036793</c:v>
                </c:pt>
                <c:pt idx="1179">
                  <c:v>323.71090670170832</c:v>
                </c:pt>
                <c:pt idx="1180">
                  <c:v>320.98817345597899</c:v>
                </c:pt>
                <c:pt idx="1181">
                  <c:v>322.53350854139296</c:v>
                </c:pt>
                <c:pt idx="1182">
                  <c:v>319.95795006570307</c:v>
                </c:pt>
                <c:pt idx="1183">
                  <c:v>321.06176084099877</c:v>
                </c:pt>
                <c:pt idx="1184">
                  <c:v>315.02759526938246</c:v>
                </c:pt>
                <c:pt idx="1185">
                  <c:v>312.08409986859397</c:v>
                </c:pt>
                <c:pt idx="1186">
                  <c:v>318.85413929040743</c:v>
                </c:pt>
                <c:pt idx="1187">
                  <c:v>307.66885676741128</c:v>
                </c:pt>
                <c:pt idx="1188">
                  <c:v>305.97634691195799</c:v>
                </c:pt>
                <c:pt idx="1189">
                  <c:v>312.59921156373196</c:v>
                </c:pt>
                <c:pt idx="1190">
                  <c:v>313.55584756898821</c:v>
                </c:pt>
                <c:pt idx="1191">
                  <c:v>321.72404730617615</c:v>
                </c:pt>
                <c:pt idx="1192">
                  <c:v>326.94875164257559</c:v>
                </c:pt>
                <c:pt idx="1193">
                  <c:v>327.31668856767413</c:v>
                </c:pt>
                <c:pt idx="1194">
                  <c:v>325.25624178712224</c:v>
                </c:pt>
                <c:pt idx="1195">
                  <c:v>322.09198423127469</c:v>
                </c:pt>
                <c:pt idx="1196">
                  <c:v>319.59001314060447</c:v>
                </c:pt>
                <c:pt idx="1197">
                  <c:v>319.95795006570307</c:v>
                </c:pt>
                <c:pt idx="1198">
                  <c:v>317.45597897503285</c:v>
                </c:pt>
                <c:pt idx="1199">
                  <c:v>326.87516425755587</c:v>
                </c:pt>
                <c:pt idx="1200">
                  <c:v>329.22996057818659</c:v>
                </c:pt>
                <c:pt idx="1201">
                  <c:v>325.84494086727994</c:v>
                </c:pt>
                <c:pt idx="1202">
                  <c:v>320.84099868593961</c:v>
                </c:pt>
                <c:pt idx="1203">
                  <c:v>315.39553219448095</c:v>
                </c:pt>
                <c:pt idx="1204">
                  <c:v>307.44809461235218</c:v>
                </c:pt>
                <c:pt idx="1205">
                  <c:v>304.21024967148497</c:v>
                </c:pt>
                <c:pt idx="1206">
                  <c:v>316.64651773981609</c:v>
                </c:pt>
                <c:pt idx="1207">
                  <c:v>320.69382391590017</c:v>
                </c:pt>
                <c:pt idx="1208">
                  <c:v>314.0709592641262</c:v>
                </c:pt>
                <c:pt idx="1209">
                  <c:v>313.04073587385017</c:v>
                </c:pt>
                <c:pt idx="1210">
                  <c:v>316.8672798948752</c:v>
                </c:pt>
                <c:pt idx="1211">
                  <c:v>309.21419185282525</c:v>
                </c:pt>
                <c:pt idx="1212">
                  <c:v>302.00262812089358</c:v>
                </c:pt>
                <c:pt idx="1213">
                  <c:v>299.50065703022346</c:v>
                </c:pt>
                <c:pt idx="1214">
                  <c:v>294.20236530880425</c:v>
                </c:pt>
                <c:pt idx="1215">
                  <c:v>291.03810775295665</c:v>
                </c:pt>
                <c:pt idx="1216">
                  <c:v>298.24967148488832</c:v>
                </c:pt>
                <c:pt idx="1217">
                  <c:v>298.54402102496721</c:v>
                </c:pt>
                <c:pt idx="1218">
                  <c:v>306.93298291721419</c:v>
                </c:pt>
                <c:pt idx="1219">
                  <c:v>296.18922470433637</c:v>
                </c:pt>
                <c:pt idx="1220">
                  <c:v>294.7910643889619</c:v>
                </c:pt>
                <c:pt idx="1221">
                  <c:v>287.57950065703028</c:v>
                </c:pt>
                <c:pt idx="1222">
                  <c:v>282.13403416557168</c:v>
                </c:pt>
                <c:pt idx="1223">
                  <c:v>280.80946123521687</c:v>
                </c:pt>
                <c:pt idx="1224">
                  <c:v>278.30749014454665</c:v>
                </c:pt>
                <c:pt idx="1225">
                  <c:v>272.71484888304866</c:v>
                </c:pt>
                <c:pt idx="1226">
                  <c:v>277.64520367936933</c:v>
                </c:pt>
                <c:pt idx="1227">
                  <c:v>283.01708278580816</c:v>
                </c:pt>
                <c:pt idx="1228">
                  <c:v>284.56241787122212</c:v>
                </c:pt>
                <c:pt idx="1229">
                  <c:v>283.23784494086732</c:v>
                </c:pt>
                <c:pt idx="1230">
                  <c:v>283.60578186596587</c:v>
                </c:pt>
                <c:pt idx="1231">
                  <c:v>292.73061760841006</c:v>
                </c:pt>
                <c:pt idx="1232">
                  <c:v>288.97766097240481</c:v>
                </c:pt>
                <c:pt idx="1233">
                  <c:v>289.49277266754274</c:v>
                </c:pt>
                <c:pt idx="1234">
                  <c:v>289.12483574244413</c:v>
                </c:pt>
                <c:pt idx="1235">
                  <c:v>286.18134034165575</c:v>
                </c:pt>
                <c:pt idx="1236">
                  <c:v>296.77792378449413</c:v>
                </c:pt>
                <c:pt idx="1237">
                  <c:v>294.20236530880425</c:v>
                </c:pt>
                <c:pt idx="1238">
                  <c:v>296.40998685939553</c:v>
                </c:pt>
                <c:pt idx="1239">
                  <c:v>301.19316688567676</c:v>
                </c:pt>
                <c:pt idx="1240">
                  <c:v>300.45729303547972</c:v>
                </c:pt>
                <c:pt idx="1241">
                  <c:v>310.6859395532195</c:v>
                </c:pt>
                <c:pt idx="1242">
                  <c:v>310.75952693823922</c:v>
                </c:pt>
                <c:pt idx="1243">
                  <c:v>308.8462549277267</c:v>
                </c:pt>
                <c:pt idx="1244">
                  <c:v>323.93166885676749</c:v>
                </c:pt>
                <c:pt idx="1245">
                  <c:v>322.53350854139296</c:v>
                </c:pt>
                <c:pt idx="1246">
                  <c:v>319.59001314060447</c:v>
                </c:pt>
                <c:pt idx="1247">
                  <c:v>318.78055190538765</c:v>
                </c:pt>
                <c:pt idx="1248">
                  <c:v>313.33508541392905</c:v>
                </c:pt>
                <c:pt idx="1249">
                  <c:v>312.52562417871229</c:v>
                </c:pt>
                <c:pt idx="1250">
                  <c:v>309.87647831800263</c:v>
                </c:pt>
                <c:pt idx="1251">
                  <c:v>312.23127463863341</c:v>
                </c:pt>
                <c:pt idx="1252">
                  <c:v>304.28383705650464</c:v>
                </c:pt>
                <c:pt idx="1253">
                  <c:v>304.43101182654402</c:v>
                </c:pt>
                <c:pt idx="1254">
                  <c:v>297.0722733245729</c:v>
                </c:pt>
                <c:pt idx="1255">
                  <c:v>286.77003942181341</c:v>
                </c:pt>
                <c:pt idx="1256">
                  <c:v>290.81734559789749</c:v>
                </c:pt>
                <c:pt idx="1257">
                  <c:v>290.59658344283844</c:v>
                </c:pt>
                <c:pt idx="1258">
                  <c:v>285.66622864651777</c:v>
                </c:pt>
                <c:pt idx="1259">
                  <c:v>298.10249671484888</c:v>
                </c:pt>
                <c:pt idx="1260">
                  <c:v>295.15900131406045</c:v>
                </c:pt>
                <c:pt idx="1261">
                  <c:v>301.11957950065704</c:v>
                </c:pt>
                <c:pt idx="1262">
                  <c:v>300.82522996057821</c:v>
                </c:pt>
                <c:pt idx="1263">
                  <c:v>299.35348226018397</c:v>
                </c:pt>
                <c:pt idx="1264">
                  <c:v>301.48751642575559</c:v>
                </c:pt>
                <c:pt idx="1265">
                  <c:v>301.56110381077525</c:v>
                </c:pt>
                <c:pt idx="1266">
                  <c:v>298.47043363994749</c:v>
                </c:pt>
                <c:pt idx="1267">
                  <c:v>304.72536136662285</c:v>
                </c:pt>
                <c:pt idx="1268">
                  <c:v>311.71616294349542</c:v>
                </c:pt>
                <c:pt idx="1269">
                  <c:v>313.55584756898821</c:v>
                </c:pt>
                <c:pt idx="1270">
                  <c:v>326.80157687253615</c:v>
                </c:pt>
                <c:pt idx="1271">
                  <c:v>328.12614980289095</c:v>
                </c:pt>
                <c:pt idx="1272">
                  <c:v>330.99605781865966</c:v>
                </c:pt>
                <c:pt idx="1273">
                  <c:v>329.89224704336397</c:v>
                </c:pt>
                <c:pt idx="1274">
                  <c:v>329.22996057818659</c:v>
                </c:pt>
                <c:pt idx="1275">
                  <c:v>328.78843626806838</c:v>
                </c:pt>
                <c:pt idx="1276">
                  <c:v>324.29960578186598</c:v>
                </c:pt>
                <c:pt idx="1277">
                  <c:v>322.09198423127464</c:v>
                </c:pt>
                <c:pt idx="1278">
                  <c:v>316.86727989487514</c:v>
                </c:pt>
                <c:pt idx="1279">
                  <c:v>314.29172141918531</c:v>
                </c:pt>
                <c:pt idx="1280">
                  <c:v>308.4783180026281</c:v>
                </c:pt>
                <c:pt idx="1281">
                  <c:v>311.27463863337715</c:v>
                </c:pt>
                <c:pt idx="1282">
                  <c:v>309.50854139290402</c:v>
                </c:pt>
                <c:pt idx="1283">
                  <c:v>304.3574244415243</c:v>
                </c:pt>
                <c:pt idx="1284">
                  <c:v>296.99868593955324</c:v>
                </c:pt>
                <c:pt idx="1285">
                  <c:v>292.58344283837056</c:v>
                </c:pt>
                <c:pt idx="1286">
                  <c:v>293.6872536136662</c:v>
                </c:pt>
                <c:pt idx="1287">
                  <c:v>291.99474375821291</c:v>
                </c:pt>
                <c:pt idx="1288">
                  <c:v>294.0551905387648</c:v>
                </c:pt>
                <c:pt idx="1289">
                  <c:v>294.0551905387648</c:v>
                </c:pt>
                <c:pt idx="1290">
                  <c:v>299.50065703022341</c:v>
                </c:pt>
                <c:pt idx="1291">
                  <c:v>302.00262812089358</c:v>
                </c:pt>
                <c:pt idx="1292">
                  <c:v>303.03285151116955</c:v>
                </c:pt>
                <c:pt idx="1293">
                  <c:v>302.81208935611039</c:v>
                </c:pt>
                <c:pt idx="1294">
                  <c:v>296.70433639947441</c:v>
                </c:pt>
                <c:pt idx="1295">
                  <c:v>300.38370565045994</c:v>
                </c:pt>
                <c:pt idx="1296">
                  <c:v>303.03285151116955</c:v>
                </c:pt>
                <c:pt idx="1297">
                  <c:v>307.3745072273324</c:v>
                </c:pt>
                <c:pt idx="1298">
                  <c:v>314.73324572930358</c:v>
                </c:pt>
                <c:pt idx="1299">
                  <c:v>332.76215505913274</c:v>
                </c:pt>
                <c:pt idx="1300">
                  <c:v>333.86596583442838</c:v>
                </c:pt>
                <c:pt idx="1301">
                  <c:v>332.39421813403413</c:v>
                </c:pt>
                <c:pt idx="1302">
                  <c:v>329.08278580814721</c:v>
                </c:pt>
                <c:pt idx="1303">
                  <c:v>338.64914586070961</c:v>
                </c:pt>
                <c:pt idx="1304">
                  <c:v>347.6268068331143</c:v>
                </c:pt>
                <c:pt idx="1305">
                  <c:v>342.84362680683313</c:v>
                </c:pt>
                <c:pt idx="1306">
                  <c:v>337.91327201051251</c:v>
                </c:pt>
                <c:pt idx="1307">
                  <c:v>334.16031537450726</c:v>
                </c:pt>
                <c:pt idx="1308">
                  <c:v>328.42049934296978</c:v>
                </c:pt>
                <c:pt idx="1309">
                  <c:v>334.52825229960581</c:v>
                </c:pt>
                <c:pt idx="1310">
                  <c:v>331.6583442838371</c:v>
                </c:pt>
                <c:pt idx="1311">
                  <c:v>332.83574244415246</c:v>
                </c:pt>
                <c:pt idx="1312">
                  <c:v>336.29434954007883</c:v>
                </c:pt>
                <c:pt idx="1313">
                  <c:v>336.07358738501972</c:v>
                </c:pt>
                <c:pt idx="1314">
                  <c:v>334.45466491458609</c:v>
                </c:pt>
                <c:pt idx="1315">
                  <c:v>342.84362680683313</c:v>
                </c:pt>
                <c:pt idx="1316">
                  <c:v>333.20367936925101</c:v>
                </c:pt>
                <c:pt idx="1317">
                  <c:v>330.62812089356112</c:v>
                </c:pt>
                <c:pt idx="1318">
                  <c:v>326.06570302233899</c:v>
                </c:pt>
                <c:pt idx="1319">
                  <c:v>330.18659658344285</c:v>
                </c:pt>
                <c:pt idx="1320">
                  <c:v>336.3679369250986</c:v>
                </c:pt>
                <c:pt idx="1321">
                  <c:v>330.62812089356112</c:v>
                </c:pt>
                <c:pt idx="1322">
                  <c:v>329.08278580814721</c:v>
                </c:pt>
                <c:pt idx="1323">
                  <c:v>319.81077529566363</c:v>
                </c:pt>
                <c:pt idx="1324">
                  <c:v>323.56373193166883</c:v>
                </c:pt>
                <c:pt idx="1325">
                  <c:v>327.31668856767408</c:v>
                </c:pt>
                <c:pt idx="1326">
                  <c:v>335.26412614980285</c:v>
                </c:pt>
                <c:pt idx="1327">
                  <c:v>328.27332457293033</c:v>
                </c:pt>
                <c:pt idx="1328">
                  <c:v>329.37713534822603</c:v>
                </c:pt>
                <c:pt idx="1329">
                  <c:v>330.11300919842313</c:v>
                </c:pt>
                <c:pt idx="1330">
                  <c:v>332.68856767411302</c:v>
                </c:pt>
                <c:pt idx="1331">
                  <c:v>322.01839684625497</c:v>
                </c:pt>
                <c:pt idx="1332">
                  <c:v>324.2260183968462</c:v>
                </c:pt>
                <c:pt idx="1333">
                  <c:v>337.47174770039425</c:v>
                </c:pt>
                <c:pt idx="1334">
                  <c:v>337.47174770039425</c:v>
                </c:pt>
                <c:pt idx="1335">
                  <c:v>339.82654402102503</c:v>
                </c:pt>
                <c:pt idx="1336">
                  <c:v>333.35085413929039</c:v>
                </c:pt>
                <c:pt idx="1337">
                  <c:v>322.68068331143235</c:v>
                </c:pt>
                <c:pt idx="1338">
                  <c:v>332.24704336399475</c:v>
                </c:pt>
                <c:pt idx="1339">
                  <c:v>346.52299605781866</c:v>
                </c:pt>
                <c:pt idx="1340">
                  <c:v>347.4060446780552</c:v>
                </c:pt>
                <c:pt idx="1341">
                  <c:v>342.99080157687251</c:v>
                </c:pt>
                <c:pt idx="1342">
                  <c:v>333.42444152431005</c:v>
                </c:pt>
                <c:pt idx="1343">
                  <c:v>338.64914586070961</c:v>
                </c:pt>
                <c:pt idx="1344">
                  <c:v>337.54533508541391</c:v>
                </c:pt>
                <c:pt idx="1345">
                  <c:v>338.57555847568989</c:v>
                </c:pt>
                <c:pt idx="1346">
                  <c:v>336.44152431011827</c:v>
                </c:pt>
                <c:pt idx="1347">
                  <c:v>330.70170827858084</c:v>
                </c:pt>
                <c:pt idx="1348">
                  <c:v>324.96189224704335</c:v>
                </c:pt>
                <c:pt idx="1349">
                  <c:v>322.38633377135346</c:v>
                </c:pt>
                <c:pt idx="1350">
                  <c:v>318.41261498028905</c:v>
                </c:pt>
                <c:pt idx="1351">
                  <c:v>318.63337713534821</c:v>
                </c:pt>
                <c:pt idx="1352">
                  <c:v>316.64651773981609</c:v>
                </c:pt>
                <c:pt idx="1353">
                  <c:v>322.01839684625497</c:v>
                </c:pt>
                <c:pt idx="1354">
                  <c:v>319.07490144546648</c:v>
                </c:pt>
                <c:pt idx="1355">
                  <c:v>321.28252299605782</c:v>
                </c:pt>
                <c:pt idx="1356">
                  <c:v>329.00919842312749</c:v>
                </c:pt>
                <c:pt idx="1357">
                  <c:v>327.90538764783179</c:v>
                </c:pt>
                <c:pt idx="1358">
                  <c:v>319.07490144546648</c:v>
                </c:pt>
                <c:pt idx="1359">
                  <c:v>316.86727989487514</c:v>
                </c:pt>
                <c:pt idx="1360">
                  <c:v>312.59921156373196</c:v>
                </c:pt>
                <c:pt idx="1361">
                  <c:v>318.9277266754271</c:v>
                </c:pt>
                <c:pt idx="1362">
                  <c:v>319.44283837056503</c:v>
                </c:pt>
                <c:pt idx="1363">
                  <c:v>309.06701708278581</c:v>
                </c:pt>
                <c:pt idx="1364">
                  <c:v>304.65177398160318</c:v>
                </c:pt>
                <c:pt idx="1365">
                  <c:v>296.99868593955324</c:v>
                </c:pt>
                <c:pt idx="1366">
                  <c:v>269.6977660972405</c:v>
                </c:pt>
                <c:pt idx="1367">
                  <c:v>282.94349540078844</c:v>
                </c:pt>
                <c:pt idx="1368">
                  <c:v>283.23784494086732</c:v>
                </c:pt>
                <c:pt idx="1369">
                  <c:v>283.3850197109067</c:v>
                </c:pt>
                <c:pt idx="1370">
                  <c:v>283.53219448094615</c:v>
                </c:pt>
                <c:pt idx="1371">
                  <c:v>281.91327201051246</c:v>
                </c:pt>
                <c:pt idx="1372">
                  <c:v>283.01708278580816</c:v>
                </c:pt>
                <c:pt idx="1373">
                  <c:v>268.29960578186598</c:v>
                </c:pt>
                <c:pt idx="1374">
                  <c:v>266.01839684625492</c:v>
                </c:pt>
                <c:pt idx="1375">
                  <c:v>265.35611038107749</c:v>
                </c:pt>
                <c:pt idx="1376">
                  <c:v>265.94480946123525</c:v>
                </c:pt>
                <c:pt idx="1377">
                  <c:v>254.68593955321947</c:v>
                </c:pt>
                <c:pt idx="1378">
                  <c:v>255.27463863337712</c:v>
                </c:pt>
                <c:pt idx="1379">
                  <c:v>263.8843626806833</c:v>
                </c:pt>
                <c:pt idx="1380">
                  <c:v>269.03547963206307</c:v>
                </c:pt>
                <c:pt idx="1381">
                  <c:v>267.93166885676737</c:v>
                </c:pt>
                <c:pt idx="1382">
                  <c:v>268.29960578186598</c:v>
                </c:pt>
                <c:pt idx="1383">
                  <c:v>261.45597897503291</c:v>
                </c:pt>
                <c:pt idx="1384">
                  <c:v>261.30880420499341</c:v>
                </c:pt>
                <c:pt idx="1385">
                  <c:v>260.94086727989492</c:v>
                </c:pt>
                <c:pt idx="1386">
                  <c:v>264.98817345597899</c:v>
                </c:pt>
                <c:pt idx="1387">
                  <c:v>266.82785808147179</c:v>
                </c:pt>
                <c:pt idx="1388">
                  <c:v>277.49802890932983</c:v>
                </c:pt>
                <c:pt idx="1389">
                  <c:v>282.64914586070961</c:v>
                </c:pt>
                <c:pt idx="1390">
                  <c:v>279.04336399474374</c:v>
                </c:pt>
                <c:pt idx="1391">
                  <c:v>284.93035479632061</c:v>
                </c:pt>
                <c:pt idx="1392">
                  <c:v>288.2417871222076</c:v>
                </c:pt>
                <c:pt idx="1393">
                  <c:v>288.16819973718788</c:v>
                </c:pt>
                <c:pt idx="1394">
                  <c:v>284.85676741130095</c:v>
                </c:pt>
                <c:pt idx="1395">
                  <c:v>292.73061760841006</c:v>
                </c:pt>
                <c:pt idx="1396">
                  <c:v>284.26806833114318</c:v>
                </c:pt>
                <c:pt idx="1397">
                  <c:v>283.3850197109067</c:v>
                </c:pt>
                <c:pt idx="1398">
                  <c:v>284.85676741130095</c:v>
                </c:pt>
                <c:pt idx="1399">
                  <c:v>286.69645203679374</c:v>
                </c:pt>
                <c:pt idx="1400">
                  <c:v>286.32851511169514</c:v>
                </c:pt>
                <c:pt idx="1401">
                  <c:v>287.13797634691196</c:v>
                </c:pt>
                <c:pt idx="1402">
                  <c:v>293.98160315374503</c:v>
                </c:pt>
                <c:pt idx="1403">
                  <c:v>286.99080157687251</c:v>
                </c:pt>
                <c:pt idx="1404">
                  <c:v>290.00788436268067</c:v>
                </c:pt>
                <c:pt idx="1405">
                  <c:v>283.97371879106436</c:v>
                </c:pt>
                <c:pt idx="1406">
                  <c:v>276.68856767411307</c:v>
                </c:pt>
                <c:pt idx="1407">
                  <c:v>276.02628120893559</c:v>
                </c:pt>
                <c:pt idx="1408">
                  <c:v>271.02233902759525</c:v>
                </c:pt>
                <c:pt idx="1409">
                  <c:v>268.66754270696453</c:v>
                </c:pt>
                <c:pt idx="1410">
                  <c:v>264.91458607095927</c:v>
                </c:pt>
                <c:pt idx="1411">
                  <c:v>251.30091984231274</c:v>
                </c:pt>
                <c:pt idx="1412">
                  <c:v>262.55978975032855</c:v>
                </c:pt>
                <c:pt idx="1413">
                  <c:v>251.81603153745073</c:v>
                </c:pt>
                <c:pt idx="1414">
                  <c:v>263.22207621550592</c:v>
                </c:pt>
                <c:pt idx="1415">
                  <c:v>257.99737187910642</c:v>
                </c:pt>
                <c:pt idx="1416">
                  <c:v>252.9198423127464</c:v>
                </c:pt>
                <c:pt idx="1417">
                  <c:v>252.4783180026281</c:v>
                </c:pt>
                <c:pt idx="1418">
                  <c:v>250.85939553219444</c:v>
                </c:pt>
                <c:pt idx="1419">
                  <c:v>255.27463863337712</c:v>
                </c:pt>
                <c:pt idx="1420">
                  <c:v>250.41787122207623</c:v>
                </c:pt>
                <c:pt idx="1421">
                  <c:v>256.30486202365307</c:v>
                </c:pt>
                <c:pt idx="1422">
                  <c:v>262.04467805519056</c:v>
                </c:pt>
                <c:pt idx="1423">
                  <c:v>260.72010512483575</c:v>
                </c:pt>
                <c:pt idx="1424">
                  <c:v>271.7582128777924</c:v>
                </c:pt>
                <c:pt idx="1425">
                  <c:v>256.30486202365307</c:v>
                </c:pt>
                <c:pt idx="1426">
                  <c:v>250.04993429697763</c:v>
                </c:pt>
                <c:pt idx="1427">
                  <c:v>248.61498028909327</c:v>
                </c:pt>
                <c:pt idx="1428">
                  <c:v>247.18002628120891</c:v>
                </c:pt>
                <c:pt idx="1429">
                  <c:v>238.57030223390274</c:v>
                </c:pt>
                <c:pt idx="1430">
                  <c:v>245.48751642575559</c:v>
                </c:pt>
                <c:pt idx="1431">
                  <c:v>255.42181340341656</c:v>
                </c:pt>
                <c:pt idx="1432">
                  <c:v>259.10118265440212</c:v>
                </c:pt>
                <c:pt idx="1433">
                  <c:v>263.51642575558475</c:v>
                </c:pt>
                <c:pt idx="1434">
                  <c:v>262.19185282522994</c:v>
                </c:pt>
                <c:pt idx="1435">
                  <c:v>257.62943495400788</c:v>
                </c:pt>
                <c:pt idx="1436">
                  <c:v>264.25229960578184</c:v>
                </c:pt>
                <c:pt idx="1437">
                  <c:v>262.04467805519056</c:v>
                </c:pt>
                <c:pt idx="1438">
                  <c:v>268.66754270696453</c:v>
                </c:pt>
                <c:pt idx="1439">
                  <c:v>269.03547963206307</c:v>
                </c:pt>
                <c:pt idx="1440">
                  <c:v>260.42575558475693</c:v>
                </c:pt>
                <c:pt idx="1441">
                  <c:v>253.5821287779238</c:v>
                </c:pt>
                <c:pt idx="1442">
                  <c:v>245.11957950065698</c:v>
                </c:pt>
                <c:pt idx="1443">
                  <c:v>235.84756898817344</c:v>
                </c:pt>
                <c:pt idx="1444">
                  <c:v>230.77003942181344</c:v>
                </c:pt>
                <c:pt idx="1445">
                  <c:v>220.02628120893564</c:v>
                </c:pt>
                <c:pt idx="1446">
                  <c:v>223.70565045992117</c:v>
                </c:pt>
                <c:pt idx="1447">
                  <c:v>226.50197109067022</c:v>
                </c:pt>
                <c:pt idx="1448">
                  <c:v>217.52431011826548</c:v>
                </c:pt>
                <c:pt idx="1449">
                  <c:v>218.92247043363997</c:v>
                </c:pt>
                <c:pt idx="1450">
                  <c:v>211.19579500657034</c:v>
                </c:pt>
                <c:pt idx="1451">
                  <c:v>205.01445466491461</c:v>
                </c:pt>
                <c:pt idx="1452">
                  <c:v>208.98817345597899</c:v>
                </c:pt>
                <c:pt idx="1453">
                  <c:v>220.76215505913271</c:v>
                </c:pt>
                <c:pt idx="1454">
                  <c:v>218.99605781865966</c:v>
                </c:pt>
                <c:pt idx="1455">
                  <c:v>218.26018396846257</c:v>
                </c:pt>
                <c:pt idx="1456">
                  <c:v>225.61892247043366</c:v>
                </c:pt>
                <c:pt idx="1457">
                  <c:v>226.7227332457293</c:v>
                </c:pt>
                <c:pt idx="1458">
                  <c:v>234.81734559789751</c:v>
                </c:pt>
                <c:pt idx="1459">
                  <c:v>236.80420499342969</c:v>
                </c:pt>
                <c:pt idx="1460">
                  <c:v>244.75164257555846</c:v>
                </c:pt>
                <c:pt idx="1461">
                  <c:v>241.07227332457293</c:v>
                </c:pt>
                <c:pt idx="1462">
                  <c:v>245.48751642575559</c:v>
                </c:pt>
                <c:pt idx="1463">
                  <c:v>250.49145860709592</c:v>
                </c:pt>
                <c:pt idx="1464">
                  <c:v>248.43101182654402</c:v>
                </c:pt>
                <c:pt idx="1465">
                  <c:v>237.98160315374508</c:v>
                </c:pt>
                <c:pt idx="1466">
                  <c:v>249.0197109067017</c:v>
                </c:pt>
                <c:pt idx="1467">
                  <c:v>237.61366622864651</c:v>
                </c:pt>
                <c:pt idx="1468">
                  <c:v>239.37976346911958</c:v>
                </c:pt>
                <c:pt idx="1469">
                  <c:v>236.80420499342969</c:v>
                </c:pt>
                <c:pt idx="1470">
                  <c:v>249.16688567674115</c:v>
                </c:pt>
                <c:pt idx="1471">
                  <c:v>241.44021024967145</c:v>
                </c:pt>
                <c:pt idx="1472">
                  <c:v>248.5413929040736</c:v>
                </c:pt>
                <c:pt idx="1473">
                  <c:v>255.64257555847567</c:v>
                </c:pt>
                <c:pt idx="1474">
                  <c:v>252.4783180026281</c:v>
                </c:pt>
                <c:pt idx="1475">
                  <c:v>262.78055190538765</c:v>
                </c:pt>
                <c:pt idx="1476">
                  <c:v>249.68199737187911</c:v>
                </c:pt>
                <c:pt idx="1477">
                  <c:v>237.24572930354793</c:v>
                </c:pt>
                <c:pt idx="1478">
                  <c:v>241.80814717477006</c:v>
                </c:pt>
                <c:pt idx="1479">
                  <c:v>256.52562417871223</c:v>
                </c:pt>
                <c:pt idx="1480">
                  <c:v>246.14980289093302</c:v>
                </c:pt>
                <c:pt idx="1481">
                  <c:v>245.3403416557162</c:v>
                </c:pt>
                <c:pt idx="1482">
                  <c:v>243.72141918528257</c:v>
                </c:pt>
                <c:pt idx="1483">
                  <c:v>234.59658344283838</c:v>
                </c:pt>
                <c:pt idx="1484">
                  <c:v>220.24704336399475</c:v>
                </c:pt>
                <c:pt idx="1485">
                  <c:v>234.00788436268073</c:v>
                </c:pt>
                <c:pt idx="1486">
                  <c:v>239.4533508541393</c:v>
                </c:pt>
                <c:pt idx="1487">
                  <c:v>244.16294349540078</c:v>
                </c:pt>
                <c:pt idx="1488">
                  <c:v>244.89881734559791</c:v>
                </c:pt>
                <c:pt idx="1489">
                  <c:v>251.15374507227338</c:v>
                </c:pt>
                <c:pt idx="1490">
                  <c:v>252.62549277266754</c:v>
                </c:pt>
                <c:pt idx="1491">
                  <c:v>244.67805519053877</c:v>
                </c:pt>
                <c:pt idx="1492">
                  <c:v>236.95137976346913</c:v>
                </c:pt>
                <c:pt idx="1493">
                  <c:v>231.06438896189223</c:v>
                </c:pt>
                <c:pt idx="1494">
                  <c:v>229.37187910643894</c:v>
                </c:pt>
                <c:pt idx="1495">
                  <c:v>228.93035479632064</c:v>
                </c:pt>
                <c:pt idx="1496">
                  <c:v>226.20762155059137</c:v>
                </c:pt>
                <c:pt idx="1497">
                  <c:v>226.61235216819975</c:v>
                </c:pt>
                <c:pt idx="1498">
                  <c:v>227.01708278580819</c:v>
                </c:pt>
                <c:pt idx="1499">
                  <c:v>227.75295663600528</c:v>
                </c:pt>
                <c:pt idx="1500">
                  <c:v>231.80026281208939</c:v>
                </c:pt>
                <c:pt idx="1501">
                  <c:v>227.01708278580819</c:v>
                </c:pt>
                <c:pt idx="1502">
                  <c:v>222.96977660972408</c:v>
                </c:pt>
                <c:pt idx="1503">
                  <c:v>220.76215505913271</c:v>
                </c:pt>
                <c:pt idx="1504">
                  <c:v>221.86596583442838</c:v>
                </c:pt>
                <c:pt idx="1505">
                  <c:v>225.54533508541391</c:v>
                </c:pt>
                <c:pt idx="1506">
                  <c:v>229.2247043363995</c:v>
                </c:pt>
                <c:pt idx="1507">
                  <c:v>228.70959264126148</c:v>
                </c:pt>
                <c:pt idx="1508">
                  <c:v>222.38107752956634</c:v>
                </c:pt>
                <c:pt idx="1509">
                  <c:v>225.03022339027595</c:v>
                </c:pt>
                <c:pt idx="1510">
                  <c:v>217.96583442838374</c:v>
                </c:pt>
                <c:pt idx="1511">
                  <c:v>204.79369250985548</c:v>
                </c:pt>
                <c:pt idx="1512">
                  <c:v>191.32720105124835</c:v>
                </c:pt>
                <c:pt idx="1513">
                  <c:v>201.99737187910645</c:v>
                </c:pt>
                <c:pt idx="1514">
                  <c:v>197.58212877792383</c:v>
                </c:pt>
                <c:pt idx="1515">
                  <c:v>195.74244415243103</c:v>
                </c:pt>
                <c:pt idx="1516">
                  <c:v>198.9802890932983</c:v>
                </c:pt>
                <c:pt idx="1517">
                  <c:v>201.62943495400791</c:v>
                </c:pt>
                <c:pt idx="1518">
                  <c:v>211.56373193166888</c:v>
                </c:pt>
                <c:pt idx="1519">
                  <c:v>206.70696452036796</c:v>
                </c:pt>
                <c:pt idx="1520">
                  <c:v>201.55584756898821</c:v>
                </c:pt>
                <c:pt idx="1521">
                  <c:v>189.78186596583447</c:v>
                </c:pt>
                <c:pt idx="1522">
                  <c:v>181.98160315374511</c:v>
                </c:pt>
                <c:pt idx="1523">
                  <c:v>182.79106438896187</c:v>
                </c:pt>
                <c:pt idx="1524">
                  <c:v>177.71353482260187</c:v>
                </c:pt>
                <c:pt idx="1525">
                  <c:v>183.4533508541393</c:v>
                </c:pt>
                <c:pt idx="1526">
                  <c:v>171.16425755584757</c:v>
                </c:pt>
                <c:pt idx="1527">
                  <c:v>162.5545335085414</c:v>
                </c:pt>
                <c:pt idx="1528">
                  <c:v>165.93955321944813</c:v>
                </c:pt>
                <c:pt idx="1529">
                  <c:v>171.09067017082788</c:v>
                </c:pt>
                <c:pt idx="1530">
                  <c:v>175.2115637319317</c:v>
                </c:pt>
                <c:pt idx="1531">
                  <c:v>178.81734559789754</c:v>
                </c:pt>
                <c:pt idx="1532">
                  <c:v>169.91327201051251</c:v>
                </c:pt>
                <c:pt idx="1533">
                  <c:v>163.36399474375827</c:v>
                </c:pt>
                <c:pt idx="1534">
                  <c:v>148.64651773981606</c:v>
                </c:pt>
                <c:pt idx="1535">
                  <c:v>150.85413929040737</c:v>
                </c:pt>
                <c:pt idx="1536">
                  <c:v>142.02365308804207</c:v>
                </c:pt>
                <c:pt idx="1537">
                  <c:v>143.86333771353483</c:v>
                </c:pt>
                <c:pt idx="1538">
                  <c:v>154.16557161629439</c:v>
                </c:pt>
                <c:pt idx="1539">
                  <c:v>158.94875164257559</c:v>
                </c:pt>
                <c:pt idx="1540">
                  <c:v>157.25624178712224</c:v>
                </c:pt>
                <c:pt idx="1541">
                  <c:v>155.26938239159006</c:v>
                </c:pt>
                <c:pt idx="1542">
                  <c:v>161.15637319316693</c:v>
                </c:pt>
                <c:pt idx="1543">
                  <c:v>162.81208935611039</c:v>
                </c:pt>
                <c:pt idx="1544">
                  <c:v>164.46780551905388</c:v>
                </c:pt>
                <c:pt idx="1545">
                  <c:v>164.09986859395534</c:v>
                </c:pt>
                <c:pt idx="1546">
                  <c:v>168.07358738501972</c:v>
                </c:pt>
                <c:pt idx="1547">
                  <c:v>165.71879106438899</c:v>
                </c:pt>
                <c:pt idx="1548">
                  <c:v>160.1997371879107</c:v>
                </c:pt>
                <c:pt idx="1549">
                  <c:v>161.67148488830486</c:v>
                </c:pt>
                <c:pt idx="1550">
                  <c:v>157.25624178712221</c:v>
                </c:pt>
                <c:pt idx="1551">
                  <c:v>147.91064388961894</c:v>
                </c:pt>
                <c:pt idx="1552">
                  <c:v>156.88830486202366</c:v>
                </c:pt>
                <c:pt idx="1553">
                  <c:v>162.40735873850198</c:v>
                </c:pt>
                <c:pt idx="1554">
                  <c:v>159.09592641261494</c:v>
                </c:pt>
                <c:pt idx="1555">
                  <c:v>162.99605781865966</c:v>
                </c:pt>
                <c:pt idx="1556">
                  <c:v>155.19579500657034</c:v>
                </c:pt>
                <c:pt idx="1557">
                  <c:v>162.03942181340344</c:v>
                </c:pt>
                <c:pt idx="1558">
                  <c:v>148.94086727989492</c:v>
                </c:pt>
                <c:pt idx="1559">
                  <c:v>140.47831800262816</c:v>
                </c:pt>
                <c:pt idx="1560">
                  <c:v>138.49145860709592</c:v>
                </c:pt>
                <c:pt idx="1561">
                  <c:v>137.90275952693827</c:v>
                </c:pt>
                <c:pt idx="1562">
                  <c:v>133.34034165571614</c:v>
                </c:pt>
                <c:pt idx="1563">
                  <c:v>128.18922470433643</c:v>
                </c:pt>
                <c:pt idx="1564">
                  <c:v>136.43101182654402</c:v>
                </c:pt>
                <c:pt idx="1565">
                  <c:v>131.13272010512483</c:v>
                </c:pt>
                <c:pt idx="1566">
                  <c:v>126.34954007884365</c:v>
                </c:pt>
                <c:pt idx="1567">
                  <c:v>139.59526938239159</c:v>
                </c:pt>
                <c:pt idx="1568">
                  <c:v>129.21944809461237</c:v>
                </c:pt>
                <c:pt idx="1569">
                  <c:v>135.25361366622869</c:v>
                </c:pt>
                <c:pt idx="1570">
                  <c:v>139.22733245729304</c:v>
                </c:pt>
                <c:pt idx="1571">
                  <c:v>126.1287779237845</c:v>
                </c:pt>
                <c:pt idx="1572">
                  <c:v>129.36662286465179</c:v>
                </c:pt>
                <c:pt idx="1573">
                  <c:v>132.60446780551908</c:v>
                </c:pt>
                <c:pt idx="1574">
                  <c:v>120.83048620236534</c:v>
                </c:pt>
                <c:pt idx="1575">
                  <c:v>127.4533508541393</c:v>
                </c:pt>
                <c:pt idx="1576">
                  <c:v>120.46254927726675</c:v>
                </c:pt>
                <c:pt idx="1577">
                  <c:v>133.56110381077528</c:v>
                </c:pt>
                <c:pt idx="1578">
                  <c:v>141.21419185282522</c:v>
                </c:pt>
                <c:pt idx="1579">
                  <c:v>144.37844940867279</c:v>
                </c:pt>
                <c:pt idx="1580">
                  <c:v>146.95400788436268</c:v>
                </c:pt>
                <c:pt idx="1581">
                  <c:v>126.86465177398162</c:v>
                </c:pt>
                <c:pt idx="1582">
                  <c:v>135.32720105124838</c:v>
                </c:pt>
                <c:pt idx="1583">
                  <c:v>148.86727989487514</c:v>
                </c:pt>
                <c:pt idx="1584">
                  <c:v>141.06701708278584</c:v>
                </c:pt>
                <c:pt idx="1585">
                  <c:v>132.2365308804205</c:v>
                </c:pt>
                <c:pt idx="1586">
                  <c:v>123.40604467805521</c:v>
                </c:pt>
                <c:pt idx="1587">
                  <c:v>119.2115637319317</c:v>
                </c:pt>
                <c:pt idx="1588">
                  <c:v>130.76478318002631</c:v>
                </c:pt>
                <c:pt idx="1589">
                  <c:v>113.10381077529567</c:v>
                </c:pt>
                <c:pt idx="1590">
                  <c:v>103.31668856767413</c:v>
                </c:pt>
                <c:pt idx="1591">
                  <c:v>102.43363994743758</c:v>
                </c:pt>
                <c:pt idx="1592">
                  <c:v>104.82522996057818</c:v>
                </c:pt>
                <c:pt idx="1593">
                  <c:v>107.2168199737188</c:v>
                </c:pt>
                <c:pt idx="1594">
                  <c:v>117.51905387647832</c:v>
                </c:pt>
                <c:pt idx="1595">
                  <c:v>109.35085413929042</c:v>
                </c:pt>
                <c:pt idx="1596">
                  <c:v>114.79632063074902</c:v>
                </c:pt>
                <c:pt idx="1597">
                  <c:v>114.20762155059136</c:v>
                </c:pt>
                <c:pt idx="1598">
                  <c:v>125.98160315374506</c:v>
                </c:pt>
                <c:pt idx="1599">
                  <c:v>126.34954007884365</c:v>
                </c:pt>
                <c:pt idx="1600">
                  <c:v>129.29303547963207</c:v>
                </c:pt>
                <c:pt idx="1601">
                  <c:v>139.22733245729304</c:v>
                </c:pt>
                <c:pt idx="1602">
                  <c:v>139.96320630749017</c:v>
                </c:pt>
                <c:pt idx="1603">
                  <c:v>139.96320630749017</c:v>
                </c:pt>
              </c:numCache>
            </c:numRef>
          </c:val>
          <c:smooth val="0"/>
          <c:extLst>
            <c:ext xmlns:c16="http://schemas.microsoft.com/office/drawing/2014/chart" uri="{C3380CC4-5D6E-409C-BE32-E72D297353CC}">
              <c16:uniqueId val="{00000000-6BB0-4292-A989-846C9D985524}"/>
            </c:ext>
          </c:extLst>
        </c:ser>
        <c:ser>
          <c:idx val="0"/>
          <c:order val="1"/>
          <c:tx>
            <c:strRef>
              <c:f>Fuel!$Z$92</c:f>
              <c:strCache>
                <c:ptCount val="1"/>
                <c:pt idx="0">
                  <c:v>PLATTS USGC HSFO (WB)</c:v>
                </c:pt>
              </c:strCache>
            </c:strRef>
          </c:tx>
          <c:marker>
            <c:symbol val="none"/>
          </c:marker>
          <c:cat>
            <c:numRef>
              <c:f>Fuel!$C$94:$C$1697</c:f>
              <c:numCache>
                <c:formatCode>m/d/yyyy</c:formatCode>
                <c:ptCount val="1604"/>
                <c:pt idx="1">
                  <c:v>44677</c:v>
                </c:pt>
                <c:pt idx="2">
                  <c:v>44676</c:v>
                </c:pt>
                <c:pt idx="3">
                  <c:v>44673</c:v>
                </c:pt>
                <c:pt idx="4">
                  <c:v>44672</c:v>
                </c:pt>
                <c:pt idx="5">
                  <c:v>44671</c:v>
                </c:pt>
                <c:pt idx="6">
                  <c:v>44670</c:v>
                </c:pt>
                <c:pt idx="7">
                  <c:v>44669</c:v>
                </c:pt>
                <c:pt idx="8">
                  <c:v>44665</c:v>
                </c:pt>
                <c:pt idx="9">
                  <c:v>44664</c:v>
                </c:pt>
                <c:pt idx="10">
                  <c:v>44663</c:v>
                </c:pt>
                <c:pt idx="11">
                  <c:v>44662</c:v>
                </c:pt>
                <c:pt idx="12">
                  <c:v>44659</c:v>
                </c:pt>
                <c:pt idx="13">
                  <c:v>44658</c:v>
                </c:pt>
                <c:pt idx="14">
                  <c:v>44657</c:v>
                </c:pt>
                <c:pt idx="15">
                  <c:v>44656</c:v>
                </c:pt>
                <c:pt idx="16">
                  <c:v>44655</c:v>
                </c:pt>
                <c:pt idx="17">
                  <c:v>44652</c:v>
                </c:pt>
                <c:pt idx="18">
                  <c:v>44651</c:v>
                </c:pt>
                <c:pt idx="19">
                  <c:v>44650</c:v>
                </c:pt>
                <c:pt idx="20">
                  <c:v>44649</c:v>
                </c:pt>
                <c:pt idx="21">
                  <c:v>44648</c:v>
                </c:pt>
                <c:pt idx="22">
                  <c:v>44645</c:v>
                </c:pt>
                <c:pt idx="23">
                  <c:v>44644</c:v>
                </c:pt>
                <c:pt idx="24">
                  <c:v>44643</c:v>
                </c:pt>
                <c:pt idx="25">
                  <c:v>44642</c:v>
                </c:pt>
                <c:pt idx="26">
                  <c:v>44641</c:v>
                </c:pt>
                <c:pt idx="27">
                  <c:v>44638</c:v>
                </c:pt>
                <c:pt idx="28">
                  <c:v>44637</c:v>
                </c:pt>
                <c:pt idx="29">
                  <c:v>44636</c:v>
                </c:pt>
                <c:pt idx="30">
                  <c:v>44635</c:v>
                </c:pt>
                <c:pt idx="31">
                  <c:v>44634</c:v>
                </c:pt>
                <c:pt idx="32">
                  <c:v>44631</c:v>
                </c:pt>
                <c:pt idx="33">
                  <c:v>44630</c:v>
                </c:pt>
                <c:pt idx="34">
                  <c:v>44629</c:v>
                </c:pt>
                <c:pt idx="35">
                  <c:v>44628</c:v>
                </c:pt>
                <c:pt idx="36">
                  <c:v>44627</c:v>
                </c:pt>
                <c:pt idx="37">
                  <c:v>44624</c:v>
                </c:pt>
                <c:pt idx="38">
                  <c:v>44623</c:v>
                </c:pt>
                <c:pt idx="39">
                  <c:v>44622</c:v>
                </c:pt>
                <c:pt idx="40">
                  <c:v>44621</c:v>
                </c:pt>
                <c:pt idx="41">
                  <c:v>44620</c:v>
                </c:pt>
                <c:pt idx="42">
                  <c:v>44617</c:v>
                </c:pt>
                <c:pt idx="43">
                  <c:v>44616</c:v>
                </c:pt>
                <c:pt idx="44">
                  <c:v>44615</c:v>
                </c:pt>
                <c:pt idx="45">
                  <c:v>44614</c:v>
                </c:pt>
                <c:pt idx="46">
                  <c:v>44610</c:v>
                </c:pt>
                <c:pt idx="47">
                  <c:v>44609</c:v>
                </c:pt>
                <c:pt idx="48">
                  <c:v>44608</c:v>
                </c:pt>
                <c:pt idx="49">
                  <c:v>44607</c:v>
                </c:pt>
                <c:pt idx="50">
                  <c:v>44606</c:v>
                </c:pt>
                <c:pt idx="51">
                  <c:v>44603</c:v>
                </c:pt>
                <c:pt idx="52">
                  <c:v>44602</c:v>
                </c:pt>
                <c:pt idx="53">
                  <c:v>44601</c:v>
                </c:pt>
                <c:pt idx="54">
                  <c:v>44600</c:v>
                </c:pt>
                <c:pt idx="55">
                  <c:v>44599</c:v>
                </c:pt>
                <c:pt idx="56">
                  <c:v>44596</c:v>
                </c:pt>
                <c:pt idx="57">
                  <c:v>44595</c:v>
                </c:pt>
                <c:pt idx="58">
                  <c:v>44594</c:v>
                </c:pt>
                <c:pt idx="59">
                  <c:v>44593</c:v>
                </c:pt>
                <c:pt idx="60">
                  <c:v>44592</c:v>
                </c:pt>
                <c:pt idx="61">
                  <c:v>44589</c:v>
                </c:pt>
                <c:pt idx="62">
                  <c:v>44588</c:v>
                </c:pt>
                <c:pt idx="63">
                  <c:v>44587</c:v>
                </c:pt>
                <c:pt idx="64">
                  <c:v>44586</c:v>
                </c:pt>
                <c:pt idx="65">
                  <c:v>44585</c:v>
                </c:pt>
                <c:pt idx="66">
                  <c:v>44582</c:v>
                </c:pt>
                <c:pt idx="67">
                  <c:v>44581</c:v>
                </c:pt>
                <c:pt idx="68">
                  <c:v>44580</c:v>
                </c:pt>
                <c:pt idx="69">
                  <c:v>44579</c:v>
                </c:pt>
                <c:pt idx="70">
                  <c:v>44578</c:v>
                </c:pt>
                <c:pt idx="71">
                  <c:v>44575</c:v>
                </c:pt>
                <c:pt idx="72">
                  <c:v>44574</c:v>
                </c:pt>
                <c:pt idx="73">
                  <c:v>44573</c:v>
                </c:pt>
                <c:pt idx="74">
                  <c:v>44572</c:v>
                </c:pt>
                <c:pt idx="75">
                  <c:v>44571</c:v>
                </c:pt>
                <c:pt idx="76">
                  <c:v>44568</c:v>
                </c:pt>
                <c:pt idx="77">
                  <c:v>44567</c:v>
                </c:pt>
                <c:pt idx="78">
                  <c:v>44566</c:v>
                </c:pt>
                <c:pt idx="79">
                  <c:v>44565</c:v>
                </c:pt>
                <c:pt idx="80">
                  <c:v>44564</c:v>
                </c:pt>
                <c:pt idx="81">
                  <c:v>44560</c:v>
                </c:pt>
                <c:pt idx="82">
                  <c:v>44559</c:v>
                </c:pt>
                <c:pt idx="83">
                  <c:v>44558</c:v>
                </c:pt>
                <c:pt idx="84">
                  <c:v>44557</c:v>
                </c:pt>
                <c:pt idx="85">
                  <c:v>44553</c:v>
                </c:pt>
                <c:pt idx="86">
                  <c:v>44552</c:v>
                </c:pt>
                <c:pt idx="87">
                  <c:v>44551</c:v>
                </c:pt>
                <c:pt idx="88">
                  <c:v>44550</c:v>
                </c:pt>
                <c:pt idx="89">
                  <c:v>44547</c:v>
                </c:pt>
                <c:pt idx="90">
                  <c:v>44546</c:v>
                </c:pt>
                <c:pt idx="91">
                  <c:v>44545</c:v>
                </c:pt>
                <c:pt idx="92">
                  <c:v>44544</c:v>
                </c:pt>
                <c:pt idx="93">
                  <c:v>44543</c:v>
                </c:pt>
                <c:pt idx="94">
                  <c:v>44540</c:v>
                </c:pt>
                <c:pt idx="95">
                  <c:v>44539</c:v>
                </c:pt>
                <c:pt idx="96">
                  <c:v>44538</c:v>
                </c:pt>
                <c:pt idx="97">
                  <c:v>44537</c:v>
                </c:pt>
                <c:pt idx="98">
                  <c:v>44536</c:v>
                </c:pt>
                <c:pt idx="99">
                  <c:v>44533</c:v>
                </c:pt>
                <c:pt idx="100">
                  <c:v>44532</c:v>
                </c:pt>
                <c:pt idx="101">
                  <c:v>44531</c:v>
                </c:pt>
                <c:pt idx="102">
                  <c:v>44530</c:v>
                </c:pt>
                <c:pt idx="103">
                  <c:v>44529</c:v>
                </c:pt>
                <c:pt idx="104">
                  <c:v>44524</c:v>
                </c:pt>
                <c:pt idx="105">
                  <c:v>44523</c:v>
                </c:pt>
                <c:pt idx="106">
                  <c:v>44522</c:v>
                </c:pt>
                <c:pt idx="107">
                  <c:v>44519</c:v>
                </c:pt>
                <c:pt idx="108">
                  <c:v>44518</c:v>
                </c:pt>
                <c:pt idx="109">
                  <c:v>44517</c:v>
                </c:pt>
                <c:pt idx="110">
                  <c:v>44516</c:v>
                </c:pt>
                <c:pt idx="111">
                  <c:v>44515</c:v>
                </c:pt>
                <c:pt idx="112">
                  <c:v>44512</c:v>
                </c:pt>
                <c:pt idx="113">
                  <c:v>44511</c:v>
                </c:pt>
                <c:pt idx="114">
                  <c:v>44510</c:v>
                </c:pt>
                <c:pt idx="115">
                  <c:v>44509</c:v>
                </c:pt>
                <c:pt idx="116">
                  <c:v>44508</c:v>
                </c:pt>
                <c:pt idx="117">
                  <c:v>44505</c:v>
                </c:pt>
                <c:pt idx="118">
                  <c:v>44504</c:v>
                </c:pt>
                <c:pt idx="119">
                  <c:v>44503</c:v>
                </c:pt>
                <c:pt idx="120">
                  <c:v>44502</c:v>
                </c:pt>
                <c:pt idx="121">
                  <c:v>44501</c:v>
                </c:pt>
                <c:pt idx="122">
                  <c:v>44498</c:v>
                </c:pt>
                <c:pt idx="123">
                  <c:v>44497</c:v>
                </c:pt>
                <c:pt idx="124">
                  <c:v>44496</c:v>
                </c:pt>
                <c:pt idx="125">
                  <c:v>44495</c:v>
                </c:pt>
                <c:pt idx="126">
                  <c:v>44494</c:v>
                </c:pt>
                <c:pt idx="127">
                  <c:v>44491</c:v>
                </c:pt>
                <c:pt idx="128">
                  <c:v>44490</c:v>
                </c:pt>
                <c:pt idx="129">
                  <c:v>44489</c:v>
                </c:pt>
                <c:pt idx="130">
                  <c:v>44488</c:v>
                </c:pt>
                <c:pt idx="131">
                  <c:v>44487</c:v>
                </c:pt>
                <c:pt idx="132">
                  <c:v>44484</c:v>
                </c:pt>
                <c:pt idx="133">
                  <c:v>44483</c:v>
                </c:pt>
                <c:pt idx="134">
                  <c:v>44482</c:v>
                </c:pt>
                <c:pt idx="135">
                  <c:v>44481</c:v>
                </c:pt>
                <c:pt idx="136">
                  <c:v>44480</c:v>
                </c:pt>
                <c:pt idx="137">
                  <c:v>44477</c:v>
                </c:pt>
                <c:pt idx="138">
                  <c:v>44476</c:v>
                </c:pt>
                <c:pt idx="139">
                  <c:v>44475</c:v>
                </c:pt>
                <c:pt idx="140">
                  <c:v>44474</c:v>
                </c:pt>
                <c:pt idx="141">
                  <c:v>44473</c:v>
                </c:pt>
                <c:pt idx="142">
                  <c:v>44470</c:v>
                </c:pt>
                <c:pt idx="143">
                  <c:v>44469</c:v>
                </c:pt>
                <c:pt idx="144">
                  <c:v>44468</c:v>
                </c:pt>
                <c:pt idx="145">
                  <c:v>44467</c:v>
                </c:pt>
                <c:pt idx="146">
                  <c:v>44464</c:v>
                </c:pt>
                <c:pt idx="147">
                  <c:v>44463</c:v>
                </c:pt>
                <c:pt idx="148">
                  <c:v>44462</c:v>
                </c:pt>
                <c:pt idx="149">
                  <c:v>44461</c:v>
                </c:pt>
                <c:pt idx="150">
                  <c:v>44460</c:v>
                </c:pt>
                <c:pt idx="151">
                  <c:v>44459</c:v>
                </c:pt>
                <c:pt idx="152">
                  <c:v>44456</c:v>
                </c:pt>
                <c:pt idx="153">
                  <c:v>44455</c:v>
                </c:pt>
                <c:pt idx="154">
                  <c:v>44454</c:v>
                </c:pt>
                <c:pt idx="155">
                  <c:v>44453</c:v>
                </c:pt>
                <c:pt idx="156">
                  <c:v>44452</c:v>
                </c:pt>
                <c:pt idx="157">
                  <c:v>44449</c:v>
                </c:pt>
                <c:pt idx="158">
                  <c:v>44448</c:v>
                </c:pt>
                <c:pt idx="159">
                  <c:v>44447</c:v>
                </c:pt>
                <c:pt idx="160">
                  <c:v>44446</c:v>
                </c:pt>
                <c:pt idx="161">
                  <c:v>44445</c:v>
                </c:pt>
                <c:pt idx="162">
                  <c:v>44442</c:v>
                </c:pt>
                <c:pt idx="163">
                  <c:v>44441</c:v>
                </c:pt>
                <c:pt idx="164">
                  <c:v>44440</c:v>
                </c:pt>
                <c:pt idx="165">
                  <c:v>44439</c:v>
                </c:pt>
                <c:pt idx="166">
                  <c:v>44438</c:v>
                </c:pt>
                <c:pt idx="167">
                  <c:v>44435</c:v>
                </c:pt>
                <c:pt idx="168">
                  <c:v>44434</c:v>
                </c:pt>
                <c:pt idx="169">
                  <c:v>44433</c:v>
                </c:pt>
                <c:pt idx="170">
                  <c:v>44432</c:v>
                </c:pt>
                <c:pt idx="171">
                  <c:v>44431</c:v>
                </c:pt>
                <c:pt idx="172">
                  <c:v>44428</c:v>
                </c:pt>
                <c:pt idx="173">
                  <c:v>44427</c:v>
                </c:pt>
                <c:pt idx="174">
                  <c:v>44426</c:v>
                </c:pt>
                <c:pt idx="175">
                  <c:v>44425</c:v>
                </c:pt>
                <c:pt idx="176">
                  <c:v>44424</c:v>
                </c:pt>
                <c:pt idx="177">
                  <c:v>44421</c:v>
                </c:pt>
                <c:pt idx="178">
                  <c:v>44420</c:v>
                </c:pt>
                <c:pt idx="179">
                  <c:v>44419</c:v>
                </c:pt>
                <c:pt idx="180">
                  <c:v>44418</c:v>
                </c:pt>
                <c:pt idx="181">
                  <c:v>44417</c:v>
                </c:pt>
                <c:pt idx="182">
                  <c:v>44414</c:v>
                </c:pt>
                <c:pt idx="183">
                  <c:v>44413</c:v>
                </c:pt>
                <c:pt idx="184">
                  <c:v>44412</c:v>
                </c:pt>
                <c:pt idx="185">
                  <c:v>44411</c:v>
                </c:pt>
                <c:pt idx="186">
                  <c:v>44410</c:v>
                </c:pt>
                <c:pt idx="187">
                  <c:v>44407</c:v>
                </c:pt>
                <c:pt idx="188">
                  <c:v>44406</c:v>
                </c:pt>
                <c:pt idx="189">
                  <c:v>44405</c:v>
                </c:pt>
                <c:pt idx="190">
                  <c:v>44404</c:v>
                </c:pt>
                <c:pt idx="191">
                  <c:v>44403</c:v>
                </c:pt>
                <c:pt idx="192">
                  <c:v>44400</c:v>
                </c:pt>
                <c:pt idx="193">
                  <c:v>44399</c:v>
                </c:pt>
                <c:pt idx="194">
                  <c:v>44398</c:v>
                </c:pt>
                <c:pt idx="195">
                  <c:v>44397</c:v>
                </c:pt>
                <c:pt idx="196">
                  <c:v>44396</c:v>
                </c:pt>
                <c:pt idx="197">
                  <c:v>44393</c:v>
                </c:pt>
                <c:pt idx="198">
                  <c:v>44392</c:v>
                </c:pt>
                <c:pt idx="199">
                  <c:v>44391</c:v>
                </c:pt>
                <c:pt idx="200">
                  <c:v>44390</c:v>
                </c:pt>
                <c:pt idx="201">
                  <c:v>44389</c:v>
                </c:pt>
                <c:pt idx="202">
                  <c:v>44386</c:v>
                </c:pt>
                <c:pt idx="203">
                  <c:v>44385</c:v>
                </c:pt>
                <c:pt idx="204">
                  <c:v>44384</c:v>
                </c:pt>
                <c:pt idx="205">
                  <c:v>44383</c:v>
                </c:pt>
                <c:pt idx="206">
                  <c:v>44382</c:v>
                </c:pt>
                <c:pt idx="207">
                  <c:v>44379</c:v>
                </c:pt>
                <c:pt idx="208">
                  <c:v>44378</c:v>
                </c:pt>
                <c:pt idx="209">
                  <c:v>44377</c:v>
                </c:pt>
                <c:pt idx="210">
                  <c:v>44376</c:v>
                </c:pt>
                <c:pt idx="211">
                  <c:v>44375</c:v>
                </c:pt>
                <c:pt idx="212">
                  <c:v>44372</c:v>
                </c:pt>
                <c:pt idx="213">
                  <c:v>44371</c:v>
                </c:pt>
                <c:pt idx="214">
                  <c:v>44370</c:v>
                </c:pt>
                <c:pt idx="215">
                  <c:v>44369</c:v>
                </c:pt>
                <c:pt idx="216">
                  <c:v>44368</c:v>
                </c:pt>
                <c:pt idx="217">
                  <c:v>44365</c:v>
                </c:pt>
                <c:pt idx="218">
                  <c:v>44364</c:v>
                </c:pt>
                <c:pt idx="219">
                  <c:v>44363</c:v>
                </c:pt>
                <c:pt idx="220">
                  <c:v>44362</c:v>
                </c:pt>
                <c:pt idx="221">
                  <c:v>44361</c:v>
                </c:pt>
                <c:pt idx="222">
                  <c:v>44358</c:v>
                </c:pt>
                <c:pt idx="223">
                  <c:v>44357</c:v>
                </c:pt>
                <c:pt idx="224">
                  <c:v>44350</c:v>
                </c:pt>
                <c:pt idx="225">
                  <c:v>44349</c:v>
                </c:pt>
                <c:pt idx="226">
                  <c:v>44348</c:v>
                </c:pt>
                <c:pt idx="227">
                  <c:v>44347</c:v>
                </c:pt>
                <c:pt idx="228">
                  <c:v>44344</c:v>
                </c:pt>
                <c:pt idx="229">
                  <c:v>44343</c:v>
                </c:pt>
                <c:pt idx="230">
                  <c:v>44342</c:v>
                </c:pt>
                <c:pt idx="231">
                  <c:v>44341</c:v>
                </c:pt>
                <c:pt idx="232">
                  <c:v>44340</c:v>
                </c:pt>
                <c:pt idx="233">
                  <c:v>44337</c:v>
                </c:pt>
                <c:pt idx="234">
                  <c:v>44336</c:v>
                </c:pt>
                <c:pt idx="235">
                  <c:v>44335</c:v>
                </c:pt>
                <c:pt idx="236">
                  <c:v>44334</c:v>
                </c:pt>
                <c:pt idx="237">
                  <c:v>44333</c:v>
                </c:pt>
                <c:pt idx="238">
                  <c:v>44330</c:v>
                </c:pt>
                <c:pt idx="239">
                  <c:v>44329</c:v>
                </c:pt>
                <c:pt idx="240">
                  <c:v>44328</c:v>
                </c:pt>
                <c:pt idx="241">
                  <c:v>44327</c:v>
                </c:pt>
                <c:pt idx="242">
                  <c:v>44326</c:v>
                </c:pt>
                <c:pt idx="243">
                  <c:v>44323</c:v>
                </c:pt>
                <c:pt idx="244">
                  <c:v>44322</c:v>
                </c:pt>
                <c:pt idx="245">
                  <c:v>44321</c:v>
                </c:pt>
                <c:pt idx="246">
                  <c:v>44320</c:v>
                </c:pt>
                <c:pt idx="247">
                  <c:v>44319</c:v>
                </c:pt>
                <c:pt idx="248">
                  <c:v>44316</c:v>
                </c:pt>
                <c:pt idx="249">
                  <c:v>44315</c:v>
                </c:pt>
                <c:pt idx="250">
                  <c:v>44314</c:v>
                </c:pt>
                <c:pt idx="251">
                  <c:v>44313</c:v>
                </c:pt>
                <c:pt idx="252">
                  <c:v>44312</c:v>
                </c:pt>
                <c:pt idx="253">
                  <c:v>44309</c:v>
                </c:pt>
                <c:pt idx="254">
                  <c:v>44308</c:v>
                </c:pt>
                <c:pt idx="255">
                  <c:v>44307</c:v>
                </c:pt>
                <c:pt idx="256">
                  <c:v>44306</c:v>
                </c:pt>
                <c:pt idx="257">
                  <c:v>44305</c:v>
                </c:pt>
                <c:pt idx="258">
                  <c:v>44302</c:v>
                </c:pt>
                <c:pt idx="259">
                  <c:v>44301</c:v>
                </c:pt>
                <c:pt idx="260">
                  <c:v>44300</c:v>
                </c:pt>
                <c:pt idx="261">
                  <c:v>44299</c:v>
                </c:pt>
                <c:pt idx="262">
                  <c:v>44298</c:v>
                </c:pt>
                <c:pt idx="263">
                  <c:v>44295</c:v>
                </c:pt>
                <c:pt idx="264">
                  <c:v>44294</c:v>
                </c:pt>
                <c:pt idx="265">
                  <c:v>44293</c:v>
                </c:pt>
                <c:pt idx="266">
                  <c:v>44292</c:v>
                </c:pt>
                <c:pt idx="267">
                  <c:v>44291</c:v>
                </c:pt>
                <c:pt idx="268">
                  <c:v>44288</c:v>
                </c:pt>
                <c:pt idx="269">
                  <c:v>44287</c:v>
                </c:pt>
                <c:pt idx="270">
                  <c:v>44286</c:v>
                </c:pt>
                <c:pt idx="271">
                  <c:v>44285</c:v>
                </c:pt>
                <c:pt idx="272">
                  <c:v>44284</c:v>
                </c:pt>
                <c:pt idx="273">
                  <c:v>44281</c:v>
                </c:pt>
                <c:pt idx="274">
                  <c:v>44280</c:v>
                </c:pt>
                <c:pt idx="275">
                  <c:v>44279</c:v>
                </c:pt>
                <c:pt idx="276">
                  <c:v>44278</c:v>
                </c:pt>
                <c:pt idx="277">
                  <c:v>44277</c:v>
                </c:pt>
                <c:pt idx="278">
                  <c:v>44274</c:v>
                </c:pt>
                <c:pt idx="279">
                  <c:v>44273</c:v>
                </c:pt>
                <c:pt idx="280">
                  <c:v>44272</c:v>
                </c:pt>
                <c:pt idx="281">
                  <c:v>44271</c:v>
                </c:pt>
                <c:pt idx="282">
                  <c:v>44270</c:v>
                </c:pt>
                <c:pt idx="283">
                  <c:v>44267</c:v>
                </c:pt>
                <c:pt idx="284">
                  <c:v>44266</c:v>
                </c:pt>
                <c:pt idx="285">
                  <c:v>44265</c:v>
                </c:pt>
                <c:pt idx="286">
                  <c:v>44264</c:v>
                </c:pt>
                <c:pt idx="287">
                  <c:v>44263</c:v>
                </c:pt>
                <c:pt idx="288">
                  <c:v>44260</c:v>
                </c:pt>
                <c:pt idx="289">
                  <c:v>44259</c:v>
                </c:pt>
                <c:pt idx="290">
                  <c:v>44258</c:v>
                </c:pt>
                <c:pt idx="291">
                  <c:v>44257</c:v>
                </c:pt>
                <c:pt idx="292">
                  <c:v>44256</c:v>
                </c:pt>
                <c:pt idx="293">
                  <c:v>44253</c:v>
                </c:pt>
                <c:pt idx="294">
                  <c:v>44252</c:v>
                </c:pt>
                <c:pt idx="295">
                  <c:v>44251</c:v>
                </c:pt>
                <c:pt idx="296">
                  <c:v>44250</c:v>
                </c:pt>
                <c:pt idx="297">
                  <c:v>44249</c:v>
                </c:pt>
                <c:pt idx="298">
                  <c:v>44246</c:v>
                </c:pt>
                <c:pt idx="299">
                  <c:v>44245</c:v>
                </c:pt>
                <c:pt idx="300">
                  <c:v>44244</c:v>
                </c:pt>
                <c:pt idx="301">
                  <c:v>44243</c:v>
                </c:pt>
                <c:pt idx="302">
                  <c:v>44242</c:v>
                </c:pt>
                <c:pt idx="303">
                  <c:v>44239</c:v>
                </c:pt>
                <c:pt idx="304">
                  <c:v>44238</c:v>
                </c:pt>
                <c:pt idx="305">
                  <c:v>44237</c:v>
                </c:pt>
                <c:pt idx="306">
                  <c:v>44236</c:v>
                </c:pt>
                <c:pt idx="307">
                  <c:v>44235</c:v>
                </c:pt>
                <c:pt idx="308">
                  <c:v>44232</c:v>
                </c:pt>
                <c:pt idx="309">
                  <c:v>44231</c:v>
                </c:pt>
                <c:pt idx="310">
                  <c:v>44230</c:v>
                </c:pt>
                <c:pt idx="311">
                  <c:v>44229</c:v>
                </c:pt>
                <c:pt idx="312">
                  <c:v>44228</c:v>
                </c:pt>
                <c:pt idx="313">
                  <c:v>44225</c:v>
                </c:pt>
                <c:pt idx="314">
                  <c:v>44224</c:v>
                </c:pt>
                <c:pt idx="315">
                  <c:v>44223</c:v>
                </c:pt>
                <c:pt idx="316">
                  <c:v>44222</c:v>
                </c:pt>
                <c:pt idx="317">
                  <c:v>44221</c:v>
                </c:pt>
                <c:pt idx="318">
                  <c:v>44218</c:v>
                </c:pt>
                <c:pt idx="319">
                  <c:v>44217</c:v>
                </c:pt>
                <c:pt idx="320">
                  <c:v>44216</c:v>
                </c:pt>
                <c:pt idx="321">
                  <c:v>44215</c:v>
                </c:pt>
                <c:pt idx="322">
                  <c:v>44214</c:v>
                </c:pt>
                <c:pt idx="323">
                  <c:v>44211</c:v>
                </c:pt>
                <c:pt idx="324">
                  <c:v>44210</c:v>
                </c:pt>
                <c:pt idx="325">
                  <c:v>44209</c:v>
                </c:pt>
                <c:pt idx="326">
                  <c:v>44208</c:v>
                </c:pt>
                <c:pt idx="327">
                  <c:v>44207</c:v>
                </c:pt>
                <c:pt idx="328">
                  <c:v>44204</c:v>
                </c:pt>
                <c:pt idx="329">
                  <c:v>44203</c:v>
                </c:pt>
                <c:pt idx="330">
                  <c:v>44202</c:v>
                </c:pt>
                <c:pt idx="331">
                  <c:v>44201</c:v>
                </c:pt>
                <c:pt idx="332">
                  <c:v>44200</c:v>
                </c:pt>
                <c:pt idx="333">
                  <c:v>44196</c:v>
                </c:pt>
                <c:pt idx="334">
                  <c:v>44195</c:v>
                </c:pt>
                <c:pt idx="335">
                  <c:v>44194</c:v>
                </c:pt>
                <c:pt idx="336">
                  <c:v>44193</c:v>
                </c:pt>
                <c:pt idx="337">
                  <c:v>44189</c:v>
                </c:pt>
                <c:pt idx="338">
                  <c:v>44188</c:v>
                </c:pt>
                <c:pt idx="339">
                  <c:v>44187</c:v>
                </c:pt>
                <c:pt idx="340">
                  <c:v>44186</c:v>
                </c:pt>
                <c:pt idx="341">
                  <c:v>44183</c:v>
                </c:pt>
                <c:pt idx="342">
                  <c:v>44182</c:v>
                </c:pt>
                <c:pt idx="343">
                  <c:v>44181</c:v>
                </c:pt>
                <c:pt idx="344">
                  <c:v>44180</c:v>
                </c:pt>
                <c:pt idx="345">
                  <c:v>44179</c:v>
                </c:pt>
                <c:pt idx="346">
                  <c:v>44176</c:v>
                </c:pt>
                <c:pt idx="347">
                  <c:v>44175</c:v>
                </c:pt>
                <c:pt idx="348">
                  <c:v>44174</c:v>
                </c:pt>
                <c:pt idx="349">
                  <c:v>44173</c:v>
                </c:pt>
                <c:pt idx="350">
                  <c:v>44172</c:v>
                </c:pt>
                <c:pt idx="351">
                  <c:v>44169</c:v>
                </c:pt>
                <c:pt idx="352">
                  <c:v>44168</c:v>
                </c:pt>
                <c:pt idx="353">
                  <c:v>44167</c:v>
                </c:pt>
                <c:pt idx="354">
                  <c:v>44166</c:v>
                </c:pt>
                <c:pt idx="355">
                  <c:v>44165</c:v>
                </c:pt>
                <c:pt idx="356">
                  <c:v>44162</c:v>
                </c:pt>
                <c:pt idx="357">
                  <c:v>44161</c:v>
                </c:pt>
                <c:pt idx="358">
                  <c:v>44160</c:v>
                </c:pt>
                <c:pt idx="359">
                  <c:v>44159</c:v>
                </c:pt>
                <c:pt idx="360">
                  <c:v>44158</c:v>
                </c:pt>
                <c:pt idx="361">
                  <c:v>44155</c:v>
                </c:pt>
                <c:pt idx="362">
                  <c:v>44154</c:v>
                </c:pt>
                <c:pt idx="363">
                  <c:v>44153</c:v>
                </c:pt>
                <c:pt idx="364">
                  <c:v>44152</c:v>
                </c:pt>
                <c:pt idx="365">
                  <c:v>44151</c:v>
                </c:pt>
                <c:pt idx="366">
                  <c:v>44148</c:v>
                </c:pt>
                <c:pt idx="367">
                  <c:v>44147</c:v>
                </c:pt>
                <c:pt idx="368">
                  <c:v>44146</c:v>
                </c:pt>
                <c:pt idx="369">
                  <c:v>44145</c:v>
                </c:pt>
                <c:pt idx="370">
                  <c:v>44144</c:v>
                </c:pt>
                <c:pt idx="371">
                  <c:v>44141</c:v>
                </c:pt>
                <c:pt idx="372">
                  <c:v>44140</c:v>
                </c:pt>
                <c:pt idx="373">
                  <c:v>44139</c:v>
                </c:pt>
                <c:pt idx="374">
                  <c:v>44138</c:v>
                </c:pt>
                <c:pt idx="375">
                  <c:v>44137</c:v>
                </c:pt>
                <c:pt idx="376">
                  <c:v>44134</c:v>
                </c:pt>
                <c:pt idx="377">
                  <c:v>44133</c:v>
                </c:pt>
                <c:pt idx="378">
                  <c:v>44132</c:v>
                </c:pt>
                <c:pt idx="379">
                  <c:v>44131</c:v>
                </c:pt>
                <c:pt idx="380">
                  <c:v>44130</c:v>
                </c:pt>
                <c:pt idx="381">
                  <c:v>44127</c:v>
                </c:pt>
                <c:pt idx="382">
                  <c:v>44126</c:v>
                </c:pt>
                <c:pt idx="383">
                  <c:v>44125</c:v>
                </c:pt>
                <c:pt idx="384">
                  <c:v>44124</c:v>
                </c:pt>
                <c:pt idx="385">
                  <c:v>44123</c:v>
                </c:pt>
                <c:pt idx="386">
                  <c:v>44120</c:v>
                </c:pt>
                <c:pt idx="387">
                  <c:v>44119</c:v>
                </c:pt>
                <c:pt idx="388">
                  <c:v>44118</c:v>
                </c:pt>
                <c:pt idx="389">
                  <c:v>44117</c:v>
                </c:pt>
                <c:pt idx="390">
                  <c:v>44116</c:v>
                </c:pt>
                <c:pt idx="391">
                  <c:v>44113</c:v>
                </c:pt>
                <c:pt idx="392">
                  <c:v>44112</c:v>
                </c:pt>
                <c:pt idx="393">
                  <c:v>44111</c:v>
                </c:pt>
                <c:pt idx="394">
                  <c:v>44110</c:v>
                </c:pt>
                <c:pt idx="395">
                  <c:v>44109</c:v>
                </c:pt>
                <c:pt idx="396">
                  <c:v>44106</c:v>
                </c:pt>
                <c:pt idx="397">
                  <c:v>44105</c:v>
                </c:pt>
                <c:pt idx="398">
                  <c:v>44104</c:v>
                </c:pt>
                <c:pt idx="399">
                  <c:v>44103</c:v>
                </c:pt>
                <c:pt idx="400">
                  <c:v>44102</c:v>
                </c:pt>
                <c:pt idx="401">
                  <c:v>44099</c:v>
                </c:pt>
                <c:pt idx="402">
                  <c:v>44098</c:v>
                </c:pt>
                <c:pt idx="403">
                  <c:v>44097</c:v>
                </c:pt>
                <c:pt idx="404">
                  <c:v>44096</c:v>
                </c:pt>
                <c:pt idx="405">
                  <c:v>44095</c:v>
                </c:pt>
                <c:pt idx="406">
                  <c:v>44092</c:v>
                </c:pt>
                <c:pt idx="407">
                  <c:v>44091</c:v>
                </c:pt>
                <c:pt idx="408">
                  <c:v>44090</c:v>
                </c:pt>
                <c:pt idx="409">
                  <c:v>44089</c:v>
                </c:pt>
                <c:pt idx="410">
                  <c:v>44088</c:v>
                </c:pt>
                <c:pt idx="411">
                  <c:v>44085</c:v>
                </c:pt>
                <c:pt idx="412">
                  <c:v>44084</c:v>
                </c:pt>
                <c:pt idx="413">
                  <c:v>44083</c:v>
                </c:pt>
                <c:pt idx="414">
                  <c:v>44082</c:v>
                </c:pt>
                <c:pt idx="415">
                  <c:v>44081</c:v>
                </c:pt>
                <c:pt idx="416">
                  <c:v>44078</c:v>
                </c:pt>
                <c:pt idx="417">
                  <c:v>44077</c:v>
                </c:pt>
                <c:pt idx="418">
                  <c:v>44076</c:v>
                </c:pt>
                <c:pt idx="419">
                  <c:v>44075</c:v>
                </c:pt>
                <c:pt idx="420">
                  <c:v>44074</c:v>
                </c:pt>
                <c:pt idx="421">
                  <c:v>44071</c:v>
                </c:pt>
                <c:pt idx="422">
                  <c:v>44070</c:v>
                </c:pt>
                <c:pt idx="423">
                  <c:v>44069</c:v>
                </c:pt>
                <c:pt idx="424">
                  <c:v>44068</c:v>
                </c:pt>
                <c:pt idx="425">
                  <c:v>44067</c:v>
                </c:pt>
                <c:pt idx="426">
                  <c:v>44064</c:v>
                </c:pt>
                <c:pt idx="427">
                  <c:v>44063</c:v>
                </c:pt>
                <c:pt idx="428">
                  <c:v>44062</c:v>
                </c:pt>
                <c:pt idx="429">
                  <c:v>44061</c:v>
                </c:pt>
                <c:pt idx="430">
                  <c:v>44060</c:v>
                </c:pt>
                <c:pt idx="431">
                  <c:v>44057</c:v>
                </c:pt>
                <c:pt idx="432">
                  <c:v>44056</c:v>
                </c:pt>
                <c:pt idx="433">
                  <c:v>44055</c:v>
                </c:pt>
                <c:pt idx="434">
                  <c:v>44054</c:v>
                </c:pt>
                <c:pt idx="435">
                  <c:v>44053</c:v>
                </c:pt>
                <c:pt idx="436">
                  <c:v>44050</c:v>
                </c:pt>
                <c:pt idx="437">
                  <c:v>44049</c:v>
                </c:pt>
                <c:pt idx="438">
                  <c:v>44048</c:v>
                </c:pt>
                <c:pt idx="439">
                  <c:v>44047</c:v>
                </c:pt>
                <c:pt idx="440">
                  <c:v>44046</c:v>
                </c:pt>
                <c:pt idx="441">
                  <c:v>44043</c:v>
                </c:pt>
                <c:pt idx="442">
                  <c:v>44042</c:v>
                </c:pt>
                <c:pt idx="443">
                  <c:v>44041</c:v>
                </c:pt>
                <c:pt idx="444">
                  <c:v>44040</c:v>
                </c:pt>
                <c:pt idx="445">
                  <c:v>44039</c:v>
                </c:pt>
                <c:pt idx="446">
                  <c:v>44036</c:v>
                </c:pt>
                <c:pt idx="447">
                  <c:v>44035</c:v>
                </c:pt>
                <c:pt idx="448">
                  <c:v>44034</c:v>
                </c:pt>
                <c:pt idx="449">
                  <c:v>44033</c:v>
                </c:pt>
                <c:pt idx="450">
                  <c:v>44032</c:v>
                </c:pt>
                <c:pt idx="451">
                  <c:v>44029</c:v>
                </c:pt>
                <c:pt idx="452">
                  <c:v>44028</c:v>
                </c:pt>
                <c:pt idx="453">
                  <c:v>44027</c:v>
                </c:pt>
                <c:pt idx="454">
                  <c:v>44026</c:v>
                </c:pt>
                <c:pt idx="455">
                  <c:v>44025</c:v>
                </c:pt>
                <c:pt idx="456">
                  <c:v>44022</c:v>
                </c:pt>
                <c:pt idx="457">
                  <c:v>44021</c:v>
                </c:pt>
                <c:pt idx="458">
                  <c:v>44020</c:v>
                </c:pt>
                <c:pt idx="459">
                  <c:v>44019</c:v>
                </c:pt>
                <c:pt idx="460">
                  <c:v>44018</c:v>
                </c:pt>
                <c:pt idx="461">
                  <c:v>44015</c:v>
                </c:pt>
                <c:pt idx="462">
                  <c:v>44014</c:v>
                </c:pt>
                <c:pt idx="463">
                  <c:v>44013</c:v>
                </c:pt>
                <c:pt idx="464">
                  <c:v>44012</c:v>
                </c:pt>
                <c:pt idx="465">
                  <c:v>44011</c:v>
                </c:pt>
                <c:pt idx="466">
                  <c:v>44008</c:v>
                </c:pt>
                <c:pt idx="467">
                  <c:v>44007</c:v>
                </c:pt>
                <c:pt idx="468">
                  <c:v>44006</c:v>
                </c:pt>
                <c:pt idx="469">
                  <c:v>44005</c:v>
                </c:pt>
                <c:pt idx="470">
                  <c:v>44004</c:v>
                </c:pt>
                <c:pt idx="471">
                  <c:v>44001</c:v>
                </c:pt>
                <c:pt idx="472">
                  <c:v>44000</c:v>
                </c:pt>
                <c:pt idx="473">
                  <c:v>43999</c:v>
                </c:pt>
                <c:pt idx="474">
                  <c:v>43998</c:v>
                </c:pt>
                <c:pt idx="475">
                  <c:v>43997</c:v>
                </c:pt>
                <c:pt idx="476">
                  <c:v>43994</c:v>
                </c:pt>
                <c:pt idx="477">
                  <c:v>43993</c:v>
                </c:pt>
                <c:pt idx="478">
                  <c:v>43992</c:v>
                </c:pt>
                <c:pt idx="479">
                  <c:v>43991</c:v>
                </c:pt>
                <c:pt idx="480">
                  <c:v>43990</c:v>
                </c:pt>
                <c:pt idx="481">
                  <c:v>43987</c:v>
                </c:pt>
                <c:pt idx="482">
                  <c:v>43986</c:v>
                </c:pt>
                <c:pt idx="483">
                  <c:v>43985</c:v>
                </c:pt>
                <c:pt idx="484">
                  <c:v>43984</c:v>
                </c:pt>
                <c:pt idx="485">
                  <c:v>43983</c:v>
                </c:pt>
                <c:pt idx="486">
                  <c:v>43980</c:v>
                </c:pt>
                <c:pt idx="487">
                  <c:v>43979</c:v>
                </c:pt>
                <c:pt idx="488">
                  <c:v>43978</c:v>
                </c:pt>
                <c:pt idx="489">
                  <c:v>43977</c:v>
                </c:pt>
                <c:pt idx="490">
                  <c:v>43973</c:v>
                </c:pt>
                <c:pt idx="491">
                  <c:v>43972</c:v>
                </c:pt>
                <c:pt idx="492">
                  <c:v>43971</c:v>
                </c:pt>
                <c:pt idx="493">
                  <c:v>43970</c:v>
                </c:pt>
                <c:pt idx="494">
                  <c:v>43969</c:v>
                </c:pt>
                <c:pt idx="495">
                  <c:v>43966</c:v>
                </c:pt>
                <c:pt idx="496">
                  <c:v>43965</c:v>
                </c:pt>
                <c:pt idx="497">
                  <c:v>43964</c:v>
                </c:pt>
                <c:pt idx="498">
                  <c:v>43963</c:v>
                </c:pt>
                <c:pt idx="499">
                  <c:v>43962</c:v>
                </c:pt>
                <c:pt idx="500">
                  <c:v>43959</c:v>
                </c:pt>
                <c:pt idx="501">
                  <c:v>43958</c:v>
                </c:pt>
                <c:pt idx="502">
                  <c:v>43957</c:v>
                </c:pt>
                <c:pt idx="503">
                  <c:v>43956</c:v>
                </c:pt>
                <c:pt idx="504">
                  <c:v>43955</c:v>
                </c:pt>
                <c:pt idx="505">
                  <c:v>43952</c:v>
                </c:pt>
                <c:pt idx="506">
                  <c:v>43951</c:v>
                </c:pt>
                <c:pt idx="507">
                  <c:v>43950</c:v>
                </c:pt>
                <c:pt idx="508">
                  <c:v>43949</c:v>
                </c:pt>
                <c:pt idx="509">
                  <c:v>43948</c:v>
                </c:pt>
                <c:pt idx="510">
                  <c:v>43945</c:v>
                </c:pt>
                <c:pt idx="511">
                  <c:v>43944</c:v>
                </c:pt>
                <c:pt idx="512">
                  <c:v>43943</c:v>
                </c:pt>
                <c:pt idx="513">
                  <c:v>43942</c:v>
                </c:pt>
                <c:pt idx="514">
                  <c:v>43941</c:v>
                </c:pt>
                <c:pt idx="515">
                  <c:v>43938</c:v>
                </c:pt>
                <c:pt idx="516">
                  <c:v>43937</c:v>
                </c:pt>
                <c:pt idx="517">
                  <c:v>43936</c:v>
                </c:pt>
                <c:pt idx="518">
                  <c:v>43935</c:v>
                </c:pt>
                <c:pt idx="519">
                  <c:v>43934</c:v>
                </c:pt>
                <c:pt idx="520">
                  <c:v>43930</c:v>
                </c:pt>
                <c:pt idx="521">
                  <c:v>43929</c:v>
                </c:pt>
                <c:pt idx="522">
                  <c:v>43928</c:v>
                </c:pt>
                <c:pt idx="523">
                  <c:v>43927</c:v>
                </c:pt>
                <c:pt idx="524">
                  <c:v>43924</c:v>
                </c:pt>
                <c:pt idx="525">
                  <c:v>43923</c:v>
                </c:pt>
                <c:pt idx="526">
                  <c:v>43922</c:v>
                </c:pt>
                <c:pt idx="527">
                  <c:v>43921</c:v>
                </c:pt>
                <c:pt idx="528">
                  <c:v>43920</c:v>
                </c:pt>
                <c:pt idx="529">
                  <c:v>43917</c:v>
                </c:pt>
                <c:pt idx="530">
                  <c:v>43916</c:v>
                </c:pt>
                <c:pt idx="531">
                  <c:v>43915</c:v>
                </c:pt>
                <c:pt idx="532">
                  <c:v>43914</c:v>
                </c:pt>
                <c:pt idx="533">
                  <c:v>43913</c:v>
                </c:pt>
                <c:pt idx="534">
                  <c:v>43910</c:v>
                </c:pt>
                <c:pt idx="535">
                  <c:v>43909</c:v>
                </c:pt>
                <c:pt idx="536">
                  <c:v>43908</c:v>
                </c:pt>
                <c:pt idx="537">
                  <c:v>43907</c:v>
                </c:pt>
                <c:pt idx="538">
                  <c:v>43906</c:v>
                </c:pt>
                <c:pt idx="539">
                  <c:v>43903</c:v>
                </c:pt>
                <c:pt idx="540">
                  <c:v>43902</c:v>
                </c:pt>
                <c:pt idx="541">
                  <c:v>43901</c:v>
                </c:pt>
                <c:pt idx="542">
                  <c:v>43900</c:v>
                </c:pt>
                <c:pt idx="543">
                  <c:v>43899</c:v>
                </c:pt>
                <c:pt idx="544">
                  <c:v>43896</c:v>
                </c:pt>
                <c:pt idx="545">
                  <c:v>43895</c:v>
                </c:pt>
                <c:pt idx="546">
                  <c:v>43894</c:v>
                </c:pt>
                <c:pt idx="547">
                  <c:v>43893</c:v>
                </c:pt>
                <c:pt idx="548">
                  <c:v>43892</c:v>
                </c:pt>
                <c:pt idx="549">
                  <c:v>43889</c:v>
                </c:pt>
                <c:pt idx="550">
                  <c:v>43888</c:v>
                </c:pt>
                <c:pt idx="551">
                  <c:v>43887</c:v>
                </c:pt>
                <c:pt idx="552">
                  <c:v>43886</c:v>
                </c:pt>
                <c:pt idx="553">
                  <c:v>43885</c:v>
                </c:pt>
                <c:pt idx="554">
                  <c:v>43882</c:v>
                </c:pt>
                <c:pt idx="555">
                  <c:v>43881</c:v>
                </c:pt>
                <c:pt idx="556">
                  <c:v>43880</c:v>
                </c:pt>
                <c:pt idx="557">
                  <c:v>43879</c:v>
                </c:pt>
                <c:pt idx="558">
                  <c:v>43875</c:v>
                </c:pt>
                <c:pt idx="559">
                  <c:v>43874</c:v>
                </c:pt>
                <c:pt idx="560">
                  <c:v>43873</c:v>
                </c:pt>
                <c:pt idx="561">
                  <c:v>43872</c:v>
                </c:pt>
                <c:pt idx="562">
                  <c:v>43871</c:v>
                </c:pt>
                <c:pt idx="563">
                  <c:v>43868</c:v>
                </c:pt>
                <c:pt idx="564">
                  <c:v>43867</c:v>
                </c:pt>
                <c:pt idx="565">
                  <c:v>43866</c:v>
                </c:pt>
                <c:pt idx="566">
                  <c:v>43865</c:v>
                </c:pt>
                <c:pt idx="567">
                  <c:v>43864</c:v>
                </c:pt>
                <c:pt idx="568">
                  <c:v>43861</c:v>
                </c:pt>
                <c:pt idx="569">
                  <c:v>43860</c:v>
                </c:pt>
                <c:pt idx="570">
                  <c:v>43859</c:v>
                </c:pt>
                <c:pt idx="571">
                  <c:v>43858</c:v>
                </c:pt>
                <c:pt idx="572">
                  <c:v>43857</c:v>
                </c:pt>
                <c:pt idx="573">
                  <c:v>43854</c:v>
                </c:pt>
                <c:pt idx="574">
                  <c:v>43853</c:v>
                </c:pt>
                <c:pt idx="575">
                  <c:v>43852</c:v>
                </c:pt>
                <c:pt idx="576">
                  <c:v>43851</c:v>
                </c:pt>
                <c:pt idx="577">
                  <c:v>43847</c:v>
                </c:pt>
                <c:pt idx="578">
                  <c:v>43846</c:v>
                </c:pt>
                <c:pt idx="579">
                  <c:v>43845</c:v>
                </c:pt>
                <c:pt idx="580">
                  <c:v>43844</c:v>
                </c:pt>
                <c:pt idx="581">
                  <c:v>43843</c:v>
                </c:pt>
                <c:pt idx="582">
                  <c:v>43840</c:v>
                </c:pt>
                <c:pt idx="583">
                  <c:v>43839</c:v>
                </c:pt>
                <c:pt idx="584">
                  <c:v>43838</c:v>
                </c:pt>
                <c:pt idx="585">
                  <c:v>43837</c:v>
                </c:pt>
                <c:pt idx="586">
                  <c:v>43836</c:v>
                </c:pt>
                <c:pt idx="587">
                  <c:v>43833</c:v>
                </c:pt>
                <c:pt idx="588">
                  <c:v>43832</c:v>
                </c:pt>
                <c:pt idx="589">
                  <c:v>43830</c:v>
                </c:pt>
                <c:pt idx="590">
                  <c:v>43829</c:v>
                </c:pt>
                <c:pt idx="591">
                  <c:v>43826</c:v>
                </c:pt>
                <c:pt idx="592">
                  <c:v>43825</c:v>
                </c:pt>
                <c:pt idx="593">
                  <c:v>43823</c:v>
                </c:pt>
                <c:pt idx="594">
                  <c:v>43822</c:v>
                </c:pt>
                <c:pt idx="595">
                  <c:v>43819</c:v>
                </c:pt>
                <c:pt idx="596">
                  <c:v>43818</c:v>
                </c:pt>
                <c:pt idx="597">
                  <c:v>43817</c:v>
                </c:pt>
                <c:pt idx="598">
                  <c:v>43816</c:v>
                </c:pt>
                <c:pt idx="599">
                  <c:v>43815</c:v>
                </c:pt>
                <c:pt idx="600">
                  <c:v>43812</c:v>
                </c:pt>
                <c:pt idx="601">
                  <c:v>43811</c:v>
                </c:pt>
                <c:pt idx="602">
                  <c:v>43810</c:v>
                </c:pt>
                <c:pt idx="603">
                  <c:v>43809</c:v>
                </c:pt>
                <c:pt idx="604">
                  <c:v>43808</c:v>
                </c:pt>
                <c:pt idx="605">
                  <c:v>43805</c:v>
                </c:pt>
                <c:pt idx="606">
                  <c:v>43804</c:v>
                </c:pt>
                <c:pt idx="607">
                  <c:v>43803</c:v>
                </c:pt>
                <c:pt idx="608">
                  <c:v>43802</c:v>
                </c:pt>
                <c:pt idx="609">
                  <c:v>43801</c:v>
                </c:pt>
                <c:pt idx="610">
                  <c:v>43796</c:v>
                </c:pt>
                <c:pt idx="611">
                  <c:v>43795</c:v>
                </c:pt>
                <c:pt idx="612">
                  <c:v>43794</c:v>
                </c:pt>
                <c:pt idx="613">
                  <c:v>43791</c:v>
                </c:pt>
                <c:pt idx="614">
                  <c:v>43790</c:v>
                </c:pt>
                <c:pt idx="615">
                  <c:v>43789</c:v>
                </c:pt>
                <c:pt idx="616">
                  <c:v>43788</c:v>
                </c:pt>
                <c:pt idx="617">
                  <c:v>43787</c:v>
                </c:pt>
                <c:pt idx="618">
                  <c:v>43784</c:v>
                </c:pt>
                <c:pt idx="619">
                  <c:v>43783</c:v>
                </c:pt>
                <c:pt idx="620">
                  <c:v>43782</c:v>
                </c:pt>
                <c:pt idx="621">
                  <c:v>43781</c:v>
                </c:pt>
                <c:pt idx="622">
                  <c:v>43780</c:v>
                </c:pt>
                <c:pt idx="623">
                  <c:v>43777</c:v>
                </c:pt>
                <c:pt idx="624">
                  <c:v>43776</c:v>
                </c:pt>
                <c:pt idx="625">
                  <c:v>43775</c:v>
                </c:pt>
                <c:pt idx="626">
                  <c:v>43774</c:v>
                </c:pt>
                <c:pt idx="627">
                  <c:v>43773</c:v>
                </c:pt>
                <c:pt idx="628">
                  <c:v>43770</c:v>
                </c:pt>
                <c:pt idx="629">
                  <c:v>43769</c:v>
                </c:pt>
                <c:pt idx="630">
                  <c:v>43768</c:v>
                </c:pt>
                <c:pt idx="631">
                  <c:v>43767</c:v>
                </c:pt>
                <c:pt idx="632">
                  <c:v>43766</c:v>
                </c:pt>
                <c:pt idx="633">
                  <c:v>43763</c:v>
                </c:pt>
                <c:pt idx="634">
                  <c:v>43762</c:v>
                </c:pt>
                <c:pt idx="635">
                  <c:v>43761</c:v>
                </c:pt>
                <c:pt idx="636">
                  <c:v>43760</c:v>
                </c:pt>
                <c:pt idx="637">
                  <c:v>43759</c:v>
                </c:pt>
                <c:pt idx="638">
                  <c:v>43756</c:v>
                </c:pt>
                <c:pt idx="639">
                  <c:v>43755</c:v>
                </c:pt>
                <c:pt idx="640">
                  <c:v>43754</c:v>
                </c:pt>
                <c:pt idx="641">
                  <c:v>43753</c:v>
                </c:pt>
                <c:pt idx="642">
                  <c:v>43752</c:v>
                </c:pt>
                <c:pt idx="643">
                  <c:v>43749</c:v>
                </c:pt>
                <c:pt idx="644">
                  <c:v>43748</c:v>
                </c:pt>
                <c:pt idx="645">
                  <c:v>43747</c:v>
                </c:pt>
                <c:pt idx="646">
                  <c:v>43746</c:v>
                </c:pt>
                <c:pt idx="647">
                  <c:v>43745</c:v>
                </c:pt>
                <c:pt idx="648">
                  <c:v>43742</c:v>
                </c:pt>
                <c:pt idx="649">
                  <c:v>43741</c:v>
                </c:pt>
                <c:pt idx="650">
                  <c:v>43740</c:v>
                </c:pt>
                <c:pt idx="651">
                  <c:v>43739</c:v>
                </c:pt>
                <c:pt idx="652">
                  <c:v>43738</c:v>
                </c:pt>
                <c:pt idx="653">
                  <c:v>43735</c:v>
                </c:pt>
                <c:pt idx="654">
                  <c:v>43734</c:v>
                </c:pt>
                <c:pt idx="655">
                  <c:v>43733</c:v>
                </c:pt>
                <c:pt idx="656">
                  <c:v>43732</c:v>
                </c:pt>
                <c:pt idx="657">
                  <c:v>43731</c:v>
                </c:pt>
                <c:pt idx="658">
                  <c:v>43728</c:v>
                </c:pt>
                <c:pt idx="659">
                  <c:v>43727</c:v>
                </c:pt>
                <c:pt idx="660">
                  <c:v>43726</c:v>
                </c:pt>
                <c:pt idx="661">
                  <c:v>43725</c:v>
                </c:pt>
                <c:pt idx="662">
                  <c:v>43724</c:v>
                </c:pt>
                <c:pt idx="663">
                  <c:v>43721</c:v>
                </c:pt>
                <c:pt idx="664">
                  <c:v>43720</c:v>
                </c:pt>
                <c:pt idx="665">
                  <c:v>43719</c:v>
                </c:pt>
                <c:pt idx="666">
                  <c:v>43718</c:v>
                </c:pt>
                <c:pt idx="667">
                  <c:v>43717</c:v>
                </c:pt>
                <c:pt idx="668">
                  <c:v>43714</c:v>
                </c:pt>
                <c:pt idx="669">
                  <c:v>43713</c:v>
                </c:pt>
                <c:pt idx="670">
                  <c:v>43712</c:v>
                </c:pt>
                <c:pt idx="671">
                  <c:v>43711</c:v>
                </c:pt>
                <c:pt idx="672">
                  <c:v>43710</c:v>
                </c:pt>
                <c:pt idx="673">
                  <c:v>43707</c:v>
                </c:pt>
                <c:pt idx="674">
                  <c:v>43706</c:v>
                </c:pt>
                <c:pt idx="675">
                  <c:v>43705</c:v>
                </c:pt>
                <c:pt idx="676">
                  <c:v>43704</c:v>
                </c:pt>
                <c:pt idx="677">
                  <c:v>43703</c:v>
                </c:pt>
                <c:pt idx="678">
                  <c:v>43700</c:v>
                </c:pt>
                <c:pt idx="679">
                  <c:v>43699</c:v>
                </c:pt>
                <c:pt idx="680">
                  <c:v>43698</c:v>
                </c:pt>
                <c:pt idx="681">
                  <c:v>43697</c:v>
                </c:pt>
                <c:pt idx="682">
                  <c:v>43696</c:v>
                </c:pt>
                <c:pt idx="683">
                  <c:v>43693</c:v>
                </c:pt>
                <c:pt idx="684">
                  <c:v>43692</c:v>
                </c:pt>
                <c:pt idx="685">
                  <c:v>43691</c:v>
                </c:pt>
                <c:pt idx="686">
                  <c:v>43690</c:v>
                </c:pt>
                <c:pt idx="687">
                  <c:v>43689</c:v>
                </c:pt>
                <c:pt idx="688">
                  <c:v>43686</c:v>
                </c:pt>
                <c:pt idx="689">
                  <c:v>43685</c:v>
                </c:pt>
                <c:pt idx="690">
                  <c:v>43684</c:v>
                </c:pt>
                <c:pt idx="691">
                  <c:v>43683</c:v>
                </c:pt>
                <c:pt idx="692">
                  <c:v>43682</c:v>
                </c:pt>
                <c:pt idx="693">
                  <c:v>43679</c:v>
                </c:pt>
                <c:pt idx="694">
                  <c:v>43678</c:v>
                </c:pt>
                <c:pt idx="695">
                  <c:v>43677</c:v>
                </c:pt>
                <c:pt idx="696">
                  <c:v>43676</c:v>
                </c:pt>
                <c:pt idx="697">
                  <c:v>43675</c:v>
                </c:pt>
                <c:pt idx="698">
                  <c:v>43672</c:v>
                </c:pt>
                <c:pt idx="699">
                  <c:v>43671</c:v>
                </c:pt>
                <c:pt idx="700">
                  <c:v>43670</c:v>
                </c:pt>
                <c:pt idx="701">
                  <c:v>43669</c:v>
                </c:pt>
                <c:pt idx="702">
                  <c:v>43668</c:v>
                </c:pt>
                <c:pt idx="703">
                  <c:v>43665</c:v>
                </c:pt>
                <c:pt idx="704">
                  <c:v>43664</c:v>
                </c:pt>
                <c:pt idx="705">
                  <c:v>43663</c:v>
                </c:pt>
                <c:pt idx="706">
                  <c:v>43662</c:v>
                </c:pt>
                <c:pt idx="707">
                  <c:v>43661</c:v>
                </c:pt>
                <c:pt idx="708">
                  <c:v>43658</c:v>
                </c:pt>
                <c:pt idx="709">
                  <c:v>43657</c:v>
                </c:pt>
                <c:pt idx="710">
                  <c:v>43656</c:v>
                </c:pt>
                <c:pt idx="711">
                  <c:v>43655</c:v>
                </c:pt>
                <c:pt idx="712">
                  <c:v>43654</c:v>
                </c:pt>
                <c:pt idx="713">
                  <c:v>43651</c:v>
                </c:pt>
                <c:pt idx="714">
                  <c:v>43650</c:v>
                </c:pt>
                <c:pt idx="715">
                  <c:v>43649</c:v>
                </c:pt>
                <c:pt idx="716">
                  <c:v>43648</c:v>
                </c:pt>
                <c:pt idx="717">
                  <c:v>43647</c:v>
                </c:pt>
                <c:pt idx="718">
                  <c:v>43644</c:v>
                </c:pt>
                <c:pt idx="719">
                  <c:v>43643</c:v>
                </c:pt>
                <c:pt idx="720">
                  <c:v>43642</c:v>
                </c:pt>
                <c:pt idx="721">
                  <c:v>43641</c:v>
                </c:pt>
                <c:pt idx="722">
                  <c:v>43640</c:v>
                </c:pt>
                <c:pt idx="723">
                  <c:v>43637</c:v>
                </c:pt>
                <c:pt idx="724">
                  <c:v>43636</c:v>
                </c:pt>
                <c:pt idx="725">
                  <c:v>43635</c:v>
                </c:pt>
                <c:pt idx="726">
                  <c:v>43634</c:v>
                </c:pt>
                <c:pt idx="727">
                  <c:v>43633</c:v>
                </c:pt>
                <c:pt idx="728">
                  <c:v>43630</c:v>
                </c:pt>
                <c:pt idx="729">
                  <c:v>43629</c:v>
                </c:pt>
                <c:pt idx="730">
                  <c:v>43628</c:v>
                </c:pt>
                <c:pt idx="731">
                  <c:v>43627</c:v>
                </c:pt>
                <c:pt idx="732">
                  <c:v>43626</c:v>
                </c:pt>
                <c:pt idx="733">
                  <c:v>43623</c:v>
                </c:pt>
                <c:pt idx="734">
                  <c:v>43622</c:v>
                </c:pt>
                <c:pt idx="735">
                  <c:v>43621</c:v>
                </c:pt>
                <c:pt idx="736">
                  <c:v>43620</c:v>
                </c:pt>
                <c:pt idx="737">
                  <c:v>43619</c:v>
                </c:pt>
                <c:pt idx="738">
                  <c:v>43616</c:v>
                </c:pt>
                <c:pt idx="739">
                  <c:v>43615</c:v>
                </c:pt>
                <c:pt idx="740">
                  <c:v>43614</c:v>
                </c:pt>
                <c:pt idx="741">
                  <c:v>43613</c:v>
                </c:pt>
                <c:pt idx="742">
                  <c:v>43612</c:v>
                </c:pt>
                <c:pt idx="743">
                  <c:v>43609</c:v>
                </c:pt>
                <c:pt idx="744">
                  <c:v>43608</c:v>
                </c:pt>
                <c:pt idx="745">
                  <c:v>43607</c:v>
                </c:pt>
                <c:pt idx="746">
                  <c:v>43606</c:v>
                </c:pt>
                <c:pt idx="747">
                  <c:v>43605</c:v>
                </c:pt>
                <c:pt idx="748">
                  <c:v>43602</c:v>
                </c:pt>
                <c:pt idx="749">
                  <c:v>43601</c:v>
                </c:pt>
                <c:pt idx="750">
                  <c:v>43600</c:v>
                </c:pt>
                <c:pt idx="751">
                  <c:v>43599</c:v>
                </c:pt>
                <c:pt idx="752">
                  <c:v>43598</c:v>
                </c:pt>
                <c:pt idx="753">
                  <c:v>43595</c:v>
                </c:pt>
                <c:pt idx="754">
                  <c:v>43594</c:v>
                </c:pt>
                <c:pt idx="755">
                  <c:v>43593</c:v>
                </c:pt>
                <c:pt idx="756">
                  <c:v>43592</c:v>
                </c:pt>
                <c:pt idx="757">
                  <c:v>43591</c:v>
                </c:pt>
                <c:pt idx="758">
                  <c:v>43588</c:v>
                </c:pt>
                <c:pt idx="759">
                  <c:v>43587</c:v>
                </c:pt>
                <c:pt idx="760">
                  <c:v>43586</c:v>
                </c:pt>
                <c:pt idx="761">
                  <c:v>43585</c:v>
                </c:pt>
                <c:pt idx="762">
                  <c:v>43584</c:v>
                </c:pt>
                <c:pt idx="763">
                  <c:v>43581</c:v>
                </c:pt>
                <c:pt idx="764">
                  <c:v>43580</c:v>
                </c:pt>
                <c:pt idx="765">
                  <c:v>43579</c:v>
                </c:pt>
                <c:pt idx="766">
                  <c:v>43578</c:v>
                </c:pt>
                <c:pt idx="767">
                  <c:v>43577</c:v>
                </c:pt>
                <c:pt idx="768">
                  <c:v>43574</c:v>
                </c:pt>
                <c:pt idx="769">
                  <c:v>43573</c:v>
                </c:pt>
                <c:pt idx="770">
                  <c:v>43572</c:v>
                </c:pt>
                <c:pt idx="771">
                  <c:v>43571</c:v>
                </c:pt>
                <c:pt idx="772">
                  <c:v>43570</c:v>
                </c:pt>
                <c:pt idx="773">
                  <c:v>43567</c:v>
                </c:pt>
                <c:pt idx="774">
                  <c:v>43566</c:v>
                </c:pt>
                <c:pt idx="775">
                  <c:v>43565</c:v>
                </c:pt>
                <c:pt idx="776">
                  <c:v>43564</c:v>
                </c:pt>
                <c:pt idx="777">
                  <c:v>43563</c:v>
                </c:pt>
                <c:pt idx="778">
                  <c:v>43560</c:v>
                </c:pt>
                <c:pt idx="779">
                  <c:v>43559</c:v>
                </c:pt>
                <c:pt idx="780">
                  <c:v>43558</c:v>
                </c:pt>
                <c:pt idx="781">
                  <c:v>43557</c:v>
                </c:pt>
                <c:pt idx="782">
                  <c:v>43556</c:v>
                </c:pt>
                <c:pt idx="783">
                  <c:v>43553</c:v>
                </c:pt>
                <c:pt idx="784">
                  <c:v>43552</c:v>
                </c:pt>
                <c:pt idx="785">
                  <c:v>43551</c:v>
                </c:pt>
                <c:pt idx="786">
                  <c:v>43550</c:v>
                </c:pt>
                <c:pt idx="787">
                  <c:v>43549</c:v>
                </c:pt>
                <c:pt idx="788">
                  <c:v>43546</c:v>
                </c:pt>
                <c:pt idx="789">
                  <c:v>43545</c:v>
                </c:pt>
                <c:pt idx="790">
                  <c:v>43544</c:v>
                </c:pt>
                <c:pt idx="791">
                  <c:v>43543</c:v>
                </c:pt>
                <c:pt idx="792">
                  <c:v>43542</c:v>
                </c:pt>
                <c:pt idx="793">
                  <c:v>43539</c:v>
                </c:pt>
                <c:pt idx="794">
                  <c:v>43538</c:v>
                </c:pt>
                <c:pt idx="795">
                  <c:v>43537</c:v>
                </c:pt>
                <c:pt idx="796">
                  <c:v>43536</c:v>
                </c:pt>
                <c:pt idx="797">
                  <c:v>43535</c:v>
                </c:pt>
                <c:pt idx="798">
                  <c:v>43532</c:v>
                </c:pt>
                <c:pt idx="799">
                  <c:v>43531</c:v>
                </c:pt>
                <c:pt idx="800">
                  <c:v>43530</c:v>
                </c:pt>
                <c:pt idx="801">
                  <c:v>43529</c:v>
                </c:pt>
                <c:pt idx="802">
                  <c:v>43528</c:v>
                </c:pt>
                <c:pt idx="803">
                  <c:v>43525</c:v>
                </c:pt>
                <c:pt idx="804">
                  <c:v>43524</c:v>
                </c:pt>
                <c:pt idx="805">
                  <c:v>43523</c:v>
                </c:pt>
                <c:pt idx="806">
                  <c:v>43522</c:v>
                </c:pt>
                <c:pt idx="807">
                  <c:v>43521</c:v>
                </c:pt>
                <c:pt idx="808">
                  <c:v>43518</c:v>
                </c:pt>
                <c:pt idx="809">
                  <c:v>43517</c:v>
                </c:pt>
                <c:pt idx="810">
                  <c:v>43516</c:v>
                </c:pt>
                <c:pt idx="811">
                  <c:v>43515</c:v>
                </c:pt>
                <c:pt idx="812">
                  <c:v>43514</c:v>
                </c:pt>
                <c:pt idx="813">
                  <c:v>43511</c:v>
                </c:pt>
                <c:pt idx="814">
                  <c:v>43510</c:v>
                </c:pt>
                <c:pt idx="815">
                  <c:v>43509</c:v>
                </c:pt>
                <c:pt idx="816">
                  <c:v>43508</c:v>
                </c:pt>
                <c:pt idx="817">
                  <c:v>43507</c:v>
                </c:pt>
                <c:pt idx="818">
                  <c:v>43504</c:v>
                </c:pt>
                <c:pt idx="819">
                  <c:v>43503</c:v>
                </c:pt>
                <c:pt idx="820">
                  <c:v>43502</c:v>
                </c:pt>
                <c:pt idx="821">
                  <c:v>43501</c:v>
                </c:pt>
                <c:pt idx="822">
                  <c:v>43500</c:v>
                </c:pt>
                <c:pt idx="823">
                  <c:v>43497</c:v>
                </c:pt>
                <c:pt idx="824">
                  <c:v>43496</c:v>
                </c:pt>
                <c:pt idx="825">
                  <c:v>43495</c:v>
                </c:pt>
                <c:pt idx="826">
                  <c:v>43494</c:v>
                </c:pt>
                <c:pt idx="827">
                  <c:v>43493</c:v>
                </c:pt>
                <c:pt idx="828">
                  <c:v>43490</c:v>
                </c:pt>
                <c:pt idx="829">
                  <c:v>43489</c:v>
                </c:pt>
                <c:pt idx="830">
                  <c:v>43488</c:v>
                </c:pt>
                <c:pt idx="831">
                  <c:v>43487</c:v>
                </c:pt>
                <c:pt idx="832">
                  <c:v>43486</c:v>
                </c:pt>
                <c:pt idx="833">
                  <c:v>43483</c:v>
                </c:pt>
                <c:pt idx="834">
                  <c:v>43482</c:v>
                </c:pt>
                <c:pt idx="835">
                  <c:v>43481</c:v>
                </c:pt>
                <c:pt idx="836">
                  <c:v>43480</c:v>
                </c:pt>
                <c:pt idx="837">
                  <c:v>43479</c:v>
                </c:pt>
                <c:pt idx="838">
                  <c:v>43476</c:v>
                </c:pt>
                <c:pt idx="839">
                  <c:v>43475</c:v>
                </c:pt>
                <c:pt idx="840">
                  <c:v>43474</c:v>
                </c:pt>
                <c:pt idx="841">
                  <c:v>43473</c:v>
                </c:pt>
                <c:pt idx="842">
                  <c:v>43472</c:v>
                </c:pt>
                <c:pt idx="843">
                  <c:v>43469</c:v>
                </c:pt>
                <c:pt idx="844">
                  <c:v>43468</c:v>
                </c:pt>
                <c:pt idx="845">
                  <c:v>43467</c:v>
                </c:pt>
                <c:pt idx="846">
                  <c:v>43462</c:v>
                </c:pt>
                <c:pt idx="847">
                  <c:v>43461</c:v>
                </c:pt>
                <c:pt idx="848">
                  <c:v>43460</c:v>
                </c:pt>
                <c:pt idx="849">
                  <c:v>43455</c:v>
                </c:pt>
                <c:pt idx="850">
                  <c:v>43454</c:v>
                </c:pt>
                <c:pt idx="851">
                  <c:v>43453</c:v>
                </c:pt>
                <c:pt idx="852">
                  <c:v>43452</c:v>
                </c:pt>
                <c:pt idx="853">
                  <c:v>43451</c:v>
                </c:pt>
                <c:pt idx="854">
                  <c:v>43448</c:v>
                </c:pt>
                <c:pt idx="855">
                  <c:v>43447</c:v>
                </c:pt>
                <c:pt idx="856">
                  <c:v>43446</c:v>
                </c:pt>
                <c:pt idx="857">
                  <c:v>43445</c:v>
                </c:pt>
                <c:pt idx="858">
                  <c:v>43444</c:v>
                </c:pt>
                <c:pt idx="859">
                  <c:v>43441</c:v>
                </c:pt>
                <c:pt idx="860">
                  <c:v>43440</c:v>
                </c:pt>
                <c:pt idx="861">
                  <c:v>43439</c:v>
                </c:pt>
                <c:pt idx="862">
                  <c:v>43438</c:v>
                </c:pt>
                <c:pt idx="863">
                  <c:v>43437</c:v>
                </c:pt>
                <c:pt idx="864">
                  <c:v>43434</c:v>
                </c:pt>
                <c:pt idx="865">
                  <c:v>43433</c:v>
                </c:pt>
                <c:pt idx="866">
                  <c:v>43432</c:v>
                </c:pt>
                <c:pt idx="867">
                  <c:v>43431</c:v>
                </c:pt>
                <c:pt idx="868">
                  <c:v>43430</c:v>
                </c:pt>
                <c:pt idx="869">
                  <c:v>43425</c:v>
                </c:pt>
                <c:pt idx="870">
                  <c:v>43424</c:v>
                </c:pt>
                <c:pt idx="871">
                  <c:v>43423</c:v>
                </c:pt>
                <c:pt idx="872">
                  <c:v>43420</c:v>
                </c:pt>
                <c:pt idx="873">
                  <c:v>43419</c:v>
                </c:pt>
                <c:pt idx="874">
                  <c:v>43418</c:v>
                </c:pt>
                <c:pt idx="875">
                  <c:v>43417</c:v>
                </c:pt>
                <c:pt idx="876">
                  <c:v>43416</c:v>
                </c:pt>
                <c:pt idx="877">
                  <c:v>43413</c:v>
                </c:pt>
                <c:pt idx="878">
                  <c:v>43412</c:v>
                </c:pt>
                <c:pt idx="879">
                  <c:v>43411</c:v>
                </c:pt>
                <c:pt idx="880">
                  <c:v>43410</c:v>
                </c:pt>
                <c:pt idx="881">
                  <c:v>43409</c:v>
                </c:pt>
                <c:pt idx="882">
                  <c:v>43406</c:v>
                </c:pt>
                <c:pt idx="883">
                  <c:v>43405</c:v>
                </c:pt>
                <c:pt idx="884">
                  <c:v>43404</c:v>
                </c:pt>
                <c:pt idx="885">
                  <c:v>43403</c:v>
                </c:pt>
                <c:pt idx="886">
                  <c:v>43402</c:v>
                </c:pt>
                <c:pt idx="887">
                  <c:v>43399</c:v>
                </c:pt>
                <c:pt idx="888">
                  <c:v>43398</c:v>
                </c:pt>
                <c:pt idx="889">
                  <c:v>43397</c:v>
                </c:pt>
                <c:pt idx="890">
                  <c:v>43396</c:v>
                </c:pt>
                <c:pt idx="891">
                  <c:v>43395</c:v>
                </c:pt>
                <c:pt idx="892">
                  <c:v>43392</c:v>
                </c:pt>
                <c:pt idx="893">
                  <c:v>43391</c:v>
                </c:pt>
                <c:pt idx="894">
                  <c:v>43390</c:v>
                </c:pt>
                <c:pt idx="895">
                  <c:v>43389</c:v>
                </c:pt>
                <c:pt idx="896">
                  <c:v>43388</c:v>
                </c:pt>
                <c:pt idx="897">
                  <c:v>43385</c:v>
                </c:pt>
                <c:pt idx="898">
                  <c:v>43384</c:v>
                </c:pt>
                <c:pt idx="899">
                  <c:v>43383</c:v>
                </c:pt>
                <c:pt idx="900">
                  <c:v>43382</c:v>
                </c:pt>
                <c:pt idx="901">
                  <c:v>43381</c:v>
                </c:pt>
                <c:pt idx="902">
                  <c:v>43378</c:v>
                </c:pt>
                <c:pt idx="903">
                  <c:v>43377</c:v>
                </c:pt>
                <c:pt idx="904">
                  <c:v>43376</c:v>
                </c:pt>
                <c:pt idx="905">
                  <c:v>43375</c:v>
                </c:pt>
                <c:pt idx="906">
                  <c:v>43374</c:v>
                </c:pt>
                <c:pt idx="907">
                  <c:v>43371</c:v>
                </c:pt>
                <c:pt idx="908">
                  <c:v>43370</c:v>
                </c:pt>
                <c:pt idx="909">
                  <c:v>43369</c:v>
                </c:pt>
                <c:pt idx="910">
                  <c:v>43368</c:v>
                </c:pt>
                <c:pt idx="911">
                  <c:v>43367</c:v>
                </c:pt>
                <c:pt idx="912">
                  <c:v>43364</c:v>
                </c:pt>
                <c:pt idx="913">
                  <c:v>43363</c:v>
                </c:pt>
                <c:pt idx="914">
                  <c:v>43362</c:v>
                </c:pt>
                <c:pt idx="915">
                  <c:v>43361</c:v>
                </c:pt>
                <c:pt idx="916">
                  <c:v>43360</c:v>
                </c:pt>
                <c:pt idx="917">
                  <c:v>43357</c:v>
                </c:pt>
                <c:pt idx="918">
                  <c:v>43356</c:v>
                </c:pt>
                <c:pt idx="919">
                  <c:v>43355</c:v>
                </c:pt>
                <c:pt idx="920">
                  <c:v>43354</c:v>
                </c:pt>
                <c:pt idx="921">
                  <c:v>43353</c:v>
                </c:pt>
                <c:pt idx="922">
                  <c:v>43350</c:v>
                </c:pt>
                <c:pt idx="923">
                  <c:v>43349</c:v>
                </c:pt>
                <c:pt idx="924">
                  <c:v>43348</c:v>
                </c:pt>
                <c:pt idx="925">
                  <c:v>43347</c:v>
                </c:pt>
                <c:pt idx="926">
                  <c:v>43343</c:v>
                </c:pt>
                <c:pt idx="927">
                  <c:v>43342</c:v>
                </c:pt>
                <c:pt idx="928">
                  <c:v>43341</c:v>
                </c:pt>
                <c:pt idx="929">
                  <c:v>43340</c:v>
                </c:pt>
                <c:pt idx="930">
                  <c:v>43339</c:v>
                </c:pt>
                <c:pt idx="931">
                  <c:v>43336</c:v>
                </c:pt>
                <c:pt idx="932">
                  <c:v>43335</c:v>
                </c:pt>
                <c:pt idx="933">
                  <c:v>43334</c:v>
                </c:pt>
                <c:pt idx="934">
                  <c:v>43333</c:v>
                </c:pt>
                <c:pt idx="935">
                  <c:v>43332</c:v>
                </c:pt>
                <c:pt idx="936">
                  <c:v>43329</c:v>
                </c:pt>
                <c:pt idx="937">
                  <c:v>43328</c:v>
                </c:pt>
                <c:pt idx="938">
                  <c:v>43327</c:v>
                </c:pt>
                <c:pt idx="939">
                  <c:v>43326</c:v>
                </c:pt>
                <c:pt idx="940">
                  <c:v>43325</c:v>
                </c:pt>
                <c:pt idx="941">
                  <c:v>43322</c:v>
                </c:pt>
                <c:pt idx="942">
                  <c:v>43321</c:v>
                </c:pt>
                <c:pt idx="943">
                  <c:v>43320</c:v>
                </c:pt>
                <c:pt idx="944">
                  <c:v>43319</c:v>
                </c:pt>
                <c:pt idx="945">
                  <c:v>43318</c:v>
                </c:pt>
                <c:pt idx="946">
                  <c:v>43315</c:v>
                </c:pt>
                <c:pt idx="947">
                  <c:v>43314</c:v>
                </c:pt>
                <c:pt idx="948">
                  <c:v>43313</c:v>
                </c:pt>
                <c:pt idx="949">
                  <c:v>43312</c:v>
                </c:pt>
                <c:pt idx="950">
                  <c:v>43311</c:v>
                </c:pt>
                <c:pt idx="951">
                  <c:v>43308</c:v>
                </c:pt>
                <c:pt idx="952">
                  <c:v>43307</c:v>
                </c:pt>
                <c:pt idx="953">
                  <c:v>43306</c:v>
                </c:pt>
                <c:pt idx="954">
                  <c:v>43305</c:v>
                </c:pt>
                <c:pt idx="955">
                  <c:v>43304</c:v>
                </c:pt>
                <c:pt idx="956">
                  <c:v>43301</c:v>
                </c:pt>
                <c:pt idx="957">
                  <c:v>43300</c:v>
                </c:pt>
                <c:pt idx="958">
                  <c:v>43299</c:v>
                </c:pt>
                <c:pt idx="959">
                  <c:v>43298</c:v>
                </c:pt>
                <c:pt idx="960">
                  <c:v>43297</c:v>
                </c:pt>
                <c:pt idx="961">
                  <c:v>43294</c:v>
                </c:pt>
                <c:pt idx="962">
                  <c:v>43293</c:v>
                </c:pt>
                <c:pt idx="963">
                  <c:v>43292</c:v>
                </c:pt>
                <c:pt idx="964">
                  <c:v>43291</c:v>
                </c:pt>
                <c:pt idx="965">
                  <c:v>43290</c:v>
                </c:pt>
                <c:pt idx="966">
                  <c:v>43287</c:v>
                </c:pt>
                <c:pt idx="967">
                  <c:v>43286</c:v>
                </c:pt>
                <c:pt idx="968">
                  <c:v>43284</c:v>
                </c:pt>
                <c:pt idx="969">
                  <c:v>43283</c:v>
                </c:pt>
                <c:pt idx="970">
                  <c:v>43280</c:v>
                </c:pt>
                <c:pt idx="971">
                  <c:v>43279</c:v>
                </c:pt>
                <c:pt idx="972">
                  <c:v>43278</c:v>
                </c:pt>
                <c:pt idx="973">
                  <c:v>43277</c:v>
                </c:pt>
                <c:pt idx="974">
                  <c:v>43276</c:v>
                </c:pt>
                <c:pt idx="975">
                  <c:v>43273</c:v>
                </c:pt>
                <c:pt idx="976">
                  <c:v>43272</c:v>
                </c:pt>
                <c:pt idx="977">
                  <c:v>43271</c:v>
                </c:pt>
                <c:pt idx="978">
                  <c:v>43270</c:v>
                </c:pt>
                <c:pt idx="979">
                  <c:v>43269</c:v>
                </c:pt>
                <c:pt idx="980">
                  <c:v>43266</c:v>
                </c:pt>
                <c:pt idx="981">
                  <c:v>43265</c:v>
                </c:pt>
                <c:pt idx="982">
                  <c:v>43264</c:v>
                </c:pt>
                <c:pt idx="983">
                  <c:v>43263</c:v>
                </c:pt>
                <c:pt idx="984">
                  <c:v>43262</c:v>
                </c:pt>
                <c:pt idx="985">
                  <c:v>43259</c:v>
                </c:pt>
                <c:pt idx="986">
                  <c:v>43258</c:v>
                </c:pt>
                <c:pt idx="987">
                  <c:v>43257</c:v>
                </c:pt>
                <c:pt idx="988">
                  <c:v>43256</c:v>
                </c:pt>
                <c:pt idx="989">
                  <c:v>43255</c:v>
                </c:pt>
                <c:pt idx="990">
                  <c:v>43252</c:v>
                </c:pt>
                <c:pt idx="991">
                  <c:v>43251</c:v>
                </c:pt>
                <c:pt idx="992">
                  <c:v>43250</c:v>
                </c:pt>
                <c:pt idx="993">
                  <c:v>43249</c:v>
                </c:pt>
                <c:pt idx="994">
                  <c:v>43245</c:v>
                </c:pt>
                <c:pt idx="995">
                  <c:v>43244</c:v>
                </c:pt>
                <c:pt idx="996">
                  <c:v>43243</c:v>
                </c:pt>
                <c:pt idx="997">
                  <c:v>43242</c:v>
                </c:pt>
                <c:pt idx="998">
                  <c:v>43241</c:v>
                </c:pt>
                <c:pt idx="999">
                  <c:v>43238</c:v>
                </c:pt>
                <c:pt idx="1000">
                  <c:v>43237</c:v>
                </c:pt>
                <c:pt idx="1001">
                  <c:v>43236</c:v>
                </c:pt>
                <c:pt idx="1002">
                  <c:v>43235</c:v>
                </c:pt>
                <c:pt idx="1003">
                  <c:v>43234</c:v>
                </c:pt>
                <c:pt idx="1004">
                  <c:v>43231</c:v>
                </c:pt>
                <c:pt idx="1005">
                  <c:v>43230</c:v>
                </c:pt>
                <c:pt idx="1006">
                  <c:v>43229</c:v>
                </c:pt>
                <c:pt idx="1007">
                  <c:v>43228</c:v>
                </c:pt>
                <c:pt idx="1008">
                  <c:v>43227</c:v>
                </c:pt>
                <c:pt idx="1009">
                  <c:v>43224</c:v>
                </c:pt>
                <c:pt idx="1010">
                  <c:v>43223</c:v>
                </c:pt>
                <c:pt idx="1011">
                  <c:v>43222</c:v>
                </c:pt>
                <c:pt idx="1012">
                  <c:v>43221</c:v>
                </c:pt>
                <c:pt idx="1013">
                  <c:v>43220</c:v>
                </c:pt>
                <c:pt idx="1014">
                  <c:v>43217</c:v>
                </c:pt>
                <c:pt idx="1015">
                  <c:v>43216</c:v>
                </c:pt>
                <c:pt idx="1016">
                  <c:v>43215</c:v>
                </c:pt>
                <c:pt idx="1017">
                  <c:v>43214</c:v>
                </c:pt>
                <c:pt idx="1018">
                  <c:v>43213</c:v>
                </c:pt>
                <c:pt idx="1019">
                  <c:v>43210</c:v>
                </c:pt>
                <c:pt idx="1020">
                  <c:v>43209</c:v>
                </c:pt>
                <c:pt idx="1021">
                  <c:v>43208</c:v>
                </c:pt>
                <c:pt idx="1022">
                  <c:v>43207</c:v>
                </c:pt>
                <c:pt idx="1023">
                  <c:v>43206</c:v>
                </c:pt>
                <c:pt idx="1024">
                  <c:v>43203</c:v>
                </c:pt>
                <c:pt idx="1025">
                  <c:v>43202</c:v>
                </c:pt>
                <c:pt idx="1026">
                  <c:v>43201</c:v>
                </c:pt>
                <c:pt idx="1027">
                  <c:v>43200</c:v>
                </c:pt>
                <c:pt idx="1028">
                  <c:v>43199</c:v>
                </c:pt>
                <c:pt idx="1029">
                  <c:v>43196</c:v>
                </c:pt>
                <c:pt idx="1030">
                  <c:v>43195</c:v>
                </c:pt>
                <c:pt idx="1031">
                  <c:v>43194</c:v>
                </c:pt>
                <c:pt idx="1032">
                  <c:v>43193</c:v>
                </c:pt>
                <c:pt idx="1033">
                  <c:v>43192</c:v>
                </c:pt>
                <c:pt idx="1034">
                  <c:v>43188</c:v>
                </c:pt>
                <c:pt idx="1035">
                  <c:v>43187</c:v>
                </c:pt>
                <c:pt idx="1036">
                  <c:v>43186</c:v>
                </c:pt>
                <c:pt idx="1037">
                  <c:v>43185</c:v>
                </c:pt>
                <c:pt idx="1038">
                  <c:v>43182</c:v>
                </c:pt>
                <c:pt idx="1039">
                  <c:v>43181</c:v>
                </c:pt>
                <c:pt idx="1040">
                  <c:v>43180</c:v>
                </c:pt>
                <c:pt idx="1041">
                  <c:v>43179</c:v>
                </c:pt>
                <c:pt idx="1042">
                  <c:v>43178</c:v>
                </c:pt>
                <c:pt idx="1043">
                  <c:v>43175</c:v>
                </c:pt>
                <c:pt idx="1044">
                  <c:v>43174</c:v>
                </c:pt>
                <c:pt idx="1045">
                  <c:v>43173</c:v>
                </c:pt>
                <c:pt idx="1046">
                  <c:v>43172</c:v>
                </c:pt>
                <c:pt idx="1047">
                  <c:v>43171</c:v>
                </c:pt>
                <c:pt idx="1048">
                  <c:v>43168</c:v>
                </c:pt>
                <c:pt idx="1049">
                  <c:v>43167</c:v>
                </c:pt>
                <c:pt idx="1050">
                  <c:v>43166</c:v>
                </c:pt>
                <c:pt idx="1051">
                  <c:v>43165</c:v>
                </c:pt>
                <c:pt idx="1052">
                  <c:v>43164</c:v>
                </c:pt>
                <c:pt idx="1053">
                  <c:v>43161</c:v>
                </c:pt>
                <c:pt idx="1054">
                  <c:v>43160</c:v>
                </c:pt>
                <c:pt idx="1055">
                  <c:v>43159</c:v>
                </c:pt>
                <c:pt idx="1056">
                  <c:v>43158</c:v>
                </c:pt>
                <c:pt idx="1057">
                  <c:v>43157</c:v>
                </c:pt>
                <c:pt idx="1058">
                  <c:v>43154</c:v>
                </c:pt>
                <c:pt idx="1059">
                  <c:v>43153</c:v>
                </c:pt>
                <c:pt idx="1060">
                  <c:v>43152</c:v>
                </c:pt>
                <c:pt idx="1061">
                  <c:v>43151</c:v>
                </c:pt>
                <c:pt idx="1062">
                  <c:v>43147</c:v>
                </c:pt>
                <c:pt idx="1063">
                  <c:v>43146</c:v>
                </c:pt>
                <c:pt idx="1064">
                  <c:v>43145</c:v>
                </c:pt>
                <c:pt idx="1065">
                  <c:v>43144</c:v>
                </c:pt>
                <c:pt idx="1066">
                  <c:v>43143</c:v>
                </c:pt>
                <c:pt idx="1067">
                  <c:v>43140</c:v>
                </c:pt>
                <c:pt idx="1068">
                  <c:v>43139</c:v>
                </c:pt>
                <c:pt idx="1069">
                  <c:v>43138</c:v>
                </c:pt>
                <c:pt idx="1070">
                  <c:v>43137</c:v>
                </c:pt>
                <c:pt idx="1071">
                  <c:v>43136</c:v>
                </c:pt>
                <c:pt idx="1072">
                  <c:v>43133</c:v>
                </c:pt>
                <c:pt idx="1073">
                  <c:v>43132</c:v>
                </c:pt>
                <c:pt idx="1074">
                  <c:v>43131</c:v>
                </c:pt>
                <c:pt idx="1075">
                  <c:v>43130</c:v>
                </c:pt>
                <c:pt idx="1076">
                  <c:v>43129</c:v>
                </c:pt>
                <c:pt idx="1077">
                  <c:v>43126</c:v>
                </c:pt>
                <c:pt idx="1078">
                  <c:v>43125</c:v>
                </c:pt>
                <c:pt idx="1079">
                  <c:v>43124</c:v>
                </c:pt>
                <c:pt idx="1080">
                  <c:v>43123</c:v>
                </c:pt>
                <c:pt idx="1081">
                  <c:v>43122</c:v>
                </c:pt>
                <c:pt idx="1082">
                  <c:v>43119</c:v>
                </c:pt>
                <c:pt idx="1083">
                  <c:v>43118</c:v>
                </c:pt>
                <c:pt idx="1084">
                  <c:v>43117</c:v>
                </c:pt>
                <c:pt idx="1085">
                  <c:v>43116</c:v>
                </c:pt>
                <c:pt idx="1086">
                  <c:v>43112</c:v>
                </c:pt>
                <c:pt idx="1087">
                  <c:v>43111</c:v>
                </c:pt>
                <c:pt idx="1088">
                  <c:v>43110</c:v>
                </c:pt>
                <c:pt idx="1089">
                  <c:v>43109</c:v>
                </c:pt>
                <c:pt idx="1090">
                  <c:v>43108</c:v>
                </c:pt>
                <c:pt idx="1091">
                  <c:v>43105</c:v>
                </c:pt>
                <c:pt idx="1092">
                  <c:v>43104</c:v>
                </c:pt>
                <c:pt idx="1093">
                  <c:v>43103</c:v>
                </c:pt>
                <c:pt idx="1094">
                  <c:v>43102</c:v>
                </c:pt>
                <c:pt idx="1095">
                  <c:v>43098</c:v>
                </c:pt>
                <c:pt idx="1096">
                  <c:v>43097</c:v>
                </c:pt>
                <c:pt idx="1097">
                  <c:v>43096</c:v>
                </c:pt>
                <c:pt idx="1098">
                  <c:v>43095</c:v>
                </c:pt>
                <c:pt idx="1099">
                  <c:v>43091</c:v>
                </c:pt>
                <c:pt idx="1100">
                  <c:v>43090</c:v>
                </c:pt>
                <c:pt idx="1101">
                  <c:v>43089</c:v>
                </c:pt>
                <c:pt idx="1102">
                  <c:v>43088</c:v>
                </c:pt>
                <c:pt idx="1103">
                  <c:v>43087</c:v>
                </c:pt>
                <c:pt idx="1104">
                  <c:v>43084</c:v>
                </c:pt>
                <c:pt idx="1105">
                  <c:v>43083</c:v>
                </c:pt>
                <c:pt idx="1106">
                  <c:v>43082</c:v>
                </c:pt>
                <c:pt idx="1107">
                  <c:v>43081</c:v>
                </c:pt>
                <c:pt idx="1108">
                  <c:v>43080</c:v>
                </c:pt>
                <c:pt idx="1109">
                  <c:v>43077</c:v>
                </c:pt>
                <c:pt idx="1110">
                  <c:v>43076</c:v>
                </c:pt>
                <c:pt idx="1111">
                  <c:v>43075</c:v>
                </c:pt>
                <c:pt idx="1112">
                  <c:v>43074</c:v>
                </c:pt>
                <c:pt idx="1113">
                  <c:v>43073</c:v>
                </c:pt>
                <c:pt idx="1114">
                  <c:v>43070</c:v>
                </c:pt>
                <c:pt idx="1115">
                  <c:v>43069</c:v>
                </c:pt>
                <c:pt idx="1116">
                  <c:v>43068</c:v>
                </c:pt>
                <c:pt idx="1117">
                  <c:v>43067</c:v>
                </c:pt>
                <c:pt idx="1118">
                  <c:v>43066</c:v>
                </c:pt>
                <c:pt idx="1119">
                  <c:v>43063</c:v>
                </c:pt>
                <c:pt idx="1120">
                  <c:v>43061</c:v>
                </c:pt>
                <c:pt idx="1121">
                  <c:v>43060</c:v>
                </c:pt>
                <c:pt idx="1122">
                  <c:v>43059</c:v>
                </c:pt>
                <c:pt idx="1123">
                  <c:v>43056</c:v>
                </c:pt>
                <c:pt idx="1124">
                  <c:v>43055</c:v>
                </c:pt>
                <c:pt idx="1125">
                  <c:v>43054</c:v>
                </c:pt>
                <c:pt idx="1126">
                  <c:v>43053</c:v>
                </c:pt>
                <c:pt idx="1127">
                  <c:v>43052</c:v>
                </c:pt>
                <c:pt idx="1128">
                  <c:v>43049</c:v>
                </c:pt>
                <c:pt idx="1129">
                  <c:v>43048</c:v>
                </c:pt>
                <c:pt idx="1130">
                  <c:v>43047</c:v>
                </c:pt>
                <c:pt idx="1131">
                  <c:v>43046</c:v>
                </c:pt>
                <c:pt idx="1132">
                  <c:v>43045</c:v>
                </c:pt>
                <c:pt idx="1133">
                  <c:v>43042</c:v>
                </c:pt>
                <c:pt idx="1134">
                  <c:v>43041</c:v>
                </c:pt>
                <c:pt idx="1135">
                  <c:v>43040</c:v>
                </c:pt>
                <c:pt idx="1136">
                  <c:v>43039</c:v>
                </c:pt>
                <c:pt idx="1137">
                  <c:v>43038</c:v>
                </c:pt>
                <c:pt idx="1138">
                  <c:v>43035</c:v>
                </c:pt>
                <c:pt idx="1139">
                  <c:v>43034</c:v>
                </c:pt>
                <c:pt idx="1140">
                  <c:v>43033</c:v>
                </c:pt>
                <c:pt idx="1141">
                  <c:v>43032</c:v>
                </c:pt>
                <c:pt idx="1142">
                  <c:v>43031</c:v>
                </c:pt>
                <c:pt idx="1143">
                  <c:v>43028</c:v>
                </c:pt>
                <c:pt idx="1144">
                  <c:v>43027</c:v>
                </c:pt>
                <c:pt idx="1145">
                  <c:v>43026</c:v>
                </c:pt>
                <c:pt idx="1146">
                  <c:v>43025</c:v>
                </c:pt>
                <c:pt idx="1147">
                  <c:v>43024</c:v>
                </c:pt>
                <c:pt idx="1148">
                  <c:v>43021</c:v>
                </c:pt>
                <c:pt idx="1149">
                  <c:v>43020</c:v>
                </c:pt>
                <c:pt idx="1150">
                  <c:v>43019</c:v>
                </c:pt>
                <c:pt idx="1151">
                  <c:v>43018</c:v>
                </c:pt>
                <c:pt idx="1152">
                  <c:v>43014</c:v>
                </c:pt>
                <c:pt idx="1153">
                  <c:v>43013</c:v>
                </c:pt>
                <c:pt idx="1154">
                  <c:v>43012</c:v>
                </c:pt>
                <c:pt idx="1155">
                  <c:v>43011</c:v>
                </c:pt>
                <c:pt idx="1156">
                  <c:v>43010</c:v>
                </c:pt>
                <c:pt idx="1157">
                  <c:v>43007</c:v>
                </c:pt>
                <c:pt idx="1158">
                  <c:v>43006</c:v>
                </c:pt>
                <c:pt idx="1159">
                  <c:v>43005</c:v>
                </c:pt>
                <c:pt idx="1160">
                  <c:v>43004</c:v>
                </c:pt>
                <c:pt idx="1161">
                  <c:v>43003</c:v>
                </c:pt>
                <c:pt idx="1162">
                  <c:v>43000</c:v>
                </c:pt>
                <c:pt idx="1163">
                  <c:v>42999</c:v>
                </c:pt>
                <c:pt idx="1164">
                  <c:v>42998</c:v>
                </c:pt>
                <c:pt idx="1165">
                  <c:v>42997</c:v>
                </c:pt>
                <c:pt idx="1166">
                  <c:v>42996</c:v>
                </c:pt>
                <c:pt idx="1167">
                  <c:v>42993</c:v>
                </c:pt>
                <c:pt idx="1168">
                  <c:v>42992</c:v>
                </c:pt>
                <c:pt idx="1169">
                  <c:v>42991</c:v>
                </c:pt>
                <c:pt idx="1170">
                  <c:v>42990</c:v>
                </c:pt>
                <c:pt idx="1171">
                  <c:v>42989</c:v>
                </c:pt>
                <c:pt idx="1172">
                  <c:v>42986</c:v>
                </c:pt>
                <c:pt idx="1173">
                  <c:v>42985</c:v>
                </c:pt>
                <c:pt idx="1174">
                  <c:v>42984</c:v>
                </c:pt>
                <c:pt idx="1175">
                  <c:v>42983</c:v>
                </c:pt>
                <c:pt idx="1176">
                  <c:v>42979</c:v>
                </c:pt>
                <c:pt idx="1177">
                  <c:v>42978</c:v>
                </c:pt>
                <c:pt idx="1178">
                  <c:v>42977</c:v>
                </c:pt>
                <c:pt idx="1179">
                  <c:v>42976</c:v>
                </c:pt>
                <c:pt idx="1180">
                  <c:v>42975</c:v>
                </c:pt>
                <c:pt idx="1181">
                  <c:v>42972</c:v>
                </c:pt>
                <c:pt idx="1182">
                  <c:v>42971</c:v>
                </c:pt>
                <c:pt idx="1183">
                  <c:v>42970</c:v>
                </c:pt>
                <c:pt idx="1184">
                  <c:v>42969</c:v>
                </c:pt>
                <c:pt idx="1185">
                  <c:v>42968</c:v>
                </c:pt>
                <c:pt idx="1186">
                  <c:v>42965</c:v>
                </c:pt>
                <c:pt idx="1187">
                  <c:v>42964</c:v>
                </c:pt>
                <c:pt idx="1188">
                  <c:v>42963</c:v>
                </c:pt>
                <c:pt idx="1189">
                  <c:v>42962</c:v>
                </c:pt>
                <c:pt idx="1190">
                  <c:v>42961</c:v>
                </c:pt>
                <c:pt idx="1191">
                  <c:v>42957</c:v>
                </c:pt>
                <c:pt idx="1192">
                  <c:v>42956</c:v>
                </c:pt>
                <c:pt idx="1193">
                  <c:v>42955</c:v>
                </c:pt>
                <c:pt idx="1194">
                  <c:v>42954</c:v>
                </c:pt>
                <c:pt idx="1195">
                  <c:v>42951</c:v>
                </c:pt>
                <c:pt idx="1196">
                  <c:v>42950</c:v>
                </c:pt>
                <c:pt idx="1197">
                  <c:v>42949</c:v>
                </c:pt>
                <c:pt idx="1198">
                  <c:v>42948</c:v>
                </c:pt>
                <c:pt idx="1199">
                  <c:v>42947</c:v>
                </c:pt>
                <c:pt idx="1200">
                  <c:v>42944</c:v>
                </c:pt>
                <c:pt idx="1201">
                  <c:v>42943</c:v>
                </c:pt>
                <c:pt idx="1202">
                  <c:v>42942</c:v>
                </c:pt>
                <c:pt idx="1203">
                  <c:v>42941</c:v>
                </c:pt>
                <c:pt idx="1204">
                  <c:v>42940</c:v>
                </c:pt>
                <c:pt idx="1205">
                  <c:v>42937</c:v>
                </c:pt>
                <c:pt idx="1206">
                  <c:v>42936</c:v>
                </c:pt>
                <c:pt idx="1207">
                  <c:v>42935</c:v>
                </c:pt>
                <c:pt idx="1208">
                  <c:v>42934</c:v>
                </c:pt>
                <c:pt idx="1209">
                  <c:v>42933</c:v>
                </c:pt>
                <c:pt idx="1210">
                  <c:v>42930</c:v>
                </c:pt>
                <c:pt idx="1211">
                  <c:v>42929</c:v>
                </c:pt>
                <c:pt idx="1212">
                  <c:v>42928</c:v>
                </c:pt>
                <c:pt idx="1213">
                  <c:v>42927</c:v>
                </c:pt>
                <c:pt idx="1214">
                  <c:v>42926</c:v>
                </c:pt>
                <c:pt idx="1215">
                  <c:v>42923</c:v>
                </c:pt>
                <c:pt idx="1216">
                  <c:v>42922</c:v>
                </c:pt>
                <c:pt idx="1217">
                  <c:v>42921</c:v>
                </c:pt>
                <c:pt idx="1218">
                  <c:v>42916</c:v>
                </c:pt>
                <c:pt idx="1219">
                  <c:v>42915</c:v>
                </c:pt>
                <c:pt idx="1220">
                  <c:v>42914</c:v>
                </c:pt>
                <c:pt idx="1221">
                  <c:v>42913</c:v>
                </c:pt>
                <c:pt idx="1222">
                  <c:v>42912</c:v>
                </c:pt>
                <c:pt idx="1223">
                  <c:v>42909</c:v>
                </c:pt>
                <c:pt idx="1224">
                  <c:v>42908</c:v>
                </c:pt>
                <c:pt idx="1225">
                  <c:v>42907</c:v>
                </c:pt>
                <c:pt idx="1226">
                  <c:v>42906</c:v>
                </c:pt>
                <c:pt idx="1227">
                  <c:v>42905</c:v>
                </c:pt>
                <c:pt idx="1228">
                  <c:v>42902</c:v>
                </c:pt>
                <c:pt idx="1229">
                  <c:v>42901</c:v>
                </c:pt>
                <c:pt idx="1230">
                  <c:v>42900</c:v>
                </c:pt>
                <c:pt idx="1231">
                  <c:v>42899</c:v>
                </c:pt>
                <c:pt idx="1232">
                  <c:v>42898</c:v>
                </c:pt>
                <c:pt idx="1233">
                  <c:v>42895</c:v>
                </c:pt>
                <c:pt idx="1234">
                  <c:v>42894</c:v>
                </c:pt>
                <c:pt idx="1235">
                  <c:v>42893</c:v>
                </c:pt>
                <c:pt idx="1236">
                  <c:v>42892</c:v>
                </c:pt>
                <c:pt idx="1237">
                  <c:v>42891</c:v>
                </c:pt>
                <c:pt idx="1238">
                  <c:v>42888</c:v>
                </c:pt>
                <c:pt idx="1239">
                  <c:v>42887</c:v>
                </c:pt>
                <c:pt idx="1240">
                  <c:v>42886</c:v>
                </c:pt>
                <c:pt idx="1241">
                  <c:v>42885</c:v>
                </c:pt>
                <c:pt idx="1242">
                  <c:v>42881</c:v>
                </c:pt>
                <c:pt idx="1243">
                  <c:v>42880</c:v>
                </c:pt>
                <c:pt idx="1244">
                  <c:v>42879</c:v>
                </c:pt>
                <c:pt idx="1245">
                  <c:v>42878</c:v>
                </c:pt>
                <c:pt idx="1246">
                  <c:v>42877</c:v>
                </c:pt>
                <c:pt idx="1247">
                  <c:v>42874</c:v>
                </c:pt>
                <c:pt idx="1248">
                  <c:v>42873</c:v>
                </c:pt>
                <c:pt idx="1249">
                  <c:v>42872</c:v>
                </c:pt>
                <c:pt idx="1250">
                  <c:v>42871</c:v>
                </c:pt>
                <c:pt idx="1251">
                  <c:v>42870</c:v>
                </c:pt>
                <c:pt idx="1252">
                  <c:v>42867</c:v>
                </c:pt>
                <c:pt idx="1253">
                  <c:v>42866</c:v>
                </c:pt>
                <c:pt idx="1254">
                  <c:v>42865</c:v>
                </c:pt>
                <c:pt idx="1255">
                  <c:v>42864</c:v>
                </c:pt>
                <c:pt idx="1256">
                  <c:v>42863</c:v>
                </c:pt>
                <c:pt idx="1257">
                  <c:v>42860</c:v>
                </c:pt>
                <c:pt idx="1258">
                  <c:v>42859</c:v>
                </c:pt>
                <c:pt idx="1259">
                  <c:v>42858</c:v>
                </c:pt>
                <c:pt idx="1260">
                  <c:v>42857</c:v>
                </c:pt>
                <c:pt idx="1261">
                  <c:v>42856</c:v>
                </c:pt>
                <c:pt idx="1262">
                  <c:v>42853</c:v>
                </c:pt>
                <c:pt idx="1263">
                  <c:v>42852</c:v>
                </c:pt>
                <c:pt idx="1264">
                  <c:v>42851</c:v>
                </c:pt>
                <c:pt idx="1265">
                  <c:v>42850</c:v>
                </c:pt>
                <c:pt idx="1266">
                  <c:v>42849</c:v>
                </c:pt>
                <c:pt idx="1267">
                  <c:v>42846</c:v>
                </c:pt>
                <c:pt idx="1268">
                  <c:v>42845</c:v>
                </c:pt>
                <c:pt idx="1269">
                  <c:v>42844</c:v>
                </c:pt>
                <c:pt idx="1270">
                  <c:v>42843</c:v>
                </c:pt>
                <c:pt idx="1271">
                  <c:v>42842</c:v>
                </c:pt>
                <c:pt idx="1272">
                  <c:v>42838</c:v>
                </c:pt>
                <c:pt idx="1273">
                  <c:v>42837</c:v>
                </c:pt>
                <c:pt idx="1274">
                  <c:v>42836</c:v>
                </c:pt>
                <c:pt idx="1275">
                  <c:v>42835</c:v>
                </c:pt>
                <c:pt idx="1276">
                  <c:v>42832</c:v>
                </c:pt>
                <c:pt idx="1277">
                  <c:v>42831</c:v>
                </c:pt>
                <c:pt idx="1278">
                  <c:v>42830</c:v>
                </c:pt>
                <c:pt idx="1279">
                  <c:v>42829</c:v>
                </c:pt>
                <c:pt idx="1280">
                  <c:v>42828</c:v>
                </c:pt>
                <c:pt idx="1281">
                  <c:v>42825</c:v>
                </c:pt>
                <c:pt idx="1282">
                  <c:v>42824</c:v>
                </c:pt>
                <c:pt idx="1283">
                  <c:v>42823</c:v>
                </c:pt>
                <c:pt idx="1284">
                  <c:v>42822</c:v>
                </c:pt>
                <c:pt idx="1285">
                  <c:v>42821</c:v>
                </c:pt>
                <c:pt idx="1286">
                  <c:v>42818</c:v>
                </c:pt>
                <c:pt idx="1287">
                  <c:v>42817</c:v>
                </c:pt>
                <c:pt idx="1288">
                  <c:v>42816</c:v>
                </c:pt>
                <c:pt idx="1289">
                  <c:v>42815</c:v>
                </c:pt>
                <c:pt idx="1290">
                  <c:v>42814</c:v>
                </c:pt>
                <c:pt idx="1291">
                  <c:v>42811</c:v>
                </c:pt>
                <c:pt idx="1292">
                  <c:v>42810</c:v>
                </c:pt>
                <c:pt idx="1293">
                  <c:v>42809</c:v>
                </c:pt>
                <c:pt idx="1294">
                  <c:v>42808</c:v>
                </c:pt>
                <c:pt idx="1295">
                  <c:v>42807</c:v>
                </c:pt>
                <c:pt idx="1296">
                  <c:v>42804</c:v>
                </c:pt>
                <c:pt idx="1297">
                  <c:v>42803</c:v>
                </c:pt>
                <c:pt idx="1298">
                  <c:v>42802</c:v>
                </c:pt>
                <c:pt idx="1299">
                  <c:v>42801</c:v>
                </c:pt>
                <c:pt idx="1300">
                  <c:v>42800</c:v>
                </c:pt>
                <c:pt idx="1301">
                  <c:v>42797</c:v>
                </c:pt>
                <c:pt idx="1302">
                  <c:v>42796</c:v>
                </c:pt>
                <c:pt idx="1303">
                  <c:v>42795</c:v>
                </c:pt>
                <c:pt idx="1304">
                  <c:v>42794</c:v>
                </c:pt>
                <c:pt idx="1305">
                  <c:v>42793</c:v>
                </c:pt>
                <c:pt idx="1306">
                  <c:v>42790</c:v>
                </c:pt>
                <c:pt idx="1307">
                  <c:v>42789</c:v>
                </c:pt>
                <c:pt idx="1308">
                  <c:v>42788</c:v>
                </c:pt>
                <c:pt idx="1309">
                  <c:v>42787</c:v>
                </c:pt>
                <c:pt idx="1310">
                  <c:v>42783</c:v>
                </c:pt>
                <c:pt idx="1311">
                  <c:v>42782</c:v>
                </c:pt>
                <c:pt idx="1312">
                  <c:v>42781</c:v>
                </c:pt>
                <c:pt idx="1313">
                  <c:v>42780</c:v>
                </c:pt>
                <c:pt idx="1314">
                  <c:v>42779</c:v>
                </c:pt>
                <c:pt idx="1315">
                  <c:v>42776</c:v>
                </c:pt>
                <c:pt idx="1316">
                  <c:v>42775</c:v>
                </c:pt>
                <c:pt idx="1317">
                  <c:v>42774</c:v>
                </c:pt>
                <c:pt idx="1318">
                  <c:v>42773</c:v>
                </c:pt>
                <c:pt idx="1319">
                  <c:v>42772</c:v>
                </c:pt>
                <c:pt idx="1320">
                  <c:v>42769</c:v>
                </c:pt>
                <c:pt idx="1321">
                  <c:v>42768</c:v>
                </c:pt>
                <c:pt idx="1322">
                  <c:v>42767</c:v>
                </c:pt>
                <c:pt idx="1323">
                  <c:v>42766</c:v>
                </c:pt>
                <c:pt idx="1324">
                  <c:v>42765</c:v>
                </c:pt>
                <c:pt idx="1325">
                  <c:v>42762</c:v>
                </c:pt>
                <c:pt idx="1326">
                  <c:v>42761</c:v>
                </c:pt>
                <c:pt idx="1327">
                  <c:v>42760</c:v>
                </c:pt>
                <c:pt idx="1328">
                  <c:v>42759</c:v>
                </c:pt>
                <c:pt idx="1329">
                  <c:v>42758</c:v>
                </c:pt>
                <c:pt idx="1330">
                  <c:v>42755</c:v>
                </c:pt>
                <c:pt idx="1331">
                  <c:v>42754</c:v>
                </c:pt>
                <c:pt idx="1332">
                  <c:v>42753</c:v>
                </c:pt>
                <c:pt idx="1333">
                  <c:v>42752</c:v>
                </c:pt>
                <c:pt idx="1334">
                  <c:v>42748</c:v>
                </c:pt>
                <c:pt idx="1335">
                  <c:v>42747</c:v>
                </c:pt>
                <c:pt idx="1336">
                  <c:v>42746</c:v>
                </c:pt>
                <c:pt idx="1337">
                  <c:v>42745</c:v>
                </c:pt>
                <c:pt idx="1338">
                  <c:v>42744</c:v>
                </c:pt>
                <c:pt idx="1339">
                  <c:v>42741</c:v>
                </c:pt>
                <c:pt idx="1340">
                  <c:v>42740</c:v>
                </c:pt>
                <c:pt idx="1341">
                  <c:v>42739</c:v>
                </c:pt>
                <c:pt idx="1342">
                  <c:v>42738</c:v>
                </c:pt>
                <c:pt idx="1343">
                  <c:v>42734</c:v>
                </c:pt>
                <c:pt idx="1344">
                  <c:v>42733</c:v>
                </c:pt>
                <c:pt idx="1345">
                  <c:v>42732</c:v>
                </c:pt>
                <c:pt idx="1346">
                  <c:v>42731</c:v>
                </c:pt>
                <c:pt idx="1347">
                  <c:v>42730</c:v>
                </c:pt>
                <c:pt idx="1348">
                  <c:v>42727</c:v>
                </c:pt>
                <c:pt idx="1349">
                  <c:v>42726</c:v>
                </c:pt>
                <c:pt idx="1350">
                  <c:v>42725</c:v>
                </c:pt>
                <c:pt idx="1351">
                  <c:v>42724</c:v>
                </c:pt>
                <c:pt idx="1352">
                  <c:v>42723</c:v>
                </c:pt>
                <c:pt idx="1353">
                  <c:v>42720</c:v>
                </c:pt>
                <c:pt idx="1354">
                  <c:v>42719</c:v>
                </c:pt>
                <c:pt idx="1355">
                  <c:v>42718</c:v>
                </c:pt>
                <c:pt idx="1356">
                  <c:v>42717</c:v>
                </c:pt>
                <c:pt idx="1357">
                  <c:v>42716</c:v>
                </c:pt>
                <c:pt idx="1358">
                  <c:v>42713</c:v>
                </c:pt>
                <c:pt idx="1359">
                  <c:v>42712</c:v>
                </c:pt>
                <c:pt idx="1360">
                  <c:v>42711</c:v>
                </c:pt>
                <c:pt idx="1361">
                  <c:v>42710</c:v>
                </c:pt>
                <c:pt idx="1362">
                  <c:v>42709</c:v>
                </c:pt>
                <c:pt idx="1363">
                  <c:v>42706</c:v>
                </c:pt>
                <c:pt idx="1364">
                  <c:v>42705</c:v>
                </c:pt>
                <c:pt idx="1365">
                  <c:v>42704</c:v>
                </c:pt>
                <c:pt idx="1366">
                  <c:v>42703</c:v>
                </c:pt>
                <c:pt idx="1367">
                  <c:v>42702</c:v>
                </c:pt>
                <c:pt idx="1368">
                  <c:v>42699</c:v>
                </c:pt>
                <c:pt idx="1369">
                  <c:v>42698</c:v>
                </c:pt>
                <c:pt idx="1370">
                  <c:v>42697</c:v>
                </c:pt>
                <c:pt idx="1371">
                  <c:v>42696</c:v>
                </c:pt>
                <c:pt idx="1372">
                  <c:v>42695</c:v>
                </c:pt>
                <c:pt idx="1373">
                  <c:v>42692</c:v>
                </c:pt>
                <c:pt idx="1374">
                  <c:v>42691</c:v>
                </c:pt>
                <c:pt idx="1375">
                  <c:v>42690</c:v>
                </c:pt>
                <c:pt idx="1376">
                  <c:v>42689</c:v>
                </c:pt>
                <c:pt idx="1377">
                  <c:v>42688</c:v>
                </c:pt>
                <c:pt idx="1378">
                  <c:v>42685</c:v>
                </c:pt>
                <c:pt idx="1379">
                  <c:v>42684</c:v>
                </c:pt>
                <c:pt idx="1380">
                  <c:v>42683</c:v>
                </c:pt>
                <c:pt idx="1381">
                  <c:v>42682</c:v>
                </c:pt>
                <c:pt idx="1382">
                  <c:v>42681</c:v>
                </c:pt>
                <c:pt idx="1383">
                  <c:v>42678</c:v>
                </c:pt>
                <c:pt idx="1384">
                  <c:v>42677</c:v>
                </c:pt>
                <c:pt idx="1385">
                  <c:v>42676</c:v>
                </c:pt>
                <c:pt idx="1386">
                  <c:v>42675</c:v>
                </c:pt>
                <c:pt idx="1387">
                  <c:v>42674</c:v>
                </c:pt>
                <c:pt idx="1388">
                  <c:v>42671</c:v>
                </c:pt>
                <c:pt idx="1389">
                  <c:v>42670</c:v>
                </c:pt>
                <c:pt idx="1390">
                  <c:v>42669</c:v>
                </c:pt>
                <c:pt idx="1391">
                  <c:v>42668</c:v>
                </c:pt>
                <c:pt idx="1392">
                  <c:v>42667</c:v>
                </c:pt>
                <c:pt idx="1393">
                  <c:v>42664</c:v>
                </c:pt>
                <c:pt idx="1394">
                  <c:v>42663</c:v>
                </c:pt>
                <c:pt idx="1395">
                  <c:v>42662</c:v>
                </c:pt>
                <c:pt idx="1396">
                  <c:v>42661</c:v>
                </c:pt>
                <c:pt idx="1397">
                  <c:v>42660</c:v>
                </c:pt>
                <c:pt idx="1398">
                  <c:v>42657</c:v>
                </c:pt>
                <c:pt idx="1399">
                  <c:v>42656</c:v>
                </c:pt>
                <c:pt idx="1400">
                  <c:v>42655</c:v>
                </c:pt>
                <c:pt idx="1401">
                  <c:v>42654</c:v>
                </c:pt>
                <c:pt idx="1402">
                  <c:v>42653</c:v>
                </c:pt>
                <c:pt idx="1403">
                  <c:v>42650</c:v>
                </c:pt>
                <c:pt idx="1404">
                  <c:v>42649</c:v>
                </c:pt>
                <c:pt idx="1405">
                  <c:v>42648</c:v>
                </c:pt>
                <c:pt idx="1406">
                  <c:v>42647</c:v>
                </c:pt>
                <c:pt idx="1407">
                  <c:v>42646</c:v>
                </c:pt>
                <c:pt idx="1408">
                  <c:v>42643</c:v>
                </c:pt>
                <c:pt idx="1409">
                  <c:v>42642</c:v>
                </c:pt>
                <c:pt idx="1410">
                  <c:v>42641</c:v>
                </c:pt>
                <c:pt idx="1411">
                  <c:v>42640</c:v>
                </c:pt>
                <c:pt idx="1412">
                  <c:v>42639</c:v>
                </c:pt>
                <c:pt idx="1413">
                  <c:v>42636</c:v>
                </c:pt>
                <c:pt idx="1414">
                  <c:v>42635</c:v>
                </c:pt>
                <c:pt idx="1415">
                  <c:v>42634</c:v>
                </c:pt>
                <c:pt idx="1416">
                  <c:v>42633</c:v>
                </c:pt>
                <c:pt idx="1417">
                  <c:v>42632</c:v>
                </c:pt>
                <c:pt idx="1418">
                  <c:v>42629</c:v>
                </c:pt>
                <c:pt idx="1419">
                  <c:v>42628</c:v>
                </c:pt>
                <c:pt idx="1420">
                  <c:v>42627</c:v>
                </c:pt>
                <c:pt idx="1421">
                  <c:v>42626</c:v>
                </c:pt>
                <c:pt idx="1422">
                  <c:v>42625</c:v>
                </c:pt>
                <c:pt idx="1423">
                  <c:v>42622</c:v>
                </c:pt>
                <c:pt idx="1424">
                  <c:v>42621</c:v>
                </c:pt>
                <c:pt idx="1425">
                  <c:v>42620</c:v>
                </c:pt>
                <c:pt idx="1426">
                  <c:v>42619</c:v>
                </c:pt>
                <c:pt idx="1427">
                  <c:v>42618</c:v>
                </c:pt>
                <c:pt idx="1428">
                  <c:v>42615</c:v>
                </c:pt>
                <c:pt idx="1429">
                  <c:v>42614</c:v>
                </c:pt>
                <c:pt idx="1430">
                  <c:v>42613</c:v>
                </c:pt>
                <c:pt idx="1431">
                  <c:v>42612</c:v>
                </c:pt>
                <c:pt idx="1432">
                  <c:v>42611</c:v>
                </c:pt>
                <c:pt idx="1433">
                  <c:v>42608</c:v>
                </c:pt>
                <c:pt idx="1434">
                  <c:v>42607</c:v>
                </c:pt>
                <c:pt idx="1435">
                  <c:v>42606</c:v>
                </c:pt>
                <c:pt idx="1436">
                  <c:v>42605</c:v>
                </c:pt>
                <c:pt idx="1437">
                  <c:v>42604</c:v>
                </c:pt>
                <c:pt idx="1438">
                  <c:v>42601</c:v>
                </c:pt>
                <c:pt idx="1439">
                  <c:v>42600</c:v>
                </c:pt>
                <c:pt idx="1440">
                  <c:v>42599</c:v>
                </c:pt>
                <c:pt idx="1441">
                  <c:v>42598</c:v>
                </c:pt>
                <c:pt idx="1442">
                  <c:v>42597</c:v>
                </c:pt>
                <c:pt idx="1443">
                  <c:v>42594</c:v>
                </c:pt>
                <c:pt idx="1444">
                  <c:v>42593</c:v>
                </c:pt>
                <c:pt idx="1445">
                  <c:v>42592</c:v>
                </c:pt>
                <c:pt idx="1446">
                  <c:v>42591</c:v>
                </c:pt>
                <c:pt idx="1447">
                  <c:v>42590</c:v>
                </c:pt>
                <c:pt idx="1448">
                  <c:v>42587</c:v>
                </c:pt>
                <c:pt idx="1449">
                  <c:v>42586</c:v>
                </c:pt>
                <c:pt idx="1450">
                  <c:v>42585</c:v>
                </c:pt>
                <c:pt idx="1451">
                  <c:v>42584</c:v>
                </c:pt>
                <c:pt idx="1452">
                  <c:v>42583</c:v>
                </c:pt>
                <c:pt idx="1453">
                  <c:v>42580</c:v>
                </c:pt>
                <c:pt idx="1454">
                  <c:v>42579</c:v>
                </c:pt>
                <c:pt idx="1455">
                  <c:v>42578</c:v>
                </c:pt>
                <c:pt idx="1456">
                  <c:v>42577</c:v>
                </c:pt>
                <c:pt idx="1457">
                  <c:v>42576</c:v>
                </c:pt>
                <c:pt idx="1458">
                  <c:v>42573</c:v>
                </c:pt>
                <c:pt idx="1459">
                  <c:v>42572</c:v>
                </c:pt>
                <c:pt idx="1460">
                  <c:v>42571</c:v>
                </c:pt>
                <c:pt idx="1461">
                  <c:v>42570</c:v>
                </c:pt>
                <c:pt idx="1462">
                  <c:v>42569</c:v>
                </c:pt>
                <c:pt idx="1463">
                  <c:v>42566</c:v>
                </c:pt>
                <c:pt idx="1464">
                  <c:v>42565</c:v>
                </c:pt>
                <c:pt idx="1465">
                  <c:v>42564</c:v>
                </c:pt>
                <c:pt idx="1466">
                  <c:v>42563</c:v>
                </c:pt>
                <c:pt idx="1467">
                  <c:v>42562</c:v>
                </c:pt>
                <c:pt idx="1468">
                  <c:v>42559</c:v>
                </c:pt>
                <c:pt idx="1469">
                  <c:v>42558</c:v>
                </c:pt>
                <c:pt idx="1470">
                  <c:v>42557</c:v>
                </c:pt>
                <c:pt idx="1471">
                  <c:v>42556</c:v>
                </c:pt>
                <c:pt idx="1472">
                  <c:v>42555</c:v>
                </c:pt>
                <c:pt idx="1473">
                  <c:v>42552</c:v>
                </c:pt>
                <c:pt idx="1474">
                  <c:v>42551</c:v>
                </c:pt>
                <c:pt idx="1475">
                  <c:v>42550</c:v>
                </c:pt>
                <c:pt idx="1476">
                  <c:v>42549</c:v>
                </c:pt>
                <c:pt idx="1477">
                  <c:v>42548</c:v>
                </c:pt>
                <c:pt idx="1478">
                  <c:v>42545</c:v>
                </c:pt>
                <c:pt idx="1479">
                  <c:v>42544</c:v>
                </c:pt>
                <c:pt idx="1480">
                  <c:v>42543</c:v>
                </c:pt>
                <c:pt idx="1481">
                  <c:v>42542</c:v>
                </c:pt>
                <c:pt idx="1482">
                  <c:v>42541</c:v>
                </c:pt>
                <c:pt idx="1483">
                  <c:v>42538</c:v>
                </c:pt>
                <c:pt idx="1484">
                  <c:v>42537</c:v>
                </c:pt>
                <c:pt idx="1485">
                  <c:v>42536</c:v>
                </c:pt>
                <c:pt idx="1486">
                  <c:v>42535</c:v>
                </c:pt>
                <c:pt idx="1487">
                  <c:v>42534</c:v>
                </c:pt>
                <c:pt idx="1488">
                  <c:v>42531</c:v>
                </c:pt>
                <c:pt idx="1489">
                  <c:v>42530</c:v>
                </c:pt>
                <c:pt idx="1490">
                  <c:v>42529</c:v>
                </c:pt>
                <c:pt idx="1491">
                  <c:v>42528</c:v>
                </c:pt>
                <c:pt idx="1492">
                  <c:v>42527</c:v>
                </c:pt>
                <c:pt idx="1493">
                  <c:v>42524</c:v>
                </c:pt>
                <c:pt idx="1494">
                  <c:v>42523</c:v>
                </c:pt>
                <c:pt idx="1495">
                  <c:v>42522</c:v>
                </c:pt>
                <c:pt idx="1496">
                  <c:v>42521</c:v>
                </c:pt>
                <c:pt idx="1497">
                  <c:v>42520</c:v>
                </c:pt>
                <c:pt idx="1498">
                  <c:v>42517</c:v>
                </c:pt>
                <c:pt idx="1499">
                  <c:v>42516</c:v>
                </c:pt>
                <c:pt idx="1500">
                  <c:v>42515</c:v>
                </c:pt>
                <c:pt idx="1501">
                  <c:v>42514</c:v>
                </c:pt>
                <c:pt idx="1502">
                  <c:v>42513</c:v>
                </c:pt>
                <c:pt idx="1503">
                  <c:v>42510</c:v>
                </c:pt>
                <c:pt idx="1504">
                  <c:v>42509</c:v>
                </c:pt>
                <c:pt idx="1505">
                  <c:v>42508</c:v>
                </c:pt>
                <c:pt idx="1506">
                  <c:v>42507</c:v>
                </c:pt>
                <c:pt idx="1507">
                  <c:v>42506</c:v>
                </c:pt>
                <c:pt idx="1508">
                  <c:v>42503</c:v>
                </c:pt>
                <c:pt idx="1509">
                  <c:v>42502</c:v>
                </c:pt>
                <c:pt idx="1510">
                  <c:v>42501</c:v>
                </c:pt>
                <c:pt idx="1511">
                  <c:v>42500</c:v>
                </c:pt>
                <c:pt idx="1512">
                  <c:v>42499</c:v>
                </c:pt>
                <c:pt idx="1513">
                  <c:v>42496</c:v>
                </c:pt>
                <c:pt idx="1514">
                  <c:v>42495</c:v>
                </c:pt>
                <c:pt idx="1515">
                  <c:v>42494</c:v>
                </c:pt>
                <c:pt idx="1516">
                  <c:v>42493</c:v>
                </c:pt>
                <c:pt idx="1517">
                  <c:v>42492</c:v>
                </c:pt>
                <c:pt idx="1518">
                  <c:v>42489</c:v>
                </c:pt>
                <c:pt idx="1519">
                  <c:v>42488</c:v>
                </c:pt>
                <c:pt idx="1520">
                  <c:v>42487</c:v>
                </c:pt>
                <c:pt idx="1521">
                  <c:v>42486</c:v>
                </c:pt>
                <c:pt idx="1522">
                  <c:v>42485</c:v>
                </c:pt>
                <c:pt idx="1523">
                  <c:v>42482</c:v>
                </c:pt>
                <c:pt idx="1524">
                  <c:v>42481</c:v>
                </c:pt>
                <c:pt idx="1525">
                  <c:v>42480</c:v>
                </c:pt>
                <c:pt idx="1526">
                  <c:v>42479</c:v>
                </c:pt>
                <c:pt idx="1527">
                  <c:v>42478</c:v>
                </c:pt>
                <c:pt idx="1528">
                  <c:v>42475</c:v>
                </c:pt>
                <c:pt idx="1529">
                  <c:v>42474</c:v>
                </c:pt>
                <c:pt idx="1530">
                  <c:v>42473</c:v>
                </c:pt>
                <c:pt idx="1531">
                  <c:v>42472</c:v>
                </c:pt>
                <c:pt idx="1532">
                  <c:v>42471</c:v>
                </c:pt>
                <c:pt idx="1533">
                  <c:v>42468</c:v>
                </c:pt>
                <c:pt idx="1534">
                  <c:v>42467</c:v>
                </c:pt>
                <c:pt idx="1535">
                  <c:v>42466</c:v>
                </c:pt>
                <c:pt idx="1536">
                  <c:v>42465</c:v>
                </c:pt>
                <c:pt idx="1537">
                  <c:v>42464</c:v>
                </c:pt>
                <c:pt idx="1538">
                  <c:v>42461</c:v>
                </c:pt>
                <c:pt idx="1539">
                  <c:v>42460</c:v>
                </c:pt>
                <c:pt idx="1540">
                  <c:v>42459</c:v>
                </c:pt>
                <c:pt idx="1541">
                  <c:v>42458</c:v>
                </c:pt>
                <c:pt idx="1542">
                  <c:v>42457</c:v>
                </c:pt>
                <c:pt idx="1543">
                  <c:v>42454</c:v>
                </c:pt>
                <c:pt idx="1544">
                  <c:v>42453</c:v>
                </c:pt>
                <c:pt idx="1545">
                  <c:v>42452</c:v>
                </c:pt>
                <c:pt idx="1546">
                  <c:v>42451</c:v>
                </c:pt>
                <c:pt idx="1547">
                  <c:v>42450</c:v>
                </c:pt>
                <c:pt idx="1548">
                  <c:v>42447</c:v>
                </c:pt>
                <c:pt idx="1549">
                  <c:v>42446</c:v>
                </c:pt>
                <c:pt idx="1550">
                  <c:v>42445</c:v>
                </c:pt>
                <c:pt idx="1551">
                  <c:v>42444</c:v>
                </c:pt>
                <c:pt idx="1552">
                  <c:v>42443</c:v>
                </c:pt>
                <c:pt idx="1553">
                  <c:v>42440</c:v>
                </c:pt>
                <c:pt idx="1554">
                  <c:v>42439</c:v>
                </c:pt>
                <c:pt idx="1555">
                  <c:v>42438</c:v>
                </c:pt>
                <c:pt idx="1556">
                  <c:v>42437</c:v>
                </c:pt>
                <c:pt idx="1557">
                  <c:v>42436</c:v>
                </c:pt>
                <c:pt idx="1558">
                  <c:v>42433</c:v>
                </c:pt>
                <c:pt idx="1559">
                  <c:v>42432</c:v>
                </c:pt>
                <c:pt idx="1560">
                  <c:v>42431</c:v>
                </c:pt>
                <c:pt idx="1561">
                  <c:v>42430</c:v>
                </c:pt>
                <c:pt idx="1562">
                  <c:v>42429</c:v>
                </c:pt>
                <c:pt idx="1563">
                  <c:v>42426</c:v>
                </c:pt>
                <c:pt idx="1564">
                  <c:v>42425</c:v>
                </c:pt>
                <c:pt idx="1565">
                  <c:v>42424</c:v>
                </c:pt>
                <c:pt idx="1566">
                  <c:v>42423</c:v>
                </c:pt>
                <c:pt idx="1567">
                  <c:v>42422</c:v>
                </c:pt>
                <c:pt idx="1568">
                  <c:v>42419</c:v>
                </c:pt>
                <c:pt idx="1569">
                  <c:v>42418</c:v>
                </c:pt>
                <c:pt idx="1570">
                  <c:v>42417</c:v>
                </c:pt>
                <c:pt idx="1571">
                  <c:v>42416</c:v>
                </c:pt>
                <c:pt idx="1572">
                  <c:v>42415</c:v>
                </c:pt>
                <c:pt idx="1573">
                  <c:v>42412</c:v>
                </c:pt>
                <c:pt idx="1574">
                  <c:v>42411</c:v>
                </c:pt>
                <c:pt idx="1575">
                  <c:v>42410</c:v>
                </c:pt>
                <c:pt idx="1576">
                  <c:v>42409</c:v>
                </c:pt>
                <c:pt idx="1577">
                  <c:v>42408</c:v>
                </c:pt>
                <c:pt idx="1578">
                  <c:v>42405</c:v>
                </c:pt>
                <c:pt idx="1579">
                  <c:v>42404</c:v>
                </c:pt>
                <c:pt idx="1580">
                  <c:v>42403</c:v>
                </c:pt>
                <c:pt idx="1581">
                  <c:v>42402</c:v>
                </c:pt>
                <c:pt idx="1582">
                  <c:v>42401</c:v>
                </c:pt>
                <c:pt idx="1583">
                  <c:v>42398</c:v>
                </c:pt>
                <c:pt idx="1584">
                  <c:v>42397</c:v>
                </c:pt>
                <c:pt idx="1585">
                  <c:v>42396</c:v>
                </c:pt>
                <c:pt idx="1586">
                  <c:v>42395</c:v>
                </c:pt>
                <c:pt idx="1587">
                  <c:v>42394</c:v>
                </c:pt>
                <c:pt idx="1588">
                  <c:v>42391</c:v>
                </c:pt>
                <c:pt idx="1589">
                  <c:v>42390</c:v>
                </c:pt>
                <c:pt idx="1590">
                  <c:v>42389</c:v>
                </c:pt>
                <c:pt idx="1591">
                  <c:v>42388</c:v>
                </c:pt>
                <c:pt idx="1592">
                  <c:v>42387</c:v>
                </c:pt>
                <c:pt idx="1593">
                  <c:v>42384</c:v>
                </c:pt>
                <c:pt idx="1594">
                  <c:v>42383</c:v>
                </c:pt>
                <c:pt idx="1595">
                  <c:v>42382</c:v>
                </c:pt>
                <c:pt idx="1596">
                  <c:v>42381</c:v>
                </c:pt>
                <c:pt idx="1597">
                  <c:v>42380</c:v>
                </c:pt>
                <c:pt idx="1598">
                  <c:v>42377</c:v>
                </c:pt>
                <c:pt idx="1599">
                  <c:v>42376</c:v>
                </c:pt>
                <c:pt idx="1600">
                  <c:v>42375</c:v>
                </c:pt>
                <c:pt idx="1601">
                  <c:v>42374</c:v>
                </c:pt>
                <c:pt idx="1602">
                  <c:v>42373</c:v>
                </c:pt>
                <c:pt idx="1603">
                  <c:v>42370</c:v>
                </c:pt>
              </c:numCache>
            </c:numRef>
          </c:cat>
          <c:val>
            <c:numRef>
              <c:f>Fuel!$Z$94:$Z$1697</c:f>
              <c:numCache>
                <c:formatCode>0.00</c:formatCode>
                <c:ptCount val="1604"/>
                <c:pt idx="1">
                  <c:v>604.20499342969765</c:v>
                </c:pt>
                <c:pt idx="2">
                  <c:v>581.93166885676737</c:v>
                </c:pt>
                <c:pt idx="3">
                  <c:v>606.70170827858078</c:v>
                </c:pt>
                <c:pt idx="4">
                  <c:v>618.39684625492771</c:v>
                </c:pt>
                <c:pt idx="5">
                  <c:v>600.72273324572927</c:v>
                </c:pt>
                <c:pt idx="6">
                  <c:v>588.76478318002626</c:v>
                </c:pt>
                <c:pt idx="7">
                  <c:v>623.91590013140603</c:v>
                </c:pt>
                <c:pt idx="8">
                  <c:v>620.63074901445464</c:v>
                </c:pt>
                <c:pt idx="9">
                  <c:v>604.86202365308804</c:v>
                </c:pt>
                <c:pt idx="10">
                  <c:v>590.01314060446771</c:v>
                </c:pt>
                <c:pt idx="11">
                  <c:v>556.1103810775295</c:v>
                </c:pt>
                <c:pt idx="12">
                  <c:v>580.28909329829162</c:v>
                </c:pt>
                <c:pt idx="13">
                  <c:v>571.7477003942181</c:v>
                </c:pt>
                <c:pt idx="14">
                  <c:v>572.47043363994737</c:v>
                </c:pt>
                <c:pt idx="15">
                  <c:v>600.39421813403408</c:v>
                </c:pt>
                <c:pt idx="16">
                  <c:v>606.63600525624179</c:v>
                </c:pt>
                <c:pt idx="17">
                  <c:v>599.73718791064391</c:v>
                </c:pt>
                <c:pt idx="18">
                  <c:v>597.56898817345598</c:v>
                </c:pt>
                <c:pt idx="19">
                  <c:v>628.51511169513788</c:v>
                </c:pt>
                <c:pt idx="20">
                  <c:v>611.23521681997374</c:v>
                </c:pt>
                <c:pt idx="21">
                  <c:v>619.18528252299598</c:v>
                </c:pt>
                <c:pt idx="22">
                  <c:v>676.08409986859397</c:v>
                </c:pt>
                <c:pt idx="23">
                  <c:v>659.3298291721419</c:v>
                </c:pt>
                <c:pt idx="24">
                  <c:v>668.7910643889619</c:v>
                </c:pt>
                <c:pt idx="25">
                  <c:v>638.50197109067017</c:v>
                </c:pt>
                <c:pt idx="26">
                  <c:v>634.69119579500648</c:v>
                </c:pt>
                <c:pt idx="27">
                  <c:v>587.2536136662286</c:v>
                </c:pt>
                <c:pt idx="28">
                  <c:v>576.80683311432324</c:v>
                </c:pt>
                <c:pt idx="29">
                  <c:v>538.30486202365307</c:v>
                </c:pt>
                <c:pt idx="30">
                  <c:v>563.00919842312737</c:v>
                </c:pt>
                <c:pt idx="31">
                  <c:v>606.96452036793687</c:v>
                </c:pt>
                <c:pt idx="32">
                  <c:v>650.85413929040737</c:v>
                </c:pt>
                <c:pt idx="33">
                  <c:v>638.10775295663598</c:v>
                </c:pt>
                <c:pt idx="34">
                  <c:v>634.23127463863341</c:v>
                </c:pt>
                <c:pt idx="35">
                  <c:v>742.04993429697765</c:v>
                </c:pt>
                <c:pt idx="36">
                  <c:v>694.48094612352168</c:v>
                </c:pt>
                <c:pt idx="37">
                  <c:v>644.94086727989486</c:v>
                </c:pt>
                <c:pt idx="38">
                  <c:v>596.32063074901441</c:v>
                </c:pt>
                <c:pt idx="39">
                  <c:v>597.30617608409977</c:v>
                </c:pt>
                <c:pt idx="40">
                  <c:v>551.51116951379754</c:v>
                </c:pt>
                <c:pt idx="41">
                  <c:v>539.02759526938246</c:v>
                </c:pt>
                <c:pt idx="42">
                  <c:v>519.05387647831799</c:v>
                </c:pt>
                <c:pt idx="43">
                  <c:v>528.97503285151117</c:v>
                </c:pt>
                <c:pt idx="44">
                  <c:v>524.31011826544022</c:v>
                </c:pt>
                <c:pt idx="45">
                  <c:v>524.24441524310123</c:v>
                </c:pt>
                <c:pt idx="46">
                  <c:v>515.04599211563732</c:v>
                </c:pt>
                <c:pt idx="47">
                  <c:v>511.69513797634687</c:v>
                </c:pt>
                <c:pt idx="48">
                  <c:v>523.98160315374503</c:v>
                </c:pt>
                <c:pt idx="49">
                  <c:v>518.39684625492771</c:v>
                </c:pt>
                <c:pt idx="50">
                  <c:v>547.63469119579497</c:v>
                </c:pt>
                <c:pt idx="51">
                  <c:v>539.68462549277262</c:v>
                </c:pt>
                <c:pt idx="52">
                  <c:v>528.77792378449408</c:v>
                </c:pt>
                <c:pt idx="53">
                  <c:v>532.39159001314056</c:v>
                </c:pt>
                <c:pt idx="54">
                  <c:v>529.69776609724045</c:v>
                </c:pt>
                <c:pt idx="55">
                  <c:v>542.04993429697765</c:v>
                </c:pt>
                <c:pt idx="56">
                  <c:v>544.08672798948749</c:v>
                </c:pt>
                <c:pt idx="57">
                  <c:v>535.74244415243106</c:v>
                </c:pt>
                <c:pt idx="58">
                  <c:v>523.32457293035486</c:v>
                </c:pt>
                <c:pt idx="59">
                  <c:v>524.11300919842313</c:v>
                </c:pt>
                <c:pt idx="60">
                  <c:v>526.67542706964514</c:v>
                </c:pt>
                <c:pt idx="61">
                  <c:v>520.17082785808145</c:v>
                </c:pt>
                <c:pt idx="62">
                  <c:v>520.95926412614983</c:v>
                </c:pt>
                <c:pt idx="63">
                  <c:v>525.82128777923788</c:v>
                </c:pt>
                <c:pt idx="64">
                  <c:v>515.17739816031531</c:v>
                </c:pt>
                <c:pt idx="65">
                  <c:v>499.01445466491458</c:v>
                </c:pt>
                <c:pt idx="66">
                  <c:v>506.37319316688559</c:v>
                </c:pt>
                <c:pt idx="67">
                  <c:v>508.21287779237838</c:v>
                </c:pt>
                <c:pt idx="68">
                  <c:v>505.25624178712224</c:v>
                </c:pt>
                <c:pt idx="69">
                  <c:v>499.34296977660972</c:v>
                </c:pt>
                <c:pt idx="70">
                  <c:v>489.94743758212871</c:v>
                </c:pt>
                <c:pt idx="71">
                  <c:v>489.94743758212871</c:v>
                </c:pt>
                <c:pt idx="72">
                  <c:v>488.83048620236531</c:v>
                </c:pt>
                <c:pt idx="73">
                  <c:v>483.96846254927721</c:v>
                </c:pt>
                <c:pt idx="74">
                  <c:v>478.2522996057819</c:v>
                </c:pt>
                <c:pt idx="75">
                  <c:v>461.30091984231268</c:v>
                </c:pt>
                <c:pt idx="76">
                  <c:v>471.87910643889614</c:v>
                </c:pt>
                <c:pt idx="77">
                  <c:v>470.56504599211564</c:v>
                </c:pt>
                <c:pt idx="78">
                  <c:v>461.69513797634687</c:v>
                </c:pt>
                <c:pt idx="79">
                  <c:v>454.33639947437587</c:v>
                </c:pt>
                <c:pt idx="80">
                  <c:v>445.79500657030218</c:v>
                </c:pt>
                <c:pt idx="81">
                  <c:v>450.59132720105123</c:v>
                </c:pt>
                <c:pt idx="82">
                  <c:v>447.70039421813402</c:v>
                </c:pt>
                <c:pt idx="83">
                  <c:v>445.46649145860704</c:v>
                </c:pt>
                <c:pt idx="84">
                  <c:v>442.83837056504603</c:v>
                </c:pt>
                <c:pt idx="85">
                  <c:v>434.82260183968464</c:v>
                </c:pt>
                <c:pt idx="86">
                  <c:v>426.34691195795006</c:v>
                </c:pt>
                <c:pt idx="87">
                  <c:v>418.26544021024961</c:v>
                </c:pt>
                <c:pt idx="88">
                  <c:v>404.99342969776609</c:v>
                </c:pt>
                <c:pt idx="89">
                  <c:v>414.58607095926413</c:v>
                </c:pt>
                <c:pt idx="90">
                  <c:v>424.37582128777922</c:v>
                </c:pt>
                <c:pt idx="91">
                  <c:v>417.21419185282519</c:v>
                </c:pt>
                <c:pt idx="92">
                  <c:v>411.62943495400788</c:v>
                </c:pt>
                <c:pt idx="93">
                  <c:v>410.05256241787117</c:v>
                </c:pt>
                <c:pt idx="94">
                  <c:v>413.00919842312743</c:v>
                </c:pt>
                <c:pt idx="95">
                  <c:v>406.43889618922469</c:v>
                </c:pt>
                <c:pt idx="96">
                  <c:v>413.92904073587385</c:v>
                </c:pt>
                <c:pt idx="97">
                  <c:v>406.70170827858078</c:v>
                </c:pt>
                <c:pt idx="98">
                  <c:v>394.54664914586067</c:v>
                </c:pt>
                <c:pt idx="99">
                  <c:v>373.5216819973719</c:v>
                </c:pt>
                <c:pt idx="100">
                  <c:v>373.58738501971089</c:v>
                </c:pt>
                <c:pt idx="101">
                  <c:v>369.90801576872531</c:v>
                </c:pt>
                <c:pt idx="102">
                  <c:v>371.8791064388962</c:v>
                </c:pt>
                <c:pt idx="103">
                  <c:v>395.59789750328514</c:v>
                </c:pt>
                <c:pt idx="104">
                  <c:v>440.73587385019709</c:v>
                </c:pt>
                <c:pt idx="105">
                  <c:v>438.76478318002626</c:v>
                </c:pt>
                <c:pt idx="106">
                  <c:v>426.6097240473062</c:v>
                </c:pt>
                <c:pt idx="107">
                  <c:v>422.20762155059134</c:v>
                </c:pt>
                <c:pt idx="108">
                  <c:v>436.33377135348223</c:v>
                </c:pt>
                <c:pt idx="109">
                  <c:v>429.36925098554531</c:v>
                </c:pt>
                <c:pt idx="110">
                  <c:v>441.72141918528251</c:v>
                </c:pt>
                <c:pt idx="111">
                  <c:v>438.96189224704335</c:v>
                </c:pt>
                <c:pt idx="112">
                  <c:v>438.8961892247043</c:v>
                </c:pt>
                <c:pt idx="113">
                  <c:v>440.60446780551905</c:v>
                </c:pt>
                <c:pt idx="114">
                  <c:v>441.52431011826542</c:v>
                </c:pt>
                <c:pt idx="115">
                  <c:v>455.05913272010514</c:v>
                </c:pt>
                <c:pt idx="116">
                  <c:v>450.85413929040737</c:v>
                </c:pt>
                <c:pt idx="117">
                  <c:v>448.35742444152424</c:v>
                </c:pt>
                <c:pt idx="118">
                  <c:v>431.3403416557162</c:v>
                </c:pt>
                <c:pt idx="119">
                  <c:v>441.19579500657034</c:v>
                </c:pt>
                <c:pt idx="120">
                  <c:v>460.9067017082786</c:v>
                </c:pt>
                <c:pt idx="121">
                  <c:v>467.73981603153743</c:v>
                </c:pt>
                <c:pt idx="122">
                  <c:v>464.32325886990799</c:v>
                </c:pt>
                <c:pt idx="123">
                  <c:v>463.46911957950067</c:v>
                </c:pt>
                <c:pt idx="124">
                  <c:v>459.19842312746385</c:v>
                </c:pt>
                <c:pt idx="125">
                  <c:v>477.98948751642575</c:v>
                </c:pt>
                <c:pt idx="126">
                  <c:v>480.09198423127458</c:v>
                </c:pt>
                <c:pt idx="127">
                  <c:v>477.66097240473061</c:v>
                </c:pt>
                <c:pt idx="128">
                  <c:v>473.78449408672799</c:v>
                </c:pt>
                <c:pt idx="129">
                  <c:v>485.15111695137978</c:v>
                </c:pt>
                <c:pt idx="130">
                  <c:v>487.51642575558475</c:v>
                </c:pt>
                <c:pt idx="131">
                  <c:v>473.98160315374508</c:v>
                </c:pt>
                <c:pt idx="132">
                  <c:v>487.12220762155056</c:v>
                </c:pt>
                <c:pt idx="133">
                  <c:v>484.69119579500654</c:v>
                </c:pt>
                <c:pt idx="134">
                  <c:v>481.27463863337709</c:v>
                </c:pt>
                <c:pt idx="135">
                  <c:v>487.84494086727989</c:v>
                </c:pt>
                <c:pt idx="136">
                  <c:v>492.77266754270693</c:v>
                </c:pt>
                <c:pt idx="137">
                  <c:v>482.65440210249665</c:v>
                </c:pt>
                <c:pt idx="138">
                  <c:v>478.97503285151117</c:v>
                </c:pt>
                <c:pt idx="139">
                  <c:v>481.40604467805514</c:v>
                </c:pt>
                <c:pt idx="140">
                  <c:v>493.10118265440207</c:v>
                </c:pt>
                <c:pt idx="141">
                  <c:v>484.23127463863335</c:v>
                </c:pt>
                <c:pt idx="142">
                  <c:v>471.41918528252296</c:v>
                </c:pt>
                <c:pt idx="143">
                  <c:v>457.62155059132721</c:v>
                </c:pt>
                <c:pt idx="144">
                  <c:v>452.56241787122201</c:v>
                </c:pt>
                <c:pt idx="145">
                  <c:v>452.10249671484888</c:v>
                </c:pt>
                <c:pt idx="146">
                  <c:v>451.97109067017084</c:v>
                </c:pt>
                <c:pt idx="147">
                  <c:v>445.86070959264123</c:v>
                </c:pt>
                <c:pt idx="148">
                  <c:v>444.80946123521682</c:v>
                </c:pt>
                <c:pt idx="149">
                  <c:v>437.84494086727989</c:v>
                </c:pt>
                <c:pt idx="150">
                  <c:v>422.33902759526939</c:v>
                </c:pt>
                <c:pt idx="151">
                  <c:v>415.24310118265441</c:v>
                </c:pt>
                <c:pt idx="152">
                  <c:v>422.14191852825229</c:v>
                </c:pt>
                <c:pt idx="153">
                  <c:v>425.42706964520369</c:v>
                </c:pt>
                <c:pt idx="154">
                  <c:v>423.91590013140598</c:v>
                </c:pt>
                <c:pt idx="155">
                  <c:v>412.87779237844944</c:v>
                </c:pt>
                <c:pt idx="156">
                  <c:v>410.38107752956637</c:v>
                </c:pt>
                <c:pt idx="157">
                  <c:v>406.96452036793687</c:v>
                </c:pt>
                <c:pt idx="158">
                  <c:v>401.5111695137976</c:v>
                </c:pt>
                <c:pt idx="159">
                  <c:v>425.55847568988167</c:v>
                </c:pt>
                <c:pt idx="160">
                  <c:v>423.45597897503285</c:v>
                </c:pt>
                <c:pt idx="161">
                  <c:v>421.7477003942181</c:v>
                </c:pt>
                <c:pt idx="162">
                  <c:v>421.7477003942181</c:v>
                </c:pt>
                <c:pt idx="163">
                  <c:v>423.1931668856767</c:v>
                </c:pt>
                <c:pt idx="164">
                  <c:v>418.92247043363994</c:v>
                </c:pt>
                <c:pt idx="165">
                  <c:v>419.77660972404732</c:v>
                </c:pt>
                <c:pt idx="166">
                  <c:v>429.23784494086726</c:v>
                </c:pt>
                <c:pt idx="167">
                  <c:v>426.74113009198425</c:v>
                </c:pt>
                <c:pt idx="168">
                  <c:v>410.18396846254927</c:v>
                </c:pt>
                <c:pt idx="169">
                  <c:v>415.17739816031536</c:v>
                </c:pt>
                <c:pt idx="170">
                  <c:v>404.73061760841</c:v>
                </c:pt>
                <c:pt idx="171">
                  <c:v>393.23258869908017</c:v>
                </c:pt>
                <c:pt idx="172">
                  <c:v>368.98817345597894</c:v>
                </c:pt>
                <c:pt idx="173">
                  <c:v>375.55847568988167</c:v>
                </c:pt>
                <c:pt idx="174">
                  <c:v>389.68462549277268</c:v>
                </c:pt>
                <c:pt idx="175">
                  <c:v>395.00657030223385</c:v>
                </c:pt>
                <c:pt idx="176">
                  <c:v>393.16688567674112</c:v>
                </c:pt>
                <c:pt idx="177">
                  <c:v>398.81734559789749</c:v>
                </c:pt>
                <c:pt idx="178">
                  <c:v>400.19710906701704</c:v>
                </c:pt>
                <c:pt idx="179">
                  <c:v>400</c:v>
                </c:pt>
                <c:pt idx="180">
                  <c:v>394.80946123521682</c:v>
                </c:pt>
                <c:pt idx="181">
                  <c:v>393.42969776609726</c:v>
                </c:pt>
                <c:pt idx="182">
                  <c:v>391.45860709592637</c:v>
                </c:pt>
                <c:pt idx="183">
                  <c:v>383.96846254927726</c:v>
                </c:pt>
                <c:pt idx="184">
                  <c:v>382.8515111695138</c:v>
                </c:pt>
                <c:pt idx="185">
                  <c:v>394.08672798948749</c:v>
                </c:pt>
                <c:pt idx="186">
                  <c:v>404.20499342969777</c:v>
                </c:pt>
                <c:pt idx="187">
                  <c:v>419.57950065703022</c:v>
                </c:pt>
                <c:pt idx="188">
                  <c:v>418.00262812089352</c:v>
                </c:pt>
                <c:pt idx="189">
                  <c:v>404.46780551905385</c:v>
                </c:pt>
                <c:pt idx="190">
                  <c:v>406.30749014454665</c:v>
                </c:pt>
                <c:pt idx="191">
                  <c:v>406.70170827858078</c:v>
                </c:pt>
                <c:pt idx="192">
                  <c:v>406.0446780551905</c:v>
                </c:pt>
                <c:pt idx="193">
                  <c:v>410.90670170827855</c:v>
                </c:pt>
                <c:pt idx="194">
                  <c:v>397.56898817345592</c:v>
                </c:pt>
                <c:pt idx="195">
                  <c:v>380.09198423127464</c:v>
                </c:pt>
                <c:pt idx="196">
                  <c:v>371.9448094612352</c:v>
                </c:pt>
                <c:pt idx="197">
                  <c:v>403.0880420499343</c:v>
                </c:pt>
                <c:pt idx="198">
                  <c:v>402.89093298291721</c:v>
                </c:pt>
                <c:pt idx="199">
                  <c:v>410.51248357424436</c:v>
                </c:pt>
                <c:pt idx="200">
                  <c:v>418.13403416557162</c:v>
                </c:pt>
                <c:pt idx="201">
                  <c:v>408.67279894875162</c:v>
                </c:pt>
                <c:pt idx="202">
                  <c:v>409.00131406044676</c:v>
                </c:pt>
                <c:pt idx="203">
                  <c:v>400.13140604467804</c:v>
                </c:pt>
                <c:pt idx="204">
                  <c:v>389.75032851511168</c:v>
                </c:pt>
                <c:pt idx="205">
                  <c:v>403.54796320630749</c:v>
                </c:pt>
                <c:pt idx="206">
                  <c:v>420.49934296977659</c:v>
                </c:pt>
                <c:pt idx="207">
                  <c:v>420.49934296977659</c:v>
                </c:pt>
                <c:pt idx="208">
                  <c:v>421.15637319316681</c:v>
                </c:pt>
                <c:pt idx="209">
                  <c:v>420.49934296977659</c:v>
                </c:pt>
                <c:pt idx="210">
                  <c:v>417.54270696452033</c:v>
                </c:pt>
                <c:pt idx="211">
                  <c:v>416.22864651773983</c:v>
                </c:pt>
                <c:pt idx="212">
                  <c:v>425.75558475689877</c:v>
                </c:pt>
                <c:pt idx="213">
                  <c:v>418.52825229960581</c:v>
                </c:pt>
                <c:pt idx="214">
                  <c:v>416.55716162943492</c:v>
                </c:pt>
                <c:pt idx="215">
                  <c:v>411.30091984231274</c:v>
                </c:pt>
                <c:pt idx="216">
                  <c:v>410.31537450722732</c:v>
                </c:pt>
                <c:pt idx="217">
                  <c:v>403.74507227332458</c:v>
                </c:pt>
                <c:pt idx="218">
                  <c:v>401.77398160315374</c:v>
                </c:pt>
                <c:pt idx="219">
                  <c:v>411.62943495400788</c:v>
                </c:pt>
                <c:pt idx="220">
                  <c:v>406.37319316688564</c:v>
                </c:pt>
                <c:pt idx="221">
                  <c:v>399.48094612352168</c:v>
                </c:pt>
                <c:pt idx="222">
                  <c:v>398.16031537450721</c:v>
                </c:pt>
                <c:pt idx="223">
                  <c:v>396.51773981603151</c:v>
                </c:pt>
                <c:pt idx="224">
                  <c:v>391.91852825229955</c:v>
                </c:pt>
                <c:pt idx="225">
                  <c:v>395.20367936925095</c:v>
                </c:pt>
                <c:pt idx="226">
                  <c:v>393.23258869908017</c:v>
                </c:pt>
                <c:pt idx="227">
                  <c:v>386.66228646517737</c:v>
                </c:pt>
                <c:pt idx="228">
                  <c:v>386.66228646517737</c:v>
                </c:pt>
                <c:pt idx="229">
                  <c:v>387.64783180026279</c:v>
                </c:pt>
                <c:pt idx="230">
                  <c:v>382.72010512483575</c:v>
                </c:pt>
                <c:pt idx="231">
                  <c:v>378.1208935611038</c:v>
                </c:pt>
                <c:pt idx="232">
                  <c:v>375.16425755584754</c:v>
                </c:pt>
                <c:pt idx="233">
                  <c:v>363.33771353482257</c:v>
                </c:pt>
                <c:pt idx="234">
                  <c:v>357.75295663600525</c:v>
                </c:pt>
                <c:pt idx="235">
                  <c:v>365.96583442838369</c:v>
                </c:pt>
                <c:pt idx="236">
                  <c:v>374.17871222076218</c:v>
                </c:pt>
                <c:pt idx="237">
                  <c:v>378.77792378449408</c:v>
                </c:pt>
                <c:pt idx="238">
                  <c:v>380.09198423127464</c:v>
                </c:pt>
                <c:pt idx="239">
                  <c:v>370.2365308804205</c:v>
                </c:pt>
                <c:pt idx="240">
                  <c:v>389.94743758212877</c:v>
                </c:pt>
                <c:pt idx="241">
                  <c:v>384.03416557161631</c:v>
                </c:pt>
                <c:pt idx="242">
                  <c:v>393.56110381077525</c:v>
                </c:pt>
                <c:pt idx="243">
                  <c:v>386.33377135348223</c:v>
                </c:pt>
                <c:pt idx="244">
                  <c:v>384.3626806833114</c:v>
                </c:pt>
                <c:pt idx="245">
                  <c:v>378.1208935611038</c:v>
                </c:pt>
                <c:pt idx="246">
                  <c:v>383.70565045992112</c:v>
                </c:pt>
                <c:pt idx="247">
                  <c:v>379.43495400788436</c:v>
                </c:pt>
                <c:pt idx="248">
                  <c:v>379.10643889618922</c:v>
                </c:pt>
                <c:pt idx="249">
                  <c:v>384.69119579500654</c:v>
                </c:pt>
                <c:pt idx="250">
                  <c:v>378.1208935611038</c:v>
                </c:pt>
                <c:pt idx="251">
                  <c:v>379.76346911957944</c:v>
                </c:pt>
                <c:pt idx="252">
                  <c:v>379.43495400788436</c:v>
                </c:pt>
                <c:pt idx="253">
                  <c:v>375.16425755584754</c:v>
                </c:pt>
                <c:pt idx="254">
                  <c:v>377.13534822601838</c:v>
                </c:pt>
                <c:pt idx="255">
                  <c:v>374.50722733245726</c:v>
                </c:pt>
                <c:pt idx="256">
                  <c:v>380.42049934296978</c:v>
                </c:pt>
                <c:pt idx="257">
                  <c:v>392.24704336399475</c:v>
                </c:pt>
                <c:pt idx="258">
                  <c:v>390.60446780551905</c:v>
                </c:pt>
                <c:pt idx="259">
                  <c:v>390.60446780551905</c:v>
                </c:pt>
                <c:pt idx="260">
                  <c:v>384.69119579500654</c:v>
                </c:pt>
                <c:pt idx="261">
                  <c:v>360.38107752956637</c:v>
                </c:pt>
                <c:pt idx="262">
                  <c:v>352.16819973718793</c:v>
                </c:pt>
                <c:pt idx="263">
                  <c:v>355.12483574244413</c:v>
                </c:pt>
                <c:pt idx="264">
                  <c:v>353.48226018396844</c:v>
                </c:pt>
                <c:pt idx="265">
                  <c:v>348.22601839684626</c:v>
                </c:pt>
                <c:pt idx="266">
                  <c:v>340.3416557161629</c:v>
                </c:pt>
                <c:pt idx="267">
                  <c:v>335.08541392904073</c:v>
                </c:pt>
                <c:pt idx="268">
                  <c:v>343.29829172141916</c:v>
                </c:pt>
                <c:pt idx="269">
                  <c:v>343.29829172141916</c:v>
                </c:pt>
                <c:pt idx="270">
                  <c:v>342.96977660972408</c:v>
                </c:pt>
                <c:pt idx="271">
                  <c:v>352.49671484888302</c:v>
                </c:pt>
                <c:pt idx="272">
                  <c:v>355.45335085413927</c:v>
                </c:pt>
                <c:pt idx="273">
                  <c:v>358.08147174770039</c:v>
                </c:pt>
                <c:pt idx="274">
                  <c:v>345.92641261498028</c:v>
                </c:pt>
                <c:pt idx="275">
                  <c:v>357.75295663600525</c:v>
                </c:pt>
                <c:pt idx="276">
                  <c:v>338.37056504599212</c:v>
                </c:pt>
                <c:pt idx="277">
                  <c:v>359.39553219448095</c:v>
                </c:pt>
                <c:pt idx="278">
                  <c:v>357.75295663600525</c:v>
                </c:pt>
                <c:pt idx="279">
                  <c:v>357.75295663600525</c:v>
                </c:pt>
                <c:pt idx="280">
                  <c:v>378.77792378449408</c:v>
                </c:pt>
                <c:pt idx="281">
                  <c:v>382.06307490144542</c:v>
                </c:pt>
                <c:pt idx="282">
                  <c:v>385.34822601839682</c:v>
                </c:pt>
                <c:pt idx="283">
                  <c:v>386.33377135348223</c:v>
                </c:pt>
                <c:pt idx="284">
                  <c:v>385.67674113009201</c:v>
                </c:pt>
                <c:pt idx="285">
                  <c:v>376.80683311432324</c:v>
                </c:pt>
                <c:pt idx="286">
                  <c:v>378.44940867279894</c:v>
                </c:pt>
                <c:pt idx="287">
                  <c:v>384.03416557161631</c:v>
                </c:pt>
                <c:pt idx="288">
                  <c:v>394.87516425755587</c:v>
                </c:pt>
                <c:pt idx="289">
                  <c:v>379.43495400788436</c:v>
                </c:pt>
                <c:pt idx="290">
                  <c:v>366.29434954007883</c:v>
                </c:pt>
                <c:pt idx="291">
                  <c:v>363.66622864651771</c:v>
                </c:pt>
                <c:pt idx="292">
                  <c:v>357.09592641261497</c:v>
                </c:pt>
                <c:pt idx="293">
                  <c:v>365.30880420499341</c:v>
                </c:pt>
                <c:pt idx="294">
                  <c:v>372.86465177398156</c:v>
                </c:pt>
                <c:pt idx="295">
                  <c:v>375.16425755584754</c:v>
                </c:pt>
                <c:pt idx="296">
                  <c:v>360.31537450722732</c:v>
                </c:pt>
                <c:pt idx="297">
                  <c:v>359.65834428383704</c:v>
                </c:pt>
                <c:pt idx="298">
                  <c:v>348.3574244415243</c:v>
                </c:pt>
                <c:pt idx="299">
                  <c:v>358.21287779237844</c:v>
                </c:pt>
                <c:pt idx="300">
                  <c:v>362.15505913272006</c:v>
                </c:pt>
                <c:pt idx="301">
                  <c:v>357.8843626806833</c:v>
                </c:pt>
                <c:pt idx="302">
                  <c:v>354.9277266754271</c:v>
                </c:pt>
                <c:pt idx="303">
                  <c:v>354.9277266754271</c:v>
                </c:pt>
                <c:pt idx="304">
                  <c:v>346.97766097240475</c:v>
                </c:pt>
                <c:pt idx="305">
                  <c:v>346.64914586070955</c:v>
                </c:pt>
                <c:pt idx="306">
                  <c:v>345.40078843626804</c:v>
                </c:pt>
                <c:pt idx="307">
                  <c:v>346.05781865965832</c:v>
                </c:pt>
                <c:pt idx="308">
                  <c:v>341.52431011826542</c:v>
                </c:pt>
                <c:pt idx="309">
                  <c:v>338.23915900131402</c:v>
                </c:pt>
                <c:pt idx="310">
                  <c:v>335.34822601839682</c:v>
                </c:pt>
                <c:pt idx="311">
                  <c:v>332.06307490144548</c:v>
                </c:pt>
                <c:pt idx="312">
                  <c:v>326.80683311432324</c:v>
                </c:pt>
                <c:pt idx="313">
                  <c:v>317.73981603153743</c:v>
                </c:pt>
                <c:pt idx="314">
                  <c:v>317.54270696452033</c:v>
                </c:pt>
                <c:pt idx="315">
                  <c:v>319.11957950065704</c:v>
                </c:pt>
                <c:pt idx="316">
                  <c:v>317.93692509855452</c:v>
                </c:pt>
                <c:pt idx="317">
                  <c:v>319.18528252299603</c:v>
                </c:pt>
                <c:pt idx="318">
                  <c:v>316.55716162943492</c:v>
                </c:pt>
                <c:pt idx="319">
                  <c:v>321.35348226018391</c:v>
                </c:pt>
                <c:pt idx="320">
                  <c:v>323.91590013140603</c:v>
                </c:pt>
                <c:pt idx="321">
                  <c:v>321.61629434954006</c:v>
                </c:pt>
                <c:pt idx="322">
                  <c:v>312.74638633377134</c:v>
                </c:pt>
                <c:pt idx="323">
                  <c:v>312.74638633377134</c:v>
                </c:pt>
                <c:pt idx="324">
                  <c:v>327.20105124835737</c:v>
                </c:pt>
                <c:pt idx="325">
                  <c:v>323.91590013140603</c:v>
                </c:pt>
                <c:pt idx="326">
                  <c:v>322.27332457293033</c:v>
                </c:pt>
                <c:pt idx="327">
                  <c:v>318.6596583442838</c:v>
                </c:pt>
                <c:pt idx="328">
                  <c:v>324.90144546649145</c:v>
                </c:pt>
                <c:pt idx="329">
                  <c:v>317.67411300919844</c:v>
                </c:pt>
                <c:pt idx="330">
                  <c:v>318.6596583442838</c:v>
                </c:pt>
                <c:pt idx="331">
                  <c:v>309.46123521681994</c:v>
                </c:pt>
                <c:pt idx="332">
                  <c:v>296.97766097240475</c:v>
                </c:pt>
                <c:pt idx="333">
                  <c:v>297.96320630749017</c:v>
                </c:pt>
                <c:pt idx="334">
                  <c:v>335.86727989487514</c:v>
                </c:pt>
                <c:pt idx="335">
                  <c:v>300.26281208935609</c:v>
                </c:pt>
                <c:pt idx="336">
                  <c:v>297.30617608409983</c:v>
                </c:pt>
                <c:pt idx="337">
                  <c:v>294.34954007884357</c:v>
                </c:pt>
                <c:pt idx="338">
                  <c:v>294.02102496714849</c:v>
                </c:pt>
                <c:pt idx="339">
                  <c:v>288.76478318002631</c:v>
                </c:pt>
                <c:pt idx="340">
                  <c:v>295.00657030223385</c:v>
                </c:pt>
                <c:pt idx="341">
                  <c:v>304.20499342969771</c:v>
                </c:pt>
                <c:pt idx="342">
                  <c:v>297.96320630749017</c:v>
                </c:pt>
                <c:pt idx="343">
                  <c:v>295.00657030223385</c:v>
                </c:pt>
                <c:pt idx="344">
                  <c:v>289.42181340341654</c:v>
                </c:pt>
                <c:pt idx="345">
                  <c:v>283.83705650459922</c:v>
                </c:pt>
                <c:pt idx="346">
                  <c:v>280.88042049934296</c:v>
                </c:pt>
                <c:pt idx="347">
                  <c:v>286.13666228646514</c:v>
                </c:pt>
                <c:pt idx="348">
                  <c:v>282.85151116951374</c:v>
                </c:pt>
                <c:pt idx="349">
                  <c:v>277.59526938239156</c:v>
                </c:pt>
                <c:pt idx="350">
                  <c:v>280.88042049934296</c:v>
                </c:pt>
                <c:pt idx="351">
                  <c:v>287.4507227332457</c:v>
                </c:pt>
                <c:pt idx="352">
                  <c:v>285.47963206307492</c:v>
                </c:pt>
                <c:pt idx="353">
                  <c:v>284.16557161629436</c:v>
                </c:pt>
                <c:pt idx="354">
                  <c:v>274.31011826544022</c:v>
                </c:pt>
                <c:pt idx="355">
                  <c:v>274.31011826544022</c:v>
                </c:pt>
                <c:pt idx="356">
                  <c:v>278.25229960578184</c:v>
                </c:pt>
                <c:pt idx="357">
                  <c:v>294.02102496714849</c:v>
                </c:pt>
                <c:pt idx="358">
                  <c:v>294.02102496714849</c:v>
                </c:pt>
                <c:pt idx="359">
                  <c:v>286.13666228646514</c:v>
                </c:pt>
                <c:pt idx="360">
                  <c:v>275.95269382391587</c:v>
                </c:pt>
                <c:pt idx="361">
                  <c:v>268.39684625492771</c:v>
                </c:pt>
                <c:pt idx="362">
                  <c:v>263.14060446780547</c:v>
                </c:pt>
                <c:pt idx="363">
                  <c:v>256.2417871222076</c:v>
                </c:pt>
                <c:pt idx="364">
                  <c:v>256.2417871222076</c:v>
                </c:pt>
                <c:pt idx="365">
                  <c:v>256.2417871222076</c:v>
                </c:pt>
                <c:pt idx="366">
                  <c:v>256.2417871222076</c:v>
                </c:pt>
                <c:pt idx="367">
                  <c:v>264.12614980289095</c:v>
                </c:pt>
                <c:pt idx="368">
                  <c:v>266.09724047306173</c:v>
                </c:pt>
                <c:pt idx="369">
                  <c:v>258.86990801576871</c:v>
                </c:pt>
                <c:pt idx="370">
                  <c:v>254.92772667542704</c:v>
                </c:pt>
                <c:pt idx="371">
                  <c:v>238.50197109067014</c:v>
                </c:pt>
                <c:pt idx="372">
                  <c:v>244.41524310118265</c:v>
                </c:pt>
                <c:pt idx="373">
                  <c:v>249.34296977660972</c:v>
                </c:pt>
                <c:pt idx="374">
                  <c:v>238.17345597897503</c:v>
                </c:pt>
                <c:pt idx="375">
                  <c:v>235.21681997371877</c:v>
                </c:pt>
                <c:pt idx="376">
                  <c:v>227.33245729303547</c:v>
                </c:pt>
                <c:pt idx="377">
                  <c:v>231.93166885676737</c:v>
                </c:pt>
                <c:pt idx="378">
                  <c:v>238.83048620236531</c:v>
                </c:pt>
                <c:pt idx="379">
                  <c:v>252.95663600525623</c:v>
                </c:pt>
                <c:pt idx="380">
                  <c:v>249.01445466491455</c:v>
                </c:pt>
                <c:pt idx="381">
                  <c:v>255.25624178712221</c:v>
                </c:pt>
                <c:pt idx="382">
                  <c:v>262.15505913272011</c:v>
                </c:pt>
                <c:pt idx="383">
                  <c:v>252.95663600525623</c:v>
                </c:pt>
                <c:pt idx="384">
                  <c:v>258.86990801576871</c:v>
                </c:pt>
                <c:pt idx="385">
                  <c:v>320.76215505913268</c:v>
                </c:pt>
                <c:pt idx="386">
                  <c:v>259.85545335085413</c:v>
                </c:pt>
                <c:pt idx="387">
                  <c:v>259.52693823915899</c:v>
                </c:pt>
                <c:pt idx="388">
                  <c:v>260.18396846254927</c:v>
                </c:pt>
                <c:pt idx="389">
                  <c:v>251.97109067017084</c:v>
                </c:pt>
                <c:pt idx="390">
                  <c:v>245.72930354796318</c:v>
                </c:pt>
                <c:pt idx="391">
                  <c:v>250.65703022339025</c:v>
                </c:pt>
                <c:pt idx="392">
                  <c:v>246.05781865965835</c:v>
                </c:pt>
                <c:pt idx="393">
                  <c:v>236.53088042049933</c:v>
                </c:pt>
                <c:pt idx="394">
                  <c:v>245.72930354796318</c:v>
                </c:pt>
                <c:pt idx="395">
                  <c:v>240.14454664914584</c:v>
                </c:pt>
                <c:pt idx="396">
                  <c:v>223.39027595269383</c:v>
                </c:pt>
                <c:pt idx="397">
                  <c:v>231.60315374507226</c:v>
                </c:pt>
                <c:pt idx="398">
                  <c:v>226.01839684625492</c:v>
                </c:pt>
                <c:pt idx="399">
                  <c:v>231.60315374507226</c:v>
                </c:pt>
                <c:pt idx="400">
                  <c:v>238.83048620236531</c:v>
                </c:pt>
                <c:pt idx="401">
                  <c:v>236.85939553219444</c:v>
                </c:pt>
                <c:pt idx="402">
                  <c:v>235.21681997371877</c:v>
                </c:pt>
                <c:pt idx="403">
                  <c:v>233.57424441524307</c:v>
                </c:pt>
                <c:pt idx="404">
                  <c:v>226.34691195795008</c:v>
                </c:pt>
                <c:pt idx="405">
                  <c:v>220.43363994743754</c:v>
                </c:pt>
                <c:pt idx="406">
                  <c:v>244.08672798948749</c:v>
                </c:pt>
                <c:pt idx="407">
                  <c:v>246.58344283837056</c:v>
                </c:pt>
                <c:pt idx="408">
                  <c:v>243.29829172141919</c:v>
                </c:pt>
                <c:pt idx="409">
                  <c:v>237.18791064388961</c:v>
                </c:pt>
                <c:pt idx="410">
                  <c:v>228.97503285151117</c:v>
                </c:pt>
                <c:pt idx="411">
                  <c:v>226.6754270696452</c:v>
                </c:pt>
                <c:pt idx="412">
                  <c:v>227.98948751642575</c:v>
                </c:pt>
                <c:pt idx="413">
                  <c:v>226.34691195795008</c:v>
                </c:pt>
                <c:pt idx="414">
                  <c:v>219.18528252299603</c:v>
                </c:pt>
                <c:pt idx="415">
                  <c:v>235.21681997371877</c:v>
                </c:pt>
                <c:pt idx="416">
                  <c:v>235.21681997371877</c:v>
                </c:pt>
                <c:pt idx="417">
                  <c:v>244.08672798948749</c:v>
                </c:pt>
                <c:pt idx="418">
                  <c:v>255.91327201051249</c:v>
                </c:pt>
                <c:pt idx="419">
                  <c:v>256.57030223390274</c:v>
                </c:pt>
                <c:pt idx="420">
                  <c:v>263.79763469119575</c:v>
                </c:pt>
                <c:pt idx="421">
                  <c:v>265.76872536136665</c:v>
                </c:pt>
                <c:pt idx="422">
                  <c:v>268.06833114323257</c:v>
                </c:pt>
                <c:pt idx="423">
                  <c:v>273.98160315374508</c:v>
                </c:pt>
                <c:pt idx="424">
                  <c:v>278.25229960578184</c:v>
                </c:pt>
                <c:pt idx="425">
                  <c:v>273.3245729303548</c:v>
                </c:pt>
                <c:pt idx="426">
                  <c:v>265.76872536136665</c:v>
                </c:pt>
                <c:pt idx="427">
                  <c:v>272.01051248357425</c:v>
                </c:pt>
                <c:pt idx="428">
                  <c:v>275.62417871222078</c:v>
                </c:pt>
                <c:pt idx="429">
                  <c:v>274.31011826544022</c:v>
                </c:pt>
                <c:pt idx="430">
                  <c:v>266.75427069645201</c:v>
                </c:pt>
                <c:pt idx="431">
                  <c:v>262.81208935611039</c:v>
                </c:pt>
                <c:pt idx="432">
                  <c:v>266.09724047306173</c:v>
                </c:pt>
                <c:pt idx="433">
                  <c:v>269.38239159001313</c:v>
                </c:pt>
                <c:pt idx="434">
                  <c:v>265.11169513797637</c:v>
                </c:pt>
                <c:pt idx="435">
                  <c:v>260.51248357424441</c:v>
                </c:pt>
                <c:pt idx="436">
                  <c:v>253.61366622864651</c:v>
                </c:pt>
                <c:pt idx="437">
                  <c:v>253.94218134034165</c:v>
                </c:pt>
                <c:pt idx="438">
                  <c:v>251.64257555847567</c:v>
                </c:pt>
                <c:pt idx="439">
                  <c:v>248.02890932982916</c:v>
                </c:pt>
                <c:pt idx="440">
                  <c:v>252.29960578186595</c:v>
                </c:pt>
                <c:pt idx="441">
                  <c:v>244.74375821287779</c:v>
                </c:pt>
                <c:pt idx="442">
                  <c:v>243.75821287779237</c:v>
                </c:pt>
                <c:pt idx="443">
                  <c:v>243.75821287779237</c:v>
                </c:pt>
                <c:pt idx="444">
                  <c:v>240.80157687253612</c:v>
                </c:pt>
                <c:pt idx="445">
                  <c:v>245.0722733245729</c:v>
                </c:pt>
                <c:pt idx="446">
                  <c:v>241.13009198423129</c:v>
                </c:pt>
                <c:pt idx="447">
                  <c:v>245.40078843626807</c:v>
                </c:pt>
                <c:pt idx="448">
                  <c:v>246.7148488830486</c:v>
                </c:pt>
                <c:pt idx="449">
                  <c:v>244.08672798948749</c:v>
                </c:pt>
                <c:pt idx="450">
                  <c:v>240.47306176084101</c:v>
                </c:pt>
                <c:pt idx="451">
                  <c:v>243.75821287779237</c:v>
                </c:pt>
                <c:pt idx="452">
                  <c:v>242.77266754270698</c:v>
                </c:pt>
                <c:pt idx="453">
                  <c:v>247.70039421813405</c:v>
                </c:pt>
                <c:pt idx="454">
                  <c:v>337.51642575558475</c:v>
                </c:pt>
                <c:pt idx="455">
                  <c:v>259.19842312746385</c:v>
                </c:pt>
                <c:pt idx="456">
                  <c:v>260.18396846254927</c:v>
                </c:pt>
                <c:pt idx="457">
                  <c:v>258.21287779237844</c:v>
                </c:pt>
                <c:pt idx="458">
                  <c:v>258.54139290407358</c:v>
                </c:pt>
                <c:pt idx="459">
                  <c:v>259.19842312746385</c:v>
                </c:pt>
                <c:pt idx="460">
                  <c:v>246.05781865965835</c:v>
                </c:pt>
                <c:pt idx="461">
                  <c:v>233.90275952693824</c:v>
                </c:pt>
                <c:pt idx="462">
                  <c:v>233.90275952693824</c:v>
                </c:pt>
                <c:pt idx="463">
                  <c:v>223.06176084099869</c:v>
                </c:pt>
                <c:pt idx="464">
                  <c:v>219.44809461235215</c:v>
                </c:pt>
                <c:pt idx="465">
                  <c:v>218.79106438896187</c:v>
                </c:pt>
                <c:pt idx="466">
                  <c:v>214.84888304862025</c:v>
                </c:pt>
                <c:pt idx="467">
                  <c:v>218.46254927726673</c:v>
                </c:pt>
                <c:pt idx="468">
                  <c:v>218.46254927726673</c:v>
                </c:pt>
                <c:pt idx="469">
                  <c:v>239.81603153745073</c:v>
                </c:pt>
                <c:pt idx="470">
                  <c:v>227.00394218134031</c:v>
                </c:pt>
                <c:pt idx="471">
                  <c:v>224.37582128777922</c:v>
                </c:pt>
                <c:pt idx="472">
                  <c:v>217.47700394218134</c:v>
                </c:pt>
                <c:pt idx="473">
                  <c:v>209.59264126149802</c:v>
                </c:pt>
                <c:pt idx="474">
                  <c:v>213.20630749014455</c:v>
                </c:pt>
                <c:pt idx="475">
                  <c:v>208.93561103810774</c:v>
                </c:pt>
                <c:pt idx="476">
                  <c:v>207.22733245729302</c:v>
                </c:pt>
                <c:pt idx="477">
                  <c:v>207.29303547963207</c:v>
                </c:pt>
                <c:pt idx="478">
                  <c:v>220.76215505913271</c:v>
                </c:pt>
                <c:pt idx="479">
                  <c:v>213.8633377135348</c:v>
                </c:pt>
                <c:pt idx="480">
                  <c:v>218.46254927726673</c:v>
                </c:pt>
                <c:pt idx="481">
                  <c:v>226.6754270696452</c:v>
                </c:pt>
                <c:pt idx="482">
                  <c:v>209.26412614980291</c:v>
                </c:pt>
                <c:pt idx="483">
                  <c:v>208.27858081471746</c:v>
                </c:pt>
                <c:pt idx="484">
                  <c:v>201.70827858081469</c:v>
                </c:pt>
                <c:pt idx="485">
                  <c:v>192.83837056504601</c:v>
                </c:pt>
                <c:pt idx="486">
                  <c:v>183.96846254927726</c:v>
                </c:pt>
                <c:pt idx="487">
                  <c:v>181.66885676741128</c:v>
                </c:pt>
                <c:pt idx="488">
                  <c:v>173.12746386333771</c:v>
                </c:pt>
                <c:pt idx="489">
                  <c:v>182.32588699080156</c:v>
                </c:pt>
                <c:pt idx="490">
                  <c:v>181.66885676741128</c:v>
                </c:pt>
                <c:pt idx="491">
                  <c:v>187.58212877792377</c:v>
                </c:pt>
                <c:pt idx="492">
                  <c:v>187.91064388961891</c:v>
                </c:pt>
                <c:pt idx="493">
                  <c:v>180.68331143232587</c:v>
                </c:pt>
                <c:pt idx="494">
                  <c:v>171.81340341655715</c:v>
                </c:pt>
                <c:pt idx="495">
                  <c:v>152.43101182654402</c:v>
                </c:pt>
                <c:pt idx="496">
                  <c:v>146.84625492772668</c:v>
                </c:pt>
                <c:pt idx="497">
                  <c:v>134.69119579500656</c:v>
                </c:pt>
                <c:pt idx="498">
                  <c:v>134.69119579500656</c:v>
                </c:pt>
                <c:pt idx="499">
                  <c:v>139.29040735873849</c:v>
                </c:pt>
                <c:pt idx="500">
                  <c:v>139.29040735873849</c:v>
                </c:pt>
                <c:pt idx="501">
                  <c:v>136.6622864651774</c:v>
                </c:pt>
                <c:pt idx="502">
                  <c:v>127.46386333771352</c:v>
                </c:pt>
                <c:pt idx="503">
                  <c:v>137.31931668856765</c:v>
                </c:pt>
                <c:pt idx="504">
                  <c:v>117.60840998685939</c:v>
                </c:pt>
                <c:pt idx="505">
                  <c:v>107.09592641261499</c:v>
                </c:pt>
                <c:pt idx="506">
                  <c:v>107.42444152431013</c:v>
                </c:pt>
                <c:pt idx="507">
                  <c:v>97.240473061760838</c:v>
                </c:pt>
                <c:pt idx="508">
                  <c:v>89.356110381077528</c:v>
                </c:pt>
                <c:pt idx="509">
                  <c:v>84.099868593955321</c:v>
                </c:pt>
                <c:pt idx="510">
                  <c:v>86.070959264126145</c:v>
                </c:pt>
                <c:pt idx="511">
                  <c:v>83.771353482260182</c:v>
                </c:pt>
                <c:pt idx="512">
                  <c:v>81.143232588699078</c:v>
                </c:pt>
                <c:pt idx="513">
                  <c:v>79.829172141918534</c:v>
                </c:pt>
                <c:pt idx="514">
                  <c:v>107.42444152431013</c:v>
                </c:pt>
                <c:pt idx="515">
                  <c:v>116.62286465177398</c:v>
                </c:pt>
                <c:pt idx="516">
                  <c:v>117.60840998685939</c:v>
                </c:pt>
                <c:pt idx="517">
                  <c:v>125.82128777923784</c:v>
                </c:pt>
                <c:pt idx="518">
                  <c:v>135.67674113009198</c:v>
                </c:pt>
                <c:pt idx="519">
                  <c:v>135.0197109067017</c:v>
                </c:pt>
                <c:pt idx="520">
                  <c:v>129.7634691195795</c:v>
                </c:pt>
                <c:pt idx="521">
                  <c:v>143.88961892247042</c:v>
                </c:pt>
                <c:pt idx="522">
                  <c:v>146.1892247043364</c:v>
                </c:pt>
                <c:pt idx="523">
                  <c:v>141.91852825229961</c:v>
                </c:pt>
                <c:pt idx="524">
                  <c:v>146.1892247043364</c:v>
                </c:pt>
                <c:pt idx="525">
                  <c:v>130.09198423127464</c:v>
                </c:pt>
                <c:pt idx="526">
                  <c:v>93.823915900131396</c:v>
                </c:pt>
                <c:pt idx="527">
                  <c:v>106.76741130091983</c:v>
                </c:pt>
                <c:pt idx="528">
                  <c:v>101.1826544021025</c:v>
                </c:pt>
                <c:pt idx="529">
                  <c:v>116.95137976346912</c:v>
                </c:pt>
                <c:pt idx="530">
                  <c:v>125.16425755584757</c:v>
                </c:pt>
                <c:pt idx="531">
                  <c:v>131.4060446780552</c:v>
                </c:pt>
                <c:pt idx="532">
                  <c:v>133.70565045992117</c:v>
                </c:pt>
                <c:pt idx="533">
                  <c:v>136.6622864651774</c:v>
                </c:pt>
                <c:pt idx="534">
                  <c:v>135.34822601839684</c:v>
                </c:pt>
                <c:pt idx="535">
                  <c:v>140.27595269382391</c:v>
                </c:pt>
                <c:pt idx="536">
                  <c:v>118.5939553219448</c:v>
                </c:pt>
                <c:pt idx="537">
                  <c:v>142.904073587385</c:v>
                </c:pt>
                <c:pt idx="538">
                  <c:v>135.0197109067017</c:v>
                </c:pt>
                <c:pt idx="539">
                  <c:v>160.64388961892246</c:v>
                </c:pt>
                <c:pt idx="540">
                  <c:v>150.13140604467804</c:v>
                </c:pt>
                <c:pt idx="541">
                  <c:v>152.10249671484885</c:v>
                </c:pt>
                <c:pt idx="542">
                  <c:v>168.85676741130092</c:v>
                </c:pt>
                <c:pt idx="543">
                  <c:v>182.6544021024967</c:v>
                </c:pt>
                <c:pt idx="544">
                  <c:v>238.83048620236531</c:v>
                </c:pt>
                <c:pt idx="545">
                  <c:v>271.35348226018397</c:v>
                </c:pt>
                <c:pt idx="546">
                  <c:v>275.29566360052559</c:v>
                </c:pt>
                <c:pt idx="547">
                  <c:v>270.03942181340341</c:v>
                </c:pt>
                <c:pt idx="548">
                  <c:v>282.19448094612352</c:v>
                </c:pt>
                <c:pt idx="549">
                  <c:v>273.65308804204989</c:v>
                </c:pt>
                <c:pt idx="550">
                  <c:v>283.50854139290408</c:v>
                </c:pt>
                <c:pt idx="551">
                  <c:v>284.49408672798944</c:v>
                </c:pt>
                <c:pt idx="552">
                  <c:v>289.42181340341654</c:v>
                </c:pt>
                <c:pt idx="553">
                  <c:v>290.73587385019709</c:v>
                </c:pt>
                <c:pt idx="554">
                  <c:v>300.59132720105123</c:v>
                </c:pt>
                <c:pt idx="555">
                  <c:v>302.23390275952693</c:v>
                </c:pt>
                <c:pt idx="556">
                  <c:v>292.83837056504598</c:v>
                </c:pt>
                <c:pt idx="557">
                  <c:v>291.72141918528251</c:v>
                </c:pt>
                <c:pt idx="558">
                  <c:v>300.91984231274637</c:v>
                </c:pt>
                <c:pt idx="559">
                  <c:v>297.63469119579497</c:v>
                </c:pt>
                <c:pt idx="560">
                  <c:v>299.86859395532196</c:v>
                </c:pt>
                <c:pt idx="561">
                  <c:v>291.59001314060447</c:v>
                </c:pt>
                <c:pt idx="562">
                  <c:v>288.10775295663598</c:v>
                </c:pt>
                <c:pt idx="563">
                  <c:v>291.52431011826542</c:v>
                </c:pt>
                <c:pt idx="564">
                  <c:v>295.99211563731927</c:v>
                </c:pt>
                <c:pt idx="565">
                  <c:v>297.63469119579497</c:v>
                </c:pt>
                <c:pt idx="566">
                  <c:v>299.99999999999994</c:v>
                </c:pt>
                <c:pt idx="567">
                  <c:v>284.95400788436262</c:v>
                </c:pt>
                <c:pt idx="568">
                  <c:v>287.71353482260184</c:v>
                </c:pt>
                <c:pt idx="569">
                  <c:v>296.97766097240475</c:v>
                </c:pt>
                <c:pt idx="570">
                  <c:v>311.10381077529564</c:v>
                </c:pt>
                <c:pt idx="571">
                  <c:v>300.13140604467804</c:v>
                </c:pt>
                <c:pt idx="572">
                  <c:v>298.42312746386335</c:v>
                </c:pt>
                <c:pt idx="573">
                  <c:v>309.19842312746385</c:v>
                </c:pt>
                <c:pt idx="574">
                  <c:v>303.87647831800263</c:v>
                </c:pt>
                <c:pt idx="575">
                  <c:v>290.80157687253609</c:v>
                </c:pt>
                <c:pt idx="576">
                  <c:v>279.69776609724045</c:v>
                </c:pt>
                <c:pt idx="577">
                  <c:v>283.24572930354793</c:v>
                </c:pt>
                <c:pt idx="578">
                  <c:v>279.43495400788436</c:v>
                </c:pt>
                <c:pt idx="579">
                  <c:v>259.85545335085413</c:v>
                </c:pt>
                <c:pt idx="580">
                  <c:v>265.11169513797637</c:v>
                </c:pt>
                <c:pt idx="581">
                  <c:v>271.61629434954011</c:v>
                </c:pt>
                <c:pt idx="582">
                  <c:v>280.22339027595268</c:v>
                </c:pt>
                <c:pt idx="583">
                  <c:v>277.26675427069648</c:v>
                </c:pt>
                <c:pt idx="584">
                  <c:v>273.3245729303548</c:v>
                </c:pt>
                <c:pt idx="585">
                  <c:v>278.31800262812089</c:v>
                </c:pt>
                <c:pt idx="586">
                  <c:v>278.1208935611038</c:v>
                </c:pt>
                <c:pt idx="587">
                  <c:v>272.01051248357425</c:v>
                </c:pt>
                <c:pt idx="588">
                  <c:v>290.80157687253609</c:v>
                </c:pt>
                <c:pt idx="589">
                  <c:v>300.91984231274637</c:v>
                </c:pt>
                <c:pt idx="590">
                  <c:v>310.11826544021028</c:v>
                </c:pt>
                <c:pt idx="591">
                  <c:v>297.17477003942179</c:v>
                </c:pt>
                <c:pt idx="592">
                  <c:v>274.70433639947436</c:v>
                </c:pt>
                <c:pt idx="593">
                  <c:v>275.62417871222078</c:v>
                </c:pt>
                <c:pt idx="594">
                  <c:v>282.19448094612352</c:v>
                </c:pt>
                <c:pt idx="595">
                  <c:v>281.07748486096614</c:v>
                </c:pt>
                <c:pt idx="596">
                  <c:v>279.96491012468954</c:v>
                </c:pt>
                <c:pt idx="597">
                  <c:v>278.85673923649921</c:v>
                </c:pt>
                <c:pt idx="598">
                  <c:v>277.75295476486684</c:v>
                </c:pt>
                <c:pt idx="599">
                  <c:v>276.65353934726261</c:v>
                </c:pt>
                <c:pt idx="600">
                  <c:v>275.55847568988173</c:v>
                </c:pt>
                <c:pt idx="601">
                  <c:v>268.33114323258872</c:v>
                </c:pt>
                <c:pt idx="602">
                  <c:v>265.37450722733246</c:v>
                </c:pt>
                <c:pt idx="603">
                  <c:v>273.98160315374508</c:v>
                </c:pt>
                <c:pt idx="604">
                  <c:v>257.22733245729302</c:v>
                </c:pt>
                <c:pt idx="605">
                  <c:v>250.32851511169514</c:v>
                </c:pt>
                <c:pt idx="606">
                  <c:v>234.88830486202363</c:v>
                </c:pt>
                <c:pt idx="607">
                  <c:v>235.87385019710905</c:v>
                </c:pt>
                <c:pt idx="608">
                  <c:v>229.96057818659656</c:v>
                </c:pt>
                <c:pt idx="609">
                  <c:v>230.94612352168198</c:v>
                </c:pt>
                <c:pt idx="610">
                  <c:v>254.59921156373193</c:v>
                </c:pt>
                <c:pt idx="611">
                  <c:v>264.71747700394218</c:v>
                </c:pt>
                <c:pt idx="612">
                  <c:v>257.22733245729302</c:v>
                </c:pt>
                <c:pt idx="613">
                  <c:v>245.66360052562416</c:v>
                </c:pt>
                <c:pt idx="614">
                  <c:v>248.09461235216818</c:v>
                </c:pt>
                <c:pt idx="615">
                  <c:v>224.57293035479631</c:v>
                </c:pt>
                <c:pt idx="616">
                  <c:v>210.64388961892249</c:v>
                </c:pt>
                <c:pt idx="617">
                  <c:v>220.17082785808145</c:v>
                </c:pt>
                <c:pt idx="618">
                  <c:v>230.48620236530877</c:v>
                </c:pt>
                <c:pt idx="619">
                  <c:v>217.80551905387645</c:v>
                </c:pt>
                <c:pt idx="620">
                  <c:v>217.80551905387645</c:v>
                </c:pt>
                <c:pt idx="621">
                  <c:v>218.13403416557162</c:v>
                </c:pt>
                <c:pt idx="622">
                  <c:v>224.70433639947439</c:v>
                </c:pt>
                <c:pt idx="623">
                  <c:v>245.20367936925098</c:v>
                </c:pt>
                <c:pt idx="624">
                  <c:v>253.28515111695134</c:v>
                </c:pt>
                <c:pt idx="625">
                  <c:v>273.06176084099872</c:v>
                </c:pt>
                <c:pt idx="626">
                  <c:v>283.18002628120894</c:v>
                </c:pt>
                <c:pt idx="627">
                  <c:v>280.28909329829168</c:v>
                </c:pt>
                <c:pt idx="628">
                  <c:v>287.2536136662286</c:v>
                </c:pt>
                <c:pt idx="629">
                  <c:v>259.19842312746385</c:v>
                </c:pt>
                <c:pt idx="630">
                  <c:v>249.99999999999997</c:v>
                </c:pt>
                <c:pt idx="631">
                  <c:v>242.96977660972402</c:v>
                </c:pt>
                <c:pt idx="632">
                  <c:v>248.02890932982916</c:v>
                </c:pt>
                <c:pt idx="633">
                  <c:v>253.28515111695134</c:v>
                </c:pt>
                <c:pt idx="634">
                  <c:v>255.65045992115634</c:v>
                </c:pt>
                <c:pt idx="635">
                  <c:v>245.92641261498028</c:v>
                </c:pt>
                <c:pt idx="636">
                  <c:v>242.44415243101182</c:v>
                </c:pt>
                <c:pt idx="637">
                  <c:v>240.07884362680682</c:v>
                </c:pt>
                <c:pt idx="638">
                  <c:v>250.19710906701707</c:v>
                </c:pt>
                <c:pt idx="639">
                  <c:v>261.82654402102497</c:v>
                </c:pt>
                <c:pt idx="640">
                  <c:v>260.18396846254927</c:v>
                </c:pt>
                <c:pt idx="641">
                  <c:v>254.27069645203679</c:v>
                </c:pt>
                <c:pt idx="642">
                  <c:v>273.71879106438894</c:v>
                </c:pt>
                <c:pt idx="643">
                  <c:v>302.29960578186592</c:v>
                </c:pt>
                <c:pt idx="644">
                  <c:v>324.90144546649145</c:v>
                </c:pt>
                <c:pt idx="645">
                  <c:v>331.27463863337715</c:v>
                </c:pt>
                <c:pt idx="646">
                  <c:v>335.74244415243101</c:v>
                </c:pt>
                <c:pt idx="647">
                  <c:v>352.75952693823911</c:v>
                </c:pt>
                <c:pt idx="648">
                  <c:v>349.34296977660972</c:v>
                </c:pt>
                <c:pt idx="649">
                  <c:v>336.99080157687251</c:v>
                </c:pt>
                <c:pt idx="650">
                  <c:v>319.71090670170827</c:v>
                </c:pt>
                <c:pt idx="651">
                  <c:v>310.64388961892246</c:v>
                </c:pt>
                <c:pt idx="652">
                  <c:v>310.7752956636005</c:v>
                </c:pt>
                <c:pt idx="653">
                  <c:v>319.64520367936922</c:v>
                </c:pt>
                <c:pt idx="654">
                  <c:v>353.87647831800263</c:v>
                </c:pt>
                <c:pt idx="655">
                  <c:v>340.99868593955318</c:v>
                </c:pt>
                <c:pt idx="656">
                  <c:v>326.34691195795006</c:v>
                </c:pt>
                <c:pt idx="657">
                  <c:v>332.6544021024967</c:v>
                </c:pt>
                <c:pt idx="658">
                  <c:v>353.48226018396844</c:v>
                </c:pt>
                <c:pt idx="659">
                  <c:v>362.94349540078844</c:v>
                </c:pt>
                <c:pt idx="660">
                  <c:v>347.89750328515112</c:v>
                </c:pt>
                <c:pt idx="661">
                  <c:v>391.91852825229955</c:v>
                </c:pt>
                <c:pt idx="662">
                  <c:v>404.4021024967148</c:v>
                </c:pt>
                <c:pt idx="663">
                  <c:v>336.39947437582128</c:v>
                </c:pt>
                <c:pt idx="664">
                  <c:v>313.46911957950067</c:v>
                </c:pt>
                <c:pt idx="665">
                  <c:v>273.45597897503285</c:v>
                </c:pt>
                <c:pt idx="666">
                  <c:v>285.41392904073587</c:v>
                </c:pt>
                <c:pt idx="667">
                  <c:v>316.62286465177397</c:v>
                </c:pt>
                <c:pt idx="668">
                  <c:v>335.54533508541391</c:v>
                </c:pt>
                <c:pt idx="669">
                  <c:v>331.47174770039425</c:v>
                </c:pt>
                <c:pt idx="670">
                  <c:v>313.07490144546648</c:v>
                </c:pt>
                <c:pt idx="671">
                  <c:v>281.07752956636006</c:v>
                </c:pt>
                <c:pt idx="672">
                  <c:v>284.13272010512486</c:v>
                </c:pt>
                <c:pt idx="673">
                  <c:v>287.18791064388961</c:v>
                </c:pt>
                <c:pt idx="674">
                  <c:v>302.03679369250983</c:v>
                </c:pt>
                <c:pt idx="675">
                  <c:v>302.62812089356112</c:v>
                </c:pt>
                <c:pt idx="676">
                  <c:v>304.79632063074899</c:v>
                </c:pt>
                <c:pt idx="677">
                  <c:v>294.48094612352168</c:v>
                </c:pt>
                <c:pt idx="678">
                  <c:v>290.07884362680682</c:v>
                </c:pt>
                <c:pt idx="679">
                  <c:v>291.9842312746386</c:v>
                </c:pt>
                <c:pt idx="680">
                  <c:v>290.60446780551899</c:v>
                </c:pt>
                <c:pt idx="681">
                  <c:v>282.06307490144548</c:v>
                </c:pt>
                <c:pt idx="682">
                  <c:v>290.07884362680682</c:v>
                </c:pt>
                <c:pt idx="683">
                  <c:v>291.85282522996056</c:v>
                </c:pt>
                <c:pt idx="684">
                  <c:v>273.98160315374508</c:v>
                </c:pt>
                <c:pt idx="685">
                  <c:v>270.69645203679369</c:v>
                </c:pt>
                <c:pt idx="686">
                  <c:v>294.54664914586067</c:v>
                </c:pt>
                <c:pt idx="687">
                  <c:v>279.17214191852827</c:v>
                </c:pt>
                <c:pt idx="688">
                  <c:v>287.5821287779238</c:v>
                </c:pt>
                <c:pt idx="689">
                  <c:v>285.15111695137972</c:v>
                </c:pt>
                <c:pt idx="690">
                  <c:v>282.06307490144548</c:v>
                </c:pt>
                <c:pt idx="691">
                  <c:v>306.83311432325888</c:v>
                </c:pt>
                <c:pt idx="692">
                  <c:v>333.11432325886989</c:v>
                </c:pt>
                <c:pt idx="693">
                  <c:v>363.20630749014452</c:v>
                </c:pt>
                <c:pt idx="694">
                  <c:v>349.47437582128777</c:v>
                </c:pt>
                <c:pt idx="695">
                  <c:v>394.48094612352168</c:v>
                </c:pt>
                <c:pt idx="696">
                  <c:v>387.31931668856765</c:v>
                </c:pt>
                <c:pt idx="697">
                  <c:v>376.4783180026281</c:v>
                </c:pt>
                <c:pt idx="698">
                  <c:v>381.66885676741128</c:v>
                </c:pt>
                <c:pt idx="699">
                  <c:v>379.10643889618922</c:v>
                </c:pt>
                <c:pt idx="700">
                  <c:v>366.22864651773983</c:v>
                </c:pt>
                <c:pt idx="701">
                  <c:v>366.29434954007883</c:v>
                </c:pt>
                <c:pt idx="702">
                  <c:v>368.98817345597894</c:v>
                </c:pt>
                <c:pt idx="703">
                  <c:v>370.89356110381078</c:v>
                </c:pt>
                <c:pt idx="704">
                  <c:v>362.02365308804207</c:v>
                </c:pt>
                <c:pt idx="705">
                  <c:v>370.89356110381078</c:v>
                </c:pt>
                <c:pt idx="706">
                  <c:v>370.82785808147173</c:v>
                </c:pt>
                <c:pt idx="707">
                  <c:v>378.38370565045994</c:v>
                </c:pt>
                <c:pt idx="708">
                  <c:v>396.51773981603151</c:v>
                </c:pt>
                <c:pt idx="709">
                  <c:v>416.75427069645201</c:v>
                </c:pt>
                <c:pt idx="710">
                  <c:v>426.74113009198425</c:v>
                </c:pt>
                <c:pt idx="711">
                  <c:v>388.83048620236531</c:v>
                </c:pt>
                <c:pt idx="712">
                  <c:v>411.30091984231274</c:v>
                </c:pt>
                <c:pt idx="713">
                  <c:v>412.41787122207614</c:v>
                </c:pt>
                <c:pt idx="714">
                  <c:v>413.53482260183966</c:v>
                </c:pt>
                <c:pt idx="715">
                  <c:v>415.76872536136659</c:v>
                </c:pt>
                <c:pt idx="716">
                  <c:v>399.14586070959263</c:v>
                </c:pt>
                <c:pt idx="717">
                  <c:v>400.91984231274637</c:v>
                </c:pt>
                <c:pt idx="718">
                  <c:v>399.34296977660972</c:v>
                </c:pt>
                <c:pt idx="719">
                  <c:v>402.23390275952693</c:v>
                </c:pt>
                <c:pt idx="720">
                  <c:v>398.16031537450721</c:v>
                </c:pt>
                <c:pt idx="721">
                  <c:v>385.34822601839682</c:v>
                </c:pt>
                <c:pt idx="722">
                  <c:v>384.82260183968464</c:v>
                </c:pt>
                <c:pt idx="723">
                  <c:v>388.63337713534821</c:v>
                </c:pt>
                <c:pt idx="724">
                  <c:v>372.01051248357419</c:v>
                </c:pt>
                <c:pt idx="725">
                  <c:v>357.62155059132721</c:v>
                </c:pt>
                <c:pt idx="726">
                  <c:v>356.3731931668857</c:v>
                </c:pt>
                <c:pt idx="727">
                  <c:v>340.01314060446776</c:v>
                </c:pt>
                <c:pt idx="728">
                  <c:v>348.75164257555844</c:v>
                </c:pt>
                <c:pt idx="729">
                  <c:v>342.96977660972408</c:v>
                </c:pt>
                <c:pt idx="730">
                  <c:v>339.68462549277268</c:v>
                </c:pt>
                <c:pt idx="731">
                  <c:v>358.67279894875168</c:v>
                </c:pt>
                <c:pt idx="732">
                  <c:v>359.98685939553218</c:v>
                </c:pt>
                <c:pt idx="733">
                  <c:v>368.7910643889619</c:v>
                </c:pt>
                <c:pt idx="734">
                  <c:v>359.59264126149799</c:v>
                </c:pt>
                <c:pt idx="735">
                  <c:v>350.06570302233899</c:v>
                </c:pt>
                <c:pt idx="736">
                  <c:v>363.00919842312743</c:v>
                </c:pt>
                <c:pt idx="737">
                  <c:v>353.81077529566357</c:v>
                </c:pt>
                <c:pt idx="738">
                  <c:v>364.45466491458603</c:v>
                </c:pt>
                <c:pt idx="739">
                  <c:v>380.35479632063073</c:v>
                </c:pt>
                <c:pt idx="740">
                  <c:v>392.24704336399475</c:v>
                </c:pt>
                <c:pt idx="741">
                  <c:v>396.18922470433637</c:v>
                </c:pt>
                <c:pt idx="742">
                  <c:v>391.09724047306173</c:v>
                </c:pt>
                <c:pt idx="743">
                  <c:v>386.00525624178709</c:v>
                </c:pt>
                <c:pt idx="744">
                  <c:v>377.13534822601838</c:v>
                </c:pt>
                <c:pt idx="745">
                  <c:v>393.42969776609726</c:v>
                </c:pt>
                <c:pt idx="746">
                  <c:v>409.3298291721419</c:v>
                </c:pt>
                <c:pt idx="747">
                  <c:v>410.9724047306176</c:v>
                </c:pt>
                <c:pt idx="748">
                  <c:v>413.20630749014452</c:v>
                </c:pt>
                <c:pt idx="749">
                  <c:v>415.96583442838369</c:v>
                </c:pt>
                <c:pt idx="750">
                  <c:v>404.27069645203676</c:v>
                </c:pt>
                <c:pt idx="751">
                  <c:v>402.75952693823911</c:v>
                </c:pt>
                <c:pt idx="752">
                  <c:v>405.97897503285151</c:v>
                </c:pt>
                <c:pt idx="753">
                  <c:v>416.29434954007883</c:v>
                </c:pt>
                <c:pt idx="754">
                  <c:v>416.09724047306173</c:v>
                </c:pt>
                <c:pt idx="755">
                  <c:v>416.88567674113011</c:v>
                </c:pt>
                <c:pt idx="756">
                  <c:v>410.24967148488827</c:v>
                </c:pt>
                <c:pt idx="757">
                  <c:v>420.3022339027595</c:v>
                </c:pt>
                <c:pt idx="758">
                  <c:v>420.56504599211564</c:v>
                </c:pt>
                <c:pt idx="759">
                  <c:v>426.08409986859391</c:v>
                </c:pt>
                <c:pt idx="760">
                  <c:v>434.23127463863341</c:v>
                </c:pt>
                <c:pt idx="761">
                  <c:v>438.30486202365302</c:v>
                </c:pt>
                <c:pt idx="762">
                  <c:v>435.93955321944804</c:v>
                </c:pt>
                <c:pt idx="763">
                  <c:v>434.29697766097235</c:v>
                </c:pt>
                <c:pt idx="764">
                  <c:v>450.39421813403413</c:v>
                </c:pt>
                <c:pt idx="765">
                  <c:v>448.4231274638633</c:v>
                </c:pt>
                <c:pt idx="766">
                  <c:v>439.22470433639944</c:v>
                </c:pt>
                <c:pt idx="767">
                  <c:v>436.59658344283838</c:v>
                </c:pt>
                <c:pt idx="768">
                  <c:v>431.60315374507223</c:v>
                </c:pt>
                <c:pt idx="769">
                  <c:v>426.6097240473062</c:v>
                </c:pt>
                <c:pt idx="770">
                  <c:v>426.6097240473062</c:v>
                </c:pt>
                <c:pt idx="771">
                  <c:v>427.26675427069642</c:v>
                </c:pt>
                <c:pt idx="772">
                  <c:v>434.69119579500654</c:v>
                </c:pt>
                <c:pt idx="773">
                  <c:v>439.61892247043357</c:v>
                </c:pt>
                <c:pt idx="774">
                  <c:v>434.3626806833114</c:v>
                </c:pt>
                <c:pt idx="775">
                  <c:v>436.39947437582128</c:v>
                </c:pt>
                <c:pt idx="776">
                  <c:v>432.32588699080156</c:v>
                </c:pt>
                <c:pt idx="777">
                  <c:v>438.83048620236531</c:v>
                </c:pt>
                <c:pt idx="778">
                  <c:v>431.14323258869911</c:v>
                </c:pt>
                <c:pt idx="779">
                  <c:v>426.74113009198425</c:v>
                </c:pt>
                <c:pt idx="780">
                  <c:v>426.28120893561101</c:v>
                </c:pt>
                <c:pt idx="781">
                  <c:v>425.0328515111695</c:v>
                </c:pt>
                <c:pt idx="782">
                  <c:v>423.71879106438894</c:v>
                </c:pt>
                <c:pt idx="783">
                  <c:v>421.48488830486207</c:v>
                </c:pt>
                <c:pt idx="784">
                  <c:v>418.00262812089352</c:v>
                </c:pt>
                <c:pt idx="785">
                  <c:v>420.03942181340341</c:v>
                </c:pt>
                <c:pt idx="786">
                  <c:v>417.54270696452033</c:v>
                </c:pt>
                <c:pt idx="787">
                  <c:v>411.10381077529564</c:v>
                </c:pt>
                <c:pt idx="788">
                  <c:v>409.06701708278575</c:v>
                </c:pt>
                <c:pt idx="789">
                  <c:v>416.42575558475687</c:v>
                </c:pt>
                <c:pt idx="790">
                  <c:v>417.80551905387648</c:v>
                </c:pt>
                <c:pt idx="791">
                  <c:v>414.98028909329827</c:v>
                </c:pt>
                <c:pt idx="792">
                  <c:v>415.5716162943495</c:v>
                </c:pt>
                <c:pt idx="793">
                  <c:v>416.62286465177397</c:v>
                </c:pt>
                <c:pt idx="794">
                  <c:v>419.84231274638631</c:v>
                </c:pt>
                <c:pt idx="795">
                  <c:v>423.65308804204994</c:v>
                </c:pt>
                <c:pt idx="796">
                  <c:v>422.99605781865961</c:v>
                </c:pt>
                <c:pt idx="797">
                  <c:v>425.75558475689877</c:v>
                </c:pt>
                <c:pt idx="798">
                  <c:v>419.18528252299603</c:v>
                </c:pt>
                <c:pt idx="799">
                  <c:v>423.78449408672799</c:v>
                </c:pt>
                <c:pt idx="800">
                  <c:v>423.78449408672799</c:v>
                </c:pt>
                <c:pt idx="801">
                  <c:v>429.6977660972405</c:v>
                </c:pt>
                <c:pt idx="802">
                  <c:v>432.85151116951374</c:v>
                </c:pt>
                <c:pt idx="803">
                  <c:v>429.04073587385017</c:v>
                </c:pt>
                <c:pt idx="804">
                  <c:v>431.3403416557162</c:v>
                </c:pt>
                <c:pt idx="805">
                  <c:v>427.72667542706961</c:v>
                </c:pt>
                <c:pt idx="806">
                  <c:v>420.17082785808145</c:v>
                </c:pt>
                <c:pt idx="807">
                  <c:v>414.91458607095922</c:v>
                </c:pt>
                <c:pt idx="808">
                  <c:v>431.01182654402095</c:v>
                </c:pt>
                <c:pt idx="809">
                  <c:v>439.15900131406045</c:v>
                </c:pt>
                <c:pt idx="810">
                  <c:v>440.99868593955324</c:v>
                </c:pt>
                <c:pt idx="811">
                  <c:v>431.99737187910642</c:v>
                </c:pt>
                <c:pt idx="812">
                  <c:v>434.55978975032849</c:v>
                </c:pt>
                <c:pt idx="813">
                  <c:v>437.12220762155056</c:v>
                </c:pt>
                <c:pt idx="814">
                  <c:v>425.29566360052564</c:v>
                </c:pt>
                <c:pt idx="815">
                  <c:v>419.71090670170827</c:v>
                </c:pt>
                <c:pt idx="816">
                  <c:v>409.72404730617609</c:v>
                </c:pt>
                <c:pt idx="817">
                  <c:v>401.6425755584757</c:v>
                </c:pt>
                <c:pt idx="818">
                  <c:v>403.87647831800263</c:v>
                </c:pt>
                <c:pt idx="819">
                  <c:v>399.8028909329829</c:v>
                </c:pt>
                <c:pt idx="820">
                  <c:v>403.0880420499343</c:v>
                </c:pt>
                <c:pt idx="821">
                  <c:v>399.73718791064391</c:v>
                </c:pt>
                <c:pt idx="822">
                  <c:v>397.83180026281207</c:v>
                </c:pt>
                <c:pt idx="823">
                  <c:v>395.92641261498028</c:v>
                </c:pt>
                <c:pt idx="824">
                  <c:v>383.63994743758212</c:v>
                </c:pt>
                <c:pt idx="825">
                  <c:v>388.50197109067017</c:v>
                </c:pt>
                <c:pt idx="826">
                  <c:v>382.6544021024967</c:v>
                </c:pt>
                <c:pt idx="827">
                  <c:v>363.73193166885676</c:v>
                </c:pt>
                <c:pt idx="828">
                  <c:v>375.88699080157687</c:v>
                </c:pt>
                <c:pt idx="829">
                  <c:v>372.01051248357419</c:v>
                </c:pt>
                <c:pt idx="830">
                  <c:v>375.29566360052559</c:v>
                </c:pt>
                <c:pt idx="831">
                  <c:v>375.49277266754268</c:v>
                </c:pt>
                <c:pt idx="832">
                  <c:v>377.56241787122207</c:v>
                </c:pt>
                <c:pt idx="833">
                  <c:v>379.63206307490145</c:v>
                </c:pt>
                <c:pt idx="834">
                  <c:v>367.60840998685939</c:v>
                </c:pt>
                <c:pt idx="835">
                  <c:v>370.56504599211559</c:v>
                </c:pt>
                <c:pt idx="836">
                  <c:v>368.98817345597894</c:v>
                </c:pt>
                <c:pt idx="837">
                  <c:v>360.31537450722732</c:v>
                </c:pt>
                <c:pt idx="838">
                  <c:v>371.68199737187911</c:v>
                </c:pt>
                <c:pt idx="839">
                  <c:v>379.10643889618922</c:v>
                </c:pt>
                <c:pt idx="840">
                  <c:v>378.64651773981603</c:v>
                </c:pt>
                <c:pt idx="841">
                  <c:v>356.11038107752955</c:v>
                </c:pt>
                <c:pt idx="842">
                  <c:v>348.02890932982916</c:v>
                </c:pt>
                <c:pt idx="843">
                  <c:v>342.24704336399475</c:v>
                </c:pt>
                <c:pt idx="844">
                  <c:v>334.42838370565045</c:v>
                </c:pt>
                <c:pt idx="845">
                  <c:v>327.39816031537447</c:v>
                </c:pt>
                <c:pt idx="846">
                  <c:v>312.94349540078844</c:v>
                </c:pt>
                <c:pt idx="847">
                  <c:v>310.64388961892246</c:v>
                </c:pt>
                <c:pt idx="848">
                  <c:v>321.61629434954006</c:v>
                </c:pt>
                <c:pt idx="849">
                  <c:v>317.80551905387642</c:v>
                </c:pt>
                <c:pt idx="850">
                  <c:v>323.5216819973719</c:v>
                </c:pt>
                <c:pt idx="851">
                  <c:v>337.18791064388961</c:v>
                </c:pt>
                <c:pt idx="852">
                  <c:v>327.00394218134034</c:v>
                </c:pt>
                <c:pt idx="853">
                  <c:v>346.38633377135346</c:v>
                </c:pt>
                <c:pt idx="854">
                  <c:v>352.82522996057821</c:v>
                </c:pt>
                <c:pt idx="855">
                  <c:v>362.35216819973715</c:v>
                </c:pt>
                <c:pt idx="856">
                  <c:v>356.57030223390274</c:v>
                </c:pt>
                <c:pt idx="857">
                  <c:v>360.05256241787117</c:v>
                </c:pt>
                <c:pt idx="858">
                  <c:v>359.92115637319318</c:v>
                </c:pt>
                <c:pt idx="859">
                  <c:v>370.63074901445464</c:v>
                </c:pt>
                <c:pt idx="860">
                  <c:v>359.59264126149799</c:v>
                </c:pt>
                <c:pt idx="861">
                  <c:v>375.55847568988167</c:v>
                </c:pt>
                <c:pt idx="862">
                  <c:v>378.64651773981603</c:v>
                </c:pt>
                <c:pt idx="863">
                  <c:v>374.50722733245726</c:v>
                </c:pt>
                <c:pt idx="864">
                  <c:v>359.72404730617609</c:v>
                </c:pt>
                <c:pt idx="865">
                  <c:v>358.80420499342966</c:v>
                </c:pt>
                <c:pt idx="866">
                  <c:v>355.25624178712218</c:v>
                </c:pt>
                <c:pt idx="867">
                  <c:v>367.60840998685939</c:v>
                </c:pt>
                <c:pt idx="868">
                  <c:v>373.06176084099866</c:v>
                </c:pt>
                <c:pt idx="869">
                  <c:v>394.08672798948749</c:v>
                </c:pt>
                <c:pt idx="870">
                  <c:v>384.82260183968464</c:v>
                </c:pt>
                <c:pt idx="871">
                  <c:v>410.51248357424436</c:v>
                </c:pt>
                <c:pt idx="872">
                  <c:v>404.27069645203676</c:v>
                </c:pt>
                <c:pt idx="873">
                  <c:v>403.94218134034162</c:v>
                </c:pt>
                <c:pt idx="874">
                  <c:v>402.43101182654402</c:v>
                </c:pt>
                <c:pt idx="875">
                  <c:v>396.64914586070955</c:v>
                </c:pt>
                <c:pt idx="876">
                  <c:v>424.04730617608413</c:v>
                </c:pt>
                <c:pt idx="877">
                  <c:v>425.0328515111695</c:v>
                </c:pt>
                <c:pt idx="878">
                  <c:v>428.31800262812084</c:v>
                </c:pt>
                <c:pt idx="879">
                  <c:v>439.29040735873849</c:v>
                </c:pt>
                <c:pt idx="880">
                  <c:v>433.31143232588698</c:v>
                </c:pt>
                <c:pt idx="881">
                  <c:v>439.15900131406045</c:v>
                </c:pt>
                <c:pt idx="882">
                  <c:v>438.69908015768721</c:v>
                </c:pt>
                <c:pt idx="883">
                  <c:v>440.21024967148486</c:v>
                </c:pt>
                <c:pt idx="884">
                  <c:v>449.40867279894877</c:v>
                </c:pt>
                <c:pt idx="885">
                  <c:v>449.01445466491458</c:v>
                </c:pt>
                <c:pt idx="886">
                  <c:v>458.08147174770039</c:v>
                </c:pt>
                <c:pt idx="887">
                  <c:v>464.52036793692508</c:v>
                </c:pt>
                <c:pt idx="888">
                  <c:v>459.46123521682</c:v>
                </c:pt>
                <c:pt idx="889">
                  <c:v>450.13140604467804</c:v>
                </c:pt>
                <c:pt idx="890">
                  <c:v>443.42969776609721</c:v>
                </c:pt>
                <c:pt idx="891">
                  <c:v>462.28646517739816</c:v>
                </c:pt>
                <c:pt idx="892">
                  <c:v>462.5492772667543</c:v>
                </c:pt>
                <c:pt idx="893">
                  <c:v>457.09592641261492</c:v>
                </c:pt>
                <c:pt idx="894">
                  <c:v>458.67279894875162</c:v>
                </c:pt>
                <c:pt idx="895">
                  <c:v>464.45466491458603</c:v>
                </c:pt>
                <c:pt idx="896">
                  <c:v>461.56373193166883</c:v>
                </c:pt>
                <c:pt idx="897">
                  <c:v>457.8186596583443</c:v>
                </c:pt>
                <c:pt idx="898">
                  <c:v>453.87647831800263</c:v>
                </c:pt>
                <c:pt idx="899">
                  <c:v>469.97371879106436</c:v>
                </c:pt>
                <c:pt idx="900">
                  <c:v>482.45729303547967</c:v>
                </c:pt>
                <c:pt idx="901">
                  <c:v>476.21550591327201</c:v>
                </c:pt>
                <c:pt idx="902">
                  <c:v>474.90144546649145</c:v>
                </c:pt>
                <c:pt idx="903">
                  <c:v>474.70433639947436</c:v>
                </c:pt>
                <c:pt idx="904">
                  <c:v>482.45729303547967</c:v>
                </c:pt>
                <c:pt idx="905">
                  <c:v>471.15637319316681</c:v>
                </c:pt>
                <c:pt idx="906">
                  <c:v>471.09067017082788</c:v>
                </c:pt>
                <c:pt idx="907">
                  <c:v>463.86333771353475</c:v>
                </c:pt>
                <c:pt idx="908">
                  <c:v>455.97897503285151</c:v>
                </c:pt>
                <c:pt idx="909">
                  <c:v>451.11695137976341</c:v>
                </c:pt>
                <c:pt idx="910">
                  <c:v>453.67936925098553</c:v>
                </c:pt>
                <c:pt idx="911">
                  <c:v>448.4888304862024</c:v>
                </c:pt>
                <c:pt idx="912">
                  <c:v>436.79369250985548</c:v>
                </c:pt>
                <c:pt idx="913">
                  <c:v>436.92509855453346</c:v>
                </c:pt>
                <c:pt idx="914">
                  <c:v>437.38501971090665</c:v>
                </c:pt>
                <c:pt idx="915">
                  <c:v>435.67674113009195</c:v>
                </c:pt>
                <c:pt idx="916">
                  <c:v>429.04073587385017</c:v>
                </c:pt>
                <c:pt idx="917">
                  <c:v>426.08409986859391</c:v>
                </c:pt>
                <c:pt idx="918">
                  <c:v>426.4783180026281</c:v>
                </c:pt>
                <c:pt idx="919">
                  <c:v>435.6110381077529</c:v>
                </c:pt>
                <c:pt idx="920">
                  <c:v>433.11432325886989</c:v>
                </c:pt>
                <c:pt idx="921">
                  <c:v>425.22996057818659</c:v>
                </c:pt>
                <c:pt idx="922">
                  <c:v>423.3902759526938</c:v>
                </c:pt>
                <c:pt idx="923">
                  <c:v>418.7910643889619</c:v>
                </c:pt>
                <c:pt idx="924">
                  <c:v>418.72536136662285</c:v>
                </c:pt>
                <c:pt idx="925">
                  <c:v>427.06964520367933</c:v>
                </c:pt>
                <c:pt idx="926">
                  <c:v>438.04204993429698</c:v>
                </c:pt>
                <c:pt idx="927">
                  <c:v>442.37844940867279</c:v>
                </c:pt>
                <c:pt idx="928">
                  <c:v>438.50197109067011</c:v>
                </c:pt>
                <c:pt idx="929">
                  <c:v>428.44940867279888</c:v>
                </c:pt>
                <c:pt idx="930">
                  <c:v>430.02628120893559</c:v>
                </c:pt>
                <c:pt idx="931">
                  <c:v>428.38370565045994</c:v>
                </c:pt>
                <c:pt idx="932">
                  <c:v>426.21550591327201</c:v>
                </c:pt>
                <c:pt idx="933">
                  <c:v>424.44152431011821</c:v>
                </c:pt>
                <c:pt idx="934">
                  <c:v>407.42444152431011</c:v>
                </c:pt>
                <c:pt idx="935">
                  <c:v>408.34428383705648</c:v>
                </c:pt>
                <c:pt idx="936">
                  <c:v>404.5992115637319</c:v>
                </c:pt>
                <c:pt idx="937">
                  <c:v>406.0446780551905</c:v>
                </c:pt>
                <c:pt idx="938">
                  <c:v>401.57687253613665</c:v>
                </c:pt>
                <c:pt idx="939">
                  <c:v>412.28646517739816</c:v>
                </c:pt>
                <c:pt idx="940">
                  <c:v>413.27201051248358</c:v>
                </c:pt>
                <c:pt idx="941">
                  <c:v>417.08278580814715</c:v>
                </c:pt>
                <c:pt idx="942">
                  <c:v>412.48357424441525</c:v>
                </c:pt>
                <c:pt idx="943">
                  <c:v>411.95795006570302</c:v>
                </c:pt>
                <c:pt idx="944">
                  <c:v>425.42706964520369</c:v>
                </c:pt>
                <c:pt idx="945">
                  <c:v>419.18528252299603</c:v>
                </c:pt>
                <c:pt idx="946">
                  <c:v>419.31668856767408</c:v>
                </c:pt>
                <c:pt idx="947">
                  <c:v>421.9448094612352</c:v>
                </c:pt>
                <c:pt idx="948">
                  <c:v>418.00262812089352</c:v>
                </c:pt>
                <c:pt idx="949">
                  <c:v>432.7201051248357</c:v>
                </c:pt>
                <c:pt idx="950">
                  <c:v>442.24704336399475</c:v>
                </c:pt>
                <c:pt idx="951">
                  <c:v>439.61892247043357</c:v>
                </c:pt>
                <c:pt idx="952">
                  <c:v>445.13797634691196</c:v>
                </c:pt>
                <c:pt idx="953">
                  <c:v>439.61892247043357</c:v>
                </c:pt>
                <c:pt idx="954">
                  <c:v>438.04204993429698</c:v>
                </c:pt>
                <c:pt idx="955">
                  <c:v>433.77135348226017</c:v>
                </c:pt>
                <c:pt idx="956">
                  <c:v>429.96057818659654</c:v>
                </c:pt>
                <c:pt idx="957">
                  <c:v>424.77003942181341</c:v>
                </c:pt>
                <c:pt idx="958">
                  <c:v>427.72667542706961</c:v>
                </c:pt>
                <c:pt idx="959">
                  <c:v>430.42049934296978</c:v>
                </c:pt>
                <c:pt idx="960">
                  <c:v>428.2522996057819</c:v>
                </c:pt>
                <c:pt idx="961">
                  <c:v>451.05124835742447</c:v>
                </c:pt>
                <c:pt idx="962">
                  <c:v>431.5374507227333</c:v>
                </c:pt>
                <c:pt idx="963">
                  <c:v>435.54533508541397</c:v>
                </c:pt>
                <c:pt idx="964">
                  <c:v>463.20630749014452</c:v>
                </c:pt>
                <c:pt idx="965">
                  <c:v>458.14717477003944</c:v>
                </c:pt>
                <c:pt idx="966">
                  <c:v>452.69382391590017</c:v>
                </c:pt>
                <c:pt idx="967">
                  <c:v>454.86202365308804</c:v>
                </c:pt>
                <c:pt idx="968">
                  <c:v>455.38764783180028</c:v>
                </c:pt>
                <c:pt idx="969">
                  <c:v>451.70827858081469</c:v>
                </c:pt>
                <c:pt idx="970">
                  <c:v>461.76084099868592</c:v>
                </c:pt>
                <c:pt idx="971">
                  <c:v>447.83180026281207</c:v>
                </c:pt>
                <c:pt idx="972">
                  <c:v>444.21813403416553</c:v>
                </c:pt>
                <c:pt idx="973">
                  <c:v>434.55978975032849</c:v>
                </c:pt>
                <c:pt idx="974">
                  <c:v>423.3245729303548</c:v>
                </c:pt>
                <c:pt idx="975">
                  <c:v>424.70433639947436</c:v>
                </c:pt>
                <c:pt idx="976">
                  <c:v>413.00919842312743</c:v>
                </c:pt>
                <c:pt idx="977">
                  <c:v>419.31668856767408</c:v>
                </c:pt>
                <c:pt idx="978">
                  <c:v>416.88567674113011</c:v>
                </c:pt>
                <c:pt idx="979">
                  <c:v>418.19973718791061</c:v>
                </c:pt>
                <c:pt idx="980">
                  <c:v>406.96452036793687</c:v>
                </c:pt>
                <c:pt idx="981">
                  <c:v>418.52825229960581</c:v>
                </c:pt>
                <c:pt idx="982">
                  <c:v>420.82785808147173</c:v>
                </c:pt>
                <c:pt idx="983">
                  <c:v>415.90013140604464</c:v>
                </c:pt>
                <c:pt idx="984">
                  <c:v>422.79894875164251</c:v>
                </c:pt>
                <c:pt idx="985">
                  <c:v>424.77003942181341</c:v>
                </c:pt>
                <c:pt idx="986">
                  <c:v>428.71222076215503</c:v>
                </c:pt>
                <c:pt idx="987">
                  <c:v>416.22864651773983</c:v>
                </c:pt>
                <c:pt idx="988">
                  <c:v>420.17082785808145</c:v>
                </c:pt>
                <c:pt idx="989">
                  <c:v>416.55716162943492</c:v>
                </c:pt>
                <c:pt idx="990">
                  <c:v>424.17871222076218</c:v>
                </c:pt>
                <c:pt idx="991">
                  <c:v>426.14980289093296</c:v>
                </c:pt>
                <c:pt idx="992">
                  <c:v>426.80683311432318</c:v>
                </c:pt>
                <c:pt idx="993">
                  <c:v>411.62943495400788</c:v>
                </c:pt>
                <c:pt idx="994">
                  <c:v>419.84231274638631</c:v>
                </c:pt>
                <c:pt idx="995">
                  <c:v>436.92509855453346</c:v>
                </c:pt>
                <c:pt idx="996">
                  <c:v>447.56898817345598</c:v>
                </c:pt>
                <c:pt idx="997">
                  <c:v>448.09461235216821</c:v>
                </c:pt>
                <c:pt idx="998">
                  <c:v>446.12352168199737</c:v>
                </c:pt>
                <c:pt idx="999">
                  <c:v>447.76609724047307</c:v>
                </c:pt>
                <c:pt idx="1000">
                  <c:v>449.47437582128777</c:v>
                </c:pt>
                <c:pt idx="1001">
                  <c:v>445.86070959264123</c:v>
                </c:pt>
                <c:pt idx="1002">
                  <c:v>440.53876478318</c:v>
                </c:pt>
                <c:pt idx="1003">
                  <c:v>437.31931668856765</c:v>
                </c:pt>
                <c:pt idx="1004">
                  <c:v>430.55190538764782</c:v>
                </c:pt>
                <c:pt idx="1005">
                  <c:v>425.22996057818659</c:v>
                </c:pt>
                <c:pt idx="1006">
                  <c:v>422.01051248357425</c:v>
                </c:pt>
                <c:pt idx="1007">
                  <c:v>408.60709592641257</c:v>
                </c:pt>
                <c:pt idx="1008">
                  <c:v>411.62943495400788</c:v>
                </c:pt>
                <c:pt idx="1009">
                  <c:v>406.57030223390274</c:v>
                </c:pt>
                <c:pt idx="1010">
                  <c:v>396.64914586070955</c:v>
                </c:pt>
                <c:pt idx="1011">
                  <c:v>399.34296977660972</c:v>
                </c:pt>
                <c:pt idx="1012">
                  <c:v>402.29960578186592</c:v>
                </c:pt>
                <c:pt idx="1013">
                  <c:v>404.4021024967148</c:v>
                </c:pt>
                <c:pt idx="1014">
                  <c:v>396.78055190538765</c:v>
                </c:pt>
                <c:pt idx="1015">
                  <c:v>394.48094612352168</c:v>
                </c:pt>
                <c:pt idx="1016">
                  <c:v>389.55321944809458</c:v>
                </c:pt>
                <c:pt idx="1017">
                  <c:v>383.57424441524313</c:v>
                </c:pt>
                <c:pt idx="1018">
                  <c:v>388.43626806833112</c:v>
                </c:pt>
                <c:pt idx="1019">
                  <c:v>388.10775295663598</c:v>
                </c:pt>
                <c:pt idx="1020">
                  <c:v>386.33377135348223</c:v>
                </c:pt>
                <c:pt idx="1021">
                  <c:v>385.41392904073581</c:v>
                </c:pt>
                <c:pt idx="1022">
                  <c:v>377.33245729303547</c:v>
                </c:pt>
                <c:pt idx="1023">
                  <c:v>377.46386333771352</c:v>
                </c:pt>
                <c:pt idx="1024">
                  <c:v>381.73455978975034</c:v>
                </c:pt>
                <c:pt idx="1025">
                  <c:v>379.76346911957944</c:v>
                </c:pt>
                <c:pt idx="1026">
                  <c:v>378.77792378449408</c:v>
                </c:pt>
                <c:pt idx="1027">
                  <c:v>371.550591327201</c:v>
                </c:pt>
                <c:pt idx="1028">
                  <c:v>365.5059132720105</c:v>
                </c:pt>
                <c:pt idx="1029">
                  <c:v>358.73850197109067</c:v>
                </c:pt>
                <c:pt idx="1030">
                  <c:v>363.14060446780553</c:v>
                </c:pt>
                <c:pt idx="1031">
                  <c:v>359.52693823915899</c:v>
                </c:pt>
                <c:pt idx="1032">
                  <c:v>357.55584756898816</c:v>
                </c:pt>
                <c:pt idx="1033">
                  <c:v>351.70827858081469</c:v>
                </c:pt>
                <c:pt idx="1034">
                  <c:v>359.78975032851508</c:v>
                </c:pt>
                <c:pt idx="1035">
                  <c:v>357.75295663600525</c:v>
                </c:pt>
                <c:pt idx="1036">
                  <c:v>364.65177398160313</c:v>
                </c:pt>
                <c:pt idx="1037">
                  <c:v>368.00262812089352</c:v>
                </c:pt>
                <c:pt idx="1038">
                  <c:v>369.90801576872531</c:v>
                </c:pt>
                <c:pt idx="1039">
                  <c:v>364.65177398160313</c:v>
                </c:pt>
                <c:pt idx="1040">
                  <c:v>367.27989487516425</c:v>
                </c:pt>
                <c:pt idx="1041">
                  <c:v>359.39553219448095</c:v>
                </c:pt>
                <c:pt idx="1042">
                  <c:v>355.12483574244413</c:v>
                </c:pt>
                <c:pt idx="1043">
                  <c:v>358.01576872536134</c:v>
                </c:pt>
                <c:pt idx="1044">
                  <c:v>354.20499342969771</c:v>
                </c:pt>
                <c:pt idx="1045">
                  <c:v>353.48226018396844</c:v>
                </c:pt>
                <c:pt idx="1046">
                  <c:v>351.83968462549274</c:v>
                </c:pt>
                <c:pt idx="1047">
                  <c:v>355.32194480946123</c:v>
                </c:pt>
                <c:pt idx="1048">
                  <c:v>357.49014454664911</c:v>
                </c:pt>
                <c:pt idx="1049">
                  <c:v>346.25492772667542</c:v>
                </c:pt>
                <c:pt idx="1050">
                  <c:v>350.52562417871223</c:v>
                </c:pt>
                <c:pt idx="1051">
                  <c:v>357.09592641261497</c:v>
                </c:pt>
                <c:pt idx="1052">
                  <c:v>355.05913272010508</c:v>
                </c:pt>
                <c:pt idx="1053">
                  <c:v>349.54007884362682</c:v>
                </c:pt>
                <c:pt idx="1054">
                  <c:v>344.61235216819972</c:v>
                </c:pt>
                <c:pt idx="1055">
                  <c:v>347.96320630749011</c:v>
                </c:pt>
                <c:pt idx="1056">
                  <c:v>357.09592641261497</c:v>
                </c:pt>
                <c:pt idx="1057">
                  <c:v>361.36662286465173</c:v>
                </c:pt>
                <c:pt idx="1058">
                  <c:v>361.49802890932983</c:v>
                </c:pt>
                <c:pt idx="1059">
                  <c:v>357.42444152431011</c:v>
                </c:pt>
                <c:pt idx="1060">
                  <c:v>355.38764783180028</c:v>
                </c:pt>
                <c:pt idx="1061">
                  <c:v>355.51905387647832</c:v>
                </c:pt>
                <c:pt idx="1062">
                  <c:v>355.97897503285151</c:v>
                </c:pt>
                <c:pt idx="1063">
                  <c:v>352.49671484888302</c:v>
                </c:pt>
                <c:pt idx="1064">
                  <c:v>351.5111695137976</c:v>
                </c:pt>
                <c:pt idx="1065">
                  <c:v>346.84625492772665</c:v>
                </c:pt>
                <c:pt idx="1066">
                  <c:v>342.64126149802888</c:v>
                </c:pt>
                <c:pt idx="1067">
                  <c:v>337.12220762155061</c:v>
                </c:pt>
                <c:pt idx="1068">
                  <c:v>349.21156373193162</c:v>
                </c:pt>
                <c:pt idx="1069">
                  <c:v>352.56241787122207</c:v>
                </c:pt>
                <c:pt idx="1070">
                  <c:v>362.68068331143235</c:v>
                </c:pt>
                <c:pt idx="1071">
                  <c:v>365.11169513797631</c:v>
                </c:pt>
                <c:pt idx="1072">
                  <c:v>369.57950065703022</c:v>
                </c:pt>
                <c:pt idx="1073">
                  <c:v>377.39816031537447</c:v>
                </c:pt>
                <c:pt idx="1074">
                  <c:v>377.06964520367933</c:v>
                </c:pt>
                <c:pt idx="1075">
                  <c:v>373.5216819973719</c:v>
                </c:pt>
                <c:pt idx="1076">
                  <c:v>376.14980289093296</c:v>
                </c:pt>
                <c:pt idx="1077">
                  <c:v>379.76346911957944</c:v>
                </c:pt>
                <c:pt idx="1078">
                  <c:v>377.72667542706967</c:v>
                </c:pt>
                <c:pt idx="1079">
                  <c:v>375.16425755584754</c:v>
                </c:pt>
                <c:pt idx="1080">
                  <c:v>372.14191852825229</c:v>
                </c:pt>
                <c:pt idx="1081">
                  <c:v>368.5939553219448</c:v>
                </c:pt>
                <c:pt idx="1082">
                  <c:v>371.61629434954006</c:v>
                </c:pt>
                <c:pt idx="1083">
                  <c:v>375.82128777923782</c:v>
                </c:pt>
                <c:pt idx="1084">
                  <c:v>371.8791064388962</c:v>
                </c:pt>
                <c:pt idx="1085">
                  <c:v>369.90801576872531</c:v>
                </c:pt>
                <c:pt idx="1086">
                  <c:v>377.79237844940866</c:v>
                </c:pt>
                <c:pt idx="1087">
                  <c:v>374.50722733245726</c:v>
                </c:pt>
                <c:pt idx="1088">
                  <c:v>372.53613666228648</c:v>
                </c:pt>
                <c:pt idx="1089">
                  <c:v>373.06176084099866</c:v>
                </c:pt>
                <c:pt idx="1090">
                  <c:v>369.90801576872531</c:v>
                </c:pt>
                <c:pt idx="1091">
                  <c:v>368.39684625492771</c:v>
                </c:pt>
                <c:pt idx="1092">
                  <c:v>371.7477003942181</c:v>
                </c:pt>
                <c:pt idx="1093">
                  <c:v>371.35348226018397</c:v>
                </c:pt>
                <c:pt idx="1094">
                  <c:v>367.80551905387642</c:v>
                </c:pt>
                <c:pt idx="1095">
                  <c:v>368.92247043363994</c:v>
                </c:pt>
                <c:pt idx="1096">
                  <c:v>363.60052562417872</c:v>
                </c:pt>
                <c:pt idx="1097">
                  <c:v>365.44021024967145</c:v>
                </c:pt>
                <c:pt idx="1098">
                  <c:v>368.98817345597894</c:v>
                </c:pt>
                <c:pt idx="1099">
                  <c:v>359.3298291721419</c:v>
                </c:pt>
                <c:pt idx="1100">
                  <c:v>359.92115637319318</c:v>
                </c:pt>
                <c:pt idx="1101">
                  <c:v>360.38107752956637</c:v>
                </c:pt>
                <c:pt idx="1102">
                  <c:v>355.12483574244413</c:v>
                </c:pt>
                <c:pt idx="1103">
                  <c:v>351.5111695137976</c:v>
                </c:pt>
                <c:pt idx="1104">
                  <c:v>348.88304862023654</c:v>
                </c:pt>
                <c:pt idx="1105">
                  <c:v>352.43101182654402</c:v>
                </c:pt>
                <c:pt idx="1106">
                  <c:v>346.12352168199737</c:v>
                </c:pt>
                <c:pt idx="1107">
                  <c:v>351.57687253613665</c:v>
                </c:pt>
                <c:pt idx="1108">
                  <c:v>359.72404730617609</c:v>
                </c:pt>
                <c:pt idx="1109">
                  <c:v>352.03679369250983</c:v>
                </c:pt>
                <c:pt idx="1110">
                  <c:v>346.51773981603151</c:v>
                </c:pt>
                <c:pt idx="1111">
                  <c:v>342.64126149802888</c:v>
                </c:pt>
                <c:pt idx="1112">
                  <c:v>352.89093298291721</c:v>
                </c:pt>
                <c:pt idx="1113">
                  <c:v>353.0880420499343</c:v>
                </c:pt>
                <c:pt idx="1114">
                  <c:v>363.14060446780553</c:v>
                </c:pt>
                <c:pt idx="1115">
                  <c:v>358.08147174770039</c:v>
                </c:pt>
                <c:pt idx="1116">
                  <c:v>357.09592641261497</c:v>
                </c:pt>
                <c:pt idx="1117">
                  <c:v>359.46123521681994</c:v>
                </c:pt>
                <c:pt idx="1118">
                  <c:v>361.82654402102497</c:v>
                </c:pt>
                <c:pt idx="1119">
                  <c:v>360.47963206307486</c:v>
                </c:pt>
                <c:pt idx="1120">
                  <c:v>359.1327201051248</c:v>
                </c:pt>
                <c:pt idx="1121">
                  <c:v>359.06701708278581</c:v>
                </c:pt>
                <c:pt idx="1122">
                  <c:v>358.60709592641257</c:v>
                </c:pt>
                <c:pt idx="1123">
                  <c:v>359.26412614980285</c:v>
                </c:pt>
                <c:pt idx="1124">
                  <c:v>354.13929040735871</c:v>
                </c:pt>
                <c:pt idx="1125">
                  <c:v>357.29303547963207</c:v>
                </c:pt>
                <c:pt idx="1126">
                  <c:v>360.38107752956637</c:v>
                </c:pt>
                <c:pt idx="1127">
                  <c:v>366.62286465177397</c:v>
                </c:pt>
                <c:pt idx="1128">
                  <c:v>369.77660972404732</c:v>
                </c:pt>
                <c:pt idx="1129">
                  <c:v>376.08409986859397</c:v>
                </c:pt>
                <c:pt idx="1130">
                  <c:v>374.63863337713536</c:v>
                </c:pt>
                <c:pt idx="1131">
                  <c:v>374.77003942181341</c:v>
                </c:pt>
                <c:pt idx="1132">
                  <c:v>377.00394218134034</c:v>
                </c:pt>
                <c:pt idx="1133">
                  <c:v>365.44021024967145</c:v>
                </c:pt>
                <c:pt idx="1134">
                  <c:v>356.11038107752955</c:v>
                </c:pt>
                <c:pt idx="1135">
                  <c:v>353.2851511169514</c:v>
                </c:pt>
                <c:pt idx="1136">
                  <c:v>356.50459921156369</c:v>
                </c:pt>
                <c:pt idx="1137">
                  <c:v>349.60578186596581</c:v>
                </c:pt>
                <c:pt idx="1138">
                  <c:v>343.23258869908017</c:v>
                </c:pt>
                <c:pt idx="1139">
                  <c:v>336.00525624178709</c:v>
                </c:pt>
                <c:pt idx="1140">
                  <c:v>329.7634691195795</c:v>
                </c:pt>
                <c:pt idx="1141">
                  <c:v>328.44940867279894</c:v>
                </c:pt>
                <c:pt idx="1142">
                  <c:v>324.77003942181341</c:v>
                </c:pt>
                <c:pt idx="1143">
                  <c:v>325.16425755584754</c:v>
                </c:pt>
                <c:pt idx="1144">
                  <c:v>323.85019710906698</c:v>
                </c:pt>
                <c:pt idx="1145">
                  <c:v>327.20105124835737</c:v>
                </c:pt>
                <c:pt idx="1146">
                  <c:v>325.29566360052559</c:v>
                </c:pt>
                <c:pt idx="1147">
                  <c:v>325.42706964520369</c:v>
                </c:pt>
                <c:pt idx="1148">
                  <c:v>319.77660972404732</c:v>
                </c:pt>
                <c:pt idx="1149">
                  <c:v>317.87122207621553</c:v>
                </c:pt>
                <c:pt idx="1150">
                  <c:v>321.22207621550592</c:v>
                </c:pt>
                <c:pt idx="1151">
                  <c:v>316.36005256241782</c:v>
                </c:pt>
                <c:pt idx="1152">
                  <c:v>309.1327201051248</c:v>
                </c:pt>
                <c:pt idx="1153">
                  <c:v>317.1484888304862</c:v>
                </c:pt>
                <c:pt idx="1154">
                  <c:v>309.59264126149799</c:v>
                </c:pt>
                <c:pt idx="1155">
                  <c:v>308.14717477003938</c:v>
                </c:pt>
                <c:pt idx="1156">
                  <c:v>311.10381077529564</c:v>
                </c:pt>
                <c:pt idx="1157">
                  <c:v>317.01708278580816</c:v>
                </c:pt>
                <c:pt idx="1158">
                  <c:v>323.5216819973719</c:v>
                </c:pt>
                <c:pt idx="1159">
                  <c:v>323.78449408672799</c:v>
                </c:pt>
                <c:pt idx="1160">
                  <c:v>320.4336399474376</c:v>
                </c:pt>
                <c:pt idx="1161">
                  <c:v>323.12746386333771</c:v>
                </c:pt>
                <c:pt idx="1162">
                  <c:v>317.34559789750324</c:v>
                </c:pt>
                <c:pt idx="1163">
                  <c:v>317.47700394218134</c:v>
                </c:pt>
                <c:pt idx="1164">
                  <c:v>319.31668856767413</c:v>
                </c:pt>
                <c:pt idx="1165">
                  <c:v>314.71747700394218</c:v>
                </c:pt>
                <c:pt idx="1166">
                  <c:v>326.14980289093296</c:v>
                </c:pt>
                <c:pt idx="1167">
                  <c:v>331.47174770039425</c:v>
                </c:pt>
                <c:pt idx="1168">
                  <c:v>330.81471747700391</c:v>
                </c:pt>
                <c:pt idx="1169">
                  <c:v>325.22996057818659</c:v>
                </c:pt>
                <c:pt idx="1170">
                  <c:v>316.68856767411302</c:v>
                </c:pt>
                <c:pt idx="1171">
                  <c:v>316.49145860709592</c:v>
                </c:pt>
                <c:pt idx="1172">
                  <c:v>317.41130091984229</c:v>
                </c:pt>
                <c:pt idx="1173">
                  <c:v>322.20762155059128</c:v>
                </c:pt>
                <c:pt idx="1174">
                  <c:v>320.3022339027595</c:v>
                </c:pt>
                <c:pt idx="1175">
                  <c:v>314.71747700394218</c:v>
                </c:pt>
                <c:pt idx="1176">
                  <c:v>312.81208935611039</c:v>
                </c:pt>
                <c:pt idx="1177">
                  <c:v>311.62943495400788</c:v>
                </c:pt>
                <c:pt idx="1178">
                  <c:v>300.13140604467804</c:v>
                </c:pt>
                <c:pt idx="1179">
                  <c:v>304.5992115637319</c:v>
                </c:pt>
                <c:pt idx="1180">
                  <c:v>302.16819973718793</c:v>
                </c:pt>
                <c:pt idx="1181">
                  <c:v>303.54796320630749</c:v>
                </c:pt>
                <c:pt idx="1182">
                  <c:v>301.24835742444151</c:v>
                </c:pt>
                <c:pt idx="1183">
                  <c:v>302.23390275952693</c:v>
                </c:pt>
                <c:pt idx="1184">
                  <c:v>296.84625492772665</c:v>
                </c:pt>
                <c:pt idx="1185">
                  <c:v>294.21813403416559</c:v>
                </c:pt>
                <c:pt idx="1186">
                  <c:v>300.26281208935609</c:v>
                </c:pt>
                <c:pt idx="1187">
                  <c:v>290.27595269382391</c:v>
                </c:pt>
                <c:pt idx="1188">
                  <c:v>288.76478318002631</c:v>
                </c:pt>
                <c:pt idx="1189">
                  <c:v>294.67805519053877</c:v>
                </c:pt>
                <c:pt idx="1190">
                  <c:v>295.53219448094609</c:v>
                </c:pt>
                <c:pt idx="1191">
                  <c:v>302.82522996057821</c:v>
                </c:pt>
                <c:pt idx="1192">
                  <c:v>307.49014454664911</c:v>
                </c:pt>
                <c:pt idx="1193">
                  <c:v>307.8186596583443</c:v>
                </c:pt>
                <c:pt idx="1194">
                  <c:v>305.97897503285151</c:v>
                </c:pt>
                <c:pt idx="1195">
                  <c:v>303.1537450722733</c:v>
                </c:pt>
                <c:pt idx="1196">
                  <c:v>300.91984231274637</c:v>
                </c:pt>
                <c:pt idx="1197">
                  <c:v>301.24835742444151</c:v>
                </c:pt>
                <c:pt idx="1198">
                  <c:v>299.01445466491458</c:v>
                </c:pt>
                <c:pt idx="1199">
                  <c:v>307.42444152431011</c:v>
                </c:pt>
                <c:pt idx="1200">
                  <c:v>309.52693823915899</c:v>
                </c:pt>
                <c:pt idx="1201">
                  <c:v>306.50459921156369</c:v>
                </c:pt>
                <c:pt idx="1202">
                  <c:v>302.03679369250983</c:v>
                </c:pt>
                <c:pt idx="1203">
                  <c:v>297.17477003942179</c:v>
                </c:pt>
                <c:pt idx="1204">
                  <c:v>290.07884362680682</c:v>
                </c:pt>
                <c:pt idx="1205">
                  <c:v>287.18791064388961</c:v>
                </c:pt>
                <c:pt idx="1206">
                  <c:v>298.29172141918525</c:v>
                </c:pt>
                <c:pt idx="1207">
                  <c:v>301.90538764783179</c:v>
                </c:pt>
                <c:pt idx="1208">
                  <c:v>295.99211563731927</c:v>
                </c:pt>
                <c:pt idx="1209">
                  <c:v>295.0722733245729</c:v>
                </c:pt>
                <c:pt idx="1210">
                  <c:v>298.48883048620235</c:v>
                </c:pt>
                <c:pt idx="1211">
                  <c:v>291.65571616294346</c:v>
                </c:pt>
                <c:pt idx="1212">
                  <c:v>285.21681997371877</c:v>
                </c:pt>
                <c:pt idx="1213">
                  <c:v>282.98291721419184</c:v>
                </c:pt>
                <c:pt idx="1214">
                  <c:v>278.25229960578184</c:v>
                </c:pt>
                <c:pt idx="1215">
                  <c:v>275.42706964520369</c:v>
                </c:pt>
                <c:pt idx="1216">
                  <c:v>281.86596583442838</c:v>
                </c:pt>
                <c:pt idx="1217">
                  <c:v>282.12877792378447</c:v>
                </c:pt>
                <c:pt idx="1218">
                  <c:v>289.61892247043363</c:v>
                </c:pt>
                <c:pt idx="1219">
                  <c:v>280.02628120893559</c:v>
                </c:pt>
                <c:pt idx="1220">
                  <c:v>278.77792378449408</c:v>
                </c:pt>
                <c:pt idx="1221">
                  <c:v>272.33902759526939</c:v>
                </c:pt>
                <c:pt idx="1222">
                  <c:v>267.47700394218134</c:v>
                </c:pt>
                <c:pt idx="1223">
                  <c:v>266.29434954007883</c:v>
                </c:pt>
                <c:pt idx="1224">
                  <c:v>264.0604467805519</c:v>
                </c:pt>
                <c:pt idx="1225">
                  <c:v>259.06701708278581</c:v>
                </c:pt>
                <c:pt idx="1226">
                  <c:v>263.46911957950067</c:v>
                </c:pt>
                <c:pt idx="1227">
                  <c:v>268.26544021024966</c:v>
                </c:pt>
                <c:pt idx="1228">
                  <c:v>269.64520367936922</c:v>
                </c:pt>
                <c:pt idx="1229">
                  <c:v>268.46254927726676</c:v>
                </c:pt>
                <c:pt idx="1230">
                  <c:v>268.79106438896184</c:v>
                </c:pt>
                <c:pt idx="1231">
                  <c:v>276.93823915900128</c:v>
                </c:pt>
                <c:pt idx="1232">
                  <c:v>273.58738501971089</c:v>
                </c:pt>
                <c:pt idx="1233">
                  <c:v>274.04730617608408</c:v>
                </c:pt>
                <c:pt idx="1234">
                  <c:v>273.71879106438894</c:v>
                </c:pt>
                <c:pt idx="1235">
                  <c:v>271.09067017082782</c:v>
                </c:pt>
                <c:pt idx="1236">
                  <c:v>280.55190538764782</c:v>
                </c:pt>
                <c:pt idx="1237">
                  <c:v>278.25229960578184</c:v>
                </c:pt>
                <c:pt idx="1238">
                  <c:v>280.22339027595268</c:v>
                </c:pt>
                <c:pt idx="1239">
                  <c:v>284.49408672798944</c:v>
                </c:pt>
                <c:pt idx="1240">
                  <c:v>283.83705650459922</c:v>
                </c:pt>
                <c:pt idx="1241">
                  <c:v>292.96977660972408</c:v>
                </c:pt>
                <c:pt idx="1242">
                  <c:v>293.03547963206307</c:v>
                </c:pt>
                <c:pt idx="1243">
                  <c:v>291.32720105124838</c:v>
                </c:pt>
                <c:pt idx="1244">
                  <c:v>304.79632063074899</c:v>
                </c:pt>
                <c:pt idx="1245">
                  <c:v>303.54796320630749</c:v>
                </c:pt>
                <c:pt idx="1246">
                  <c:v>300.91984231274637</c:v>
                </c:pt>
                <c:pt idx="1247">
                  <c:v>300.19710906701704</c:v>
                </c:pt>
                <c:pt idx="1248">
                  <c:v>295.33508541392905</c:v>
                </c:pt>
                <c:pt idx="1249">
                  <c:v>294.61235216819972</c:v>
                </c:pt>
                <c:pt idx="1250">
                  <c:v>290.99868593955318</c:v>
                </c:pt>
                <c:pt idx="1251">
                  <c:v>293.10118265440207</c:v>
                </c:pt>
                <c:pt idx="1252">
                  <c:v>286.00525624178709</c:v>
                </c:pt>
                <c:pt idx="1253">
                  <c:v>286.13666228646514</c:v>
                </c:pt>
                <c:pt idx="1254">
                  <c:v>279.5663600525624</c:v>
                </c:pt>
                <c:pt idx="1255">
                  <c:v>270.36793692509855</c:v>
                </c:pt>
                <c:pt idx="1256">
                  <c:v>273.98160315374508</c:v>
                </c:pt>
                <c:pt idx="1257">
                  <c:v>273.78449408672799</c:v>
                </c:pt>
                <c:pt idx="1258">
                  <c:v>269.38239159001313</c:v>
                </c:pt>
                <c:pt idx="1259">
                  <c:v>280.48620236530877</c:v>
                </c:pt>
                <c:pt idx="1260">
                  <c:v>277.85808147174771</c:v>
                </c:pt>
                <c:pt idx="1261">
                  <c:v>283.18002628120894</c:v>
                </c:pt>
                <c:pt idx="1262">
                  <c:v>282.91721419185285</c:v>
                </c:pt>
                <c:pt idx="1263">
                  <c:v>281.60315374507223</c:v>
                </c:pt>
                <c:pt idx="1264">
                  <c:v>283.50854139290408</c:v>
                </c:pt>
                <c:pt idx="1265">
                  <c:v>283.57424441524307</c:v>
                </c:pt>
                <c:pt idx="1266">
                  <c:v>280.81471747700397</c:v>
                </c:pt>
                <c:pt idx="1267">
                  <c:v>281.86596583442838</c:v>
                </c:pt>
                <c:pt idx="1268">
                  <c:v>288.10775295663598</c:v>
                </c:pt>
                <c:pt idx="1269">
                  <c:v>289.75032851511168</c:v>
                </c:pt>
                <c:pt idx="1270">
                  <c:v>301.57687253613665</c:v>
                </c:pt>
                <c:pt idx="1271">
                  <c:v>302.75952693823916</c:v>
                </c:pt>
                <c:pt idx="1272">
                  <c:v>305.32194480946123</c:v>
                </c:pt>
                <c:pt idx="1273">
                  <c:v>304.33639947437581</c:v>
                </c:pt>
                <c:pt idx="1274">
                  <c:v>303.74507227332452</c:v>
                </c:pt>
                <c:pt idx="1275">
                  <c:v>303.35085413929039</c:v>
                </c:pt>
                <c:pt idx="1276">
                  <c:v>299.34296977660972</c:v>
                </c:pt>
                <c:pt idx="1277">
                  <c:v>297.37187910643888</c:v>
                </c:pt>
                <c:pt idx="1278">
                  <c:v>292.70696452036793</c:v>
                </c:pt>
                <c:pt idx="1279">
                  <c:v>290.40735873850196</c:v>
                </c:pt>
                <c:pt idx="1280">
                  <c:v>285.21681997371877</c:v>
                </c:pt>
                <c:pt idx="1281">
                  <c:v>287.71353482260184</c:v>
                </c:pt>
                <c:pt idx="1282">
                  <c:v>286.13666228646514</c:v>
                </c:pt>
                <c:pt idx="1283">
                  <c:v>281.53745072273324</c:v>
                </c:pt>
                <c:pt idx="1284">
                  <c:v>274.9671484888305</c:v>
                </c:pt>
                <c:pt idx="1285">
                  <c:v>271.02496714848883</c:v>
                </c:pt>
                <c:pt idx="1286">
                  <c:v>272.01051248357425</c:v>
                </c:pt>
                <c:pt idx="1287">
                  <c:v>270.49934296977659</c:v>
                </c:pt>
                <c:pt idx="1288">
                  <c:v>272.33902759526939</c:v>
                </c:pt>
                <c:pt idx="1289">
                  <c:v>272.33902759526939</c:v>
                </c:pt>
                <c:pt idx="1290">
                  <c:v>277.20105124835737</c:v>
                </c:pt>
                <c:pt idx="1291">
                  <c:v>279.43495400788436</c:v>
                </c:pt>
                <c:pt idx="1292">
                  <c:v>280.35479632063073</c:v>
                </c:pt>
                <c:pt idx="1293">
                  <c:v>280.15768725361363</c:v>
                </c:pt>
                <c:pt idx="1294">
                  <c:v>274.70433639947436</c:v>
                </c:pt>
                <c:pt idx="1295">
                  <c:v>277.98948751642575</c:v>
                </c:pt>
                <c:pt idx="1296">
                  <c:v>280.35479632063073</c:v>
                </c:pt>
                <c:pt idx="1297">
                  <c:v>284.23127463863335</c:v>
                </c:pt>
                <c:pt idx="1298">
                  <c:v>290.80157687253609</c:v>
                </c:pt>
                <c:pt idx="1299">
                  <c:v>306.89881734559788</c:v>
                </c:pt>
                <c:pt idx="1300">
                  <c:v>307.8843626806833</c:v>
                </c:pt>
                <c:pt idx="1301">
                  <c:v>306.57030223390274</c:v>
                </c:pt>
                <c:pt idx="1302">
                  <c:v>303.61366622864654</c:v>
                </c:pt>
                <c:pt idx="1303">
                  <c:v>312.15505913272006</c:v>
                </c:pt>
                <c:pt idx="1304">
                  <c:v>320.17082785808145</c:v>
                </c:pt>
                <c:pt idx="1305">
                  <c:v>315.90013140604464</c:v>
                </c:pt>
                <c:pt idx="1306">
                  <c:v>311.49802890932978</c:v>
                </c:pt>
                <c:pt idx="1307">
                  <c:v>308.14717477003938</c:v>
                </c:pt>
                <c:pt idx="1308">
                  <c:v>303.02233902759525</c:v>
                </c:pt>
                <c:pt idx="1309">
                  <c:v>308.47568988173458</c:v>
                </c:pt>
                <c:pt idx="1310">
                  <c:v>305.91327201051246</c:v>
                </c:pt>
                <c:pt idx="1311">
                  <c:v>306.96452036793693</c:v>
                </c:pt>
                <c:pt idx="1312">
                  <c:v>310.05256241787117</c:v>
                </c:pt>
                <c:pt idx="1313">
                  <c:v>309.85545335085408</c:v>
                </c:pt>
                <c:pt idx="1314">
                  <c:v>308.40998685939553</c:v>
                </c:pt>
                <c:pt idx="1315">
                  <c:v>315.90013140604464</c:v>
                </c:pt>
                <c:pt idx="1316">
                  <c:v>307.29303547963207</c:v>
                </c:pt>
                <c:pt idx="1317">
                  <c:v>304.99342969776609</c:v>
                </c:pt>
                <c:pt idx="1318">
                  <c:v>300.91984231274637</c:v>
                </c:pt>
                <c:pt idx="1319">
                  <c:v>304.5992115637319</c:v>
                </c:pt>
                <c:pt idx="1320">
                  <c:v>310.11826544021028</c:v>
                </c:pt>
                <c:pt idx="1321">
                  <c:v>304.99342969776609</c:v>
                </c:pt>
                <c:pt idx="1322">
                  <c:v>303.61366622864654</c:v>
                </c:pt>
                <c:pt idx="1323">
                  <c:v>295.33508541392905</c:v>
                </c:pt>
                <c:pt idx="1324">
                  <c:v>298.68593955321944</c:v>
                </c:pt>
                <c:pt idx="1325">
                  <c:v>302.03679369250983</c:v>
                </c:pt>
                <c:pt idx="1326">
                  <c:v>309.1327201051248</c:v>
                </c:pt>
                <c:pt idx="1327">
                  <c:v>302.89093298291721</c:v>
                </c:pt>
                <c:pt idx="1328">
                  <c:v>303.87647831800263</c:v>
                </c:pt>
                <c:pt idx="1329">
                  <c:v>304.53350854139291</c:v>
                </c:pt>
                <c:pt idx="1330">
                  <c:v>306.83311432325888</c:v>
                </c:pt>
                <c:pt idx="1331">
                  <c:v>297.30617608409983</c:v>
                </c:pt>
                <c:pt idx="1332">
                  <c:v>299.27726675427067</c:v>
                </c:pt>
                <c:pt idx="1333">
                  <c:v>311.10381077529564</c:v>
                </c:pt>
                <c:pt idx="1334">
                  <c:v>311.10381077529564</c:v>
                </c:pt>
                <c:pt idx="1335">
                  <c:v>313.20630749014452</c:v>
                </c:pt>
                <c:pt idx="1336">
                  <c:v>307.42444152431011</c:v>
                </c:pt>
                <c:pt idx="1337">
                  <c:v>297.89750328515112</c:v>
                </c:pt>
                <c:pt idx="1338">
                  <c:v>306.43889618922469</c:v>
                </c:pt>
                <c:pt idx="1339">
                  <c:v>319.18528252299603</c:v>
                </c:pt>
                <c:pt idx="1340">
                  <c:v>319.97371879106441</c:v>
                </c:pt>
                <c:pt idx="1341">
                  <c:v>316.03153745072274</c:v>
                </c:pt>
                <c:pt idx="1342">
                  <c:v>307.49014454664911</c:v>
                </c:pt>
                <c:pt idx="1343">
                  <c:v>312.15505913272006</c:v>
                </c:pt>
                <c:pt idx="1344">
                  <c:v>311.16951379763469</c:v>
                </c:pt>
                <c:pt idx="1345">
                  <c:v>312.08935611038106</c:v>
                </c:pt>
                <c:pt idx="1346">
                  <c:v>310.18396846254927</c:v>
                </c:pt>
                <c:pt idx="1347">
                  <c:v>305.05913272010508</c:v>
                </c:pt>
                <c:pt idx="1348">
                  <c:v>299.93429697766095</c:v>
                </c:pt>
                <c:pt idx="1349">
                  <c:v>297.63469119579497</c:v>
                </c:pt>
                <c:pt idx="1350">
                  <c:v>294.08672798948749</c:v>
                </c:pt>
                <c:pt idx="1351">
                  <c:v>294.28383705650458</c:v>
                </c:pt>
                <c:pt idx="1352">
                  <c:v>292.50985545335084</c:v>
                </c:pt>
                <c:pt idx="1353">
                  <c:v>297.30617608409983</c:v>
                </c:pt>
                <c:pt idx="1354">
                  <c:v>294.67805519053877</c:v>
                </c:pt>
                <c:pt idx="1355">
                  <c:v>296.64914586070955</c:v>
                </c:pt>
                <c:pt idx="1356">
                  <c:v>303.54796320630749</c:v>
                </c:pt>
                <c:pt idx="1357">
                  <c:v>302.56241787122207</c:v>
                </c:pt>
                <c:pt idx="1358">
                  <c:v>294.67805519053877</c:v>
                </c:pt>
                <c:pt idx="1359">
                  <c:v>292.70696452036793</c:v>
                </c:pt>
                <c:pt idx="1360">
                  <c:v>288.8961892247043</c:v>
                </c:pt>
                <c:pt idx="1361">
                  <c:v>294.54664914586067</c:v>
                </c:pt>
                <c:pt idx="1362">
                  <c:v>295.00657030223385</c:v>
                </c:pt>
                <c:pt idx="1363">
                  <c:v>285.74244415243101</c:v>
                </c:pt>
                <c:pt idx="1364">
                  <c:v>281.80026281208933</c:v>
                </c:pt>
                <c:pt idx="1365">
                  <c:v>274.9671484888305</c:v>
                </c:pt>
                <c:pt idx="1366">
                  <c:v>250.59132720105123</c:v>
                </c:pt>
                <c:pt idx="1367">
                  <c:v>262.4178712220762</c:v>
                </c:pt>
                <c:pt idx="1368">
                  <c:v>262.68068331143235</c:v>
                </c:pt>
                <c:pt idx="1369">
                  <c:v>262.81208935611039</c:v>
                </c:pt>
                <c:pt idx="1370">
                  <c:v>262.94349540078844</c:v>
                </c:pt>
                <c:pt idx="1371">
                  <c:v>261.49802890932978</c:v>
                </c:pt>
                <c:pt idx="1372">
                  <c:v>262.48357424441525</c:v>
                </c:pt>
                <c:pt idx="1373">
                  <c:v>249.34296977660972</c:v>
                </c:pt>
                <c:pt idx="1374">
                  <c:v>247.30617608409986</c:v>
                </c:pt>
                <c:pt idx="1375">
                  <c:v>246.7148488830486</c:v>
                </c:pt>
                <c:pt idx="1376">
                  <c:v>247.24047306176084</c:v>
                </c:pt>
                <c:pt idx="1377">
                  <c:v>237.18791064388961</c:v>
                </c:pt>
                <c:pt idx="1378">
                  <c:v>237.71353482260182</c:v>
                </c:pt>
                <c:pt idx="1379">
                  <c:v>245.40078843626807</c:v>
                </c:pt>
                <c:pt idx="1380">
                  <c:v>249.99999999999997</c:v>
                </c:pt>
                <c:pt idx="1381">
                  <c:v>249.01445466491455</c:v>
                </c:pt>
                <c:pt idx="1382">
                  <c:v>249.34296977660972</c:v>
                </c:pt>
                <c:pt idx="1383">
                  <c:v>243.23258869908017</c:v>
                </c:pt>
                <c:pt idx="1384">
                  <c:v>243.10118265440209</c:v>
                </c:pt>
                <c:pt idx="1385">
                  <c:v>242.77266754270698</c:v>
                </c:pt>
                <c:pt idx="1386">
                  <c:v>246.38633377135346</c:v>
                </c:pt>
                <c:pt idx="1387">
                  <c:v>248.02890932982916</c:v>
                </c:pt>
                <c:pt idx="1388">
                  <c:v>257.55584756898816</c:v>
                </c:pt>
                <c:pt idx="1389">
                  <c:v>262.15505913272011</c:v>
                </c:pt>
                <c:pt idx="1390">
                  <c:v>258.93561103810771</c:v>
                </c:pt>
                <c:pt idx="1391">
                  <c:v>264.19185282522994</c:v>
                </c:pt>
                <c:pt idx="1392">
                  <c:v>267.14848883048614</c:v>
                </c:pt>
                <c:pt idx="1393">
                  <c:v>267.08278580814715</c:v>
                </c:pt>
                <c:pt idx="1394">
                  <c:v>264.12614980289095</c:v>
                </c:pt>
                <c:pt idx="1395">
                  <c:v>271.15637319316687</c:v>
                </c:pt>
                <c:pt idx="1396">
                  <c:v>263.60052562417866</c:v>
                </c:pt>
                <c:pt idx="1397">
                  <c:v>262.81208935611039</c:v>
                </c:pt>
                <c:pt idx="1398">
                  <c:v>264.12614980289095</c:v>
                </c:pt>
                <c:pt idx="1399">
                  <c:v>265.76872536136665</c:v>
                </c:pt>
                <c:pt idx="1400">
                  <c:v>265.44021024967145</c:v>
                </c:pt>
                <c:pt idx="1401">
                  <c:v>266.16294349540078</c:v>
                </c:pt>
                <c:pt idx="1402">
                  <c:v>272.27332457293033</c:v>
                </c:pt>
                <c:pt idx="1403">
                  <c:v>266.03153745072274</c:v>
                </c:pt>
                <c:pt idx="1404">
                  <c:v>268.72536136662285</c:v>
                </c:pt>
                <c:pt idx="1405">
                  <c:v>263.33771353482257</c:v>
                </c:pt>
                <c:pt idx="1406">
                  <c:v>256.83311432325888</c:v>
                </c:pt>
                <c:pt idx="1407">
                  <c:v>256.2417871222076</c:v>
                </c:pt>
                <c:pt idx="1408">
                  <c:v>251.77398160315374</c:v>
                </c:pt>
                <c:pt idx="1409">
                  <c:v>249.67148488830486</c:v>
                </c:pt>
                <c:pt idx="1410">
                  <c:v>246.32063074901447</c:v>
                </c:pt>
                <c:pt idx="1411">
                  <c:v>234.16557161629433</c:v>
                </c:pt>
                <c:pt idx="1412">
                  <c:v>244.21813403416556</c:v>
                </c:pt>
                <c:pt idx="1413">
                  <c:v>234.62549277266754</c:v>
                </c:pt>
                <c:pt idx="1414">
                  <c:v>244.80946123521679</c:v>
                </c:pt>
                <c:pt idx="1415">
                  <c:v>240.14454664914584</c:v>
                </c:pt>
                <c:pt idx="1416">
                  <c:v>235.61103810775293</c:v>
                </c:pt>
                <c:pt idx="1417">
                  <c:v>235.21681997371877</c:v>
                </c:pt>
                <c:pt idx="1418">
                  <c:v>233.77135348226017</c:v>
                </c:pt>
                <c:pt idx="1419">
                  <c:v>237.71353482260182</c:v>
                </c:pt>
                <c:pt idx="1420">
                  <c:v>233.37713534822603</c:v>
                </c:pt>
                <c:pt idx="1421">
                  <c:v>238.63337713534821</c:v>
                </c:pt>
                <c:pt idx="1422">
                  <c:v>243.75821287779237</c:v>
                </c:pt>
                <c:pt idx="1423">
                  <c:v>242.57555847568989</c:v>
                </c:pt>
                <c:pt idx="1424">
                  <c:v>252.43101182654402</c:v>
                </c:pt>
                <c:pt idx="1425">
                  <c:v>238.63337713534821</c:v>
                </c:pt>
                <c:pt idx="1426">
                  <c:v>233.04862023653087</c:v>
                </c:pt>
                <c:pt idx="1427">
                  <c:v>231.76741130091983</c:v>
                </c:pt>
                <c:pt idx="1428">
                  <c:v>230.48620236530877</c:v>
                </c:pt>
                <c:pt idx="1429">
                  <c:v>222.79894875164254</c:v>
                </c:pt>
                <c:pt idx="1430">
                  <c:v>228.97503285151117</c:v>
                </c:pt>
                <c:pt idx="1431">
                  <c:v>237.84494086727992</c:v>
                </c:pt>
                <c:pt idx="1432">
                  <c:v>241.13009198423129</c:v>
                </c:pt>
                <c:pt idx="1433">
                  <c:v>245.0722733245729</c:v>
                </c:pt>
                <c:pt idx="1434">
                  <c:v>243.88961892247042</c:v>
                </c:pt>
                <c:pt idx="1435">
                  <c:v>239.81603153745073</c:v>
                </c:pt>
                <c:pt idx="1436">
                  <c:v>245.72930354796318</c:v>
                </c:pt>
                <c:pt idx="1437">
                  <c:v>243.75821287779237</c:v>
                </c:pt>
                <c:pt idx="1438">
                  <c:v>249.67148488830486</c:v>
                </c:pt>
                <c:pt idx="1439">
                  <c:v>249.99999999999997</c:v>
                </c:pt>
                <c:pt idx="1440">
                  <c:v>242.31274638633377</c:v>
                </c:pt>
                <c:pt idx="1441">
                  <c:v>236.20236530880422</c:v>
                </c:pt>
                <c:pt idx="1442">
                  <c:v>228.64651773981601</c:v>
                </c:pt>
                <c:pt idx="1443">
                  <c:v>220.36793692509855</c:v>
                </c:pt>
                <c:pt idx="1444">
                  <c:v>215.83442838370564</c:v>
                </c:pt>
                <c:pt idx="1445">
                  <c:v>206.24178712220763</c:v>
                </c:pt>
                <c:pt idx="1446">
                  <c:v>209.52693823915899</c:v>
                </c:pt>
                <c:pt idx="1447">
                  <c:v>212.02365308804207</c:v>
                </c:pt>
                <c:pt idx="1448">
                  <c:v>204.00788436268067</c:v>
                </c:pt>
                <c:pt idx="1449">
                  <c:v>205.25624178712218</c:v>
                </c:pt>
                <c:pt idx="1450">
                  <c:v>198.3574244415243</c:v>
                </c:pt>
                <c:pt idx="1451">
                  <c:v>192.83837056504601</c:v>
                </c:pt>
                <c:pt idx="1452">
                  <c:v>196.38633377135349</c:v>
                </c:pt>
                <c:pt idx="1453">
                  <c:v>206.89881734559788</c:v>
                </c:pt>
                <c:pt idx="1454">
                  <c:v>205.32194480946123</c:v>
                </c:pt>
                <c:pt idx="1455">
                  <c:v>204.66491458607095</c:v>
                </c:pt>
                <c:pt idx="1456">
                  <c:v>211.23521681997369</c:v>
                </c:pt>
                <c:pt idx="1457">
                  <c:v>212.22076215505911</c:v>
                </c:pt>
                <c:pt idx="1458">
                  <c:v>219.44809461235215</c:v>
                </c:pt>
                <c:pt idx="1459">
                  <c:v>221.22207621550592</c:v>
                </c:pt>
                <c:pt idx="1460">
                  <c:v>228.31800262812089</c:v>
                </c:pt>
                <c:pt idx="1461">
                  <c:v>225.0328515111695</c:v>
                </c:pt>
                <c:pt idx="1462">
                  <c:v>228.97503285151117</c:v>
                </c:pt>
                <c:pt idx="1463">
                  <c:v>233.44283837056506</c:v>
                </c:pt>
                <c:pt idx="1464">
                  <c:v>231.60315374507226</c:v>
                </c:pt>
                <c:pt idx="1465">
                  <c:v>222.27332457293033</c:v>
                </c:pt>
                <c:pt idx="1466">
                  <c:v>232.12877792378447</c:v>
                </c:pt>
                <c:pt idx="1467">
                  <c:v>221.94480946123522</c:v>
                </c:pt>
                <c:pt idx="1468">
                  <c:v>223.5216819973719</c:v>
                </c:pt>
                <c:pt idx="1469">
                  <c:v>221.22207621550592</c:v>
                </c:pt>
                <c:pt idx="1470">
                  <c:v>232.26018396846254</c:v>
                </c:pt>
                <c:pt idx="1471">
                  <c:v>225.36136662286464</c:v>
                </c:pt>
                <c:pt idx="1472">
                  <c:v>231.70170827858081</c:v>
                </c:pt>
                <c:pt idx="1473">
                  <c:v>238.04204993429695</c:v>
                </c:pt>
                <c:pt idx="1474">
                  <c:v>235.21681997371877</c:v>
                </c:pt>
                <c:pt idx="1475">
                  <c:v>244.41524310118265</c:v>
                </c:pt>
                <c:pt idx="1476">
                  <c:v>232.72010512483575</c:v>
                </c:pt>
                <c:pt idx="1477">
                  <c:v>221.61629434954006</c:v>
                </c:pt>
                <c:pt idx="1478">
                  <c:v>225.68988173455978</c:v>
                </c:pt>
                <c:pt idx="1479">
                  <c:v>238.83048620236531</c:v>
                </c:pt>
                <c:pt idx="1480">
                  <c:v>235.54533508541394</c:v>
                </c:pt>
                <c:pt idx="1481">
                  <c:v>234.82260183968464</c:v>
                </c:pt>
                <c:pt idx="1482">
                  <c:v>233.37713534822603</c:v>
                </c:pt>
                <c:pt idx="1483">
                  <c:v>225.22996057818659</c:v>
                </c:pt>
                <c:pt idx="1484">
                  <c:v>212.4178712220762</c:v>
                </c:pt>
                <c:pt idx="1485">
                  <c:v>224.70433639947439</c:v>
                </c:pt>
                <c:pt idx="1486">
                  <c:v>229.5663600525624</c:v>
                </c:pt>
                <c:pt idx="1487">
                  <c:v>233.77135348226017</c:v>
                </c:pt>
                <c:pt idx="1488">
                  <c:v>234.42838370565045</c:v>
                </c:pt>
                <c:pt idx="1489">
                  <c:v>240.01314060446779</c:v>
                </c:pt>
                <c:pt idx="1490">
                  <c:v>241.32720105124832</c:v>
                </c:pt>
                <c:pt idx="1491">
                  <c:v>234.23127463863335</c:v>
                </c:pt>
                <c:pt idx="1492">
                  <c:v>227.33245729303547</c:v>
                </c:pt>
                <c:pt idx="1493">
                  <c:v>222.07621550591324</c:v>
                </c:pt>
                <c:pt idx="1494">
                  <c:v>220.56504599211564</c:v>
                </c:pt>
                <c:pt idx="1495">
                  <c:v>220.17082785808145</c:v>
                </c:pt>
                <c:pt idx="1496">
                  <c:v>217.73981603153746</c:v>
                </c:pt>
                <c:pt idx="1497">
                  <c:v>218.10118265440209</c:v>
                </c:pt>
                <c:pt idx="1498">
                  <c:v>218.46254927726673</c:v>
                </c:pt>
                <c:pt idx="1499">
                  <c:v>219.11957950065704</c:v>
                </c:pt>
                <c:pt idx="1500">
                  <c:v>222.73324572930352</c:v>
                </c:pt>
                <c:pt idx="1501">
                  <c:v>218.46254927726673</c:v>
                </c:pt>
                <c:pt idx="1502">
                  <c:v>214.84888304862025</c:v>
                </c:pt>
                <c:pt idx="1503">
                  <c:v>212.87779237844939</c:v>
                </c:pt>
                <c:pt idx="1504">
                  <c:v>213.8633377135348</c:v>
                </c:pt>
                <c:pt idx="1505">
                  <c:v>217.14848883048617</c:v>
                </c:pt>
                <c:pt idx="1506">
                  <c:v>220.43363994743754</c:v>
                </c:pt>
                <c:pt idx="1507">
                  <c:v>219.97371879106436</c:v>
                </c:pt>
                <c:pt idx="1508">
                  <c:v>214.32325886990799</c:v>
                </c:pt>
                <c:pt idx="1509">
                  <c:v>216.68856767411299</c:v>
                </c:pt>
                <c:pt idx="1510">
                  <c:v>210.38107752956637</c:v>
                </c:pt>
                <c:pt idx="1511">
                  <c:v>198.62023653088042</c:v>
                </c:pt>
                <c:pt idx="1512">
                  <c:v>186.59658344283835</c:v>
                </c:pt>
                <c:pt idx="1513">
                  <c:v>196.12352168199737</c:v>
                </c:pt>
                <c:pt idx="1514">
                  <c:v>192.1813403416557</c:v>
                </c:pt>
                <c:pt idx="1515">
                  <c:v>190.53876478318003</c:v>
                </c:pt>
                <c:pt idx="1516">
                  <c:v>193.42969776609723</c:v>
                </c:pt>
                <c:pt idx="1517">
                  <c:v>195.79500657030223</c:v>
                </c:pt>
                <c:pt idx="1518">
                  <c:v>204.66491458607095</c:v>
                </c:pt>
                <c:pt idx="1519">
                  <c:v>200.32851511169511</c:v>
                </c:pt>
                <c:pt idx="1520">
                  <c:v>195.72930354796318</c:v>
                </c:pt>
                <c:pt idx="1521">
                  <c:v>185.2168199737188</c:v>
                </c:pt>
                <c:pt idx="1522">
                  <c:v>178.25229960578184</c:v>
                </c:pt>
                <c:pt idx="1523">
                  <c:v>178.97503285151114</c:v>
                </c:pt>
                <c:pt idx="1524">
                  <c:v>174.44152431011827</c:v>
                </c:pt>
                <c:pt idx="1525">
                  <c:v>179.5663600525624</c:v>
                </c:pt>
                <c:pt idx="1526">
                  <c:v>168.5939553219448</c:v>
                </c:pt>
                <c:pt idx="1527">
                  <c:v>160.90670170827858</c:v>
                </c:pt>
                <c:pt idx="1528">
                  <c:v>163.92904073587383</c:v>
                </c:pt>
                <c:pt idx="1529">
                  <c:v>168.52825229960575</c:v>
                </c:pt>
                <c:pt idx="1530">
                  <c:v>172.20762155059131</c:v>
                </c:pt>
                <c:pt idx="1531">
                  <c:v>175.42706964520366</c:v>
                </c:pt>
                <c:pt idx="1532">
                  <c:v>167.47700394218131</c:v>
                </c:pt>
                <c:pt idx="1533">
                  <c:v>161.62943495400788</c:v>
                </c:pt>
                <c:pt idx="1534">
                  <c:v>148.48883048620237</c:v>
                </c:pt>
                <c:pt idx="1535">
                  <c:v>150.45992115637318</c:v>
                </c:pt>
                <c:pt idx="1536">
                  <c:v>142.57555847568986</c:v>
                </c:pt>
                <c:pt idx="1537">
                  <c:v>144.21813403416556</c:v>
                </c:pt>
                <c:pt idx="1538">
                  <c:v>153.41655716162944</c:v>
                </c:pt>
                <c:pt idx="1539">
                  <c:v>157.68725361366623</c:v>
                </c:pt>
                <c:pt idx="1540">
                  <c:v>156.17608409986858</c:v>
                </c:pt>
                <c:pt idx="1541">
                  <c:v>154.40210249671483</c:v>
                </c:pt>
                <c:pt idx="1542">
                  <c:v>159.65834428383707</c:v>
                </c:pt>
                <c:pt idx="1543">
                  <c:v>161.13666228646517</c:v>
                </c:pt>
                <c:pt idx="1544">
                  <c:v>162.6149802890933</c:v>
                </c:pt>
                <c:pt idx="1545">
                  <c:v>162.28646517739816</c:v>
                </c:pt>
                <c:pt idx="1546">
                  <c:v>165.83442838370564</c:v>
                </c:pt>
                <c:pt idx="1547">
                  <c:v>163.27201051248358</c:v>
                </c:pt>
                <c:pt idx="1548">
                  <c:v>158.34428383705651</c:v>
                </c:pt>
                <c:pt idx="1549">
                  <c:v>159.65834428383707</c:v>
                </c:pt>
                <c:pt idx="1550">
                  <c:v>155.71616294349539</c:v>
                </c:pt>
                <c:pt idx="1551">
                  <c:v>147.37187910643888</c:v>
                </c:pt>
                <c:pt idx="1552">
                  <c:v>155.38764783180025</c:v>
                </c:pt>
                <c:pt idx="1553">
                  <c:v>160.31537450722732</c:v>
                </c:pt>
                <c:pt idx="1554">
                  <c:v>157.35873850197109</c:v>
                </c:pt>
                <c:pt idx="1555">
                  <c:v>160.84099868593955</c:v>
                </c:pt>
                <c:pt idx="1556">
                  <c:v>153.87647831800263</c:v>
                </c:pt>
                <c:pt idx="1557">
                  <c:v>159.98685939553221</c:v>
                </c:pt>
                <c:pt idx="1558">
                  <c:v>148.29172141918528</c:v>
                </c:pt>
                <c:pt idx="1559">
                  <c:v>140.73587385019712</c:v>
                </c:pt>
                <c:pt idx="1560">
                  <c:v>138.96189224704335</c:v>
                </c:pt>
                <c:pt idx="1561">
                  <c:v>138.43626806833115</c:v>
                </c:pt>
                <c:pt idx="1562">
                  <c:v>134.36268068331142</c:v>
                </c:pt>
                <c:pt idx="1563">
                  <c:v>129.7634691195795</c:v>
                </c:pt>
                <c:pt idx="1564">
                  <c:v>137.12220762155059</c:v>
                </c:pt>
                <c:pt idx="1565">
                  <c:v>132.39159001314059</c:v>
                </c:pt>
                <c:pt idx="1566">
                  <c:v>128.1208935611038</c:v>
                </c:pt>
                <c:pt idx="1567">
                  <c:v>139.94743758212877</c:v>
                </c:pt>
                <c:pt idx="1568">
                  <c:v>130.68331143232589</c:v>
                </c:pt>
                <c:pt idx="1569">
                  <c:v>136.07095926412615</c:v>
                </c:pt>
                <c:pt idx="1570">
                  <c:v>139.61892247043363</c:v>
                </c:pt>
                <c:pt idx="1571">
                  <c:v>127.92378449408672</c:v>
                </c:pt>
                <c:pt idx="1572">
                  <c:v>130.81471747700394</c:v>
                </c:pt>
                <c:pt idx="1573">
                  <c:v>133.70565045992117</c:v>
                </c:pt>
                <c:pt idx="1574">
                  <c:v>123.19316688567673</c:v>
                </c:pt>
                <c:pt idx="1575">
                  <c:v>129.10643889618922</c:v>
                </c:pt>
                <c:pt idx="1576">
                  <c:v>122.86465177398159</c:v>
                </c:pt>
                <c:pt idx="1577">
                  <c:v>134.55978975032852</c:v>
                </c:pt>
                <c:pt idx="1578">
                  <c:v>141.39290407358737</c:v>
                </c:pt>
                <c:pt idx="1579">
                  <c:v>144.21813403416556</c:v>
                </c:pt>
                <c:pt idx="1580">
                  <c:v>146.51773981603154</c:v>
                </c:pt>
                <c:pt idx="1581">
                  <c:v>128.58081471747701</c:v>
                </c:pt>
                <c:pt idx="1582">
                  <c:v>136.13666228646517</c:v>
                </c:pt>
                <c:pt idx="1583">
                  <c:v>148.22601839684623</c:v>
                </c:pt>
                <c:pt idx="1584">
                  <c:v>141.26149802890933</c:v>
                </c:pt>
                <c:pt idx="1585">
                  <c:v>133.37713534822601</c:v>
                </c:pt>
                <c:pt idx="1586">
                  <c:v>125.49277266754271</c:v>
                </c:pt>
                <c:pt idx="1587">
                  <c:v>121.74770039421814</c:v>
                </c:pt>
                <c:pt idx="1588">
                  <c:v>132.06307490144548</c:v>
                </c:pt>
                <c:pt idx="1589">
                  <c:v>116.29434954007884</c:v>
                </c:pt>
                <c:pt idx="1590">
                  <c:v>107.55584756898817</c:v>
                </c:pt>
                <c:pt idx="1591">
                  <c:v>106.76741130091983</c:v>
                </c:pt>
                <c:pt idx="1592">
                  <c:v>108.90275952693823</c:v>
                </c:pt>
                <c:pt idx="1593">
                  <c:v>111.03810775295662</c:v>
                </c:pt>
                <c:pt idx="1594">
                  <c:v>120.2365308804205</c:v>
                </c:pt>
                <c:pt idx="1595">
                  <c:v>112.94349540078844</c:v>
                </c:pt>
                <c:pt idx="1596">
                  <c:v>117.80551905387647</c:v>
                </c:pt>
                <c:pt idx="1597">
                  <c:v>117.27989487516426</c:v>
                </c:pt>
                <c:pt idx="1598">
                  <c:v>127.79237844940866</c:v>
                </c:pt>
                <c:pt idx="1599">
                  <c:v>128.1208935611038</c:v>
                </c:pt>
                <c:pt idx="1600">
                  <c:v>130.74901445466489</c:v>
                </c:pt>
                <c:pt idx="1601">
                  <c:v>139.61892247043363</c:v>
                </c:pt>
                <c:pt idx="1602">
                  <c:v>140.27595269382391</c:v>
                </c:pt>
                <c:pt idx="1603">
                  <c:v>140.27595269382391</c:v>
                </c:pt>
              </c:numCache>
            </c:numRef>
          </c:val>
          <c:smooth val="0"/>
          <c:extLst>
            <c:ext xmlns:c16="http://schemas.microsoft.com/office/drawing/2014/chart" uri="{C3380CC4-5D6E-409C-BE32-E72D297353CC}">
              <c16:uniqueId val="{00000001-6BB0-4292-A989-846C9D985524}"/>
            </c:ext>
          </c:extLst>
        </c:ser>
        <c:dLbls>
          <c:showLegendKey val="0"/>
          <c:showVal val="0"/>
          <c:showCatName val="0"/>
          <c:showSerName val="0"/>
          <c:showPercent val="0"/>
          <c:showBubbleSize val="0"/>
        </c:dLbls>
        <c:smooth val="0"/>
        <c:axId val="92430336"/>
        <c:axId val="92433792"/>
      </c:lineChart>
      <c:dateAx>
        <c:axId val="92430336"/>
        <c:scaling>
          <c:orientation val="minMax"/>
        </c:scaling>
        <c:delete val="0"/>
        <c:axPos val="b"/>
        <c:numFmt formatCode="d/m/yyyy" sourceLinked="0"/>
        <c:majorTickMark val="out"/>
        <c:minorTickMark val="none"/>
        <c:tickLblPos val="nextTo"/>
        <c:crossAx val="92433792"/>
        <c:crosses val="autoZero"/>
        <c:auto val="0"/>
        <c:lblOffset val="100"/>
        <c:baseTimeUnit val="days"/>
      </c:dateAx>
      <c:valAx>
        <c:axId val="92433792"/>
        <c:scaling>
          <c:orientation val="minMax"/>
        </c:scaling>
        <c:delete val="0"/>
        <c:axPos val="l"/>
        <c:majorGridlines/>
        <c:title>
          <c:tx>
            <c:rich>
              <a:bodyPr rot="-5400000" vert="horz"/>
              <a:lstStyle/>
              <a:p>
                <a:pPr>
                  <a:defRPr/>
                </a:pPr>
                <a:r>
                  <a:rPr lang="en-US"/>
                  <a:t>US$/TM</a:t>
                </a:r>
              </a:p>
            </c:rich>
          </c:tx>
          <c:overlay val="0"/>
        </c:title>
        <c:numFmt formatCode="0.00" sourceLinked="1"/>
        <c:majorTickMark val="out"/>
        <c:minorTickMark val="none"/>
        <c:tickLblPos val="nextTo"/>
        <c:crossAx val="92430336"/>
        <c:crosses val="autoZero"/>
        <c:crossBetween val="between"/>
      </c:valAx>
    </c:plotArea>
    <c:legend>
      <c:legendPos val="b"/>
      <c:layout>
        <c:manualLayout>
          <c:xMode val="edge"/>
          <c:yMode val="edge"/>
          <c:x val="0.26939846966935593"/>
          <c:y val="0.91493032991129131"/>
          <c:w val="0.46655711868444688"/>
          <c:h val="6.0053556596564667E-2"/>
        </c:manualLayout>
      </c:layout>
      <c:overlay val="0"/>
    </c:legend>
    <c:plotVisOnly val="1"/>
    <c:dispBlanksAs val="gap"/>
    <c:showDLblsOverMax val="0"/>
  </c:chart>
  <c:txPr>
    <a:bodyPr/>
    <a:lstStyle/>
    <a:p>
      <a:pPr>
        <a:defRPr>
          <a:latin typeface="Century Gothic" pitchFamily="34" charset="0"/>
        </a:defRPr>
      </a:pPr>
      <a:endParaRPr lang="es-EC"/>
    </a:p>
  </c:txPr>
  <c:printSettings>
    <c:headerFooter/>
    <c:pageMargins b="0.75000000000001354" l="0.70000000000000062" r="0.70000000000000062" t="0.75000000000001354"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s-ES" sz="1200"/>
              <a:t>Mensual</a:t>
            </a:r>
          </a:p>
        </c:rich>
      </c:tx>
      <c:overlay val="0"/>
    </c:title>
    <c:autoTitleDeleted val="0"/>
    <c:plotArea>
      <c:layout/>
      <c:barChart>
        <c:barDir val="col"/>
        <c:grouping val="clustered"/>
        <c:varyColors val="0"/>
        <c:ser>
          <c:idx val="0"/>
          <c:order val="0"/>
          <c:tx>
            <c:strRef>
              <c:f>Fuel!$AD$4</c:f>
              <c:strCache>
                <c:ptCount val="1"/>
                <c:pt idx="0">
                  <c:v>Precio Exportación EPP CON IVA</c:v>
                </c:pt>
              </c:strCache>
            </c:strRef>
          </c:tx>
          <c:spPr>
            <a:solidFill>
              <a:schemeClr val="accent3"/>
            </a:solidFill>
          </c:spPr>
          <c:invertIfNegative val="0"/>
          <c:cat>
            <c:numRef>
              <c:f>Fuel!$C$14:$C$90</c:f>
              <c:numCache>
                <c:formatCode>mmm\-yy</c:formatCode>
                <c:ptCount val="77"/>
                <c:pt idx="1">
                  <c:v>44652</c:v>
                </c:pt>
                <c:pt idx="2">
                  <c:v>44621</c:v>
                </c:pt>
                <c:pt idx="3">
                  <c:v>44593</c:v>
                </c:pt>
                <c:pt idx="4">
                  <c:v>44562</c:v>
                </c:pt>
                <c:pt idx="5">
                  <c:v>44531</c:v>
                </c:pt>
                <c:pt idx="6">
                  <c:v>44501</c:v>
                </c:pt>
                <c:pt idx="7">
                  <c:v>44470</c:v>
                </c:pt>
                <c:pt idx="8">
                  <c:v>44440</c:v>
                </c:pt>
                <c:pt idx="9">
                  <c:v>44409</c:v>
                </c:pt>
                <c:pt idx="10">
                  <c:v>44378</c:v>
                </c:pt>
                <c:pt idx="11">
                  <c:v>44348</c:v>
                </c:pt>
                <c:pt idx="12">
                  <c:v>44317</c:v>
                </c:pt>
                <c:pt idx="13">
                  <c:v>44287</c:v>
                </c:pt>
                <c:pt idx="14">
                  <c:v>44256</c:v>
                </c:pt>
                <c:pt idx="15">
                  <c:v>44228</c:v>
                </c:pt>
                <c:pt idx="16">
                  <c:v>44197</c:v>
                </c:pt>
                <c:pt idx="17">
                  <c:v>44166</c:v>
                </c:pt>
                <c:pt idx="18">
                  <c:v>44136</c:v>
                </c:pt>
                <c:pt idx="19">
                  <c:v>44105</c:v>
                </c:pt>
                <c:pt idx="20">
                  <c:v>44075</c:v>
                </c:pt>
                <c:pt idx="21">
                  <c:v>44044</c:v>
                </c:pt>
                <c:pt idx="22">
                  <c:v>44013</c:v>
                </c:pt>
                <c:pt idx="23">
                  <c:v>43983</c:v>
                </c:pt>
                <c:pt idx="24">
                  <c:v>43952</c:v>
                </c:pt>
                <c:pt idx="25">
                  <c:v>43922</c:v>
                </c:pt>
                <c:pt idx="26">
                  <c:v>43891</c:v>
                </c:pt>
                <c:pt idx="27">
                  <c:v>43862</c:v>
                </c:pt>
                <c:pt idx="28">
                  <c:v>43831</c:v>
                </c:pt>
                <c:pt idx="29">
                  <c:v>43800</c:v>
                </c:pt>
                <c:pt idx="30">
                  <c:v>43770</c:v>
                </c:pt>
                <c:pt idx="31">
                  <c:v>43739</c:v>
                </c:pt>
                <c:pt idx="32">
                  <c:v>43709</c:v>
                </c:pt>
                <c:pt idx="33">
                  <c:v>43678</c:v>
                </c:pt>
                <c:pt idx="34">
                  <c:v>43647</c:v>
                </c:pt>
                <c:pt idx="35">
                  <c:v>43617</c:v>
                </c:pt>
                <c:pt idx="36">
                  <c:v>43586</c:v>
                </c:pt>
                <c:pt idx="37">
                  <c:v>43556</c:v>
                </c:pt>
                <c:pt idx="38">
                  <c:v>43525</c:v>
                </c:pt>
                <c:pt idx="39">
                  <c:v>43497</c:v>
                </c:pt>
                <c:pt idx="40">
                  <c:v>43466</c:v>
                </c:pt>
                <c:pt idx="41">
                  <c:v>43435</c:v>
                </c:pt>
                <c:pt idx="42">
                  <c:v>43405</c:v>
                </c:pt>
                <c:pt idx="43">
                  <c:v>43374</c:v>
                </c:pt>
                <c:pt idx="44">
                  <c:v>43344</c:v>
                </c:pt>
                <c:pt idx="45">
                  <c:v>43313</c:v>
                </c:pt>
                <c:pt idx="46">
                  <c:v>43282</c:v>
                </c:pt>
                <c:pt idx="47">
                  <c:v>43252</c:v>
                </c:pt>
                <c:pt idx="48">
                  <c:v>43221</c:v>
                </c:pt>
                <c:pt idx="49">
                  <c:v>43191</c:v>
                </c:pt>
                <c:pt idx="50">
                  <c:v>43160</c:v>
                </c:pt>
                <c:pt idx="51">
                  <c:v>43132</c:v>
                </c:pt>
                <c:pt idx="52">
                  <c:v>43101</c:v>
                </c:pt>
                <c:pt idx="53">
                  <c:v>43070</c:v>
                </c:pt>
                <c:pt idx="54">
                  <c:v>43040</c:v>
                </c:pt>
                <c:pt idx="55">
                  <c:v>43009</c:v>
                </c:pt>
                <c:pt idx="56">
                  <c:v>42979</c:v>
                </c:pt>
                <c:pt idx="57">
                  <c:v>42948</c:v>
                </c:pt>
                <c:pt idx="58">
                  <c:v>42917</c:v>
                </c:pt>
                <c:pt idx="59">
                  <c:v>42887</c:v>
                </c:pt>
                <c:pt idx="60">
                  <c:v>42856</c:v>
                </c:pt>
                <c:pt idx="61">
                  <c:v>42826</c:v>
                </c:pt>
                <c:pt idx="62">
                  <c:v>42795</c:v>
                </c:pt>
                <c:pt idx="63">
                  <c:v>42767</c:v>
                </c:pt>
                <c:pt idx="64">
                  <c:v>42736</c:v>
                </c:pt>
                <c:pt idx="65">
                  <c:v>42705</c:v>
                </c:pt>
                <c:pt idx="66">
                  <c:v>42675</c:v>
                </c:pt>
                <c:pt idx="67">
                  <c:v>42644</c:v>
                </c:pt>
                <c:pt idx="68">
                  <c:v>42614</c:v>
                </c:pt>
                <c:pt idx="69">
                  <c:v>42583</c:v>
                </c:pt>
                <c:pt idx="70">
                  <c:v>42552</c:v>
                </c:pt>
                <c:pt idx="71">
                  <c:v>42522</c:v>
                </c:pt>
                <c:pt idx="72">
                  <c:v>42491</c:v>
                </c:pt>
                <c:pt idx="73">
                  <c:v>42461</c:v>
                </c:pt>
                <c:pt idx="74">
                  <c:v>42430</c:v>
                </c:pt>
                <c:pt idx="75">
                  <c:v>42401</c:v>
                </c:pt>
                <c:pt idx="76">
                  <c:v>42370</c:v>
                </c:pt>
              </c:numCache>
            </c:numRef>
          </c:cat>
          <c:val>
            <c:numRef>
              <c:f>Fuel!$AD$14:$AD$90</c:f>
              <c:numCache>
                <c:formatCode>0.00</c:formatCode>
                <c:ptCount val="77"/>
                <c:pt idx="1">
                  <c:v>643.89827626188435</c:v>
                </c:pt>
                <c:pt idx="2">
                  <c:v>675.74975718448252</c:v>
                </c:pt>
                <c:pt idx="3">
                  <c:v>569.44629642437246</c:v>
                </c:pt>
                <c:pt idx="4">
                  <c:v>528.65878230398584</c:v>
                </c:pt>
                <c:pt idx="5">
                  <c:v>442.09899255365752</c:v>
                </c:pt>
                <c:pt idx="6">
                  <c:v>466.31590013140612</c:v>
                </c:pt>
                <c:pt idx="7">
                  <c:v>517.25273762593076</c:v>
                </c:pt>
                <c:pt idx="8">
                  <c:v>470.05280133795236</c:v>
                </c:pt>
                <c:pt idx="9">
                  <c:v>435.00848166288375</c:v>
                </c:pt>
                <c:pt idx="10">
                  <c:v>440.05590729900854</c:v>
                </c:pt>
                <c:pt idx="11">
                  <c:v>438.42178420207324</c:v>
                </c:pt>
                <c:pt idx="12">
                  <c:v>405.39640823477885</c:v>
                </c:pt>
                <c:pt idx="13">
                  <c:v>392.59538884243216</c:v>
                </c:pt>
                <c:pt idx="14">
                  <c:v>395.05867565560197</c:v>
                </c:pt>
                <c:pt idx="15">
                  <c:v>379.78081471747691</c:v>
                </c:pt>
                <c:pt idx="16">
                  <c:v>343.24467805519055</c:v>
                </c:pt>
                <c:pt idx="17">
                  <c:v>313.63913510930604</c:v>
                </c:pt>
                <c:pt idx="18">
                  <c:v>280.92860271572488</c:v>
                </c:pt>
                <c:pt idx="19">
                  <c:v>267.19579500657034</c:v>
                </c:pt>
                <c:pt idx="20">
                  <c:v>250.41118145980164</c:v>
                </c:pt>
                <c:pt idx="21">
                  <c:v>282.4634253175646</c:v>
                </c:pt>
                <c:pt idx="22">
                  <c:v>265.38170599325832</c:v>
                </c:pt>
                <c:pt idx="23">
                  <c:v>227.01708278580816</c:v>
                </c:pt>
                <c:pt idx="24">
                  <c:v>159.70302233902763</c:v>
                </c:pt>
                <c:pt idx="25">
                  <c:v>112.74989049496278</c:v>
                </c:pt>
                <c:pt idx="26">
                  <c:v>182.08194958786288</c:v>
                </c:pt>
                <c:pt idx="27">
                  <c:v>353.35113078359507</c:v>
                </c:pt>
                <c:pt idx="28">
                  <c:v>345.07577748576432</c:v>
                </c:pt>
                <c:pt idx="29">
                  <c:v>295.44049641085525</c:v>
                </c:pt>
                <c:pt idx="30">
                  <c:v>269.43440071927517</c:v>
                </c:pt>
                <c:pt idx="31">
                  <c:v>311.51459749757186</c:v>
                </c:pt>
                <c:pt idx="32">
                  <c:v>363.75470871660093</c:v>
                </c:pt>
                <c:pt idx="33">
                  <c:v>326.51391709473188</c:v>
                </c:pt>
                <c:pt idx="34">
                  <c:v>409.49140147403301</c:v>
                </c:pt>
                <c:pt idx="35">
                  <c:v>394.28488830486202</c:v>
                </c:pt>
                <c:pt idx="36">
                  <c:v>436.8803062332172</c:v>
                </c:pt>
                <c:pt idx="37">
                  <c:v>469.70827858081464</c:v>
                </c:pt>
                <c:pt idx="38">
                  <c:v>454.70346035917646</c:v>
                </c:pt>
                <c:pt idx="39">
                  <c:v>452.28646517739816</c:v>
                </c:pt>
                <c:pt idx="40">
                  <c:v>395.13248118504356</c:v>
                </c:pt>
                <c:pt idx="41">
                  <c:v>372.56066579062639</c:v>
                </c:pt>
                <c:pt idx="42">
                  <c:v>436.24809461235208</c:v>
                </c:pt>
                <c:pt idx="43">
                  <c:v>502.67862652116781</c:v>
                </c:pt>
                <c:pt idx="44">
                  <c:v>472.09793208382325</c:v>
                </c:pt>
                <c:pt idx="45">
                  <c:v>453.98617379877743</c:v>
                </c:pt>
                <c:pt idx="46">
                  <c:v>478.02014892685065</c:v>
                </c:pt>
                <c:pt idx="47">
                  <c:v>459.51467367498913</c:v>
                </c:pt>
                <c:pt idx="48">
                  <c:v>463.0653446422171</c:v>
                </c:pt>
                <c:pt idx="49">
                  <c:v>410.28821725799401</c:v>
                </c:pt>
                <c:pt idx="50">
                  <c:v>386.98204117389406</c:v>
                </c:pt>
                <c:pt idx="51">
                  <c:v>386.08589805657385</c:v>
                </c:pt>
                <c:pt idx="52">
                  <c:v>405.58212877792374</c:v>
                </c:pt>
                <c:pt idx="53">
                  <c:v>386.48462549277281</c:v>
                </c:pt>
                <c:pt idx="54">
                  <c:v>393.96057818659671</c:v>
                </c:pt>
                <c:pt idx="55">
                  <c:v>351.67060884800708</c:v>
                </c:pt>
                <c:pt idx="56">
                  <c:v>342.73324572930363</c:v>
                </c:pt>
                <c:pt idx="57">
                  <c:v>319.30235336280015</c:v>
                </c:pt>
                <c:pt idx="58">
                  <c:v>310.73241579638989</c:v>
                </c:pt>
                <c:pt idx="59">
                  <c:v>288.48261856409039</c:v>
                </c:pt>
                <c:pt idx="60">
                  <c:v>305.34416437701589</c:v>
                </c:pt>
                <c:pt idx="61">
                  <c:v>315.34518293104645</c:v>
                </c:pt>
                <c:pt idx="62">
                  <c:v>308.03679369250983</c:v>
                </c:pt>
                <c:pt idx="63">
                  <c:v>334.5166332388132</c:v>
                </c:pt>
                <c:pt idx="64">
                  <c:v>332.3022339027595</c:v>
                </c:pt>
                <c:pt idx="65">
                  <c:v>322.85796201170717</c:v>
                </c:pt>
                <c:pt idx="66">
                  <c:v>270.82499104049697</c:v>
                </c:pt>
                <c:pt idx="67">
                  <c:v>284.06132282084974</c:v>
                </c:pt>
                <c:pt idx="68">
                  <c:v>256.5908493608888</c:v>
                </c:pt>
                <c:pt idx="69">
                  <c:v>241.95532194480953</c:v>
                </c:pt>
                <c:pt idx="70">
                  <c:v>238.46692947875601</c:v>
                </c:pt>
                <c:pt idx="71">
                  <c:v>242.1760840998686</c:v>
                </c:pt>
                <c:pt idx="72">
                  <c:v>216.95066300322543</c:v>
                </c:pt>
                <c:pt idx="73">
                  <c:v>173.00744634253175</c:v>
                </c:pt>
                <c:pt idx="74">
                  <c:v>156.92509855453352</c:v>
                </c:pt>
                <c:pt idx="75">
                  <c:v>132.56592203241348</c:v>
                </c:pt>
                <c:pt idx="76">
                  <c:v>123.00481822163817</c:v>
                </c:pt>
              </c:numCache>
            </c:numRef>
          </c:val>
          <c:extLst>
            <c:ext xmlns:c16="http://schemas.microsoft.com/office/drawing/2014/chart" uri="{C3380CC4-5D6E-409C-BE32-E72D297353CC}">
              <c16:uniqueId val="{00000000-EDD8-42DC-B195-4D8774A92B0C}"/>
            </c:ext>
          </c:extLst>
        </c:ser>
        <c:ser>
          <c:idx val="1"/>
          <c:order val="1"/>
          <c:tx>
            <c:strRef>
              <c:f>Fuel!$Z$4</c:f>
              <c:strCache>
                <c:ptCount val="1"/>
                <c:pt idx="0">
                  <c:v>PLATTS USGC HSFO (WB)</c:v>
                </c:pt>
              </c:strCache>
            </c:strRef>
          </c:tx>
          <c:spPr>
            <a:solidFill>
              <a:schemeClr val="accent1"/>
            </a:solidFill>
          </c:spPr>
          <c:invertIfNegative val="0"/>
          <c:cat>
            <c:numRef>
              <c:f>Fuel!$C$14:$C$90</c:f>
              <c:numCache>
                <c:formatCode>mmm\-yy</c:formatCode>
                <c:ptCount val="77"/>
                <c:pt idx="1">
                  <c:v>44652</c:v>
                </c:pt>
                <c:pt idx="2">
                  <c:v>44621</c:v>
                </c:pt>
                <c:pt idx="3">
                  <c:v>44593</c:v>
                </c:pt>
                <c:pt idx="4">
                  <c:v>44562</c:v>
                </c:pt>
                <c:pt idx="5">
                  <c:v>44531</c:v>
                </c:pt>
                <c:pt idx="6">
                  <c:v>44501</c:v>
                </c:pt>
                <c:pt idx="7">
                  <c:v>44470</c:v>
                </c:pt>
                <c:pt idx="8">
                  <c:v>44440</c:v>
                </c:pt>
                <c:pt idx="9">
                  <c:v>44409</c:v>
                </c:pt>
                <c:pt idx="10">
                  <c:v>44378</c:v>
                </c:pt>
                <c:pt idx="11">
                  <c:v>44348</c:v>
                </c:pt>
                <c:pt idx="12">
                  <c:v>44317</c:v>
                </c:pt>
                <c:pt idx="13">
                  <c:v>44287</c:v>
                </c:pt>
                <c:pt idx="14">
                  <c:v>44256</c:v>
                </c:pt>
                <c:pt idx="15">
                  <c:v>44228</c:v>
                </c:pt>
                <c:pt idx="16">
                  <c:v>44197</c:v>
                </c:pt>
                <c:pt idx="17">
                  <c:v>44166</c:v>
                </c:pt>
                <c:pt idx="18">
                  <c:v>44136</c:v>
                </c:pt>
                <c:pt idx="19">
                  <c:v>44105</c:v>
                </c:pt>
                <c:pt idx="20">
                  <c:v>44075</c:v>
                </c:pt>
                <c:pt idx="21">
                  <c:v>44044</c:v>
                </c:pt>
                <c:pt idx="22">
                  <c:v>44013</c:v>
                </c:pt>
                <c:pt idx="23">
                  <c:v>43983</c:v>
                </c:pt>
                <c:pt idx="24">
                  <c:v>43952</c:v>
                </c:pt>
                <c:pt idx="25">
                  <c:v>43922</c:v>
                </c:pt>
                <c:pt idx="26">
                  <c:v>43891</c:v>
                </c:pt>
                <c:pt idx="27">
                  <c:v>43862</c:v>
                </c:pt>
                <c:pt idx="28">
                  <c:v>43831</c:v>
                </c:pt>
                <c:pt idx="29">
                  <c:v>43800</c:v>
                </c:pt>
                <c:pt idx="30">
                  <c:v>43770</c:v>
                </c:pt>
                <c:pt idx="31">
                  <c:v>43739</c:v>
                </c:pt>
                <c:pt idx="32">
                  <c:v>43709</c:v>
                </c:pt>
                <c:pt idx="33">
                  <c:v>43678</c:v>
                </c:pt>
                <c:pt idx="34">
                  <c:v>43647</c:v>
                </c:pt>
                <c:pt idx="35">
                  <c:v>43617</c:v>
                </c:pt>
                <c:pt idx="36">
                  <c:v>43586</c:v>
                </c:pt>
                <c:pt idx="37">
                  <c:v>43556</c:v>
                </c:pt>
                <c:pt idx="38">
                  <c:v>43525</c:v>
                </c:pt>
                <c:pt idx="39">
                  <c:v>43497</c:v>
                </c:pt>
                <c:pt idx="40">
                  <c:v>43466</c:v>
                </c:pt>
                <c:pt idx="41">
                  <c:v>43435</c:v>
                </c:pt>
                <c:pt idx="42">
                  <c:v>43405</c:v>
                </c:pt>
                <c:pt idx="43">
                  <c:v>43374</c:v>
                </c:pt>
                <c:pt idx="44">
                  <c:v>43344</c:v>
                </c:pt>
                <c:pt idx="45">
                  <c:v>43313</c:v>
                </c:pt>
                <c:pt idx="46">
                  <c:v>43282</c:v>
                </c:pt>
                <c:pt idx="47">
                  <c:v>43252</c:v>
                </c:pt>
                <c:pt idx="48">
                  <c:v>43221</c:v>
                </c:pt>
                <c:pt idx="49">
                  <c:v>43191</c:v>
                </c:pt>
                <c:pt idx="50">
                  <c:v>43160</c:v>
                </c:pt>
                <c:pt idx="51">
                  <c:v>43132</c:v>
                </c:pt>
                <c:pt idx="52">
                  <c:v>43101</c:v>
                </c:pt>
                <c:pt idx="53">
                  <c:v>43070</c:v>
                </c:pt>
                <c:pt idx="54">
                  <c:v>43040</c:v>
                </c:pt>
                <c:pt idx="55">
                  <c:v>43009</c:v>
                </c:pt>
                <c:pt idx="56">
                  <c:v>42979</c:v>
                </c:pt>
                <c:pt idx="57">
                  <c:v>42948</c:v>
                </c:pt>
                <c:pt idx="58">
                  <c:v>42917</c:v>
                </c:pt>
                <c:pt idx="59">
                  <c:v>42887</c:v>
                </c:pt>
                <c:pt idx="60">
                  <c:v>42856</c:v>
                </c:pt>
                <c:pt idx="61">
                  <c:v>42826</c:v>
                </c:pt>
                <c:pt idx="62">
                  <c:v>42795</c:v>
                </c:pt>
                <c:pt idx="63">
                  <c:v>42767</c:v>
                </c:pt>
                <c:pt idx="64">
                  <c:v>42736</c:v>
                </c:pt>
                <c:pt idx="65">
                  <c:v>42705</c:v>
                </c:pt>
                <c:pt idx="66">
                  <c:v>42675</c:v>
                </c:pt>
                <c:pt idx="67">
                  <c:v>42644</c:v>
                </c:pt>
                <c:pt idx="68">
                  <c:v>42614</c:v>
                </c:pt>
                <c:pt idx="69">
                  <c:v>42583</c:v>
                </c:pt>
                <c:pt idx="70">
                  <c:v>42552</c:v>
                </c:pt>
                <c:pt idx="71">
                  <c:v>42522</c:v>
                </c:pt>
                <c:pt idx="72">
                  <c:v>42491</c:v>
                </c:pt>
                <c:pt idx="73">
                  <c:v>42461</c:v>
                </c:pt>
                <c:pt idx="74">
                  <c:v>42430</c:v>
                </c:pt>
                <c:pt idx="75">
                  <c:v>42401</c:v>
                </c:pt>
                <c:pt idx="76">
                  <c:v>42370</c:v>
                </c:pt>
              </c:numCache>
            </c:numRef>
          </c:cat>
          <c:val>
            <c:numRef>
              <c:f>Fuel!$Y$14:$Y$90</c:f>
              <c:numCache>
                <c:formatCode>0.00</c:formatCode>
                <c:ptCount val="77"/>
                <c:pt idx="1">
                  <c:v>441.26100705882357</c:v>
                </c:pt>
                <c:pt idx="2">
                  <c:v>390.90650400000004</c:v>
                </c:pt>
                <c:pt idx="3">
                  <c:v>353.44331936842099</c:v>
                </c:pt>
                <c:pt idx="4">
                  <c:v>327.91394400000019</c:v>
                </c:pt>
                <c:pt idx="5">
                  <c:v>346.11945600000013</c:v>
                </c:pt>
                <c:pt idx="6">
                  <c:v>360.08437979999991</c:v>
                </c:pt>
                <c:pt idx="7">
                  <c:v>369.78535199999993</c:v>
                </c:pt>
                <c:pt idx="8">
                  <c:v>356.41085618181808</c:v>
                </c:pt>
                <c:pt idx="9">
                  <c:v>359.65814672727259</c:v>
                </c:pt>
                <c:pt idx="10">
                  <c:v>345.16524872727274</c:v>
                </c:pt>
                <c:pt idx="11">
                  <c:v>302.38934133333328</c:v>
                </c:pt>
                <c:pt idx="12">
                  <c:v>296.43292400000007</c:v>
                </c:pt>
                <c:pt idx="13">
                  <c:v>297.93251563636369</c:v>
                </c:pt>
                <c:pt idx="14">
                  <c:v>286.24299599999995</c:v>
                </c:pt>
                <c:pt idx="15">
                  <c:v>263.95420079999997</c:v>
                </c:pt>
                <c:pt idx="16">
                  <c:v>243.81715799999992</c:v>
                </c:pt>
                <c:pt idx="17">
                  <c:v>225.29455963636366</c:v>
                </c:pt>
                <c:pt idx="18">
                  <c:v>225.54416399999997</c:v>
                </c:pt>
                <c:pt idx="19">
                  <c:v>234.02007381818177</c:v>
                </c:pt>
                <c:pt idx="20">
                  <c:v>233.15438727272723</c:v>
                </c:pt>
                <c:pt idx="21">
                  <c:v>232.44270514285719</c:v>
                </c:pt>
                <c:pt idx="22">
                  <c:v>233.94367200000002</c:v>
                </c:pt>
                <c:pt idx="23">
                  <c:v>230.53562399999998</c:v>
                </c:pt>
                <c:pt idx="24">
                  <c:v>215.95333799999995</c:v>
                </c:pt>
                <c:pt idx="25">
                  <c:v>243.51562085714284</c:v>
                </c:pt>
                <c:pt idx="26">
                  <c:v>265.36352059090905</c:v>
                </c:pt>
                <c:pt idx="27">
                  <c:v>269.11730999999997</c:v>
                </c:pt>
                <c:pt idx="28">
                  <c:v>279.05424899999991</c:v>
                </c:pt>
                <c:pt idx="29">
                  <c:v>267.33184565521168</c:v>
                </c:pt>
                <c:pt idx="30">
                  <c:v>269.5163957136233</c:v>
                </c:pt>
                <c:pt idx="31">
                  <c:v>274.09642799999989</c:v>
                </c:pt>
                <c:pt idx="32">
                  <c:v>269.78587799999997</c:v>
                </c:pt>
                <c:pt idx="33">
                  <c:v>263.16130006565987</c:v>
                </c:pt>
                <c:pt idx="34">
                  <c:v>279.79859487852906</c:v>
                </c:pt>
                <c:pt idx="35">
                  <c:v>292.98681549573212</c:v>
                </c:pt>
                <c:pt idx="36">
                  <c:v>270.21636244254756</c:v>
                </c:pt>
                <c:pt idx="37">
                  <c:v>261.61863427445837</c:v>
                </c:pt>
                <c:pt idx="38">
                  <c:v>253.52115561391989</c:v>
                </c:pt>
                <c:pt idx="39">
                  <c:v>232.34714379514116</c:v>
                </c:pt>
                <c:pt idx="40">
                  <c:v>296.22106369008537</c:v>
                </c:pt>
                <c:pt idx="41">
                  <c:v>323.49982928430734</c:v>
                </c:pt>
                <c:pt idx="42">
                  <c:v>300.7120026263953</c:v>
                </c:pt>
                <c:pt idx="43">
                  <c:v>289.41033486539715</c:v>
                </c:pt>
                <c:pt idx="44">
                  <c:v>297.60047275114903</c:v>
                </c:pt>
                <c:pt idx="45">
                  <c:v>282.08694681549582</c:v>
                </c:pt>
                <c:pt idx="46">
                  <c:v>288.54386080105058</c:v>
                </c:pt>
                <c:pt idx="47">
                  <c:v>271.86768220617193</c:v>
                </c:pt>
                <c:pt idx="48">
                  <c:v>253.40560735390679</c:v>
                </c:pt>
                <c:pt idx="49">
                  <c:v>300.26497701904128</c:v>
                </c:pt>
                <c:pt idx="50">
                  <c:v>295.7376362442547</c:v>
                </c:pt>
                <c:pt idx="51">
                  <c:v>295.7376362442547</c:v>
                </c:pt>
                <c:pt idx="52">
                  <c:v>346.4412606697307</c:v>
                </c:pt>
                <c:pt idx="53">
                  <c:v>311.35926460932376</c:v>
                </c:pt>
                <c:pt idx="54">
                  <c:v>329.11922521339449</c:v>
                </c:pt>
                <c:pt idx="55">
                  <c:v>321.16542350623774</c:v>
                </c:pt>
                <c:pt idx="56">
                  <c:v>299.59319763624433</c:v>
                </c:pt>
                <c:pt idx="57">
                  <c:v>298.8946684175969</c:v>
                </c:pt>
                <c:pt idx="58">
                  <c:v>274.02007879185828</c:v>
                </c:pt>
                <c:pt idx="59">
                  <c:v>291.13363099146414</c:v>
                </c:pt>
                <c:pt idx="60">
                  <c:v>295.51260669730794</c:v>
                </c:pt>
                <c:pt idx="61">
                  <c:v>327.28562048588327</c:v>
                </c:pt>
                <c:pt idx="62">
                  <c:v>351.52042022324355</c:v>
                </c:pt>
                <c:pt idx="63">
                  <c:v>311.50101116217985</c:v>
                </c:pt>
                <c:pt idx="64">
                  <c:v>318.83184504267888</c:v>
                </c:pt>
                <c:pt idx="65">
                  <c:v>289.17455022980965</c:v>
                </c:pt>
                <c:pt idx="66">
                  <c:v>410.71146421536451</c:v>
                </c:pt>
                <c:pt idx="67">
                  <c:v>307.28363755745244</c:v>
                </c:pt>
                <c:pt idx="68">
                  <c:v>291.23594221930398</c:v>
                </c:pt>
                <c:pt idx="69">
                  <c:v>289.71561391989502</c:v>
                </c:pt>
                <c:pt idx="70">
                  <c:v>267.40790544977028</c:v>
                </c:pt>
                <c:pt idx="71">
                  <c:v>227.60470124753772</c:v>
                </c:pt>
                <c:pt idx="72">
                  <c:v>205.5873801707157</c:v>
                </c:pt>
                <c:pt idx="73">
                  <c:v>192.89141168745894</c:v>
                </c:pt>
                <c:pt idx="74">
                  <c:v>222.40006565988185</c:v>
                </c:pt>
                <c:pt idx="75">
                  <c:v>307.55196323046613</c:v>
                </c:pt>
                <c:pt idx="76">
                  <c:v>254.93779382797121</c:v>
                </c:pt>
              </c:numCache>
            </c:numRef>
          </c:val>
          <c:extLst>
            <c:ext xmlns:c16="http://schemas.microsoft.com/office/drawing/2014/chart" uri="{C3380CC4-5D6E-409C-BE32-E72D297353CC}">
              <c16:uniqueId val="{00000001-EDD8-42DC-B195-4D8774A92B0C}"/>
            </c:ext>
          </c:extLst>
        </c:ser>
        <c:dLbls>
          <c:showLegendKey val="0"/>
          <c:showVal val="0"/>
          <c:showCatName val="0"/>
          <c:showSerName val="0"/>
          <c:showPercent val="0"/>
          <c:showBubbleSize val="0"/>
        </c:dLbls>
        <c:gapWidth val="150"/>
        <c:axId val="92898048"/>
        <c:axId val="92899584"/>
      </c:barChart>
      <c:dateAx>
        <c:axId val="92898048"/>
        <c:scaling>
          <c:orientation val="minMax"/>
        </c:scaling>
        <c:delete val="0"/>
        <c:axPos val="b"/>
        <c:numFmt formatCode="mm/yyyy" sourceLinked="0"/>
        <c:majorTickMark val="out"/>
        <c:minorTickMark val="none"/>
        <c:tickLblPos val="nextTo"/>
        <c:crossAx val="92899584"/>
        <c:crosses val="autoZero"/>
        <c:auto val="1"/>
        <c:lblOffset val="100"/>
        <c:baseTimeUnit val="months"/>
      </c:dateAx>
      <c:valAx>
        <c:axId val="92899584"/>
        <c:scaling>
          <c:orientation val="minMax"/>
        </c:scaling>
        <c:delete val="0"/>
        <c:axPos val="l"/>
        <c:majorGridlines/>
        <c:numFmt formatCode="0.00" sourceLinked="1"/>
        <c:majorTickMark val="out"/>
        <c:minorTickMark val="none"/>
        <c:tickLblPos val="nextTo"/>
        <c:crossAx val="92898048"/>
        <c:crosses val="autoZero"/>
        <c:crossBetween val="between"/>
      </c:valAx>
    </c:plotArea>
    <c:legend>
      <c:legendPos val="b"/>
      <c:overlay val="0"/>
    </c:legend>
    <c:plotVisOnly val="1"/>
    <c:dispBlanksAs val="gap"/>
    <c:showDLblsOverMax val="0"/>
  </c:chart>
  <c:txPr>
    <a:bodyPr/>
    <a:lstStyle/>
    <a:p>
      <a:pPr>
        <a:defRPr sz="900">
          <a:latin typeface="Century Gothic" pitchFamily="34" charset="0"/>
        </a:defRPr>
      </a:pPr>
      <a:endParaRPr lang="es-EC"/>
    </a:p>
  </c:txPr>
  <c:printSettings>
    <c:headerFooter/>
    <c:pageMargins b="0.75000000000000122" l="0.70000000000000062" r="0.70000000000000062" t="0.75000000000000122"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s-ES" sz="1200"/>
              <a:t>Anual</a:t>
            </a:r>
          </a:p>
        </c:rich>
      </c:tx>
      <c:overlay val="0"/>
    </c:title>
    <c:autoTitleDeleted val="0"/>
    <c:plotArea>
      <c:layout/>
      <c:barChart>
        <c:barDir val="col"/>
        <c:grouping val="clustered"/>
        <c:varyColors val="0"/>
        <c:ser>
          <c:idx val="0"/>
          <c:order val="0"/>
          <c:tx>
            <c:strRef>
              <c:f>Fuel!$AD$4</c:f>
              <c:strCache>
                <c:ptCount val="1"/>
                <c:pt idx="0">
                  <c:v>Precio Exportación EPP CON IVA</c:v>
                </c:pt>
              </c:strCache>
            </c:strRef>
          </c:tx>
          <c:spPr>
            <a:solidFill>
              <a:schemeClr val="accent3"/>
            </a:solidFill>
          </c:spPr>
          <c:invertIfNegative val="0"/>
          <c:dLbls>
            <c:spPr>
              <a:noFill/>
              <a:ln>
                <a:noFill/>
              </a:ln>
              <a:effectLst/>
            </c:spPr>
            <c:txPr>
              <a:bodyPr/>
              <a:lstStyle/>
              <a:p>
                <a:pPr>
                  <a:defRPr sz="800" b="1"/>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Fuel!$C$7:$C$13</c:f>
              <c:numCache>
                <c:formatCode>yyyy</c:formatCode>
                <c:ptCount val="7"/>
                <c:pt idx="0">
                  <c:v>44562</c:v>
                </c:pt>
                <c:pt idx="1">
                  <c:v>44197</c:v>
                </c:pt>
                <c:pt idx="2">
                  <c:v>43831</c:v>
                </c:pt>
                <c:pt idx="3">
                  <c:v>43466</c:v>
                </c:pt>
                <c:pt idx="4">
                  <c:v>43101</c:v>
                </c:pt>
                <c:pt idx="5">
                  <c:v>42736</c:v>
                </c:pt>
                <c:pt idx="6">
                  <c:v>42370</c:v>
                </c:pt>
              </c:numCache>
            </c:numRef>
          </c:cat>
          <c:val>
            <c:numRef>
              <c:f>Fuel!$AD$7:$AD$13</c:f>
              <c:numCache>
                <c:formatCode>0.00</c:formatCode>
                <c:ptCount val="7"/>
                <c:pt idx="0">
                  <c:v>605.12286465177419</c:v>
                </c:pt>
                <c:pt idx="1">
                  <c:v>427.10688085986612</c:v>
                </c:pt>
                <c:pt idx="2">
                  <c:v>253.33322492327054</c:v>
                </c:pt>
                <c:pt idx="3">
                  <c:v>381.59545014613167</c:v>
                </c:pt>
                <c:pt idx="4">
                  <c:v>435.5924954430991</c:v>
                </c:pt>
                <c:pt idx="5">
                  <c:v>332.40928784350882</c:v>
                </c:pt>
                <c:pt idx="6">
                  <c:v>221.61561740930995</c:v>
                </c:pt>
              </c:numCache>
            </c:numRef>
          </c:val>
          <c:extLst>
            <c:ext xmlns:c16="http://schemas.microsoft.com/office/drawing/2014/chart" uri="{C3380CC4-5D6E-409C-BE32-E72D297353CC}">
              <c16:uniqueId val="{00000000-D911-4676-8F98-1DACCF0D08CA}"/>
            </c:ext>
          </c:extLst>
        </c:ser>
        <c:ser>
          <c:idx val="1"/>
          <c:order val="1"/>
          <c:tx>
            <c:strRef>
              <c:f>Fuel!$Z$4</c:f>
              <c:strCache>
                <c:ptCount val="1"/>
                <c:pt idx="0">
                  <c:v>PLATTS USGC HSFO (WB)</c:v>
                </c:pt>
              </c:strCache>
            </c:strRef>
          </c:tx>
          <c:spPr>
            <a:solidFill>
              <a:schemeClr val="accent1"/>
            </a:solidFill>
          </c:spPr>
          <c:invertIfNegative val="0"/>
          <c:dLbls>
            <c:spPr>
              <a:noFill/>
              <a:ln>
                <a:noFill/>
              </a:ln>
              <a:effectLst/>
            </c:spPr>
            <c:txPr>
              <a:bodyPr/>
              <a:lstStyle/>
              <a:p>
                <a:pPr>
                  <a:defRPr sz="800" b="1"/>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Fuel!$C$7:$C$13</c:f>
              <c:numCache>
                <c:formatCode>yyyy</c:formatCode>
                <c:ptCount val="7"/>
                <c:pt idx="0">
                  <c:v>44562</c:v>
                </c:pt>
                <c:pt idx="1">
                  <c:v>44197</c:v>
                </c:pt>
                <c:pt idx="2">
                  <c:v>43831</c:v>
                </c:pt>
                <c:pt idx="3">
                  <c:v>43466</c:v>
                </c:pt>
                <c:pt idx="4">
                  <c:v>43101</c:v>
                </c:pt>
                <c:pt idx="5">
                  <c:v>42736</c:v>
                </c:pt>
                <c:pt idx="6">
                  <c:v>42370</c:v>
                </c:pt>
              </c:numCache>
            </c:numRef>
          </c:cat>
          <c:val>
            <c:numRef>
              <c:f>Fuel!$Z$7:$Z$13</c:f>
              <c:numCache>
                <c:formatCode>0.00</c:formatCode>
                <c:ptCount val="7"/>
                <c:pt idx="0">
                  <c:v>560.74162286465184</c:v>
                </c:pt>
                <c:pt idx="1">
                  <c:v>396.13964311951804</c:v>
                </c:pt>
                <c:pt idx="2">
                  <c:v>231.84034156676435</c:v>
                </c:pt>
                <c:pt idx="3">
                  <c:v>352.04872384011975</c:v>
                </c:pt>
                <c:pt idx="4">
                  <c:v>402.244628258695</c:v>
                </c:pt>
                <c:pt idx="5">
                  <c:v>309.26167158029665</c:v>
                </c:pt>
                <c:pt idx="6">
                  <c:v>210.41278978025537</c:v>
                </c:pt>
              </c:numCache>
            </c:numRef>
          </c:val>
          <c:extLst>
            <c:ext xmlns:c16="http://schemas.microsoft.com/office/drawing/2014/chart" uri="{C3380CC4-5D6E-409C-BE32-E72D297353CC}">
              <c16:uniqueId val="{00000001-D911-4676-8F98-1DACCF0D08CA}"/>
            </c:ext>
          </c:extLst>
        </c:ser>
        <c:dLbls>
          <c:showLegendKey val="0"/>
          <c:showVal val="1"/>
          <c:showCatName val="0"/>
          <c:showSerName val="0"/>
          <c:showPercent val="0"/>
          <c:showBubbleSize val="0"/>
        </c:dLbls>
        <c:gapWidth val="150"/>
        <c:axId val="93236608"/>
        <c:axId val="93242496"/>
      </c:barChart>
      <c:dateAx>
        <c:axId val="93236608"/>
        <c:scaling>
          <c:orientation val="minMax"/>
        </c:scaling>
        <c:delete val="0"/>
        <c:axPos val="b"/>
        <c:numFmt formatCode="yyyy" sourceLinked="0"/>
        <c:majorTickMark val="out"/>
        <c:minorTickMark val="none"/>
        <c:tickLblPos val="nextTo"/>
        <c:crossAx val="93242496"/>
        <c:crosses val="autoZero"/>
        <c:auto val="1"/>
        <c:lblOffset val="100"/>
        <c:baseTimeUnit val="years"/>
      </c:dateAx>
      <c:valAx>
        <c:axId val="93242496"/>
        <c:scaling>
          <c:orientation val="minMax"/>
        </c:scaling>
        <c:delete val="1"/>
        <c:axPos val="l"/>
        <c:numFmt formatCode="0.00" sourceLinked="1"/>
        <c:majorTickMark val="out"/>
        <c:minorTickMark val="none"/>
        <c:tickLblPos val="nextTo"/>
        <c:crossAx val="93236608"/>
        <c:crosses val="autoZero"/>
        <c:crossBetween val="between"/>
      </c:valAx>
    </c:plotArea>
    <c:legend>
      <c:legendPos val="b"/>
      <c:overlay val="0"/>
    </c:legend>
    <c:plotVisOnly val="1"/>
    <c:dispBlanksAs val="gap"/>
    <c:showDLblsOverMax val="0"/>
  </c:chart>
  <c:txPr>
    <a:bodyPr/>
    <a:lstStyle/>
    <a:p>
      <a:pPr>
        <a:defRPr sz="900">
          <a:latin typeface="Century Gothic" pitchFamily="34" charset="0"/>
        </a:defRPr>
      </a:pPr>
      <a:endParaRPr lang="es-EC"/>
    </a:p>
  </c:txPr>
  <c:printSettings>
    <c:headerFooter/>
    <c:pageMargins b="0.75000000000000144" l="0.70000000000000062" r="0.70000000000000062" t="0.75000000000000144"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200"/>
              <a:t>Precio Fuel Oil al SNI  - Precio Platts USGC HSFO - Precio exportación EPP</a:t>
            </a:r>
          </a:p>
          <a:p>
            <a:pPr>
              <a:defRPr/>
            </a:pPr>
            <a:r>
              <a:rPr lang="en-US" sz="1200"/>
              <a:t>Enero 2016 - Noviembre 2021</a:t>
            </a:r>
          </a:p>
        </c:rich>
      </c:tx>
      <c:layout>
        <c:manualLayout>
          <c:xMode val="edge"/>
          <c:yMode val="edge"/>
          <c:x val="0.21239034523164871"/>
          <c:y val="0.10988058925066799"/>
        </c:manualLayout>
      </c:layout>
      <c:overlay val="0"/>
    </c:title>
    <c:autoTitleDeleted val="0"/>
    <c:plotArea>
      <c:layout>
        <c:manualLayout>
          <c:layoutTarget val="inner"/>
          <c:xMode val="edge"/>
          <c:yMode val="edge"/>
          <c:x val="8.561760195730457E-2"/>
          <c:y val="0.22214076347801157"/>
          <c:w val="0.90125329519805653"/>
          <c:h val="0.52763537326195808"/>
        </c:manualLayout>
      </c:layout>
      <c:lineChart>
        <c:grouping val="standard"/>
        <c:varyColors val="0"/>
        <c:ser>
          <c:idx val="0"/>
          <c:order val="0"/>
          <c:tx>
            <c:strRef>
              <c:f>'Graf 2016 - 2021'!$B$2</c:f>
              <c:strCache>
                <c:ptCount val="1"/>
                <c:pt idx="0">
                  <c:v>Precio Fuel Oil SNI</c:v>
                </c:pt>
              </c:strCache>
            </c:strRef>
          </c:tx>
          <c:spPr>
            <a:ln w="25400">
              <a:solidFill>
                <a:srgbClr val="DD0806"/>
              </a:solidFill>
              <a:prstDash val="solid"/>
            </a:ln>
          </c:spPr>
          <c:marker>
            <c:symbol val="none"/>
          </c:marker>
          <c:cat>
            <c:numRef>
              <c:f>Fuel!$C$184:$C$1697</c:f>
              <c:numCache>
                <c:formatCode>m/d/yyyy</c:formatCode>
                <c:ptCount val="1514"/>
                <c:pt idx="0">
                  <c:v>44546</c:v>
                </c:pt>
                <c:pt idx="1">
                  <c:v>44545</c:v>
                </c:pt>
                <c:pt idx="2">
                  <c:v>44544</c:v>
                </c:pt>
                <c:pt idx="3">
                  <c:v>44543</c:v>
                </c:pt>
                <c:pt idx="4">
                  <c:v>44540</c:v>
                </c:pt>
                <c:pt idx="5">
                  <c:v>44539</c:v>
                </c:pt>
                <c:pt idx="6">
                  <c:v>44538</c:v>
                </c:pt>
                <c:pt idx="7">
                  <c:v>44537</c:v>
                </c:pt>
                <c:pt idx="8">
                  <c:v>44536</c:v>
                </c:pt>
                <c:pt idx="9">
                  <c:v>44533</c:v>
                </c:pt>
                <c:pt idx="10">
                  <c:v>44532</c:v>
                </c:pt>
                <c:pt idx="11">
                  <c:v>44531</c:v>
                </c:pt>
                <c:pt idx="12">
                  <c:v>44530</c:v>
                </c:pt>
                <c:pt idx="13">
                  <c:v>44529</c:v>
                </c:pt>
                <c:pt idx="14">
                  <c:v>44524</c:v>
                </c:pt>
                <c:pt idx="15">
                  <c:v>44523</c:v>
                </c:pt>
                <c:pt idx="16">
                  <c:v>44522</c:v>
                </c:pt>
                <c:pt idx="17">
                  <c:v>44519</c:v>
                </c:pt>
                <c:pt idx="18">
                  <c:v>44518</c:v>
                </c:pt>
                <c:pt idx="19">
                  <c:v>44517</c:v>
                </c:pt>
                <c:pt idx="20">
                  <c:v>44516</c:v>
                </c:pt>
                <c:pt idx="21">
                  <c:v>44515</c:v>
                </c:pt>
                <c:pt idx="22">
                  <c:v>44512</c:v>
                </c:pt>
                <c:pt idx="23">
                  <c:v>44511</c:v>
                </c:pt>
                <c:pt idx="24">
                  <c:v>44510</c:v>
                </c:pt>
                <c:pt idx="25">
                  <c:v>44509</c:v>
                </c:pt>
                <c:pt idx="26">
                  <c:v>44508</c:v>
                </c:pt>
                <c:pt idx="27">
                  <c:v>44505</c:v>
                </c:pt>
                <c:pt idx="28">
                  <c:v>44504</c:v>
                </c:pt>
                <c:pt idx="29">
                  <c:v>44503</c:v>
                </c:pt>
                <c:pt idx="30">
                  <c:v>44502</c:v>
                </c:pt>
                <c:pt idx="31">
                  <c:v>44501</c:v>
                </c:pt>
                <c:pt idx="32">
                  <c:v>44498</c:v>
                </c:pt>
                <c:pt idx="33">
                  <c:v>44497</c:v>
                </c:pt>
                <c:pt idx="34">
                  <c:v>44496</c:v>
                </c:pt>
                <c:pt idx="35">
                  <c:v>44495</c:v>
                </c:pt>
                <c:pt idx="36">
                  <c:v>44494</c:v>
                </c:pt>
                <c:pt idx="37">
                  <c:v>44491</c:v>
                </c:pt>
                <c:pt idx="38">
                  <c:v>44490</c:v>
                </c:pt>
                <c:pt idx="39">
                  <c:v>44489</c:v>
                </c:pt>
                <c:pt idx="40">
                  <c:v>44488</c:v>
                </c:pt>
                <c:pt idx="41">
                  <c:v>44487</c:v>
                </c:pt>
                <c:pt idx="42">
                  <c:v>44484</c:v>
                </c:pt>
                <c:pt idx="43">
                  <c:v>44483</c:v>
                </c:pt>
                <c:pt idx="44">
                  <c:v>44482</c:v>
                </c:pt>
                <c:pt idx="45">
                  <c:v>44481</c:v>
                </c:pt>
                <c:pt idx="46">
                  <c:v>44480</c:v>
                </c:pt>
                <c:pt idx="47">
                  <c:v>44477</c:v>
                </c:pt>
                <c:pt idx="48">
                  <c:v>44476</c:v>
                </c:pt>
                <c:pt idx="49">
                  <c:v>44475</c:v>
                </c:pt>
                <c:pt idx="50">
                  <c:v>44474</c:v>
                </c:pt>
                <c:pt idx="51">
                  <c:v>44473</c:v>
                </c:pt>
                <c:pt idx="52">
                  <c:v>44470</c:v>
                </c:pt>
                <c:pt idx="53">
                  <c:v>44469</c:v>
                </c:pt>
                <c:pt idx="54">
                  <c:v>44468</c:v>
                </c:pt>
                <c:pt idx="55">
                  <c:v>44467</c:v>
                </c:pt>
                <c:pt idx="56">
                  <c:v>44464</c:v>
                </c:pt>
                <c:pt idx="57">
                  <c:v>44463</c:v>
                </c:pt>
                <c:pt idx="58">
                  <c:v>44462</c:v>
                </c:pt>
                <c:pt idx="59">
                  <c:v>44461</c:v>
                </c:pt>
                <c:pt idx="60">
                  <c:v>44460</c:v>
                </c:pt>
                <c:pt idx="61">
                  <c:v>44459</c:v>
                </c:pt>
                <c:pt idx="62">
                  <c:v>44456</c:v>
                </c:pt>
                <c:pt idx="63">
                  <c:v>44455</c:v>
                </c:pt>
                <c:pt idx="64">
                  <c:v>44454</c:v>
                </c:pt>
                <c:pt idx="65">
                  <c:v>44453</c:v>
                </c:pt>
                <c:pt idx="66">
                  <c:v>44452</c:v>
                </c:pt>
                <c:pt idx="67">
                  <c:v>44449</c:v>
                </c:pt>
                <c:pt idx="68">
                  <c:v>44448</c:v>
                </c:pt>
                <c:pt idx="69">
                  <c:v>44447</c:v>
                </c:pt>
                <c:pt idx="70">
                  <c:v>44446</c:v>
                </c:pt>
                <c:pt idx="71">
                  <c:v>44445</c:v>
                </c:pt>
                <c:pt idx="72">
                  <c:v>44442</c:v>
                </c:pt>
                <c:pt idx="73">
                  <c:v>44441</c:v>
                </c:pt>
                <c:pt idx="74">
                  <c:v>44440</c:v>
                </c:pt>
                <c:pt idx="75">
                  <c:v>44439</c:v>
                </c:pt>
                <c:pt idx="76">
                  <c:v>44438</c:v>
                </c:pt>
                <c:pt idx="77">
                  <c:v>44435</c:v>
                </c:pt>
                <c:pt idx="78">
                  <c:v>44434</c:v>
                </c:pt>
                <c:pt idx="79">
                  <c:v>44433</c:v>
                </c:pt>
                <c:pt idx="80">
                  <c:v>44432</c:v>
                </c:pt>
                <c:pt idx="81">
                  <c:v>44431</c:v>
                </c:pt>
                <c:pt idx="82">
                  <c:v>44428</c:v>
                </c:pt>
                <c:pt idx="83">
                  <c:v>44427</c:v>
                </c:pt>
                <c:pt idx="84">
                  <c:v>44426</c:v>
                </c:pt>
                <c:pt idx="85">
                  <c:v>44425</c:v>
                </c:pt>
                <c:pt idx="86">
                  <c:v>44424</c:v>
                </c:pt>
                <c:pt idx="87">
                  <c:v>44421</c:v>
                </c:pt>
                <c:pt idx="88">
                  <c:v>44420</c:v>
                </c:pt>
                <c:pt idx="89">
                  <c:v>44419</c:v>
                </c:pt>
                <c:pt idx="90">
                  <c:v>44418</c:v>
                </c:pt>
                <c:pt idx="91">
                  <c:v>44417</c:v>
                </c:pt>
                <c:pt idx="92">
                  <c:v>44414</c:v>
                </c:pt>
                <c:pt idx="93">
                  <c:v>44413</c:v>
                </c:pt>
                <c:pt idx="94">
                  <c:v>44412</c:v>
                </c:pt>
                <c:pt idx="95">
                  <c:v>44411</c:v>
                </c:pt>
                <c:pt idx="96">
                  <c:v>44410</c:v>
                </c:pt>
                <c:pt idx="97">
                  <c:v>44407</c:v>
                </c:pt>
                <c:pt idx="98">
                  <c:v>44406</c:v>
                </c:pt>
                <c:pt idx="99">
                  <c:v>44405</c:v>
                </c:pt>
                <c:pt idx="100">
                  <c:v>44404</c:v>
                </c:pt>
                <c:pt idx="101">
                  <c:v>44403</c:v>
                </c:pt>
                <c:pt idx="102">
                  <c:v>44400</c:v>
                </c:pt>
                <c:pt idx="103">
                  <c:v>44399</c:v>
                </c:pt>
                <c:pt idx="104">
                  <c:v>44398</c:v>
                </c:pt>
                <c:pt idx="105">
                  <c:v>44397</c:v>
                </c:pt>
                <c:pt idx="106">
                  <c:v>44396</c:v>
                </c:pt>
                <c:pt idx="107">
                  <c:v>44393</c:v>
                </c:pt>
                <c:pt idx="108">
                  <c:v>44392</c:v>
                </c:pt>
                <c:pt idx="109">
                  <c:v>44391</c:v>
                </c:pt>
                <c:pt idx="110">
                  <c:v>44390</c:v>
                </c:pt>
                <c:pt idx="111">
                  <c:v>44389</c:v>
                </c:pt>
                <c:pt idx="112">
                  <c:v>44386</c:v>
                </c:pt>
                <c:pt idx="113">
                  <c:v>44385</c:v>
                </c:pt>
                <c:pt idx="114">
                  <c:v>44384</c:v>
                </c:pt>
                <c:pt idx="115">
                  <c:v>44383</c:v>
                </c:pt>
                <c:pt idx="116">
                  <c:v>44382</c:v>
                </c:pt>
                <c:pt idx="117">
                  <c:v>44379</c:v>
                </c:pt>
                <c:pt idx="118">
                  <c:v>44378</c:v>
                </c:pt>
                <c:pt idx="119">
                  <c:v>44377</c:v>
                </c:pt>
                <c:pt idx="120">
                  <c:v>44376</c:v>
                </c:pt>
                <c:pt idx="121">
                  <c:v>44375</c:v>
                </c:pt>
                <c:pt idx="122">
                  <c:v>44372</c:v>
                </c:pt>
                <c:pt idx="123">
                  <c:v>44371</c:v>
                </c:pt>
                <c:pt idx="124">
                  <c:v>44370</c:v>
                </c:pt>
                <c:pt idx="125">
                  <c:v>44369</c:v>
                </c:pt>
                <c:pt idx="126">
                  <c:v>44368</c:v>
                </c:pt>
                <c:pt idx="127">
                  <c:v>44365</c:v>
                </c:pt>
                <c:pt idx="128">
                  <c:v>44364</c:v>
                </c:pt>
                <c:pt idx="129">
                  <c:v>44363</c:v>
                </c:pt>
                <c:pt idx="130">
                  <c:v>44362</c:v>
                </c:pt>
                <c:pt idx="131">
                  <c:v>44361</c:v>
                </c:pt>
                <c:pt idx="132">
                  <c:v>44358</c:v>
                </c:pt>
                <c:pt idx="133">
                  <c:v>44357</c:v>
                </c:pt>
                <c:pt idx="134">
                  <c:v>44350</c:v>
                </c:pt>
                <c:pt idx="135">
                  <c:v>44349</c:v>
                </c:pt>
                <c:pt idx="136">
                  <c:v>44348</c:v>
                </c:pt>
                <c:pt idx="137">
                  <c:v>44347</c:v>
                </c:pt>
                <c:pt idx="138">
                  <c:v>44344</c:v>
                </c:pt>
                <c:pt idx="139">
                  <c:v>44343</c:v>
                </c:pt>
                <c:pt idx="140">
                  <c:v>44342</c:v>
                </c:pt>
                <c:pt idx="141">
                  <c:v>44341</c:v>
                </c:pt>
                <c:pt idx="142">
                  <c:v>44340</c:v>
                </c:pt>
                <c:pt idx="143">
                  <c:v>44337</c:v>
                </c:pt>
                <c:pt idx="144">
                  <c:v>44336</c:v>
                </c:pt>
                <c:pt idx="145">
                  <c:v>44335</c:v>
                </c:pt>
                <c:pt idx="146">
                  <c:v>44334</c:v>
                </c:pt>
                <c:pt idx="147">
                  <c:v>44333</c:v>
                </c:pt>
                <c:pt idx="148">
                  <c:v>44330</c:v>
                </c:pt>
                <c:pt idx="149">
                  <c:v>44329</c:v>
                </c:pt>
                <c:pt idx="150">
                  <c:v>44328</c:v>
                </c:pt>
                <c:pt idx="151">
                  <c:v>44327</c:v>
                </c:pt>
                <c:pt idx="152">
                  <c:v>44326</c:v>
                </c:pt>
                <c:pt idx="153">
                  <c:v>44323</c:v>
                </c:pt>
                <c:pt idx="154">
                  <c:v>44322</c:v>
                </c:pt>
                <c:pt idx="155">
                  <c:v>44321</c:v>
                </c:pt>
                <c:pt idx="156">
                  <c:v>44320</c:v>
                </c:pt>
                <c:pt idx="157">
                  <c:v>44319</c:v>
                </c:pt>
                <c:pt idx="158">
                  <c:v>44316</c:v>
                </c:pt>
                <c:pt idx="159">
                  <c:v>44315</c:v>
                </c:pt>
                <c:pt idx="160">
                  <c:v>44314</c:v>
                </c:pt>
                <c:pt idx="161">
                  <c:v>44313</c:v>
                </c:pt>
                <c:pt idx="162">
                  <c:v>44312</c:v>
                </c:pt>
                <c:pt idx="163">
                  <c:v>44309</c:v>
                </c:pt>
                <c:pt idx="164">
                  <c:v>44308</c:v>
                </c:pt>
                <c:pt idx="165">
                  <c:v>44307</c:v>
                </c:pt>
                <c:pt idx="166">
                  <c:v>44306</c:v>
                </c:pt>
                <c:pt idx="167">
                  <c:v>44305</c:v>
                </c:pt>
                <c:pt idx="168">
                  <c:v>44302</c:v>
                </c:pt>
                <c:pt idx="169">
                  <c:v>44301</c:v>
                </c:pt>
                <c:pt idx="170">
                  <c:v>44300</c:v>
                </c:pt>
                <c:pt idx="171">
                  <c:v>44299</c:v>
                </c:pt>
                <c:pt idx="172">
                  <c:v>44298</c:v>
                </c:pt>
                <c:pt idx="173">
                  <c:v>44295</c:v>
                </c:pt>
                <c:pt idx="174">
                  <c:v>44294</c:v>
                </c:pt>
                <c:pt idx="175">
                  <c:v>44293</c:v>
                </c:pt>
                <c:pt idx="176">
                  <c:v>44292</c:v>
                </c:pt>
                <c:pt idx="177">
                  <c:v>44291</c:v>
                </c:pt>
                <c:pt idx="178">
                  <c:v>44288</c:v>
                </c:pt>
                <c:pt idx="179">
                  <c:v>44287</c:v>
                </c:pt>
                <c:pt idx="180">
                  <c:v>44286</c:v>
                </c:pt>
                <c:pt idx="181">
                  <c:v>44285</c:v>
                </c:pt>
                <c:pt idx="182">
                  <c:v>44284</c:v>
                </c:pt>
                <c:pt idx="183">
                  <c:v>44281</c:v>
                </c:pt>
                <c:pt idx="184">
                  <c:v>44280</c:v>
                </c:pt>
                <c:pt idx="185">
                  <c:v>44279</c:v>
                </c:pt>
                <c:pt idx="186">
                  <c:v>44278</c:v>
                </c:pt>
                <c:pt idx="187">
                  <c:v>44277</c:v>
                </c:pt>
                <c:pt idx="188">
                  <c:v>44274</c:v>
                </c:pt>
                <c:pt idx="189">
                  <c:v>44273</c:v>
                </c:pt>
                <c:pt idx="190">
                  <c:v>44272</c:v>
                </c:pt>
                <c:pt idx="191">
                  <c:v>44271</c:v>
                </c:pt>
                <c:pt idx="192">
                  <c:v>44270</c:v>
                </c:pt>
                <c:pt idx="193">
                  <c:v>44267</c:v>
                </c:pt>
                <c:pt idx="194">
                  <c:v>44266</c:v>
                </c:pt>
                <c:pt idx="195">
                  <c:v>44265</c:v>
                </c:pt>
                <c:pt idx="196">
                  <c:v>44264</c:v>
                </c:pt>
                <c:pt idx="197">
                  <c:v>44263</c:v>
                </c:pt>
                <c:pt idx="198">
                  <c:v>44260</c:v>
                </c:pt>
                <c:pt idx="199">
                  <c:v>44259</c:v>
                </c:pt>
                <c:pt idx="200">
                  <c:v>44258</c:v>
                </c:pt>
                <c:pt idx="201">
                  <c:v>44257</c:v>
                </c:pt>
                <c:pt idx="202">
                  <c:v>44256</c:v>
                </c:pt>
                <c:pt idx="203">
                  <c:v>44253</c:v>
                </c:pt>
                <c:pt idx="204">
                  <c:v>44252</c:v>
                </c:pt>
                <c:pt idx="205">
                  <c:v>44251</c:v>
                </c:pt>
                <c:pt idx="206">
                  <c:v>44250</c:v>
                </c:pt>
                <c:pt idx="207">
                  <c:v>44249</c:v>
                </c:pt>
                <c:pt idx="208">
                  <c:v>44246</c:v>
                </c:pt>
                <c:pt idx="209">
                  <c:v>44245</c:v>
                </c:pt>
                <c:pt idx="210">
                  <c:v>44244</c:v>
                </c:pt>
                <c:pt idx="211">
                  <c:v>44243</c:v>
                </c:pt>
                <c:pt idx="212">
                  <c:v>44242</c:v>
                </c:pt>
                <c:pt idx="213">
                  <c:v>44239</c:v>
                </c:pt>
                <c:pt idx="214">
                  <c:v>44238</c:v>
                </c:pt>
                <c:pt idx="215">
                  <c:v>44237</c:v>
                </c:pt>
                <c:pt idx="216">
                  <c:v>44236</c:v>
                </c:pt>
                <c:pt idx="217">
                  <c:v>44235</c:v>
                </c:pt>
                <c:pt idx="218">
                  <c:v>44232</c:v>
                </c:pt>
                <c:pt idx="219">
                  <c:v>44231</c:v>
                </c:pt>
                <c:pt idx="220">
                  <c:v>44230</c:v>
                </c:pt>
                <c:pt idx="221">
                  <c:v>44229</c:v>
                </c:pt>
                <c:pt idx="222">
                  <c:v>44228</c:v>
                </c:pt>
                <c:pt idx="223">
                  <c:v>44225</c:v>
                </c:pt>
                <c:pt idx="224">
                  <c:v>44224</c:v>
                </c:pt>
                <c:pt idx="225">
                  <c:v>44223</c:v>
                </c:pt>
                <c:pt idx="226">
                  <c:v>44222</c:v>
                </c:pt>
                <c:pt idx="227">
                  <c:v>44221</c:v>
                </c:pt>
                <c:pt idx="228">
                  <c:v>44218</c:v>
                </c:pt>
                <c:pt idx="229">
                  <c:v>44217</c:v>
                </c:pt>
                <c:pt idx="230">
                  <c:v>44216</c:v>
                </c:pt>
                <c:pt idx="231">
                  <c:v>44215</c:v>
                </c:pt>
                <c:pt idx="232">
                  <c:v>44214</c:v>
                </c:pt>
                <c:pt idx="233">
                  <c:v>44211</c:v>
                </c:pt>
                <c:pt idx="234">
                  <c:v>44210</c:v>
                </c:pt>
                <c:pt idx="235">
                  <c:v>44209</c:v>
                </c:pt>
                <c:pt idx="236">
                  <c:v>44208</c:v>
                </c:pt>
                <c:pt idx="237">
                  <c:v>44207</c:v>
                </c:pt>
                <c:pt idx="238">
                  <c:v>44204</c:v>
                </c:pt>
                <c:pt idx="239">
                  <c:v>44203</c:v>
                </c:pt>
                <c:pt idx="240">
                  <c:v>44202</c:v>
                </c:pt>
                <c:pt idx="241">
                  <c:v>44201</c:v>
                </c:pt>
                <c:pt idx="242">
                  <c:v>44200</c:v>
                </c:pt>
                <c:pt idx="243">
                  <c:v>44196</c:v>
                </c:pt>
                <c:pt idx="244">
                  <c:v>44195</c:v>
                </c:pt>
                <c:pt idx="245">
                  <c:v>44194</c:v>
                </c:pt>
                <c:pt idx="246">
                  <c:v>44193</c:v>
                </c:pt>
                <c:pt idx="247">
                  <c:v>44189</c:v>
                </c:pt>
                <c:pt idx="248">
                  <c:v>44188</c:v>
                </c:pt>
                <c:pt idx="249">
                  <c:v>44187</c:v>
                </c:pt>
                <c:pt idx="250">
                  <c:v>44186</c:v>
                </c:pt>
                <c:pt idx="251">
                  <c:v>44183</c:v>
                </c:pt>
                <c:pt idx="252">
                  <c:v>44182</c:v>
                </c:pt>
                <c:pt idx="253">
                  <c:v>44181</c:v>
                </c:pt>
                <c:pt idx="254">
                  <c:v>44180</c:v>
                </c:pt>
                <c:pt idx="255">
                  <c:v>44179</c:v>
                </c:pt>
                <c:pt idx="256">
                  <c:v>44176</c:v>
                </c:pt>
                <c:pt idx="257">
                  <c:v>44175</c:v>
                </c:pt>
                <c:pt idx="258">
                  <c:v>44174</c:v>
                </c:pt>
                <c:pt idx="259">
                  <c:v>44173</c:v>
                </c:pt>
                <c:pt idx="260">
                  <c:v>44172</c:v>
                </c:pt>
                <c:pt idx="261">
                  <c:v>44169</c:v>
                </c:pt>
                <c:pt idx="262">
                  <c:v>44168</c:v>
                </c:pt>
                <c:pt idx="263">
                  <c:v>44167</c:v>
                </c:pt>
                <c:pt idx="264">
                  <c:v>44166</c:v>
                </c:pt>
                <c:pt idx="265">
                  <c:v>44165</c:v>
                </c:pt>
                <c:pt idx="266">
                  <c:v>44162</c:v>
                </c:pt>
                <c:pt idx="267">
                  <c:v>44161</c:v>
                </c:pt>
                <c:pt idx="268">
                  <c:v>44160</c:v>
                </c:pt>
                <c:pt idx="269">
                  <c:v>44159</c:v>
                </c:pt>
                <c:pt idx="270">
                  <c:v>44158</c:v>
                </c:pt>
                <c:pt idx="271">
                  <c:v>44155</c:v>
                </c:pt>
                <c:pt idx="272">
                  <c:v>44154</c:v>
                </c:pt>
                <c:pt idx="273">
                  <c:v>44153</c:v>
                </c:pt>
                <c:pt idx="274">
                  <c:v>44152</c:v>
                </c:pt>
                <c:pt idx="275">
                  <c:v>44151</c:v>
                </c:pt>
                <c:pt idx="276">
                  <c:v>44148</c:v>
                </c:pt>
                <c:pt idx="277">
                  <c:v>44147</c:v>
                </c:pt>
                <c:pt idx="278">
                  <c:v>44146</c:v>
                </c:pt>
                <c:pt idx="279">
                  <c:v>44145</c:v>
                </c:pt>
                <c:pt idx="280">
                  <c:v>44144</c:v>
                </c:pt>
                <c:pt idx="281">
                  <c:v>44141</c:v>
                </c:pt>
                <c:pt idx="282">
                  <c:v>44140</c:v>
                </c:pt>
                <c:pt idx="283">
                  <c:v>44139</c:v>
                </c:pt>
                <c:pt idx="284">
                  <c:v>44138</c:v>
                </c:pt>
                <c:pt idx="285">
                  <c:v>44137</c:v>
                </c:pt>
                <c:pt idx="286">
                  <c:v>44134</c:v>
                </c:pt>
                <c:pt idx="287">
                  <c:v>44133</c:v>
                </c:pt>
                <c:pt idx="288">
                  <c:v>44132</c:v>
                </c:pt>
                <c:pt idx="289">
                  <c:v>44131</c:v>
                </c:pt>
                <c:pt idx="290">
                  <c:v>44130</c:v>
                </c:pt>
                <c:pt idx="291">
                  <c:v>44127</c:v>
                </c:pt>
                <c:pt idx="292">
                  <c:v>44126</c:v>
                </c:pt>
                <c:pt idx="293">
                  <c:v>44125</c:v>
                </c:pt>
                <c:pt idx="294">
                  <c:v>44124</c:v>
                </c:pt>
                <c:pt idx="295">
                  <c:v>44123</c:v>
                </c:pt>
                <c:pt idx="296">
                  <c:v>44120</c:v>
                </c:pt>
                <c:pt idx="297">
                  <c:v>44119</c:v>
                </c:pt>
                <c:pt idx="298">
                  <c:v>44118</c:v>
                </c:pt>
                <c:pt idx="299">
                  <c:v>44117</c:v>
                </c:pt>
                <c:pt idx="300">
                  <c:v>44116</c:v>
                </c:pt>
                <c:pt idx="301">
                  <c:v>44113</c:v>
                </c:pt>
                <c:pt idx="302">
                  <c:v>44112</c:v>
                </c:pt>
                <c:pt idx="303">
                  <c:v>44111</c:v>
                </c:pt>
                <c:pt idx="304">
                  <c:v>44110</c:v>
                </c:pt>
                <c:pt idx="305">
                  <c:v>44109</c:v>
                </c:pt>
                <c:pt idx="306">
                  <c:v>44106</c:v>
                </c:pt>
                <c:pt idx="307">
                  <c:v>44105</c:v>
                </c:pt>
                <c:pt idx="308">
                  <c:v>44104</c:v>
                </c:pt>
                <c:pt idx="309">
                  <c:v>44103</c:v>
                </c:pt>
                <c:pt idx="310">
                  <c:v>44102</c:v>
                </c:pt>
                <c:pt idx="311">
                  <c:v>44099</c:v>
                </c:pt>
                <c:pt idx="312">
                  <c:v>44098</c:v>
                </c:pt>
                <c:pt idx="313">
                  <c:v>44097</c:v>
                </c:pt>
                <c:pt idx="314">
                  <c:v>44096</c:v>
                </c:pt>
                <c:pt idx="315">
                  <c:v>44095</c:v>
                </c:pt>
                <c:pt idx="316">
                  <c:v>44092</c:v>
                </c:pt>
                <c:pt idx="317">
                  <c:v>44091</c:v>
                </c:pt>
                <c:pt idx="318">
                  <c:v>44090</c:v>
                </c:pt>
                <c:pt idx="319">
                  <c:v>44089</c:v>
                </c:pt>
                <c:pt idx="320">
                  <c:v>44088</c:v>
                </c:pt>
                <c:pt idx="321">
                  <c:v>44085</c:v>
                </c:pt>
                <c:pt idx="322">
                  <c:v>44084</c:v>
                </c:pt>
                <c:pt idx="323">
                  <c:v>44083</c:v>
                </c:pt>
                <c:pt idx="324">
                  <c:v>44082</c:v>
                </c:pt>
                <c:pt idx="325">
                  <c:v>44081</c:v>
                </c:pt>
                <c:pt idx="326">
                  <c:v>44078</c:v>
                </c:pt>
                <c:pt idx="327">
                  <c:v>44077</c:v>
                </c:pt>
                <c:pt idx="328">
                  <c:v>44076</c:v>
                </c:pt>
                <c:pt idx="329">
                  <c:v>44075</c:v>
                </c:pt>
                <c:pt idx="330">
                  <c:v>44074</c:v>
                </c:pt>
                <c:pt idx="331">
                  <c:v>44071</c:v>
                </c:pt>
                <c:pt idx="332">
                  <c:v>44070</c:v>
                </c:pt>
                <c:pt idx="333">
                  <c:v>44069</c:v>
                </c:pt>
                <c:pt idx="334">
                  <c:v>44068</c:v>
                </c:pt>
                <c:pt idx="335">
                  <c:v>44067</c:v>
                </c:pt>
                <c:pt idx="336">
                  <c:v>44064</c:v>
                </c:pt>
                <c:pt idx="337">
                  <c:v>44063</c:v>
                </c:pt>
                <c:pt idx="338">
                  <c:v>44062</c:v>
                </c:pt>
                <c:pt idx="339">
                  <c:v>44061</c:v>
                </c:pt>
                <c:pt idx="340">
                  <c:v>44060</c:v>
                </c:pt>
                <c:pt idx="341">
                  <c:v>44057</c:v>
                </c:pt>
                <c:pt idx="342">
                  <c:v>44056</c:v>
                </c:pt>
                <c:pt idx="343">
                  <c:v>44055</c:v>
                </c:pt>
                <c:pt idx="344">
                  <c:v>44054</c:v>
                </c:pt>
                <c:pt idx="345">
                  <c:v>44053</c:v>
                </c:pt>
                <c:pt idx="346">
                  <c:v>44050</c:v>
                </c:pt>
                <c:pt idx="347">
                  <c:v>44049</c:v>
                </c:pt>
                <c:pt idx="348">
                  <c:v>44048</c:v>
                </c:pt>
                <c:pt idx="349">
                  <c:v>44047</c:v>
                </c:pt>
                <c:pt idx="350">
                  <c:v>44046</c:v>
                </c:pt>
                <c:pt idx="351">
                  <c:v>44043</c:v>
                </c:pt>
                <c:pt idx="352">
                  <c:v>44042</c:v>
                </c:pt>
                <c:pt idx="353">
                  <c:v>44041</c:v>
                </c:pt>
                <c:pt idx="354">
                  <c:v>44040</c:v>
                </c:pt>
                <c:pt idx="355">
                  <c:v>44039</c:v>
                </c:pt>
                <c:pt idx="356">
                  <c:v>44036</c:v>
                </c:pt>
                <c:pt idx="357">
                  <c:v>44035</c:v>
                </c:pt>
                <c:pt idx="358">
                  <c:v>44034</c:v>
                </c:pt>
                <c:pt idx="359">
                  <c:v>44033</c:v>
                </c:pt>
                <c:pt idx="360">
                  <c:v>44032</c:v>
                </c:pt>
                <c:pt idx="361">
                  <c:v>44029</c:v>
                </c:pt>
                <c:pt idx="362">
                  <c:v>44028</c:v>
                </c:pt>
                <c:pt idx="363">
                  <c:v>44027</c:v>
                </c:pt>
                <c:pt idx="364">
                  <c:v>44026</c:v>
                </c:pt>
                <c:pt idx="365">
                  <c:v>44025</c:v>
                </c:pt>
                <c:pt idx="366">
                  <c:v>44022</c:v>
                </c:pt>
                <c:pt idx="367">
                  <c:v>44021</c:v>
                </c:pt>
                <c:pt idx="368">
                  <c:v>44020</c:v>
                </c:pt>
                <c:pt idx="369">
                  <c:v>44019</c:v>
                </c:pt>
                <c:pt idx="370">
                  <c:v>44018</c:v>
                </c:pt>
                <c:pt idx="371">
                  <c:v>44015</c:v>
                </c:pt>
                <c:pt idx="372">
                  <c:v>44014</c:v>
                </c:pt>
                <c:pt idx="373">
                  <c:v>44013</c:v>
                </c:pt>
                <c:pt idx="374">
                  <c:v>44012</c:v>
                </c:pt>
                <c:pt idx="375">
                  <c:v>44011</c:v>
                </c:pt>
                <c:pt idx="376">
                  <c:v>44008</c:v>
                </c:pt>
                <c:pt idx="377">
                  <c:v>44007</c:v>
                </c:pt>
                <c:pt idx="378">
                  <c:v>44006</c:v>
                </c:pt>
                <c:pt idx="379">
                  <c:v>44005</c:v>
                </c:pt>
                <c:pt idx="380">
                  <c:v>44004</c:v>
                </c:pt>
                <c:pt idx="381">
                  <c:v>44001</c:v>
                </c:pt>
                <c:pt idx="382">
                  <c:v>44000</c:v>
                </c:pt>
                <c:pt idx="383">
                  <c:v>43999</c:v>
                </c:pt>
                <c:pt idx="384">
                  <c:v>43998</c:v>
                </c:pt>
                <c:pt idx="385">
                  <c:v>43997</c:v>
                </c:pt>
                <c:pt idx="386">
                  <c:v>43994</c:v>
                </c:pt>
                <c:pt idx="387">
                  <c:v>43993</c:v>
                </c:pt>
                <c:pt idx="388">
                  <c:v>43992</c:v>
                </c:pt>
                <c:pt idx="389">
                  <c:v>43991</c:v>
                </c:pt>
                <c:pt idx="390">
                  <c:v>43990</c:v>
                </c:pt>
                <c:pt idx="391">
                  <c:v>43987</c:v>
                </c:pt>
                <c:pt idx="392">
                  <c:v>43986</c:v>
                </c:pt>
                <c:pt idx="393">
                  <c:v>43985</c:v>
                </c:pt>
                <c:pt idx="394">
                  <c:v>43984</c:v>
                </c:pt>
                <c:pt idx="395">
                  <c:v>43983</c:v>
                </c:pt>
                <c:pt idx="396">
                  <c:v>43980</c:v>
                </c:pt>
                <c:pt idx="397">
                  <c:v>43979</c:v>
                </c:pt>
                <c:pt idx="398">
                  <c:v>43978</c:v>
                </c:pt>
                <c:pt idx="399">
                  <c:v>43977</c:v>
                </c:pt>
                <c:pt idx="400">
                  <c:v>43973</c:v>
                </c:pt>
                <c:pt idx="401">
                  <c:v>43972</c:v>
                </c:pt>
                <c:pt idx="402">
                  <c:v>43971</c:v>
                </c:pt>
                <c:pt idx="403">
                  <c:v>43970</c:v>
                </c:pt>
                <c:pt idx="404">
                  <c:v>43969</c:v>
                </c:pt>
                <c:pt idx="405">
                  <c:v>43966</c:v>
                </c:pt>
                <c:pt idx="406">
                  <c:v>43965</c:v>
                </c:pt>
                <c:pt idx="407">
                  <c:v>43964</c:v>
                </c:pt>
                <c:pt idx="408">
                  <c:v>43963</c:v>
                </c:pt>
                <c:pt idx="409">
                  <c:v>43962</c:v>
                </c:pt>
                <c:pt idx="410">
                  <c:v>43959</c:v>
                </c:pt>
                <c:pt idx="411">
                  <c:v>43958</c:v>
                </c:pt>
                <c:pt idx="412">
                  <c:v>43957</c:v>
                </c:pt>
                <c:pt idx="413">
                  <c:v>43956</c:v>
                </c:pt>
                <c:pt idx="414">
                  <c:v>43955</c:v>
                </c:pt>
                <c:pt idx="415">
                  <c:v>43952</c:v>
                </c:pt>
                <c:pt idx="416">
                  <c:v>43951</c:v>
                </c:pt>
                <c:pt idx="417">
                  <c:v>43950</c:v>
                </c:pt>
                <c:pt idx="418">
                  <c:v>43949</c:v>
                </c:pt>
                <c:pt idx="419">
                  <c:v>43948</c:v>
                </c:pt>
                <c:pt idx="420">
                  <c:v>43945</c:v>
                </c:pt>
                <c:pt idx="421">
                  <c:v>43944</c:v>
                </c:pt>
                <c:pt idx="422">
                  <c:v>43943</c:v>
                </c:pt>
                <c:pt idx="423">
                  <c:v>43942</c:v>
                </c:pt>
                <c:pt idx="424">
                  <c:v>43941</c:v>
                </c:pt>
                <c:pt idx="425">
                  <c:v>43938</c:v>
                </c:pt>
                <c:pt idx="426">
                  <c:v>43937</c:v>
                </c:pt>
                <c:pt idx="427">
                  <c:v>43936</c:v>
                </c:pt>
                <c:pt idx="428">
                  <c:v>43935</c:v>
                </c:pt>
                <c:pt idx="429">
                  <c:v>43934</c:v>
                </c:pt>
                <c:pt idx="430">
                  <c:v>43930</c:v>
                </c:pt>
                <c:pt idx="431">
                  <c:v>43929</c:v>
                </c:pt>
                <c:pt idx="432">
                  <c:v>43928</c:v>
                </c:pt>
                <c:pt idx="433">
                  <c:v>43927</c:v>
                </c:pt>
                <c:pt idx="434">
                  <c:v>43924</c:v>
                </c:pt>
                <c:pt idx="435">
                  <c:v>43923</c:v>
                </c:pt>
                <c:pt idx="436">
                  <c:v>43922</c:v>
                </c:pt>
                <c:pt idx="437">
                  <c:v>43921</c:v>
                </c:pt>
                <c:pt idx="438">
                  <c:v>43920</c:v>
                </c:pt>
                <c:pt idx="439">
                  <c:v>43917</c:v>
                </c:pt>
                <c:pt idx="440">
                  <c:v>43916</c:v>
                </c:pt>
                <c:pt idx="441">
                  <c:v>43915</c:v>
                </c:pt>
                <c:pt idx="442">
                  <c:v>43914</c:v>
                </c:pt>
                <c:pt idx="443">
                  <c:v>43913</c:v>
                </c:pt>
                <c:pt idx="444">
                  <c:v>43910</c:v>
                </c:pt>
                <c:pt idx="445">
                  <c:v>43909</c:v>
                </c:pt>
                <c:pt idx="446">
                  <c:v>43908</c:v>
                </c:pt>
                <c:pt idx="447">
                  <c:v>43907</c:v>
                </c:pt>
                <c:pt idx="448">
                  <c:v>43906</c:v>
                </c:pt>
                <c:pt idx="449">
                  <c:v>43903</c:v>
                </c:pt>
                <c:pt idx="450">
                  <c:v>43902</c:v>
                </c:pt>
                <c:pt idx="451">
                  <c:v>43901</c:v>
                </c:pt>
                <c:pt idx="452">
                  <c:v>43900</c:v>
                </c:pt>
                <c:pt idx="453">
                  <c:v>43899</c:v>
                </c:pt>
                <c:pt idx="454">
                  <c:v>43896</c:v>
                </c:pt>
                <c:pt idx="455">
                  <c:v>43895</c:v>
                </c:pt>
                <c:pt idx="456">
                  <c:v>43894</c:v>
                </c:pt>
                <c:pt idx="457">
                  <c:v>43893</c:v>
                </c:pt>
                <c:pt idx="458">
                  <c:v>43892</c:v>
                </c:pt>
                <c:pt idx="459">
                  <c:v>43889</c:v>
                </c:pt>
                <c:pt idx="460">
                  <c:v>43888</c:v>
                </c:pt>
                <c:pt idx="461">
                  <c:v>43887</c:v>
                </c:pt>
                <c:pt idx="462">
                  <c:v>43886</c:v>
                </c:pt>
                <c:pt idx="463">
                  <c:v>43885</c:v>
                </c:pt>
                <c:pt idx="464">
                  <c:v>43882</c:v>
                </c:pt>
                <c:pt idx="465">
                  <c:v>43881</c:v>
                </c:pt>
                <c:pt idx="466">
                  <c:v>43880</c:v>
                </c:pt>
                <c:pt idx="467">
                  <c:v>43879</c:v>
                </c:pt>
                <c:pt idx="468">
                  <c:v>43875</c:v>
                </c:pt>
                <c:pt idx="469">
                  <c:v>43874</c:v>
                </c:pt>
                <c:pt idx="470">
                  <c:v>43873</c:v>
                </c:pt>
                <c:pt idx="471">
                  <c:v>43872</c:v>
                </c:pt>
                <c:pt idx="472">
                  <c:v>43871</c:v>
                </c:pt>
                <c:pt idx="473">
                  <c:v>43868</c:v>
                </c:pt>
                <c:pt idx="474">
                  <c:v>43867</c:v>
                </c:pt>
                <c:pt idx="475">
                  <c:v>43866</c:v>
                </c:pt>
                <c:pt idx="476">
                  <c:v>43865</c:v>
                </c:pt>
                <c:pt idx="477">
                  <c:v>43864</c:v>
                </c:pt>
                <c:pt idx="478">
                  <c:v>43861</c:v>
                </c:pt>
                <c:pt idx="479">
                  <c:v>43860</c:v>
                </c:pt>
                <c:pt idx="480">
                  <c:v>43859</c:v>
                </c:pt>
                <c:pt idx="481">
                  <c:v>43858</c:v>
                </c:pt>
                <c:pt idx="482">
                  <c:v>43857</c:v>
                </c:pt>
                <c:pt idx="483">
                  <c:v>43854</c:v>
                </c:pt>
                <c:pt idx="484">
                  <c:v>43853</c:v>
                </c:pt>
                <c:pt idx="485">
                  <c:v>43852</c:v>
                </c:pt>
                <c:pt idx="486">
                  <c:v>43851</c:v>
                </c:pt>
                <c:pt idx="487">
                  <c:v>43847</c:v>
                </c:pt>
                <c:pt idx="488">
                  <c:v>43846</c:v>
                </c:pt>
                <c:pt idx="489">
                  <c:v>43845</c:v>
                </c:pt>
                <c:pt idx="490">
                  <c:v>43844</c:v>
                </c:pt>
                <c:pt idx="491">
                  <c:v>43843</c:v>
                </c:pt>
                <c:pt idx="492">
                  <c:v>43840</c:v>
                </c:pt>
                <c:pt idx="493">
                  <c:v>43839</c:v>
                </c:pt>
                <c:pt idx="494">
                  <c:v>43838</c:v>
                </c:pt>
                <c:pt idx="495">
                  <c:v>43837</c:v>
                </c:pt>
                <c:pt idx="496">
                  <c:v>43836</c:v>
                </c:pt>
                <c:pt idx="497">
                  <c:v>43833</c:v>
                </c:pt>
                <c:pt idx="498">
                  <c:v>43832</c:v>
                </c:pt>
                <c:pt idx="499">
                  <c:v>43830</c:v>
                </c:pt>
                <c:pt idx="500">
                  <c:v>43829</c:v>
                </c:pt>
                <c:pt idx="501">
                  <c:v>43826</c:v>
                </c:pt>
                <c:pt idx="502">
                  <c:v>43825</c:v>
                </c:pt>
                <c:pt idx="503">
                  <c:v>43823</c:v>
                </c:pt>
                <c:pt idx="504">
                  <c:v>43822</c:v>
                </c:pt>
                <c:pt idx="505">
                  <c:v>43819</c:v>
                </c:pt>
                <c:pt idx="506">
                  <c:v>43818</c:v>
                </c:pt>
                <c:pt idx="507">
                  <c:v>43817</c:v>
                </c:pt>
                <c:pt idx="508">
                  <c:v>43816</c:v>
                </c:pt>
                <c:pt idx="509">
                  <c:v>43815</c:v>
                </c:pt>
                <c:pt idx="510">
                  <c:v>43812</c:v>
                </c:pt>
                <c:pt idx="511">
                  <c:v>43811</c:v>
                </c:pt>
                <c:pt idx="512">
                  <c:v>43810</c:v>
                </c:pt>
                <c:pt idx="513">
                  <c:v>43809</c:v>
                </c:pt>
                <c:pt idx="514">
                  <c:v>43808</c:v>
                </c:pt>
                <c:pt idx="515">
                  <c:v>43805</c:v>
                </c:pt>
                <c:pt idx="516">
                  <c:v>43804</c:v>
                </c:pt>
                <c:pt idx="517">
                  <c:v>43803</c:v>
                </c:pt>
                <c:pt idx="518">
                  <c:v>43802</c:v>
                </c:pt>
                <c:pt idx="519">
                  <c:v>43801</c:v>
                </c:pt>
                <c:pt idx="520">
                  <c:v>43796</c:v>
                </c:pt>
                <c:pt idx="521">
                  <c:v>43795</c:v>
                </c:pt>
                <c:pt idx="522">
                  <c:v>43794</c:v>
                </c:pt>
                <c:pt idx="523">
                  <c:v>43791</c:v>
                </c:pt>
                <c:pt idx="524">
                  <c:v>43790</c:v>
                </c:pt>
                <c:pt idx="525">
                  <c:v>43789</c:v>
                </c:pt>
                <c:pt idx="526">
                  <c:v>43788</c:v>
                </c:pt>
                <c:pt idx="527">
                  <c:v>43787</c:v>
                </c:pt>
                <c:pt idx="528">
                  <c:v>43784</c:v>
                </c:pt>
                <c:pt idx="529">
                  <c:v>43783</c:v>
                </c:pt>
                <c:pt idx="530">
                  <c:v>43782</c:v>
                </c:pt>
                <c:pt idx="531">
                  <c:v>43781</c:v>
                </c:pt>
                <c:pt idx="532">
                  <c:v>43780</c:v>
                </c:pt>
                <c:pt idx="533">
                  <c:v>43777</c:v>
                </c:pt>
                <c:pt idx="534">
                  <c:v>43776</c:v>
                </c:pt>
                <c:pt idx="535">
                  <c:v>43775</c:v>
                </c:pt>
                <c:pt idx="536">
                  <c:v>43774</c:v>
                </c:pt>
                <c:pt idx="537">
                  <c:v>43773</c:v>
                </c:pt>
                <c:pt idx="538">
                  <c:v>43770</c:v>
                </c:pt>
                <c:pt idx="539">
                  <c:v>43769</c:v>
                </c:pt>
                <c:pt idx="540">
                  <c:v>43768</c:v>
                </c:pt>
                <c:pt idx="541">
                  <c:v>43767</c:v>
                </c:pt>
                <c:pt idx="542">
                  <c:v>43766</c:v>
                </c:pt>
                <c:pt idx="543">
                  <c:v>43763</c:v>
                </c:pt>
                <c:pt idx="544">
                  <c:v>43762</c:v>
                </c:pt>
                <c:pt idx="545">
                  <c:v>43761</c:v>
                </c:pt>
                <c:pt idx="546">
                  <c:v>43760</c:v>
                </c:pt>
                <c:pt idx="547">
                  <c:v>43759</c:v>
                </c:pt>
                <c:pt idx="548">
                  <c:v>43756</c:v>
                </c:pt>
                <c:pt idx="549">
                  <c:v>43755</c:v>
                </c:pt>
                <c:pt idx="550">
                  <c:v>43754</c:v>
                </c:pt>
                <c:pt idx="551">
                  <c:v>43753</c:v>
                </c:pt>
                <c:pt idx="552">
                  <c:v>43752</c:v>
                </c:pt>
                <c:pt idx="553">
                  <c:v>43749</c:v>
                </c:pt>
                <c:pt idx="554">
                  <c:v>43748</c:v>
                </c:pt>
                <c:pt idx="555">
                  <c:v>43747</c:v>
                </c:pt>
                <c:pt idx="556">
                  <c:v>43746</c:v>
                </c:pt>
                <c:pt idx="557">
                  <c:v>43745</c:v>
                </c:pt>
                <c:pt idx="558">
                  <c:v>43742</c:v>
                </c:pt>
                <c:pt idx="559">
                  <c:v>43741</c:v>
                </c:pt>
                <c:pt idx="560">
                  <c:v>43740</c:v>
                </c:pt>
                <c:pt idx="561">
                  <c:v>43739</c:v>
                </c:pt>
                <c:pt idx="562">
                  <c:v>43738</c:v>
                </c:pt>
                <c:pt idx="563">
                  <c:v>43735</c:v>
                </c:pt>
                <c:pt idx="564">
                  <c:v>43734</c:v>
                </c:pt>
                <c:pt idx="565">
                  <c:v>43733</c:v>
                </c:pt>
                <c:pt idx="566">
                  <c:v>43732</c:v>
                </c:pt>
                <c:pt idx="567">
                  <c:v>43731</c:v>
                </c:pt>
                <c:pt idx="568">
                  <c:v>43728</c:v>
                </c:pt>
                <c:pt idx="569">
                  <c:v>43727</c:v>
                </c:pt>
                <c:pt idx="570">
                  <c:v>43726</c:v>
                </c:pt>
                <c:pt idx="571">
                  <c:v>43725</c:v>
                </c:pt>
                <c:pt idx="572">
                  <c:v>43724</c:v>
                </c:pt>
                <c:pt idx="573">
                  <c:v>43721</c:v>
                </c:pt>
                <c:pt idx="574">
                  <c:v>43720</c:v>
                </c:pt>
                <c:pt idx="575">
                  <c:v>43719</c:v>
                </c:pt>
                <c:pt idx="576">
                  <c:v>43718</c:v>
                </c:pt>
                <c:pt idx="577">
                  <c:v>43717</c:v>
                </c:pt>
                <c:pt idx="578">
                  <c:v>43714</c:v>
                </c:pt>
                <c:pt idx="579">
                  <c:v>43713</c:v>
                </c:pt>
                <c:pt idx="580">
                  <c:v>43712</c:v>
                </c:pt>
                <c:pt idx="581">
                  <c:v>43711</c:v>
                </c:pt>
                <c:pt idx="582">
                  <c:v>43710</c:v>
                </c:pt>
                <c:pt idx="583">
                  <c:v>43707</c:v>
                </c:pt>
                <c:pt idx="584">
                  <c:v>43706</c:v>
                </c:pt>
                <c:pt idx="585">
                  <c:v>43705</c:v>
                </c:pt>
                <c:pt idx="586">
                  <c:v>43704</c:v>
                </c:pt>
                <c:pt idx="587">
                  <c:v>43703</c:v>
                </c:pt>
                <c:pt idx="588">
                  <c:v>43700</c:v>
                </c:pt>
                <c:pt idx="589">
                  <c:v>43699</c:v>
                </c:pt>
                <c:pt idx="590">
                  <c:v>43698</c:v>
                </c:pt>
                <c:pt idx="591">
                  <c:v>43697</c:v>
                </c:pt>
                <c:pt idx="592">
                  <c:v>43696</c:v>
                </c:pt>
                <c:pt idx="593">
                  <c:v>43693</c:v>
                </c:pt>
                <c:pt idx="594">
                  <c:v>43692</c:v>
                </c:pt>
                <c:pt idx="595">
                  <c:v>43691</c:v>
                </c:pt>
                <c:pt idx="596">
                  <c:v>43690</c:v>
                </c:pt>
                <c:pt idx="597">
                  <c:v>43689</c:v>
                </c:pt>
                <c:pt idx="598">
                  <c:v>43686</c:v>
                </c:pt>
                <c:pt idx="599">
                  <c:v>43685</c:v>
                </c:pt>
                <c:pt idx="600">
                  <c:v>43684</c:v>
                </c:pt>
                <c:pt idx="601">
                  <c:v>43683</c:v>
                </c:pt>
                <c:pt idx="602">
                  <c:v>43682</c:v>
                </c:pt>
                <c:pt idx="603">
                  <c:v>43679</c:v>
                </c:pt>
                <c:pt idx="604">
                  <c:v>43678</c:v>
                </c:pt>
                <c:pt idx="605">
                  <c:v>43677</c:v>
                </c:pt>
                <c:pt idx="606">
                  <c:v>43676</c:v>
                </c:pt>
                <c:pt idx="607">
                  <c:v>43675</c:v>
                </c:pt>
                <c:pt idx="608">
                  <c:v>43672</c:v>
                </c:pt>
                <c:pt idx="609">
                  <c:v>43671</c:v>
                </c:pt>
                <c:pt idx="610">
                  <c:v>43670</c:v>
                </c:pt>
                <c:pt idx="611">
                  <c:v>43669</c:v>
                </c:pt>
                <c:pt idx="612">
                  <c:v>43668</c:v>
                </c:pt>
                <c:pt idx="613">
                  <c:v>43665</c:v>
                </c:pt>
                <c:pt idx="614">
                  <c:v>43664</c:v>
                </c:pt>
                <c:pt idx="615">
                  <c:v>43663</c:v>
                </c:pt>
                <c:pt idx="616">
                  <c:v>43662</c:v>
                </c:pt>
                <c:pt idx="617">
                  <c:v>43661</c:v>
                </c:pt>
                <c:pt idx="618">
                  <c:v>43658</c:v>
                </c:pt>
                <c:pt idx="619">
                  <c:v>43657</c:v>
                </c:pt>
                <c:pt idx="620">
                  <c:v>43656</c:v>
                </c:pt>
                <c:pt idx="621">
                  <c:v>43655</c:v>
                </c:pt>
                <c:pt idx="622">
                  <c:v>43654</c:v>
                </c:pt>
                <c:pt idx="623">
                  <c:v>43651</c:v>
                </c:pt>
                <c:pt idx="624">
                  <c:v>43650</c:v>
                </c:pt>
                <c:pt idx="625">
                  <c:v>43649</c:v>
                </c:pt>
                <c:pt idx="626">
                  <c:v>43648</c:v>
                </c:pt>
                <c:pt idx="627">
                  <c:v>43647</c:v>
                </c:pt>
                <c:pt idx="628">
                  <c:v>43644</c:v>
                </c:pt>
                <c:pt idx="629">
                  <c:v>43643</c:v>
                </c:pt>
                <c:pt idx="630">
                  <c:v>43642</c:v>
                </c:pt>
                <c:pt idx="631">
                  <c:v>43641</c:v>
                </c:pt>
                <c:pt idx="632">
                  <c:v>43640</c:v>
                </c:pt>
                <c:pt idx="633">
                  <c:v>43637</c:v>
                </c:pt>
                <c:pt idx="634">
                  <c:v>43636</c:v>
                </c:pt>
                <c:pt idx="635">
                  <c:v>43635</c:v>
                </c:pt>
                <c:pt idx="636">
                  <c:v>43634</c:v>
                </c:pt>
                <c:pt idx="637">
                  <c:v>43633</c:v>
                </c:pt>
                <c:pt idx="638">
                  <c:v>43630</c:v>
                </c:pt>
                <c:pt idx="639">
                  <c:v>43629</c:v>
                </c:pt>
                <c:pt idx="640">
                  <c:v>43628</c:v>
                </c:pt>
                <c:pt idx="641">
                  <c:v>43627</c:v>
                </c:pt>
                <c:pt idx="642">
                  <c:v>43626</c:v>
                </c:pt>
                <c:pt idx="643">
                  <c:v>43623</c:v>
                </c:pt>
                <c:pt idx="644">
                  <c:v>43622</c:v>
                </c:pt>
                <c:pt idx="645">
                  <c:v>43621</c:v>
                </c:pt>
                <c:pt idx="646">
                  <c:v>43620</c:v>
                </c:pt>
                <c:pt idx="647">
                  <c:v>43619</c:v>
                </c:pt>
                <c:pt idx="648">
                  <c:v>43616</c:v>
                </c:pt>
                <c:pt idx="649">
                  <c:v>43615</c:v>
                </c:pt>
                <c:pt idx="650">
                  <c:v>43614</c:v>
                </c:pt>
                <c:pt idx="651">
                  <c:v>43613</c:v>
                </c:pt>
                <c:pt idx="652">
                  <c:v>43612</c:v>
                </c:pt>
                <c:pt idx="653">
                  <c:v>43609</c:v>
                </c:pt>
                <c:pt idx="654">
                  <c:v>43608</c:v>
                </c:pt>
                <c:pt idx="655">
                  <c:v>43607</c:v>
                </c:pt>
                <c:pt idx="656">
                  <c:v>43606</c:v>
                </c:pt>
                <c:pt idx="657">
                  <c:v>43605</c:v>
                </c:pt>
                <c:pt idx="658">
                  <c:v>43602</c:v>
                </c:pt>
                <c:pt idx="659">
                  <c:v>43601</c:v>
                </c:pt>
                <c:pt idx="660">
                  <c:v>43600</c:v>
                </c:pt>
                <c:pt idx="661">
                  <c:v>43599</c:v>
                </c:pt>
                <c:pt idx="662">
                  <c:v>43598</c:v>
                </c:pt>
                <c:pt idx="663">
                  <c:v>43595</c:v>
                </c:pt>
                <c:pt idx="664">
                  <c:v>43594</c:v>
                </c:pt>
                <c:pt idx="665">
                  <c:v>43593</c:v>
                </c:pt>
                <c:pt idx="666">
                  <c:v>43592</c:v>
                </c:pt>
                <c:pt idx="667">
                  <c:v>43591</c:v>
                </c:pt>
                <c:pt idx="668">
                  <c:v>43588</c:v>
                </c:pt>
                <c:pt idx="669">
                  <c:v>43587</c:v>
                </c:pt>
                <c:pt idx="670">
                  <c:v>43586</c:v>
                </c:pt>
                <c:pt idx="671">
                  <c:v>43585</c:v>
                </c:pt>
                <c:pt idx="672">
                  <c:v>43584</c:v>
                </c:pt>
                <c:pt idx="673">
                  <c:v>43581</c:v>
                </c:pt>
                <c:pt idx="674">
                  <c:v>43580</c:v>
                </c:pt>
                <c:pt idx="675">
                  <c:v>43579</c:v>
                </c:pt>
                <c:pt idx="676">
                  <c:v>43578</c:v>
                </c:pt>
                <c:pt idx="677">
                  <c:v>43577</c:v>
                </c:pt>
                <c:pt idx="678">
                  <c:v>43574</c:v>
                </c:pt>
                <c:pt idx="679">
                  <c:v>43573</c:v>
                </c:pt>
                <c:pt idx="680">
                  <c:v>43572</c:v>
                </c:pt>
                <c:pt idx="681">
                  <c:v>43571</c:v>
                </c:pt>
                <c:pt idx="682">
                  <c:v>43570</c:v>
                </c:pt>
                <c:pt idx="683">
                  <c:v>43567</c:v>
                </c:pt>
                <c:pt idx="684">
                  <c:v>43566</c:v>
                </c:pt>
                <c:pt idx="685">
                  <c:v>43565</c:v>
                </c:pt>
                <c:pt idx="686">
                  <c:v>43564</c:v>
                </c:pt>
                <c:pt idx="687">
                  <c:v>43563</c:v>
                </c:pt>
                <c:pt idx="688">
                  <c:v>43560</c:v>
                </c:pt>
                <c:pt idx="689">
                  <c:v>43559</c:v>
                </c:pt>
                <c:pt idx="690">
                  <c:v>43558</c:v>
                </c:pt>
                <c:pt idx="691">
                  <c:v>43557</c:v>
                </c:pt>
                <c:pt idx="692">
                  <c:v>43556</c:v>
                </c:pt>
                <c:pt idx="693">
                  <c:v>43553</c:v>
                </c:pt>
                <c:pt idx="694">
                  <c:v>43552</c:v>
                </c:pt>
                <c:pt idx="695">
                  <c:v>43551</c:v>
                </c:pt>
                <c:pt idx="696">
                  <c:v>43550</c:v>
                </c:pt>
                <c:pt idx="697">
                  <c:v>43549</c:v>
                </c:pt>
                <c:pt idx="698">
                  <c:v>43546</c:v>
                </c:pt>
                <c:pt idx="699">
                  <c:v>43545</c:v>
                </c:pt>
                <c:pt idx="700">
                  <c:v>43544</c:v>
                </c:pt>
                <c:pt idx="701">
                  <c:v>43543</c:v>
                </c:pt>
                <c:pt idx="702">
                  <c:v>43542</c:v>
                </c:pt>
                <c:pt idx="703">
                  <c:v>43539</c:v>
                </c:pt>
                <c:pt idx="704">
                  <c:v>43538</c:v>
                </c:pt>
                <c:pt idx="705">
                  <c:v>43537</c:v>
                </c:pt>
                <c:pt idx="706">
                  <c:v>43536</c:v>
                </c:pt>
                <c:pt idx="707">
                  <c:v>43535</c:v>
                </c:pt>
                <c:pt idx="708">
                  <c:v>43532</c:v>
                </c:pt>
                <c:pt idx="709">
                  <c:v>43531</c:v>
                </c:pt>
                <c:pt idx="710">
                  <c:v>43530</c:v>
                </c:pt>
                <c:pt idx="711">
                  <c:v>43529</c:v>
                </c:pt>
                <c:pt idx="712">
                  <c:v>43528</c:v>
                </c:pt>
                <c:pt idx="713">
                  <c:v>43525</c:v>
                </c:pt>
                <c:pt idx="714">
                  <c:v>43524</c:v>
                </c:pt>
                <c:pt idx="715">
                  <c:v>43523</c:v>
                </c:pt>
                <c:pt idx="716">
                  <c:v>43522</c:v>
                </c:pt>
                <c:pt idx="717">
                  <c:v>43521</c:v>
                </c:pt>
                <c:pt idx="718">
                  <c:v>43518</c:v>
                </c:pt>
                <c:pt idx="719">
                  <c:v>43517</c:v>
                </c:pt>
                <c:pt idx="720">
                  <c:v>43516</c:v>
                </c:pt>
                <c:pt idx="721">
                  <c:v>43515</c:v>
                </c:pt>
                <c:pt idx="722">
                  <c:v>43514</c:v>
                </c:pt>
                <c:pt idx="723">
                  <c:v>43511</c:v>
                </c:pt>
                <c:pt idx="724">
                  <c:v>43510</c:v>
                </c:pt>
                <c:pt idx="725">
                  <c:v>43509</c:v>
                </c:pt>
                <c:pt idx="726">
                  <c:v>43508</c:v>
                </c:pt>
                <c:pt idx="727">
                  <c:v>43507</c:v>
                </c:pt>
                <c:pt idx="728">
                  <c:v>43504</c:v>
                </c:pt>
                <c:pt idx="729">
                  <c:v>43503</c:v>
                </c:pt>
                <c:pt idx="730">
                  <c:v>43502</c:v>
                </c:pt>
                <c:pt idx="731">
                  <c:v>43501</c:v>
                </c:pt>
                <c:pt idx="732">
                  <c:v>43500</c:v>
                </c:pt>
                <c:pt idx="733">
                  <c:v>43497</c:v>
                </c:pt>
                <c:pt idx="734">
                  <c:v>43496</c:v>
                </c:pt>
                <c:pt idx="735">
                  <c:v>43495</c:v>
                </c:pt>
                <c:pt idx="736">
                  <c:v>43494</c:v>
                </c:pt>
                <c:pt idx="737">
                  <c:v>43493</c:v>
                </c:pt>
                <c:pt idx="738">
                  <c:v>43490</c:v>
                </c:pt>
                <c:pt idx="739">
                  <c:v>43489</c:v>
                </c:pt>
                <c:pt idx="740">
                  <c:v>43488</c:v>
                </c:pt>
                <c:pt idx="741">
                  <c:v>43487</c:v>
                </c:pt>
                <c:pt idx="742">
                  <c:v>43486</c:v>
                </c:pt>
                <c:pt idx="743">
                  <c:v>43483</c:v>
                </c:pt>
                <c:pt idx="744">
                  <c:v>43482</c:v>
                </c:pt>
                <c:pt idx="745">
                  <c:v>43481</c:v>
                </c:pt>
                <c:pt idx="746">
                  <c:v>43480</c:v>
                </c:pt>
                <c:pt idx="747">
                  <c:v>43479</c:v>
                </c:pt>
                <c:pt idx="748">
                  <c:v>43476</c:v>
                </c:pt>
                <c:pt idx="749">
                  <c:v>43475</c:v>
                </c:pt>
                <c:pt idx="750">
                  <c:v>43474</c:v>
                </c:pt>
                <c:pt idx="751">
                  <c:v>43473</c:v>
                </c:pt>
                <c:pt idx="752">
                  <c:v>43472</c:v>
                </c:pt>
                <c:pt idx="753">
                  <c:v>43469</c:v>
                </c:pt>
                <c:pt idx="754">
                  <c:v>43468</c:v>
                </c:pt>
                <c:pt idx="755">
                  <c:v>43467</c:v>
                </c:pt>
                <c:pt idx="756">
                  <c:v>43462</c:v>
                </c:pt>
                <c:pt idx="757">
                  <c:v>43461</c:v>
                </c:pt>
                <c:pt idx="758">
                  <c:v>43460</c:v>
                </c:pt>
                <c:pt idx="759">
                  <c:v>43455</c:v>
                </c:pt>
                <c:pt idx="760">
                  <c:v>43454</c:v>
                </c:pt>
                <c:pt idx="761">
                  <c:v>43453</c:v>
                </c:pt>
                <c:pt idx="762">
                  <c:v>43452</c:v>
                </c:pt>
                <c:pt idx="763">
                  <c:v>43451</c:v>
                </c:pt>
                <c:pt idx="764">
                  <c:v>43448</c:v>
                </c:pt>
                <c:pt idx="765">
                  <c:v>43447</c:v>
                </c:pt>
                <c:pt idx="766">
                  <c:v>43446</c:v>
                </c:pt>
                <c:pt idx="767">
                  <c:v>43445</c:v>
                </c:pt>
                <c:pt idx="768">
                  <c:v>43444</c:v>
                </c:pt>
                <c:pt idx="769">
                  <c:v>43441</c:v>
                </c:pt>
                <c:pt idx="770">
                  <c:v>43440</c:v>
                </c:pt>
                <c:pt idx="771">
                  <c:v>43439</c:v>
                </c:pt>
                <c:pt idx="772">
                  <c:v>43438</c:v>
                </c:pt>
                <c:pt idx="773">
                  <c:v>43437</c:v>
                </c:pt>
                <c:pt idx="774">
                  <c:v>43434</c:v>
                </c:pt>
                <c:pt idx="775">
                  <c:v>43433</c:v>
                </c:pt>
                <c:pt idx="776">
                  <c:v>43432</c:v>
                </c:pt>
                <c:pt idx="777">
                  <c:v>43431</c:v>
                </c:pt>
                <c:pt idx="778">
                  <c:v>43430</c:v>
                </c:pt>
                <c:pt idx="779">
                  <c:v>43425</c:v>
                </c:pt>
                <c:pt idx="780">
                  <c:v>43424</c:v>
                </c:pt>
                <c:pt idx="781">
                  <c:v>43423</c:v>
                </c:pt>
                <c:pt idx="782">
                  <c:v>43420</c:v>
                </c:pt>
                <c:pt idx="783">
                  <c:v>43419</c:v>
                </c:pt>
                <c:pt idx="784">
                  <c:v>43418</c:v>
                </c:pt>
                <c:pt idx="785">
                  <c:v>43417</c:v>
                </c:pt>
                <c:pt idx="786">
                  <c:v>43416</c:v>
                </c:pt>
                <c:pt idx="787">
                  <c:v>43413</c:v>
                </c:pt>
                <c:pt idx="788">
                  <c:v>43412</c:v>
                </c:pt>
                <c:pt idx="789">
                  <c:v>43411</c:v>
                </c:pt>
                <c:pt idx="790">
                  <c:v>43410</c:v>
                </c:pt>
                <c:pt idx="791">
                  <c:v>43409</c:v>
                </c:pt>
                <c:pt idx="792">
                  <c:v>43406</c:v>
                </c:pt>
                <c:pt idx="793">
                  <c:v>43405</c:v>
                </c:pt>
                <c:pt idx="794">
                  <c:v>43404</c:v>
                </c:pt>
                <c:pt idx="795">
                  <c:v>43403</c:v>
                </c:pt>
                <c:pt idx="796">
                  <c:v>43402</c:v>
                </c:pt>
                <c:pt idx="797">
                  <c:v>43399</c:v>
                </c:pt>
                <c:pt idx="798">
                  <c:v>43398</c:v>
                </c:pt>
                <c:pt idx="799">
                  <c:v>43397</c:v>
                </c:pt>
                <c:pt idx="800">
                  <c:v>43396</c:v>
                </c:pt>
                <c:pt idx="801">
                  <c:v>43395</c:v>
                </c:pt>
                <c:pt idx="802">
                  <c:v>43392</c:v>
                </c:pt>
                <c:pt idx="803">
                  <c:v>43391</c:v>
                </c:pt>
                <c:pt idx="804">
                  <c:v>43390</c:v>
                </c:pt>
                <c:pt idx="805">
                  <c:v>43389</c:v>
                </c:pt>
                <c:pt idx="806">
                  <c:v>43388</c:v>
                </c:pt>
                <c:pt idx="807">
                  <c:v>43385</c:v>
                </c:pt>
                <c:pt idx="808">
                  <c:v>43384</c:v>
                </c:pt>
                <c:pt idx="809">
                  <c:v>43383</c:v>
                </c:pt>
                <c:pt idx="810">
                  <c:v>43382</c:v>
                </c:pt>
                <c:pt idx="811">
                  <c:v>43381</c:v>
                </c:pt>
                <c:pt idx="812">
                  <c:v>43378</c:v>
                </c:pt>
                <c:pt idx="813">
                  <c:v>43377</c:v>
                </c:pt>
                <c:pt idx="814">
                  <c:v>43376</c:v>
                </c:pt>
                <c:pt idx="815">
                  <c:v>43375</c:v>
                </c:pt>
                <c:pt idx="816">
                  <c:v>43374</c:v>
                </c:pt>
                <c:pt idx="817">
                  <c:v>43371</c:v>
                </c:pt>
                <c:pt idx="818">
                  <c:v>43370</c:v>
                </c:pt>
                <c:pt idx="819">
                  <c:v>43369</c:v>
                </c:pt>
                <c:pt idx="820">
                  <c:v>43368</c:v>
                </c:pt>
                <c:pt idx="821">
                  <c:v>43367</c:v>
                </c:pt>
                <c:pt idx="822">
                  <c:v>43364</c:v>
                </c:pt>
                <c:pt idx="823">
                  <c:v>43363</c:v>
                </c:pt>
                <c:pt idx="824">
                  <c:v>43362</c:v>
                </c:pt>
                <c:pt idx="825">
                  <c:v>43361</c:v>
                </c:pt>
                <c:pt idx="826">
                  <c:v>43360</c:v>
                </c:pt>
                <c:pt idx="827">
                  <c:v>43357</c:v>
                </c:pt>
                <c:pt idx="828">
                  <c:v>43356</c:v>
                </c:pt>
                <c:pt idx="829">
                  <c:v>43355</c:v>
                </c:pt>
                <c:pt idx="830">
                  <c:v>43354</c:v>
                </c:pt>
                <c:pt idx="831">
                  <c:v>43353</c:v>
                </c:pt>
                <c:pt idx="832">
                  <c:v>43350</c:v>
                </c:pt>
                <c:pt idx="833">
                  <c:v>43349</c:v>
                </c:pt>
                <c:pt idx="834">
                  <c:v>43348</c:v>
                </c:pt>
                <c:pt idx="835">
                  <c:v>43347</c:v>
                </c:pt>
                <c:pt idx="836">
                  <c:v>43343</c:v>
                </c:pt>
                <c:pt idx="837">
                  <c:v>43342</c:v>
                </c:pt>
                <c:pt idx="838">
                  <c:v>43341</c:v>
                </c:pt>
                <c:pt idx="839">
                  <c:v>43340</c:v>
                </c:pt>
                <c:pt idx="840">
                  <c:v>43339</c:v>
                </c:pt>
                <c:pt idx="841">
                  <c:v>43336</c:v>
                </c:pt>
                <c:pt idx="842">
                  <c:v>43335</c:v>
                </c:pt>
                <c:pt idx="843">
                  <c:v>43334</c:v>
                </c:pt>
                <c:pt idx="844">
                  <c:v>43333</c:v>
                </c:pt>
                <c:pt idx="845">
                  <c:v>43332</c:v>
                </c:pt>
                <c:pt idx="846">
                  <c:v>43329</c:v>
                </c:pt>
                <c:pt idx="847">
                  <c:v>43328</c:v>
                </c:pt>
                <c:pt idx="848">
                  <c:v>43327</c:v>
                </c:pt>
                <c:pt idx="849">
                  <c:v>43326</c:v>
                </c:pt>
                <c:pt idx="850">
                  <c:v>43325</c:v>
                </c:pt>
                <c:pt idx="851">
                  <c:v>43322</c:v>
                </c:pt>
                <c:pt idx="852">
                  <c:v>43321</c:v>
                </c:pt>
                <c:pt idx="853">
                  <c:v>43320</c:v>
                </c:pt>
                <c:pt idx="854">
                  <c:v>43319</c:v>
                </c:pt>
                <c:pt idx="855">
                  <c:v>43318</c:v>
                </c:pt>
                <c:pt idx="856">
                  <c:v>43315</c:v>
                </c:pt>
                <c:pt idx="857">
                  <c:v>43314</c:v>
                </c:pt>
                <c:pt idx="858">
                  <c:v>43313</c:v>
                </c:pt>
                <c:pt idx="859">
                  <c:v>43312</c:v>
                </c:pt>
                <c:pt idx="860">
                  <c:v>43311</c:v>
                </c:pt>
                <c:pt idx="861">
                  <c:v>43308</c:v>
                </c:pt>
                <c:pt idx="862">
                  <c:v>43307</c:v>
                </c:pt>
                <c:pt idx="863">
                  <c:v>43306</c:v>
                </c:pt>
                <c:pt idx="864">
                  <c:v>43305</c:v>
                </c:pt>
                <c:pt idx="865">
                  <c:v>43304</c:v>
                </c:pt>
                <c:pt idx="866">
                  <c:v>43301</c:v>
                </c:pt>
                <c:pt idx="867">
                  <c:v>43300</c:v>
                </c:pt>
                <c:pt idx="868">
                  <c:v>43299</c:v>
                </c:pt>
                <c:pt idx="869">
                  <c:v>43298</c:v>
                </c:pt>
                <c:pt idx="870">
                  <c:v>43297</c:v>
                </c:pt>
                <c:pt idx="871">
                  <c:v>43294</c:v>
                </c:pt>
                <c:pt idx="872">
                  <c:v>43293</c:v>
                </c:pt>
                <c:pt idx="873">
                  <c:v>43292</c:v>
                </c:pt>
                <c:pt idx="874">
                  <c:v>43291</c:v>
                </c:pt>
                <c:pt idx="875">
                  <c:v>43290</c:v>
                </c:pt>
                <c:pt idx="876">
                  <c:v>43287</c:v>
                </c:pt>
                <c:pt idx="877">
                  <c:v>43286</c:v>
                </c:pt>
                <c:pt idx="878">
                  <c:v>43284</c:v>
                </c:pt>
                <c:pt idx="879">
                  <c:v>43283</c:v>
                </c:pt>
                <c:pt idx="880">
                  <c:v>43280</c:v>
                </c:pt>
                <c:pt idx="881">
                  <c:v>43279</c:v>
                </c:pt>
                <c:pt idx="882">
                  <c:v>43278</c:v>
                </c:pt>
                <c:pt idx="883">
                  <c:v>43277</c:v>
                </c:pt>
                <c:pt idx="884">
                  <c:v>43276</c:v>
                </c:pt>
                <c:pt idx="885">
                  <c:v>43273</c:v>
                </c:pt>
                <c:pt idx="886">
                  <c:v>43272</c:v>
                </c:pt>
                <c:pt idx="887">
                  <c:v>43271</c:v>
                </c:pt>
                <c:pt idx="888">
                  <c:v>43270</c:v>
                </c:pt>
                <c:pt idx="889">
                  <c:v>43269</c:v>
                </c:pt>
                <c:pt idx="890">
                  <c:v>43266</c:v>
                </c:pt>
                <c:pt idx="891">
                  <c:v>43265</c:v>
                </c:pt>
                <c:pt idx="892">
                  <c:v>43264</c:v>
                </c:pt>
                <c:pt idx="893">
                  <c:v>43263</c:v>
                </c:pt>
                <c:pt idx="894">
                  <c:v>43262</c:v>
                </c:pt>
                <c:pt idx="895">
                  <c:v>43259</c:v>
                </c:pt>
                <c:pt idx="896">
                  <c:v>43258</c:v>
                </c:pt>
                <c:pt idx="897">
                  <c:v>43257</c:v>
                </c:pt>
                <c:pt idx="898">
                  <c:v>43256</c:v>
                </c:pt>
                <c:pt idx="899">
                  <c:v>43255</c:v>
                </c:pt>
                <c:pt idx="900">
                  <c:v>43252</c:v>
                </c:pt>
                <c:pt idx="901">
                  <c:v>43251</c:v>
                </c:pt>
                <c:pt idx="902">
                  <c:v>43250</c:v>
                </c:pt>
                <c:pt idx="903">
                  <c:v>43249</c:v>
                </c:pt>
                <c:pt idx="904">
                  <c:v>43245</c:v>
                </c:pt>
                <c:pt idx="905">
                  <c:v>43244</c:v>
                </c:pt>
                <c:pt idx="906">
                  <c:v>43243</c:v>
                </c:pt>
                <c:pt idx="907">
                  <c:v>43242</c:v>
                </c:pt>
                <c:pt idx="908">
                  <c:v>43241</c:v>
                </c:pt>
                <c:pt idx="909">
                  <c:v>43238</c:v>
                </c:pt>
                <c:pt idx="910">
                  <c:v>43237</c:v>
                </c:pt>
                <c:pt idx="911">
                  <c:v>43236</c:v>
                </c:pt>
                <c:pt idx="912">
                  <c:v>43235</c:v>
                </c:pt>
                <c:pt idx="913">
                  <c:v>43234</c:v>
                </c:pt>
                <c:pt idx="914">
                  <c:v>43231</c:v>
                </c:pt>
                <c:pt idx="915">
                  <c:v>43230</c:v>
                </c:pt>
                <c:pt idx="916">
                  <c:v>43229</c:v>
                </c:pt>
                <c:pt idx="917">
                  <c:v>43228</c:v>
                </c:pt>
                <c:pt idx="918">
                  <c:v>43227</c:v>
                </c:pt>
                <c:pt idx="919">
                  <c:v>43224</c:v>
                </c:pt>
                <c:pt idx="920">
                  <c:v>43223</c:v>
                </c:pt>
                <c:pt idx="921">
                  <c:v>43222</c:v>
                </c:pt>
                <c:pt idx="922">
                  <c:v>43221</c:v>
                </c:pt>
                <c:pt idx="923">
                  <c:v>43220</c:v>
                </c:pt>
                <c:pt idx="924">
                  <c:v>43217</c:v>
                </c:pt>
                <c:pt idx="925">
                  <c:v>43216</c:v>
                </c:pt>
                <c:pt idx="926">
                  <c:v>43215</c:v>
                </c:pt>
                <c:pt idx="927">
                  <c:v>43214</c:v>
                </c:pt>
                <c:pt idx="928">
                  <c:v>43213</c:v>
                </c:pt>
                <c:pt idx="929">
                  <c:v>43210</c:v>
                </c:pt>
                <c:pt idx="930">
                  <c:v>43209</c:v>
                </c:pt>
                <c:pt idx="931">
                  <c:v>43208</c:v>
                </c:pt>
                <c:pt idx="932">
                  <c:v>43207</c:v>
                </c:pt>
                <c:pt idx="933">
                  <c:v>43206</c:v>
                </c:pt>
                <c:pt idx="934">
                  <c:v>43203</c:v>
                </c:pt>
                <c:pt idx="935">
                  <c:v>43202</c:v>
                </c:pt>
                <c:pt idx="936">
                  <c:v>43201</c:v>
                </c:pt>
                <c:pt idx="937">
                  <c:v>43200</c:v>
                </c:pt>
                <c:pt idx="938">
                  <c:v>43199</c:v>
                </c:pt>
                <c:pt idx="939">
                  <c:v>43196</c:v>
                </c:pt>
                <c:pt idx="940">
                  <c:v>43195</c:v>
                </c:pt>
                <c:pt idx="941">
                  <c:v>43194</c:v>
                </c:pt>
                <c:pt idx="942">
                  <c:v>43193</c:v>
                </c:pt>
                <c:pt idx="943">
                  <c:v>43192</c:v>
                </c:pt>
                <c:pt idx="944">
                  <c:v>43188</c:v>
                </c:pt>
                <c:pt idx="945">
                  <c:v>43187</c:v>
                </c:pt>
                <c:pt idx="946">
                  <c:v>43186</c:v>
                </c:pt>
                <c:pt idx="947">
                  <c:v>43185</c:v>
                </c:pt>
                <c:pt idx="948">
                  <c:v>43182</c:v>
                </c:pt>
                <c:pt idx="949">
                  <c:v>43181</c:v>
                </c:pt>
                <c:pt idx="950">
                  <c:v>43180</c:v>
                </c:pt>
                <c:pt idx="951">
                  <c:v>43179</c:v>
                </c:pt>
                <c:pt idx="952">
                  <c:v>43178</c:v>
                </c:pt>
                <c:pt idx="953">
                  <c:v>43175</c:v>
                </c:pt>
                <c:pt idx="954">
                  <c:v>43174</c:v>
                </c:pt>
                <c:pt idx="955">
                  <c:v>43173</c:v>
                </c:pt>
                <c:pt idx="956">
                  <c:v>43172</c:v>
                </c:pt>
                <c:pt idx="957">
                  <c:v>43171</c:v>
                </c:pt>
                <c:pt idx="958">
                  <c:v>43168</c:v>
                </c:pt>
                <c:pt idx="959">
                  <c:v>43167</c:v>
                </c:pt>
                <c:pt idx="960">
                  <c:v>43166</c:v>
                </c:pt>
                <c:pt idx="961">
                  <c:v>43165</c:v>
                </c:pt>
                <c:pt idx="962">
                  <c:v>43164</c:v>
                </c:pt>
                <c:pt idx="963">
                  <c:v>43161</c:v>
                </c:pt>
                <c:pt idx="964">
                  <c:v>43160</c:v>
                </c:pt>
                <c:pt idx="965">
                  <c:v>43159</c:v>
                </c:pt>
                <c:pt idx="966">
                  <c:v>43158</c:v>
                </c:pt>
                <c:pt idx="967">
                  <c:v>43157</c:v>
                </c:pt>
                <c:pt idx="968">
                  <c:v>43154</c:v>
                </c:pt>
                <c:pt idx="969">
                  <c:v>43153</c:v>
                </c:pt>
                <c:pt idx="970">
                  <c:v>43152</c:v>
                </c:pt>
                <c:pt idx="971">
                  <c:v>43151</c:v>
                </c:pt>
                <c:pt idx="972">
                  <c:v>43147</c:v>
                </c:pt>
                <c:pt idx="973">
                  <c:v>43146</c:v>
                </c:pt>
                <c:pt idx="974">
                  <c:v>43145</c:v>
                </c:pt>
                <c:pt idx="975">
                  <c:v>43144</c:v>
                </c:pt>
                <c:pt idx="976">
                  <c:v>43143</c:v>
                </c:pt>
                <c:pt idx="977">
                  <c:v>43140</c:v>
                </c:pt>
                <c:pt idx="978">
                  <c:v>43139</c:v>
                </c:pt>
                <c:pt idx="979">
                  <c:v>43138</c:v>
                </c:pt>
                <c:pt idx="980">
                  <c:v>43137</c:v>
                </c:pt>
                <c:pt idx="981">
                  <c:v>43136</c:v>
                </c:pt>
                <c:pt idx="982">
                  <c:v>43133</c:v>
                </c:pt>
                <c:pt idx="983">
                  <c:v>43132</c:v>
                </c:pt>
                <c:pt idx="984">
                  <c:v>43131</c:v>
                </c:pt>
                <c:pt idx="985">
                  <c:v>43130</c:v>
                </c:pt>
                <c:pt idx="986">
                  <c:v>43129</c:v>
                </c:pt>
                <c:pt idx="987">
                  <c:v>43126</c:v>
                </c:pt>
                <c:pt idx="988">
                  <c:v>43125</c:v>
                </c:pt>
                <c:pt idx="989">
                  <c:v>43124</c:v>
                </c:pt>
                <c:pt idx="990">
                  <c:v>43123</c:v>
                </c:pt>
                <c:pt idx="991">
                  <c:v>43122</c:v>
                </c:pt>
                <c:pt idx="992">
                  <c:v>43119</c:v>
                </c:pt>
                <c:pt idx="993">
                  <c:v>43118</c:v>
                </c:pt>
                <c:pt idx="994">
                  <c:v>43117</c:v>
                </c:pt>
                <c:pt idx="995">
                  <c:v>43116</c:v>
                </c:pt>
                <c:pt idx="996">
                  <c:v>43112</c:v>
                </c:pt>
                <c:pt idx="997">
                  <c:v>43111</c:v>
                </c:pt>
                <c:pt idx="998">
                  <c:v>43110</c:v>
                </c:pt>
                <c:pt idx="999">
                  <c:v>43109</c:v>
                </c:pt>
                <c:pt idx="1000">
                  <c:v>43108</c:v>
                </c:pt>
                <c:pt idx="1001">
                  <c:v>43105</c:v>
                </c:pt>
                <c:pt idx="1002">
                  <c:v>43104</c:v>
                </c:pt>
                <c:pt idx="1003">
                  <c:v>43103</c:v>
                </c:pt>
                <c:pt idx="1004">
                  <c:v>43102</c:v>
                </c:pt>
                <c:pt idx="1005">
                  <c:v>43098</c:v>
                </c:pt>
                <c:pt idx="1006">
                  <c:v>43097</c:v>
                </c:pt>
                <c:pt idx="1007">
                  <c:v>43096</c:v>
                </c:pt>
                <c:pt idx="1008">
                  <c:v>43095</c:v>
                </c:pt>
                <c:pt idx="1009">
                  <c:v>43091</c:v>
                </c:pt>
                <c:pt idx="1010">
                  <c:v>43090</c:v>
                </c:pt>
                <c:pt idx="1011">
                  <c:v>43089</c:v>
                </c:pt>
                <c:pt idx="1012">
                  <c:v>43088</c:v>
                </c:pt>
                <c:pt idx="1013">
                  <c:v>43087</c:v>
                </c:pt>
                <c:pt idx="1014">
                  <c:v>43084</c:v>
                </c:pt>
                <c:pt idx="1015">
                  <c:v>43083</c:v>
                </c:pt>
                <c:pt idx="1016">
                  <c:v>43082</c:v>
                </c:pt>
                <c:pt idx="1017">
                  <c:v>43081</c:v>
                </c:pt>
                <c:pt idx="1018">
                  <c:v>43080</c:v>
                </c:pt>
                <c:pt idx="1019">
                  <c:v>43077</c:v>
                </c:pt>
                <c:pt idx="1020">
                  <c:v>43076</c:v>
                </c:pt>
                <c:pt idx="1021">
                  <c:v>43075</c:v>
                </c:pt>
                <c:pt idx="1022">
                  <c:v>43074</c:v>
                </c:pt>
                <c:pt idx="1023">
                  <c:v>43073</c:v>
                </c:pt>
                <c:pt idx="1024">
                  <c:v>43070</c:v>
                </c:pt>
                <c:pt idx="1025">
                  <c:v>43069</c:v>
                </c:pt>
                <c:pt idx="1026">
                  <c:v>43068</c:v>
                </c:pt>
                <c:pt idx="1027">
                  <c:v>43067</c:v>
                </c:pt>
                <c:pt idx="1028">
                  <c:v>43066</c:v>
                </c:pt>
                <c:pt idx="1029">
                  <c:v>43063</c:v>
                </c:pt>
                <c:pt idx="1030">
                  <c:v>43061</c:v>
                </c:pt>
                <c:pt idx="1031">
                  <c:v>43060</c:v>
                </c:pt>
                <c:pt idx="1032">
                  <c:v>43059</c:v>
                </c:pt>
                <c:pt idx="1033">
                  <c:v>43056</c:v>
                </c:pt>
                <c:pt idx="1034">
                  <c:v>43055</c:v>
                </c:pt>
                <c:pt idx="1035">
                  <c:v>43054</c:v>
                </c:pt>
                <c:pt idx="1036">
                  <c:v>43053</c:v>
                </c:pt>
                <c:pt idx="1037">
                  <c:v>43052</c:v>
                </c:pt>
                <c:pt idx="1038">
                  <c:v>43049</c:v>
                </c:pt>
                <c:pt idx="1039">
                  <c:v>43048</c:v>
                </c:pt>
                <c:pt idx="1040">
                  <c:v>43047</c:v>
                </c:pt>
                <c:pt idx="1041">
                  <c:v>43046</c:v>
                </c:pt>
                <c:pt idx="1042">
                  <c:v>43045</c:v>
                </c:pt>
                <c:pt idx="1043">
                  <c:v>43042</c:v>
                </c:pt>
                <c:pt idx="1044">
                  <c:v>43041</c:v>
                </c:pt>
                <c:pt idx="1045">
                  <c:v>43040</c:v>
                </c:pt>
                <c:pt idx="1046">
                  <c:v>43039</c:v>
                </c:pt>
                <c:pt idx="1047">
                  <c:v>43038</c:v>
                </c:pt>
                <c:pt idx="1048">
                  <c:v>43035</c:v>
                </c:pt>
                <c:pt idx="1049">
                  <c:v>43034</c:v>
                </c:pt>
                <c:pt idx="1050">
                  <c:v>43033</c:v>
                </c:pt>
                <c:pt idx="1051">
                  <c:v>43032</c:v>
                </c:pt>
                <c:pt idx="1052">
                  <c:v>43031</c:v>
                </c:pt>
                <c:pt idx="1053">
                  <c:v>43028</c:v>
                </c:pt>
                <c:pt idx="1054">
                  <c:v>43027</c:v>
                </c:pt>
                <c:pt idx="1055">
                  <c:v>43026</c:v>
                </c:pt>
                <c:pt idx="1056">
                  <c:v>43025</c:v>
                </c:pt>
                <c:pt idx="1057">
                  <c:v>43024</c:v>
                </c:pt>
                <c:pt idx="1058">
                  <c:v>43021</c:v>
                </c:pt>
                <c:pt idx="1059">
                  <c:v>43020</c:v>
                </c:pt>
                <c:pt idx="1060">
                  <c:v>43019</c:v>
                </c:pt>
                <c:pt idx="1061">
                  <c:v>43018</c:v>
                </c:pt>
                <c:pt idx="1062">
                  <c:v>43014</c:v>
                </c:pt>
                <c:pt idx="1063">
                  <c:v>43013</c:v>
                </c:pt>
                <c:pt idx="1064">
                  <c:v>43012</c:v>
                </c:pt>
                <c:pt idx="1065">
                  <c:v>43011</c:v>
                </c:pt>
                <c:pt idx="1066">
                  <c:v>43010</c:v>
                </c:pt>
                <c:pt idx="1067">
                  <c:v>43007</c:v>
                </c:pt>
                <c:pt idx="1068">
                  <c:v>43006</c:v>
                </c:pt>
                <c:pt idx="1069">
                  <c:v>43005</c:v>
                </c:pt>
                <c:pt idx="1070">
                  <c:v>43004</c:v>
                </c:pt>
                <c:pt idx="1071">
                  <c:v>43003</c:v>
                </c:pt>
                <c:pt idx="1072">
                  <c:v>43000</c:v>
                </c:pt>
                <c:pt idx="1073">
                  <c:v>42999</c:v>
                </c:pt>
                <c:pt idx="1074">
                  <c:v>42998</c:v>
                </c:pt>
                <c:pt idx="1075">
                  <c:v>42997</c:v>
                </c:pt>
                <c:pt idx="1076">
                  <c:v>42996</c:v>
                </c:pt>
                <c:pt idx="1077">
                  <c:v>42993</c:v>
                </c:pt>
                <c:pt idx="1078">
                  <c:v>42992</c:v>
                </c:pt>
                <c:pt idx="1079">
                  <c:v>42991</c:v>
                </c:pt>
                <c:pt idx="1080">
                  <c:v>42990</c:v>
                </c:pt>
                <c:pt idx="1081">
                  <c:v>42989</c:v>
                </c:pt>
                <c:pt idx="1082">
                  <c:v>42986</c:v>
                </c:pt>
                <c:pt idx="1083">
                  <c:v>42985</c:v>
                </c:pt>
                <c:pt idx="1084">
                  <c:v>42984</c:v>
                </c:pt>
                <c:pt idx="1085">
                  <c:v>42983</c:v>
                </c:pt>
                <c:pt idx="1086">
                  <c:v>42979</c:v>
                </c:pt>
                <c:pt idx="1087">
                  <c:v>42978</c:v>
                </c:pt>
                <c:pt idx="1088">
                  <c:v>42977</c:v>
                </c:pt>
                <c:pt idx="1089">
                  <c:v>42976</c:v>
                </c:pt>
                <c:pt idx="1090">
                  <c:v>42975</c:v>
                </c:pt>
                <c:pt idx="1091">
                  <c:v>42972</c:v>
                </c:pt>
                <c:pt idx="1092">
                  <c:v>42971</c:v>
                </c:pt>
                <c:pt idx="1093">
                  <c:v>42970</c:v>
                </c:pt>
                <c:pt idx="1094">
                  <c:v>42969</c:v>
                </c:pt>
                <c:pt idx="1095">
                  <c:v>42968</c:v>
                </c:pt>
                <c:pt idx="1096">
                  <c:v>42965</c:v>
                </c:pt>
                <c:pt idx="1097">
                  <c:v>42964</c:v>
                </c:pt>
                <c:pt idx="1098">
                  <c:v>42963</c:v>
                </c:pt>
                <c:pt idx="1099">
                  <c:v>42962</c:v>
                </c:pt>
                <c:pt idx="1100">
                  <c:v>42961</c:v>
                </c:pt>
                <c:pt idx="1101">
                  <c:v>42957</c:v>
                </c:pt>
                <c:pt idx="1102">
                  <c:v>42956</c:v>
                </c:pt>
                <c:pt idx="1103">
                  <c:v>42955</c:v>
                </c:pt>
                <c:pt idx="1104">
                  <c:v>42954</c:v>
                </c:pt>
                <c:pt idx="1105">
                  <c:v>42951</c:v>
                </c:pt>
                <c:pt idx="1106">
                  <c:v>42950</c:v>
                </c:pt>
                <c:pt idx="1107">
                  <c:v>42949</c:v>
                </c:pt>
                <c:pt idx="1108">
                  <c:v>42948</c:v>
                </c:pt>
                <c:pt idx="1109">
                  <c:v>42947</c:v>
                </c:pt>
                <c:pt idx="1110">
                  <c:v>42944</c:v>
                </c:pt>
                <c:pt idx="1111">
                  <c:v>42943</c:v>
                </c:pt>
                <c:pt idx="1112">
                  <c:v>42942</c:v>
                </c:pt>
                <c:pt idx="1113">
                  <c:v>42941</c:v>
                </c:pt>
                <c:pt idx="1114">
                  <c:v>42940</c:v>
                </c:pt>
                <c:pt idx="1115">
                  <c:v>42937</c:v>
                </c:pt>
                <c:pt idx="1116">
                  <c:v>42936</c:v>
                </c:pt>
                <c:pt idx="1117">
                  <c:v>42935</c:v>
                </c:pt>
                <c:pt idx="1118">
                  <c:v>42934</c:v>
                </c:pt>
                <c:pt idx="1119">
                  <c:v>42933</c:v>
                </c:pt>
                <c:pt idx="1120">
                  <c:v>42930</c:v>
                </c:pt>
                <c:pt idx="1121">
                  <c:v>42929</c:v>
                </c:pt>
                <c:pt idx="1122">
                  <c:v>42928</c:v>
                </c:pt>
                <c:pt idx="1123">
                  <c:v>42927</c:v>
                </c:pt>
                <c:pt idx="1124">
                  <c:v>42926</c:v>
                </c:pt>
                <c:pt idx="1125">
                  <c:v>42923</c:v>
                </c:pt>
                <c:pt idx="1126">
                  <c:v>42922</c:v>
                </c:pt>
                <c:pt idx="1127">
                  <c:v>42921</c:v>
                </c:pt>
                <c:pt idx="1128">
                  <c:v>42916</c:v>
                </c:pt>
                <c:pt idx="1129">
                  <c:v>42915</c:v>
                </c:pt>
                <c:pt idx="1130">
                  <c:v>42914</c:v>
                </c:pt>
                <c:pt idx="1131">
                  <c:v>42913</c:v>
                </c:pt>
                <c:pt idx="1132">
                  <c:v>42912</c:v>
                </c:pt>
                <c:pt idx="1133">
                  <c:v>42909</c:v>
                </c:pt>
                <c:pt idx="1134">
                  <c:v>42908</c:v>
                </c:pt>
                <c:pt idx="1135">
                  <c:v>42907</c:v>
                </c:pt>
                <c:pt idx="1136">
                  <c:v>42906</c:v>
                </c:pt>
                <c:pt idx="1137">
                  <c:v>42905</c:v>
                </c:pt>
                <c:pt idx="1138">
                  <c:v>42902</c:v>
                </c:pt>
                <c:pt idx="1139">
                  <c:v>42901</c:v>
                </c:pt>
                <c:pt idx="1140">
                  <c:v>42900</c:v>
                </c:pt>
                <c:pt idx="1141">
                  <c:v>42899</c:v>
                </c:pt>
                <c:pt idx="1142">
                  <c:v>42898</c:v>
                </c:pt>
                <c:pt idx="1143">
                  <c:v>42895</c:v>
                </c:pt>
                <c:pt idx="1144">
                  <c:v>42894</c:v>
                </c:pt>
                <c:pt idx="1145">
                  <c:v>42893</c:v>
                </c:pt>
                <c:pt idx="1146">
                  <c:v>42892</c:v>
                </c:pt>
                <c:pt idx="1147">
                  <c:v>42891</c:v>
                </c:pt>
                <c:pt idx="1148">
                  <c:v>42888</c:v>
                </c:pt>
                <c:pt idx="1149">
                  <c:v>42887</c:v>
                </c:pt>
                <c:pt idx="1150">
                  <c:v>42886</c:v>
                </c:pt>
                <c:pt idx="1151">
                  <c:v>42885</c:v>
                </c:pt>
                <c:pt idx="1152">
                  <c:v>42881</c:v>
                </c:pt>
                <c:pt idx="1153">
                  <c:v>42880</c:v>
                </c:pt>
                <c:pt idx="1154">
                  <c:v>42879</c:v>
                </c:pt>
                <c:pt idx="1155">
                  <c:v>42878</c:v>
                </c:pt>
                <c:pt idx="1156">
                  <c:v>42877</c:v>
                </c:pt>
                <c:pt idx="1157">
                  <c:v>42874</c:v>
                </c:pt>
                <c:pt idx="1158">
                  <c:v>42873</c:v>
                </c:pt>
                <c:pt idx="1159">
                  <c:v>42872</c:v>
                </c:pt>
                <c:pt idx="1160">
                  <c:v>42871</c:v>
                </c:pt>
                <c:pt idx="1161">
                  <c:v>42870</c:v>
                </c:pt>
                <c:pt idx="1162">
                  <c:v>42867</c:v>
                </c:pt>
                <c:pt idx="1163">
                  <c:v>42866</c:v>
                </c:pt>
                <c:pt idx="1164">
                  <c:v>42865</c:v>
                </c:pt>
                <c:pt idx="1165">
                  <c:v>42864</c:v>
                </c:pt>
                <c:pt idx="1166">
                  <c:v>42863</c:v>
                </c:pt>
                <c:pt idx="1167">
                  <c:v>42860</c:v>
                </c:pt>
                <c:pt idx="1168">
                  <c:v>42859</c:v>
                </c:pt>
                <c:pt idx="1169">
                  <c:v>42858</c:v>
                </c:pt>
                <c:pt idx="1170">
                  <c:v>42857</c:v>
                </c:pt>
                <c:pt idx="1171">
                  <c:v>42856</c:v>
                </c:pt>
                <c:pt idx="1172">
                  <c:v>42853</c:v>
                </c:pt>
                <c:pt idx="1173">
                  <c:v>42852</c:v>
                </c:pt>
                <c:pt idx="1174">
                  <c:v>42851</c:v>
                </c:pt>
                <c:pt idx="1175">
                  <c:v>42850</c:v>
                </c:pt>
                <c:pt idx="1176">
                  <c:v>42849</c:v>
                </c:pt>
                <c:pt idx="1177">
                  <c:v>42846</c:v>
                </c:pt>
                <c:pt idx="1178">
                  <c:v>42845</c:v>
                </c:pt>
                <c:pt idx="1179">
                  <c:v>42844</c:v>
                </c:pt>
                <c:pt idx="1180">
                  <c:v>42843</c:v>
                </c:pt>
                <c:pt idx="1181">
                  <c:v>42842</c:v>
                </c:pt>
                <c:pt idx="1182">
                  <c:v>42838</c:v>
                </c:pt>
                <c:pt idx="1183">
                  <c:v>42837</c:v>
                </c:pt>
                <c:pt idx="1184">
                  <c:v>42836</c:v>
                </c:pt>
                <c:pt idx="1185">
                  <c:v>42835</c:v>
                </c:pt>
                <c:pt idx="1186">
                  <c:v>42832</c:v>
                </c:pt>
                <c:pt idx="1187">
                  <c:v>42831</c:v>
                </c:pt>
                <c:pt idx="1188">
                  <c:v>42830</c:v>
                </c:pt>
                <c:pt idx="1189">
                  <c:v>42829</c:v>
                </c:pt>
                <c:pt idx="1190">
                  <c:v>42828</c:v>
                </c:pt>
                <c:pt idx="1191">
                  <c:v>42825</c:v>
                </c:pt>
                <c:pt idx="1192">
                  <c:v>42824</c:v>
                </c:pt>
                <c:pt idx="1193">
                  <c:v>42823</c:v>
                </c:pt>
                <c:pt idx="1194">
                  <c:v>42822</c:v>
                </c:pt>
                <c:pt idx="1195">
                  <c:v>42821</c:v>
                </c:pt>
                <c:pt idx="1196">
                  <c:v>42818</c:v>
                </c:pt>
                <c:pt idx="1197">
                  <c:v>42817</c:v>
                </c:pt>
                <c:pt idx="1198">
                  <c:v>42816</c:v>
                </c:pt>
                <c:pt idx="1199">
                  <c:v>42815</c:v>
                </c:pt>
                <c:pt idx="1200">
                  <c:v>42814</c:v>
                </c:pt>
                <c:pt idx="1201">
                  <c:v>42811</c:v>
                </c:pt>
                <c:pt idx="1202">
                  <c:v>42810</c:v>
                </c:pt>
                <c:pt idx="1203">
                  <c:v>42809</c:v>
                </c:pt>
                <c:pt idx="1204">
                  <c:v>42808</c:v>
                </c:pt>
                <c:pt idx="1205">
                  <c:v>42807</c:v>
                </c:pt>
                <c:pt idx="1206">
                  <c:v>42804</c:v>
                </c:pt>
                <c:pt idx="1207">
                  <c:v>42803</c:v>
                </c:pt>
                <c:pt idx="1208">
                  <c:v>42802</c:v>
                </c:pt>
                <c:pt idx="1209">
                  <c:v>42801</c:v>
                </c:pt>
                <c:pt idx="1210">
                  <c:v>42800</c:v>
                </c:pt>
                <c:pt idx="1211">
                  <c:v>42797</c:v>
                </c:pt>
                <c:pt idx="1212">
                  <c:v>42796</c:v>
                </c:pt>
                <c:pt idx="1213">
                  <c:v>42795</c:v>
                </c:pt>
                <c:pt idx="1214">
                  <c:v>42794</c:v>
                </c:pt>
                <c:pt idx="1215">
                  <c:v>42793</c:v>
                </c:pt>
                <c:pt idx="1216">
                  <c:v>42790</c:v>
                </c:pt>
                <c:pt idx="1217">
                  <c:v>42789</c:v>
                </c:pt>
                <c:pt idx="1218">
                  <c:v>42788</c:v>
                </c:pt>
                <c:pt idx="1219">
                  <c:v>42787</c:v>
                </c:pt>
                <c:pt idx="1220">
                  <c:v>42783</c:v>
                </c:pt>
                <c:pt idx="1221">
                  <c:v>42782</c:v>
                </c:pt>
                <c:pt idx="1222">
                  <c:v>42781</c:v>
                </c:pt>
                <c:pt idx="1223">
                  <c:v>42780</c:v>
                </c:pt>
                <c:pt idx="1224">
                  <c:v>42779</c:v>
                </c:pt>
                <c:pt idx="1225">
                  <c:v>42776</c:v>
                </c:pt>
                <c:pt idx="1226">
                  <c:v>42775</c:v>
                </c:pt>
                <c:pt idx="1227">
                  <c:v>42774</c:v>
                </c:pt>
                <c:pt idx="1228">
                  <c:v>42773</c:v>
                </c:pt>
                <c:pt idx="1229">
                  <c:v>42772</c:v>
                </c:pt>
                <c:pt idx="1230">
                  <c:v>42769</c:v>
                </c:pt>
                <c:pt idx="1231">
                  <c:v>42768</c:v>
                </c:pt>
                <c:pt idx="1232">
                  <c:v>42767</c:v>
                </c:pt>
                <c:pt idx="1233">
                  <c:v>42766</c:v>
                </c:pt>
                <c:pt idx="1234">
                  <c:v>42765</c:v>
                </c:pt>
                <c:pt idx="1235">
                  <c:v>42762</c:v>
                </c:pt>
                <c:pt idx="1236">
                  <c:v>42761</c:v>
                </c:pt>
                <c:pt idx="1237">
                  <c:v>42760</c:v>
                </c:pt>
                <c:pt idx="1238">
                  <c:v>42759</c:v>
                </c:pt>
                <c:pt idx="1239">
                  <c:v>42758</c:v>
                </c:pt>
                <c:pt idx="1240">
                  <c:v>42755</c:v>
                </c:pt>
                <c:pt idx="1241">
                  <c:v>42754</c:v>
                </c:pt>
                <c:pt idx="1242">
                  <c:v>42753</c:v>
                </c:pt>
                <c:pt idx="1243">
                  <c:v>42752</c:v>
                </c:pt>
                <c:pt idx="1244">
                  <c:v>42748</c:v>
                </c:pt>
                <c:pt idx="1245">
                  <c:v>42747</c:v>
                </c:pt>
                <c:pt idx="1246">
                  <c:v>42746</c:v>
                </c:pt>
                <c:pt idx="1247">
                  <c:v>42745</c:v>
                </c:pt>
                <c:pt idx="1248">
                  <c:v>42744</c:v>
                </c:pt>
                <c:pt idx="1249">
                  <c:v>42741</c:v>
                </c:pt>
                <c:pt idx="1250">
                  <c:v>42740</c:v>
                </c:pt>
                <c:pt idx="1251">
                  <c:v>42739</c:v>
                </c:pt>
                <c:pt idx="1252">
                  <c:v>42738</c:v>
                </c:pt>
                <c:pt idx="1253">
                  <c:v>42734</c:v>
                </c:pt>
                <c:pt idx="1254">
                  <c:v>42733</c:v>
                </c:pt>
                <c:pt idx="1255">
                  <c:v>42732</c:v>
                </c:pt>
                <c:pt idx="1256">
                  <c:v>42731</c:v>
                </c:pt>
                <c:pt idx="1257">
                  <c:v>42730</c:v>
                </c:pt>
                <c:pt idx="1258">
                  <c:v>42727</c:v>
                </c:pt>
                <c:pt idx="1259">
                  <c:v>42726</c:v>
                </c:pt>
                <c:pt idx="1260">
                  <c:v>42725</c:v>
                </c:pt>
                <c:pt idx="1261">
                  <c:v>42724</c:v>
                </c:pt>
                <c:pt idx="1262">
                  <c:v>42723</c:v>
                </c:pt>
                <c:pt idx="1263">
                  <c:v>42720</c:v>
                </c:pt>
                <c:pt idx="1264">
                  <c:v>42719</c:v>
                </c:pt>
                <c:pt idx="1265">
                  <c:v>42718</c:v>
                </c:pt>
                <c:pt idx="1266">
                  <c:v>42717</c:v>
                </c:pt>
                <c:pt idx="1267">
                  <c:v>42716</c:v>
                </c:pt>
                <c:pt idx="1268">
                  <c:v>42713</c:v>
                </c:pt>
                <c:pt idx="1269">
                  <c:v>42712</c:v>
                </c:pt>
                <c:pt idx="1270">
                  <c:v>42711</c:v>
                </c:pt>
                <c:pt idx="1271">
                  <c:v>42710</c:v>
                </c:pt>
                <c:pt idx="1272">
                  <c:v>42709</c:v>
                </c:pt>
                <c:pt idx="1273">
                  <c:v>42706</c:v>
                </c:pt>
                <c:pt idx="1274">
                  <c:v>42705</c:v>
                </c:pt>
                <c:pt idx="1275">
                  <c:v>42704</c:v>
                </c:pt>
                <c:pt idx="1276">
                  <c:v>42703</c:v>
                </c:pt>
                <c:pt idx="1277">
                  <c:v>42702</c:v>
                </c:pt>
                <c:pt idx="1278">
                  <c:v>42699</c:v>
                </c:pt>
                <c:pt idx="1279">
                  <c:v>42698</c:v>
                </c:pt>
                <c:pt idx="1280">
                  <c:v>42697</c:v>
                </c:pt>
                <c:pt idx="1281">
                  <c:v>42696</c:v>
                </c:pt>
                <c:pt idx="1282">
                  <c:v>42695</c:v>
                </c:pt>
                <c:pt idx="1283">
                  <c:v>42692</c:v>
                </c:pt>
                <c:pt idx="1284">
                  <c:v>42691</c:v>
                </c:pt>
                <c:pt idx="1285">
                  <c:v>42690</c:v>
                </c:pt>
                <c:pt idx="1286">
                  <c:v>42689</c:v>
                </c:pt>
                <c:pt idx="1287">
                  <c:v>42688</c:v>
                </c:pt>
                <c:pt idx="1288">
                  <c:v>42685</c:v>
                </c:pt>
                <c:pt idx="1289">
                  <c:v>42684</c:v>
                </c:pt>
                <c:pt idx="1290">
                  <c:v>42683</c:v>
                </c:pt>
                <c:pt idx="1291">
                  <c:v>42682</c:v>
                </c:pt>
                <c:pt idx="1292">
                  <c:v>42681</c:v>
                </c:pt>
                <c:pt idx="1293">
                  <c:v>42678</c:v>
                </c:pt>
                <c:pt idx="1294">
                  <c:v>42677</c:v>
                </c:pt>
                <c:pt idx="1295">
                  <c:v>42676</c:v>
                </c:pt>
                <c:pt idx="1296">
                  <c:v>42675</c:v>
                </c:pt>
                <c:pt idx="1297">
                  <c:v>42674</c:v>
                </c:pt>
                <c:pt idx="1298">
                  <c:v>42671</c:v>
                </c:pt>
                <c:pt idx="1299">
                  <c:v>42670</c:v>
                </c:pt>
                <c:pt idx="1300">
                  <c:v>42669</c:v>
                </c:pt>
                <c:pt idx="1301">
                  <c:v>42668</c:v>
                </c:pt>
                <c:pt idx="1302">
                  <c:v>42667</c:v>
                </c:pt>
                <c:pt idx="1303">
                  <c:v>42664</c:v>
                </c:pt>
                <c:pt idx="1304">
                  <c:v>42663</c:v>
                </c:pt>
                <c:pt idx="1305">
                  <c:v>42662</c:v>
                </c:pt>
                <c:pt idx="1306">
                  <c:v>42661</c:v>
                </c:pt>
                <c:pt idx="1307">
                  <c:v>42660</c:v>
                </c:pt>
                <c:pt idx="1308">
                  <c:v>42657</c:v>
                </c:pt>
                <c:pt idx="1309">
                  <c:v>42656</c:v>
                </c:pt>
                <c:pt idx="1310">
                  <c:v>42655</c:v>
                </c:pt>
                <c:pt idx="1311">
                  <c:v>42654</c:v>
                </c:pt>
                <c:pt idx="1312">
                  <c:v>42653</c:v>
                </c:pt>
                <c:pt idx="1313">
                  <c:v>42650</c:v>
                </c:pt>
                <c:pt idx="1314">
                  <c:v>42649</c:v>
                </c:pt>
                <c:pt idx="1315">
                  <c:v>42648</c:v>
                </c:pt>
                <c:pt idx="1316">
                  <c:v>42647</c:v>
                </c:pt>
                <c:pt idx="1317">
                  <c:v>42646</c:v>
                </c:pt>
                <c:pt idx="1318">
                  <c:v>42643</c:v>
                </c:pt>
                <c:pt idx="1319">
                  <c:v>42642</c:v>
                </c:pt>
                <c:pt idx="1320">
                  <c:v>42641</c:v>
                </c:pt>
                <c:pt idx="1321">
                  <c:v>42640</c:v>
                </c:pt>
                <c:pt idx="1322">
                  <c:v>42639</c:v>
                </c:pt>
                <c:pt idx="1323">
                  <c:v>42636</c:v>
                </c:pt>
                <c:pt idx="1324">
                  <c:v>42635</c:v>
                </c:pt>
                <c:pt idx="1325">
                  <c:v>42634</c:v>
                </c:pt>
                <c:pt idx="1326">
                  <c:v>42633</c:v>
                </c:pt>
                <c:pt idx="1327">
                  <c:v>42632</c:v>
                </c:pt>
                <c:pt idx="1328">
                  <c:v>42629</c:v>
                </c:pt>
                <c:pt idx="1329">
                  <c:v>42628</c:v>
                </c:pt>
                <c:pt idx="1330">
                  <c:v>42627</c:v>
                </c:pt>
                <c:pt idx="1331">
                  <c:v>42626</c:v>
                </c:pt>
                <c:pt idx="1332">
                  <c:v>42625</c:v>
                </c:pt>
                <c:pt idx="1333">
                  <c:v>42622</c:v>
                </c:pt>
                <c:pt idx="1334">
                  <c:v>42621</c:v>
                </c:pt>
                <c:pt idx="1335">
                  <c:v>42620</c:v>
                </c:pt>
                <c:pt idx="1336">
                  <c:v>42619</c:v>
                </c:pt>
                <c:pt idx="1337">
                  <c:v>42618</c:v>
                </c:pt>
                <c:pt idx="1338">
                  <c:v>42615</c:v>
                </c:pt>
                <c:pt idx="1339">
                  <c:v>42614</c:v>
                </c:pt>
                <c:pt idx="1340">
                  <c:v>42613</c:v>
                </c:pt>
                <c:pt idx="1341">
                  <c:v>42612</c:v>
                </c:pt>
                <c:pt idx="1342">
                  <c:v>42611</c:v>
                </c:pt>
                <c:pt idx="1343">
                  <c:v>42608</c:v>
                </c:pt>
                <c:pt idx="1344">
                  <c:v>42607</c:v>
                </c:pt>
                <c:pt idx="1345">
                  <c:v>42606</c:v>
                </c:pt>
                <c:pt idx="1346">
                  <c:v>42605</c:v>
                </c:pt>
                <c:pt idx="1347">
                  <c:v>42604</c:v>
                </c:pt>
                <c:pt idx="1348">
                  <c:v>42601</c:v>
                </c:pt>
                <c:pt idx="1349">
                  <c:v>42600</c:v>
                </c:pt>
                <c:pt idx="1350">
                  <c:v>42599</c:v>
                </c:pt>
                <c:pt idx="1351">
                  <c:v>42598</c:v>
                </c:pt>
                <c:pt idx="1352">
                  <c:v>42597</c:v>
                </c:pt>
                <c:pt idx="1353">
                  <c:v>42594</c:v>
                </c:pt>
                <c:pt idx="1354">
                  <c:v>42593</c:v>
                </c:pt>
                <c:pt idx="1355">
                  <c:v>42592</c:v>
                </c:pt>
                <c:pt idx="1356">
                  <c:v>42591</c:v>
                </c:pt>
                <c:pt idx="1357">
                  <c:v>42590</c:v>
                </c:pt>
                <c:pt idx="1358">
                  <c:v>42587</c:v>
                </c:pt>
                <c:pt idx="1359">
                  <c:v>42586</c:v>
                </c:pt>
                <c:pt idx="1360">
                  <c:v>42585</c:v>
                </c:pt>
                <c:pt idx="1361">
                  <c:v>42584</c:v>
                </c:pt>
                <c:pt idx="1362">
                  <c:v>42583</c:v>
                </c:pt>
                <c:pt idx="1363">
                  <c:v>42580</c:v>
                </c:pt>
                <c:pt idx="1364">
                  <c:v>42579</c:v>
                </c:pt>
                <c:pt idx="1365">
                  <c:v>42578</c:v>
                </c:pt>
                <c:pt idx="1366">
                  <c:v>42577</c:v>
                </c:pt>
                <c:pt idx="1367">
                  <c:v>42576</c:v>
                </c:pt>
                <c:pt idx="1368">
                  <c:v>42573</c:v>
                </c:pt>
                <c:pt idx="1369">
                  <c:v>42572</c:v>
                </c:pt>
                <c:pt idx="1370">
                  <c:v>42571</c:v>
                </c:pt>
                <c:pt idx="1371">
                  <c:v>42570</c:v>
                </c:pt>
                <c:pt idx="1372">
                  <c:v>42569</c:v>
                </c:pt>
                <c:pt idx="1373">
                  <c:v>42566</c:v>
                </c:pt>
                <c:pt idx="1374">
                  <c:v>42565</c:v>
                </c:pt>
                <c:pt idx="1375">
                  <c:v>42564</c:v>
                </c:pt>
                <c:pt idx="1376">
                  <c:v>42563</c:v>
                </c:pt>
                <c:pt idx="1377">
                  <c:v>42562</c:v>
                </c:pt>
                <c:pt idx="1378">
                  <c:v>42559</c:v>
                </c:pt>
                <c:pt idx="1379">
                  <c:v>42558</c:v>
                </c:pt>
                <c:pt idx="1380">
                  <c:v>42557</c:v>
                </c:pt>
                <c:pt idx="1381">
                  <c:v>42556</c:v>
                </c:pt>
                <c:pt idx="1382">
                  <c:v>42555</c:v>
                </c:pt>
                <c:pt idx="1383">
                  <c:v>42552</c:v>
                </c:pt>
                <c:pt idx="1384">
                  <c:v>42551</c:v>
                </c:pt>
                <c:pt idx="1385">
                  <c:v>42550</c:v>
                </c:pt>
                <c:pt idx="1386">
                  <c:v>42549</c:v>
                </c:pt>
                <c:pt idx="1387">
                  <c:v>42548</c:v>
                </c:pt>
                <c:pt idx="1388">
                  <c:v>42545</c:v>
                </c:pt>
                <c:pt idx="1389">
                  <c:v>42544</c:v>
                </c:pt>
                <c:pt idx="1390">
                  <c:v>42543</c:v>
                </c:pt>
                <c:pt idx="1391">
                  <c:v>42542</c:v>
                </c:pt>
                <c:pt idx="1392">
                  <c:v>42541</c:v>
                </c:pt>
                <c:pt idx="1393">
                  <c:v>42538</c:v>
                </c:pt>
                <c:pt idx="1394">
                  <c:v>42537</c:v>
                </c:pt>
                <c:pt idx="1395">
                  <c:v>42536</c:v>
                </c:pt>
                <c:pt idx="1396">
                  <c:v>42535</c:v>
                </c:pt>
                <c:pt idx="1397">
                  <c:v>42534</c:v>
                </c:pt>
                <c:pt idx="1398">
                  <c:v>42531</c:v>
                </c:pt>
                <c:pt idx="1399">
                  <c:v>42530</c:v>
                </c:pt>
                <c:pt idx="1400">
                  <c:v>42529</c:v>
                </c:pt>
                <c:pt idx="1401">
                  <c:v>42528</c:v>
                </c:pt>
                <c:pt idx="1402">
                  <c:v>42527</c:v>
                </c:pt>
                <c:pt idx="1403">
                  <c:v>42524</c:v>
                </c:pt>
                <c:pt idx="1404">
                  <c:v>42523</c:v>
                </c:pt>
                <c:pt idx="1405">
                  <c:v>42522</c:v>
                </c:pt>
                <c:pt idx="1406">
                  <c:v>42521</c:v>
                </c:pt>
                <c:pt idx="1407">
                  <c:v>42520</c:v>
                </c:pt>
                <c:pt idx="1408">
                  <c:v>42517</c:v>
                </c:pt>
                <c:pt idx="1409">
                  <c:v>42516</c:v>
                </c:pt>
                <c:pt idx="1410">
                  <c:v>42515</c:v>
                </c:pt>
                <c:pt idx="1411">
                  <c:v>42514</c:v>
                </c:pt>
                <c:pt idx="1412">
                  <c:v>42513</c:v>
                </c:pt>
                <c:pt idx="1413">
                  <c:v>42510</c:v>
                </c:pt>
                <c:pt idx="1414">
                  <c:v>42509</c:v>
                </c:pt>
                <c:pt idx="1415">
                  <c:v>42508</c:v>
                </c:pt>
                <c:pt idx="1416">
                  <c:v>42507</c:v>
                </c:pt>
                <c:pt idx="1417">
                  <c:v>42506</c:v>
                </c:pt>
                <c:pt idx="1418">
                  <c:v>42503</c:v>
                </c:pt>
                <c:pt idx="1419">
                  <c:v>42502</c:v>
                </c:pt>
                <c:pt idx="1420">
                  <c:v>42501</c:v>
                </c:pt>
                <c:pt idx="1421">
                  <c:v>42500</c:v>
                </c:pt>
                <c:pt idx="1422">
                  <c:v>42499</c:v>
                </c:pt>
                <c:pt idx="1423">
                  <c:v>42496</c:v>
                </c:pt>
                <c:pt idx="1424">
                  <c:v>42495</c:v>
                </c:pt>
                <c:pt idx="1425">
                  <c:v>42494</c:v>
                </c:pt>
                <c:pt idx="1426">
                  <c:v>42493</c:v>
                </c:pt>
                <c:pt idx="1427">
                  <c:v>42492</c:v>
                </c:pt>
                <c:pt idx="1428">
                  <c:v>42489</c:v>
                </c:pt>
                <c:pt idx="1429">
                  <c:v>42488</c:v>
                </c:pt>
                <c:pt idx="1430">
                  <c:v>42487</c:v>
                </c:pt>
                <c:pt idx="1431">
                  <c:v>42486</c:v>
                </c:pt>
                <c:pt idx="1432">
                  <c:v>42485</c:v>
                </c:pt>
                <c:pt idx="1433">
                  <c:v>42482</c:v>
                </c:pt>
                <c:pt idx="1434">
                  <c:v>42481</c:v>
                </c:pt>
                <c:pt idx="1435">
                  <c:v>42480</c:v>
                </c:pt>
                <c:pt idx="1436">
                  <c:v>42479</c:v>
                </c:pt>
                <c:pt idx="1437">
                  <c:v>42478</c:v>
                </c:pt>
                <c:pt idx="1438">
                  <c:v>42475</c:v>
                </c:pt>
                <c:pt idx="1439">
                  <c:v>42474</c:v>
                </c:pt>
                <c:pt idx="1440">
                  <c:v>42473</c:v>
                </c:pt>
                <c:pt idx="1441">
                  <c:v>42472</c:v>
                </c:pt>
                <c:pt idx="1442">
                  <c:v>42471</c:v>
                </c:pt>
                <c:pt idx="1443">
                  <c:v>42468</c:v>
                </c:pt>
                <c:pt idx="1444">
                  <c:v>42467</c:v>
                </c:pt>
                <c:pt idx="1445">
                  <c:v>42466</c:v>
                </c:pt>
                <c:pt idx="1446">
                  <c:v>42465</c:v>
                </c:pt>
                <c:pt idx="1447">
                  <c:v>42464</c:v>
                </c:pt>
                <c:pt idx="1448">
                  <c:v>42461</c:v>
                </c:pt>
                <c:pt idx="1449">
                  <c:v>42460</c:v>
                </c:pt>
                <c:pt idx="1450">
                  <c:v>42459</c:v>
                </c:pt>
                <c:pt idx="1451">
                  <c:v>42458</c:v>
                </c:pt>
                <c:pt idx="1452">
                  <c:v>42457</c:v>
                </c:pt>
                <c:pt idx="1453">
                  <c:v>42454</c:v>
                </c:pt>
                <c:pt idx="1454">
                  <c:v>42453</c:v>
                </c:pt>
                <c:pt idx="1455">
                  <c:v>42452</c:v>
                </c:pt>
                <c:pt idx="1456">
                  <c:v>42451</c:v>
                </c:pt>
                <c:pt idx="1457">
                  <c:v>42450</c:v>
                </c:pt>
                <c:pt idx="1458">
                  <c:v>42447</c:v>
                </c:pt>
                <c:pt idx="1459">
                  <c:v>42446</c:v>
                </c:pt>
                <c:pt idx="1460">
                  <c:v>42445</c:v>
                </c:pt>
                <c:pt idx="1461">
                  <c:v>42444</c:v>
                </c:pt>
                <c:pt idx="1462">
                  <c:v>42443</c:v>
                </c:pt>
                <c:pt idx="1463">
                  <c:v>42440</c:v>
                </c:pt>
                <c:pt idx="1464">
                  <c:v>42439</c:v>
                </c:pt>
                <c:pt idx="1465">
                  <c:v>42438</c:v>
                </c:pt>
                <c:pt idx="1466">
                  <c:v>42437</c:v>
                </c:pt>
                <c:pt idx="1467">
                  <c:v>42436</c:v>
                </c:pt>
                <c:pt idx="1468">
                  <c:v>42433</c:v>
                </c:pt>
                <c:pt idx="1469">
                  <c:v>42432</c:v>
                </c:pt>
                <c:pt idx="1470">
                  <c:v>42431</c:v>
                </c:pt>
                <c:pt idx="1471">
                  <c:v>42430</c:v>
                </c:pt>
                <c:pt idx="1472">
                  <c:v>42429</c:v>
                </c:pt>
                <c:pt idx="1473">
                  <c:v>42426</c:v>
                </c:pt>
                <c:pt idx="1474">
                  <c:v>42425</c:v>
                </c:pt>
                <c:pt idx="1475">
                  <c:v>42424</c:v>
                </c:pt>
                <c:pt idx="1476">
                  <c:v>42423</c:v>
                </c:pt>
                <c:pt idx="1477">
                  <c:v>42422</c:v>
                </c:pt>
                <c:pt idx="1478">
                  <c:v>42419</c:v>
                </c:pt>
                <c:pt idx="1479">
                  <c:v>42418</c:v>
                </c:pt>
                <c:pt idx="1480">
                  <c:v>42417</c:v>
                </c:pt>
                <c:pt idx="1481">
                  <c:v>42416</c:v>
                </c:pt>
                <c:pt idx="1482">
                  <c:v>42415</c:v>
                </c:pt>
                <c:pt idx="1483">
                  <c:v>42412</c:v>
                </c:pt>
                <c:pt idx="1484">
                  <c:v>42411</c:v>
                </c:pt>
                <c:pt idx="1485">
                  <c:v>42410</c:v>
                </c:pt>
                <c:pt idx="1486">
                  <c:v>42409</c:v>
                </c:pt>
                <c:pt idx="1487">
                  <c:v>42408</c:v>
                </c:pt>
                <c:pt idx="1488">
                  <c:v>42405</c:v>
                </c:pt>
                <c:pt idx="1489">
                  <c:v>42404</c:v>
                </c:pt>
                <c:pt idx="1490">
                  <c:v>42403</c:v>
                </c:pt>
                <c:pt idx="1491">
                  <c:v>42402</c:v>
                </c:pt>
                <c:pt idx="1492">
                  <c:v>42401</c:v>
                </c:pt>
                <c:pt idx="1493">
                  <c:v>42398</c:v>
                </c:pt>
                <c:pt idx="1494">
                  <c:v>42397</c:v>
                </c:pt>
                <c:pt idx="1495">
                  <c:v>42396</c:v>
                </c:pt>
                <c:pt idx="1496">
                  <c:v>42395</c:v>
                </c:pt>
                <c:pt idx="1497">
                  <c:v>42394</c:v>
                </c:pt>
                <c:pt idx="1498">
                  <c:v>42391</c:v>
                </c:pt>
                <c:pt idx="1499">
                  <c:v>42390</c:v>
                </c:pt>
                <c:pt idx="1500">
                  <c:v>42389</c:v>
                </c:pt>
                <c:pt idx="1501">
                  <c:v>42388</c:v>
                </c:pt>
                <c:pt idx="1502">
                  <c:v>42387</c:v>
                </c:pt>
                <c:pt idx="1503">
                  <c:v>42384</c:v>
                </c:pt>
                <c:pt idx="1504">
                  <c:v>42383</c:v>
                </c:pt>
                <c:pt idx="1505">
                  <c:v>42382</c:v>
                </c:pt>
                <c:pt idx="1506">
                  <c:v>42381</c:v>
                </c:pt>
                <c:pt idx="1507">
                  <c:v>42380</c:v>
                </c:pt>
                <c:pt idx="1508">
                  <c:v>42377</c:v>
                </c:pt>
                <c:pt idx="1509">
                  <c:v>42376</c:v>
                </c:pt>
                <c:pt idx="1510">
                  <c:v>42375</c:v>
                </c:pt>
                <c:pt idx="1511">
                  <c:v>42374</c:v>
                </c:pt>
                <c:pt idx="1512">
                  <c:v>42373</c:v>
                </c:pt>
                <c:pt idx="1513">
                  <c:v>42370</c:v>
                </c:pt>
              </c:numCache>
            </c:numRef>
          </c:cat>
          <c:val>
            <c:numRef>
              <c:f>Fuel!$D$184:$D$1697</c:f>
              <c:numCache>
                <c:formatCode>0.00</c:formatCode>
                <c:ptCount val="1514"/>
                <c:pt idx="0">
                  <c:v>372.94372199999998</c:v>
                </c:pt>
                <c:pt idx="1">
                  <c:v>372.94372199999998</c:v>
                </c:pt>
                <c:pt idx="2">
                  <c:v>368.81525599999998</c:v>
                </c:pt>
                <c:pt idx="3">
                  <c:v>368.81525599999998</c:v>
                </c:pt>
                <c:pt idx="4">
                  <c:v>368.81525599999998</c:v>
                </c:pt>
                <c:pt idx="5">
                  <c:v>368.81525599999998</c:v>
                </c:pt>
                <c:pt idx="6">
                  <c:v>368.81525599999998</c:v>
                </c:pt>
                <c:pt idx="7">
                  <c:v>403.48597599999999</c:v>
                </c:pt>
                <c:pt idx="8">
                  <c:v>403.48597599999999</c:v>
                </c:pt>
                <c:pt idx="9">
                  <c:v>403.48597599999999</c:v>
                </c:pt>
                <c:pt idx="10">
                  <c:v>403.48597599999999</c:v>
                </c:pt>
                <c:pt idx="11">
                  <c:v>403.48597599999999</c:v>
                </c:pt>
                <c:pt idx="12">
                  <c:v>397.88597600000003</c:v>
                </c:pt>
                <c:pt idx="13">
                  <c:v>397.88597600000003</c:v>
                </c:pt>
                <c:pt idx="14">
                  <c:v>397.88597600000003</c:v>
                </c:pt>
                <c:pt idx="15">
                  <c:v>397.88597600000003</c:v>
                </c:pt>
                <c:pt idx="16">
                  <c:v>397.88597600000003</c:v>
                </c:pt>
                <c:pt idx="17">
                  <c:v>397.88597600000003</c:v>
                </c:pt>
                <c:pt idx="18">
                  <c:v>397.88597600000003</c:v>
                </c:pt>
                <c:pt idx="19">
                  <c:v>397.88597600000003</c:v>
                </c:pt>
                <c:pt idx="20">
                  <c:v>397.88597600000003</c:v>
                </c:pt>
                <c:pt idx="21">
                  <c:v>397.88597600000003</c:v>
                </c:pt>
                <c:pt idx="22">
                  <c:v>397.88597600000003</c:v>
                </c:pt>
                <c:pt idx="23">
                  <c:v>397.88597600000003</c:v>
                </c:pt>
                <c:pt idx="24">
                  <c:v>397.88597600000003</c:v>
                </c:pt>
                <c:pt idx="25">
                  <c:v>427.08306099999999</c:v>
                </c:pt>
                <c:pt idx="26">
                  <c:v>427.08306099999999</c:v>
                </c:pt>
                <c:pt idx="27">
                  <c:v>427.08306099999999</c:v>
                </c:pt>
                <c:pt idx="28">
                  <c:v>427.08306099999999</c:v>
                </c:pt>
                <c:pt idx="29">
                  <c:v>427.08306099999999</c:v>
                </c:pt>
                <c:pt idx="30">
                  <c:v>427.08306099999999</c:v>
                </c:pt>
                <c:pt idx="31">
                  <c:v>427.08306099999999</c:v>
                </c:pt>
                <c:pt idx="32">
                  <c:v>427.08306099999999</c:v>
                </c:pt>
                <c:pt idx="33">
                  <c:v>427.08306099999999</c:v>
                </c:pt>
                <c:pt idx="34">
                  <c:v>427.08306099999999</c:v>
                </c:pt>
                <c:pt idx="35">
                  <c:v>427.08306099999999</c:v>
                </c:pt>
                <c:pt idx="36">
                  <c:v>427.08306099999999</c:v>
                </c:pt>
                <c:pt idx="37">
                  <c:v>427.08306099999999</c:v>
                </c:pt>
                <c:pt idx="38">
                  <c:v>427.08306099999999</c:v>
                </c:pt>
                <c:pt idx="39">
                  <c:v>427.08306099999999</c:v>
                </c:pt>
                <c:pt idx="40">
                  <c:v>414.76306099999999</c:v>
                </c:pt>
                <c:pt idx="41">
                  <c:v>414.76306099999999</c:v>
                </c:pt>
                <c:pt idx="42">
                  <c:v>414.76306099999999</c:v>
                </c:pt>
                <c:pt idx="43">
                  <c:v>414.76306099999999</c:v>
                </c:pt>
                <c:pt idx="44">
                  <c:v>414.76306099999999</c:v>
                </c:pt>
                <c:pt idx="45">
                  <c:v>382.14632599999999</c:v>
                </c:pt>
                <c:pt idx="46">
                  <c:v>382.14632599999999</c:v>
                </c:pt>
                <c:pt idx="47">
                  <c:v>382.14632599999999</c:v>
                </c:pt>
                <c:pt idx="48">
                  <c:v>382.14632599999999</c:v>
                </c:pt>
                <c:pt idx="49">
                  <c:v>382.14632599999999</c:v>
                </c:pt>
                <c:pt idx="50">
                  <c:v>342.96895899999998</c:v>
                </c:pt>
                <c:pt idx="51">
                  <c:v>342.96895899999998</c:v>
                </c:pt>
                <c:pt idx="52">
                  <c:v>342.96895899999998</c:v>
                </c:pt>
                <c:pt idx="53">
                  <c:v>342.96895899999998</c:v>
                </c:pt>
                <c:pt idx="54">
                  <c:v>342.96895899999998</c:v>
                </c:pt>
                <c:pt idx="55">
                  <c:v>345.15862700000002</c:v>
                </c:pt>
                <c:pt idx="56">
                  <c:v>345.15862700000002</c:v>
                </c:pt>
                <c:pt idx="57">
                  <c:v>345.15862700000002</c:v>
                </c:pt>
                <c:pt idx="58">
                  <c:v>345.15862700000002</c:v>
                </c:pt>
                <c:pt idx="59">
                  <c:v>345.15862700000002</c:v>
                </c:pt>
                <c:pt idx="60">
                  <c:v>346.73719899999998</c:v>
                </c:pt>
                <c:pt idx="61">
                  <c:v>346.73719899999998</c:v>
                </c:pt>
                <c:pt idx="62">
                  <c:v>346.73719899999998</c:v>
                </c:pt>
                <c:pt idx="63">
                  <c:v>346.73719899999998</c:v>
                </c:pt>
                <c:pt idx="64">
                  <c:v>346.73719899999998</c:v>
                </c:pt>
                <c:pt idx="65">
                  <c:v>351.43936400000001</c:v>
                </c:pt>
                <c:pt idx="66">
                  <c:v>351.43936400000001</c:v>
                </c:pt>
                <c:pt idx="67">
                  <c:v>351.43936400000001</c:v>
                </c:pt>
                <c:pt idx="68">
                  <c:v>351.43936400000001</c:v>
                </c:pt>
                <c:pt idx="69">
                  <c:v>351.43936400000001</c:v>
                </c:pt>
                <c:pt idx="70">
                  <c:v>352.03006199999999</c:v>
                </c:pt>
                <c:pt idx="71">
                  <c:v>352.03006199999999</c:v>
                </c:pt>
                <c:pt idx="72">
                  <c:v>352.03006199999999</c:v>
                </c:pt>
                <c:pt idx="73">
                  <c:v>352.03006199999999</c:v>
                </c:pt>
                <c:pt idx="74">
                  <c:v>352.03006199999999</c:v>
                </c:pt>
                <c:pt idx="75">
                  <c:v>352.22716000000003</c:v>
                </c:pt>
                <c:pt idx="76">
                  <c:v>352.22716000000003</c:v>
                </c:pt>
                <c:pt idx="77">
                  <c:v>352.22716000000003</c:v>
                </c:pt>
                <c:pt idx="78">
                  <c:v>352.22716000000003</c:v>
                </c:pt>
                <c:pt idx="79">
                  <c:v>352.22716000000003</c:v>
                </c:pt>
                <c:pt idx="80">
                  <c:v>352.08772299999998</c:v>
                </c:pt>
                <c:pt idx="81">
                  <c:v>352.08772299999998</c:v>
                </c:pt>
                <c:pt idx="82">
                  <c:v>352.08772299999998</c:v>
                </c:pt>
                <c:pt idx="83">
                  <c:v>352.08772299999998</c:v>
                </c:pt>
                <c:pt idx="84">
                  <c:v>352.08772299999998</c:v>
                </c:pt>
                <c:pt idx="85">
                  <c:v>351.66236800000001</c:v>
                </c:pt>
                <c:pt idx="86">
                  <c:v>351.66236800000001</c:v>
                </c:pt>
                <c:pt idx="87">
                  <c:v>351.66236800000001</c:v>
                </c:pt>
                <c:pt idx="88">
                  <c:v>351.66236800000001</c:v>
                </c:pt>
                <c:pt idx="89">
                  <c:v>351.66236800000001</c:v>
                </c:pt>
                <c:pt idx="90">
                  <c:v>339.658591</c:v>
                </c:pt>
                <c:pt idx="91">
                  <c:v>339.658591</c:v>
                </c:pt>
                <c:pt idx="92">
                  <c:v>339.658591</c:v>
                </c:pt>
                <c:pt idx="93">
                  <c:v>339.658591</c:v>
                </c:pt>
                <c:pt idx="94">
                  <c:v>339.658591</c:v>
                </c:pt>
                <c:pt idx="95">
                  <c:v>339.658591</c:v>
                </c:pt>
                <c:pt idx="96">
                  <c:v>339.658591</c:v>
                </c:pt>
                <c:pt idx="97">
                  <c:v>339.658591</c:v>
                </c:pt>
                <c:pt idx="98">
                  <c:v>339.658591</c:v>
                </c:pt>
                <c:pt idx="99">
                  <c:v>339.658591</c:v>
                </c:pt>
                <c:pt idx="100">
                  <c:v>339.658591</c:v>
                </c:pt>
                <c:pt idx="101">
                  <c:v>339.658591</c:v>
                </c:pt>
                <c:pt idx="102">
                  <c:v>339.658591</c:v>
                </c:pt>
                <c:pt idx="103">
                  <c:v>339.658591</c:v>
                </c:pt>
                <c:pt idx="104">
                  <c:v>339.658591</c:v>
                </c:pt>
                <c:pt idx="105">
                  <c:v>339.658591</c:v>
                </c:pt>
                <c:pt idx="106">
                  <c:v>339.658591</c:v>
                </c:pt>
                <c:pt idx="107">
                  <c:v>339.658591</c:v>
                </c:pt>
                <c:pt idx="108">
                  <c:v>339.658591</c:v>
                </c:pt>
                <c:pt idx="109">
                  <c:v>339.658591</c:v>
                </c:pt>
                <c:pt idx="110">
                  <c:v>318.53128600000002</c:v>
                </c:pt>
                <c:pt idx="111">
                  <c:v>318.53128600000002</c:v>
                </c:pt>
                <c:pt idx="112">
                  <c:v>318.53128600000002</c:v>
                </c:pt>
                <c:pt idx="113">
                  <c:v>318.53128600000002</c:v>
                </c:pt>
                <c:pt idx="114">
                  <c:v>318.53128600000002</c:v>
                </c:pt>
                <c:pt idx="115">
                  <c:v>312.77671800000002</c:v>
                </c:pt>
                <c:pt idx="116">
                  <c:v>312.77671800000002</c:v>
                </c:pt>
                <c:pt idx="117">
                  <c:v>312.77671800000002</c:v>
                </c:pt>
                <c:pt idx="118">
                  <c:v>312.77671800000002</c:v>
                </c:pt>
                <c:pt idx="119">
                  <c:v>312.77671800000002</c:v>
                </c:pt>
                <c:pt idx="120">
                  <c:v>307.46477700000003</c:v>
                </c:pt>
                <c:pt idx="121">
                  <c:v>307.46477700000003</c:v>
                </c:pt>
                <c:pt idx="122">
                  <c:v>307.46477700000003</c:v>
                </c:pt>
                <c:pt idx="123">
                  <c:v>307.46477700000003</c:v>
                </c:pt>
                <c:pt idx="124">
                  <c:v>307.46477700000003</c:v>
                </c:pt>
                <c:pt idx="125">
                  <c:v>302.56145700000002</c:v>
                </c:pt>
                <c:pt idx="126">
                  <c:v>302.56145700000002</c:v>
                </c:pt>
                <c:pt idx="127">
                  <c:v>302.56145700000002</c:v>
                </c:pt>
                <c:pt idx="128">
                  <c:v>302.56145700000002</c:v>
                </c:pt>
                <c:pt idx="129">
                  <c:v>302.56145700000002</c:v>
                </c:pt>
                <c:pt idx="130">
                  <c:v>287.99265500000001</c:v>
                </c:pt>
                <c:pt idx="131">
                  <c:v>287.99265500000001</c:v>
                </c:pt>
                <c:pt idx="132">
                  <c:v>287.99265500000001</c:v>
                </c:pt>
                <c:pt idx="133">
                  <c:v>287.99265500000001</c:v>
                </c:pt>
                <c:pt idx="134">
                  <c:v>283.81479899999999</c:v>
                </c:pt>
                <c:pt idx="135">
                  <c:v>279.95841899999999</c:v>
                </c:pt>
                <c:pt idx="136">
                  <c:v>279.95841899999999</c:v>
                </c:pt>
                <c:pt idx="137">
                  <c:v>279.95841899999999</c:v>
                </c:pt>
                <c:pt idx="138">
                  <c:v>279.95841899999999</c:v>
                </c:pt>
                <c:pt idx="139">
                  <c:v>279.95841899999999</c:v>
                </c:pt>
                <c:pt idx="140">
                  <c:v>276.97224599999998</c:v>
                </c:pt>
                <c:pt idx="141">
                  <c:v>276.97224599999998</c:v>
                </c:pt>
                <c:pt idx="142">
                  <c:v>276.97224599999998</c:v>
                </c:pt>
                <c:pt idx="143">
                  <c:v>276.97224599999998</c:v>
                </c:pt>
                <c:pt idx="144">
                  <c:v>276.97224599999998</c:v>
                </c:pt>
                <c:pt idx="145">
                  <c:v>273.11249299999997</c:v>
                </c:pt>
                <c:pt idx="146">
                  <c:v>273.11249299999997</c:v>
                </c:pt>
                <c:pt idx="147">
                  <c:v>273.11249299999997</c:v>
                </c:pt>
                <c:pt idx="148">
                  <c:v>273.11249299999997</c:v>
                </c:pt>
                <c:pt idx="149">
                  <c:v>273.11249299999997</c:v>
                </c:pt>
                <c:pt idx="150">
                  <c:v>273.11249299999997</c:v>
                </c:pt>
                <c:pt idx="151">
                  <c:v>278.336097</c:v>
                </c:pt>
                <c:pt idx="152">
                  <c:v>278.336097</c:v>
                </c:pt>
                <c:pt idx="153">
                  <c:v>278.336097</c:v>
                </c:pt>
                <c:pt idx="154">
                  <c:v>278.336097</c:v>
                </c:pt>
                <c:pt idx="155">
                  <c:v>278.336097</c:v>
                </c:pt>
                <c:pt idx="156">
                  <c:v>276.83326099999999</c:v>
                </c:pt>
                <c:pt idx="157">
                  <c:v>276.83326099999999</c:v>
                </c:pt>
                <c:pt idx="158">
                  <c:v>276.83326099999999</c:v>
                </c:pt>
                <c:pt idx="159">
                  <c:v>276.83326099999999</c:v>
                </c:pt>
                <c:pt idx="160">
                  <c:v>276.83326099999999</c:v>
                </c:pt>
                <c:pt idx="161">
                  <c:v>276.83326099999999</c:v>
                </c:pt>
                <c:pt idx="162">
                  <c:v>276.83326099999999</c:v>
                </c:pt>
                <c:pt idx="163">
                  <c:v>276.83326099999999</c:v>
                </c:pt>
                <c:pt idx="164">
                  <c:v>276.83326099999999</c:v>
                </c:pt>
                <c:pt idx="165">
                  <c:v>276.83326099999999</c:v>
                </c:pt>
                <c:pt idx="166">
                  <c:v>276.83322700000002</c:v>
                </c:pt>
                <c:pt idx="167">
                  <c:v>276.83322700000002</c:v>
                </c:pt>
                <c:pt idx="168">
                  <c:v>276.83322700000002</c:v>
                </c:pt>
                <c:pt idx="169">
                  <c:v>276.83322700000002</c:v>
                </c:pt>
                <c:pt idx="170">
                  <c:v>276.83322700000002</c:v>
                </c:pt>
                <c:pt idx="171">
                  <c:v>268.35655100000002</c:v>
                </c:pt>
                <c:pt idx="172">
                  <c:v>268.35655100000002</c:v>
                </c:pt>
                <c:pt idx="173">
                  <c:v>268.35655100000002</c:v>
                </c:pt>
                <c:pt idx="174">
                  <c:v>268.35655100000002</c:v>
                </c:pt>
                <c:pt idx="175">
                  <c:v>268.35655100000002</c:v>
                </c:pt>
                <c:pt idx="176">
                  <c:v>268.356134</c:v>
                </c:pt>
                <c:pt idx="177">
                  <c:v>268.356134</c:v>
                </c:pt>
                <c:pt idx="178">
                  <c:v>268.356134</c:v>
                </c:pt>
                <c:pt idx="179">
                  <c:v>268.356134</c:v>
                </c:pt>
                <c:pt idx="180">
                  <c:v>268.356134</c:v>
                </c:pt>
                <c:pt idx="181">
                  <c:v>268.35626999999999</c:v>
                </c:pt>
                <c:pt idx="182">
                  <c:v>268.35626999999999</c:v>
                </c:pt>
                <c:pt idx="183">
                  <c:v>268.35626999999999</c:v>
                </c:pt>
                <c:pt idx="184">
                  <c:v>268.35626999999999</c:v>
                </c:pt>
                <c:pt idx="185">
                  <c:v>268.35626999999999</c:v>
                </c:pt>
                <c:pt idx="186">
                  <c:v>268.356877</c:v>
                </c:pt>
                <c:pt idx="187">
                  <c:v>268.356877</c:v>
                </c:pt>
                <c:pt idx="188">
                  <c:v>268.356877</c:v>
                </c:pt>
                <c:pt idx="189">
                  <c:v>268.356877</c:v>
                </c:pt>
                <c:pt idx="190">
                  <c:v>268.356877</c:v>
                </c:pt>
                <c:pt idx="191">
                  <c:v>268.35788100000002</c:v>
                </c:pt>
                <c:pt idx="192">
                  <c:v>268.35788100000002</c:v>
                </c:pt>
                <c:pt idx="193">
                  <c:v>268.35788100000002</c:v>
                </c:pt>
                <c:pt idx="194">
                  <c:v>268.35788100000002</c:v>
                </c:pt>
                <c:pt idx="195">
                  <c:v>268.35788100000002</c:v>
                </c:pt>
                <c:pt idx="196">
                  <c:v>249.95563300000001</c:v>
                </c:pt>
                <c:pt idx="197">
                  <c:v>249.95563300000001</c:v>
                </c:pt>
                <c:pt idx="198">
                  <c:v>249.95563300000001</c:v>
                </c:pt>
                <c:pt idx="199">
                  <c:v>249.95563300000001</c:v>
                </c:pt>
                <c:pt idx="200">
                  <c:v>249.95496800000001</c:v>
                </c:pt>
                <c:pt idx="201">
                  <c:v>249.95496800000001</c:v>
                </c:pt>
                <c:pt idx="202">
                  <c:v>249.95496800000001</c:v>
                </c:pt>
                <c:pt idx="203">
                  <c:v>249.95496800000001</c:v>
                </c:pt>
                <c:pt idx="204">
                  <c:v>249.95496800000001</c:v>
                </c:pt>
                <c:pt idx="205">
                  <c:v>249.95260200000001</c:v>
                </c:pt>
                <c:pt idx="206">
                  <c:v>249.95260200000001</c:v>
                </c:pt>
                <c:pt idx="207">
                  <c:v>249.95260200000001</c:v>
                </c:pt>
                <c:pt idx="208">
                  <c:v>249.95260200000001</c:v>
                </c:pt>
                <c:pt idx="209">
                  <c:v>249.95260200000001</c:v>
                </c:pt>
                <c:pt idx="210">
                  <c:v>249.94880000000001</c:v>
                </c:pt>
                <c:pt idx="211">
                  <c:v>249.94880000000001</c:v>
                </c:pt>
                <c:pt idx="212">
                  <c:v>249.94880000000001</c:v>
                </c:pt>
                <c:pt idx="213">
                  <c:v>249.94880000000001</c:v>
                </c:pt>
                <c:pt idx="214">
                  <c:v>249.94880000000001</c:v>
                </c:pt>
                <c:pt idx="215">
                  <c:v>228.45551699999999</c:v>
                </c:pt>
                <c:pt idx="216">
                  <c:v>228.45551699999999</c:v>
                </c:pt>
                <c:pt idx="217">
                  <c:v>228.45551699999999</c:v>
                </c:pt>
                <c:pt idx="218">
                  <c:v>228.45551699999999</c:v>
                </c:pt>
                <c:pt idx="219">
                  <c:v>228.45551699999999</c:v>
                </c:pt>
                <c:pt idx="220">
                  <c:v>228.44952000000001</c:v>
                </c:pt>
                <c:pt idx="221">
                  <c:v>228.44952000000001</c:v>
                </c:pt>
                <c:pt idx="222">
                  <c:v>228.44952000000001</c:v>
                </c:pt>
                <c:pt idx="223">
                  <c:v>228.44952000000001</c:v>
                </c:pt>
                <c:pt idx="224">
                  <c:v>228.44952000000001</c:v>
                </c:pt>
                <c:pt idx="225">
                  <c:v>228.46212</c:v>
                </c:pt>
                <c:pt idx="226">
                  <c:v>228.46212</c:v>
                </c:pt>
                <c:pt idx="227">
                  <c:v>228.46212</c:v>
                </c:pt>
                <c:pt idx="228">
                  <c:v>228.46212</c:v>
                </c:pt>
                <c:pt idx="229">
                  <c:v>228.46212</c:v>
                </c:pt>
                <c:pt idx="230">
                  <c:v>228.46212</c:v>
                </c:pt>
                <c:pt idx="231">
                  <c:v>228.49048999999999</c:v>
                </c:pt>
                <c:pt idx="232">
                  <c:v>228.49048999999999</c:v>
                </c:pt>
                <c:pt idx="233">
                  <c:v>228.49048999999999</c:v>
                </c:pt>
                <c:pt idx="234">
                  <c:v>228.49048999999999</c:v>
                </c:pt>
                <c:pt idx="235">
                  <c:v>228.49048999999999</c:v>
                </c:pt>
                <c:pt idx="236">
                  <c:v>204.64044699999999</c:v>
                </c:pt>
                <c:pt idx="237">
                  <c:v>204.64044699999999</c:v>
                </c:pt>
                <c:pt idx="238">
                  <c:v>204.64044699999999</c:v>
                </c:pt>
                <c:pt idx="239">
                  <c:v>204.64044699999999</c:v>
                </c:pt>
                <c:pt idx="240">
                  <c:v>204.64044699999999</c:v>
                </c:pt>
                <c:pt idx="241">
                  <c:v>204.647221</c:v>
                </c:pt>
                <c:pt idx="242">
                  <c:v>204.647221</c:v>
                </c:pt>
                <c:pt idx="243">
                  <c:v>204.647221</c:v>
                </c:pt>
                <c:pt idx="244">
                  <c:v>204.65924699999999</c:v>
                </c:pt>
                <c:pt idx="245">
                  <c:v>204.65924699999999</c:v>
                </c:pt>
                <c:pt idx="246">
                  <c:v>204.65924699999999</c:v>
                </c:pt>
                <c:pt idx="247">
                  <c:v>204.65924699999999</c:v>
                </c:pt>
                <c:pt idx="248">
                  <c:v>204.65924699999999</c:v>
                </c:pt>
                <c:pt idx="249">
                  <c:v>204.65924699999999</c:v>
                </c:pt>
                <c:pt idx="250">
                  <c:v>200.12188699999999</c:v>
                </c:pt>
                <c:pt idx="251">
                  <c:v>200.12188699999999</c:v>
                </c:pt>
                <c:pt idx="252">
                  <c:v>200.12188699999999</c:v>
                </c:pt>
                <c:pt idx="253">
                  <c:v>200.12188699999999</c:v>
                </c:pt>
                <c:pt idx="254">
                  <c:v>200.12188699999999</c:v>
                </c:pt>
                <c:pt idx="255">
                  <c:v>200.12188699999999</c:v>
                </c:pt>
                <c:pt idx="256">
                  <c:v>200.12188699999999</c:v>
                </c:pt>
                <c:pt idx="257">
                  <c:v>200.12188699999999</c:v>
                </c:pt>
                <c:pt idx="258">
                  <c:v>200.12188699999999</c:v>
                </c:pt>
                <c:pt idx="259">
                  <c:v>200.09720200000001</c:v>
                </c:pt>
                <c:pt idx="260">
                  <c:v>200.09720200000001</c:v>
                </c:pt>
                <c:pt idx="261">
                  <c:v>200.09720200000001</c:v>
                </c:pt>
                <c:pt idx="262">
                  <c:v>200.09720200000001</c:v>
                </c:pt>
                <c:pt idx="263">
                  <c:v>200.09720200000001</c:v>
                </c:pt>
                <c:pt idx="264">
                  <c:v>200.053383</c:v>
                </c:pt>
                <c:pt idx="265">
                  <c:v>200.053383</c:v>
                </c:pt>
                <c:pt idx="266">
                  <c:v>200.053383</c:v>
                </c:pt>
                <c:pt idx="267">
                  <c:v>200.053383</c:v>
                </c:pt>
                <c:pt idx="268">
                  <c:v>200.053383</c:v>
                </c:pt>
                <c:pt idx="269">
                  <c:v>200.053383</c:v>
                </c:pt>
                <c:pt idx="270">
                  <c:v>200.053383</c:v>
                </c:pt>
                <c:pt idx="271">
                  <c:v>200.053383</c:v>
                </c:pt>
                <c:pt idx="272">
                  <c:v>200.053383</c:v>
                </c:pt>
                <c:pt idx="273">
                  <c:v>200.053383</c:v>
                </c:pt>
                <c:pt idx="274">
                  <c:v>200.053383</c:v>
                </c:pt>
                <c:pt idx="275">
                  <c:v>200.053383</c:v>
                </c:pt>
                <c:pt idx="276">
                  <c:v>200.03396799999999</c:v>
                </c:pt>
                <c:pt idx="277">
                  <c:v>200.03396799999999</c:v>
                </c:pt>
                <c:pt idx="278">
                  <c:v>200.03396799999999</c:v>
                </c:pt>
                <c:pt idx="279">
                  <c:v>193.29700800000001</c:v>
                </c:pt>
                <c:pt idx="280">
                  <c:v>193.29700800000001</c:v>
                </c:pt>
                <c:pt idx="281">
                  <c:v>193.29700800000001</c:v>
                </c:pt>
                <c:pt idx="282">
                  <c:v>193.29700800000001</c:v>
                </c:pt>
                <c:pt idx="283">
                  <c:v>193.29700800000001</c:v>
                </c:pt>
                <c:pt idx="284">
                  <c:v>193.29700800000001</c:v>
                </c:pt>
                <c:pt idx="285">
                  <c:v>193.29700800000001</c:v>
                </c:pt>
                <c:pt idx="286">
                  <c:v>193.29700800000001</c:v>
                </c:pt>
                <c:pt idx="287">
                  <c:v>193.29700800000001</c:v>
                </c:pt>
                <c:pt idx="288">
                  <c:v>193.29700800000001</c:v>
                </c:pt>
                <c:pt idx="289">
                  <c:v>193.51463100000001</c:v>
                </c:pt>
                <c:pt idx="290">
                  <c:v>193.51463100000001</c:v>
                </c:pt>
                <c:pt idx="291">
                  <c:v>193.51463100000001</c:v>
                </c:pt>
                <c:pt idx="292">
                  <c:v>193.51463100000001</c:v>
                </c:pt>
                <c:pt idx="293">
                  <c:v>193.51463100000001</c:v>
                </c:pt>
                <c:pt idx="294">
                  <c:v>192.76829499999999</c:v>
                </c:pt>
                <c:pt idx="295">
                  <c:v>192.76829499999999</c:v>
                </c:pt>
                <c:pt idx="296">
                  <c:v>192.76829499999999</c:v>
                </c:pt>
                <c:pt idx="297">
                  <c:v>192.76829499999999</c:v>
                </c:pt>
                <c:pt idx="298">
                  <c:v>192.76829499999999</c:v>
                </c:pt>
                <c:pt idx="299">
                  <c:v>217.45056</c:v>
                </c:pt>
                <c:pt idx="300">
                  <c:v>217.45056</c:v>
                </c:pt>
                <c:pt idx="301">
                  <c:v>217.45056</c:v>
                </c:pt>
                <c:pt idx="302">
                  <c:v>217.45056</c:v>
                </c:pt>
                <c:pt idx="303">
                  <c:v>217.45056</c:v>
                </c:pt>
                <c:pt idx="304">
                  <c:v>217.45056</c:v>
                </c:pt>
                <c:pt idx="305">
                  <c:v>217.45056</c:v>
                </c:pt>
                <c:pt idx="306">
                  <c:v>217.45056</c:v>
                </c:pt>
                <c:pt idx="307">
                  <c:v>217.45056</c:v>
                </c:pt>
                <c:pt idx="308">
                  <c:v>217.45056</c:v>
                </c:pt>
                <c:pt idx="309">
                  <c:v>217.45056</c:v>
                </c:pt>
                <c:pt idx="310">
                  <c:v>217.45056</c:v>
                </c:pt>
                <c:pt idx="311">
                  <c:v>217.45056</c:v>
                </c:pt>
                <c:pt idx="312">
                  <c:v>217.45056</c:v>
                </c:pt>
                <c:pt idx="313">
                  <c:v>217.45056</c:v>
                </c:pt>
                <c:pt idx="314">
                  <c:v>217.45056</c:v>
                </c:pt>
                <c:pt idx="315">
                  <c:v>217.45056</c:v>
                </c:pt>
                <c:pt idx="316">
                  <c:v>217.45056</c:v>
                </c:pt>
                <c:pt idx="317">
                  <c:v>217.45056</c:v>
                </c:pt>
                <c:pt idx="318">
                  <c:v>217.45056</c:v>
                </c:pt>
                <c:pt idx="319">
                  <c:v>196.27549300000001</c:v>
                </c:pt>
                <c:pt idx="320">
                  <c:v>196.27549300000001</c:v>
                </c:pt>
                <c:pt idx="321">
                  <c:v>196.27549300000001</c:v>
                </c:pt>
                <c:pt idx="322">
                  <c:v>196.27549300000001</c:v>
                </c:pt>
                <c:pt idx="323">
                  <c:v>196.27549300000001</c:v>
                </c:pt>
                <c:pt idx="324">
                  <c:v>196.27549300000001</c:v>
                </c:pt>
                <c:pt idx="325">
                  <c:v>196.27549300000001</c:v>
                </c:pt>
                <c:pt idx="326">
                  <c:v>196.27549300000001</c:v>
                </c:pt>
                <c:pt idx="327">
                  <c:v>196.27549300000001</c:v>
                </c:pt>
                <c:pt idx="328">
                  <c:v>196.27549300000001</c:v>
                </c:pt>
                <c:pt idx="329">
                  <c:v>196.27549300000001</c:v>
                </c:pt>
                <c:pt idx="330">
                  <c:v>196.27549300000001</c:v>
                </c:pt>
                <c:pt idx="331">
                  <c:v>196.27549300000001</c:v>
                </c:pt>
                <c:pt idx="332">
                  <c:v>196.27549300000001</c:v>
                </c:pt>
                <c:pt idx="333">
                  <c:v>196.27549300000001</c:v>
                </c:pt>
                <c:pt idx="334">
                  <c:v>196.27549300000001</c:v>
                </c:pt>
                <c:pt idx="335">
                  <c:v>196.27549300000001</c:v>
                </c:pt>
                <c:pt idx="336">
                  <c:v>196.27549300000001</c:v>
                </c:pt>
                <c:pt idx="337">
                  <c:v>196.27549300000001</c:v>
                </c:pt>
                <c:pt idx="338">
                  <c:v>196.27549300000001</c:v>
                </c:pt>
                <c:pt idx="339">
                  <c:v>193.96495200000001</c:v>
                </c:pt>
                <c:pt idx="340">
                  <c:v>193.96495200000001</c:v>
                </c:pt>
                <c:pt idx="341">
                  <c:v>193.96495200000001</c:v>
                </c:pt>
                <c:pt idx="342">
                  <c:v>193.96495200000001</c:v>
                </c:pt>
                <c:pt idx="343">
                  <c:v>193.96495200000001</c:v>
                </c:pt>
                <c:pt idx="344">
                  <c:v>193.96495200000001</c:v>
                </c:pt>
                <c:pt idx="345">
                  <c:v>193.96495200000001</c:v>
                </c:pt>
                <c:pt idx="346">
                  <c:v>193.96495200000001</c:v>
                </c:pt>
                <c:pt idx="347">
                  <c:v>193.96495200000001</c:v>
                </c:pt>
                <c:pt idx="348">
                  <c:v>193.96495200000001</c:v>
                </c:pt>
                <c:pt idx="349">
                  <c:v>193.96495200000001</c:v>
                </c:pt>
                <c:pt idx="350">
                  <c:v>193.96495200000001</c:v>
                </c:pt>
                <c:pt idx="351">
                  <c:v>193.96495200000001</c:v>
                </c:pt>
                <c:pt idx="352">
                  <c:v>193.96495200000001</c:v>
                </c:pt>
                <c:pt idx="353">
                  <c:v>193.96495200000001</c:v>
                </c:pt>
                <c:pt idx="354">
                  <c:v>190.550817</c:v>
                </c:pt>
                <c:pt idx="355">
                  <c:v>190.550817</c:v>
                </c:pt>
                <c:pt idx="356">
                  <c:v>190.550817</c:v>
                </c:pt>
                <c:pt idx="357">
                  <c:v>190.550817</c:v>
                </c:pt>
                <c:pt idx="358">
                  <c:v>190.550817</c:v>
                </c:pt>
                <c:pt idx="359">
                  <c:v>190.550817</c:v>
                </c:pt>
                <c:pt idx="360">
                  <c:v>190.550817</c:v>
                </c:pt>
                <c:pt idx="361">
                  <c:v>190.550817</c:v>
                </c:pt>
                <c:pt idx="362">
                  <c:v>190.550817</c:v>
                </c:pt>
                <c:pt idx="363">
                  <c:v>202.17389499999999</c:v>
                </c:pt>
                <c:pt idx="364">
                  <c:v>202.17389499999999</c:v>
                </c:pt>
                <c:pt idx="365">
                  <c:v>202.17389499999999</c:v>
                </c:pt>
                <c:pt idx="366">
                  <c:v>202.17389499999999</c:v>
                </c:pt>
                <c:pt idx="367">
                  <c:v>202.17389499999999</c:v>
                </c:pt>
                <c:pt idx="368">
                  <c:v>202.17389499999999</c:v>
                </c:pt>
                <c:pt idx="369">
                  <c:v>202.17389499999999</c:v>
                </c:pt>
                <c:pt idx="370">
                  <c:v>202.17389499999999</c:v>
                </c:pt>
                <c:pt idx="371">
                  <c:v>202.17389499999999</c:v>
                </c:pt>
                <c:pt idx="372">
                  <c:v>202.17389499999999</c:v>
                </c:pt>
                <c:pt idx="373">
                  <c:v>202.17389499999999</c:v>
                </c:pt>
                <c:pt idx="374">
                  <c:v>202.17389499999999</c:v>
                </c:pt>
                <c:pt idx="375">
                  <c:v>202.17389499999999</c:v>
                </c:pt>
                <c:pt idx="376">
                  <c:v>202.17389499999999</c:v>
                </c:pt>
                <c:pt idx="377">
                  <c:v>202.17389499999999</c:v>
                </c:pt>
                <c:pt idx="378">
                  <c:v>202.17389499999999</c:v>
                </c:pt>
                <c:pt idx="379">
                  <c:v>202.17389499999999</c:v>
                </c:pt>
                <c:pt idx="380">
                  <c:v>202.17389499999999</c:v>
                </c:pt>
                <c:pt idx="381">
                  <c:v>202.17389499999999</c:v>
                </c:pt>
                <c:pt idx="382">
                  <c:v>202.17389499999999</c:v>
                </c:pt>
                <c:pt idx="383">
                  <c:v>202.17389499999999</c:v>
                </c:pt>
                <c:pt idx="384">
                  <c:v>202.17389499999999</c:v>
                </c:pt>
                <c:pt idx="385">
                  <c:v>202.17389499999999</c:v>
                </c:pt>
                <c:pt idx="386">
                  <c:v>202.17389499999999</c:v>
                </c:pt>
                <c:pt idx="387">
                  <c:v>202.17389499999999</c:v>
                </c:pt>
                <c:pt idx="388">
                  <c:v>202.17389499999999</c:v>
                </c:pt>
                <c:pt idx="389">
                  <c:v>195.49936400000001</c:v>
                </c:pt>
                <c:pt idx="390">
                  <c:v>195.49936400000001</c:v>
                </c:pt>
                <c:pt idx="391">
                  <c:v>195.49936400000001</c:v>
                </c:pt>
                <c:pt idx="392">
                  <c:v>195.49936400000001</c:v>
                </c:pt>
                <c:pt idx="393">
                  <c:v>195.49936400000001</c:v>
                </c:pt>
                <c:pt idx="394">
                  <c:v>195.49936400000001</c:v>
                </c:pt>
                <c:pt idx="395">
                  <c:v>195.49936400000001</c:v>
                </c:pt>
                <c:pt idx="396">
                  <c:v>195.49936400000001</c:v>
                </c:pt>
                <c:pt idx="397">
                  <c:v>195.49936400000001</c:v>
                </c:pt>
                <c:pt idx="398">
                  <c:v>195.49936400000001</c:v>
                </c:pt>
                <c:pt idx="399">
                  <c:v>195.49936400000001</c:v>
                </c:pt>
                <c:pt idx="400">
                  <c:v>195.49936400000001</c:v>
                </c:pt>
                <c:pt idx="401">
                  <c:v>195.49936400000001</c:v>
                </c:pt>
                <c:pt idx="402">
                  <c:v>195.49936400000001</c:v>
                </c:pt>
                <c:pt idx="403">
                  <c:v>195.49936400000001</c:v>
                </c:pt>
                <c:pt idx="404">
                  <c:v>195.49936400000001</c:v>
                </c:pt>
                <c:pt idx="405">
                  <c:v>195.49936400000001</c:v>
                </c:pt>
                <c:pt idx="406">
                  <c:v>195.49936400000001</c:v>
                </c:pt>
                <c:pt idx="407">
                  <c:v>195.49936400000001</c:v>
                </c:pt>
                <c:pt idx="408">
                  <c:v>195.49936400000001</c:v>
                </c:pt>
                <c:pt idx="409">
                  <c:v>195.49936400000001</c:v>
                </c:pt>
                <c:pt idx="410">
                  <c:v>195.49936400000001</c:v>
                </c:pt>
                <c:pt idx="411">
                  <c:v>195.49936400000001</c:v>
                </c:pt>
                <c:pt idx="412">
                  <c:v>195.49936400000001</c:v>
                </c:pt>
                <c:pt idx="413">
                  <c:v>195.49936400000001</c:v>
                </c:pt>
                <c:pt idx="414">
                  <c:v>195.49936400000001</c:v>
                </c:pt>
                <c:pt idx="415">
                  <c:v>195.49936400000001</c:v>
                </c:pt>
                <c:pt idx="416">
                  <c:v>195.49936400000001</c:v>
                </c:pt>
                <c:pt idx="417">
                  <c:v>195.49936400000001</c:v>
                </c:pt>
                <c:pt idx="418">
                  <c:v>259.93246499999998</c:v>
                </c:pt>
                <c:pt idx="419">
                  <c:v>259.93246499999998</c:v>
                </c:pt>
                <c:pt idx="420">
                  <c:v>259.93246499999998</c:v>
                </c:pt>
                <c:pt idx="421">
                  <c:v>259.93246499999998</c:v>
                </c:pt>
                <c:pt idx="422">
                  <c:v>259.93246499999998</c:v>
                </c:pt>
                <c:pt idx="423">
                  <c:v>259.93246499999998</c:v>
                </c:pt>
                <c:pt idx="424">
                  <c:v>259.93246499999998</c:v>
                </c:pt>
                <c:pt idx="425">
                  <c:v>259.93246499999998</c:v>
                </c:pt>
                <c:pt idx="426">
                  <c:v>259.93246499999998</c:v>
                </c:pt>
                <c:pt idx="427">
                  <c:v>259.93246499999998</c:v>
                </c:pt>
                <c:pt idx="428">
                  <c:v>259.93246499999998</c:v>
                </c:pt>
                <c:pt idx="429">
                  <c:v>259.93246499999998</c:v>
                </c:pt>
                <c:pt idx="430">
                  <c:v>259.93246499999998</c:v>
                </c:pt>
                <c:pt idx="431">
                  <c:v>259.93246499999998</c:v>
                </c:pt>
                <c:pt idx="432">
                  <c:v>254.952406</c:v>
                </c:pt>
                <c:pt idx="433">
                  <c:v>254.952406</c:v>
                </c:pt>
                <c:pt idx="434">
                  <c:v>254.952406</c:v>
                </c:pt>
                <c:pt idx="435">
                  <c:v>254.952406</c:v>
                </c:pt>
                <c:pt idx="436">
                  <c:v>254.952406</c:v>
                </c:pt>
                <c:pt idx="437">
                  <c:v>268.224538</c:v>
                </c:pt>
                <c:pt idx="438">
                  <c:v>268.224538</c:v>
                </c:pt>
                <c:pt idx="439">
                  <c:v>268.224538</c:v>
                </c:pt>
                <c:pt idx="440">
                  <c:v>268.224538</c:v>
                </c:pt>
                <c:pt idx="441">
                  <c:v>268.224538</c:v>
                </c:pt>
                <c:pt idx="442">
                  <c:v>268.224538</c:v>
                </c:pt>
                <c:pt idx="443">
                  <c:v>268.224538</c:v>
                </c:pt>
                <c:pt idx="444">
                  <c:v>268.224538</c:v>
                </c:pt>
                <c:pt idx="445">
                  <c:v>268.224538</c:v>
                </c:pt>
                <c:pt idx="446">
                  <c:v>268.224538</c:v>
                </c:pt>
                <c:pt idx="447">
                  <c:v>268.224538</c:v>
                </c:pt>
                <c:pt idx="448">
                  <c:v>268.224538</c:v>
                </c:pt>
                <c:pt idx="449">
                  <c:v>268.224538</c:v>
                </c:pt>
                <c:pt idx="450">
                  <c:v>268.224538</c:v>
                </c:pt>
                <c:pt idx="451">
                  <c:v>268.224538</c:v>
                </c:pt>
                <c:pt idx="452">
                  <c:v>268.224538</c:v>
                </c:pt>
                <c:pt idx="453">
                  <c:v>268.224538</c:v>
                </c:pt>
                <c:pt idx="454">
                  <c:v>268.224538</c:v>
                </c:pt>
                <c:pt idx="455">
                  <c:v>268.224538</c:v>
                </c:pt>
                <c:pt idx="456">
                  <c:v>268.224538</c:v>
                </c:pt>
                <c:pt idx="457">
                  <c:v>271.06598300000002</c:v>
                </c:pt>
                <c:pt idx="458">
                  <c:v>271.06598300000002</c:v>
                </c:pt>
                <c:pt idx="459">
                  <c:v>271.06598300000002</c:v>
                </c:pt>
                <c:pt idx="460">
                  <c:v>271.06598300000002</c:v>
                </c:pt>
                <c:pt idx="461">
                  <c:v>271.06598300000002</c:v>
                </c:pt>
                <c:pt idx="462">
                  <c:v>271.06598300000002</c:v>
                </c:pt>
                <c:pt idx="463">
                  <c:v>271.06598300000002</c:v>
                </c:pt>
                <c:pt idx="464">
                  <c:v>271.06598300000002</c:v>
                </c:pt>
                <c:pt idx="465">
                  <c:v>271.06598300000002</c:v>
                </c:pt>
                <c:pt idx="466">
                  <c:v>271.06598300000002</c:v>
                </c:pt>
                <c:pt idx="467">
                  <c:v>271.06598300000002</c:v>
                </c:pt>
                <c:pt idx="468">
                  <c:v>271.06598300000002</c:v>
                </c:pt>
                <c:pt idx="469">
                  <c:v>271.06598300000002</c:v>
                </c:pt>
                <c:pt idx="470">
                  <c:v>271.06598300000002</c:v>
                </c:pt>
                <c:pt idx="471">
                  <c:v>271.06598300000002</c:v>
                </c:pt>
                <c:pt idx="472">
                  <c:v>271.06598300000002</c:v>
                </c:pt>
                <c:pt idx="473">
                  <c:v>271.06598300000002</c:v>
                </c:pt>
                <c:pt idx="474">
                  <c:v>271.06598300000002</c:v>
                </c:pt>
                <c:pt idx="475">
                  <c:v>271.06598300000002</c:v>
                </c:pt>
                <c:pt idx="476">
                  <c:v>264.36135400000001</c:v>
                </c:pt>
                <c:pt idx="477">
                  <c:v>264.36135400000001</c:v>
                </c:pt>
                <c:pt idx="478">
                  <c:v>264.36135400000001</c:v>
                </c:pt>
                <c:pt idx="479">
                  <c:v>264.36135400000001</c:v>
                </c:pt>
                <c:pt idx="480">
                  <c:v>264.36135400000001</c:v>
                </c:pt>
                <c:pt idx="481">
                  <c:v>264.36135400000001</c:v>
                </c:pt>
                <c:pt idx="482">
                  <c:v>264.36135400000001</c:v>
                </c:pt>
                <c:pt idx="483">
                  <c:v>264.36135400000001</c:v>
                </c:pt>
                <c:pt idx="484">
                  <c:v>264.36135400000001</c:v>
                </c:pt>
                <c:pt idx="485">
                  <c:v>264.36135400000001</c:v>
                </c:pt>
                <c:pt idx="486">
                  <c:v>264.36135400000001</c:v>
                </c:pt>
                <c:pt idx="487">
                  <c:v>264.36135400000001</c:v>
                </c:pt>
                <c:pt idx="488">
                  <c:v>264.36135400000001</c:v>
                </c:pt>
                <c:pt idx="489">
                  <c:v>264.36135400000001</c:v>
                </c:pt>
                <c:pt idx="490">
                  <c:v>264.36135400000001</c:v>
                </c:pt>
                <c:pt idx="491">
                  <c:v>264.36135400000001</c:v>
                </c:pt>
                <c:pt idx="492">
                  <c:v>264.36135400000001</c:v>
                </c:pt>
                <c:pt idx="493">
                  <c:v>264.36135400000001</c:v>
                </c:pt>
                <c:pt idx="494">
                  <c:v>264.36135400000001</c:v>
                </c:pt>
                <c:pt idx="495">
                  <c:v>259.25227899999999</c:v>
                </c:pt>
                <c:pt idx="496">
                  <c:v>259.25227899999999</c:v>
                </c:pt>
                <c:pt idx="497">
                  <c:v>259.25227899999999</c:v>
                </c:pt>
                <c:pt idx="498">
                  <c:v>259.25227899999999</c:v>
                </c:pt>
                <c:pt idx="499">
                  <c:v>250.92691600000001</c:v>
                </c:pt>
                <c:pt idx="500">
                  <c:v>250.92691600000001</c:v>
                </c:pt>
                <c:pt idx="501">
                  <c:v>250.92691600000001</c:v>
                </c:pt>
                <c:pt idx="502">
                  <c:v>250.92691600000001</c:v>
                </c:pt>
                <c:pt idx="503">
                  <c:v>250.92691600000001</c:v>
                </c:pt>
                <c:pt idx="504">
                  <c:v>250.92691600000001</c:v>
                </c:pt>
                <c:pt idx="505">
                  <c:v>250.92691600000001</c:v>
                </c:pt>
                <c:pt idx="506">
                  <c:v>250.92691600000001</c:v>
                </c:pt>
                <c:pt idx="507">
                  <c:v>250.92691600000001</c:v>
                </c:pt>
                <c:pt idx="508">
                  <c:v>250.92691600000001</c:v>
                </c:pt>
                <c:pt idx="509">
                  <c:v>250.92691600000001</c:v>
                </c:pt>
                <c:pt idx="510">
                  <c:v>250.92691600000001</c:v>
                </c:pt>
                <c:pt idx="511">
                  <c:v>250.92691600000001</c:v>
                </c:pt>
                <c:pt idx="512">
                  <c:v>250.92691600000001</c:v>
                </c:pt>
                <c:pt idx="513">
                  <c:v>250.92691600000001</c:v>
                </c:pt>
                <c:pt idx="514">
                  <c:v>250.92691600000001</c:v>
                </c:pt>
                <c:pt idx="515">
                  <c:v>250.92691600000001</c:v>
                </c:pt>
                <c:pt idx="516">
                  <c:v>250.92691600000001</c:v>
                </c:pt>
                <c:pt idx="517">
                  <c:v>282.15206599999999</c:v>
                </c:pt>
                <c:pt idx="518">
                  <c:v>282.15206599999999</c:v>
                </c:pt>
                <c:pt idx="519">
                  <c:v>282.15206599999999</c:v>
                </c:pt>
                <c:pt idx="520">
                  <c:v>282.15206599999999</c:v>
                </c:pt>
                <c:pt idx="521">
                  <c:v>282.15206599999999</c:v>
                </c:pt>
                <c:pt idx="522">
                  <c:v>282.15206599999999</c:v>
                </c:pt>
                <c:pt idx="523">
                  <c:v>311.396995</c:v>
                </c:pt>
                <c:pt idx="524">
                  <c:v>311.396995</c:v>
                </c:pt>
                <c:pt idx="525">
                  <c:v>318.59699499999999</c:v>
                </c:pt>
                <c:pt idx="526">
                  <c:v>318.59699499999999</c:v>
                </c:pt>
                <c:pt idx="527">
                  <c:v>318.59699499999999</c:v>
                </c:pt>
                <c:pt idx="528">
                  <c:v>318.59699499999999</c:v>
                </c:pt>
                <c:pt idx="529">
                  <c:v>318.59699499999999</c:v>
                </c:pt>
                <c:pt idx="530">
                  <c:v>360.05517099999997</c:v>
                </c:pt>
                <c:pt idx="531">
                  <c:v>360.05517099999997</c:v>
                </c:pt>
                <c:pt idx="532">
                  <c:v>360.05517099999997</c:v>
                </c:pt>
                <c:pt idx="533">
                  <c:v>360.05517099999997</c:v>
                </c:pt>
                <c:pt idx="534">
                  <c:v>360.05517099999997</c:v>
                </c:pt>
                <c:pt idx="535">
                  <c:v>344.43795599999999</c:v>
                </c:pt>
                <c:pt idx="536">
                  <c:v>344.43795599999999</c:v>
                </c:pt>
                <c:pt idx="537">
                  <c:v>344.43795599999999</c:v>
                </c:pt>
                <c:pt idx="538">
                  <c:v>344.43795599999999</c:v>
                </c:pt>
                <c:pt idx="539">
                  <c:v>344.43795599999999</c:v>
                </c:pt>
                <c:pt idx="540">
                  <c:v>364.821958</c:v>
                </c:pt>
                <c:pt idx="541">
                  <c:v>364.821958</c:v>
                </c:pt>
                <c:pt idx="542">
                  <c:v>364.821958</c:v>
                </c:pt>
                <c:pt idx="543">
                  <c:v>364.821958</c:v>
                </c:pt>
                <c:pt idx="544">
                  <c:v>364.821958</c:v>
                </c:pt>
                <c:pt idx="545">
                  <c:v>371.34048200000001</c:v>
                </c:pt>
                <c:pt idx="546">
                  <c:v>371.34048200000001</c:v>
                </c:pt>
                <c:pt idx="547">
                  <c:v>371.34048200000001</c:v>
                </c:pt>
                <c:pt idx="548">
                  <c:v>371.34048200000001</c:v>
                </c:pt>
                <c:pt idx="549">
                  <c:v>371.34048200000001</c:v>
                </c:pt>
                <c:pt idx="550">
                  <c:v>371.34048200000001</c:v>
                </c:pt>
                <c:pt idx="551">
                  <c:v>371.34048200000001</c:v>
                </c:pt>
                <c:pt idx="552">
                  <c:v>371.34048200000001</c:v>
                </c:pt>
                <c:pt idx="553">
                  <c:v>371.34048200000001</c:v>
                </c:pt>
                <c:pt idx="554">
                  <c:v>371.34048200000001</c:v>
                </c:pt>
                <c:pt idx="555">
                  <c:v>371.34048200000001</c:v>
                </c:pt>
                <c:pt idx="556">
                  <c:v>371.34048200000001</c:v>
                </c:pt>
                <c:pt idx="557">
                  <c:v>371.34048200000001</c:v>
                </c:pt>
                <c:pt idx="558">
                  <c:v>371.34048200000001</c:v>
                </c:pt>
                <c:pt idx="559">
                  <c:v>371.34048200000001</c:v>
                </c:pt>
                <c:pt idx="560">
                  <c:v>394.260107</c:v>
                </c:pt>
                <c:pt idx="561">
                  <c:v>394.260107</c:v>
                </c:pt>
                <c:pt idx="562">
                  <c:v>394.260107</c:v>
                </c:pt>
                <c:pt idx="563">
                  <c:v>394.260107</c:v>
                </c:pt>
                <c:pt idx="564">
                  <c:v>394.260107</c:v>
                </c:pt>
                <c:pt idx="565">
                  <c:v>474.58705099999997</c:v>
                </c:pt>
                <c:pt idx="566">
                  <c:v>474.58705099999997</c:v>
                </c:pt>
                <c:pt idx="567">
                  <c:v>474.58705099999997</c:v>
                </c:pt>
                <c:pt idx="568">
                  <c:v>474.58705099999997</c:v>
                </c:pt>
                <c:pt idx="569">
                  <c:v>474.58705099999997</c:v>
                </c:pt>
                <c:pt idx="570">
                  <c:v>356.28891399999998</c:v>
                </c:pt>
                <c:pt idx="571">
                  <c:v>356.28891399999998</c:v>
                </c:pt>
                <c:pt idx="572">
                  <c:v>356.28891399999998</c:v>
                </c:pt>
                <c:pt idx="573">
                  <c:v>356.28891399999998</c:v>
                </c:pt>
                <c:pt idx="574">
                  <c:v>356.28891399999998</c:v>
                </c:pt>
                <c:pt idx="575">
                  <c:v>351.90435500000001</c:v>
                </c:pt>
                <c:pt idx="576">
                  <c:v>351.90435500000001</c:v>
                </c:pt>
                <c:pt idx="577">
                  <c:v>351.90435500000001</c:v>
                </c:pt>
                <c:pt idx="578">
                  <c:v>351.90435500000001</c:v>
                </c:pt>
                <c:pt idx="579">
                  <c:v>351.90435500000001</c:v>
                </c:pt>
                <c:pt idx="580">
                  <c:v>352.851448</c:v>
                </c:pt>
                <c:pt idx="581">
                  <c:v>352.851448</c:v>
                </c:pt>
                <c:pt idx="582">
                  <c:v>352.851448</c:v>
                </c:pt>
                <c:pt idx="583">
                  <c:v>352.851448</c:v>
                </c:pt>
                <c:pt idx="584">
                  <c:v>352.851448</c:v>
                </c:pt>
                <c:pt idx="585">
                  <c:v>364.91041200000001</c:v>
                </c:pt>
                <c:pt idx="586">
                  <c:v>364.91041200000001</c:v>
                </c:pt>
                <c:pt idx="587">
                  <c:v>364.91041200000001</c:v>
                </c:pt>
                <c:pt idx="588">
                  <c:v>364.91041200000001</c:v>
                </c:pt>
                <c:pt idx="589">
                  <c:v>364.91041200000001</c:v>
                </c:pt>
                <c:pt idx="590">
                  <c:v>339.15041200000002</c:v>
                </c:pt>
                <c:pt idx="591">
                  <c:v>339.15041200000002</c:v>
                </c:pt>
                <c:pt idx="592">
                  <c:v>339.15041200000002</c:v>
                </c:pt>
                <c:pt idx="593">
                  <c:v>339.15041200000002</c:v>
                </c:pt>
                <c:pt idx="594">
                  <c:v>339.15041200000002</c:v>
                </c:pt>
                <c:pt idx="595">
                  <c:v>354.49352299999998</c:v>
                </c:pt>
                <c:pt idx="596">
                  <c:v>354.49352299999998</c:v>
                </c:pt>
                <c:pt idx="597">
                  <c:v>354.49352299999998</c:v>
                </c:pt>
                <c:pt idx="598">
                  <c:v>354.49352299999998</c:v>
                </c:pt>
                <c:pt idx="599">
                  <c:v>354.49352299999998</c:v>
                </c:pt>
                <c:pt idx="600">
                  <c:v>356.71574500000003</c:v>
                </c:pt>
                <c:pt idx="601">
                  <c:v>356.71574500000003</c:v>
                </c:pt>
                <c:pt idx="602">
                  <c:v>356.71574500000003</c:v>
                </c:pt>
                <c:pt idx="603">
                  <c:v>356.71574500000003</c:v>
                </c:pt>
                <c:pt idx="604">
                  <c:v>356.71574500000003</c:v>
                </c:pt>
                <c:pt idx="605">
                  <c:v>350.65226799999999</c:v>
                </c:pt>
                <c:pt idx="606">
                  <c:v>350.65226799999999</c:v>
                </c:pt>
                <c:pt idx="607">
                  <c:v>350.65226799999999</c:v>
                </c:pt>
                <c:pt idx="608">
                  <c:v>350.65226799999999</c:v>
                </c:pt>
                <c:pt idx="609">
                  <c:v>350.65226799999999</c:v>
                </c:pt>
                <c:pt idx="610">
                  <c:v>350.65226799999999</c:v>
                </c:pt>
                <c:pt idx="611">
                  <c:v>350.65226799999999</c:v>
                </c:pt>
                <c:pt idx="612">
                  <c:v>350.65226799999999</c:v>
                </c:pt>
                <c:pt idx="613">
                  <c:v>350.65226799999999</c:v>
                </c:pt>
                <c:pt idx="614">
                  <c:v>350.65226799999999</c:v>
                </c:pt>
                <c:pt idx="615">
                  <c:v>360.31211000000002</c:v>
                </c:pt>
                <c:pt idx="616">
                  <c:v>360.31211000000002</c:v>
                </c:pt>
                <c:pt idx="617">
                  <c:v>360.31211000000002</c:v>
                </c:pt>
                <c:pt idx="618">
                  <c:v>360.31211000000002</c:v>
                </c:pt>
                <c:pt idx="619">
                  <c:v>360.31211000000002</c:v>
                </c:pt>
                <c:pt idx="620">
                  <c:v>360.31211000000002</c:v>
                </c:pt>
                <c:pt idx="621">
                  <c:v>360.31211000000002</c:v>
                </c:pt>
                <c:pt idx="622">
                  <c:v>360.31211000000002</c:v>
                </c:pt>
                <c:pt idx="623">
                  <c:v>360.31211000000002</c:v>
                </c:pt>
                <c:pt idx="624">
                  <c:v>360.31211000000002</c:v>
                </c:pt>
                <c:pt idx="625">
                  <c:v>331.20030500000001</c:v>
                </c:pt>
                <c:pt idx="626">
                  <c:v>331.20030500000001</c:v>
                </c:pt>
                <c:pt idx="627">
                  <c:v>331.20030500000001</c:v>
                </c:pt>
                <c:pt idx="628">
                  <c:v>331.20030500000001</c:v>
                </c:pt>
                <c:pt idx="629">
                  <c:v>331.20030500000001</c:v>
                </c:pt>
                <c:pt idx="630">
                  <c:v>331.20030500000001</c:v>
                </c:pt>
                <c:pt idx="631">
                  <c:v>331.20030500000001</c:v>
                </c:pt>
                <c:pt idx="632">
                  <c:v>331.20030500000001</c:v>
                </c:pt>
                <c:pt idx="633">
                  <c:v>331.20030500000001</c:v>
                </c:pt>
                <c:pt idx="634">
                  <c:v>331.20030500000001</c:v>
                </c:pt>
                <c:pt idx="635">
                  <c:v>331.20030500000001</c:v>
                </c:pt>
                <c:pt idx="636">
                  <c:v>331.20030500000001</c:v>
                </c:pt>
                <c:pt idx="637">
                  <c:v>331.20030500000001</c:v>
                </c:pt>
                <c:pt idx="638">
                  <c:v>331.20030500000001</c:v>
                </c:pt>
                <c:pt idx="639">
                  <c:v>331.20030500000001</c:v>
                </c:pt>
                <c:pt idx="640">
                  <c:v>331.20030500000001</c:v>
                </c:pt>
                <c:pt idx="641">
                  <c:v>331.20030500000001</c:v>
                </c:pt>
                <c:pt idx="642">
                  <c:v>331.20030500000001</c:v>
                </c:pt>
                <c:pt idx="643">
                  <c:v>331.20030500000001</c:v>
                </c:pt>
                <c:pt idx="644">
                  <c:v>331.20030500000001</c:v>
                </c:pt>
                <c:pt idx="645">
                  <c:v>382.88939099999999</c:v>
                </c:pt>
                <c:pt idx="646">
                  <c:v>382.88939099999999</c:v>
                </c:pt>
                <c:pt idx="647">
                  <c:v>382.88939099999999</c:v>
                </c:pt>
                <c:pt idx="648">
                  <c:v>382.88939099999999</c:v>
                </c:pt>
                <c:pt idx="649">
                  <c:v>382.88939099999999</c:v>
                </c:pt>
                <c:pt idx="650">
                  <c:v>391.767313</c:v>
                </c:pt>
                <c:pt idx="651">
                  <c:v>391.767313</c:v>
                </c:pt>
                <c:pt idx="652">
                  <c:v>391.767313</c:v>
                </c:pt>
                <c:pt idx="653">
                  <c:v>391.767313</c:v>
                </c:pt>
                <c:pt idx="654">
                  <c:v>391.767313</c:v>
                </c:pt>
                <c:pt idx="655">
                  <c:v>391.767313</c:v>
                </c:pt>
                <c:pt idx="656">
                  <c:v>391.767313</c:v>
                </c:pt>
                <c:pt idx="657">
                  <c:v>391.767313</c:v>
                </c:pt>
                <c:pt idx="658">
                  <c:v>391.767313</c:v>
                </c:pt>
                <c:pt idx="659">
                  <c:v>391.767313</c:v>
                </c:pt>
                <c:pt idx="660">
                  <c:v>391.767313</c:v>
                </c:pt>
                <c:pt idx="661">
                  <c:v>391.767313</c:v>
                </c:pt>
                <c:pt idx="662">
                  <c:v>391.767313</c:v>
                </c:pt>
                <c:pt idx="663">
                  <c:v>391.767313</c:v>
                </c:pt>
                <c:pt idx="664">
                  <c:v>391.767313</c:v>
                </c:pt>
                <c:pt idx="665">
                  <c:v>408.20199700000001</c:v>
                </c:pt>
                <c:pt idx="666">
                  <c:v>408.20199700000001</c:v>
                </c:pt>
                <c:pt idx="667">
                  <c:v>408.20199700000001</c:v>
                </c:pt>
                <c:pt idx="668">
                  <c:v>408.20199700000001</c:v>
                </c:pt>
                <c:pt idx="669">
                  <c:v>408.20199700000001</c:v>
                </c:pt>
                <c:pt idx="670">
                  <c:v>383.79258800000002</c:v>
                </c:pt>
                <c:pt idx="671">
                  <c:v>383.79258800000002</c:v>
                </c:pt>
                <c:pt idx="672">
                  <c:v>383.79258800000002</c:v>
                </c:pt>
                <c:pt idx="673">
                  <c:v>383.79258800000002</c:v>
                </c:pt>
                <c:pt idx="674">
                  <c:v>383.79258800000002</c:v>
                </c:pt>
                <c:pt idx="675">
                  <c:v>383.79258800000002</c:v>
                </c:pt>
                <c:pt idx="676">
                  <c:v>383.79258800000002</c:v>
                </c:pt>
                <c:pt idx="677">
                  <c:v>383.79258800000002</c:v>
                </c:pt>
                <c:pt idx="678">
                  <c:v>383.79258800000002</c:v>
                </c:pt>
                <c:pt idx="679">
                  <c:v>383.79258800000002</c:v>
                </c:pt>
                <c:pt idx="680">
                  <c:v>383.79258800000002</c:v>
                </c:pt>
                <c:pt idx="681">
                  <c:v>383.79258800000002</c:v>
                </c:pt>
                <c:pt idx="682">
                  <c:v>383.79258800000002</c:v>
                </c:pt>
                <c:pt idx="683">
                  <c:v>383.79258800000002</c:v>
                </c:pt>
                <c:pt idx="684">
                  <c:v>383.79258800000002</c:v>
                </c:pt>
                <c:pt idx="685">
                  <c:v>391.29589399999998</c:v>
                </c:pt>
                <c:pt idx="686">
                  <c:v>391.29589399999998</c:v>
                </c:pt>
                <c:pt idx="687">
                  <c:v>391.29589399999998</c:v>
                </c:pt>
                <c:pt idx="688">
                  <c:v>391.29589399999998</c:v>
                </c:pt>
                <c:pt idx="689">
                  <c:v>391.29589399999998</c:v>
                </c:pt>
                <c:pt idx="690">
                  <c:v>391.29589399999998</c:v>
                </c:pt>
                <c:pt idx="691">
                  <c:v>391.29589399999998</c:v>
                </c:pt>
                <c:pt idx="692">
                  <c:v>391.29589399999998</c:v>
                </c:pt>
                <c:pt idx="693">
                  <c:v>391.29589399999998</c:v>
                </c:pt>
                <c:pt idx="694">
                  <c:v>391.29589399999998</c:v>
                </c:pt>
                <c:pt idx="695">
                  <c:v>391.29589399999998</c:v>
                </c:pt>
                <c:pt idx="696">
                  <c:v>391.29589399999998</c:v>
                </c:pt>
                <c:pt idx="697">
                  <c:v>391.29589399999998</c:v>
                </c:pt>
                <c:pt idx="698">
                  <c:v>391.29589399999998</c:v>
                </c:pt>
                <c:pt idx="699">
                  <c:v>391.29589399999998</c:v>
                </c:pt>
                <c:pt idx="700">
                  <c:v>361.69941799999998</c:v>
                </c:pt>
                <c:pt idx="701">
                  <c:v>361.69941799999998</c:v>
                </c:pt>
                <c:pt idx="702">
                  <c:v>361.69941799999998</c:v>
                </c:pt>
                <c:pt idx="703">
                  <c:v>361.69941799999998</c:v>
                </c:pt>
                <c:pt idx="704">
                  <c:v>361.69941799999998</c:v>
                </c:pt>
                <c:pt idx="705">
                  <c:v>361.69941799999998</c:v>
                </c:pt>
                <c:pt idx="706">
                  <c:v>361.69941799999998</c:v>
                </c:pt>
                <c:pt idx="707">
                  <c:v>361.69941799999998</c:v>
                </c:pt>
                <c:pt idx="708">
                  <c:v>361.69941799999998</c:v>
                </c:pt>
                <c:pt idx="709">
                  <c:v>361.69941799999998</c:v>
                </c:pt>
                <c:pt idx="710">
                  <c:v>361.69941799999998</c:v>
                </c:pt>
                <c:pt idx="711">
                  <c:v>361.69941799999998</c:v>
                </c:pt>
                <c:pt idx="712">
                  <c:v>361.69941799999998</c:v>
                </c:pt>
                <c:pt idx="713">
                  <c:v>361.69941799999998</c:v>
                </c:pt>
                <c:pt idx="714">
                  <c:v>361.69941799999998</c:v>
                </c:pt>
                <c:pt idx="715">
                  <c:v>359.932052</c:v>
                </c:pt>
                <c:pt idx="716">
                  <c:v>359.932052</c:v>
                </c:pt>
                <c:pt idx="717">
                  <c:v>359.932052</c:v>
                </c:pt>
                <c:pt idx="718">
                  <c:v>359.932052</c:v>
                </c:pt>
                <c:pt idx="719">
                  <c:v>359.932052</c:v>
                </c:pt>
                <c:pt idx="720">
                  <c:v>332.73330900000002</c:v>
                </c:pt>
                <c:pt idx="721">
                  <c:v>332.73330900000002</c:v>
                </c:pt>
                <c:pt idx="722">
                  <c:v>332.73330900000002</c:v>
                </c:pt>
                <c:pt idx="723">
                  <c:v>332.73330900000002</c:v>
                </c:pt>
                <c:pt idx="724">
                  <c:v>332.73330900000002</c:v>
                </c:pt>
                <c:pt idx="725">
                  <c:v>331.13367899999997</c:v>
                </c:pt>
                <c:pt idx="726">
                  <c:v>331.13367899999997</c:v>
                </c:pt>
                <c:pt idx="727">
                  <c:v>331.13367899999997</c:v>
                </c:pt>
                <c:pt idx="728">
                  <c:v>331.13367899999997</c:v>
                </c:pt>
                <c:pt idx="729">
                  <c:v>331.13367899999997</c:v>
                </c:pt>
                <c:pt idx="730">
                  <c:v>340.73146200000002</c:v>
                </c:pt>
                <c:pt idx="731">
                  <c:v>340.73146200000002</c:v>
                </c:pt>
                <c:pt idx="732">
                  <c:v>340.73146200000002</c:v>
                </c:pt>
                <c:pt idx="733">
                  <c:v>340.73146200000002</c:v>
                </c:pt>
                <c:pt idx="734">
                  <c:v>340.73146200000002</c:v>
                </c:pt>
                <c:pt idx="735">
                  <c:v>327.62854700000003</c:v>
                </c:pt>
                <c:pt idx="736">
                  <c:v>327.62854700000003</c:v>
                </c:pt>
                <c:pt idx="737">
                  <c:v>327.62854700000003</c:v>
                </c:pt>
                <c:pt idx="738">
                  <c:v>327.62854700000003</c:v>
                </c:pt>
                <c:pt idx="739">
                  <c:v>327.62854700000003</c:v>
                </c:pt>
                <c:pt idx="740">
                  <c:v>327.62854700000003</c:v>
                </c:pt>
                <c:pt idx="741">
                  <c:v>327.62854700000003</c:v>
                </c:pt>
                <c:pt idx="742">
                  <c:v>327.62854700000003</c:v>
                </c:pt>
                <c:pt idx="743">
                  <c:v>327.62854700000003</c:v>
                </c:pt>
                <c:pt idx="744">
                  <c:v>327.62854700000003</c:v>
                </c:pt>
                <c:pt idx="745">
                  <c:v>330.93741499999999</c:v>
                </c:pt>
                <c:pt idx="746">
                  <c:v>330.93741499999999</c:v>
                </c:pt>
                <c:pt idx="747">
                  <c:v>330.93741499999999</c:v>
                </c:pt>
                <c:pt idx="748">
                  <c:v>330.93741499999999</c:v>
                </c:pt>
                <c:pt idx="749">
                  <c:v>330.93741499999999</c:v>
                </c:pt>
                <c:pt idx="750">
                  <c:v>321.15201000000002</c:v>
                </c:pt>
                <c:pt idx="751">
                  <c:v>321.15201000000002</c:v>
                </c:pt>
                <c:pt idx="752">
                  <c:v>321.15201000000002</c:v>
                </c:pt>
                <c:pt idx="753">
                  <c:v>321.15201000000002</c:v>
                </c:pt>
                <c:pt idx="754">
                  <c:v>321.15201000000002</c:v>
                </c:pt>
                <c:pt idx="755">
                  <c:v>331.36739599999999</c:v>
                </c:pt>
                <c:pt idx="756">
                  <c:v>331.36739599999999</c:v>
                </c:pt>
                <c:pt idx="757">
                  <c:v>331.36739599999999</c:v>
                </c:pt>
                <c:pt idx="758">
                  <c:v>341.452586</c:v>
                </c:pt>
                <c:pt idx="759">
                  <c:v>341.452586</c:v>
                </c:pt>
                <c:pt idx="760">
                  <c:v>341.452586</c:v>
                </c:pt>
                <c:pt idx="761">
                  <c:v>372.72486300000003</c:v>
                </c:pt>
                <c:pt idx="762">
                  <c:v>372.72486300000003</c:v>
                </c:pt>
                <c:pt idx="763">
                  <c:v>372.72486300000003</c:v>
                </c:pt>
                <c:pt idx="764">
                  <c:v>372.72486300000003</c:v>
                </c:pt>
                <c:pt idx="765">
                  <c:v>372.72486300000003</c:v>
                </c:pt>
                <c:pt idx="766">
                  <c:v>372.72486300000003</c:v>
                </c:pt>
                <c:pt idx="767">
                  <c:v>372.72486300000003</c:v>
                </c:pt>
                <c:pt idx="768">
                  <c:v>372.72486300000003</c:v>
                </c:pt>
                <c:pt idx="769">
                  <c:v>372.72486300000003</c:v>
                </c:pt>
                <c:pt idx="770">
                  <c:v>372.72486300000003</c:v>
                </c:pt>
                <c:pt idx="771">
                  <c:v>405.815</c:v>
                </c:pt>
                <c:pt idx="772">
                  <c:v>405.815</c:v>
                </c:pt>
                <c:pt idx="773">
                  <c:v>405.815</c:v>
                </c:pt>
                <c:pt idx="774">
                  <c:v>405.815</c:v>
                </c:pt>
                <c:pt idx="775">
                  <c:v>405.815</c:v>
                </c:pt>
                <c:pt idx="776">
                  <c:v>406.35186800000002</c:v>
                </c:pt>
                <c:pt idx="777">
                  <c:v>406.35186800000002</c:v>
                </c:pt>
                <c:pt idx="778">
                  <c:v>406.35186800000002</c:v>
                </c:pt>
                <c:pt idx="779">
                  <c:v>406.35186800000002</c:v>
                </c:pt>
                <c:pt idx="780">
                  <c:v>406.35186800000002</c:v>
                </c:pt>
                <c:pt idx="781">
                  <c:v>406.35186800000002</c:v>
                </c:pt>
                <c:pt idx="782">
                  <c:v>406.35186800000002</c:v>
                </c:pt>
                <c:pt idx="783">
                  <c:v>406.35186800000002</c:v>
                </c:pt>
                <c:pt idx="784">
                  <c:v>411.97814199999999</c:v>
                </c:pt>
                <c:pt idx="785">
                  <c:v>411.97814199999999</c:v>
                </c:pt>
                <c:pt idx="786">
                  <c:v>411.97814199999999</c:v>
                </c:pt>
                <c:pt idx="787">
                  <c:v>411.97814199999999</c:v>
                </c:pt>
                <c:pt idx="788">
                  <c:v>411.97814199999999</c:v>
                </c:pt>
                <c:pt idx="789">
                  <c:v>432.141076</c:v>
                </c:pt>
                <c:pt idx="790">
                  <c:v>432.141076</c:v>
                </c:pt>
                <c:pt idx="791">
                  <c:v>432.141076</c:v>
                </c:pt>
                <c:pt idx="792">
                  <c:v>432.141076</c:v>
                </c:pt>
                <c:pt idx="793">
                  <c:v>432.141076</c:v>
                </c:pt>
                <c:pt idx="794">
                  <c:v>434.52507700000001</c:v>
                </c:pt>
                <c:pt idx="795">
                  <c:v>434.52507700000001</c:v>
                </c:pt>
                <c:pt idx="796">
                  <c:v>434.52507700000001</c:v>
                </c:pt>
                <c:pt idx="797">
                  <c:v>434.52507700000001</c:v>
                </c:pt>
                <c:pt idx="798">
                  <c:v>434.52507700000001</c:v>
                </c:pt>
                <c:pt idx="799">
                  <c:v>434.52507700000001</c:v>
                </c:pt>
                <c:pt idx="800">
                  <c:v>434.52507700000001</c:v>
                </c:pt>
                <c:pt idx="801">
                  <c:v>434.52507700000001</c:v>
                </c:pt>
                <c:pt idx="802">
                  <c:v>435.52507700000001</c:v>
                </c:pt>
                <c:pt idx="803">
                  <c:v>436.52507700000001</c:v>
                </c:pt>
                <c:pt idx="804">
                  <c:v>437.52507700000001</c:v>
                </c:pt>
                <c:pt idx="805">
                  <c:v>438.52507700000001</c:v>
                </c:pt>
                <c:pt idx="806">
                  <c:v>438.52507700000001</c:v>
                </c:pt>
                <c:pt idx="807">
                  <c:v>438.52507700000001</c:v>
                </c:pt>
                <c:pt idx="808">
                  <c:v>438.52507700000001</c:v>
                </c:pt>
                <c:pt idx="809">
                  <c:v>419.791721</c:v>
                </c:pt>
                <c:pt idx="810">
                  <c:v>419.791721</c:v>
                </c:pt>
                <c:pt idx="811">
                  <c:v>419.791721</c:v>
                </c:pt>
                <c:pt idx="812">
                  <c:v>419.791721</c:v>
                </c:pt>
                <c:pt idx="813">
                  <c:v>419.791721</c:v>
                </c:pt>
                <c:pt idx="814">
                  <c:v>409.64006999999998</c:v>
                </c:pt>
                <c:pt idx="815">
                  <c:v>409.64006999999998</c:v>
                </c:pt>
                <c:pt idx="816">
                  <c:v>409.64006999999998</c:v>
                </c:pt>
                <c:pt idx="817">
                  <c:v>409.64006999999998</c:v>
                </c:pt>
                <c:pt idx="818">
                  <c:v>409.64006999999998</c:v>
                </c:pt>
                <c:pt idx="819">
                  <c:v>409.64006999999998</c:v>
                </c:pt>
                <c:pt idx="820">
                  <c:v>409.64006999999998</c:v>
                </c:pt>
                <c:pt idx="821">
                  <c:v>409.64006999999998</c:v>
                </c:pt>
                <c:pt idx="822">
                  <c:v>409.64006999999998</c:v>
                </c:pt>
                <c:pt idx="823">
                  <c:v>409.64006999999998</c:v>
                </c:pt>
                <c:pt idx="824">
                  <c:v>409.64006999999998</c:v>
                </c:pt>
                <c:pt idx="825">
                  <c:v>409.64006999999998</c:v>
                </c:pt>
                <c:pt idx="826">
                  <c:v>409.64006999999998</c:v>
                </c:pt>
                <c:pt idx="827">
                  <c:v>409.64006999999998</c:v>
                </c:pt>
                <c:pt idx="828">
                  <c:v>409.64006999999998</c:v>
                </c:pt>
                <c:pt idx="829">
                  <c:v>396.608994</c:v>
                </c:pt>
                <c:pt idx="830">
                  <c:v>396.608994</c:v>
                </c:pt>
                <c:pt idx="831">
                  <c:v>396.608994</c:v>
                </c:pt>
                <c:pt idx="832">
                  <c:v>396.608994</c:v>
                </c:pt>
                <c:pt idx="833">
                  <c:v>396.608994</c:v>
                </c:pt>
                <c:pt idx="834">
                  <c:v>395.40992799999998</c:v>
                </c:pt>
                <c:pt idx="835">
                  <c:v>395.40992799999998</c:v>
                </c:pt>
                <c:pt idx="836">
                  <c:v>395.29620999999997</c:v>
                </c:pt>
                <c:pt idx="837">
                  <c:v>395.29620999999997</c:v>
                </c:pt>
                <c:pt idx="838">
                  <c:v>393.25309600000003</c:v>
                </c:pt>
                <c:pt idx="839">
                  <c:v>393.25309600000003</c:v>
                </c:pt>
                <c:pt idx="840">
                  <c:v>393.25309600000003</c:v>
                </c:pt>
                <c:pt idx="841">
                  <c:v>393.25309600000003</c:v>
                </c:pt>
                <c:pt idx="842">
                  <c:v>393.25309600000003</c:v>
                </c:pt>
                <c:pt idx="843">
                  <c:v>398.63169499999998</c:v>
                </c:pt>
                <c:pt idx="844">
                  <c:v>398.63169499999998</c:v>
                </c:pt>
                <c:pt idx="845">
                  <c:v>398.63169499999998</c:v>
                </c:pt>
                <c:pt idx="846">
                  <c:v>398.63169499999998</c:v>
                </c:pt>
                <c:pt idx="847">
                  <c:v>398.63169499999998</c:v>
                </c:pt>
                <c:pt idx="848">
                  <c:v>390.56379600000002</c:v>
                </c:pt>
                <c:pt idx="849">
                  <c:v>390.56379600000002</c:v>
                </c:pt>
                <c:pt idx="850">
                  <c:v>390.56379600000002</c:v>
                </c:pt>
                <c:pt idx="851">
                  <c:v>390.56379600000002</c:v>
                </c:pt>
                <c:pt idx="852">
                  <c:v>390.56379600000002</c:v>
                </c:pt>
                <c:pt idx="853">
                  <c:v>390.56379600000002</c:v>
                </c:pt>
                <c:pt idx="854">
                  <c:v>390.56379600000002</c:v>
                </c:pt>
                <c:pt idx="855">
                  <c:v>390.56379600000002</c:v>
                </c:pt>
                <c:pt idx="856">
                  <c:v>390.56379600000002</c:v>
                </c:pt>
                <c:pt idx="857">
                  <c:v>390.56379600000002</c:v>
                </c:pt>
                <c:pt idx="858">
                  <c:v>388.62973599999998</c:v>
                </c:pt>
                <c:pt idx="859">
                  <c:v>388.62973599999998</c:v>
                </c:pt>
                <c:pt idx="860">
                  <c:v>388.62973599999998</c:v>
                </c:pt>
                <c:pt idx="861">
                  <c:v>388.62973599999998</c:v>
                </c:pt>
                <c:pt idx="862">
                  <c:v>388.62973599999998</c:v>
                </c:pt>
                <c:pt idx="863">
                  <c:v>387.21</c:v>
                </c:pt>
                <c:pt idx="864">
                  <c:v>387.21</c:v>
                </c:pt>
                <c:pt idx="865">
                  <c:v>387.21</c:v>
                </c:pt>
                <c:pt idx="866">
                  <c:v>387.21345200000002</c:v>
                </c:pt>
                <c:pt idx="867">
                  <c:v>387.21345200000002</c:v>
                </c:pt>
                <c:pt idx="868">
                  <c:v>389.33787799999999</c:v>
                </c:pt>
                <c:pt idx="869">
                  <c:v>389.33787799999999</c:v>
                </c:pt>
                <c:pt idx="870">
                  <c:v>389.33787799999999</c:v>
                </c:pt>
                <c:pt idx="871">
                  <c:v>389.33787799999999</c:v>
                </c:pt>
                <c:pt idx="872">
                  <c:v>389.33787799999999</c:v>
                </c:pt>
                <c:pt idx="873">
                  <c:v>389.33787799999999</c:v>
                </c:pt>
                <c:pt idx="874">
                  <c:v>389.33787799999999</c:v>
                </c:pt>
                <c:pt idx="875">
                  <c:v>389.33787799999999</c:v>
                </c:pt>
                <c:pt idx="876">
                  <c:v>389.33787799999999</c:v>
                </c:pt>
                <c:pt idx="877">
                  <c:v>389.33787799999999</c:v>
                </c:pt>
                <c:pt idx="878">
                  <c:v>382.96460000000002</c:v>
                </c:pt>
                <c:pt idx="879">
                  <c:v>382.96460000000002</c:v>
                </c:pt>
                <c:pt idx="880">
                  <c:v>382.96460000000002</c:v>
                </c:pt>
                <c:pt idx="881">
                  <c:v>382.96460000000002</c:v>
                </c:pt>
                <c:pt idx="882">
                  <c:v>365.542304</c:v>
                </c:pt>
                <c:pt idx="883">
                  <c:v>365.542304</c:v>
                </c:pt>
                <c:pt idx="884">
                  <c:v>365.542304</c:v>
                </c:pt>
                <c:pt idx="885">
                  <c:v>365.542304</c:v>
                </c:pt>
                <c:pt idx="886">
                  <c:v>365.542304</c:v>
                </c:pt>
                <c:pt idx="887">
                  <c:v>365.542304</c:v>
                </c:pt>
                <c:pt idx="888">
                  <c:v>365.542304</c:v>
                </c:pt>
                <c:pt idx="889">
                  <c:v>365.542304</c:v>
                </c:pt>
                <c:pt idx="890">
                  <c:v>365.542304</c:v>
                </c:pt>
                <c:pt idx="891">
                  <c:v>365.542304</c:v>
                </c:pt>
                <c:pt idx="892">
                  <c:v>363.50858599999998</c:v>
                </c:pt>
                <c:pt idx="893">
                  <c:v>363.50858599999998</c:v>
                </c:pt>
                <c:pt idx="894">
                  <c:v>363.50858599999998</c:v>
                </c:pt>
                <c:pt idx="895">
                  <c:v>363.50858599999998</c:v>
                </c:pt>
                <c:pt idx="896">
                  <c:v>363.50858599999998</c:v>
                </c:pt>
                <c:pt idx="897">
                  <c:v>363.50858599999998</c:v>
                </c:pt>
                <c:pt idx="898">
                  <c:v>363.50858599999998</c:v>
                </c:pt>
                <c:pt idx="899">
                  <c:v>363.50858599999998</c:v>
                </c:pt>
                <c:pt idx="900">
                  <c:v>363.50858599999998</c:v>
                </c:pt>
                <c:pt idx="901">
                  <c:v>363.50858599999998</c:v>
                </c:pt>
                <c:pt idx="902">
                  <c:v>368.19465400000001</c:v>
                </c:pt>
                <c:pt idx="903">
                  <c:v>368.19465400000001</c:v>
                </c:pt>
                <c:pt idx="904">
                  <c:v>368.19465400000001</c:v>
                </c:pt>
                <c:pt idx="905">
                  <c:v>368.19465400000001</c:v>
                </c:pt>
                <c:pt idx="906">
                  <c:v>368.19465400000001</c:v>
                </c:pt>
                <c:pt idx="907">
                  <c:v>368.19465400000001</c:v>
                </c:pt>
                <c:pt idx="908">
                  <c:v>368.19465400000001</c:v>
                </c:pt>
                <c:pt idx="909">
                  <c:v>368.19465400000001</c:v>
                </c:pt>
                <c:pt idx="910">
                  <c:v>368.19465400000001</c:v>
                </c:pt>
                <c:pt idx="911">
                  <c:v>368.19465400000001</c:v>
                </c:pt>
                <c:pt idx="912">
                  <c:v>368.19465400000001</c:v>
                </c:pt>
                <c:pt idx="913">
                  <c:v>368.19465400000001</c:v>
                </c:pt>
                <c:pt idx="914">
                  <c:v>368.19465400000001</c:v>
                </c:pt>
                <c:pt idx="915">
                  <c:v>368.19465400000001</c:v>
                </c:pt>
                <c:pt idx="916">
                  <c:v>343.88347800000003</c:v>
                </c:pt>
                <c:pt idx="917">
                  <c:v>343.88347800000003</c:v>
                </c:pt>
                <c:pt idx="918">
                  <c:v>343.88347800000003</c:v>
                </c:pt>
                <c:pt idx="919">
                  <c:v>343.88347800000003</c:v>
                </c:pt>
                <c:pt idx="920">
                  <c:v>343.88347800000003</c:v>
                </c:pt>
                <c:pt idx="921">
                  <c:v>329.91778299999999</c:v>
                </c:pt>
                <c:pt idx="922">
                  <c:v>329.91778299999999</c:v>
                </c:pt>
                <c:pt idx="923">
                  <c:v>329.91778299999999</c:v>
                </c:pt>
                <c:pt idx="924">
                  <c:v>329.91778299999999</c:v>
                </c:pt>
                <c:pt idx="925">
                  <c:v>329.91778299999999</c:v>
                </c:pt>
                <c:pt idx="926">
                  <c:v>329.91778299999999</c:v>
                </c:pt>
                <c:pt idx="927">
                  <c:v>329.91778299999999</c:v>
                </c:pt>
                <c:pt idx="928">
                  <c:v>329.91778299999999</c:v>
                </c:pt>
                <c:pt idx="929">
                  <c:v>329.91778299999999</c:v>
                </c:pt>
                <c:pt idx="930">
                  <c:v>329.91778299999999</c:v>
                </c:pt>
                <c:pt idx="931">
                  <c:v>329.91778299999999</c:v>
                </c:pt>
                <c:pt idx="932">
                  <c:v>329.91778299999999</c:v>
                </c:pt>
                <c:pt idx="933">
                  <c:v>329.91778299999999</c:v>
                </c:pt>
                <c:pt idx="934">
                  <c:v>329.91778299999999</c:v>
                </c:pt>
                <c:pt idx="935">
                  <c:v>329.91778299999999</c:v>
                </c:pt>
                <c:pt idx="936">
                  <c:v>329.91778299999999</c:v>
                </c:pt>
                <c:pt idx="937">
                  <c:v>329.91778299999999</c:v>
                </c:pt>
                <c:pt idx="938">
                  <c:v>329.91778299999999</c:v>
                </c:pt>
                <c:pt idx="939">
                  <c:v>329.91778299999999</c:v>
                </c:pt>
                <c:pt idx="940">
                  <c:v>329.91778299999999</c:v>
                </c:pt>
                <c:pt idx="941">
                  <c:v>329.91778299999999</c:v>
                </c:pt>
                <c:pt idx="942">
                  <c:v>329.91778299999999</c:v>
                </c:pt>
                <c:pt idx="943">
                  <c:v>329.91778299999999</c:v>
                </c:pt>
                <c:pt idx="944">
                  <c:v>324.28583200000003</c:v>
                </c:pt>
                <c:pt idx="945">
                  <c:v>324.28583200000003</c:v>
                </c:pt>
                <c:pt idx="946">
                  <c:v>324.28583200000003</c:v>
                </c:pt>
                <c:pt idx="947">
                  <c:v>324.28583200000003</c:v>
                </c:pt>
                <c:pt idx="948">
                  <c:v>324.28583200000003</c:v>
                </c:pt>
                <c:pt idx="949">
                  <c:v>324.28583200000003</c:v>
                </c:pt>
                <c:pt idx="950">
                  <c:v>324.28583200000003</c:v>
                </c:pt>
                <c:pt idx="951">
                  <c:v>324.28583200000003</c:v>
                </c:pt>
                <c:pt idx="952">
                  <c:v>324.28583200000003</c:v>
                </c:pt>
                <c:pt idx="953">
                  <c:v>324.28583200000003</c:v>
                </c:pt>
                <c:pt idx="954">
                  <c:v>324.28583200000003</c:v>
                </c:pt>
                <c:pt idx="955">
                  <c:v>324.28583200000003</c:v>
                </c:pt>
                <c:pt idx="956">
                  <c:v>324.28583200000003</c:v>
                </c:pt>
                <c:pt idx="957">
                  <c:v>324.28583200000003</c:v>
                </c:pt>
                <c:pt idx="958">
                  <c:v>324.28583200000003</c:v>
                </c:pt>
                <c:pt idx="959">
                  <c:v>324.28583200000003</c:v>
                </c:pt>
                <c:pt idx="960">
                  <c:v>324.28583200000003</c:v>
                </c:pt>
                <c:pt idx="961">
                  <c:v>324.28583200000003</c:v>
                </c:pt>
                <c:pt idx="962">
                  <c:v>324.28583200000003</c:v>
                </c:pt>
                <c:pt idx="963">
                  <c:v>324.28583200000003</c:v>
                </c:pt>
                <c:pt idx="964">
                  <c:v>324.28583200000003</c:v>
                </c:pt>
                <c:pt idx="965">
                  <c:v>324.37982</c:v>
                </c:pt>
                <c:pt idx="966">
                  <c:v>324.37982</c:v>
                </c:pt>
                <c:pt idx="967">
                  <c:v>324.37982</c:v>
                </c:pt>
                <c:pt idx="968">
                  <c:v>324.37982</c:v>
                </c:pt>
                <c:pt idx="969">
                  <c:v>324.37982</c:v>
                </c:pt>
                <c:pt idx="970">
                  <c:v>324.37982</c:v>
                </c:pt>
                <c:pt idx="971">
                  <c:v>324.37982</c:v>
                </c:pt>
                <c:pt idx="972">
                  <c:v>324.37982</c:v>
                </c:pt>
                <c:pt idx="973">
                  <c:v>324.37982</c:v>
                </c:pt>
                <c:pt idx="974">
                  <c:v>324.37982</c:v>
                </c:pt>
                <c:pt idx="975">
                  <c:v>324.37982</c:v>
                </c:pt>
                <c:pt idx="976">
                  <c:v>324.37982</c:v>
                </c:pt>
                <c:pt idx="977">
                  <c:v>324.37982</c:v>
                </c:pt>
                <c:pt idx="978">
                  <c:v>324.37982</c:v>
                </c:pt>
                <c:pt idx="979">
                  <c:v>324.37982</c:v>
                </c:pt>
                <c:pt idx="980">
                  <c:v>324.37982</c:v>
                </c:pt>
                <c:pt idx="981">
                  <c:v>324.37982</c:v>
                </c:pt>
                <c:pt idx="982">
                  <c:v>324.37982</c:v>
                </c:pt>
                <c:pt idx="983">
                  <c:v>324.37982</c:v>
                </c:pt>
                <c:pt idx="984">
                  <c:v>331.97929499999998</c:v>
                </c:pt>
                <c:pt idx="985">
                  <c:v>331.97929499999998</c:v>
                </c:pt>
                <c:pt idx="986">
                  <c:v>331.97929499999998</c:v>
                </c:pt>
                <c:pt idx="987">
                  <c:v>331.97929499999998</c:v>
                </c:pt>
                <c:pt idx="988">
                  <c:v>331.97929499999998</c:v>
                </c:pt>
                <c:pt idx="989">
                  <c:v>331.97929499999998</c:v>
                </c:pt>
                <c:pt idx="990">
                  <c:v>331.97929499999998</c:v>
                </c:pt>
                <c:pt idx="991">
                  <c:v>331.97929499999998</c:v>
                </c:pt>
                <c:pt idx="992">
                  <c:v>331.97929499999998</c:v>
                </c:pt>
                <c:pt idx="993">
                  <c:v>331.97929499999998</c:v>
                </c:pt>
                <c:pt idx="994">
                  <c:v>331.97929499999998</c:v>
                </c:pt>
                <c:pt idx="995">
                  <c:v>331.97929499999998</c:v>
                </c:pt>
                <c:pt idx="996">
                  <c:v>331.97929499999998</c:v>
                </c:pt>
                <c:pt idx="997">
                  <c:v>331.97929499999998</c:v>
                </c:pt>
                <c:pt idx="998">
                  <c:v>331.97929499999998</c:v>
                </c:pt>
                <c:pt idx="999">
                  <c:v>331.97929499999998</c:v>
                </c:pt>
                <c:pt idx="1000">
                  <c:v>331.97929499999998</c:v>
                </c:pt>
                <c:pt idx="1001">
                  <c:v>331.97929499999998</c:v>
                </c:pt>
                <c:pt idx="1002">
                  <c:v>331.97929499999998</c:v>
                </c:pt>
                <c:pt idx="1003">
                  <c:v>331.97929499999998</c:v>
                </c:pt>
                <c:pt idx="1004">
                  <c:v>331.97929499999998</c:v>
                </c:pt>
                <c:pt idx="1005">
                  <c:v>295.77</c:v>
                </c:pt>
                <c:pt idx="1006">
                  <c:v>295.77</c:v>
                </c:pt>
                <c:pt idx="1007">
                  <c:v>295.77</c:v>
                </c:pt>
                <c:pt idx="1008">
                  <c:v>295.77</c:v>
                </c:pt>
                <c:pt idx="1009">
                  <c:v>295.76880299999999</c:v>
                </c:pt>
                <c:pt idx="1010">
                  <c:v>295.76880299999999</c:v>
                </c:pt>
                <c:pt idx="1011">
                  <c:v>295.76880299999999</c:v>
                </c:pt>
                <c:pt idx="1012">
                  <c:v>295.76880299999999</c:v>
                </c:pt>
                <c:pt idx="1013">
                  <c:v>295.76880299999999</c:v>
                </c:pt>
                <c:pt idx="1014">
                  <c:v>295.76880299999999</c:v>
                </c:pt>
                <c:pt idx="1015">
                  <c:v>295.76880299999999</c:v>
                </c:pt>
                <c:pt idx="1016">
                  <c:v>295.76880299999999</c:v>
                </c:pt>
                <c:pt idx="1017">
                  <c:v>295.76880299999999</c:v>
                </c:pt>
                <c:pt idx="1018">
                  <c:v>295.76880299999999</c:v>
                </c:pt>
                <c:pt idx="1019">
                  <c:v>295.76880299999999</c:v>
                </c:pt>
                <c:pt idx="1020">
                  <c:v>295.76880299999999</c:v>
                </c:pt>
                <c:pt idx="1021">
                  <c:v>295.76880299999999</c:v>
                </c:pt>
                <c:pt idx="1022">
                  <c:v>295.76880299999999</c:v>
                </c:pt>
                <c:pt idx="1023">
                  <c:v>295.76880299999999</c:v>
                </c:pt>
                <c:pt idx="1024">
                  <c:v>295.76880299999999</c:v>
                </c:pt>
                <c:pt idx="1025">
                  <c:v>301.52054900000002</c:v>
                </c:pt>
                <c:pt idx="1026">
                  <c:v>301.52054900000002</c:v>
                </c:pt>
                <c:pt idx="1027">
                  <c:v>301.52054900000002</c:v>
                </c:pt>
                <c:pt idx="1028">
                  <c:v>301.52054900000002</c:v>
                </c:pt>
                <c:pt idx="1029">
                  <c:v>301.52054900000002</c:v>
                </c:pt>
                <c:pt idx="1030">
                  <c:v>301.52054900000002</c:v>
                </c:pt>
                <c:pt idx="1031">
                  <c:v>301.52054900000002</c:v>
                </c:pt>
                <c:pt idx="1032">
                  <c:v>301.52054900000002</c:v>
                </c:pt>
                <c:pt idx="1033">
                  <c:v>301.52054900000002</c:v>
                </c:pt>
                <c:pt idx="1034">
                  <c:v>301.52054900000002</c:v>
                </c:pt>
                <c:pt idx="1035">
                  <c:v>301.52054900000002</c:v>
                </c:pt>
                <c:pt idx="1036">
                  <c:v>301.52054900000002</c:v>
                </c:pt>
                <c:pt idx="1037">
                  <c:v>301.52054900000002</c:v>
                </c:pt>
                <c:pt idx="1038">
                  <c:v>301.52054900000002</c:v>
                </c:pt>
                <c:pt idx="1039">
                  <c:v>301.52054900000002</c:v>
                </c:pt>
                <c:pt idx="1040">
                  <c:v>301.52054900000002</c:v>
                </c:pt>
                <c:pt idx="1041">
                  <c:v>301.52054900000002</c:v>
                </c:pt>
                <c:pt idx="1042">
                  <c:v>301.52054900000002</c:v>
                </c:pt>
                <c:pt idx="1043">
                  <c:v>301.52054900000002</c:v>
                </c:pt>
                <c:pt idx="1044">
                  <c:v>301.52054900000002</c:v>
                </c:pt>
                <c:pt idx="1045">
                  <c:v>301.52054900000002</c:v>
                </c:pt>
                <c:pt idx="1046">
                  <c:v>274.76083299999999</c:v>
                </c:pt>
                <c:pt idx="1047">
                  <c:v>274.76083299999999</c:v>
                </c:pt>
                <c:pt idx="1048">
                  <c:v>274.76083299999999</c:v>
                </c:pt>
                <c:pt idx="1049">
                  <c:v>274.76083299999999</c:v>
                </c:pt>
                <c:pt idx="1050">
                  <c:v>274.76083299999999</c:v>
                </c:pt>
                <c:pt idx="1051">
                  <c:v>274.76083299999999</c:v>
                </c:pt>
                <c:pt idx="1052">
                  <c:v>274.76083299999999</c:v>
                </c:pt>
                <c:pt idx="1053">
                  <c:v>274.76083299999999</c:v>
                </c:pt>
                <c:pt idx="1054">
                  <c:v>274.76083299999999</c:v>
                </c:pt>
                <c:pt idx="1055">
                  <c:v>274.76083299999999</c:v>
                </c:pt>
                <c:pt idx="1056">
                  <c:v>274.76083299999999</c:v>
                </c:pt>
                <c:pt idx="1057">
                  <c:v>274.76083299999999</c:v>
                </c:pt>
                <c:pt idx="1058">
                  <c:v>274.76083299999999</c:v>
                </c:pt>
                <c:pt idx="1059">
                  <c:v>274.76083299999999</c:v>
                </c:pt>
                <c:pt idx="1060">
                  <c:v>274.76083299999999</c:v>
                </c:pt>
                <c:pt idx="1061">
                  <c:v>274.76083299999999</c:v>
                </c:pt>
                <c:pt idx="1062">
                  <c:v>274.76083299999999</c:v>
                </c:pt>
                <c:pt idx="1063">
                  <c:v>274.76083299999999</c:v>
                </c:pt>
                <c:pt idx="1064">
                  <c:v>274.76083299999999</c:v>
                </c:pt>
                <c:pt idx="1065">
                  <c:v>274.76083299999999</c:v>
                </c:pt>
                <c:pt idx="1066">
                  <c:v>274.76083299999999</c:v>
                </c:pt>
                <c:pt idx="1067">
                  <c:v>276.19841400000001</c:v>
                </c:pt>
                <c:pt idx="1068">
                  <c:v>276.19841400000001</c:v>
                </c:pt>
                <c:pt idx="1069">
                  <c:v>276.19841400000001</c:v>
                </c:pt>
                <c:pt idx="1070">
                  <c:v>276.19841400000001</c:v>
                </c:pt>
                <c:pt idx="1071">
                  <c:v>276.19841400000001</c:v>
                </c:pt>
                <c:pt idx="1072">
                  <c:v>276.19841400000001</c:v>
                </c:pt>
                <c:pt idx="1073">
                  <c:v>276.19841400000001</c:v>
                </c:pt>
                <c:pt idx="1074">
                  <c:v>276.19841400000001</c:v>
                </c:pt>
                <c:pt idx="1075">
                  <c:v>276.19841400000001</c:v>
                </c:pt>
                <c:pt idx="1076">
                  <c:v>276.19841400000001</c:v>
                </c:pt>
                <c:pt idx="1077">
                  <c:v>276.19841400000001</c:v>
                </c:pt>
                <c:pt idx="1078">
                  <c:v>276.19841400000001</c:v>
                </c:pt>
                <c:pt idx="1079">
                  <c:v>276.19841400000001</c:v>
                </c:pt>
                <c:pt idx="1080">
                  <c:v>276.19841400000001</c:v>
                </c:pt>
                <c:pt idx="1081">
                  <c:v>276.19841400000001</c:v>
                </c:pt>
                <c:pt idx="1082">
                  <c:v>276.19841400000001</c:v>
                </c:pt>
                <c:pt idx="1083">
                  <c:v>276.19841400000001</c:v>
                </c:pt>
                <c:pt idx="1084">
                  <c:v>276.19841400000001</c:v>
                </c:pt>
                <c:pt idx="1085">
                  <c:v>276.19841400000001</c:v>
                </c:pt>
                <c:pt idx="1086">
                  <c:v>276.19841400000001</c:v>
                </c:pt>
                <c:pt idx="1087">
                  <c:v>304.91227500000002</c:v>
                </c:pt>
                <c:pt idx="1088">
                  <c:v>304.91227500000002</c:v>
                </c:pt>
                <c:pt idx="1089">
                  <c:v>304.91227500000002</c:v>
                </c:pt>
                <c:pt idx="1090">
                  <c:v>304.91227500000002</c:v>
                </c:pt>
                <c:pt idx="1091">
                  <c:v>304.91227500000002</c:v>
                </c:pt>
                <c:pt idx="1092">
                  <c:v>304.91227500000002</c:v>
                </c:pt>
                <c:pt idx="1093">
                  <c:v>304.91227500000002</c:v>
                </c:pt>
                <c:pt idx="1094">
                  <c:v>304.91227500000002</c:v>
                </c:pt>
                <c:pt idx="1095">
                  <c:v>304.91227500000002</c:v>
                </c:pt>
                <c:pt idx="1096">
                  <c:v>304.91227500000002</c:v>
                </c:pt>
                <c:pt idx="1097">
                  <c:v>304.91227500000002</c:v>
                </c:pt>
                <c:pt idx="1098">
                  <c:v>304.91227500000002</c:v>
                </c:pt>
                <c:pt idx="1099">
                  <c:v>304.91227500000002</c:v>
                </c:pt>
                <c:pt idx="1100">
                  <c:v>304.91227500000002</c:v>
                </c:pt>
                <c:pt idx="1101">
                  <c:v>304.91227500000002</c:v>
                </c:pt>
                <c:pt idx="1102">
                  <c:v>304.91227500000002</c:v>
                </c:pt>
                <c:pt idx="1103">
                  <c:v>304.91227500000002</c:v>
                </c:pt>
                <c:pt idx="1104">
                  <c:v>304.91227500000002</c:v>
                </c:pt>
                <c:pt idx="1105">
                  <c:v>304.91227500000002</c:v>
                </c:pt>
                <c:pt idx="1106">
                  <c:v>304.91227500000002</c:v>
                </c:pt>
                <c:pt idx="1107">
                  <c:v>304.91227500000002</c:v>
                </c:pt>
                <c:pt idx="1108">
                  <c:v>304.91227500000002</c:v>
                </c:pt>
                <c:pt idx="1109">
                  <c:v>271.54260199999999</c:v>
                </c:pt>
                <c:pt idx="1110">
                  <c:v>271.54260199999999</c:v>
                </c:pt>
                <c:pt idx="1111">
                  <c:v>271.54260199999999</c:v>
                </c:pt>
                <c:pt idx="1112">
                  <c:v>271.54260199999999</c:v>
                </c:pt>
                <c:pt idx="1113">
                  <c:v>271.54260199999999</c:v>
                </c:pt>
                <c:pt idx="1114">
                  <c:v>271.54260199999999</c:v>
                </c:pt>
                <c:pt idx="1115">
                  <c:v>271.54260199999999</c:v>
                </c:pt>
                <c:pt idx="1116">
                  <c:v>271.54260199999999</c:v>
                </c:pt>
                <c:pt idx="1117">
                  <c:v>271.54260199999999</c:v>
                </c:pt>
                <c:pt idx="1118">
                  <c:v>271.54260199999999</c:v>
                </c:pt>
                <c:pt idx="1119">
                  <c:v>271.54260199999999</c:v>
                </c:pt>
                <c:pt idx="1120">
                  <c:v>271.54260199999999</c:v>
                </c:pt>
                <c:pt idx="1121">
                  <c:v>271.54260199999999</c:v>
                </c:pt>
                <c:pt idx="1122">
                  <c:v>271.54260199999999</c:v>
                </c:pt>
                <c:pt idx="1123">
                  <c:v>271.54260199999999</c:v>
                </c:pt>
                <c:pt idx="1124">
                  <c:v>271.54260199999999</c:v>
                </c:pt>
                <c:pt idx="1125">
                  <c:v>271.54260199999999</c:v>
                </c:pt>
                <c:pt idx="1126">
                  <c:v>271.54260199999999</c:v>
                </c:pt>
                <c:pt idx="1127">
                  <c:v>271.54260199999999</c:v>
                </c:pt>
                <c:pt idx="1128">
                  <c:v>282.74404700000002</c:v>
                </c:pt>
                <c:pt idx="1129">
                  <c:v>282.74404700000002</c:v>
                </c:pt>
                <c:pt idx="1130">
                  <c:v>282.74404700000002</c:v>
                </c:pt>
                <c:pt idx="1131">
                  <c:v>282.74404700000002</c:v>
                </c:pt>
                <c:pt idx="1132">
                  <c:v>282.74404700000002</c:v>
                </c:pt>
                <c:pt idx="1133">
                  <c:v>282.74404700000002</c:v>
                </c:pt>
                <c:pt idx="1134">
                  <c:v>282.74404700000002</c:v>
                </c:pt>
                <c:pt idx="1135">
                  <c:v>282.74404700000002</c:v>
                </c:pt>
                <c:pt idx="1136">
                  <c:v>282.74404700000002</c:v>
                </c:pt>
                <c:pt idx="1137">
                  <c:v>282.74404700000002</c:v>
                </c:pt>
                <c:pt idx="1138">
                  <c:v>282.74404700000002</c:v>
                </c:pt>
                <c:pt idx="1139">
                  <c:v>282.74404700000002</c:v>
                </c:pt>
                <c:pt idx="1140">
                  <c:v>282.74404700000002</c:v>
                </c:pt>
                <c:pt idx="1141">
                  <c:v>282.74404700000002</c:v>
                </c:pt>
                <c:pt idx="1142">
                  <c:v>282.74404700000002</c:v>
                </c:pt>
                <c:pt idx="1143">
                  <c:v>282.74404700000002</c:v>
                </c:pt>
                <c:pt idx="1144">
                  <c:v>282.74404700000002</c:v>
                </c:pt>
                <c:pt idx="1145">
                  <c:v>282.74404700000002</c:v>
                </c:pt>
                <c:pt idx="1146">
                  <c:v>282.74404700000002</c:v>
                </c:pt>
                <c:pt idx="1147">
                  <c:v>282.74404700000002</c:v>
                </c:pt>
                <c:pt idx="1148">
                  <c:v>282.74404700000002</c:v>
                </c:pt>
                <c:pt idx="1149">
                  <c:v>282.74404700000002</c:v>
                </c:pt>
                <c:pt idx="1150">
                  <c:v>278.99075900000003</c:v>
                </c:pt>
                <c:pt idx="1151">
                  <c:v>278.99075900000003</c:v>
                </c:pt>
                <c:pt idx="1152">
                  <c:v>278.99075900000003</c:v>
                </c:pt>
                <c:pt idx="1153">
                  <c:v>278.99075900000003</c:v>
                </c:pt>
                <c:pt idx="1154">
                  <c:v>278.99075900000003</c:v>
                </c:pt>
                <c:pt idx="1155">
                  <c:v>278.99075900000003</c:v>
                </c:pt>
                <c:pt idx="1156">
                  <c:v>278.99075900000003</c:v>
                </c:pt>
                <c:pt idx="1157">
                  <c:v>278.99075900000003</c:v>
                </c:pt>
                <c:pt idx="1158">
                  <c:v>278.99075900000003</c:v>
                </c:pt>
                <c:pt idx="1159">
                  <c:v>278.99075900000003</c:v>
                </c:pt>
                <c:pt idx="1160">
                  <c:v>278.99075900000003</c:v>
                </c:pt>
                <c:pt idx="1161">
                  <c:v>278.99075900000003</c:v>
                </c:pt>
                <c:pt idx="1162">
                  <c:v>278.99075900000003</c:v>
                </c:pt>
                <c:pt idx="1163">
                  <c:v>278.99075900000003</c:v>
                </c:pt>
                <c:pt idx="1164">
                  <c:v>278.99075900000003</c:v>
                </c:pt>
                <c:pt idx="1165">
                  <c:v>278.99075900000003</c:v>
                </c:pt>
                <c:pt idx="1166">
                  <c:v>278.99075900000003</c:v>
                </c:pt>
                <c:pt idx="1167">
                  <c:v>278.99075900000003</c:v>
                </c:pt>
                <c:pt idx="1168">
                  <c:v>278.99075900000003</c:v>
                </c:pt>
                <c:pt idx="1169">
                  <c:v>278.99075900000003</c:v>
                </c:pt>
                <c:pt idx="1170">
                  <c:v>278.99075900000003</c:v>
                </c:pt>
                <c:pt idx="1171">
                  <c:v>278.99075900000003</c:v>
                </c:pt>
                <c:pt idx="1172">
                  <c:v>285.48209600000001</c:v>
                </c:pt>
                <c:pt idx="1173">
                  <c:v>285.48209600000001</c:v>
                </c:pt>
                <c:pt idx="1174">
                  <c:v>285.48209600000001</c:v>
                </c:pt>
                <c:pt idx="1175">
                  <c:v>285.48209600000001</c:v>
                </c:pt>
                <c:pt idx="1176">
                  <c:v>285.48209600000001</c:v>
                </c:pt>
                <c:pt idx="1177">
                  <c:v>285.48209600000001</c:v>
                </c:pt>
                <c:pt idx="1178">
                  <c:v>285.48209600000001</c:v>
                </c:pt>
                <c:pt idx="1179">
                  <c:v>285.48209600000001</c:v>
                </c:pt>
                <c:pt idx="1180">
                  <c:v>285.48209600000001</c:v>
                </c:pt>
                <c:pt idx="1181">
                  <c:v>285.48209600000001</c:v>
                </c:pt>
                <c:pt idx="1182">
                  <c:v>285.48209600000001</c:v>
                </c:pt>
                <c:pt idx="1183">
                  <c:v>285.48209600000001</c:v>
                </c:pt>
                <c:pt idx="1184">
                  <c:v>285.48209600000001</c:v>
                </c:pt>
                <c:pt idx="1185">
                  <c:v>285.48209600000001</c:v>
                </c:pt>
                <c:pt idx="1186">
                  <c:v>285.48209600000001</c:v>
                </c:pt>
                <c:pt idx="1187">
                  <c:v>285.48209600000001</c:v>
                </c:pt>
                <c:pt idx="1188">
                  <c:v>285.48209600000001</c:v>
                </c:pt>
                <c:pt idx="1189">
                  <c:v>285.48209600000001</c:v>
                </c:pt>
                <c:pt idx="1190">
                  <c:v>285.48209600000001</c:v>
                </c:pt>
                <c:pt idx="1191">
                  <c:v>306.49</c:v>
                </c:pt>
                <c:pt idx="1192">
                  <c:v>306.49</c:v>
                </c:pt>
                <c:pt idx="1193">
                  <c:v>306.49</c:v>
                </c:pt>
                <c:pt idx="1194">
                  <c:v>306.49</c:v>
                </c:pt>
                <c:pt idx="1195">
                  <c:v>306.49</c:v>
                </c:pt>
                <c:pt idx="1196">
                  <c:v>306.49</c:v>
                </c:pt>
                <c:pt idx="1197">
                  <c:v>306.49</c:v>
                </c:pt>
                <c:pt idx="1198">
                  <c:v>306.49</c:v>
                </c:pt>
                <c:pt idx="1199">
                  <c:v>306.48840200000001</c:v>
                </c:pt>
                <c:pt idx="1200">
                  <c:v>306.48840200000001</c:v>
                </c:pt>
                <c:pt idx="1201">
                  <c:v>306.48840200000001</c:v>
                </c:pt>
                <c:pt idx="1202">
                  <c:v>306.48840200000001</c:v>
                </c:pt>
                <c:pt idx="1203">
                  <c:v>306.48840200000001</c:v>
                </c:pt>
                <c:pt idx="1204">
                  <c:v>306.48840200000001</c:v>
                </c:pt>
                <c:pt idx="1205">
                  <c:v>306.48840200000001</c:v>
                </c:pt>
                <c:pt idx="1206">
                  <c:v>306.48840200000001</c:v>
                </c:pt>
                <c:pt idx="1207">
                  <c:v>306.48840200000001</c:v>
                </c:pt>
                <c:pt idx="1208">
                  <c:v>306.48840200000001</c:v>
                </c:pt>
                <c:pt idx="1209">
                  <c:v>306.48840200000001</c:v>
                </c:pt>
                <c:pt idx="1210">
                  <c:v>306.48840200000001</c:v>
                </c:pt>
                <c:pt idx="1211">
                  <c:v>306.48840200000001</c:v>
                </c:pt>
                <c:pt idx="1212">
                  <c:v>306.48840200000001</c:v>
                </c:pt>
                <c:pt idx="1213">
                  <c:v>306.48840200000001</c:v>
                </c:pt>
                <c:pt idx="1214">
                  <c:v>304.51672500000001</c:v>
                </c:pt>
                <c:pt idx="1215">
                  <c:v>304.51672500000001</c:v>
                </c:pt>
                <c:pt idx="1216">
                  <c:v>304.51672500000001</c:v>
                </c:pt>
                <c:pt idx="1217">
                  <c:v>304.51672500000001</c:v>
                </c:pt>
                <c:pt idx="1218">
                  <c:v>304.51672500000001</c:v>
                </c:pt>
                <c:pt idx="1219">
                  <c:v>304.51672500000001</c:v>
                </c:pt>
                <c:pt idx="1220">
                  <c:v>304.51672500000001</c:v>
                </c:pt>
                <c:pt idx="1221">
                  <c:v>304.51672500000001</c:v>
                </c:pt>
                <c:pt idx="1222">
                  <c:v>304.51672500000001</c:v>
                </c:pt>
                <c:pt idx="1223">
                  <c:v>304.51672500000001</c:v>
                </c:pt>
                <c:pt idx="1224">
                  <c:v>304.51672500000001</c:v>
                </c:pt>
                <c:pt idx="1225">
                  <c:v>304.51672500000001</c:v>
                </c:pt>
                <c:pt idx="1226">
                  <c:v>304.51672500000001</c:v>
                </c:pt>
                <c:pt idx="1227">
                  <c:v>304.51672500000001</c:v>
                </c:pt>
                <c:pt idx="1228">
                  <c:v>304.51672500000001</c:v>
                </c:pt>
                <c:pt idx="1229">
                  <c:v>304.51672500000001</c:v>
                </c:pt>
                <c:pt idx="1230">
                  <c:v>304.51672500000001</c:v>
                </c:pt>
                <c:pt idx="1231">
                  <c:v>304.51672500000001</c:v>
                </c:pt>
                <c:pt idx="1232">
                  <c:v>304.51672500000001</c:v>
                </c:pt>
                <c:pt idx="1233">
                  <c:v>308.37471499999998</c:v>
                </c:pt>
                <c:pt idx="1234">
                  <c:v>308.37471499999998</c:v>
                </c:pt>
                <c:pt idx="1235">
                  <c:v>308.37471499999998</c:v>
                </c:pt>
                <c:pt idx="1236">
                  <c:v>308.37471499999998</c:v>
                </c:pt>
                <c:pt idx="1237">
                  <c:v>308.37471499999998</c:v>
                </c:pt>
                <c:pt idx="1238">
                  <c:v>308.37471499999998</c:v>
                </c:pt>
                <c:pt idx="1239">
                  <c:v>308.37471499999998</c:v>
                </c:pt>
                <c:pt idx="1240">
                  <c:v>308.37471499999998</c:v>
                </c:pt>
                <c:pt idx="1241">
                  <c:v>308.37471499999998</c:v>
                </c:pt>
                <c:pt idx="1242">
                  <c:v>308.37471499999998</c:v>
                </c:pt>
                <c:pt idx="1243">
                  <c:v>308.37471499999998</c:v>
                </c:pt>
                <c:pt idx="1244">
                  <c:v>308.37471499999998</c:v>
                </c:pt>
                <c:pt idx="1245">
                  <c:v>308.37471499999998</c:v>
                </c:pt>
                <c:pt idx="1246">
                  <c:v>308.37471499999998</c:v>
                </c:pt>
                <c:pt idx="1247">
                  <c:v>308.37471499999998</c:v>
                </c:pt>
                <c:pt idx="1248">
                  <c:v>308.37471499999998</c:v>
                </c:pt>
                <c:pt idx="1249">
                  <c:v>308.37471499999998</c:v>
                </c:pt>
                <c:pt idx="1250">
                  <c:v>308.37471499999998</c:v>
                </c:pt>
                <c:pt idx="1251">
                  <c:v>308.37471499999998</c:v>
                </c:pt>
                <c:pt idx="1252">
                  <c:v>308.37471499999998</c:v>
                </c:pt>
                <c:pt idx="1253">
                  <c:v>262.07</c:v>
                </c:pt>
                <c:pt idx="1254">
                  <c:v>262.07</c:v>
                </c:pt>
                <c:pt idx="1255">
                  <c:v>262.07</c:v>
                </c:pt>
                <c:pt idx="1256">
                  <c:v>262.07</c:v>
                </c:pt>
                <c:pt idx="1257">
                  <c:v>262.07</c:v>
                </c:pt>
                <c:pt idx="1258">
                  <c:v>262.07</c:v>
                </c:pt>
                <c:pt idx="1259">
                  <c:v>262.07</c:v>
                </c:pt>
                <c:pt idx="1260">
                  <c:v>262.07</c:v>
                </c:pt>
                <c:pt idx="1261">
                  <c:v>262.07</c:v>
                </c:pt>
                <c:pt idx="1262">
                  <c:v>262.07</c:v>
                </c:pt>
                <c:pt idx="1263">
                  <c:v>262.07</c:v>
                </c:pt>
                <c:pt idx="1264">
                  <c:v>262.07</c:v>
                </c:pt>
                <c:pt idx="1265">
                  <c:v>262.07</c:v>
                </c:pt>
                <c:pt idx="1266">
                  <c:v>262.07</c:v>
                </c:pt>
                <c:pt idx="1267">
                  <c:v>262.07</c:v>
                </c:pt>
                <c:pt idx="1268">
                  <c:v>262.07</c:v>
                </c:pt>
                <c:pt idx="1269">
                  <c:v>262.07</c:v>
                </c:pt>
                <c:pt idx="1270">
                  <c:v>262.07</c:v>
                </c:pt>
                <c:pt idx="1271">
                  <c:v>262.07</c:v>
                </c:pt>
                <c:pt idx="1272">
                  <c:v>262.07</c:v>
                </c:pt>
                <c:pt idx="1273">
                  <c:v>262.07</c:v>
                </c:pt>
                <c:pt idx="1274">
                  <c:v>262.07</c:v>
                </c:pt>
                <c:pt idx="1275">
                  <c:v>282.26099900000003</c:v>
                </c:pt>
                <c:pt idx="1276">
                  <c:v>282.26099900000003</c:v>
                </c:pt>
                <c:pt idx="1277">
                  <c:v>282.26099900000003</c:v>
                </c:pt>
                <c:pt idx="1278">
                  <c:v>282.26099900000003</c:v>
                </c:pt>
                <c:pt idx="1279">
                  <c:v>282.26099900000003</c:v>
                </c:pt>
                <c:pt idx="1280">
                  <c:v>282.26099900000003</c:v>
                </c:pt>
                <c:pt idx="1281">
                  <c:v>282.26099900000003</c:v>
                </c:pt>
                <c:pt idx="1282">
                  <c:v>282.26099900000003</c:v>
                </c:pt>
                <c:pt idx="1283">
                  <c:v>282.26099900000003</c:v>
                </c:pt>
                <c:pt idx="1284">
                  <c:v>282.26099900000003</c:v>
                </c:pt>
                <c:pt idx="1285">
                  <c:v>282.26099900000003</c:v>
                </c:pt>
                <c:pt idx="1286">
                  <c:v>282.26099900000003</c:v>
                </c:pt>
                <c:pt idx="1287">
                  <c:v>282.26099900000003</c:v>
                </c:pt>
                <c:pt idx="1288">
                  <c:v>282.26099900000003</c:v>
                </c:pt>
                <c:pt idx="1289">
                  <c:v>282.26099900000003</c:v>
                </c:pt>
                <c:pt idx="1290">
                  <c:v>282.26099900000003</c:v>
                </c:pt>
                <c:pt idx="1291">
                  <c:v>282.26099900000003</c:v>
                </c:pt>
                <c:pt idx="1292">
                  <c:v>282.26099900000003</c:v>
                </c:pt>
                <c:pt idx="1293">
                  <c:v>282.26099900000003</c:v>
                </c:pt>
                <c:pt idx="1294">
                  <c:v>282.26099900000003</c:v>
                </c:pt>
                <c:pt idx="1295">
                  <c:v>282.26099900000003</c:v>
                </c:pt>
                <c:pt idx="1296">
                  <c:v>282.26099900000003</c:v>
                </c:pt>
                <c:pt idx="1297">
                  <c:v>246.65</c:v>
                </c:pt>
                <c:pt idx="1298">
                  <c:v>246.65</c:v>
                </c:pt>
                <c:pt idx="1299">
                  <c:v>246.65</c:v>
                </c:pt>
                <c:pt idx="1300">
                  <c:v>246.65</c:v>
                </c:pt>
                <c:pt idx="1301">
                  <c:v>246.65</c:v>
                </c:pt>
                <c:pt idx="1302">
                  <c:v>246.65</c:v>
                </c:pt>
                <c:pt idx="1303">
                  <c:v>246.65</c:v>
                </c:pt>
                <c:pt idx="1304">
                  <c:v>246.65</c:v>
                </c:pt>
                <c:pt idx="1305">
                  <c:v>246.65</c:v>
                </c:pt>
                <c:pt idx="1306">
                  <c:v>246.65</c:v>
                </c:pt>
                <c:pt idx="1307">
                  <c:v>246.65</c:v>
                </c:pt>
                <c:pt idx="1308">
                  <c:v>246.65</c:v>
                </c:pt>
                <c:pt idx="1309">
                  <c:v>246.65</c:v>
                </c:pt>
                <c:pt idx="1310">
                  <c:v>246.65</c:v>
                </c:pt>
                <c:pt idx="1311">
                  <c:v>246.65</c:v>
                </c:pt>
                <c:pt idx="1312">
                  <c:v>246.65</c:v>
                </c:pt>
                <c:pt idx="1313">
                  <c:v>246.65</c:v>
                </c:pt>
                <c:pt idx="1314">
                  <c:v>246.65</c:v>
                </c:pt>
                <c:pt idx="1315">
                  <c:v>246.65</c:v>
                </c:pt>
                <c:pt idx="1316">
                  <c:v>246.65</c:v>
                </c:pt>
                <c:pt idx="1317">
                  <c:v>246.65</c:v>
                </c:pt>
                <c:pt idx="1318">
                  <c:v>238.40765999999999</c:v>
                </c:pt>
                <c:pt idx="1319">
                  <c:v>238.40765999999999</c:v>
                </c:pt>
                <c:pt idx="1320">
                  <c:v>238.40765999999999</c:v>
                </c:pt>
                <c:pt idx="1321">
                  <c:v>238.40765999999999</c:v>
                </c:pt>
                <c:pt idx="1322">
                  <c:v>238.40765999999999</c:v>
                </c:pt>
                <c:pt idx="1323">
                  <c:v>238.40765999999999</c:v>
                </c:pt>
                <c:pt idx="1324">
                  <c:v>238.40765999999999</c:v>
                </c:pt>
                <c:pt idx="1325">
                  <c:v>238.40765999999999</c:v>
                </c:pt>
                <c:pt idx="1326">
                  <c:v>238.40765999999999</c:v>
                </c:pt>
                <c:pt idx="1327">
                  <c:v>238.40765999999999</c:v>
                </c:pt>
                <c:pt idx="1328">
                  <c:v>238.40765999999999</c:v>
                </c:pt>
                <c:pt idx="1329">
                  <c:v>238.40765999999999</c:v>
                </c:pt>
                <c:pt idx="1330">
                  <c:v>238.40765999999999</c:v>
                </c:pt>
                <c:pt idx="1331">
                  <c:v>238.40765999999999</c:v>
                </c:pt>
                <c:pt idx="1332">
                  <c:v>238.40765999999999</c:v>
                </c:pt>
                <c:pt idx="1333">
                  <c:v>238.40765999999999</c:v>
                </c:pt>
                <c:pt idx="1334">
                  <c:v>238.40765999999999</c:v>
                </c:pt>
                <c:pt idx="1335">
                  <c:v>238.40765999999999</c:v>
                </c:pt>
                <c:pt idx="1336">
                  <c:v>238.40765999999999</c:v>
                </c:pt>
                <c:pt idx="1337">
                  <c:v>238.40765999999999</c:v>
                </c:pt>
                <c:pt idx="1338">
                  <c:v>238.40765999999999</c:v>
                </c:pt>
                <c:pt idx="1339">
                  <c:v>238.40765999999999</c:v>
                </c:pt>
                <c:pt idx="1340">
                  <c:v>215.67</c:v>
                </c:pt>
                <c:pt idx="1341">
                  <c:v>215.67</c:v>
                </c:pt>
                <c:pt idx="1342">
                  <c:v>215.67</c:v>
                </c:pt>
                <c:pt idx="1343">
                  <c:v>215.67</c:v>
                </c:pt>
                <c:pt idx="1344">
                  <c:v>215.67</c:v>
                </c:pt>
                <c:pt idx="1345">
                  <c:v>215.67</c:v>
                </c:pt>
                <c:pt idx="1346">
                  <c:v>215.67</c:v>
                </c:pt>
                <c:pt idx="1347">
                  <c:v>215.67</c:v>
                </c:pt>
                <c:pt idx="1348">
                  <c:v>215.67</c:v>
                </c:pt>
                <c:pt idx="1349">
                  <c:v>215.67</c:v>
                </c:pt>
                <c:pt idx="1350">
                  <c:v>215.67</c:v>
                </c:pt>
                <c:pt idx="1351">
                  <c:v>215.67</c:v>
                </c:pt>
                <c:pt idx="1352">
                  <c:v>215.67</c:v>
                </c:pt>
                <c:pt idx="1353">
                  <c:v>215.67</c:v>
                </c:pt>
                <c:pt idx="1354">
                  <c:v>215.67</c:v>
                </c:pt>
                <c:pt idx="1355">
                  <c:v>215.67</c:v>
                </c:pt>
                <c:pt idx="1356">
                  <c:v>215.67</c:v>
                </c:pt>
                <c:pt idx="1357">
                  <c:v>215.67</c:v>
                </c:pt>
                <c:pt idx="1358">
                  <c:v>215.67</c:v>
                </c:pt>
                <c:pt idx="1359">
                  <c:v>215.67</c:v>
                </c:pt>
                <c:pt idx="1360">
                  <c:v>215.67</c:v>
                </c:pt>
                <c:pt idx="1361">
                  <c:v>215.67</c:v>
                </c:pt>
                <c:pt idx="1362">
                  <c:v>215.67</c:v>
                </c:pt>
                <c:pt idx="1363">
                  <c:v>237.71</c:v>
                </c:pt>
                <c:pt idx="1364">
                  <c:v>237.71</c:v>
                </c:pt>
                <c:pt idx="1365">
                  <c:v>237.71</c:v>
                </c:pt>
                <c:pt idx="1366">
                  <c:v>237.71</c:v>
                </c:pt>
                <c:pt idx="1367">
                  <c:v>237.71</c:v>
                </c:pt>
                <c:pt idx="1368">
                  <c:v>237.71</c:v>
                </c:pt>
                <c:pt idx="1369">
                  <c:v>237.71</c:v>
                </c:pt>
                <c:pt idx="1370">
                  <c:v>237.71</c:v>
                </c:pt>
                <c:pt idx="1371">
                  <c:v>237.71</c:v>
                </c:pt>
                <c:pt idx="1372">
                  <c:v>237.71</c:v>
                </c:pt>
                <c:pt idx="1373">
                  <c:v>237.71</c:v>
                </c:pt>
                <c:pt idx="1374">
                  <c:v>237.71</c:v>
                </c:pt>
                <c:pt idx="1375">
                  <c:v>237.71</c:v>
                </c:pt>
                <c:pt idx="1376">
                  <c:v>237.71</c:v>
                </c:pt>
                <c:pt idx="1377">
                  <c:v>237.71</c:v>
                </c:pt>
                <c:pt idx="1378">
                  <c:v>237.71</c:v>
                </c:pt>
                <c:pt idx="1379">
                  <c:v>237.71</c:v>
                </c:pt>
                <c:pt idx="1380">
                  <c:v>237.71</c:v>
                </c:pt>
                <c:pt idx="1381">
                  <c:v>237.71</c:v>
                </c:pt>
                <c:pt idx="1382">
                  <c:v>237.71</c:v>
                </c:pt>
                <c:pt idx="1383">
                  <c:v>237.71</c:v>
                </c:pt>
                <c:pt idx="1384">
                  <c:v>225.46</c:v>
                </c:pt>
                <c:pt idx="1385">
                  <c:v>225.46</c:v>
                </c:pt>
                <c:pt idx="1386">
                  <c:v>225.46</c:v>
                </c:pt>
                <c:pt idx="1387">
                  <c:v>225.46</c:v>
                </c:pt>
                <c:pt idx="1388">
                  <c:v>225.46</c:v>
                </c:pt>
                <c:pt idx="1389">
                  <c:v>225.46</c:v>
                </c:pt>
                <c:pt idx="1390">
                  <c:v>225.46</c:v>
                </c:pt>
                <c:pt idx="1391">
                  <c:v>225.46</c:v>
                </c:pt>
                <c:pt idx="1392">
                  <c:v>225.46</c:v>
                </c:pt>
                <c:pt idx="1393">
                  <c:v>225.46</c:v>
                </c:pt>
                <c:pt idx="1394">
                  <c:v>225.46</c:v>
                </c:pt>
                <c:pt idx="1395">
                  <c:v>225.46</c:v>
                </c:pt>
                <c:pt idx="1396">
                  <c:v>225.46</c:v>
                </c:pt>
                <c:pt idx="1397">
                  <c:v>225.46</c:v>
                </c:pt>
                <c:pt idx="1398">
                  <c:v>225.46</c:v>
                </c:pt>
                <c:pt idx="1399">
                  <c:v>225.46</c:v>
                </c:pt>
                <c:pt idx="1400">
                  <c:v>225.46</c:v>
                </c:pt>
                <c:pt idx="1401">
                  <c:v>225.46</c:v>
                </c:pt>
                <c:pt idx="1402">
                  <c:v>225.46</c:v>
                </c:pt>
                <c:pt idx="1403">
                  <c:v>225.46</c:v>
                </c:pt>
                <c:pt idx="1404">
                  <c:v>225.46</c:v>
                </c:pt>
                <c:pt idx="1405">
                  <c:v>225.46</c:v>
                </c:pt>
                <c:pt idx="1406">
                  <c:v>179.35</c:v>
                </c:pt>
                <c:pt idx="1407">
                  <c:v>179.35</c:v>
                </c:pt>
                <c:pt idx="1408">
                  <c:v>179.35</c:v>
                </c:pt>
                <c:pt idx="1409">
                  <c:v>179.35</c:v>
                </c:pt>
                <c:pt idx="1410">
                  <c:v>179.35</c:v>
                </c:pt>
                <c:pt idx="1411">
                  <c:v>179.35</c:v>
                </c:pt>
                <c:pt idx="1412">
                  <c:v>179.35</c:v>
                </c:pt>
                <c:pt idx="1413">
                  <c:v>179.35</c:v>
                </c:pt>
                <c:pt idx="1414">
                  <c:v>179.35</c:v>
                </c:pt>
                <c:pt idx="1415">
                  <c:v>179.35</c:v>
                </c:pt>
                <c:pt idx="1416">
                  <c:v>179.35</c:v>
                </c:pt>
                <c:pt idx="1417">
                  <c:v>179.35</c:v>
                </c:pt>
                <c:pt idx="1418">
                  <c:v>179.35</c:v>
                </c:pt>
                <c:pt idx="1419">
                  <c:v>179.35</c:v>
                </c:pt>
                <c:pt idx="1420">
                  <c:v>179.35</c:v>
                </c:pt>
                <c:pt idx="1421">
                  <c:v>179.35</c:v>
                </c:pt>
                <c:pt idx="1422">
                  <c:v>179.35</c:v>
                </c:pt>
                <c:pt idx="1423">
                  <c:v>179.35</c:v>
                </c:pt>
                <c:pt idx="1424">
                  <c:v>179.35</c:v>
                </c:pt>
                <c:pt idx="1425">
                  <c:v>179.35</c:v>
                </c:pt>
                <c:pt idx="1426">
                  <c:v>179.35</c:v>
                </c:pt>
                <c:pt idx="1427">
                  <c:v>179.35</c:v>
                </c:pt>
                <c:pt idx="1428">
                  <c:v>148.05000000000001</c:v>
                </c:pt>
                <c:pt idx="1429">
                  <c:v>148.05000000000001</c:v>
                </c:pt>
                <c:pt idx="1430">
                  <c:v>148.05000000000001</c:v>
                </c:pt>
                <c:pt idx="1431">
                  <c:v>148.05000000000001</c:v>
                </c:pt>
                <c:pt idx="1432">
                  <c:v>148.05000000000001</c:v>
                </c:pt>
                <c:pt idx="1433">
                  <c:v>148.05000000000001</c:v>
                </c:pt>
                <c:pt idx="1434">
                  <c:v>148.05000000000001</c:v>
                </c:pt>
                <c:pt idx="1435">
                  <c:v>148.05000000000001</c:v>
                </c:pt>
                <c:pt idx="1436">
                  <c:v>148.05000000000001</c:v>
                </c:pt>
                <c:pt idx="1437">
                  <c:v>148.05000000000001</c:v>
                </c:pt>
                <c:pt idx="1438">
                  <c:v>148.05000000000001</c:v>
                </c:pt>
                <c:pt idx="1439">
                  <c:v>148.05000000000001</c:v>
                </c:pt>
                <c:pt idx="1440">
                  <c:v>148.05000000000001</c:v>
                </c:pt>
                <c:pt idx="1441">
                  <c:v>148.05000000000001</c:v>
                </c:pt>
                <c:pt idx="1442">
                  <c:v>148.05000000000001</c:v>
                </c:pt>
                <c:pt idx="1443">
                  <c:v>148.05000000000001</c:v>
                </c:pt>
                <c:pt idx="1444">
                  <c:v>148.05000000000001</c:v>
                </c:pt>
                <c:pt idx="1445">
                  <c:v>148.05000000000001</c:v>
                </c:pt>
                <c:pt idx="1446">
                  <c:v>148.05000000000001</c:v>
                </c:pt>
                <c:pt idx="1447">
                  <c:v>148.05000000000001</c:v>
                </c:pt>
                <c:pt idx="1448">
                  <c:v>148.05000000000001</c:v>
                </c:pt>
                <c:pt idx="1449">
                  <c:v>126.26203</c:v>
                </c:pt>
                <c:pt idx="1450">
                  <c:v>126.26203</c:v>
                </c:pt>
                <c:pt idx="1451">
                  <c:v>126.26203</c:v>
                </c:pt>
                <c:pt idx="1452">
                  <c:v>126.26203</c:v>
                </c:pt>
                <c:pt idx="1453">
                  <c:v>126.26203</c:v>
                </c:pt>
                <c:pt idx="1454">
                  <c:v>126.26203</c:v>
                </c:pt>
                <c:pt idx="1455">
                  <c:v>126.26203</c:v>
                </c:pt>
                <c:pt idx="1456">
                  <c:v>126.26203</c:v>
                </c:pt>
                <c:pt idx="1457">
                  <c:v>126.26203</c:v>
                </c:pt>
                <c:pt idx="1458">
                  <c:v>126.26203</c:v>
                </c:pt>
                <c:pt idx="1459">
                  <c:v>126.26203</c:v>
                </c:pt>
                <c:pt idx="1460">
                  <c:v>126.26203</c:v>
                </c:pt>
                <c:pt idx="1461">
                  <c:v>126.26203</c:v>
                </c:pt>
                <c:pt idx="1462">
                  <c:v>126.26203</c:v>
                </c:pt>
                <c:pt idx="1463">
                  <c:v>126.26203</c:v>
                </c:pt>
                <c:pt idx="1464">
                  <c:v>126.26203</c:v>
                </c:pt>
                <c:pt idx="1465">
                  <c:v>126.26203</c:v>
                </c:pt>
                <c:pt idx="1466">
                  <c:v>126.26203</c:v>
                </c:pt>
                <c:pt idx="1467">
                  <c:v>126.26203</c:v>
                </c:pt>
                <c:pt idx="1468">
                  <c:v>126.26203</c:v>
                </c:pt>
                <c:pt idx="1469">
                  <c:v>126.26203</c:v>
                </c:pt>
                <c:pt idx="1470">
                  <c:v>126.26203</c:v>
                </c:pt>
                <c:pt idx="1471">
                  <c:v>126.26203</c:v>
                </c:pt>
                <c:pt idx="1472">
                  <c:v>126.50861999999999</c:v>
                </c:pt>
                <c:pt idx="1473">
                  <c:v>126.50861999999999</c:v>
                </c:pt>
                <c:pt idx="1474">
                  <c:v>126.50861999999999</c:v>
                </c:pt>
                <c:pt idx="1475">
                  <c:v>126.50861999999999</c:v>
                </c:pt>
                <c:pt idx="1476">
                  <c:v>126.50861999999999</c:v>
                </c:pt>
                <c:pt idx="1477">
                  <c:v>126.50861999999999</c:v>
                </c:pt>
                <c:pt idx="1478">
                  <c:v>126.50861999999999</c:v>
                </c:pt>
                <c:pt idx="1479">
                  <c:v>126.50861999999999</c:v>
                </c:pt>
                <c:pt idx="1480">
                  <c:v>126.50861999999999</c:v>
                </c:pt>
                <c:pt idx="1481">
                  <c:v>126.50861999999999</c:v>
                </c:pt>
                <c:pt idx="1482">
                  <c:v>126.50861999999999</c:v>
                </c:pt>
                <c:pt idx="1483">
                  <c:v>126.50861999999999</c:v>
                </c:pt>
                <c:pt idx="1484">
                  <c:v>126.50861999999999</c:v>
                </c:pt>
                <c:pt idx="1485">
                  <c:v>126.50861999999999</c:v>
                </c:pt>
                <c:pt idx="1486">
                  <c:v>126.50861999999999</c:v>
                </c:pt>
                <c:pt idx="1487">
                  <c:v>126.50861999999999</c:v>
                </c:pt>
                <c:pt idx="1488">
                  <c:v>126.50861999999999</c:v>
                </c:pt>
                <c:pt idx="1489">
                  <c:v>126.50861999999999</c:v>
                </c:pt>
                <c:pt idx="1490">
                  <c:v>126.50861999999999</c:v>
                </c:pt>
                <c:pt idx="1491">
                  <c:v>126.50861999999999</c:v>
                </c:pt>
                <c:pt idx="1492">
                  <c:v>126.50861999999999</c:v>
                </c:pt>
                <c:pt idx="1493">
                  <c:v>143.15766300000001</c:v>
                </c:pt>
                <c:pt idx="1494">
                  <c:v>143.15766300000001</c:v>
                </c:pt>
                <c:pt idx="1495">
                  <c:v>143.15766300000001</c:v>
                </c:pt>
                <c:pt idx="1496">
                  <c:v>143.15766300000001</c:v>
                </c:pt>
                <c:pt idx="1497">
                  <c:v>143.15766300000001</c:v>
                </c:pt>
                <c:pt idx="1498">
                  <c:v>143.15766300000001</c:v>
                </c:pt>
                <c:pt idx="1499">
                  <c:v>143.15766300000001</c:v>
                </c:pt>
                <c:pt idx="1500">
                  <c:v>143.15766300000001</c:v>
                </c:pt>
                <c:pt idx="1501">
                  <c:v>143.15766300000001</c:v>
                </c:pt>
                <c:pt idx="1502">
                  <c:v>143.15766300000001</c:v>
                </c:pt>
                <c:pt idx="1503">
                  <c:v>143.15766300000001</c:v>
                </c:pt>
                <c:pt idx="1504">
                  <c:v>143.15766300000001</c:v>
                </c:pt>
                <c:pt idx="1505">
                  <c:v>143.15766300000001</c:v>
                </c:pt>
                <c:pt idx="1506">
                  <c:v>143.15766300000001</c:v>
                </c:pt>
                <c:pt idx="1507">
                  <c:v>143.15766300000001</c:v>
                </c:pt>
                <c:pt idx="1508">
                  <c:v>143.15766300000001</c:v>
                </c:pt>
                <c:pt idx="1509">
                  <c:v>143.15766300000001</c:v>
                </c:pt>
                <c:pt idx="1510">
                  <c:v>143.15766300000001</c:v>
                </c:pt>
                <c:pt idx="1511">
                  <c:v>143.15766300000001</c:v>
                </c:pt>
                <c:pt idx="1512">
                  <c:v>143.15766300000001</c:v>
                </c:pt>
                <c:pt idx="1513">
                  <c:v>143.15766300000001</c:v>
                </c:pt>
              </c:numCache>
            </c:numRef>
          </c:val>
          <c:smooth val="0"/>
          <c:extLst>
            <c:ext xmlns:c16="http://schemas.microsoft.com/office/drawing/2014/chart" uri="{C3380CC4-5D6E-409C-BE32-E72D297353CC}">
              <c16:uniqueId val="{00000000-3A48-446F-A458-7035FB079716}"/>
            </c:ext>
          </c:extLst>
        </c:ser>
        <c:ser>
          <c:idx val="1"/>
          <c:order val="1"/>
          <c:tx>
            <c:strRef>
              <c:f>'Graf per ARCH'!$B$3</c:f>
              <c:strCache>
                <c:ptCount val="1"/>
                <c:pt idx="0">
                  <c:v>Precio Platts USGC HSFO </c:v>
                </c:pt>
              </c:strCache>
            </c:strRef>
          </c:tx>
          <c:spPr>
            <a:ln w="25400">
              <a:solidFill>
                <a:srgbClr val="865357"/>
              </a:solidFill>
              <a:prstDash val="solid"/>
            </a:ln>
          </c:spPr>
          <c:marker>
            <c:symbol val="none"/>
          </c:marker>
          <c:cat>
            <c:numRef>
              <c:f>Fuel!$C$184:$C$1697</c:f>
              <c:numCache>
                <c:formatCode>m/d/yyyy</c:formatCode>
                <c:ptCount val="1514"/>
                <c:pt idx="0">
                  <c:v>44546</c:v>
                </c:pt>
                <c:pt idx="1">
                  <c:v>44545</c:v>
                </c:pt>
                <c:pt idx="2">
                  <c:v>44544</c:v>
                </c:pt>
                <c:pt idx="3">
                  <c:v>44543</c:v>
                </c:pt>
                <c:pt idx="4">
                  <c:v>44540</c:v>
                </c:pt>
                <c:pt idx="5">
                  <c:v>44539</c:v>
                </c:pt>
                <c:pt idx="6">
                  <c:v>44538</c:v>
                </c:pt>
                <c:pt idx="7">
                  <c:v>44537</c:v>
                </c:pt>
                <c:pt idx="8">
                  <c:v>44536</c:v>
                </c:pt>
                <c:pt idx="9">
                  <c:v>44533</c:v>
                </c:pt>
                <c:pt idx="10">
                  <c:v>44532</c:v>
                </c:pt>
                <c:pt idx="11">
                  <c:v>44531</c:v>
                </c:pt>
                <c:pt idx="12">
                  <c:v>44530</c:v>
                </c:pt>
                <c:pt idx="13">
                  <c:v>44529</c:v>
                </c:pt>
                <c:pt idx="14">
                  <c:v>44524</c:v>
                </c:pt>
                <c:pt idx="15">
                  <c:v>44523</c:v>
                </c:pt>
                <c:pt idx="16">
                  <c:v>44522</c:v>
                </c:pt>
                <c:pt idx="17">
                  <c:v>44519</c:v>
                </c:pt>
                <c:pt idx="18">
                  <c:v>44518</c:v>
                </c:pt>
                <c:pt idx="19">
                  <c:v>44517</c:v>
                </c:pt>
                <c:pt idx="20">
                  <c:v>44516</c:v>
                </c:pt>
                <c:pt idx="21">
                  <c:v>44515</c:v>
                </c:pt>
                <c:pt idx="22">
                  <c:v>44512</c:v>
                </c:pt>
                <c:pt idx="23">
                  <c:v>44511</c:v>
                </c:pt>
                <c:pt idx="24">
                  <c:v>44510</c:v>
                </c:pt>
                <c:pt idx="25">
                  <c:v>44509</c:v>
                </c:pt>
                <c:pt idx="26">
                  <c:v>44508</c:v>
                </c:pt>
                <c:pt idx="27">
                  <c:v>44505</c:v>
                </c:pt>
                <c:pt idx="28">
                  <c:v>44504</c:v>
                </c:pt>
                <c:pt idx="29">
                  <c:v>44503</c:v>
                </c:pt>
                <c:pt idx="30">
                  <c:v>44502</c:v>
                </c:pt>
                <c:pt idx="31">
                  <c:v>44501</c:v>
                </c:pt>
                <c:pt idx="32">
                  <c:v>44498</c:v>
                </c:pt>
                <c:pt idx="33">
                  <c:v>44497</c:v>
                </c:pt>
                <c:pt idx="34">
                  <c:v>44496</c:v>
                </c:pt>
                <c:pt idx="35">
                  <c:v>44495</c:v>
                </c:pt>
                <c:pt idx="36">
                  <c:v>44494</c:v>
                </c:pt>
                <c:pt idx="37">
                  <c:v>44491</c:v>
                </c:pt>
                <c:pt idx="38">
                  <c:v>44490</c:v>
                </c:pt>
                <c:pt idx="39">
                  <c:v>44489</c:v>
                </c:pt>
                <c:pt idx="40">
                  <c:v>44488</c:v>
                </c:pt>
                <c:pt idx="41">
                  <c:v>44487</c:v>
                </c:pt>
                <c:pt idx="42">
                  <c:v>44484</c:v>
                </c:pt>
                <c:pt idx="43">
                  <c:v>44483</c:v>
                </c:pt>
                <c:pt idx="44">
                  <c:v>44482</c:v>
                </c:pt>
                <c:pt idx="45">
                  <c:v>44481</c:v>
                </c:pt>
                <c:pt idx="46">
                  <c:v>44480</c:v>
                </c:pt>
                <c:pt idx="47">
                  <c:v>44477</c:v>
                </c:pt>
                <c:pt idx="48">
                  <c:v>44476</c:v>
                </c:pt>
                <c:pt idx="49">
                  <c:v>44475</c:v>
                </c:pt>
                <c:pt idx="50">
                  <c:v>44474</c:v>
                </c:pt>
                <c:pt idx="51">
                  <c:v>44473</c:v>
                </c:pt>
                <c:pt idx="52">
                  <c:v>44470</c:v>
                </c:pt>
                <c:pt idx="53">
                  <c:v>44469</c:v>
                </c:pt>
                <c:pt idx="54">
                  <c:v>44468</c:v>
                </c:pt>
                <c:pt idx="55">
                  <c:v>44467</c:v>
                </c:pt>
                <c:pt idx="56">
                  <c:v>44464</c:v>
                </c:pt>
                <c:pt idx="57">
                  <c:v>44463</c:v>
                </c:pt>
                <c:pt idx="58">
                  <c:v>44462</c:v>
                </c:pt>
                <c:pt idx="59">
                  <c:v>44461</c:v>
                </c:pt>
                <c:pt idx="60">
                  <c:v>44460</c:v>
                </c:pt>
                <c:pt idx="61">
                  <c:v>44459</c:v>
                </c:pt>
                <c:pt idx="62">
                  <c:v>44456</c:v>
                </c:pt>
                <c:pt idx="63">
                  <c:v>44455</c:v>
                </c:pt>
                <c:pt idx="64">
                  <c:v>44454</c:v>
                </c:pt>
                <c:pt idx="65">
                  <c:v>44453</c:v>
                </c:pt>
                <c:pt idx="66">
                  <c:v>44452</c:v>
                </c:pt>
                <c:pt idx="67">
                  <c:v>44449</c:v>
                </c:pt>
                <c:pt idx="68">
                  <c:v>44448</c:v>
                </c:pt>
                <c:pt idx="69">
                  <c:v>44447</c:v>
                </c:pt>
                <c:pt idx="70">
                  <c:v>44446</c:v>
                </c:pt>
                <c:pt idx="71">
                  <c:v>44445</c:v>
                </c:pt>
                <c:pt idx="72">
                  <c:v>44442</c:v>
                </c:pt>
                <c:pt idx="73">
                  <c:v>44441</c:v>
                </c:pt>
                <c:pt idx="74">
                  <c:v>44440</c:v>
                </c:pt>
                <c:pt idx="75">
                  <c:v>44439</c:v>
                </c:pt>
                <c:pt idx="76">
                  <c:v>44438</c:v>
                </c:pt>
                <c:pt idx="77">
                  <c:v>44435</c:v>
                </c:pt>
                <c:pt idx="78">
                  <c:v>44434</c:v>
                </c:pt>
                <c:pt idx="79">
                  <c:v>44433</c:v>
                </c:pt>
                <c:pt idx="80">
                  <c:v>44432</c:v>
                </c:pt>
                <c:pt idx="81">
                  <c:v>44431</c:v>
                </c:pt>
                <c:pt idx="82">
                  <c:v>44428</c:v>
                </c:pt>
                <c:pt idx="83">
                  <c:v>44427</c:v>
                </c:pt>
                <c:pt idx="84">
                  <c:v>44426</c:v>
                </c:pt>
                <c:pt idx="85">
                  <c:v>44425</c:v>
                </c:pt>
                <c:pt idx="86">
                  <c:v>44424</c:v>
                </c:pt>
                <c:pt idx="87">
                  <c:v>44421</c:v>
                </c:pt>
                <c:pt idx="88">
                  <c:v>44420</c:v>
                </c:pt>
                <c:pt idx="89">
                  <c:v>44419</c:v>
                </c:pt>
                <c:pt idx="90">
                  <c:v>44418</c:v>
                </c:pt>
                <c:pt idx="91">
                  <c:v>44417</c:v>
                </c:pt>
                <c:pt idx="92">
                  <c:v>44414</c:v>
                </c:pt>
                <c:pt idx="93">
                  <c:v>44413</c:v>
                </c:pt>
                <c:pt idx="94">
                  <c:v>44412</c:v>
                </c:pt>
                <c:pt idx="95">
                  <c:v>44411</c:v>
                </c:pt>
                <c:pt idx="96">
                  <c:v>44410</c:v>
                </c:pt>
                <c:pt idx="97">
                  <c:v>44407</c:v>
                </c:pt>
                <c:pt idx="98">
                  <c:v>44406</c:v>
                </c:pt>
                <c:pt idx="99">
                  <c:v>44405</c:v>
                </c:pt>
                <c:pt idx="100">
                  <c:v>44404</c:v>
                </c:pt>
                <c:pt idx="101">
                  <c:v>44403</c:v>
                </c:pt>
                <c:pt idx="102">
                  <c:v>44400</c:v>
                </c:pt>
                <c:pt idx="103">
                  <c:v>44399</c:v>
                </c:pt>
                <c:pt idx="104">
                  <c:v>44398</c:v>
                </c:pt>
                <c:pt idx="105">
                  <c:v>44397</c:v>
                </c:pt>
                <c:pt idx="106">
                  <c:v>44396</c:v>
                </c:pt>
                <c:pt idx="107">
                  <c:v>44393</c:v>
                </c:pt>
                <c:pt idx="108">
                  <c:v>44392</c:v>
                </c:pt>
                <c:pt idx="109">
                  <c:v>44391</c:v>
                </c:pt>
                <c:pt idx="110">
                  <c:v>44390</c:v>
                </c:pt>
                <c:pt idx="111">
                  <c:v>44389</c:v>
                </c:pt>
                <c:pt idx="112">
                  <c:v>44386</c:v>
                </c:pt>
                <c:pt idx="113">
                  <c:v>44385</c:v>
                </c:pt>
                <c:pt idx="114">
                  <c:v>44384</c:v>
                </c:pt>
                <c:pt idx="115">
                  <c:v>44383</c:v>
                </c:pt>
                <c:pt idx="116">
                  <c:v>44382</c:v>
                </c:pt>
                <c:pt idx="117">
                  <c:v>44379</c:v>
                </c:pt>
                <c:pt idx="118">
                  <c:v>44378</c:v>
                </c:pt>
                <c:pt idx="119">
                  <c:v>44377</c:v>
                </c:pt>
                <c:pt idx="120">
                  <c:v>44376</c:v>
                </c:pt>
                <c:pt idx="121">
                  <c:v>44375</c:v>
                </c:pt>
                <c:pt idx="122">
                  <c:v>44372</c:v>
                </c:pt>
                <c:pt idx="123">
                  <c:v>44371</c:v>
                </c:pt>
                <c:pt idx="124">
                  <c:v>44370</c:v>
                </c:pt>
                <c:pt idx="125">
                  <c:v>44369</c:v>
                </c:pt>
                <c:pt idx="126">
                  <c:v>44368</c:v>
                </c:pt>
                <c:pt idx="127">
                  <c:v>44365</c:v>
                </c:pt>
                <c:pt idx="128">
                  <c:v>44364</c:v>
                </c:pt>
                <c:pt idx="129">
                  <c:v>44363</c:v>
                </c:pt>
                <c:pt idx="130">
                  <c:v>44362</c:v>
                </c:pt>
                <c:pt idx="131">
                  <c:v>44361</c:v>
                </c:pt>
                <c:pt idx="132">
                  <c:v>44358</c:v>
                </c:pt>
                <c:pt idx="133">
                  <c:v>44357</c:v>
                </c:pt>
                <c:pt idx="134">
                  <c:v>44350</c:v>
                </c:pt>
                <c:pt idx="135">
                  <c:v>44349</c:v>
                </c:pt>
                <c:pt idx="136">
                  <c:v>44348</c:v>
                </c:pt>
                <c:pt idx="137">
                  <c:v>44347</c:v>
                </c:pt>
                <c:pt idx="138">
                  <c:v>44344</c:v>
                </c:pt>
                <c:pt idx="139">
                  <c:v>44343</c:v>
                </c:pt>
                <c:pt idx="140">
                  <c:v>44342</c:v>
                </c:pt>
                <c:pt idx="141">
                  <c:v>44341</c:v>
                </c:pt>
                <c:pt idx="142">
                  <c:v>44340</c:v>
                </c:pt>
                <c:pt idx="143">
                  <c:v>44337</c:v>
                </c:pt>
                <c:pt idx="144">
                  <c:v>44336</c:v>
                </c:pt>
                <c:pt idx="145">
                  <c:v>44335</c:v>
                </c:pt>
                <c:pt idx="146">
                  <c:v>44334</c:v>
                </c:pt>
                <c:pt idx="147">
                  <c:v>44333</c:v>
                </c:pt>
                <c:pt idx="148">
                  <c:v>44330</c:v>
                </c:pt>
                <c:pt idx="149">
                  <c:v>44329</c:v>
                </c:pt>
                <c:pt idx="150">
                  <c:v>44328</c:v>
                </c:pt>
                <c:pt idx="151">
                  <c:v>44327</c:v>
                </c:pt>
                <c:pt idx="152">
                  <c:v>44326</c:v>
                </c:pt>
                <c:pt idx="153">
                  <c:v>44323</c:v>
                </c:pt>
                <c:pt idx="154">
                  <c:v>44322</c:v>
                </c:pt>
                <c:pt idx="155">
                  <c:v>44321</c:v>
                </c:pt>
                <c:pt idx="156">
                  <c:v>44320</c:v>
                </c:pt>
                <c:pt idx="157">
                  <c:v>44319</c:v>
                </c:pt>
                <c:pt idx="158">
                  <c:v>44316</c:v>
                </c:pt>
                <c:pt idx="159">
                  <c:v>44315</c:v>
                </c:pt>
                <c:pt idx="160">
                  <c:v>44314</c:v>
                </c:pt>
                <c:pt idx="161">
                  <c:v>44313</c:v>
                </c:pt>
                <c:pt idx="162">
                  <c:v>44312</c:v>
                </c:pt>
                <c:pt idx="163">
                  <c:v>44309</c:v>
                </c:pt>
                <c:pt idx="164">
                  <c:v>44308</c:v>
                </c:pt>
                <c:pt idx="165">
                  <c:v>44307</c:v>
                </c:pt>
                <c:pt idx="166">
                  <c:v>44306</c:v>
                </c:pt>
                <c:pt idx="167">
                  <c:v>44305</c:v>
                </c:pt>
                <c:pt idx="168">
                  <c:v>44302</c:v>
                </c:pt>
                <c:pt idx="169">
                  <c:v>44301</c:v>
                </c:pt>
                <c:pt idx="170">
                  <c:v>44300</c:v>
                </c:pt>
                <c:pt idx="171">
                  <c:v>44299</c:v>
                </c:pt>
                <c:pt idx="172">
                  <c:v>44298</c:v>
                </c:pt>
                <c:pt idx="173">
                  <c:v>44295</c:v>
                </c:pt>
                <c:pt idx="174">
                  <c:v>44294</c:v>
                </c:pt>
                <c:pt idx="175">
                  <c:v>44293</c:v>
                </c:pt>
                <c:pt idx="176">
                  <c:v>44292</c:v>
                </c:pt>
                <c:pt idx="177">
                  <c:v>44291</c:v>
                </c:pt>
                <c:pt idx="178">
                  <c:v>44288</c:v>
                </c:pt>
                <c:pt idx="179">
                  <c:v>44287</c:v>
                </c:pt>
                <c:pt idx="180">
                  <c:v>44286</c:v>
                </c:pt>
                <c:pt idx="181">
                  <c:v>44285</c:v>
                </c:pt>
                <c:pt idx="182">
                  <c:v>44284</c:v>
                </c:pt>
                <c:pt idx="183">
                  <c:v>44281</c:v>
                </c:pt>
                <c:pt idx="184">
                  <c:v>44280</c:v>
                </c:pt>
                <c:pt idx="185">
                  <c:v>44279</c:v>
                </c:pt>
                <c:pt idx="186">
                  <c:v>44278</c:v>
                </c:pt>
                <c:pt idx="187">
                  <c:v>44277</c:v>
                </c:pt>
                <c:pt idx="188">
                  <c:v>44274</c:v>
                </c:pt>
                <c:pt idx="189">
                  <c:v>44273</c:v>
                </c:pt>
                <c:pt idx="190">
                  <c:v>44272</c:v>
                </c:pt>
                <c:pt idx="191">
                  <c:v>44271</c:v>
                </c:pt>
                <c:pt idx="192">
                  <c:v>44270</c:v>
                </c:pt>
                <c:pt idx="193">
                  <c:v>44267</c:v>
                </c:pt>
                <c:pt idx="194">
                  <c:v>44266</c:v>
                </c:pt>
                <c:pt idx="195">
                  <c:v>44265</c:v>
                </c:pt>
                <c:pt idx="196">
                  <c:v>44264</c:v>
                </c:pt>
                <c:pt idx="197">
                  <c:v>44263</c:v>
                </c:pt>
                <c:pt idx="198">
                  <c:v>44260</c:v>
                </c:pt>
                <c:pt idx="199">
                  <c:v>44259</c:v>
                </c:pt>
                <c:pt idx="200">
                  <c:v>44258</c:v>
                </c:pt>
                <c:pt idx="201">
                  <c:v>44257</c:v>
                </c:pt>
                <c:pt idx="202">
                  <c:v>44256</c:v>
                </c:pt>
                <c:pt idx="203">
                  <c:v>44253</c:v>
                </c:pt>
                <c:pt idx="204">
                  <c:v>44252</c:v>
                </c:pt>
                <c:pt idx="205">
                  <c:v>44251</c:v>
                </c:pt>
                <c:pt idx="206">
                  <c:v>44250</c:v>
                </c:pt>
                <c:pt idx="207">
                  <c:v>44249</c:v>
                </c:pt>
                <c:pt idx="208">
                  <c:v>44246</c:v>
                </c:pt>
                <c:pt idx="209">
                  <c:v>44245</c:v>
                </c:pt>
                <c:pt idx="210">
                  <c:v>44244</c:v>
                </c:pt>
                <c:pt idx="211">
                  <c:v>44243</c:v>
                </c:pt>
                <c:pt idx="212">
                  <c:v>44242</c:v>
                </c:pt>
                <c:pt idx="213">
                  <c:v>44239</c:v>
                </c:pt>
                <c:pt idx="214">
                  <c:v>44238</c:v>
                </c:pt>
                <c:pt idx="215">
                  <c:v>44237</c:v>
                </c:pt>
                <c:pt idx="216">
                  <c:v>44236</c:v>
                </c:pt>
                <c:pt idx="217">
                  <c:v>44235</c:v>
                </c:pt>
                <c:pt idx="218">
                  <c:v>44232</c:v>
                </c:pt>
                <c:pt idx="219">
                  <c:v>44231</c:v>
                </c:pt>
                <c:pt idx="220">
                  <c:v>44230</c:v>
                </c:pt>
                <c:pt idx="221">
                  <c:v>44229</c:v>
                </c:pt>
                <c:pt idx="222">
                  <c:v>44228</c:v>
                </c:pt>
                <c:pt idx="223">
                  <c:v>44225</c:v>
                </c:pt>
                <c:pt idx="224">
                  <c:v>44224</c:v>
                </c:pt>
                <c:pt idx="225">
                  <c:v>44223</c:v>
                </c:pt>
                <c:pt idx="226">
                  <c:v>44222</c:v>
                </c:pt>
                <c:pt idx="227">
                  <c:v>44221</c:v>
                </c:pt>
                <c:pt idx="228">
                  <c:v>44218</c:v>
                </c:pt>
                <c:pt idx="229">
                  <c:v>44217</c:v>
                </c:pt>
                <c:pt idx="230">
                  <c:v>44216</c:v>
                </c:pt>
                <c:pt idx="231">
                  <c:v>44215</c:v>
                </c:pt>
                <c:pt idx="232">
                  <c:v>44214</c:v>
                </c:pt>
                <c:pt idx="233">
                  <c:v>44211</c:v>
                </c:pt>
                <c:pt idx="234">
                  <c:v>44210</c:v>
                </c:pt>
                <c:pt idx="235">
                  <c:v>44209</c:v>
                </c:pt>
                <c:pt idx="236">
                  <c:v>44208</c:v>
                </c:pt>
                <c:pt idx="237">
                  <c:v>44207</c:v>
                </c:pt>
                <c:pt idx="238">
                  <c:v>44204</c:v>
                </c:pt>
                <c:pt idx="239">
                  <c:v>44203</c:v>
                </c:pt>
                <c:pt idx="240">
                  <c:v>44202</c:v>
                </c:pt>
                <c:pt idx="241">
                  <c:v>44201</c:v>
                </c:pt>
                <c:pt idx="242">
                  <c:v>44200</c:v>
                </c:pt>
                <c:pt idx="243">
                  <c:v>44196</c:v>
                </c:pt>
                <c:pt idx="244">
                  <c:v>44195</c:v>
                </c:pt>
                <c:pt idx="245">
                  <c:v>44194</c:v>
                </c:pt>
                <c:pt idx="246">
                  <c:v>44193</c:v>
                </c:pt>
                <c:pt idx="247">
                  <c:v>44189</c:v>
                </c:pt>
                <c:pt idx="248">
                  <c:v>44188</c:v>
                </c:pt>
                <c:pt idx="249">
                  <c:v>44187</c:v>
                </c:pt>
                <c:pt idx="250">
                  <c:v>44186</c:v>
                </c:pt>
                <c:pt idx="251">
                  <c:v>44183</c:v>
                </c:pt>
                <c:pt idx="252">
                  <c:v>44182</c:v>
                </c:pt>
                <c:pt idx="253">
                  <c:v>44181</c:v>
                </c:pt>
                <c:pt idx="254">
                  <c:v>44180</c:v>
                </c:pt>
                <c:pt idx="255">
                  <c:v>44179</c:v>
                </c:pt>
                <c:pt idx="256">
                  <c:v>44176</c:v>
                </c:pt>
                <c:pt idx="257">
                  <c:v>44175</c:v>
                </c:pt>
                <c:pt idx="258">
                  <c:v>44174</c:v>
                </c:pt>
                <c:pt idx="259">
                  <c:v>44173</c:v>
                </c:pt>
                <c:pt idx="260">
                  <c:v>44172</c:v>
                </c:pt>
                <c:pt idx="261">
                  <c:v>44169</c:v>
                </c:pt>
                <c:pt idx="262">
                  <c:v>44168</c:v>
                </c:pt>
                <c:pt idx="263">
                  <c:v>44167</c:v>
                </c:pt>
                <c:pt idx="264">
                  <c:v>44166</c:v>
                </c:pt>
                <c:pt idx="265">
                  <c:v>44165</c:v>
                </c:pt>
                <c:pt idx="266">
                  <c:v>44162</c:v>
                </c:pt>
                <c:pt idx="267">
                  <c:v>44161</c:v>
                </c:pt>
                <c:pt idx="268">
                  <c:v>44160</c:v>
                </c:pt>
                <c:pt idx="269">
                  <c:v>44159</c:v>
                </c:pt>
                <c:pt idx="270">
                  <c:v>44158</c:v>
                </c:pt>
                <c:pt idx="271">
                  <c:v>44155</c:v>
                </c:pt>
                <c:pt idx="272">
                  <c:v>44154</c:v>
                </c:pt>
                <c:pt idx="273">
                  <c:v>44153</c:v>
                </c:pt>
                <c:pt idx="274">
                  <c:v>44152</c:v>
                </c:pt>
                <c:pt idx="275">
                  <c:v>44151</c:v>
                </c:pt>
                <c:pt idx="276">
                  <c:v>44148</c:v>
                </c:pt>
                <c:pt idx="277">
                  <c:v>44147</c:v>
                </c:pt>
                <c:pt idx="278">
                  <c:v>44146</c:v>
                </c:pt>
                <c:pt idx="279">
                  <c:v>44145</c:v>
                </c:pt>
                <c:pt idx="280">
                  <c:v>44144</c:v>
                </c:pt>
                <c:pt idx="281">
                  <c:v>44141</c:v>
                </c:pt>
                <c:pt idx="282">
                  <c:v>44140</c:v>
                </c:pt>
                <c:pt idx="283">
                  <c:v>44139</c:v>
                </c:pt>
                <c:pt idx="284">
                  <c:v>44138</c:v>
                </c:pt>
                <c:pt idx="285">
                  <c:v>44137</c:v>
                </c:pt>
                <c:pt idx="286">
                  <c:v>44134</c:v>
                </c:pt>
                <c:pt idx="287">
                  <c:v>44133</c:v>
                </c:pt>
                <c:pt idx="288">
                  <c:v>44132</c:v>
                </c:pt>
                <c:pt idx="289">
                  <c:v>44131</c:v>
                </c:pt>
                <c:pt idx="290">
                  <c:v>44130</c:v>
                </c:pt>
                <c:pt idx="291">
                  <c:v>44127</c:v>
                </c:pt>
                <c:pt idx="292">
                  <c:v>44126</c:v>
                </c:pt>
                <c:pt idx="293">
                  <c:v>44125</c:v>
                </c:pt>
                <c:pt idx="294">
                  <c:v>44124</c:v>
                </c:pt>
                <c:pt idx="295">
                  <c:v>44123</c:v>
                </c:pt>
                <c:pt idx="296">
                  <c:v>44120</c:v>
                </c:pt>
                <c:pt idx="297">
                  <c:v>44119</c:v>
                </c:pt>
                <c:pt idx="298">
                  <c:v>44118</c:v>
                </c:pt>
                <c:pt idx="299">
                  <c:v>44117</c:v>
                </c:pt>
                <c:pt idx="300">
                  <c:v>44116</c:v>
                </c:pt>
                <c:pt idx="301">
                  <c:v>44113</c:v>
                </c:pt>
                <c:pt idx="302">
                  <c:v>44112</c:v>
                </c:pt>
                <c:pt idx="303">
                  <c:v>44111</c:v>
                </c:pt>
                <c:pt idx="304">
                  <c:v>44110</c:v>
                </c:pt>
                <c:pt idx="305">
                  <c:v>44109</c:v>
                </c:pt>
                <c:pt idx="306">
                  <c:v>44106</c:v>
                </c:pt>
                <c:pt idx="307">
                  <c:v>44105</c:v>
                </c:pt>
                <c:pt idx="308">
                  <c:v>44104</c:v>
                </c:pt>
                <c:pt idx="309">
                  <c:v>44103</c:v>
                </c:pt>
                <c:pt idx="310">
                  <c:v>44102</c:v>
                </c:pt>
                <c:pt idx="311">
                  <c:v>44099</c:v>
                </c:pt>
                <c:pt idx="312">
                  <c:v>44098</c:v>
                </c:pt>
                <c:pt idx="313">
                  <c:v>44097</c:v>
                </c:pt>
                <c:pt idx="314">
                  <c:v>44096</c:v>
                </c:pt>
                <c:pt idx="315">
                  <c:v>44095</c:v>
                </c:pt>
                <c:pt idx="316">
                  <c:v>44092</c:v>
                </c:pt>
                <c:pt idx="317">
                  <c:v>44091</c:v>
                </c:pt>
                <c:pt idx="318">
                  <c:v>44090</c:v>
                </c:pt>
                <c:pt idx="319">
                  <c:v>44089</c:v>
                </c:pt>
                <c:pt idx="320">
                  <c:v>44088</c:v>
                </c:pt>
                <c:pt idx="321">
                  <c:v>44085</c:v>
                </c:pt>
                <c:pt idx="322">
                  <c:v>44084</c:v>
                </c:pt>
                <c:pt idx="323">
                  <c:v>44083</c:v>
                </c:pt>
                <c:pt idx="324">
                  <c:v>44082</c:v>
                </c:pt>
                <c:pt idx="325">
                  <c:v>44081</c:v>
                </c:pt>
                <c:pt idx="326">
                  <c:v>44078</c:v>
                </c:pt>
                <c:pt idx="327">
                  <c:v>44077</c:v>
                </c:pt>
                <c:pt idx="328">
                  <c:v>44076</c:v>
                </c:pt>
                <c:pt idx="329">
                  <c:v>44075</c:v>
                </c:pt>
                <c:pt idx="330">
                  <c:v>44074</c:v>
                </c:pt>
                <c:pt idx="331">
                  <c:v>44071</c:v>
                </c:pt>
                <c:pt idx="332">
                  <c:v>44070</c:v>
                </c:pt>
                <c:pt idx="333">
                  <c:v>44069</c:v>
                </c:pt>
                <c:pt idx="334">
                  <c:v>44068</c:v>
                </c:pt>
                <c:pt idx="335">
                  <c:v>44067</c:v>
                </c:pt>
                <c:pt idx="336">
                  <c:v>44064</c:v>
                </c:pt>
                <c:pt idx="337">
                  <c:v>44063</c:v>
                </c:pt>
                <c:pt idx="338">
                  <c:v>44062</c:v>
                </c:pt>
                <c:pt idx="339">
                  <c:v>44061</c:v>
                </c:pt>
                <c:pt idx="340">
                  <c:v>44060</c:v>
                </c:pt>
                <c:pt idx="341">
                  <c:v>44057</c:v>
                </c:pt>
                <c:pt idx="342">
                  <c:v>44056</c:v>
                </c:pt>
                <c:pt idx="343">
                  <c:v>44055</c:v>
                </c:pt>
                <c:pt idx="344">
                  <c:v>44054</c:v>
                </c:pt>
                <c:pt idx="345">
                  <c:v>44053</c:v>
                </c:pt>
                <c:pt idx="346">
                  <c:v>44050</c:v>
                </c:pt>
                <c:pt idx="347">
                  <c:v>44049</c:v>
                </c:pt>
                <c:pt idx="348">
                  <c:v>44048</c:v>
                </c:pt>
                <c:pt idx="349">
                  <c:v>44047</c:v>
                </c:pt>
                <c:pt idx="350">
                  <c:v>44046</c:v>
                </c:pt>
                <c:pt idx="351">
                  <c:v>44043</c:v>
                </c:pt>
                <c:pt idx="352">
                  <c:v>44042</c:v>
                </c:pt>
                <c:pt idx="353">
                  <c:v>44041</c:v>
                </c:pt>
                <c:pt idx="354">
                  <c:v>44040</c:v>
                </c:pt>
                <c:pt idx="355">
                  <c:v>44039</c:v>
                </c:pt>
                <c:pt idx="356">
                  <c:v>44036</c:v>
                </c:pt>
                <c:pt idx="357">
                  <c:v>44035</c:v>
                </c:pt>
                <c:pt idx="358">
                  <c:v>44034</c:v>
                </c:pt>
                <c:pt idx="359">
                  <c:v>44033</c:v>
                </c:pt>
                <c:pt idx="360">
                  <c:v>44032</c:v>
                </c:pt>
                <c:pt idx="361">
                  <c:v>44029</c:v>
                </c:pt>
                <c:pt idx="362">
                  <c:v>44028</c:v>
                </c:pt>
                <c:pt idx="363">
                  <c:v>44027</c:v>
                </c:pt>
                <c:pt idx="364">
                  <c:v>44026</c:v>
                </c:pt>
                <c:pt idx="365">
                  <c:v>44025</c:v>
                </c:pt>
                <c:pt idx="366">
                  <c:v>44022</c:v>
                </c:pt>
                <c:pt idx="367">
                  <c:v>44021</c:v>
                </c:pt>
                <c:pt idx="368">
                  <c:v>44020</c:v>
                </c:pt>
                <c:pt idx="369">
                  <c:v>44019</c:v>
                </c:pt>
                <c:pt idx="370">
                  <c:v>44018</c:v>
                </c:pt>
                <c:pt idx="371">
                  <c:v>44015</c:v>
                </c:pt>
                <c:pt idx="372">
                  <c:v>44014</c:v>
                </c:pt>
                <c:pt idx="373">
                  <c:v>44013</c:v>
                </c:pt>
                <c:pt idx="374">
                  <c:v>44012</c:v>
                </c:pt>
                <c:pt idx="375">
                  <c:v>44011</c:v>
                </c:pt>
                <c:pt idx="376">
                  <c:v>44008</c:v>
                </c:pt>
                <c:pt idx="377">
                  <c:v>44007</c:v>
                </c:pt>
                <c:pt idx="378">
                  <c:v>44006</c:v>
                </c:pt>
                <c:pt idx="379">
                  <c:v>44005</c:v>
                </c:pt>
                <c:pt idx="380">
                  <c:v>44004</c:v>
                </c:pt>
                <c:pt idx="381">
                  <c:v>44001</c:v>
                </c:pt>
                <c:pt idx="382">
                  <c:v>44000</c:v>
                </c:pt>
                <c:pt idx="383">
                  <c:v>43999</c:v>
                </c:pt>
                <c:pt idx="384">
                  <c:v>43998</c:v>
                </c:pt>
                <c:pt idx="385">
                  <c:v>43997</c:v>
                </c:pt>
                <c:pt idx="386">
                  <c:v>43994</c:v>
                </c:pt>
                <c:pt idx="387">
                  <c:v>43993</c:v>
                </c:pt>
                <c:pt idx="388">
                  <c:v>43992</c:v>
                </c:pt>
                <c:pt idx="389">
                  <c:v>43991</c:v>
                </c:pt>
                <c:pt idx="390">
                  <c:v>43990</c:v>
                </c:pt>
                <c:pt idx="391">
                  <c:v>43987</c:v>
                </c:pt>
                <c:pt idx="392">
                  <c:v>43986</c:v>
                </c:pt>
                <c:pt idx="393">
                  <c:v>43985</c:v>
                </c:pt>
                <c:pt idx="394">
                  <c:v>43984</c:v>
                </c:pt>
                <c:pt idx="395">
                  <c:v>43983</c:v>
                </c:pt>
                <c:pt idx="396">
                  <c:v>43980</c:v>
                </c:pt>
                <c:pt idx="397">
                  <c:v>43979</c:v>
                </c:pt>
                <c:pt idx="398">
                  <c:v>43978</c:v>
                </c:pt>
                <c:pt idx="399">
                  <c:v>43977</c:v>
                </c:pt>
                <c:pt idx="400">
                  <c:v>43973</c:v>
                </c:pt>
                <c:pt idx="401">
                  <c:v>43972</c:v>
                </c:pt>
                <c:pt idx="402">
                  <c:v>43971</c:v>
                </c:pt>
                <c:pt idx="403">
                  <c:v>43970</c:v>
                </c:pt>
                <c:pt idx="404">
                  <c:v>43969</c:v>
                </c:pt>
                <c:pt idx="405">
                  <c:v>43966</c:v>
                </c:pt>
                <c:pt idx="406">
                  <c:v>43965</c:v>
                </c:pt>
                <c:pt idx="407">
                  <c:v>43964</c:v>
                </c:pt>
                <c:pt idx="408">
                  <c:v>43963</c:v>
                </c:pt>
                <c:pt idx="409">
                  <c:v>43962</c:v>
                </c:pt>
                <c:pt idx="410">
                  <c:v>43959</c:v>
                </c:pt>
                <c:pt idx="411">
                  <c:v>43958</c:v>
                </c:pt>
                <c:pt idx="412">
                  <c:v>43957</c:v>
                </c:pt>
                <c:pt idx="413">
                  <c:v>43956</c:v>
                </c:pt>
                <c:pt idx="414">
                  <c:v>43955</c:v>
                </c:pt>
                <c:pt idx="415">
                  <c:v>43952</c:v>
                </c:pt>
                <c:pt idx="416">
                  <c:v>43951</c:v>
                </c:pt>
                <c:pt idx="417">
                  <c:v>43950</c:v>
                </c:pt>
                <c:pt idx="418">
                  <c:v>43949</c:v>
                </c:pt>
                <c:pt idx="419">
                  <c:v>43948</c:v>
                </c:pt>
                <c:pt idx="420">
                  <c:v>43945</c:v>
                </c:pt>
                <c:pt idx="421">
                  <c:v>43944</c:v>
                </c:pt>
                <c:pt idx="422">
                  <c:v>43943</c:v>
                </c:pt>
                <c:pt idx="423">
                  <c:v>43942</c:v>
                </c:pt>
                <c:pt idx="424">
                  <c:v>43941</c:v>
                </c:pt>
                <c:pt idx="425">
                  <c:v>43938</c:v>
                </c:pt>
                <c:pt idx="426">
                  <c:v>43937</c:v>
                </c:pt>
                <c:pt idx="427">
                  <c:v>43936</c:v>
                </c:pt>
                <c:pt idx="428">
                  <c:v>43935</c:v>
                </c:pt>
                <c:pt idx="429">
                  <c:v>43934</c:v>
                </c:pt>
                <c:pt idx="430">
                  <c:v>43930</c:v>
                </c:pt>
                <c:pt idx="431">
                  <c:v>43929</c:v>
                </c:pt>
                <c:pt idx="432">
                  <c:v>43928</c:v>
                </c:pt>
                <c:pt idx="433">
                  <c:v>43927</c:v>
                </c:pt>
                <c:pt idx="434">
                  <c:v>43924</c:v>
                </c:pt>
                <c:pt idx="435">
                  <c:v>43923</c:v>
                </c:pt>
                <c:pt idx="436">
                  <c:v>43922</c:v>
                </c:pt>
                <c:pt idx="437">
                  <c:v>43921</c:v>
                </c:pt>
                <c:pt idx="438">
                  <c:v>43920</c:v>
                </c:pt>
                <c:pt idx="439">
                  <c:v>43917</c:v>
                </c:pt>
                <c:pt idx="440">
                  <c:v>43916</c:v>
                </c:pt>
                <c:pt idx="441">
                  <c:v>43915</c:v>
                </c:pt>
                <c:pt idx="442">
                  <c:v>43914</c:v>
                </c:pt>
                <c:pt idx="443">
                  <c:v>43913</c:v>
                </c:pt>
                <c:pt idx="444">
                  <c:v>43910</c:v>
                </c:pt>
                <c:pt idx="445">
                  <c:v>43909</c:v>
                </c:pt>
                <c:pt idx="446">
                  <c:v>43908</c:v>
                </c:pt>
                <c:pt idx="447">
                  <c:v>43907</c:v>
                </c:pt>
                <c:pt idx="448">
                  <c:v>43906</c:v>
                </c:pt>
                <c:pt idx="449">
                  <c:v>43903</c:v>
                </c:pt>
                <c:pt idx="450">
                  <c:v>43902</c:v>
                </c:pt>
                <c:pt idx="451">
                  <c:v>43901</c:v>
                </c:pt>
                <c:pt idx="452">
                  <c:v>43900</c:v>
                </c:pt>
                <c:pt idx="453">
                  <c:v>43899</c:v>
                </c:pt>
                <c:pt idx="454">
                  <c:v>43896</c:v>
                </c:pt>
                <c:pt idx="455">
                  <c:v>43895</c:v>
                </c:pt>
                <c:pt idx="456">
                  <c:v>43894</c:v>
                </c:pt>
                <c:pt idx="457">
                  <c:v>43893</c:v>
                </c:pt>
                <c:pt idx="458">
                  <c:v>43892</c:v>
                </c:pt>
                <c:pt idx="459">
                  <c:v>43889</c:v>
                </c:pt>
                <c:pt idx="460">
                  <c:v>43888</c:v>
                </c:pt>
                <c:pt idx="461">
                  <c:v>43887</c:v>
                </c:pt>
                <c:pt idx="462">
                  <c:v>43886</c:v>
                </c:pt>
                <c:pt idx="463">
                  <c:v>43885</c:v>
                </c:pt>
                <c:pt idx="464">
                  <c:v>43882</c:v>
                </c:pt>
                <c:pt idx="465">
                  <c:v>43881</c:v>
                </c:pt>
                <c:pt idx="466">
                  <c:v>43880</c:v>
                </c:pt>
                <c:pt idx="467">
                  <c:v>43879</c:v>
                </c:pt>
                <c:pt idx="468">
                  <c:v>43875</c:v>
                </c:pt>
                <c:pt idx="469">
                  <c:v>43874</c:v>
                </c:pt>
                <c:pt idx="470">
                  <c:v>43873</c:v>
                </c:pt>
                <c:pt idx="471">
                  <c:v>43872</c:v>
                </c:pt>
                <c:pt idx="472">
                  <c:v>43871</c:v>
                </c:pt>
                <c:pt idx="473">
                  <c:v>43868</c:v>
                </c:pt>
                <c:pt idx="474">
                  <c:v>43867</c:v>
                </c:pt>
                <c:pt idx="475">
                  <c:v>43866</c:v>
                </c:pt>
                <c:pt idx="476">
                  <c:v>43865</c:v>
                </c:pt>
                <c:pt idx="477">
                  <c:v>43864</c:v>
                </c:pt>
                <c:pt idx="478">
                  <c:v>43861</c:v>
                </c:pt>
                <c:pt idx="479">
                  <c:v>43860</c:v>
                </c:pt>
                <c:pt idx="480">
                  <c:v>43859</c:v>
                </c:pt>
                <c:pt idx="481">
                  <c:v>43858</c:v>
                </c:pt>
                <c:pt idx="482">
                  <c:v>43857</c:v>
                </c:pt>
                <c:pt idx="483">
                  <c:v>43854</c:v>
                </c:pt>
                <c:pt idx="484">
                  <c:v>43853</c:v>
                </c:pt>
                <c:pt idx="485">
                  <c:v>43852</c:v>
                </c:pt>
                <c:pt idx="486">
                  <c:v>43851</c:v>
                </c:pt>
                <c:pt idx="487">
                  <c:v>43847</c:v>
                </c:pt>
                <c:pt idx="488">
                  <c:v>43846</c:v>
                </c:pt>
                <c:pt idx="489">
                  <c:v>43845</c:v>
                </c:pt>
                <c:pt idx="490">
                  <c:v>43844</c:v>
                </c:pt>
                <c:pt idx="491">
                  <c:v>43843</c:v>
                </c:pt>
                <c:pt idx="492">
                  <c:v>43840</c:v>
                </c:pt>
                <c:pt idx="493">
                  <c:v>43839</c:v>
                </c:pt>
                <c:pt idx="494">
                  <c:v>43838</c:v>
                </c:pt>
                <c:pt idx="495">
                  <c:v>43837</c:v>
                </c:pt>
                <c:pt idx="496">
                  <c:v>43836</c:v>
                </c:pt>
                <c:pt idx="497">
                  <c:v>43833</c:v>
                </c:pt>
                <c:pt idx="498">
                  <c:v>43832</c:v>
                </c:pt>
                <c:pt idx="499">
                  <c:v>43830</c:v>
                </c:pt>
                <c:pt idx="500">
                  <c:v>43829</c:v>
                </c:pt>
                <c:pt idx="501">
                  <c:v>43826</c:v>
                </c:pt>
                <c:pt idx="502">
                  <c:v>43825</c:v>
                </c:pt>
                <c:pt idx="503">
                  <c:v>43823</c:v>
                </c:pt>
                <c:pt idx="504">
                  <c:v>43822</c:v>
                </c:pt>
                <c:pt idx="505">
                  <c:v>43819</c:v>
                </c:pt>
                <c:pt idx="506">
                  <c:v>43818</c:v>
                </c:pt>
                <c:pt idx="507">
                  <c:v>43817</c:v>
                </c:pt>
                <c:pt idx="508">
                  <c:v>43816</c:v>
                </c:pt>
                <c:pt idx="509">
                  <c:v>43815</c:v>
                </c:pt>
                <c:pt idx="510">
                  <c:v>43812</c:v>
                </c:pt>
                <c:pt idx="511">
                  <c:v>43811</c:v>
                </c:pt>
                <c:pt idx="512">
                  <c:v>43810</c:v>
                </c:pt>
                <c:pt idx="513">
                  <c:v>43809</c:v>
                </c:pt>
                <c:pt idx="514">
                  <c:v>43808</c:v>
                </c:pt>
                <c:pt idx="515">
                  <c:v>43805</c:v>
                </c:pt>
                <c:pt idx="516">
                  <c:v>43804</c:v>
                </c:pt>
                <c:pt idx="517">
                  <c:v>43803</c:v>
                </c:pt>
                <c:pt idx="518">
                  <c:v>43802</c:v>
                </c:pt>
                <c:pt idx="519">
                  <c:v>43801</c:v>
                </c:pt>
                <c:pt idx="520">
                  <c:v>43796</c:v>
                </c:pt>
                <c:pt idx="521">
                  <c:v>43795</c:v>
                </c:pt>
                <c:pt idx="522">
                  <c:v>43794</c:v>
                </c:pt>
                <c:pt idx="523">
                  <c:v>43791</c:v>
                </c:pt>
                <c:pt idx="524">
                  <c:v>43790</c:v>
                </c:pt>
                <c:pt idx="525">
                  <c:v>43789</c:v>
                </c:pt>
                <c:pt idx="526">
                  <c:v>43788</c:v>
                </c:pt>
                <c:pt idx="527">
                  <c:v>43787</c:v>
                </c:pt>
                <c:pt idx="528">
                  <c:v>43784</c:v>
                </c:pt>
                <c:pt idx="529">
                  <c:v>43783</c:v>
                </c:pt>
                <c:pt idx="530">
                  <c:v>43782</c:v>
                </c:pt>
                <c:pt idx="531">
                  <c:v>43781</c:v>
                </c:pt>
                <c:pt idx="532">
                  <c:v>43780</c:v>
                </c:pt>
                <c:pt idx="533">
                  <c:v>43777</c:v>
                </c:pt>
                <c:pt idx="534">
                  <c:v>43776</c:v>
                </c:pt>
                <c:pt idx="535">
                  <c:v>43775</c:v>
                </c:pt>
                <c:pt idx="536">
                  <c:v>43774</c:v>
                </c:pt>
                <c:pt idx="537">
                  <c:v>43773</c:v>
                </c:pt>
                <c:pt idx="538">
                  <c:v>43770</c:v>
                </c:pt>
                <c:pt idx="539">
                  <c:v>43769</c:v>
                </c:pt>
                <c:pt idx="540">
                  <c:v>43768</c:v>
                </c:pt>
                <c:pt idx="541">
                  <c:v>43767</c:v>
                </c:pt>
                <c:pt idx="542">
                  <c:v>43766</c:v>
                </c:pt>
                <c:pt idx="543">
                  <c:v>43763</c:v>
                </c:pt>
                <c:pt idx="544">
                  <c:v>43762</c:v>
                </c:pt>
                <c:pt idx="545">
                  <c:v>43761</c:v>
                </c:pt>
                <c:pt idx="546">
                  <c:v>43760</c:v>
                </c:pt>
                <c:pt idx="547">
                  <c:v>43759</c:v>
                </c:pt>
                <c:pt idx="548">
                  <c:v>43756</c:v>
                </c:pt>
                <c:pt idx="549">
                  <c:v>43755</c:v>
                </c:pt>
                <c:pt idx="550">
                  <c:v>43754</c:v>
                </c:pt>
                <c:pt idx="551">
                  <c:v>43753</c:v>
                </c:pt>
                <c:pt idx="552">
                  <c:v>43752</c:v>
                </c:pt>
                <c:pt idx="553">
                  <c:v>43749</c:v>
                </c:pt>
                <c:pt idx="554">
                  <c:v>43748</c:v>
                </c:pt>
                <c:pt idx="555">
                  <c:v>43747</c:v>
                </c:pt>
                <c:pt idx="556">
                  <c:v>43746</c:v>
                </c:pt>
                <c:pt idx="557">
                  <c:v>43745</c:v>
                </c:pt>
                <c:pt idx="558">
                  <c:v>43742</c:v>
                </c:pt>
                <c:pt idx="559">
                  <c:v>43741</c:v>
                </c:pt>
                <c:pt idx="560">
                  <c:v>43740</c:v>
                </c:pt>
                <c:pt idx="561">
                  <c:v>43739</c:v>
                </c:pt>
                <c:pt idx="562">
                  <c:v>43738</c:v>
                </c:pt>
                <c:pt idx="563">
                  <c:v>43735</c:v>
                </c:pt>
                <c:pt idx="564">
                  <c:v>43734</c:v>
                </c:pt>
                <c:pt idx="565">
                  <c:v>43733</c:v>
                </c:pt>
                <c:pt idx="566">
                  <c:v>43732</c:v>
                </c:pt>
                <c:pt idx="567">
                  <c:v>43731</c:v>
                </c:pt>
                <c:pt idx="568">
                  <c:v>43728</c:v>
                </c:pt>
                <c:pt idx="569">
                  <c:v>43727</c:v>
                </c:pt>
                <c:pt idx="570">
                  <c:v>43726</c:v>
                </c:pt>
                <c:pt idx="571">
                  <c:v>43725</c:v>
                </c:pt>
                <c:pt idx="572">
                  <c:v>43724</c:v>
                </c:pt>
                <c:pt idx="573">
                  <c:v>43721</c:v>
                </c:pt>
                <c:pt idx="574">
                  <c:v>43720</c:v>
                </c:pt>
                <c:pt idx="575">
                  <c:v>43719</c:v>
                </c:pt>
                <c:pt idx="576">
                  <c:v>43718</c:v>
                </c:pt>
                <c:pt idx="577">
                  <c:v>43717</c:v>
                </c:pt>
                <c:pt idx="578">
                  <c:v>43714</c:v>
                </c:pt>
                <c:pt idx="579">
                  <c:v>43713</c:v>
                </c:pt>
                <c:pt idx="580">
                  <c:v>43712</c:v>
                </c:pt>
                <c:pt idx="581">
                  <c:v>43711</c:v>
                </c:pt>
                <c:pt idx="582">
                  <c:v>43710</c:v>
                </c:pt>
                <c:pt idx="583">
                  <c:v>43707</c:v>
                </c:pt>
                <c:pt idx="584">
                  <c:v>43706</c:v>
                </c:pt>
                <c:pt idx="585">
                  <c:v>43705</c:v>
                </c:pt>
                <c:pt idx="586">
                  <c:v>43704</c:v>
                </c:pt>
                <c:pt idx="587">
                  <c:v>43703</c:v>
                </c:pt>
                <c:pt idx="588">
                  <c:v>43700</c:v>
                </c:pt>
                <c:pt idx="589">
                  <c:v>43699</c:v>
                </c:pt>
                <c:pt idx="590">
                  <c:v>43698</c:v>
                </c:pt>
                <c:pt idx="591">
                  <c:v>43697</c:v>
                </c:pt>
                <c:pt idx="592">
                  <c:v>43696</c:v>
                </c:pt>
                <c:pt idx="593">
                  <c:v>43693</c:v>
                </c:pt>
                <c:pt idx="594">
                  <c:v>43692</c:v>
                </c:pt>
                <c:pt idx="595">
                  <c:v>43691</c:v>
                </c:pt>
                <c:pt idx="596">
                  <c:v>43690</c:v>
                </c:pt>
                <c:pt idx="597">
                  <c:v>43689</c:v>
                </c:pt>
                <c:pt idx="598">
                  <c:v>43686</c:v>
                </c:pt>
                <c:pt idx="599">
                  <c:v>43685</c:v>
                </c:pt>
                <c:pt idx="600">
                  <c:v>43684</c:v>
                </c:pt>
                <c:pt idx="601">
                  <c:v>43683</c:v>
                </c:pt>
                <c:pt idx="602">
                  <c:v>43682</c:v>
                </c:pt>
                <c:pt idx="603">
                  <c:v>43679</c:v>
                </c:pt>
                <c:pt idx="604">
                  <c:v>43678</c:v>
                </c:pt>
                <c:pt idx="605">
                  <c:v>43677</c:v>
                </c:pt>
                <c:pt idx="606">
                  <c:v>43676</c:v>
                </c:pt>
                <c:pt idx="607">
                  <c:v>43675</c:v>
                </c:pt>
                <c:pt idx="608">
                  <c:v>43672</c:v>
                </c:pt>
                <c:pt idx="609">
                  <c:v>43671</c:v>
                </c:pt>
                <c:pt idx="610">
                  <c:v>43670</c:v>
                </c:pt>
                <c:pt idx="611">
                  <c:v>43669</c:v>
                </c:pt>
                <c:pt idx="612">
                  <c:v>43668</c:v>
                </c:pt>
                <c:pt idx="613">
                  <c:v>43665</c:v>
                </c:pt>
                <c:pt idx="614">
                  <c:v>43664</c:v>
                </c:pt>
                <c:pt idx="615">
                  <c:v>43663</c:v>
                </c:pt>
                <c:pt idx="616">
                  <c:v>43662</c:v>
                </c:pt>
                <c:pt idx="617">
                  <c:v>43661</c:v>
                </c:pt>
                <c:pt idx="618">
                  <c:v>43658</c:v>
                </c:pt>
                <c:pt idx="619">
                  <c:v>43657</c:v>
                </c:pt>
                <c:pt idx="620">
                  <c:v>43656</c:v>
                </c:pt>
                <c:pt idx="621">
                  <c:v>43655</c:v>
                </c:pt>
                <c:pt idx="622">
                  <c:v>43654</c:v>
                </c:pt>
                <c:pt idx="623">
                  <c:v>43651</c:v>
                </c:pt>
                <c:pt idx="624">
                  <c:v>43650</c:v>
                </c:pt>
                <c:pt idx="625">
                  <c:v>43649</c:v>
                </c:pt>
                <c:pt idx="626">
                  <c:v>43648</c:v>
                </c:pt>
                <c:pt idx="627">
                  <c:v>43647</c:v>
                </c:pt>
                <c:pt idx="628">
                  <c:v>43644</c:v>
                </c:pt>
                <c:pt idx="629">
                  <c:v>43643</c:v>
                </c:pt>
                <c:pt idx="630">
                  <c:v>43642</c:v>
                </c:pt>
                <c:pt idx="631">
                  <c:v>43641</c:v>
                </c:pt>
                <c:pt idx="632">
                  <c:v>43640</c:v>
                </c:pt>
                <c:pt idx="633">
                  <c:v>43637</c:v>
                </c:pt>
                <c:pt idx="634">
                  <c:v>43636</c:v>
                </c:pt>
                <c:pt idx="635">
                  <c:v>43635</c:v>
                </c:pt>
                <c:pt idx="636">
                  <c:v>43634</c:v>
                </c:pt>
                <c:pt idx="637">
                  <c:v>43633</c:v>
                </c:pt>
                <c:pt idx="638">
                  <c:v>43630</c:v>
                </c:pt>
                <c:pt idx="639">
                  <c:v>43629</c:v>
                </c:pt>
                <c:pt idx="640">
                  <c:v>43628</c:v>
                </c:pt>
                <c:pt idx="641">
                  <c:v>43627</c:v>
                </c:pt>
                <c:pt idx="642">
                  <c:v>43626</c:v>
                </c:pt>
                <c:pt idx="643">
                  <c:v>43623</c:v>
                </c:pt>
                <c:pt idx="644">
                  <c:v>43622</c:v>
                </c:pt>
                <c:pt idx="645">
                  <c:v>43621</c:v>
                </c:pt>
                <c:pt idx="646">
                  <c:v>43620</c:v>
                </c:pt>
                <c:pt idx="647">
                  <c:v>43619</c:v>
                </c:pt>
                <c:pt idx="648">
                  <c:v>43616</c:v>
                </c:pt>
                <c:pt idx="649">
                  <c:v>43615</c:v>
                </c:pt>
                <c:pt idx="650">
                  <c:v>43614</c:v>
                </c:pt>
                <c:pt idx="651">
                  <c:v>43613</c:v>
                </c:pt>
                <c:pt idx="652">
                  <c:v>43612</c:v>
                </c:pt>
                <c:pt idx="653">
                  <c:v>43609</c:v>
                </c:pt>
                <c:pt idx="654">
                  <c:v>43608</c:v>
                </c:pt>
                <c:pt idx="655">
                  <c:v>43607</c:v>
                </c:pt>
                <c:pt idx="656">
                  <c:v>43606</c:v>
                </c:pt>
                <c:pt idx="657">
                  <c:v>43605</c:v>
                </c:pt>
                <c:pt idx="658">
                  <c:v>43602</c:v>
                </c:pt>
                <c:pt idx="659">
                  <c:v>43601</c:v>
                </c:pt>
                <c:pt idx="660">
                  <c:v>43600</c:v>
                </c:pt>
                <c:pt idx="661">
                  <c:v>43599</c:v>
                </c:pt>
                <c:pt idx="662">
                  <c:v>43598</c:v>
                </c:pt>
                <c:pt idx="663">
                  <c:v>43595</c:v>
                </c:pt>
                <c:pt idx="664">
                  <c:v>43594</c:v>
                </c:pt>
                <c:pt idx="665">
                  <c:v>43593</c:v>
                </c:pt>
                <c:pt idx="666">
                  <c:v>43592</c:v>
                </c:pt>
                <c:pt idx="667">
                  <c:v>43591</c:v>
                </c:pt>
                <c:pt idx="668">
                  <c:v>43588</c:v>
                </c:pt>
                <c:pt idx="669">
                  <c:v>43587</c:v>
                </c:pt>
                <c:pt idx="670">
                  <c:v>43586</c:v>
                </c:pt>
                <c:pt idx="671">
                  <c:v>43585</c:v>
                </c:pt>
                <c:pt idx="672">
                  <c:v>43584</c:v>
                </c:pt>
                <c:pt idx="673">
                  <c:v>43581</c:v>
                </c:pt>
                <c:pt idx="674">
                  <c:v>43580</c:v>
                </c:pt>
                <c:pt idx="675">
                  <c:v>43579</c:v>
                </c:pt>
                <c:pt idx="676">
                  <c:v>43578</c:v>
                </c:pt>
                <c:pt idx="677">
                  <c:v>43577</c:v>
                </c:pt>
                <c:pt idx="678">
                  <c:v>43574</c:v>
                </c:pt>
                <c:pt idx="679">
                  <c:v>43573</c:v>
                </c:pt>
                <c:pt idx="680">
                  <c:v>43572</c:v>
                </c:pt>
                <c:pt idx="681">
                  <c:v>43571</c:v>
                </c:pt>
                <c:pt idx="682">
                  <c:v>43570</c:v>
                </c:pt>
                <c:pt idx="683">
                  <c:v>43567</c:v>
                </c:pt>
                <c:pt idx="684">
                  <c:v>43566</c:v>
                </c:pt>
                <c:pt idx="685">
                  <c:v>43565</c:v>
                </c:pt>
                <c:pt idx="686">
                  <c:v>43564</c:v>
                </c:pt>
                <c:pt idx="687">
                  <c:v>43563</c:v>
                </c:pt>
                <c:pt idx="688">
                  <c:v>43560</c:v>
                </c:pt>
                <c:pt idx="689">
                  <c:v>43559</c:v>
                </c:pt>
                <c:pt idx="690">
                  <c:v>43558</c:v>
                </c:pt>
                <c:pt idx="691">
                  <c:v>43557</c:v>
                </c:pt>
                <c:pt idx="692">
                  <c:v>43556</c:v>
                </c:pt>
                <c:pt idx="693">
                  <c:v>43553</c:v>
                </c:pt>
                <c:pt idx="694">
                  <c:v>43552</c:v>
                </c:pt>
                <c:pt idx="695">
                  <c:v>43551</c:v>
                </c:pt>
                <c:pt idx="696">
                  <c:v>43550</c:v>
                </c:pt>
                <c:pt idx="697">
                  <c:v>43549</c:v>
                </c:pt>
                <c:pt idx="698">
                  <c:v>43546</c:v>
                </c:pt>
                <c:pt idx="699">
                  <c:v>43545</c:v>
                </c:pt>
                <c:pt idx="700">
                  <c:v>43544</c:v>
                </c:pt>
                <c:pt idx="701">
                  <c:v>43543</c:v>
                </c:pt>
                <c:pt idx="702">
                  <c:v>43542</c:v>
                </c:pt>
                <c:pt idx="703">
                  <c:v>43539</c:v>
                </c:pt>
                <c:pt idx="704">
                  <c:v>43538</c:v>
                </c:pt>
                <c:pt idx="705">
                  <c:v>43537</c:v>
                </c:pt>
                <c:pt idx="706">
                  <c:v>43536</c:v>
                </c:pt>
                <c:pt idx="707">
                  <c:v>43535</c:v>
                </c:pt>
                <c:pt idx="708">
                  <c:v>43532</c:v>
                </c:pt>
                <c:pt idx="709">
                  <c:v>43531</c:v>
                </c:pt>
                <c:pt idx="710">
                  <c:v>43530</c:v>
                </c:pt>
                <c:pt idx="711">
                  <c:v>43529</c:v>
                </c:pt>
                <c:pt idx="712">
                  <c:v>43528</c:v>
                </c:pt>
                <c:pt idx="713">
                  <c:v>43525</c:v>
                </c:pt>
                <c:pt idx="714">
                  <c:v>43524</c:v>
                </c:pt>
                <c:pt idx="715">
                  <c:v>43523</c:v>
                </c:pt>
                <c:pt idx="716">
                  <c:v>43522</c:v>
                </c:pt>
                <c:pt idx="717">
                  <c:v>43521</c:v>
                </c:pt>
                <c:pt idx="718">
                  <c:v>43518</c:v>
                </c:pt>
                <c:pt idx="719">
                  <c:v>43517</c:v>
                </c:pt>
                <c:pt idx="720">
                  <c:v>43516</c:v>
                </c:pt>
                <c:pt idx="721">
                  <c:v>43515</c:v>
                </c:pt>
                <c:pt idx="722">
                  <c:v>43514</c:v>
                </c:pt>
                <c:pt idx="723">
                  <c:v>43511</c:v>
                </c:pt>
                <c:pt idx="724">
                  <c:v>43510</c:v>
                </c:pt>
                <c:pt idx="725">
                  <c:v>43509</c:v>
                </c:pt>
                <c:pt idx="726">
                  <c:v>43508</c:v>
                </c:pt>
                <c:pt idx="727">
                  <c:v>43507</c:v>
                </c:pt>
                <c:pt idx="728">
                  <c:v>43504</c:v>
                </c:pt>
                <c:pt idx="729">
                  <c:v>43503</c:v>
                </c:pt>
                <c:pt idx="730">
                  <c:v>43502</c:v>
                </c:pt>
                <c:pt idx="731">
                  <c:v>43501</c:v>
                </c:pt>
                <c:pt idx="732">
                  <c:v>43500</c:v>
                </c:pt>
                <c:pt idx="733">
                  <c:v>43497</c:v>
                </c:pt>
                <c:pt idx="734">
                  <c:v>43496</c:v>
                </c:pt>
                <c:pt idx="735">
                  <c:v>43495</c:v>
                </c:pt>
                <c:pt idx="736">
                  <c:v>43494</c:v>
                </c:pt>
                <c:pt idx="737">
                  <c:v>43493</c:v>
                </c:pt>
                <c:pt idx="738">
                  <c:v>43490</c:v>
                </c:pt>
                <c:pt idx="739">
                  <c:v>43489</c:v>
                </c:pt>
                <c:pt idx="740">
                  <c:v>43488</c:v>
                </c:pt>
                <c:pt idx="741">
                  <c:v>43487</c:v>
                </c:pt>
                <c:pt idx="742">
                  <c:v>43486</c:v>
                </c:pt>
                <c:pt idx="743">
                  <c:v>43483</c:v>
                </c:pt>
                <c:pt idx="744">
                  <c:v>43482</c:v>
                </c:pt>
                <c:pt idx="745">
                  <c:v>43481</c:v>
                </c:pt>
                <c:pt idx="746">
                  <c:v>43480</c:v>
                </c:pt>
                <c:pt idx="747">
                  <c:v>43479</c:v>
                </c:pt>
                <c:pt idx="748">
                  <c:v>43476</c:v>
                </c:pt>
                <c:pt idx="749">
                  <c:v>43475</c:v>
                </c:pt>
                <c:pt idx="750">
                  <c:v>43474</c:v>
                </c:pt>
                <c:pt idx="751">
                  <c:v>43473</c:v>
                </c:pt>
                <c:pt idx="752">
                  <c:v>43472</c:v>
                </c:pt>
                <c:pt idx="753">
                  <c:v>43469</c:v>
                </c:pt>
                <c:pt idx="754">
                  <c:v>43468</c:v>
                </c:pt>
                <c:pt idx="755">
                  <c:v>43467</c:v>
                </c:pt>
                <c:pt idx="756">
                  <c:v>43462</c:v>
                </c:pt>
                <c:pt idx="757">
                  <c:v>43461</c:v>
                </c:pt>
                <c:pt idx="758">
                  <c:v>43460</c:v>
                </c:pt>
                <c:pt idx="759">
                  <c:v>43455</c:v>
                </c:pt>
                <c:pt idx="760">
                  <c:v>43454</c:v>
                </c:pt>
                <c:pt idx="761">
                  <c:v>43453</c:v>
                </c:pt>
                <c:pt idx="762">
                  <c:v>43452</c:v>
                </c:pt>
                <c:pt idx="763">
                  <c:v>43451</c:v>
                </c:pt>
                <c:pt idx="764">
                  <c:v>43448</c:v>
                </c:pt>
                <c:pt idx="765">
                  <c:v>43447</c:v>
                </c:pt>
                <c:pt idx="766">
                  <c:v>43446</c:v>
                </c:pt>
                <c:pt idx="767">
                  <c:v>43445</c:v>
                </c:pt>
                <c:pt idx="768">
                  <c:v>43444</c:v>
                </c:pt>
                <c:pt idx="769">
                  <c:v>43441</c:v>
                </c:pt>
                <c:pt idx="770">
                  <c:v>43440</c:v>
                </c:pt>
                <c:pt idx="771">
                  <c:v>43439</c:v>
                </c:pt>
                <c:pt idx="772">
                  <c:v>43438</c:v>
                </c:pt>
                <c:pt idx="773">
                  <c:v>43437</c:v>
                </c:pt>
                <c:pt idx="774">
                  <c:v>43434</c:v>
                </c:pt>
                <c:pt idx="775">
                  <c:v>43433</c:v>
                </c:pt>
                <c:pt idx="776">
                  <c:v>43432</c:v>
                </c:pt>
                <c:pt idx="777">
                  <c:v>43431</c:v>
                </c:pt>
                <c:pt idx="778">
                  <c:v>43430</c:v>
                </c:pt>
                <c:pt idx="779">
                  <c:v>43425</c:v>
                </c:pt>
                <c:pt idx="780">
                  <c:v>43424</c:v>
                </c:pt>
                <c:pt idx="781">
                  <c:v>43423</c:v>
                </c:pt>
                <c:pt idx="782">
                  <c:v>43420</c:v>
                </c:pt>
                <c:pt idx="783">
                  <c:v>43419</c:v>
                </c:pt>
                <c:pt idx="784">
                  <c:v>43418</c:v>
                </c:pt>
                <c:pt idx="785">
                  <c:v>43417</c:v>
                </c:pt>
                <c:pt idx="786">
                  <c:v>43416</c:v>
                </c:pt>
                <c:pt idx="787">
                  <c:v>43413</c:v>
                </c:pt>
                <c:pt idx="788">
                  <c:v>43412</c:v>
                </c:pt>
                <c:pt idx="789">
                  <c:v>43411</c:v>
                </c:pt>
                <c:pt idx="790">
                  <c:v>43410</c:v>
                </c:pt>
                <c:pt idx="791">
                  <c:v>43409</c:v>
                </c:pt>
                <c:pt idx="792">
                  <c:v>43406</c:v>
                </c:pt>
                <c:pt idx="793">
                  <c:v>43405</c:v>
                </c:pt>
                <c:pt idx="794">
                  <c:v>43404</c:v>
                </c:pt>
                <c:pt idx="795">
                  <c:v>43403</c:v>
                </c:pt>
                <c:pt idx="796">
                  <c:v>43402</c:v>
                </c:pt>
                <c:pt idx="797">
                  <c:v>43399</c:v>
                </c:pt>
                <c:pt idx="798">
                  <c:v>43398</c:v>
                </c:pt>
                <c:pt idx="799">
                  <c:v>43397</c:v>
                </c:pt>
                <c:pt idx="800">
                  <c:v>43396</c:v>
                </c:pt>
                <c:pt idx="801">
                  <c:v>43395</c:v>
                </c:pt>
                <c:pt idx="802">
                  <c:v>43392</c:v>
                </c:pt>
                <c:pt idx="803">
                  <c:v>43391</c:v>
                </c:pt>
                <c:pt idx="804">
                  <c:v>43390</c:v>
                </c:pt>
                <c:pt idx="805">
                  <c:v>43389</c:v>
                </c:pt>
                <c:pt idx="806">
                  <c:v>43388</c:v>
                </c:pt>
                <c:pt idx="807">
                  <c:v>43385</c:v>
                </c:pt>
                <c:pt idx="808">
                  <c:v>43384</c:v>
                </c:pt>
                <c:pt idx="809">
                  <c:v>43383</c:v>
                </c:pt>
                <c:pt idx="810">
                  <c:v>43382</c:v>
                </c:pt>
                <c:pt idx="811">
                  <c:v>43381</c:v>
                </c:pt>
                <c:pt idx="812">
                  <c:v>43378</c:v>
                </c:pt>
                <c:pt idx="813">
                  <c:v>43377</c:v>
                </c:pt>
                <c:pt idx="814">
                  <c:v>43376</c:v>
                </c:pt>
                <c:pt idx="815">
                  <c:v>43375</c:v>
                </c:pt>
                <c:pt idx="816">
                  <c:v>43374</c:v>
                </c:pt>
                <c:pt idx="817">
                  <c:v>43371</c:v>
                </c:pt>
                <c:pt idx="818">
                  <c:v>43370</c:v>
                </c:pt>
                <c:pt idx="819">
                  <c:v>43369</c:v>
                </c:pt>
                <c:pt idx="820">
                  <c:v>43368</c:v>
                </c:pt>
                <c:pt idx="821">
                  <c:v>43367</c:v>
                </c:pt>
                <c:pt idx="822">
                  <c:v>43364</c:v>
                </c:pt>
                <c:pt idx="823">
                  <c:v>43363</c:v>
                </c:pt>
                <c:pt idx="824">
                  <c:v>43362</c:v>
                </c:pt>
                <c:pt idx="825">
                  <c:v>43361</c:v>
                </c:pt>
                <c:pt idx="826">
                  <c:v>43360</c:v>
                </c:pt>
                <c:pt idx="827">
                  <c:v>43357</c:v>
                </c:pt>
                <c:pt idx="828">
                  <c:v>43356</c:v>
                </c:pt>
                <c:pt idx="829">
                  <c:v>43355</c:v>
                </c:pt>
                <c:pt idx="830">
                  <c:v>43354</c:v>
                </c:pt>
                <c:pt idx="831">
                  <c:v>43353</c:v>
                </c:pt>
                <c:pt idx="832">
                  <c:v>43350</c:v>
                </c:pt>
                <c:pt idx="833">
                  <c:v>43349</c:v>
                </c:pt>
                <c:pt idx="834">
                  <c:v>43348</c:v>
                </c:pt>
                <c:pt idx="835">
                  <c:v>43347</c:v>
                </c:pt>
                <c:pt idx="836">
                  <c:v>43343</c:v>
                </c:pt>
                <c:pt idx="837">
                  <c:v>43342</c:v>
                </c:pt>
                <c:pt idx="838">
                  <c:v>43341</c:v>
                </c:pt>
                <c:pt idx="839">
                  <c:v>43340</c:v>
                </c:pt>
                <c:pt idx="840">
                  <c:v>43339</c:v>
                </c:pt>
                <c:pt idx="841">
                  <c:v>43336</c:v>
                </c:pt>
                <c:pt idx="842">
                  <c:v>43335</c:v>
                </c:pt>
                <c:pt idx="843">
                  <c:v>43334</c:v>
                </c:pt>
                <c:pt idx="844">
                  <c:v>43333</c:v>
                </c:pt>
                <c:pt idx="845">
                  <c:v>43332</c:v>
                </c:pt>
                <c:pt idx="846">
                  <c:v>43329</c:v>
                </c:pt>
                <c:pt idx="847">
                  <c:v>43328</c:v>
                </c:pt>
                <c:pt idx="848">
                  <c:v>43327</c:v>
                </c:pt>
                <c:pt idx="849">
                  <c:v>43326</c:v>
                </c:pt>
                <c:pt idx="850">
                  <c:v>43325</c:v>
                </c:pt>
                <c:pt idx="851">
                  <c:v>43322</c:v>
                </c:pt>
                <c:pt idx="852">
                  <c:v>43321</c:v>
                </c:pt>
                <c:pt idx="853">
                  <c:v>43320</c:v>
                </c:pt>
                <c:pt idx="854">
                  <c:v>43319</c:v>
                </c:pt>
                <c:pt idx="855">
                  <c:v>43318</c:v>
                </c:pt>
                <c:pt idx="856">
                  <c:v>43315</c:v>
                </c:pt>
                <c:pt idx="857">
                  <c:v>43314</c:v>
                </c:pt>
                <c:pt idx="858">
                  <c:v>43313</c:v>
                </c:pt>
                <c:pt idx="859">
                  <c:v>43312</c:v>
                </c:pt>
                <c:pt idx="860">
                  <c:v>43311</c:v>
                </c:pt>
                <c:pt idx="861">
                  <c:v>43308</c:v>
                </c:pt>
                <c:pt idx="862">
                  <c:v>43307</c:v>
                </c:pt>
                <c:pt idx="863">
                  <c:v>43306</c:v>
                </c:pt>
                <c:pt idx="864">
                  <c:v>43305</c:v>
                </c:pt>
                <c:pt idx="865">
                  <c:v>43304</c:v>
                </c:pt>
                <c:pt idx="866">
                  <c:v>43301</c:v>
                </c:pt>
                <c:pt idx="867">
                  <c:v>43300</c:v>
                </c:pt>
                <c:pt idx="868">
                  <c:v>43299</c:v>
                </c:pt>
                <c:pt idx="869">
                  <c:v>43298</c:v>
                </c:pt>
                <c:pt idx="870">
                  <c:v>43297</c:v>
                </c:pt>
                <c:pt idx="871">
                  <c:v>43294</c:v>
                </c:pt>
                <c:pt idx="872">
                  <c:v>43293</c:v>
                </c:pt>
                <c:pt idx="873">
                  <c:v>43292</c:v>
                </c:pt>
                <c:pt idx="874">
                  <c:v>43291</c:v>
                </c:pt>
                <c:pt idx="875">
                  <c:v>43290</c:v>
                </c:pt>
                <c:pt idx="876">
                  <c:v>43287</c:v>
                </c:pt>
                <c:pt idx="877">
                  <c:v>43286</c:v>
                </c:pt>
                <c:pt idx="878">
                  <c:v>43284</c:v>
                </c:pt>
                <c:pt idx="879">
                  <c:v>43283</c:v>
                </c:pt>
                <c:pt idx="880">
                  <c:v>43280</c:v>
                </c:pt>
                <c:pt idx="881">
                  <c:v>43279</c:v>
                </c:pt>
                <c:pt idx="882">
                  <c:v>43278</c:v>
                </c:pt>
                <c:pt idx="883">
                  <c:v>43277</c:v>
                </c:pt>
                <c:pt idx="884">
                  <c:v>43276</c:v>
                </c:pt>
                <c:pt idx="885">
                  <c:v>43273</c:v>
                </c:pt>
                <c:pt idx="886">
                  <c:v>43272</c:v>
                </c:pt>
                <c:pt idx="887">
                  <c:v>43271</c:v>
                </c:pt>
                <c:pt idx="888">
                  <c:v>43270</c:v>
                </c:pt>
                <c:pt idx="889">
                  <c:v>43269</c:v>
                </c:pt>
                <c:pt idx="890">
                  <c:v>43266</c:v>
                </c:pt>
                <c:pt idx="891">
                  <c:v>43265</c:v>
                </c:pt>
                <c:pt idx="892">
                  <c:v>43264</c:v>
                </c:pt>
                <c:pt idx="893">
                  <c:v>43263</c:v>
                </c:pt>
                <c:pt idx="894">
                  <c:v>43262</c:v>
                </c:pt>
                <c:pt idx="895">
                  <c:v>43259</c:v>
                </c:pt>
                <c:pt idx="896">
                  <c:v>43258</c:v>
                </c:pt>
                <c:pt idx="897">
                  <c:v>43257</c:v>
                </c:pt>
                <c:pt idx="898">
                  <c:v>43256</c:v>
                </c:pt>
                <c:pt idx="899">
                  <c:v>43255</c:v>
                </c:pt>
                <c:pt idx="900">
                  <c:v>43252</c:v>
                </c:pt>
                <c:pt idx="901">
                  <c:v>43251</c:v>
                </c:pt>
                <c:pt idx="902">
                  <c:v>43250</c:v>
                </c:pt>
                <c:pt idx="903">
                  <c:v>43249</c:v>
                </c:pt>
                <c:pt idx="904">
                  <c:v>43245</c:v>
                </c:pt>
                <c:pt idx="905">
                  <c:v>43244</c:v>
                </c:pt>
                <c:pt idx="906">
                  <c:v>43243</c:v>
                </c:pt>
                <c:pt idx="907">
                  <c:v>43242</c:v>
                </c:pt>
                <c:pt idx="908">
                  <c:v>43241</c:v>
                </c:pt>
                <c:pt idx="909">
                  <c:v>43238</c:v>
                </c:pt>
                <c:pt idx="910">
                  <c:v>43237</c:v>
                </c:pt>
                <c:pt idx="911">
                  <c:v>43236</c:v>
                </c:pt>
                <c:pt idx="912">
                  <c:v>43235</c:v>
                </c:pt>
                <c:pt idx="913">
                  <c:v>43234</c:v>
                </c:pt>
                <c:pt idx="914">
                  <c:v>43231</c:v>
                </c:pt>
                <c:pt idx="915">
                  <c:v>43230</c:v>
                </c:pt>
                <c:pt idx="916">
                  <c:v>43229</c:v>
                </c:pt>
                <c:pt idx="917">
                  <c:v>43228</c:v>
                </c:pt>
                <c:pt idx="918">
                  <c:v>43227</c:v>
                </c:pt>
                <c:pt idx="919">
                  <c:v>43224</c:v>
                </c:pt>
                <c:pt idx="920">
                  <c:v>43223</c:v>
                </c:pt>
                <c:pt idx="921">
                  <c:v>43222</c:v>
                </c:pt>
                <c:pt idx="922">
                  <c:v>43221</c:v>
                </c:pt>
                <c:pt idx="923">
                  <c:v>43220</c:v>
                </c:pt>
                <c:pt idx="924">
                  <c:v>43217</c:v>
                </c:pt>
                <c:pt idx="925">
                  <c:v>43216</c:v>
                </c:pt>
                <c:pt idx="926">
                  <c:v>43215</c:v>
                </c:pt>
                <c:pt idx="927">
                  <c:v>43214</c:v>
                </c:pt>
                <c:pt idx="928">
                  <c:v>43213</c:v>
                </c:pt>
                <c:pt idx="929">
                  <c:v>43210</c:v>
                </c:pt>
                <c:pt idx="930">
                  <c:v>43209</c:v>
                </c:pt>
                <c:pt idx="931">
                  <c:v>43208</c:v>
                </c:pt>
                <c:pt idx="932">
                  <c:v>43207</c:v>
                </c:pt>
                <c:pt idx="933">
                  <c:v>43206</c:v>
                </c:pt>
                <c:pt idx="934">
                  <c:v>43203</c:v>
                </c:pt>
                <c:pt idx="935">
                  <c:v>43202</c:v>
                </c:pt>
                <c:pt idx="936">
                  <c:v>43201</c:v>
                </c:pt>
                <c:pt idx="937">
                  <c:v>43200</c:v>
                </c:pt>
                <c:pt idx="938">
                  <c:v>43199</c:v>
                </c:pt>
                <c:pt idx="939">
                  <c:v>43196</c:v>
                </c:pt>
                <c:pt idx="940">
                  <c:v>43195</c:v>
                </c:pt>
                <c:pt idx="941">
                  <c:v>43194</c:v>
                </c:pt>
                <c:pt idx="942">
                  <c:v>43193</c:v>
                </c:pt>
                <c:pt idx="943">
                  <c:v>43192</c:v>
                </c:pt>
                <c:pt idx="944">
                  <c:v>43188</c:v>
                </c:pt>
                <c:pt idx="945">
                  <c:v>43187</c:v>
                </c:pt>
                <c:pt idx="946">
                  <c:v>43186</c:v>
                </c:pt>
                <c:pt idx="947">
                  <c:v>43185</c:v>
                </c:pt>
                <c:pt idx="948">
                  <c:v>43182</c:v>
                </c:pt>
                <c:pt idx="949">
                  <c:v>43181</c:v>
                </c:pt>
                <c:pt idx="950">
                  <c:v>43180</c:v>
                </c:pt>
                <c:pt idx="951">
                  <c:v>43179</c:v>
                </c:pt>
                <c:pt idx="952">
                  <c:v>43178</c:v>
                </c:pt>
                <c:pt idx="953">
                  <c:v>43175</c:v>
                </c:pt>
                <c:pt idx="954">
                  <c:v>43174</c:v>
                </c:pt>
                <c:pt idx="955">
                  <c:v>43173</c:v>
                </c:pt>
                <c:pt idx="956">
                  <c:v>43172</c:v>
                </c:pt>
                <c:pt idx="957">
                  <c:v>43171</c:v>
                </c:pt>
                <c:pt idx="958">
                  <c:v>43168</c:v>
                </c:pt>
                <c:pt idx="959">
                  <c:v>43167</c:v>
                </c:pt>
                <c:pt idx="960">
                  <c:v>43166</c:v>
                </c:pt>
                <c:pt idx="961">
                  <c:v>43165</c:v>
                </c:pt>
                <c:pt idx="962">
                  <c:v>43164</c:v>
                </c:pt>
                <c:pt idx="963">
                  <c:v>43161</c:v>
                </c:pt>
                <c:pt idx="964">
                  <c:v>43160</c:v>
                </c:pt>
                <c:pt idx="965">
                  <c:v>43159</c:v>
                </c:pt>
                <c:pt idx="966">
                  <c:v>43158</c:v>
                </c:pt>
                <c:pt idx="967">
                  <c:v>43157</c:v>
                </c:pt>
                <c:pt idx="968">
                  <c:v>43154</c:v>
                </c:pt>
                <c:pt idx="969">
                  <c:v>43153</c:v>
                </c:pt>
                <c:pt idx="970">
                  <c:v>43152</c:v>
                </c:pt>
                <c:pt idx="971">
                  <c:v>43151</c:v>
                </c:pt>
                <c:pt idx="972">
                  <c:v>43147</c:v>
                </c:pt>
                <c:pt idx="973">
                  <c:v>43146</c:v>
                </c:pt>
                <c:pt idx="974">
                  <c:v>43145</c:v>
                </c:pt>
                <c:pt idx="975">
                  <c:v>43144</c:v>
                </c:pt>
                <c:pt idx="976">
                  <c:v>43143</c:v>
                </c:pt>
                <c:pt idx="977">
                  <c:v>43140</c:v>
                </c:pt>
                <c:pt idx="978">
                  <c:v>43139</c:v>
                </c:pt>
                <c:pt idx="979">
                  <c:v>43138</c:v>
                </c:pt>
                <c:pt idx="980">
                  <c:v>43137</c:v>
                </c:pt>
                <c:pt idx="981">
                  <c:v>43136</c:v>
                </c:pt>
                <c:pt idx="982">
                  <c:v>43133</c:v>
                </c:pt>
                <c:pt idx="983">
                  <c:v>43132</c:v>
                </c:pt>
                <c:pt idx="984">
                  <c:v>43131</c:v>
                </c:pt>
                <c:pt idx="985">
                  <c:v>43130</c:v>
                </c:pt>
                <c:pt idx="986">
                  <c:v>43129</c:v>
                </c:pt>
                <c:pt idx="987">
                  <c:v>43126</c:v>
                </c:pt>
                <c:pt idx="988">
                  <c:v>43125</c:v>
                </c:pt>
                <c:pt idx="989">
                  <c:v>43124</c:v>
                </c:pt>
                <c:pt idx="990">
                  <c:v>43123</c:v>
                </c:pt>
                <c:pt idx="991">
                  <c:v>43122</c:v>
                </c:pt>
                <c:pt idx="992">
                  <c:v>43119</c:v>
                </c:pt>
                <c:pt idx="993">
                  <c:v>43118</c:v>
                </c:pt>
                <c:pt idx="994">
                  <c:v>43117</c:v>
                </c:pt>
                <c:pt idx="995">
                  <c:v>43116</c:v>
                </c:pt>
                <c:pt idx="996">
                  <c:v>43112</c:v>
                </c:pt>
                <c:pt idx="997">
                  <c:v>43111</c:v>
                </c:pt>
                <c:pt idx="998">
                  <c:v>43110</c:v>
                </c:pt>
                <c:pt idx="999">
                  <c:v>43109</c:v>
                </c:pt>
                <c:pt idx="1000">
                  <c:v>43108</c:v>
                </c:pt>
                <c:pt idx="1001">
                  <c:v>43105</c:v>
                </c:pt>
                <c:pt idx="1002">
                  <c:v>43104</c:v>
                </c:pt>
                <c:pt idx="1003">
                  <c:v>43103</c:v>
                </c:pt>
                <c:pt idx="1004">
                  <c:v>43102</c:v>
                </c:pt>
                <c:pt idx="1005">
                  <c:v>43098</c:v>
                </c:pt>
                <c:pt idx="1006">
                  <c:v>43097</c:v>
                </c:pt>
                <c:pt idx="1007">
                  <c:v>43096</c:v>
                </c:pt>
                <c:pt idx="1008">
                  <c:v>43095</c:v>
                </c:pt>
                <c:pt idx="1009">
                  <c:v>43091</c:v>
                </c:pt>
                <c:pt idx="1010">
                  <c:v>43090</c:v>
                </c:pt>
                <c:pt idx="1011">
                  <c:v>43089</c:v>
                </c:pt>
                <c:pt idx="1012">
                  <c:v>43088</c:v>
                </c:pt>
                <c:pt idx="1013">
                  <c:v>43087</c:v>
                </c:pt>
                <c:pt idx="1014">
                  <c:v>43084</c:v>
                </c:pt>
                <c:pt idx="1015">
                  <c:v>43083</c:v>
                </c:pt>
                <c:pt idx="1016">
                  <c:v>43082</c:v>
                </c:pt>
                <c:pt idx="1017">
                  <c:v>43081</c:v>
                </c:pt>
                <c:pt idx="1018">
                  <c:v>43080</c:v>
                </c:pt>
                <c:pt idx="1019">
                  <c:v>43077</c:v>
                </c:pt>
                <c:pt idx="1020">
                  <c:v>43076</c:v>
                </c:pt>
                <c:pt idx="1021">
                  <c:v>43075</c:v>
                </c:pt>
                <c:pt idx="1022">
                  <c:v>43074</c:v>
                </c:pt>
                <c:pt idx="1023">
                  <c:v>43073</c:v>
                </c:pt>
                <c:pt idx="1024">
                  <c:v>43070</c:v>
                </c:pt>
                <c:pt idx="1025">
                  <c:v>43069</c:v>
                </c:pt>
                <c:pt idx="1026">
                  <c:v>43068</c:v>
                </c:pt>
                <c:pt idx="1027">
                  <c:v>43067</c:v>
                </c:pt>
                <c:pt idx="1028">
                  <c:v>43066</c:v>
                </c:pt>
                <c:pt idx="1029">
                  <c:v>43063</c:v>
                </c:pt>
                <c:pt idx="1030">
                  <c:v>43061</c:v>
                </c:pt>
                <c:pt idx="1031">
                  <c:v>43060</c:v>
                </c:pt>
                <c:pt idx="1032">
                  <c:v>43059</c:v>
                </c:pt>
                <c:pt idx="1033">
                  <c:v>43056</c:v>
                </c:pt>
                <c:pt idx="1034">
                  <c:v>43055</c:v>
                </c:pt>
                <c:pt idx="1035">
                  <c:v>43054</c:v>
                </c:pt>
                <c:pt idx="1036">
                  <c:v>43053</c:v>
                </c:pt>
                <c:pt idx="1037">
                  <c:v>43052</c:v>
                </c:pt>
                <c:pt idx="1038">
                  <c:v>43049</c:v>
                </c:pt>
                <c:pt idx="1039">
                  <c:v>43048</c:v>
                </c:pt>
                <c:pt idx="1040">
                  <c:v>43047</c:v>
                </c:pt>
                <c:pt idx="1041">
                  <c:v>43046</c:v>
                </c:pt>
                <c:pt idx="1042">
                  <c:v>43045</c:v>
                </c:pt>
                <c:pt idx="1043">
                  <c:v>43042</c:v>
                </c:pt>
                <c:pt idx="1044">
                  <c:v>43041</c:v>
                </c:pt>
                <c:pt idx="1045">
                  <c:v>43040</c:v>
                </c:pt>
                <c:pt idx="1046">
                  <c:v>43039</c:v>
                </c:pt>
                <c:pt idx="1047">
                  <c:v>43038</c:v>
                </c:pt>
                <c:pt idx="1048">
                  <c:v>43035</c:v>
                </c:pt>
                <c:pt idx="1049">
                  <c:v>43034</c:v>
                </c:pt>
                <c:pt idx="1050">
                  <c:v>43033</c:v>
                </c:pt>
                <c:pt idx="1051">
                  <c:v>43032</c:v>
                </c:pt>
                <c:pt idx="1052">
                  <c:v>43031</c:v>
                </c:pt>
                <c:pt idx="1053">
                  <c:v>43028</c:v>
                </c:pt>
                <c:pt idx="1054">
                  <c:v>43027</c:v>
                </c:pt>
                <c:pt idx="1055">
                  <c:v>43026</c:v>
                </c:pt>
                <c:pt idx="1056">
                  <c:v>43025</c:v>
                </c:pt>
                <c:pt idx="1057">
                  <c:v>43024</c:v>
                </c:pt>
                <c:pt idx="1058">
                  <c:v>43021</c:v>
                </c:pt>
                <c:pt idx="1059">
                  <c:v>43020</c:v>
                </c:pt>
                <c:pt idx="1060">
                  <c:v>43019</c:v>
                </c:pt>
                <c:pt idx="1061">
                  <c:v>43018</c:v>
                </c:pt>
                <c:pt idx="1062">
                  <c:v>43014</c:v>
                </c:pt>
                <c:pt idx="1063">
                  <c:v>43013</c:v>
                </c:pt>
                <c:pt idx="1064">
                  <c:v>43012</c:v>
                </c:pt>
                <c:pt idx="1065">
                  <c:v>43011</c:v>
                </c:pt>
                <c:pt idx="1066">
                  <c:v>43010</c:v>
                </c:pt>
                <c:pt idx="1067">
                  <c:v>43007</c:v>
                </c:pt>
                <c:pt idx="1068">
                  <c:v>43006</c:v>
                </c:pt>
                <c:pt idx="1069">
                  <c:v>43005</c:v>
                </c:pt>
                <c:pt idx="1070">
                  <c:v>43004</c:v>
                </c:pt>
                <c:pt idx="1071">
                  <c:v>43003</c:v>
                </c:pt>
                <c:pt idx="1072">
                  <c:v>43000</c:v>
                </c:pt>
                <c:pt idx="1073">
                  <c:v>42999</c:v>
                </c:pt>
                <c:pt idx="1074">
                  <c:v>42998</c:v>
                </c:pt>
                <c:pt idx="1075">
                  <c:v>42997</c:v>
                </c:pt>
                <c:pt idx="1076">
                  <c:v>42996</c:v>
                </c:pt>
                <c:pt idx="1077">
                  <c:v>42993</c:v>
                </c:pt>
                <c:pt idx="1078">
                  <c:v>42992</c:v>
                </c:pt>
                <c:pt idx="1079">
                  <c:v>42991</c:v>
                </c:pt>
                <c:pt idx="1080">
                  <c:v>42990</c:v>
                </c:pt>
                <c:pt idx="1081">
                  <c:v>42989</c:v>
                </c:pt>
                <c:pt idx="1082">
                  <c:v>42986</c:v>
                </c:pt>
                <c:pt idx="1083">
                  <c:v>42985</c:v>
                </c:pt>
                <c:pt idx="1084">
                  <c:v>42984</c:v>
                </c:pt>
                <c:pt idx="1085">
                  <c:v>42983</c:v>
                </c:pt>
                <c:pt idx="1086">
                  <c:v>42979</c:v>
                </c:pt>
                <c:pt idx="1087">
                  <c:v>42978</c:v>
                </c:pt>
                <c:pt idx="1088">
                  <c:v>42977</c:v>
                </c:pt>
                <c:pt idx="1089">
                  <c:v>42976</c:v>
                </c:pt>
                <c:pt idx="1090">
                  <c:v>42975</c:v>
                </c:pt>
                <c:pt idx="1091">
                  <c:v>42972</c:v>
                </c:pt>
                <c:pt idx="1092">
                  <c:v>42971</c:v>
                </c:pt>
                <c:pt idx="1093">
                  <c:v>42970</c:v>
                </c:pt>
                <c:pt idx="1094">
                  <c:v>42969</c:v>
                </c:pt>
                <c:pt idx="1095">
                  <c:v>42968</c:v>
                </c:pt>
                <c:pt idx="1096">
                  <c:v>42965</c:v>
                </c:pt>
                <c:pt idx="1097">
                  <c:v>42964</c:v>
                </c:pt>
                <c:pt idx="1098">
                  <c:v>42963</c:v>
                </c:pt>
                <c:pt idx="1099">
                  <c:v>42962</c:v>
                </c:pt>
                <c:pt idx="1100">
                  <c:v>42961</c:v>
                </c:pt>
                <c:pt idx="1101">
                  <c:v>42957</c:v>
                </c:pt>
                <c:pt idx="1102">
                  <c:v>42956</c:v>
                </c:pt>
                <c:pt idx="1103">
                  <c:v>42955</c:v>
                </c:pt>
                <c:pt idx="1104">
                  <c:v>42954</c:v>
                </c:pt>
                <c:pt idx="1105">
                  <c:v>42951</c:v>
                </c:pt>
                <c:pt idx="1106">
                  <c:v>42950</c:v>
                </c:pt>
                <c:pt idx="1107">
                  <c:v>42949</c:v>
                </c:pt>
                <c:pt idx="1108">
                  <c:v>42948</c:v>
                </c:pt>
                <c:pt idx="1109">
                  <c:v>42947</c:v>
                </c:pt>
                <c:pt idx="1110">
                  <c:v>42944</c:v>
                </c:pt>
                <c:pt idx="1111">
                  <c:v>42943</c:v>
                </c:pt>
                <c:pt idx="1112">
                  <c:v>42942</c:v>
                </c:pt>
                <c:pt idx="1113">
                  <c:v>42941</c:v>
                </c:pt>
                <c:pt idx="1114">
                  <c:v>42940</c:v>
                </c:pt>
                <c:pt idx="1115">
                  <c:v>42937</c:v>
                </c:pt>
                <c:pt idx="1116">
                  <c:v>42936</c:v>
                </c:pt>
                <c:pt idx="1117">
                  <c:v>42935</c:v>
                </c:pt>
                <c:pt idx="1118">
                  <c:v>42934</c:v>
                </c:pt>
                <c:pt idx="1119">
                  <c:v>42933</c:v>
                </c:pt>
                <c:pt idx="1120">
                  <c:v>42930</c:v>
                </c:pt>
                <c:pt idx="1121">
                  <c:v>42929</c:v>
                </c:pt>
                <c:pt idx="1122">
                  <c:v>42928</c:v>
                </c:pt>
                <c:pt idx="1123">
                  <c:v>42927</c:v>
                </c:pt>
                <c:pt idx="1124">
                  <c:v>42926</c:v>
                </c:pt>
                <c:pt idx="1125">
                  <c:v>42923</c:v>
                </c:pt>
                <c:pt idx="1126">
                  <c:v>42922</c:v>
                </c:pt>
                <c:pt idx="1127">
                  <c:v>42921</c:v>
                </c:pt>
                <c:pt idx="1128">
                  <c:v>42916</c:v>
                </c:pt>
                <c:pt idx="1129">
                  <c:v>42915</c:v>
                </c:pt>
                <c:pt idx="1130">
                  <c:v>42914</c:v>
                </c:pt>
                <c:pt idx="1131">
                  <c:v>42913</c:v>
                </c:pt>
                <c:pt idx="1132">
                  <c:v>42912</c:v>
                </c:pt>
                <c:pt idx="1133">
                  <c:v>42909</c:v>
                </c:pt>
                <c:pt idx="1134">
                  <c:v>42908</c:v>
                </c:pt>
                <c:pt idx="1135">
                  <c:v>42907</c:v>
                </c:pt>
                <c:pt idx="1136">
                  <c:v>42906</c:v>
                </c:pt>
                <c:pt idx="1137">
                  <c:v>42905</c:v>
                </c:pt>
                <c:pt idx="1138">
                  <c:v>42902</c:v>
                </c:pt>
                <c:pt idx="1139">
                  <c:v>42901</c:v>
                </c:pt>
                <c:pt idx="1140">
                  <c:v>42900</c:v>
                </c:pt>
                <c:pt idx="1141">
                  <c:v>42899</c:v>
                </c:pt>
                <c:pt idx="1142">
                  <c:v>42898</c:v>
                </c:pt>
                <c:pt idx="1143">
                  <c:v>42895</c:v>
                </c:pt>
                <c:pt idx="1144">
                  <c:v>42894</c:v>
                </c:pt>
                <c:pt idx="1145">
                  <c:v>42893</c:v>
                </c:pt>
                <c:pt idx="1146">
                  <c:v>42892</c:v>
                </c:pt>
                <c:pt idx="1147">
                  <c:v>42891</c:v>
                </c:pt>
                <c:pt idx="1148">
                  <c:v>42888</c:v>
                </c:pt>
                <c:pt idx="1149">
                  <c:v>42887</c:v>
                </c:pt>
                <c:pt idx="1150">
                  <c:v>42886</c:v>
                </c:pt>
                <c:pt idx="1151">
                  <c:v>42885</c:v>
                </c:pt>
                <c:pt idx="1152">
                  <c:v>42881</c:v>
                </c:pt>
                <c:pt idx="1153">
                  <c:v>42880</c:v>
                </c:pt>
                <c:pt idx="1154">
                  <c:v>42879</c:v>
                </c:pt>
                <c:pt idx="1155">
                  <c:v>42878</c:v>
                </c:pt>
                <c:pt idx="1156">
                  <c:v>42877</c:v>
                </c:pt>
                <c:pt idx="1157">
                  <c:v>42874</c:v>
                </c:pt>
                <c:pt idx="1158">
                  <c:v>42873</c:v>
                </c:pt>
                <c:pt idx="1159">
                  <c:v>42872</c:v>
                </c:pt>
                <c:pt idx="1160">
                  <c:v>42871</c:v>
                </c:pt>
                <c:pt idx="1161">
                  <c:v>42870</c:v>
                </c:pt>
                <c:pt idx="1162">
                  <c:v>42867</c:v>
                </c:pt>
                <c:pt idx="1163">
                  <c:v>42866</c:v>
                </c:pt>
                <c:pt idx="1164">
                  <c:v>42865</c:v>
                </c:pt>
                <c:pt idx="1165">
                  <c:v>42864</c:v>
                </c:pt>
                <c:pt idx="1166">
                  <c:v>42863</c:v>
                </c:pt>
                <c:pt idx="1167">
                  <c:v>42860</c:v>
                </c:pt>
                <c:pt idx="1168">
                  <c:v>42859</c:v>
                </c:pt>
                <c:pt idx="1169">
                  <c:v>42858</c:v>
                </c:pt>
                <c:pt idx="1170">
                  <c:v>42857</c:v>
                </c:pt>
                <c:pt idx="1171">
                  <c:v>42856</c:v>
                </c:pt>
                <c:pt idx="1172">
                  <c:v>42853</c:v>
                </c:pt>
                <c:pt idx="1173">
                  <c:v>42852</c:v>
                </c:pt>
                <c:pt idx="1174">
                  <c:v>42851</c:v>
                </c:pt>
                <c:pt idx="1175">
                  <c:v>42850</c:v>
                </c:pt>
                <c:pt idx="1176">
                  <c:v>42849</c:v>
                </c:pt>
                <c:pt idx="1177">
                  <c:v>42846</c:v>
                </c:pt>
                <c:pt idx="1178">
                  <c:v>42845</c:v>
                </c:pt>
                <c:pt idx="1179">
                  <c:v>42844</c:v>
                </c:pt>
                <c:pt idx="1180">
                  <c:v>42843</c:v>
                </c:pt>
                <c:pt idx="1181">
                  <c:v>42842</c:v>
                </c:pt>
                <c:pt idx="1182">
                  <c:v>42838</c:v>
                </c:pt>
                <c:pt idx="1183">
                  <c:v>42837</c:v>
                </c:pt>
                <c:pt idx="1184">
                  <c:v>42836</c:v>
                </c:pt>
                <c:pt idx="1185">
                  <c:v>42835</c:v>
                </c:pt>
                <c:pt idx="1186">
                  <c:v>42832</c:v>
                </c:pt>
                <c:pt idx="1187">
                  <c:v>42831</c:v>
                </c:pt>
                <c:pt idx="1188">
                  <c:v>42830</c:v>
                </c:pt>
                <c:pt idx="1189">
                  <c:v>42829</c:v>
                </c:pt>
                <c:pt idx="1190">
                  <c:v>42828</c:v>
                </c:pt>
                <c:pt idx="1191">
                  <c:v>42825</c:v>
                </c:pt>
                <c:pt idx="1192">
                  <c:v>42824</c:v>
                </c:pt>
                <c:pt idx="1193">
                  <c:v>42823</c:v>
                </c:pt>
                <c:pt idx="1194">
                  <c:v>42822</c:v>
                </c:pt>
                <c:pt idx="1195">
                  <c:v>42821</c:v>
                </c:pt>
                <c:pt idx="1196">
                  <c:v>42818</c:v>
                </c:pt>
                <c:pt idx="1197">
                  <c:v>42817</c:v>
                </c:pt>
                <c:pt idx="1198">
                  <c:v>42816</c:v>
                </c:pt>
                <c:pt idx="1199">
                  <c:v>42815</c:v>
                </c:pt>
                <c:pt idx="1200">
                  <c:v>42814</c:v>
                </c:pt>
                <c:pt idx="1201">
                  <c:v>42811</c:v>
                </c:pt>
                <c:pt idx="1202">
                  <c:v>42810</c:v>
                </c:pt>
                <c:pt idx="1203">
                  <c:v>42809</c:v>
                </c:pt>
                <c:pt idx="1204">
                  <c:v>42808</c:v>
                </c:pt>
                <c:pt idx="1205">
                  <c:v>42807</c:v>
                </c:pt>
                <c:pt idx="1206">
                  <c:v>42804</c:v>
                </c:pt>
                <c:pt idx="1207">
                  <c:v>42803</c:v>
                </c:pt>
                <c:pt idx="1208">
                  <c:v>42802</c:v>
                </c:pt>
                <c:pt idx="1209">
                  <c:v>42801</c:v>
                </c:pt>
                <c:pt idx="1210">
                  <c:v>42800</c:v>
                </c:pt>
                <c:pt idx="1211">
                  <c:v>42797</c:v>
                </c:pt>
                <c:pt idx="1212">
                  <c:v>42796</c:v>
                </c:pt>
                <c:pt idx="1213">
                  <c:v>42795</c:v>
                </c:pt>
                <c:pt idx="1214">
                  <c:v>42794</c:v>
                </c:pt>
                <c:pt idx="1215">
                  <c:v>42793</c:v>
                </c:pt>
                <c:pt idx="1216">
                  <c:v>42790</c:v>
                </c:pt>
                <c:pt idx="1217">
                  <c:v>42789</c:v>
                </c:pt>
                <c:pt idx="1218">
                  <c:v>42788</c:v>
                </c:pt>
                <c:pt idx="1219">
                  <c:v>42787</c:v>
                </c:pt>
                <c:pt idx="1220">
                  <c:v>42783</c:v>
                </c:pt>
                <c:pt idx="1221">
                  <c:v>42782</c:v>
                </c:pt>
                <c:pt idx="1222">
                  <c:v>42781</c:v>
                </c:pt>
                <c:pt idx="1223">
                  <c:v>42780</c:v>
                </c:pt>
                <c:pt idx="1224">
                  <c:v>42779</c:v>
                </c:pt>
                <c:pt idx="1225">
                  <c:v>42776</c:v>
                </c:pt>
                <c:pt idx="1226">
                  <c:v>42775</c:v>
                </c:pt>
                <c:pt idx="1227">
                  <c:v>42774</c:v>
                </c:pt>
                <c:pt idx="1228">
                  <c:v>42773</c:v>
                </c:pt>
                <c:pt idx="1229">
                  <c:v>42772</c:v>
                </c:pt>
                <c:pt idx="1230">
                  <c:v>42769</c:v>
                </c:pt>
                <c:pt idx="1231">
                  <c:v>42768</c:v>
                </c:pt>
                <c:pt idx="1232">
                  <c:v>42767</c:v>
                </c:pt>
                <c:pt idx="1233">
                  <c:v>42766</c:v>
                </c:pt>
                <c:pt idx="1234">
                  <c:v>42765</c:v>
                </c:pt>
                <c:pt idx="1235">
                  <c:v>42762</c:v>
                </c:pt>
                <c:pt idx="1236">
                  <c:v>42761</c:v>
                </c:pt>
                <c:pt idx="1237">
                  <c:v>42760</c:v>
                </c:pt>
                <c:pt idx="1238">
                  <c:v>42759</c:v>
                </c:pt>
                <c:pt idx="1239">
                  <c:v>42758</c:v>
                </c:pt>
                <c:pt idx="1240">
                  <c:v>42755</c:v>
                </c:pt>
                <c:pt idx="1241">
                  <c:v>42754</c:v>
                </c:pt>
                <c:pt idx="1242">
                  <c:v>42753</c:v>
                </c:pt>
                <c:pt idx="1243">
                  <c:v>42752</c:v>
                </c:pt>
                <c:pt idx="1244">
                  <c:v>42748</c:v>
                </c:pt>
                <c:pt idx="1245">
                  <c:v>42747</c:v>
                </c:pt>
                <c:pt idx="1246">
                  <c:v>42746</c:v>
                </c:pt>
                <c:pt idx="1247">
                  <c:v>42745</c:v>
                </c:pt>
                <c:pt idx="1248">
                  <c:v>42744</c:v>
                </c:pt>
                <c:pt idx="1249">
                  <c:v>42741</c:v>
                </c:pt>
                <c:pt idx="1250">
                  <c:v>42740</c:v>
                </c:pt>
                <c:pt idx="1251">
                  <c:v>42739</c:v>
                </c:pt>
                <c:pt idx="1252">
                  <c:v>42738</c:v>
                </c:pt>
                <c:pt idx="1253">
                  <c:v>42734</c:v>
                </c:pt>
                <c:pt idx="1254">
                  <c:v>42733</c:v>
                </c:pt>
                <c:pt idx="1255">
                  <c:v>42732</c:v>
                </c:pt>
                <c:pt idx="1256">
                  <c:v>42731</c:v>
                </c:pt>
                <c:pt idx="1257">
                  <c:v>42730</c:v>
                </c:pt>
                <c:pt idx="1258">
                  <c:v>42727</c:v>
                </c:pt>
                <c:pt idx="1259">
                  <c:v>42726</c:v>
                </c:pt>
                <c:pt idx="1260">
                  <c:v>42725</c:v>
                </c:pt>
                <c:pt idx="1261">
                  <c:v>42724</c:v>
                </c:pt>
                <c:pt idx="1262">
                  <c:v>42723</c:v>
                </c:pt>
                <c:pt idx="1263">
                  <c:v>42720</c:v>
                </c:pt>
                <c:pt idx="1264">
                  <c:v>42719</c:v>
                </c:pt>
                <c:pt idx="1265">
                  <c:v>42718</c:v>
                </c:pt>
                <c:pt idx="1266">
                  <c:v>42717</c:v>
                </c:pt>
                <c:pt idx="1267">
                  <c:v>42716</c:v>
                </c:pt>
                <c:pt idx="1268">
                  <c:v>42713</c:v>
                </c:pt>
                <c:pt idx="1269">
                  <c:v>42712</c:v>
                </c:pt>
                <c:pt idx="1270">
                  <c:v>42711</c:v>
                </c:pt>
                <c:pt idx="1271">
                  <c:v>42710</c:v>
                </c:pt>
                <c:pt idx="1272">
                  <c:v>42709</c:v>
                </c:pt>
                <c:pt idx="1273">
                  <c:v>42706</c:v>
                </c:pt>
                <c:pt idx="1274">
                  <c:v>42705</c:v>
                </c:pt>
                <c:pt idx="1275">
                  <c:v>42704</c:v>
                </c:pt>
                <c:pt idx="1276">
                  <c:v>42703</c:v>
                </c:pt>
                <c:pt idx="1277">
                  <c:v>42702</c:v>
                </c:pt>
                <c:pt idx="1278">
                  <c:v>42699</c:v>
                </c:pt>
                <c:pt idx="1279">
                  <c:v>42698</c:v>
                </c:pt>
                <c:pt idx="1280">
                  <c:v>42697</c:v>
                </c:pt>
                <c:pt idx="1281">
                  <c:v>42696</c:v>
                </c:pt>
                <c:pt idx="1282">
                  <c:v>42695</c:v>
                </c:pt>
                <c:pt idx="1283">
                  <c:v>42692</c:v>
                </c:pt>
                <c:pt idx="1284">
                  <c:v>42691</c:v>
                </c:pt>
                <c:pt idx="1285">
                  <c:v>42690</c:v>
                </c:pt>
                <c:pt idx="1286">
                  <c:v>42689</c:v>
                </c:pt>
                <c:pt idx="1287">
                  <c:v>42688</c:v>
                </c:pt>
                <c:pt idx="1288">
                  <c:v>42685</c:v>
                </c:pt>
                <c:pt idx="1289">
                  <c:v>42684</c:v>
                </c:pt>
                <c:pt idx="1290">
                  <c:v>42683</c:v>
                </c:pt>
                <c:pt idx="1291">
                  <c:v>42682</c:v>
                </c:pt>
                <c:pt idx="1292">
                  <c:v>42681</c:v>
                </c:pt>
                <c:pt idx="1293">
                  <c:v>42678</c:v>
                </c:pt>
                <c:pt idx="1294">
                  <c:v>42677</c:v>
                </c:pt>
                <c:pt idx="1295">
                  <c:v>42676</c:v>
                </c:pt>
                <c:pt idx="1296">
                  <c:v>42675</c:v>
                </c:pt>
                <c:pt idx="1297">
                  <c:v>42674</c:v>
                </c:pt>
                <c:pt idx="1298">
                  <c:v>42671</c:v>
                </c:pt>
                <c:pt idx="1299">
                  <c:v>42670</c:v>
                </c:pt>
                <c:pt idx="1300">
                  <c:v>42669</c:v>
                </c:pt>
                <c:pt idx="1301">
                  <c:v>42668</c:v>
                </c:pt>
                <c:pt idx="1302">
                  <c:v>42667</c:v>
                </c:pt>
                <c:pt idx="1303">
                  <c:v>42664</c:v>
                </c:pt>
                <c:pt idx="1304">
                  <c:v>42663</c:v>
                </c:pt>
                <c:pt idx="1305">
                  <c:v>42662</c:v>
                </c:pt>
                <c:pt idx="1306">
                  <c:v>42661</c:v>
                </c:pt>
                <c:pt idx="1307">
                  <c:v>42660</c:v>
                </c:pt>
                <c:pt idx="1308">
                  <c:v>42657</c:v>
                </c:pt>
                <c:pt idx="1309">
                  <c:v>42656</c:v>
                </c:pt>
                <c:pt idx="1310">
                  <c:v>42655</c:v>
                </c:pt>
                <c:pt idx="1311">
                  <c:v>42654</c:v>
                </c:pt>
                <c:pt idx="1312">
                  <c:v>42653</c:v>
                </c:pt>
                <c:pt idx="1313">
                  <c:v>42650</c:v>
                </c:pt>
                <c:pt idx="1314">
                  <c:v>42649</c:v>
                </c:pt>
                <c:pt idx="1315">
                  <c:v>42648</c:v>
                </c:pt>
                <c:pt idx="1316">
                  <c:v>42647</c:v>
                </c:pt>
                <c:pt idx="1317">
                  <c:v>42646</c:v>
                </c:pt>
                <c:pt idx="1318">
                  <c:v>42643</c:v>
                </c:pt>
                <c:pt idx="1319">
                  <c:v>42642</c:v>
                </c:pt>
                <c:pt idx="1320">
                  <c:v>42641</c:v>
                </c:pt>
                <c:pt idx="1321">
                  <c:v>42640</c:v>
                </c:pt>
                <c:pt idx="1322">
                  <c:v>42639</c:v>
                </c:pt>
                <c:pt idx="1323">
                  <c:v>42636</c:v>
                </c:pt>
                <c:pt idx="1324">
                  <c:v>42635</c:v>
                </c:pt>
                <c:pt idx="1325">
                  <c:v>42634</c:v>
                </c:pt>
                <c:pt idx="1326">
                  <c:v>42633</c:v>
                </c:pt>
                <c:pt idx="1327">
                  <c:v>42632</c:v>
                </c:pt>
                <c:pt idx="1328">
                  <c:v>42629</c:v>
                </c:pt>
                <c:pt idx="1329">
                  <c:v>42628</c:v>
                </c:pt>
                <c:pt idx="1330">
                  <c:v>42627</c:v>
                </c:pt>
                <c:pt idx="1331">
                  <c:v>42626</c:v>
                </c:pt>
                <c:pt idx="1332">
                  <c:v>42625</c:v>
                </c:pt>
                <c:pt idx="1333">
                  <c:v>42622</c:v>
                </c:pt>
                <c:pt idx="1334">
                  <c:v>42621</c:v>
                </c:pt>
                <c:pt idx="1335">
                  <c:v>42620</c:v>
                </c:pt>
                <c:pt idx="1336">
                  <c:v>42619</c:v>
                </c:pt>
                <c:pt idx="1337">
                  <c:v>42618</c:v>
                </c:pt>
                <c:pt idx="1338">
                  <c:v>42615</c:v>
                </c:pt>
                <c:pt idx="1339">
                  <c:v>42614</c:v>
                </c:pt>
                <c:pt idx="1340">
                  <c:v>42613</c:v>
                </c:pt>
                <c:pt idx="1341">
                  <c:v>42612</c:v>
                </c:pt>
                <c:pt idx="1342">
                  <c:v>42611</c:v>
                </c:pt>
                <c:pt idx="1343">
                  <c:v>42608</c:v>
                </c:pt>
                <c:pt idx="1344">
                  <c:v>42607</c:v>
                </c:pt>
                <c:pt idx="1345">
                  <c:v>42606</c:v>
                </c:pt>
                <c:pt idx="1346">
                  <c:v>42605</c:v>
                </c:pt>
                <c:pt idx="1347">
                  <c:v>42604</c:v>
                </c:pt>
                <c:pt idx="1348">
                  <c:v>42601</c:v>
                </c:pt>
                <c:pt idx="1349">
                  <c:v>42600</c:v>
                </c:pt>
                <c:pt idx="1350">
                  <c:v>42599</c:v>
                </c:pt>
                <c:pt idx="1351">
                  <c:v>42598</c:v>
                </c:pt>
                <c:pt idx="1352">
                  <c:v>42597</c:v>
                </c:pt>
                <c:pt idx="1353">
                  <c:v>42594</c:v>
                </c:pt>
                <c:pt idx="1354">
                  <c:v>42593</c:v>
                </c:pt>
                <c:pt idx="1355">
                  <c:v>42592</c:v>
                </c:pt>
                <c:pt idx="1356">
                  <c:v>42591</c:v>
                </c:pt>
                <c:pt idx="1357">
                  <c:v>42590</c:v>
                </c:pt>
                <c:pt idx="1358">
                  <c:v>42587</c:v>
                </c:pt>
                <c:pt idx="1359">
                  <c:v>42586</c:v>
                </c:pt>
                <c:pt idx="1360">
                  <c:v>42585</c:v>
                </c:pt>
                <c:pt idx="1361">
                  <c:v>42584</c:v>
                </c:pt>
                <c:pt idx="1362">
                  <c:v>42583</c:v>
                </c:pt>
                <c:pt idx="1363">
                  <c:v>42580</c:v>
                </c:pt>
                <c:pt idx="1364">
                  <c:v>42579</c:v>
                </c:pt>
                <c:pt idx="1365">
                  <c:v>42578</c:v>
                </c:pt>
                <c:pt idx="1366">
                  <c:v>42577</c:v>
                </c:pt>
                <c:pt idx="1367">
                  <c:v>42576</c:v>
                </c:pt>
                <c:pt idx="1368">
                  <c:v>42573</c:v>
                </c:pt>
                <c:pt idx="1369">
                  <c:v>42572</c:v>
                </c:pt>
                <c:pt idx="1370">
                  <c:v>42571</c:v>
                </c:pt>
                <c:pt idx="1371">
                  <c:v>42570</c:v>
                </c:pt>
                <c:pt idx="1372">
                  <c:v>42569</c:v>
                </c:pt>
                <c:pt idx="1373">
                  <c:v>42566</c:v>
                </c:pt>
                <c:pt idx="1374">
                  <c:v>42565</c:v>
                </c:pt>
                <c:pt idx="1375">
                  <c:v>42564</c:v>
                </c:pt>
                <c:pt idx="1376">
                  <c:v>42563</c:v>
                </c:pt>
                <c:pt idx="1377">
                  <c:v>42562</c:v>
                </c:pt>
                <c:pt idx="1378">
                  <c:v>42559</c:v>
                </c:pt>
                <c:pt idx="1379">
                  <c:v>42558</c:v>
                </c:pt>
                <c:pt idx="1380">
                  <c:v>42557</c:v>
                </c:pt>
                <c:pt idx="1381">
                  <c:v>42556</c:v>
                </c:pt>
                <c:pt idx="1382">
                  <c:v>42555</c:v>
                </c:pt>
                <c:pt idx="1383">
                  <c:v>42552</c:v>
                </c:pt>
                <c:pt idx="1384">
                  <c:v>42551</c:v>
                </c:pt>
                <c:pt idx="1385">
                  <c:v>42550</c:v>
                </c:pt>
                <c:pt idx="1386">
                  <c:v>42549</c:v>
                </c:pt>
                <c:pt idx="1387">
                  <c:v>42548</c:v>
                </c:pt>
                <c:pt idx="1388">
                  <c:v>42545</c:v>
                </c:pt>
                <c:pt idx="1389">
                  <c:v>42544</c:v>
                </c:pt>
                <c:pt idx="1390">
                  <c:v>42543</c:v>
                </c:pt>
                <c:pt idx="1391">
                  <c:v>42542</c:v>
                </c:pt>
                <c:pt idx="1392">
                  <c:v>42541</c:v>
                </c:pt>
                <c:pt idx="1393">
                  <c:v>42538</c:v>
                </c:pt>
                <c:pt idx="1394">
                  <c:v>42537</c:v>
                </c:pt>
                <c:pt idx="1395">
                  <c:v>42536</c:v>
                </c:pt>
                <c:pt idx="1396">
                  <c:v>42535</c:v>
                </c:pt>
                <c:pt idx="1397">
                  <c:v>42534</c:v>
                </c:pt>
                <c:pt idx="1398">
                  <c:v>42531</c:v>
                </c:pt>
                <c:pt idx="1399">
                  <c:v>42530</c:v>
                </c:pt>
                <c:pt idx="1400">
                  <c:v>42529</c:v>
                </c:pt>
                <c:pt idx="1401">
                  <c:v>42528</c:v>
                </c:pt>
                <c:pt idx="1402">
                  <c:v>42527</c:v>
                </c:pt>
                <c:pt idx="1403">
                  <c:v>42524</c:v>
                </c:pt>
                <c:pt idx="1404">
                  <c:v>42523</c:v>
                </c:pt>
                <c:pt idx="1405">
                  <c:v>42522</c:v>
                </c:pt>
                <c:pt idx="1406">
                  <c:v>42521</c:v>
                </c:pt>
                <c:pt idx="1407">
                  <c:v>42520</c:v>
                </c:pt>
                <c:pt idx="1408">
                  <c:v>42517</c:v>
                </c:pt>
                <c:pt idx="1409">
                  <c:v>42516</c:v>
                </c:pt>
                <c:pt idx="1410">
                  <c:v>42515</c:v>
                </c:pt>
                <c:pt idx="1411">
                  <c:v>42514</c:v>
                </c:pt>
                <c:pt idx="1412">
                  <c:v>42513</c:v>
                </c:pt>
                <c:pt idx="1413">
                  <c:v>42510</c:v>
                </c:pt>
                <c:pt idx="1414">
                  <c:v>42509</c:v>
                </c:pt>
                <c:pt idx="1415">
                  <c:v>42508</c:v>
                </c:pt>
                <c:pt idx="1416">
                  <c:v>42507</c:v>
                </c:pt>
                <c:pt idx="1417">
                  <c:v>42506</c:v>
                </c:pt>
                <c:pt idx="1418">
                  <c:v>42503</c:v>
                </c:pt>
                <c:pt idx="1419">
                  <c:v>42502</c:v>
                </c:pt>
                <c:pt idx="1420">
                  <c:v>42501</c:v>
                </c:pt>
                <c:pt idx="1421">
                  <c:v>42500</c:v>
                </c:pt>
                <c:pt idx="1422">
                  <c:v>42499</c:v>
                </c:pt>
                <c:pt idx="1423">
                  <c:v>42496</c:v>
                </c:pt>
                <c:pt idx="1424">
                  <c:v>42495</c:v>
                </c:pt>
                <c:pt idx="1425">
                  <c:v>42494</c:v>
                </c:pt>
                <c:pt idx="1426">
                  <c:v>42493</c:v>
                </c:pt>
                <c:pt idx="1427">
                  <c:v>42492</c:v>
                </c:pt>
                <c:pt idx="1428">
                  <c:v>42489</c:v>
                </c:pt>
                <c:pt idx="1429">
                  <c:v>42488</c:v>
                </c:pt>
                <c:pt idx="1430">
                  <c:v>42487</c:v>
                </c:pt>
                <c:pt idx="1431">
                  <c:v>42486</c:v>
                </c:pt>
                <c:pt idx="1432">
                  <c:v>42485</c:v>
                </c:pt>
                <c:pt idx="1433">
                  <c:v>42482</c:v>
                </c:pt>
                <c:pt idx="1434">
                  <c:v>42481</c:v>
                </c:pt>
                <c:pt idx="1435">
                  <c:v>42480</c:v>
                </c:pt>
                <c:pt idx="1436">
                  <c:v>42479</c:v>
                </c:pt>
                <c:pt idx="1437">
                  <c:v>42478</c:v>
                </c:pt>
                <c:pt idx="1438">
                  <c:v>42475</c:v>
                </c:pt>
                <c:pt idx="1439">
                  <c:v>42474</c:v>
                </c:pt>
                <c:pt idx="1440">
                  <c:v>42473</c:v>
                </c:pt>
                <c:pt idx="1441">
                  <c:v>42472</c:v>
                </c:pt>
                <c:pt idx="1442">
                  <c:v>42471</c:v>
                </c:pt>
                <c:pt idx="1443">
                  <c:v>42468</c:v>
                </c:pt>
                <c:pt idx="1444">
                  <c:v>42467</c:v>
                </c:pt>
                <c:pt idx="1445">
                  <c:v>42466</c:v>
                </c:pt>
                <c:pt idx="1446">
                  <c:v>42465</c:v>
                </c:pt>
                <c:pt idx="1447">
                  <c:v>42464</c:v>
                </c:pt>
                <c:pt idx="1448">
                  <c:v>42461</c:v>
                </c:pt>
                <c:pt idx="1449">
                  <c:v>42460</c:v>
                </c:pt>
                <c:pt idx="1450">
                  <c:v>42459</c:v>
                </c:pt>
                <c:pt idx="1451">
                  <c:v>42458</c:v>
                </c:pt>
                <c:pt idx="1452">
                  <c:v>42457</c:v>
                </c:pt>
                <c:pt idx="1453">
                  <c:v>42454</c:v>
                </c:pt>
                <c:pt idx="1454">
                  <c:v>42453</c:v>
                </c:pt>
                <c:pt idx="1455">
                  <c:v>42452</c:v>
                </c:pt>
                <c:pt idx="1456">
                  <c:v>42451</c:v>
                </c:pt>
                <c:pt idx="1457">
                  <c:v>42450</c:v>
                </c:pt>
                <c:pt idx="1458">
                  <c:v>42447</c:v>
                </c:pt>
                <c:pt idx="1459">
                  <c:v>42446</c:v>
                </c:pt>
                <c:pt idx="1460">
                  <c:v>42445</c:v>
                </c:pt>
                <c:pt idx="1461">
                  <c:v>42444</c:v>
                </c:pt>
                <c:pt idx="1462">
                  <c:v>42443</c:v>
                </c:pt>
                <c:pt idx="1463">
                  <c:v>42440</c:v>
                </c:pt>
                <c:pt idx="1464">
                  <c:v>42439</c:v>
                </c:pt>
                <c:pt idx="1465">
                  <c:v>42438</c:v>
                </c:pt>
                <c:pt idx="1466">
                  <c:v>42437</c:v>
                </c:pt>
                <c:pt idx="1467">
                  <c:v>42436</c:v>
                </c:pt>
                <c:pt idx="1468">
                  <c:v>42433</c:v>
                </c:pt>
                <c:pt idx="1469">
                  <c:v>42432</c:v>
                </c:pt>
                <c:pt idx="1470">
                  <c:v>42431</c:v>
                </c:pt>
                <c:pt idx="1471">
                  <c:v>42430</c:v>
                </c:pt>
                <c:pt idx="1472">
                  <c:v>42429</c:v>
                </c:pt>
                <c:pt idx="1473">
                  <c:v>42426</c:v>
                </c:pt>
                <c:pt idx="1474">
                  <c:v>42425</c:v>
                </c:pt>
                <c:pt idx="1475">
                  <c:v>42424</c:v>
                </c:pt>
                <c:pt idx="1476">
                  <c:v>42423</c:v>
                </c:pt>
                <c:pt idx="1477">
                  <c:v>42422</c:v>
                </c:pt>
                <c:pt idx="1478">
                  <c:v>42419</c:v>
                </c:pt>
                <c:pt idx="1479">
                  <c:v>42418</c:v>
                </c:pt>
                <c:pt idx="1480">
                  <c:v>42417</c:v>
                </c:pt>
                <c:pt idx="1481">
                  <c:v>42416</c:v>
                </c:pt>
                <c:pt idx="1482">
                  <c:v>42415</c:v>
                </c:pt>
                <c:pt idx="1483">
                  <c:v>42412</c:v>
                </c:pt>
                <c:pt idx="1484">
                  <c:v>42411</c:v>
                </c:pt>
                <c:pt idx="1485">
                  <c:v>42410</c:v>
                </c:pt>
                <c:pt idx="1486">
                  <c:v>42409</c:v>
                </c:pt>
                <c:pt idx="1487">
                  <c:v>42408</c:v>
                </c:pt>
                <c:pt idx="1488">
                  <c:v>42405</c:v>
                </c:pt>
                <c:pt idx="1489">
                  <c:v>42404</c:v>
                </c:pt>
                <c:pt idx="1490">
                  <c:v>42403</c:v>
                </c:pt>
                <c:pt idx="1491">
                  <c:v>42402</c:v>
                </c:pt>
                <c:pt idx="1492">
                  <c:v>42401</c:v>
                </c:pt>
                <c:pt idx="1493">
                  <c:v>42398</c:v>
                </c:pt>
                <c:pt idx="1494">
                  <c:v>42397</c:v>
                </c:pt>
                <c:pt idx="1495">
                  <c:v>42396</c:v>
                </c:pt>
                <c:pt idx="1496">
                  <c:v>42395</c:v>
                </c:pt>
                <c:pt idx="1497">
                  <c:v>42394</c:v>
                </c:pt>
                <c:pt idx="1498">
                  <c:v>42391</c:v>
                </c:pt>
                <c:pt idx="1499">
                  <c:v>42390</c:v>
                </c:pt>
                <c:pt idx="1500">
                  <c:v>42389</c:v>
                </c:pt>
                <c:pt idx="1501">
                  <c:v>42388</c:v>
                </c:pt>
                <c:pt idx="1502">
                  <c:v>42387</c:v>
                </c:pt>
                <c:pt idx="1503">
                  <c:v>42384</c:v>
                </c:pt>
                <c:pt idx="1504">
                  <c:v>42383</c:v>
                </c:pt>
                <c:pt idx="1505">
                  <c:v>42382</c:v>
                </c:pt>
                <c:pt idx="1506">
                  <c:v>42381</c:v>
                </c:pt>
                <c:pt idx="1507">
                  <c:v>42380</c:v>
                </c:pt>
                <c:pt idx="1508">
                  <c:v>42377</c:v>
                </c:pt>
                <c:pt idx="1509">
                  <c:v>42376</c:v>
                </c:pt>
                <c:pt idx="1510">
                  <c:v>42375</c:v>
                </c:pt>
                <c:pt idx="1511">
                  <c:v>42374</c:v>
                </c:pt>
                <c:pt idx="1512">
                  <c:v>42373</c:v>
                </c:pt>
                <c:pt idx="1513">
                  <c:v>42370</c:v>
                </c:pt>
              </c:numCache>
            </c:numRef>
          </c:cat>
          <c:val>
            <c:numRef>
              <c:f>Fuel!$Z$184:$Z$1697</c:f>
              <c:numCache>
                <c:formatCode>0.00</c:formatCode>
                <c:ptCount val="1514"/>
                <c:pt idx="0">
                  <c:v>424.37582128777922</c:v>
                </c:pt>
                <c:pt idx="1">
                  <c:v>417.21419185282519</c:v>
                </c:pt>
                <c:pt idx="2">
                  <c:v>411.62943495400788</c:v>
                </c:pt>
                <c:pt idx="3">
                  <c:v>410.05256241787117</c:v>
                </c:pt>
                <c:pt idx="4">
                  <c:v>413.00919842312743</c:v>
                </c:pt>
                <c:pt idx="5">
                  <c:v>406.43889618922469</c:v>
                </c:pt>
                <c:pt idx="6">
                  <c:v>413.92904073587385</c:v>
                </c:pt>
                <c:pt idx="7">
                  <c:v>406.70170827858078</c:v>
                </c:pt>
                <c:pt idx="8">
                  <c:v>394.54664914586067</c:v>
                </c:pt>
                <c:pt idx="9">
                  <c:v>373.5216819973719</c:v>
                </c:pt>
                <c:pt idx="10">
                  <c:v>373.58738501971089</c:v>
                </c:pt>
                <c:pt idx="11">
                  <c:v>369.90801576872531</c:v>
                </c:pt>
                <c:pt idx="12">
                  <c:v>371.8791064388962</c:v>
                </c:pt>
                <c:pt idx="13">
                  <c:v>395.59789750328514</c:v>
                </c:pt>
                <c:pt idx="14">
                  <c:v>440.73587385019709</c:v>
                </c:pt>
                <c:pt idx="15">
                  <c:v>438.76478318002626</c:v>
                </c:pt>
                <c:pt idx="16">
                  <c:v>426.6097240473062</c:v>
                </c:pt>
                <c:pt idx="17">
                  <c:v>422.20762155059134</c:v>
                </c:pt>
                <c:pt idx="18">
                  <c:v>436.33377135348223</c:v>
                </c:pt>
                <c:pt idx="19">
                  <c:v>429.36925098554531</c:v>
                </c:pt>
                <c:pt idx="20">
                  <c:v>441.72141918528251</c:v>
                </c:pt>
                <c:pt idx="21">
                  <c:v>438.96189224704335</c:v>
                </c:pt>
                <c:pt idx="22">
                  <c:v>438.8961892247043</c:v>
                </c:pt>
                <c:pt idx="23">
                  <c:v>440.60446780551905</c:v>
                </c:pt>
                <c:pt idx="24">
                  <c:v>441.52431011826542</c:v>
                </c:pt>
                <c:pt idx="25">
                  <c:v>455.05913272010514</c:v>
                </c:pt>
                <c:pt idx="26">
                  <c:v>450.85413929040737</c:v>
                </c:pt>
                <c:pt idx="27">
                  <c:v>448.35742444152424</c:v>
                </c:pt>
                <c:pt idx="28">
                  <c:v>431.3403416557162</c:v>
                </c:pt>
                <c:pt idx="29">
                  <c:v>441.19579500657034</c:v>
                </c:pt>
                <c:pt idx="30">
                  <c:v>460.9067017082786</c:v>
                </c:pt>
                <c:pt idx="31">
                  <c:v>467.73981603153743</c:v>
                </c:pt>
                <c:pt idx="32">
                  <c:v>464.32325886990799</c:v>
                </c:pt>
                <c:pt idx="33">
                  <c:v>463.46911957950067</c:v>
                </c:pt>
                <c:pt idx="34">
                  <c:v>459.19842312746385</c:v>
                </c:pt>
                <c:pt idx="35">
                  <c:v>477.98948751642575</c:v>
                </c:pt>
                <c:pt idx="36">
                  <c:v>480.09198423127458</c:v>
                </c:pt>
                <c:pt idx="37">
                  <c:v>477.66097240473061</c:v>
                </c:pt>
                <c:pt idx="38">
                  <c:v>473.78449408672799</c:v>
                </c:pt>
                <c:pt idx="39">
                  <c:v>485.15111695137978</c:v>
                </c:pt>
                <c:pt idx="40">
                  <c:v>487.51642575558475</c:v>
                </c:pt>
                <c:pt idx="41">
                  <c:v>473.98160315374508</c:v>
                </c:pt>
                <c:pt idx="42">
                  <c:v>487.12220762155056</c:v>
                </c:pt>
                <c:pt idx="43">
                  <c:v>484.69119579500654</c:v>
                </c:pt>
                <c:pt idx="44">
                  <c:v>481.27463863337709</c:v>
                </c:pt>
                <c:pt idx="45">
                  <c:v>487.84494086727989</c:v>
                </c:pt>
                <c:pt idx="46">
                  <c:v>492.77266754270693</c:v>
                </c:pt>
                <c:pt idx="47">
                  <c:v>482.65440210249665</c:v>
                </c:pt>
                <c:pt idx="48">
                  <c:v>478.97503285151117</c:v>
                </c:pt>
                <c:pt idx="49">
                  <c:v>481.40604467805514</c:v>
                </c:pt>
                <c:pt idx="50">
                  <c:v>493.10118265440207</c:v>
                </c:pt>
                <c:pt idx="51">
                  <c:v>484.23127463863335</c:v>
                </c:pt>
                <c:pt idx="52">
                  <c:v>471.41918528252296</c:v>
                </c:pt>
                <c:pt idx="53">
                  <c:v>457.62155059132721</c:v>
                </c:pt>
                <c:pt idx="54">
                  <c:v>452.56241787122201</c:v>
                </c:pt>
                <c:pt idx="55">
                  <c:v>452.10249671484888</c:v>
                </c:pt>
                <c:pt idx="56">
                  <c:v>451.97109067017084</c:v>
                </c:pt>
                <c:pt idx="57">
                  <c:v>445.86070959264123</c:v>
                </c:pt>
                <c:pt idx="58">
                  <c:v>444.80946123521682</c:v>
                </c:pt>
                <c:pt idx="59">
                  <c:v>437.84494086727989</c:v>
                </c:pt>
                <c:pt idx="60">
                  <c:v>422.33902759526939</c:v>
                </c:pt>
                <c:pt idx="61">
                  <c:v>415.24310118265441</c:v>
                </c:pt>
                <c:pt idx="62">
                  <c:v>422.14191852825229</c:v>
                </c:pt>
                <c:pt idx="63">
                  <c:v>425.42706964520369</c:v>
                </c:pt>
                <c:pt idx="64">
                  <c:v>423.91590013140598</c:v>
                </c:pt>
                <c:pt idx="65">
                  <c:v>412.87779237844944</c:v>
                </c:pt>
                <c:pt idx="66">
                  <c:v>410.38107752956637</c:v>
                </c:pt>
                <c:pt idx="67">
                  <c:v>406.96452036793687</c:v>
                </c:pt>
                <c:pt idx="68">
                  <c:v>401.5111695137976</c:v>
                </c:pt>
                <c:pt idx="69">
                  <c:v>425.55847568988167</c:v>
                </c:pt>
                <c:pt idx="70">
                  <c:v>423.45597897503285</c:v>
                </c:pt>
                <c:pt idx="71">
                  <c:v>421.7477003942181</c:v>
                </c:pt>
                <c:pt idx="72">
                  <c:v>421.7477003942181</c:v>
                </c:pt>
                <c:pt idx="73">
                  <c:v>423.1931668856767</c:v>
                </c:pt>
                <c:pt idx="74">
                  <c:v>418.92247043363994</c:v>
                </c:pt>
                <c:pt idx="75">
                  <c:v>419.77660972404732</c:v>
                </c:pt>
                <c:pt idx="76">
                  <c:v>429.23784494086726</c:v>
                </c:pt>
                <c:pt idx="77">
                  <c:v>426.74113009198425</c:v>
                </c:pt>
                <c:pt idx="78">
                  <c:v>410.18396846254927</c:v>
                </c:pt>
                <c:pt idx="79">
                  <c:v>415.17739816031536</c:v>
                </c:pt>
                <c:pt idx="80">
                  <c:v>404.73061760841</c:v>
                </c:pt>
                <c:pt idx="81">
                  <c:v>393.23258869908017</c:v>
                </c:pt>
                <c:pt idx="82">
                  <c:v>368.98817345597894</c:v>
                </c:pt>
                <c:pt idx="83">
                  <c:v>375.55847568988167</c:v>
                </c:pt>
                <c:pt idx="84">
                  <c:v>389.68462549277268</c:v>
                </c:pt>
                <c:pt idx="85">
                  <c:v>395.00657030223385</c:v>
                </c:pt>
                <c:pt idx="86">
                  <c:v>393.16688567674112</c:v>
                </c:pt>
                <c:pt idx="87">
                  <c:v>398.81734559789749</c:v>
                </c:pt>
                <c:pt idx="88">
                  <c:v>400.19710906701704</c:v>
                </c:pt>
                <c:pt idx="89">
                  <c:v>400</c:v>
                </c:pt>
                <c:pt idx="90">
                  <c:v>394.80946123521682</c:v>
                </c:pt>
                <c:pt idx="91">
                  <c:v>393.42969776609726</c:v>
                </c:pt>
                <c:pt idx="92">
                  <c:v>391.45860709592637</c:v>
                </c:pt>
                <c:pt idx="93">
                  <c:v>383.96846254927726</c:v>
                </c:pt>
                <c:pt idx="94">
                  <c:v>382.8515111695138</c:v>
                </c:pt>
                <c:pt idx="95">
                  <c:v>394.08672798948749</c:v>
                </c:pt>
                <c:pt idx="96">
                  <c:v>404.20499342969777</c:v>
                </c:pt>
                <c:pt idx="97">
                  <c:v>419.57950065703022</c:v>
                </c:pt>
                <c:pt idx="98">
                  <c:v>418.00262812089352</c:v>
                </c:pt>
                <c:pt idx="99">
                  <c:v>404.46780551905385</c:v>
                </c:pt>
                <c:pt idx="100">
                  <c:v>406.30749014454665</c:v>
                </c:pt>
                <c:pt idx="101">
                  <c:v>406.70170827858078</c:v>
                </c:pt>
                <c:pt idx="102">
                  <c:v>406.0446780551905</c:v>
                </c:pt>
                <c:pt idx="103">
                  <c:v>410.90670170827855</c:v>
                </c:pt>
                <c:pt idx="104">
                  <c:v>397.56898817345592</c:v>
                </c:pt>
                <c:pt idx="105">
                  <c:v>380.09198423127464</c:v>
                </c:pt>
                <c:pt idx="106">
                  <c:v>371.9448094612352</c:v>
                </c:pt>
                <c:pt idx="107">
                  <c:v>403.0880420499343</c:v>
                </c:pt>
                <c:pt idx="108">
                  <c:v>402.89093298291721</c:v>
                </c:pt>
                <c:pt idx="109">
                  <c:v>410.51248357424436</c:v>
                </c:pt>
                <c:pt idx="110">
                  <c:v>418.13403416557162</c:v>
                </c:pt>
                <c:pt idx="111">
                  <c:v>408.67279894875162</c:v>
                </c:pt>
                <c:pt idx="112">
                  <c:v>409.00131406044676</c:v>
                </c:pt>
                <c:pt idx="113">
                  <c:v>400.13140604467804</c:v>
                </c:pt>
                <c:pt idx="114">
                  <c:v>389.75032851511168</c:v>
                </c:pt>
                <c:pt idx="115">
                  <c:v>403.54796320630749</c:v>
                </c:pt>
                <c:pt idx="116">
                  <c:v>420.49934296977659</c:v>
                </c:pt>
                <c:pt idx="117">
                  <c:v>420.49934296977659</c:v>
                </c:pt>
                <c:pt idx="118">
                  <c:v>421.15637319316681</c:v>
                </c:pt>
                <c:pt idx="119">
                  <c:v>420.49934296977659</c:v>
                </c:pt>
                <c:pt idx="120">
                  <c:v>417.54270696452033</c:v>
                </c:pt>
                <c:pt idx="121">
                  <c:v>416.22864651773983</c:v>
                </c:pt>
                <c:pt idx="122">
                  <c:v>425.75558475689877</c:v>
                </c:pt>
                <c:pt idx="123">
                  <c:v>418.52825229960581</c:v>
                </c:pt>
                <c:pt idx="124">
                  <c:v>416.55716162943492</c:v>
                </c:pt>
                <c:pt idx="125">
                  <c:v>411.30091984231274</c:v>
                </c:pt>
                <c:pt idx="126">
                  <c:v>410.31537450722732</c:v>
                </c:pt>
                <c:pt idx="127">
                  <c:v>403.74507227332458</c:v>
                </c:pt>
                <c:pt idx="128">
                  <c:v>401.77398160315374</c:v>
                </c:pt>
                <c:pt idx="129">
                  <c:v>411.62943495400788</c:v>
                </c:pt>
                <c:pt idx="130">
                  <c:v>406.37319316688564</c:v>
                </c:pt>
                <c:pt idx="131">
                  <c:v>399.48094612352168</c:v>
                </c:pt>
                <c:pt idx="132">
                  <c:v>398.16031537450721</c:v>
                </c:pt>
                <c:pt idx="133">
                  <c:v>396.51773981603151</c:v>
                </c:pt>
                <c:pt idx="134">
                  <c:v>391.91852825229955</c:v>
                </c:pt>
                <c:pt idx="135">
                  <c:v>395.20367936925095</c:v>
                </c:pt>
                <c:pt idx="136">
                  <c:v>393.23258869908017</c:v>
                </c:pt>
                <c:pt idx="137">
                  <c:v>386.66228646517737</c:v>
                </c:pt>
                <c:pt idx="138">
                  <c:v>386.66228646517737</c:v>
                </c:pt>
                <c:pt idx="139">
                  <c:v>387.64783180026279</c:v>
                </c:pt>
                <c:pt idx="140">
                  <c:v>382.72010512483575</c:v>
                </c:pt>
                <c:pt idx="141">
                  <c:v>378.1208935611038</c:v>
                </c:pt>
                <c:pt idx="142">
                  <c:v>375.16425755584754</c:v>
                </c:pt>
                <c:pt idx="143">
                  <c:v>363.33771353482257</c:v>
                </c:pt>
                <c:pt idx="144">
                  <c:v>357.75295663600525</c:v>
                </c:pt>
                <c:pt idx="145">
                  <c:v>365.96583442838369</c:v>
                </c:pt>
                <c:pt idx="146">
                  <c:v>374.17871222076218</c:v>
                </c:pt>
                <c:pt idx="147">
                  <c:v>378.77792378449408</c:v>
                </c:pt>
                <c:pt idx="148">
                  <c:v>380.09198423127464</c:v>
                </c:pt>
                <c:pt idx="149">
                  <c:v>370.2365308804205</c:v>
                </c:pt>
                <c:pt idx="150">
                  <c:v>389.94743758212877</c:v>
                </c:pt>
                <c:pt idx="151">
                  <c:v>384.03416557161631</c:v>
                </c:pt>
                <c:pt idx="152">
                  <c:v>393.56110381077525</c:v>
                </c:pt>
                <c:pt idx="153">
                  <c:v>386.33377135348223</c:v>
                </c:pt>
                <c:pt idx="154">
                  <c:v>384.3626806833114</c:v>
                </c:pt>
                <c:pt idx="155">
                  <c:v>378.1208935611038</c:v>
                </c:pt>
                <c:pt idx="156">
                  <c:v>383.70565045992112</c:v>
                </c:pt>
                <c:pt idx="157">
                  <c:v>379.43495400788436</c:v>
                </c:pt>
                <c:pt idx="158">
                  <c:v>379.10643889618922</c:v>
                </c:pt>
                <c:pt idx="159">
                  <c:v>384.69119579500654</c:v>
                </c:pt>
                <c:pt idx="160">
                  <c:v>378.1208935611038</c:v>
                </c:pt>
                <c:pt idx="161">
                  <c:v>379.76346911957944</c:v>
                </c:pt>
                <c:pt idx="162">
                  <c:v>379.43495400788436</c:v>
                </c:pt>
                <c:pt idx="163">
                  <c:v>375.16425755584754</c:v>
                </c:pt>
                <c:pt idx="164">
                  <c:v>377.13534822601838</c:v>
                </c:pt>
                <c:pt idx="165">
                  <c:v>374.50722733245726</c:v>
                </c:pt>
                <c:pt idx="166">
                  <c:v>380.42049934296978</c:v>
                </c:pt>
                <c:pt idx="167">
                  <c:v>392.24704336399475</c:v>
                </c:pt>
                <c:pt idx="168">
                  <c:v>390.60446780551905</c:v>
                </c:pt>
                <c:pt idx="169">
                  <c:v>390.60446780551905</c:v>
                </c:pt>
                <c:pt idx="170">
                  <c:v>384.69119579500654</c:v>
                </c:pt>
                <c:pt idx="171">
                  <c:v>360.38107752956637</c:v>
                </c:pt>
                <c:pt idx="172">
                  <c:v>352.16819973718793</c:v>
                </c:pt>
                <c:pt idx="173">
                  <c:v>355.12483574244413</c:v>
                </c:pt>
                <c:pt idx="174">
                  <c:v>353.48226018396844</c:v>
                </c:pt>
                <c:pt idx="175">
                  <c:v>348.22601839684626</c:v>
                </c:pt>
                <c:pt idx="176">
                  <c:v>340.3416557161629</c:v>
                </c:pt>
                <c:pt idx="177">
                  <c:v>335.08541392904073</c:v>
                </c:pt>
                <c:pt idx="178">
                  <c:v>343.29829172141916</c:v>
                </c:pt>
                <c:pt idx="179">
                  <c:v>343.29829172141916</c:v>
                </c:pt>
                <c:pt idx="180">
                  <c:v>342.96977660972408</c:v>
                </c:pt>
                <c:pt idx="181">
                  <c:v>352.49671484888302</c:v>
                </c:pt>
                <c:pt idx="182">
                  <c:v>355.45335085413927</c:v>
                </c:pt>
                <c:pt idx="183">
                  <c:v>358.08147174770039</c:v>
                </c:pt>
                <c:pt idx="184">
                  <c:v>345.92641261498028</c:v>
                </c:pt>
                <c:pt idx="185">
                  <c:v>357.75295663600525</c:v>
                </c:pt>
                <c:pt idx="186">
                  <c:v>338.37056504599212</c:v>
                </c:pt>
                <c:pt idx="187">
                  <c:v>359.39553219448095</c:v>
                </c:pt>
                <c:pt idx="188">
                  <c:v>357.75295663600525</c:v>
                </c:pt>
                <c:pt idx="189">
                  <c:v>357.75295663600525</c:v>
                </c:pt>
                <c:pt idx="190">
                  <c:v>378.77792378449408</c:v>
                </c:pt>
                <c:pt idx="191">
                  <c:v>382.06307490144542</c:v>
                </c:pt>
                <c:pt idx="192">
                  <c:v>385.34822601839682</c:v>
                </c:pt>
                <c:pt idx="193">
                  <c:v>386.33377135348223</c:v>
                </c:pt>
                <c:pt idx="194">
                  <c:v>385.67674113009201</c:v>
                </c:pt>
                <c:pt idx="195">
                  <c:v>376.80683311432324</c:v>
                </c:pt>
                <c:pt idx="196">
                  <c:v>378.44940867279894</c:v>
                </c:pt>
                <c:pt idx="197">
                  <c:v>384.03416557161631</c:v>
                </c:pt>
                <c:pt idx="198">
                  <c:v>394.87516425755587</c:v>
                </c:pt>
                <c:pt idx="199">
                  <c:v>379.43495400788436</c:v>
                </c:pt>
                <c:pt idx="200">
                  <c:v>366.29434954007883</c:v>
                </c:pt>
                <c:pt idx="201">
                  <c:v>363.66622864651771</c:v>
                </c:pt>
                <c:pt idx="202">
                  <c:v>357.09592641261497</c:v>
                </c:pt>
                <c:pt idx="203">
                  <c:v>365.30880420499341</c:v>
                </c:pt>
                <c:pt idx="204">
                  <c:v>372.86465177398156</c:v>
                </c:pt>
                <c:pt idx="205">
                  <c:v>375.16425755584754</c:v>
                </c:pt>
                <c:pt idx="206">
                  <c:v>360.31537450722732</c:v>
                </c:pt>
                <c:pt idx="207">
                  <c:v>359.65834428383704</c:v>
                </c:pt>
                <c:pt idx="208">
                  <c:v>348.3574244415243</c:v>
                </c:pt>
                <c:pt idx="209">
                  <c:v>358.21287779237844</c:v>
                </c:pt>
                <c:pt idx="210">
                  <c:v>362.15505913272006</c:v>
                </c:pt>
                <c:pt idx="211">
                  <c:v>357.8843626806833</c:v>
                </c:pt>
                <c:pt idx="212">
                  <c:v>354.9277266754271</c:v>
                </c:pt>
                <c:pt idx="213">
                  <c:v>354.9277266754271</c:v>
                </c:pt>
                <c:pt idx="214">
                  <c:v>346.97766097240475</c:v>
                </c:pt>
                <c:pt idx="215">
                  <c:v>346.64914586070955</c:v>
                </c:pt>
                <c:pt idx="216">
                  <c:v>345.40078843626804</c:v>
                </c:pt>
                <c:pt idx="217">
                  <c:v>346.05781865965832</c:v>
                </c:pt>
                <c:pt idx="218">
                  <c:v>341.52431011826542</c:v>
                </c:pt>
                <c:pt idx="219">
                  <c:v>338.23915900131402</c:v>
                </c:pt>
                <c:pt idx="220">
                  <c:v>335.34822601839682</c:v>
                </c:pt>
                <c:pt idx="221">
                  <c:v>332.06307490144548</c:v>
                </c:pt>
                <c:pt idx="222">
                  <c:v>326.80683311432324</c:v>
                </c:pt>
                <c:pt idx="223">
                  <c:v>317.73981603153743</c:v>
                </c:pt>
                <c:pt idx="224">
                  <c:v>317.54270696452033</c:v>
                </c:pt>
                <c:pt idx="225">
                  <c:v>319.11957950065704</c:v>
                </c:pt>
                <c:pt idx="226">
                  <c:v>317.93692509855452</c:v>
                </c:pt>
                <c:pt idx="227">
                  <c:v>319.18528252299603</c:v>
                </c:pt>
                <c:pt idx="228">
                  <c:v>316.55716162943492</c:v>
                </c:pt>
                <c:pt idx="229">
                  <c:v>321.35348226018391</c:v>
                </c:pt>
                <c:pt idx="230">
                  <c:v>323.91590013140603</c:v>
                </c:pt>
                <c:pt idx="231">
                  <c:v>321.61629434954006</c:v>
                </c:pt>
                <c:pt idx="232">
                  <c:v>312.74638633377134</c:v>
                </c:pt>
                <c:pt idx="233">
                  <c:v>312.74638633377134</c:v>
                </c:pt>
                <c:pt idx="234">
                  <c:v>327.20105124835737</c:v>
                </c:pt>
                <c:pt idx="235">
                  <c:v>323.91590013140603</c:v>
                </c:pt>
                <c:pt idx="236">
                  <c:v>322.27332457293033</c:v>
                </c:pt>
                <c:pt idx="237">
                  <c:v>318.6596583442838</c:v>
                </c:pt>
                <c:pt idx="238">
                  <c:v>324.90144546649145</c:v>
                </c:pt>
                <c:pt idx="239">
                  <c:v>317.67411300919844</c:v>
                </c:pt>
                <c:pt idx="240">
                  <c:v>318.6596583442838</c:v>
                </c:pt>
                <c:pt idx="241">
                  <c:v>309.46123521681994</c:v>
                </c:pt>
                <c:pt idx="242">
                  <c:v>296.97766097240475</c:v>
                </c:pt>
                <c:pt idx="243">
                  <c:v>297.96320630749017</c:v>
                </c:pt>
                <c:pt idx="244">
                  <c:v>335.86727989487514</c:v>
                </c:pt>
                <c:pt idx="245">
                  <c:v>300.26281208935609</c:v>
                </c:pt>
                <c:pt idx="246">
                  <c:v>297.30617608409983</c:v>
                </c:pt>
                <c:pt idx="247">
                  <c:v>294.34954007884357</c:v>
                </c:pt>
                <c:pt idx="248">
                  <c:v>294.02102496714849</c:v>
                </c:pt>
                <c:pt idx="249">
                  <c:v>288.76478318002631</c:v>
                </c:pt>
                <c:pt idx="250">
                  <c:v>295.00657030223385</c:v>
                </c:pt>
                <c:pt idx="251">
                  <c:v>304.20499342969771</c:v>
                </c:pt>
                <c:pt idx="252">
                  <c:v>297.96320630749017</c:v>
                </c:pt>
                <c:pt idx="253">
                  <c:v>295.00657030223385</c:v>
                </c:pt>
                <c:pt idx="254">
                  <c:v>289.42181340341654</c:v>
                </c:pt>
                <c:pt idx="255">
                  <c:v>283.83705650459922</c:v>
                </c:pt>
                <c:pt idx="256">
                  <c:v>280.88042049934296</c:v>
                </c:pt>
                <c:pt idx="257">
                  <c:v>286.13666228646514</c:v>
                </c:pt>
                <c:pt idx="258">
                  <c:v>282.85151116951374</c:v>
                </c:pt>
                <c:pt idx="259">
                  <c:v>277.59526938239156</c:v>
                </c:pt>
                <c:pt idx="260">
                  <c:v>280.88042049934296</c:v>
                </c:pt>
                <c:pt idx="261">
                  <c:v>287.4507227332457</c:v>
                </c:pt>
                <c:pt idx="262">
                  <c:v>285.47963206307492</c:v>
                </c:pt>
                <c:pt idx="263">
                  <c:v>284.16557161629436</c:v>
                </c:pt>
                <c:pt idx="264">
                  <c:v>274.31011826544022</c:v>
                </c:pt>
                <c:pt idx="265">
                  <c:v>274.31011826544022</c:v>
                </c:pt>
                <c:pt idx="266">
                  <c:v>278.25229960578184</c:v>
                </c:pt>
                <c:pt idx="267">
                  <c:v>294.02102496714849</c:v>
                </c:pt>
                <c:pt idx="268">
                  <c:v>294.02102496714849</c:v>
                </c:pt>
                <c:pt idx="269">
                  <c:v>286.13666228646514</c:v>
                </c:pt>
                <c:pt idx="270">
                  <c:v>275.95269382391587</c:v>
                </c:pt>
                <c:pt idx="271">
                  <c:v>268.39684625492771</c:v>
                </c:pt>
                <c:pt idx="272">
                  <c:v>263.14060446780547</c:v>
                </c:pt>
                <c:pt idx="273">
                  <c:v>256.2417871222076</c:v>
                </c:pt>
                <c:pt idx="274">
                  <c:v>256.2417871222076</c:v>
                </c:pt>
                <c:pt idx="275">
                  <c:v>256.2417871222076</c:v>
                </c:pt>
                <c:pt idx="276">
                  <c:v>256.2417871222076</c:v>
                </c:pt>
                <c:pt idx="277">
                  <c:v>264.12614980289095</c:v>
                </c:pt>
                <c:pt idx="278">
                  <c:v>266.09724047306173</c:v>
                </c:pt>
                <c:pt idx="279">
                  <c:v>258.86990801576871</c:v>
                </c:pt>
                <c:pt idx="280">
                  <c:v>254.92772667542704</c:v>
                </c:pt>
                <c:pt idx="281">
                  <c:v>238.50197109067014</c:v>
                </c:pt>
                <c:pt idx="282">
                  <c:v>244.41524310118265</c:v>
                </c:pt>
                <c:pt idx="283">
                  <c:v>249.34296977660972</c:v>
                </c:pt>
                <c:pt idx="284">
                  <c:v>238.17345597897503</c:v>
                </c:pt>
                <c:pt idx="285">
                  <c:v>235.21681997371877</c:v>
                </c:pt>
                <c:pt idx="286">
                  <c:v>227.33245729303547</c:v>
                </c:pt>
                <c:pt idx="287">
                  <c:v>231.93166885676737</c:v>
                </c:pt>
                <c:pt idx="288">
                  <c:v>238.83048620236531</c:v>
                </c:pt>
                <c:pt idx="289">
                  <c:v>252.95663600525623</c:v>
                </c:pt>
                <c:pt idx="290">
                  <c:v>249.01445466491455</c:v>
                </c:pt>
                <c:pt idx="291">
                  <c:v>255.25624178712221</c:v>
                </c:pt>
                <c:pt idx="292">
                  <c:v>262.15505913272011</c:v>
                </c:pt>
                <c:pt idx="293">
                  <c:v>252.95663600525623</c:v>
                </c:pt>
                <c:pt idx="294">
                  <c:v>258.86990801576871</c:v>
                </c:pt>
                <c:pt idx="295">
                  <c:v>320.76215505913268</c:v>
                </c:pt>
                <c:pt idx="296">
                  <c:v>259.85545335085413</c:v>
                </c:pt>
                <c:pt idx="297">
                  <c:v>259.52693823915899</c:v>
                </c:pt>
                <c:pt idx="298">
                  <c:v>260.18396846254927</c:v>
                </c:pt>
                <c:pt idx="299">
                  <c:v>251.97109067017084</c:v>
                </c:pt>
                <c:pt idx="300">
                  <c:v>245.72930354796318</c:v>
                </c:pt>
                <c:pt idx="301">
                  <c:v>250.65703022339025</c:v>
                </c:pt>
                <c:pt idx="302">
                  <c:v>246.05781865965835</c:v>
                </c:pt>
                <c:pt idx="303">
                  <c:v>236.53088042049933</c:v>
                </c:pt>
                <c:pt idx="304">
                  <c:v>245.72930354796318</c:v>
                </c:pt>
                <c:pt idx="305">
                  <c:v>240.14454664914584</c:v>
                </c:pt>
                <c:pt idx="306">
                  <c:v>223.39027595269383</c:v>
                </c:pt>
                <c:pt idx="307">
                  <c:v>231.60315374507226</c:v>
                </c:pt>
                <c:pt idx="308">
                  <c:v>226.01839684625492</c:v>
                </c:pt>
                <c:pt idx="309">
                  <c:v>231.60315374507226</c:v>
                </c:pt>
                <c:pt idx="310">
                  <c:v>238.83048620236531</c:v>
                </c:pt>
                <c:pt idx="311">
                  <c:v>236.85939553219444</c:v>
                </c:pt>
                <c:pt idx="312">
                  <c:v>235.21681997371877</c:v>
                </c:pt>
                <c:pt idx="313">
                  <c:v>233.57424441524307</c:v>
                </c:pt>
                <c:pt idx="314">
                  <c:v>226.34691195795008</c:v>
                </c:pt>
                <c:pt idx="315">
                  <c:v>220.43363994743754</c:v>
                </c:pt>
                <c:pt idx="316">
                  <c:v>244.08672798948749</c:v>
                </c:pt>
                <c:pt idx="317">
                  <c:v>246.58344283837056</c:v>
                </c:pt>
                <c:pt idx="318">
                  <c:v>243.29829172141919</c:v>
                </c:pt>
                <c:pt idx="319">
                  <c:v>237.18791064388961</c:v>
                </c:pt>
                <c:pt idx="320">
                  <c:v>228.97503285151117</c:v>
                </c:pt>
                <c:pt idx="321">
                  <c:v>226.6754270696452</c:v>
                </c:pt>
                <c:pt idx="322">
                  <c:v>227.98948751642575</c:v>
                </c:pt>
                <c:pt idx="323">
                  <c:v>226.34691195795008</c:v>
                </c:pt>
                <c:pt idx="324">
                  <c:v>219.18528252299603</c:v>
                </c:pt>
                <c:pt idx="325">
                  <c:v>235.21681997371877</c:v>
                </c:pt>
                <c:pt idx="326">
                  <c:v>235.21681997371877</c:v>
                </c:pt>
                <c:pt idx="327">
                  <c:v>244.08672798948749</c:v>
                </c:pt>
                <c:pt idx="328">
                  <c:v>255.91327201051249</c:v>
                </c:pt>
                <c:pt idx="329">
                  <c:v>256.57030223390274</c:v>
                </c:pt>
                <c:pt idx="330">
                  <c:v>263.79763469119575</c:v>
                </c:pt>
                <c:pt idx="331">
                  <c:v>265.76872536136665</c:v>
                </c:pt>
                <c:pt idx="332">
                  <c:v>268.06833114323257</c:v>
                </c:pt>
                <c:pt idx="333">
                  <c:v>273.98160315374508</c:v>
                </c:pt>
                <c:pt idx="334">
                  <c:v>278.25229960578184</c:v>
                </c:pt>
                <c:pt idx="335">
                  <c:v>273.3245729303548</c:v>
                </c:pt>
                <c:pt idx="336">
                  <c:v>265.76872536136665</c:v>
                </c:pt>
                <c:pt idx="337">
                  <c:v>272.01051248357425</c:v>
                </c:pt>
                <c:pt idx="338">
                  <c:v>275.62417871222078</c:v>
                </c:pt>
                <c:pt idx="339">
                  <c:v>274.31011826544022</c:v>
                </c:pt>
                <c:pt idx="340">
                  <c:v>266.75427069645201</c:v>
                </c:pt>
                <c:pt idx="341">
                  <c:v>262.81208935611039</c:v>
                </c:pt>
                <c:pt idx="342">
                  <c:v>266.09724047306173</c:v>
                </c:pt>
                <c:pt idx="343">
                  <c:v>269.38239159001313</c:v>
                </c:pt>
                <c:pt idx="344">
                  <c:v>265.11169513797637</c:v>
                </c:pt>
                <c:pt idx="345">
                  <c:v>260.51248357424441</c:v>
                </c:pt>
                <c:pt idx="346">
                  <c:v>253.61366622864651</c:v>
                </c:pt>
                <c:pt idx="347">
                  <c:v>253.94218134034165</c:v>
                </c:pt>
                <c:pt idx="348">
                  <c:v>251.64257555847567</c:v>
                </c:pt>
                <c:pt idx="349">
                  <c:v>248.02890932982916</c:v>
                </c:pt>
                <c:pt idx="350">
                  <c:v>252.29960578186595</c:v>
                </c:pt>
                <c:pt idx="351">
                  <c:v>244.74375821287779</c:v>
                </c:pt>
                <c:pt idx="352">
                  <c:v>243.75821287779237</c:v>
                </c:pt>
                <c:pt idx="353">
                  <c:v>243.75821287779237</c:v>
                </c:pt>
                <c:pt idx="354">
                  <c:v>240.80157687253612</c:v>
                </c:pt>
                <c:pt idx="355">
                  <c:v>245.0722733245729</c:v>
                </c:pt>
                <c:pt idx="356">
                  <c:v>241.13009198423129</c:v>
                </c:pt>
                <c:pt idx="357">
                  <c:v>245.40078843626807</c:v>
                </c:pt>
                <c:pt idx="358">
                  <c:v>246.7148488830486</c:v>
                </c:pt>
                <c:pt idx="359">
                  <c:v>244.08672798948749</c:v>
                </c:pt>
                <c:pt idx="360">
                  <c:v>240.47306176084101</c:v>
                </c:pt>
                <c:pt idx="361">
                  <c:v>243.75821287779237</c:v>
                </c:pt>
                <c:pt idx="362">
                  <c:v>242.77266754270698</c:v>
                </c:pt>
                <c:pt idx="363">
                  <c:v>247.70039421813405</c:v>
                </c:pt>
                <c:pt idx="364">
                  <c:v>337.51642575558475</c:v>
                </c:pt>
                <c:pt idx="365">
                  <c:v>259.19842312746385</c:v>
                </c:pt>
                <c:pt idx="366">
                  <c:v>260.18396846254927</c:v>
                </c:pt>
                <c:pt idx="367">
                  <c:v>258.21287779237844</c:v>
                </c:pt>
                <c:pt idx="368">
                  <c:v>258.54139290407358</c:v>
                </c:pt>
                <c:pt idx="369">
                  <c:v>259.19842312746385</c:v>
                </c:pt>
                <c:pt idx="370">
                  <c:v>246.05781865965835</c:v>
                </c:pt>
                <c:pt idx="371">
                  <c:v>233.90275952693824</c:v>
                </c:pt>
                <c:pt idx="372">
                  <c:v>233.90275952693824</c:v>
                </c:pt>
                <c:pt idx="373">
                  <c:v>223.06176084099869</c:v>
                </c:pt>
                <c:pt idx="374">
                  <c:v>219.44809461235215</c:v>
                </c:pt>
                <c:pt idx="375">
                  <c:v>218.79106438896187</c:v>
                </c:pt>
                <c:pt idx="376">
                  <c:v>214.84888304862025</c:v>
                </c:pt>
                <c:pt idx="377">
                  <c:v>218.46254927726673</c:v>
                </c:pt>
                <c:pt idx="378">
                  <c:v>218.46254927726673</c:v>
                </c:pt>
                <c:pt idx="379">
                  <c:v>239.81603153745073</c:v>
                </c:pt>
                <c:pt idx="380">
                  <c:v>227.00394218134031</c:v>
                </c:pt>
                <c:pt idx="381">
                  <c:v>224.37582128777922</c:v>
                </c:pt>
                <c:pt idx="382">
                  <c:v>217.47700394218134</c:v>
                </c:pt>
                <c:pt idx="383">
                  <c:v>209.59264126149802</c:v>
                </c:pt>
                <c:pt idx="384">
                  <c:v>213.20630749014455</c:v>
                </c:pt>
                <c:pt idx="385">
                  <c:v>208.93561103810774</c:v>
                </c:pt>
                <c:pt idx="386">
                  <c:v>207.22733245729302</c:v>
                </c:pt>
                <c:pt idx="387">
                  <c:v>207.29303547963207</c:v>
                </c:pt>
                <c:pt idx="388">
                  <c:v>220.76215505913271</c:v>
                </c:pt>
                <c:pt idx="389">
                  <c:v>213.8633377135348</c:v>
                </c:pt>
                <c:pt idx="390">
                  <c:v>218.46254927726673</c:v>
                </c:pt>
                <c:pt idx="391">
                  <c:v>226.6754270696452</c:v>
                </c:pt>
                <c:pt idx="392">
                  <c:v>209.26412614980291</c:v>
                </c:pt>
                <c:pt idx="393">
                  <c:v>208.27858081471746</c:v>
                </c:pt>
                <c:pt idx="394">
                  <c:v>201.70827858081469</c:v>
                </c:pt>
                <c:pt idx="395">
                  <c:v>192.83837056504601</c:v>
                </c:pt>
                <c:pt idx="396">
                  <c:v>183.96846254927726</c:v>
                </c:pt>
                <c:pt idx="397">
                  <c:v>181.66885676741128</c:v>
                </c:pt>
                <c:pt idx="398">
                  <c:v>173.12746386333771</c:v>
                </c:pt>
                <c:pt idx="399">
                  <c:v>182.32588699080156</c:v>
                </c:pt>
                <c:pt idx="400">
                  <c:v>181.66885676741128</c:v>
                </c:pt>
                <c:pt idx="401">
                  <c:v>187.58212877792377</c:v>
                </c:pt>
                <c:pt idx="402">
                  <c:v>187.91064388961891</c:v>
                </c:pt>
                <c:pt idx="403">
                  <c:v>180.68331143232587</c:v>
                </c:pt>
                <c:pt idx="404">
                  <c:v>171.81340341655715</c:v>
                </c:pt>
                <c:pt idx="405">
                  <c:v>152.43101182654402</c:v>
                </c:pt>
                <c:pt idx="406">
                  <c:v>146.84625492772668</c:v>
                </c:pt>
                <c:pt idx="407">
                  <c:v>134.69119579500656</c:v>
                </c:pt>
                <c:pt idx="408">
                  <c:v>134.69119579500656</c:v>
                </c:pt>
                <c:pt idx="409">
                  <c:v>139.29040735873849</c:v>
                </c:pt>
                <c:pt idx="410">
                  <c:v>139.29040735873849</c:v>
                </c:pt>
                <c:pt idx="411">
                  <c:v>136.6622864651774</c:v>
                </c:pt>
                <c:pt idx="412">
                  <c:v>127.46386333771352</c:v>
                </c:pt>
                <c:pt idx="413">
                  <c:v>137.31931668856765</c:v>
                </c:pt>
                <c:pt idx="414">
                  <c:v>117.60840998685939</c:v>
                </c:pt>
                <c:pt idx="415">
                  <c:v>107.09592641261499</c:v>
                </c:pt>
                <c:pt idx="416">
                  <c:v>107.42444152431013</c:v>
                </c:pt>
                <c:pt idx="417">
                  <c:v>97.240473061760838</c:v>
                </c:pt>
                <c:pt idx="418">
                  <c:v>89.356110381077528</c:v>
                </c:pt>
                <c:pt idx="419">
                  <c:v>84.099868593955321</c:v>
                </c:pt>
                <c:pt idx="420">
                  <c:v>86.070959264126145</c:v>
                </c:pt>
                <c:pt idx="421">
                  <c:v>83.771353482260182</c:v>
                </c:pt>
                <c:pt idx="422">
                  <c:v>81.143232588699078</c:v>
                </c:pt>
                <c:pt idx="423">
                  <c:v>79.829172141918534</c:v>
                </c:pt>
                <c:pt idx="424">
                  <c:v>107.42444152431013</c:v>
                </c:pt>
                <c:pt idx="425">
                  <c:v>116.62286465177398</c:v>
                </c:pt>
                <c:pt idx="426">
                  <c:v>117.60840998685939</c:v>
                </c:pt>
                <c:pt idx="427">
                  <c:v>125.82128777923784</c:v>
                </c:pt>
                <c:pt idx="428">
                  <c:v>135.67674113009198</c:v>
                </c:pt>
                <c:pt idx="429">
                  <c:v>135.0197109067017</c:v>
                </c:pt>
                <c:pt idx="430">
                  <c:v>129.7634691195795</c:v>
                </c:pt>
                <c:pt idx="431">
                  <c:v>143.88961892247042</c:v>
                </c:pt>
                <c:pt idx="432">
                  <c:v>146.1892247043364</c:v>
                </c:pt>
                <c:pt idx="433">
                  <c:v>141.91852825229961</c:v>
                </c:pt>
                <c:pt idx="434">
                  <c:v>146.1892247043364</c:v>
                </c:pt>
                <c:pt idx="435">
                  <c:v>130.09198423127464</c:v>
                </c:pt>
                <c:pt idx="436">
                  <c:v>93.823915900131396</c:v>
                </c:pt>
                <c:pt idx="437">
                  <c:v>106.76741130091983</c:v>
                </c:pt>
                <c:pt idx="438">
                  <c:v>101.1826544021025</c:v>
                </c:pt>
                <c:pt idx="439">
                  <c:v>116.95137976346912</c:v>
                </c:pt>
                <c:pt idx="440">
                  <c:v>125.16425755584757</c:v>
                </c:pt>
                <c:pt idx="441">
                  <c:v>131.4060446780552</c:v>
                </c:pt>
                <c:pt idx="442">
                  <c:v>133.70565045992117</c:v>
                </c:pt>
                <c:pt idx="443">
                  <c:v>136.6622864651774</c:v>
                </c:pt>
                <c:pt idx="444">
                  <c:v>135.34822601839684</c:v>
                </c:pt>
                <c:pt idx="445">
                  <c:v>140.27595269382391</c:v>
                </c:pt>
                <c:pt idx="446">
                  <c:v>118.5939553219448</c:v>
                </c:pt>
                <c:pt idx="447">
                  <c:v>142.904073587385</c:v>
                </c:pt>
                <c:pt idx="448">
                  <c:v>135.0197109067017</c:v>
                </c:pt>
                <c:pt idx="449">
                  <c:v>160.64388961892246</c:v>
                </c:pt>
                <c:pt idx="450">
                  <c:v>150.13140604467804</c:v>
                </c:pt>
                <c:pt idx="451">
                  <c:v>152.10249671484885</c:v>
                </c:pt>
                <c:pt idx="452">
                  <c:v>168.85676741130092</c:v>
                </c:pt>
                <c:pt idx="453">
                  <c:v>182.6544021024967</c:v>
                </c:pt>
                <c:pt idx="454">
                  <c:v>238.83048620236531</c:v>
                </c:pt>
                <c:pt idx="455">
                  <c:v>271.35348226018397</c:v>
                </c:pt>
                <c:pt idx="456">
                  <c:v>275.29566360052559</c:v>
                </c:pt>
                <c:pt idx="457">
                  <c:v>270.03942181340341</c:v>
                </c:pt>
                <c:pt idx="458">
                  <c:v>282.19448094612352</c:v>
                </c:pt>
                <c:pt idx="459">
                  <c:v>273.65308804204989</c:v>
                </c:pt>
                <c:pt idx="460">
                  <c:v>283.50854139290408</c:v>
                </c:pt>
                <c:pt idx="461">
                  <c:v>284.49408672798944</c:v>
                </c:pt>
                <c:pt idx="462">
                  <c:v>289.42181340341654</c:v>
                </c:pt>
                <c:pt idx="463">
                  <c:v>290.73587385019709</c:v>
                </c:pt>
                <c:pt idx="464">
                  <c:v>300.59132720105123</c:v>
                </c:pt>
                <c:pt idx="465">
                  <c:v>302.23390275952693</c:v>
                </c:pt>
                <c:pt idx="466">
                  <c:v>292.83837056504598</c:v>
                </c:pt>
                <c:pt idx="467">
                  <c:v>291.72141918528251</c:v>
                </c:pt>
                <c:pt idx="468">
                  <c:v>300.91984231274637</c:v>
                </c:pt>
                <c:pt idx="469">
                  <c:v>297.63469119579497</c:v>
                </c:pt>
                <c:pt idx="470">
                  <c:v>299.86859395532196</c:v>
                </c:pt>
                <c:pt idx="471">
                  <c:v>291.59001314060447</c:v>
                </c:pt>
                <c:pt idx="472">
                  <c:v>288.10775295663598</c:v>
                </c:pt>
                <c:pt idx="473">
                  <c:v>291.52431011826542</c:v>
                </c:pt>
                <c:pt idx="474">
                  <c:v>295.99211563731927</c:v>
                </c:pt>
                <c:pt idx="475">
                  <c:v>297.63469119579497</c:v>
                </c:pt>
                <c:pt idx="476">
                  <c:v>299.99999999999994</c:v>
                </c:pt>
                <c:pt idx="477">
                  <c:v>284.95400788436262</c:v>
                </c:pt>
                <c:pt idx="478">
                  <c:v>287.71353482260184</c:v>
                </c:pt>
                <c:pt idx="479">
                  <c:v>296.97766097240475</c:v>
                </c:pt>
                <c:pt idx="480">
                  <c:v>311.10381077529564</c:v>
                </c:pt>
                <c:pt idx="481">
                  <c:v>300.13140604467804</c:v>
                </c:pt>
                <c:pt idx="482">
                  <c:v>298.42312746386335</c:v>
                </c:pt>
                <c:pt idx="483">
                  <c:v>309.19842312746385</c:v>
                </c:pt>
                <c:pt idx="484">
                  <c:v>303.87647831800263</c:v>
                </c:pt>
                <c:pt idx="485">
                  <c:v>290.80157687253609</c:v>
                </c:pt>
                <c:pt idx="486">
                  <c:v>279.69776609724045</c:v>
                </c:pt>
                <c:pt idx="487">
                  <c:v>283.24572930354793</c:v>
                </c:pt>
                <c:pt idx="488">
                  <c:v>279.43495400788436</c:v>
                </c:pt>
                <c:pt idx="489">
                  <c:v>259.85545335085413</c:v>
                </c:pt>
                <c:pt idx="490">
                  <c:v>265.11169513797637</c:v>
                </c:pt>
                <c:pt idx="491">
                  <c:v>271.61629434954011</c:v>
                </c:pt>
                <c:pt idx="492">
                  <c:v>280.22339027595268</c:v>
                </c:pt>
                <c:pt idx="493">
                  <c:v>277.26675427069648</c:v>
                </c:pt>
                <c:pt idx="494">
                  <c:v>273.3245729303548</c:v>
                </c:pt>
                <c:pt idx="495">
                  <c:v>278.31800262812089</c:v>
                </c:pt>
                <c:pt idx="496">
                  <c:v>278.1208935611038</c:v>
                </c:pt>
                <c:pt idx="497">
                  <c:v>272.01051248357425</c:v>
                </c:pt>
                <c:pt idx="498">
                  <c:v>290.80157687253609</c:v>
                </c:pt>
                <c:pt idx="499">
                  <c:v>300.91984231274637</c:v>
                </c:pt>
                <c:pt idx="500">
                  <c:v>310.11826544021028</c:v>
                </c:pt>
                <c:pt idx="501">
                  <c:v>297.17477003942179</c:v>
                </c:pt>
                <c:pt idx="502">
                  <c:v>274.70433639947436</c:v>
                </c:pt>
                <c:pt idx="503">
                  <c:v>275.62417871222078</c:v>
                </c:pt>
                <c:pt idx="504">
                  <c:v>282.19448094612352</c:v>
                </c:pt>
                <c:pt idx="505">
                  <c:v>281.07748486096614</c:v>
                </c:pt>
                <c:pt idx="506">
                  <c:v>279.96491012468954</c:v>
                </c:pt>
                <c:pt idx="507">
                  <c:v>278.85673923649921</c:v>
                </c:pt>
                <c:pt idx="508">
                  <c:v>277.75295476486684</c:v>
                </c:pt>
                <c:pt idx="509">
                  <c:v>276.65353934726261</c:v>
                </c:pt>
                <c:pt idx="510">
                  <c:v>275.55847568988173</c:v>
                </c:pt>
                <c:pt idx="511">
                  <c:v>268.33114323258872</c:v>
                </c:pt>
                <c:pt idx="512">
                  <c:v>265.37450722733246</c:v>
                </c:pt>
                <c:pt idx="513">
                  <c:v>273.98160315374508</c:v>
                </c:pt>
                <c:pt idx="514">
                  <c:v>257.22733245729302</c:v>
                </c:pt>
                <c:pt idx="515">
                  <c:v>250.32851511169514</c:v>
                </c:pt>
                <c:pt idx="516">
                  <c:v>234.88830486202363</c:v>
                </c:pt>
                <c:pt idx="517">
                  <c:v>235.87385019710905</c:v>
                </c:pt>
                <c:pt idx="518">
                  <c:v>229.96057818659656</c:v>
                </c:pt>
                <c:pt idx="519">
                  <c:v>230.94612352168198</c:v>
                </c:pt>
                <c:pt idx="520">
                  <c:v>254.59921156373193</c:v>
                </c:pt>
                <c:pt idx="521">
                  <c:v>264.71747700394218</c:v>
                </c:pt>
                <c:pt idx="522">
                  <c:v>257.22733245729302</c:v>
                </c:pt>
                <c:pt idx="523">
                  <c:v>245.66360052562416</c:v>
                </c:pt>
                <c:pt idx="524">
                  <c:v>248.09461235216818</c:v>
                </c:pt>
                <c:pt idx="525">
                  <c:v>224.57293035479631</c:v>
                </c:pt>
                <c:pt idx="526">
                  <c:v>210.64388961892249</c:v>
                </c:pt>
                <c:pt idx="527">
                  <c:v>220.17082785808145</c:v>
                </c:pt>
                <c:pt idx="528">
                  <c:v>230.48620236530877</c:v>
                </c:pt>
                <c:pt idx="529">
                  <c:v>217.80551905387645</c:v>
                </c:pt>
                <c:pt idx="530">
                  <c:v>217.80551905387645</c:v>
                </c:pt>
                <c:pt idx="531">
                  <c:v>218.13403416557162</c:v>
                </c:pt>
                <c:pt idx="532">
                  <c:v>224.70433639947439</c:v>
                </c:pt>
                <c:pt idx="533">
                  <c:v>245.20367936925098</c:v>
                </c:pt>
                <c:pt idx="534">
                  <c:v>253.28515111695134</c:v>
                </c:pt>
                <c:pt idx="535">
                  <c:v>273.06176084099872</c:v>
                </c:pt>
                <c:pt idx="536">
                  <c:v>283.18002628120894</c:v>
                </c:pt>
                <c:pt idx="537">
                  <c:v>280.28909329829168</c:v>
                </c:pt>
                <c:pt idx="538">
                  <c:v>287.2536136662286</c:v>
                </c:pt>
                <c:pt idx="539">
                  <c:v>259.19842312746385</c:v>
                </c:pt>
                <c:pt idx="540">
                  <c:v>249.99999999999997</c:v>
                </c:pt>
                <c:pt idx="541">
                  <c:v>242.96977660972402</c:v>
                </c:pt>
                <c:pt idx="542">
                  <c:v>248.02890932982916</c:v>
                </c:pt>
                <c:pt idx="543">
                  <c:v>253.28515111695134</c:v>
                </c:pt>
                <c:pt idx="544">
                  <c:v>255.65045992115634</c:v>
                </c:pt>
                <c:pt idx="545">
                  <c:v>245.92641261498028</c:v>
                </c:pt>
                <c:pt idx="546">
                  <c:v>242.44415243101182</c:v>
                </c:pt>
                <c:pt idx="547">
                  <c:v>240.07884362680682</c:v>
                </c:pt>
                <c:pt idx="548">
                  <c:v>250.19710906701707</c:v>
                </c:pt>
                <c:pt idx="549">
                  <c:v>261.82654402102497</c:v>
                </c:pt>
                <c:pt idx="550">
                  <c:v>260.18396846254927</c:v>
                </c:pt>
                <c:pt idx="551">
                  <c:v>254.27069645203679</c:v>
                </c:pt>
                <c:pt idx="552">
                  <c:v>273.71879106438894</c:v>
                </c:pt>
                <c:pt idx="553">
                  <c:v>302.29960578186592</c:v>
                </c:pt>
                <c:pt idx="554">
                  <c:v>324.90144546649145</c:v>
                </c:pt>
                <c:pt idx="555">
                  <c:v>331.27463863337715</c:v>
                </c:pt>
                <c:pt idx="556">
                  <c:v>335.74244415243101</c:v>
                </c:pt>
                <c:pt idx="557">
                  <c:v>352.75952693823911</c:v>
                </c:pt>
                <c:pt idx="558">
                  <c:v>349.34296977660972</c:v>
                </c:pt>
                <c:pt idx="559">
                  <c:v>336.99080157687251</c:v>
                </c:pt>
                <c:pt idx="560">
                  <c:v>319.71090670170827</c:v>
                </c:pt>
                <c:pt idx="561">
                  <c:v>310.64388961892246</c:v>
                </c:pt>
                <c:pt idx="562">
                  <c:v>310.7752956636005</c:v>
                </c:pt>
                <c:pt idx="563">
                  <c:v>319.64520367936922</c:v>
                </c:pt>
                <c:pt idx="564">
                  <c:v>353.87647831800263</c:v>
                </c:pt>
                <c:pt idx="565">
                  <c:v>340.99868593955318</c:v>
                </c:pt>
                <c:pt idx="566">
                  <c:v>326.34691195795006</c:v>
                </c:pt>
                <c:pt idx="567">
                  <c:v>332.6544021024967</c:v>
                </c:pt>
                <c:pt idx="568">
                  <c:v>353.48226018396844</c:v>
                </c:pt>
                <c:pt idx="569">
                  <c:v>362.94349540078844</c:v>
                </c:pt>
                <c:pt idx="570">
                  <c:v>347.89750328515112</c:v>
                </c:pt>
                <c:pt idx="571">
                  <c:v>391.91852825229955</c:v>
                </c:pt>
                <c:pt idx="572">
                  <c:v>404.4021024967148</c:v>
                </c:pt>
                <c:pt idx="573">
                  <c:v>336.39947437582128</c:v>
                </c:pt>
                <c:pt idx="574">
                  <c:v>313.46911957950067</c:v>
                </c:pt>
                <c:pt idx="575">
                  <c:v>273.45597897503285</c:v>
                </c:pt>
                <c:pt idx="576">
                  <c:v>285.41392904073587</c:v>
                </c:pt>
                <c:pt idx="577">
                  <c:v>316.62286465177397</c:v>
                </c:pt>
                <c:pt idx="578">
                  <c:v>335.54533508541391</c:v>
                </c:pt>
                <c:pt idx="579">
                  <c:v>331.47174770039425</c:v>
                </c:pt>
                <c:pt idx="580">
                  <c:v>313.07490144546648</c:v>
                </c:pt>
                <c:pt idx="581">
                  <c:v>281.07752956636006</c:v>
                </c:pt>
                <c:pt idx="582">
                  <c:v>284.13272010512486</c:v>
                </c:pt>
                <c:pt idx="583">
                  <c:v>287.18791064388961</c:v>
                </c:pt>
                <c:pt idx="584">
                  <c:v>302.03679369250983</c:v>
                </c:pt>
                <c:pt idx="585">
                  <c:v>302.62812089356112</c:v>
                </c:pt>
                <c:pt idx="586">
                  <c:v>304.79632063074899</c:v>
                </c:pt>
                <c:pt idx="587">
                  <c:v>294.48094612352168</c:v>
                </c:pt>
                <c:pt idx="588">
                  <c:v>290.07884362680682</c:v>
                </c:pt>
                <c:pt idx="589">
                  <c:v>291.9842312746386</c:v>
                </c:pt>
                <c:pt idx="590">
                  <c:v>290.60446780551899</c:v>
                </c:pt>
                <c:pt idx="591">
                  <c:v>282.06307490144548</c:v>
                </c:pt>
                <c:pt idx="592">
                  <c:v>290.07884362680682</c:v>
                </c:pt>
                <c:pt idx="593">
                  <c:v>291.85282522996056</c:v>
                </c:pt>
                <c:pt idx="594">
                  <c:v>273.98160315374508</c:v>
                </c:pt>
                <c:pt idx="595">
                  <c:v>270.69645203679369</c:v>
                </c:pt>
                <c:pt idx="596">
                  <c:v>294.54664914586067</c:v>
                </c:pt>
                <c:pt idx="597">
                  <c:v>279.17214191852827</c:v>
                </c:pt>
                <c:pt idx="598">
                  <c:v>287.5821287779238</c:v>
                </c:pt>
                <c:pt idx="599">
                  <c:v>285.15111695137972</c:v>
                </c:pt>
                <c:pt idx="600">
                  <c:v>282.06307490144548</c:v>
                </c:pt>
                <c:pt idx="601">
                  <c:v>306.83311432325888</c:v>
                </c:pt>
                <c:pt idx="602">
                  <c:v>333.11432325886989</c:v>
                </c:pt>
                <c:pt idx="603">
                  <c:v>363.20630749014452</c:v>
                </c:pt>
                <c:pt idx="604">
                  <c:v>349.47437582128777</c:v>
                </c:pt>
                <c:pt idx="605">
                  <c:v>394.48094612352168</c:v>
                </c:pt>
                <c:pt idx="606">
                  <c:v>387.31931668856765</c:v>
                </c:pt>
                <c:pt idx="607">
                  <c:v>376.4783180026281</c:v>
                </c:pt>
                <c:pt idx="608">
                  <c:v>381.66885676741128</c:v>
                </c:pt>
                <c:pt idx="609">
                  <c:v>379.10643889618922</c:v>
                </c:pt>
                <c:pt idx="610">
                  <c:v>366.22864651773983</c:v>
                </c:pt>
                <c:pt idx="611">
                  <c:v>366.29434954007883</c:v>
                </c:pt>
                <c:pt idx="612">
                  <c:v>368.98817345597894</c:v>
                </c:pt>
                <c:pt idx="613">
                  <c:v>370.89356110381078</c:v>
                </c:pt>
                <c:pt idx="614">
                  <c:v>362.02365308804207</c:v>
                </c:pt>
                <c:pt idx="615">
                  <c:v>370.89356110381078</c:v>
                </c:pt>
                <c:pt idx="616">
                  <c:v>370.82785808147173</c:v>
                </c:pt>
                <c:pt idx="617">
                  <c:v>378.38370565045994</c:v>
                </c:pt>
                <c:pt idx="618">
                  <c:v>396.51773981603151</c:v>
                </c:pt>
                <c:pt idx="619">
                  <c:v>416.75427069645201</c:v>
                </c:pt>
                <c:pt idx="620">
                  <c:v>426.74113009198425</c:v>
                </c:pt>
                <c:pt idx="621">
                  <c:v>388.83048620236531</c:v>
                </c:pt>
                <c:pt idx="622">
                  <c:v>411.30091984231274</c:v>
                </c:pt>
                <c:pt idx="623">
                  <c:v>412.41787122207614</c:v>
                </c:pt>
                <c:pt idx="624">
                  <c:v>413.53482260183966</c:v>
                </c:pt>
                <c:pt idx="625">
                  <c:v>415.76872536136659</c:v>
                </c:pt>
                <c:pt idx="626">
                  <c:v>399.14586070959263</c:v>
                </c:pt>
                <c:pt idx="627">
                  <c:v>400.91984231274637</c:v>
                </c:pt>
                <c:pt idx="628">
                  <c:v>399.34296977660972</c:v>
                </c:pt>
                <c:pt idx="629">
                  <c:v>402.23390275952693</c:v>
                </c:pt>
                <c:pt idx="630">
                  <c:v>398.16031537450721</c:v>
                </c:pt>
                <c:pt idx="631">
                  <c:v>385.34822601839682</c:v>
                </c:pt>
                <c:pt idx="632">
                  <c:v>384.82260183968464</c:v>
                </c:pt>
                <c:pt idx="633">
                  <c:v>388.63337713534821</c:v>
                </c:pt>
                <c:pt idx="634">
                  <c:v>372.01051248357419</c:v>
                </c:pt>
                <c:pt idx="635">
                  <c:v>357.62155059132721</c:v>
                </c:pt>
                <c:pt idx="636">
                  <c:v>356.3731931668857</c:v>
                </c:pt>
                <c:pt idx="637">
                  <c:v>340.01314060446776</c:v>
                </c:pt>
                <c:pt idx="638">
                  <c:v>348.75164257555844</c:v>
                </c:pt>
                <c:pt idx="639">
                  <c:v>342.96977660972408</c:v>
                </c:pt>
                <c:pt idx="640">
                  <c:v>339.68462549277268</c:v>
                </c:pt>
                <c:pt idx="641">
                  <c:v>358.67279894875168</c:v>
                </c:pt>
                <c:pt idx="642">
                  <c:v>359.98685939553218</c:v>
                </c:pt>
                <c:pt idx="643">
                  <c:v>368.7910643889619</c:v>
                </c:pt>
                <c:pt idx="644">
                  <c:v>359.59264126149799</c:v>
                </c:pt>
                <c:pt idx="645">
                  <c:v>350.06570302233899</c:v>
                </c:pt>
                <c:pt idx="646">
                  <c:v>363.00919842312743</c:v>
                </c:pt>
                <c:pt idx="647">
                  <c:v>353.81077529566357</c:v>
                </c:pt>
                <c:pt idx="648">
                  <c:v>364.45466491458603</c:v>
                </c:pt>
                <c:pt idx="649">
                  <c:v>380.35479632063073</c:v>
                </c:pt>
                <c:pt idx="650">
                  <c:v>392.24704336399475</c:v>
                </c:pt>
                <c:pt idx="651">
                  <c:v>396.18922470433637</c:v>
                </c:pt>
                <c:pt idx="652">
                  <c:v>391.09724047306173</c:v>
                </c:pt>
                <c:pt idx="653">
                  <c:v>386.00525624178709</c:v>
                </c:pt>
                <c:pt idx="654">
                  <c:v>377.13534822601838</c:v>
                </c:pt>
                <c:pt idx="655">
                  <c:v>393.42969776609726</c:v>
                </c:pt>
                <c:pt idx="656">
                  <c:v>409.3298291721419</c:v>
                </c:pt>
                <c:pt idx="657">
                  <c:v>410.9724047306176</c:v>
                </c:pt>
                <c:pt idx="658">
                  <c:v>413.20630749014452</c:v>
                </c:pt>
                <c:pt idx="659">
                  <c:v>415.96583442838369</c:v>
                </c:pt>
                <c:pt idx="660">
                  <c:v>404.27069645203676</c:v>
                </c:pt>
                <c:pt idx="661">
                  <c:v>402.75952693823911</c:v>
                </c:pt>
                <c:pt idx="662">
                  <c:v>405.97897503285151</c:v>
                </c:pt>
                <c:pt idx="663">
                  <c:v>416.29434954007883</c:v>
                </c:pt>
                <c:pt idx="664">
                  <c:v>416.09724047306173</c:v>
                </c:pt>
                <c:pt idx="665">
                  <c:v>416.88567674113011</c:v>
                </c:pt>
                <c:pt idx="666">
                  <c:v>410.24967148488827</c:v>
                </c:pt>
                <c:pt idx="667">
                  <c:v>420.3022339027595</c:v>
                </c:pt>
                <c:pt idx="668">
                  <c:v>420.56504599211564</c:v>
                </c:pt>
                <c:pt idx="669">
                  <c:v>426.08409986859391</c:v>
                </c:pt>
                <c:pt idx="670">
                  <c:v>434.23127463863341</c:v>
                </c:pt>
                <c:pt idx="671">
                  <c:v>438.30486202365302</c:v>
                </c:pt>
                <c:pt idx="672">
                  <c:v>435.93955321944804</c:v>
                </c:pt>
                <c:pt idx="673">
                  <c:v>434.29697766097235</c:v>
                </c:pt>
                <c:pt idx="674">
                  <c:v>450.39421813403413</c:v>
                </c:pt>
                <c:pt idx="675">
                  <c:v>448.4231274638633</c:v>
                </c:pt>
                <c:pt idx="676">
                  <c:v>439.22470433639944</c:v>
                </c:pt>
                <c:pt idx="677">
                  <c:v>436.59658344283838</c:v>
                </c:pt>
                <c:pt idx="678">
                  <c:v>431.60315374507223</c:v>
                </c:pt>
                <c:pt idx="679">
                  <c:v>426.6097240473062</c:v>
                </c:pt>
                <c:pt idx="680">
                  <c:v>426.6097240473062</c:v>
                </c:pt>
                <c:pt idx="681">
                  <c:v>427.26675427069642</c:v>
                </c:pt>
                <c:pt idx="682">
                  <c:v>434.69119579500654</c:v>
                </c:pt>
                <c:pt idx="683">
                  <c:v>439.61892247043357</c:v>
                </c:pt>
                <c:pt idx="684">
                  <c:v>434.3626806833114</c:v>
                </c:pt>
                <c:pt idx="685">
                  <c:v>436.39947437582128</c:v>
                </c:pt>
                <c:pt idx="686">
                  <c:v>432.32588699080156</c:v>
                </c:pt>
                <c:pt idx="687">
                  <c:v>438.83048620236531</c:v>
                </c:pt>
                <c:pt idx="688">
                  <c:v>431.14323258869911</c:v>
                </c:pt>
                <c:pt idx="689">
                  <c:v>426.74113009198425</c:v>
                </c:pt>
                <c:pt idx="690">
                  <c:v>426.28120893561101</c:v>
                </c:pt>
                <c:pt idx="691">
                  <c:v>425.0328515111695</c:v>
                </c:pt>
                <c:pt idx="692">
                  <c:v>423.71879106438894</c:v>
                </c:pt>
                <c:pt idx="693">
                  <c:v>421.48488830486207</c:v>
                </c:pt>
                <c:pt idx="694">
                  <c:v>418.00262812089352</c:v>
                </c:pt>
                <c:pt idx="695">
                  <c:v>420.03942181340341</c:v>
                </c:pt>
                <c:pt idx="696">
                  <c:v>417.54270696452033</c:v>
                </c:pt>
                <c:pt idx="697">
                  <c:v>411.10381077529564</c:v>
                </c:pt>
                <c:pt idx="698">
                  <c:v>409.06701708278575</c:v>
                </c:pt>
                <c:pt idx="699">
                  <c:v>416.42575558475687</c:v>
                </c:pt>
                <c:pt idx="700">
                  <c:v>417.80551905387648</c:v>
                </c:pt>
                <c:pt idx="701">
                  <c:v>414.98028909329827</c:v>
                </c:pt>
                <c:pt idx="702">
                  <c:v>415.5716162943495</c:v>
                </c:pt>
                <c:pt idx="703">
                  <c:v>416.62286465177397</c:v>
                </c:pt>
                <c:pt idx="704">
                  <c:v>419.84231274638631</c:v>
                </c:pt>
                <c:pt idx="705">
                  <c:v>423.65308804204994</c:v>
                </c:pt>
                <c:pt idx="706">
                  <c:v>422.99605781865961</c:v>
                </c:pt>
                <c:pt idx="707">
                  <c:v>425.75558475689877</c:v>
                </c:pt>
                <c:pt idx="708">
                  <c:v>419.18528252299603</c:v>
                </c:pt>
                <c:pt idx="709">
                  <c:v>423.78449408672799</c:v>
                </c:pt>
                <c:pt idx="710">
                  <c:v>423.78449408672799</c:v>
                </c:pt>
                <c:pt idx="711">
                  <c:v>429.6977660972405</c:v>
                </c:pt>
                <c:pt idx="712">
                  <c:v>432.85151116951374</c:v>
                </c:pt>
                <c:pt idx="713">
                  <c:v>429.04073587385017</c:v>
                </c:pt>
                <c:pt idx="714">
                  <c:v>431.3403416557162</c:v>
                </c:pt>
                <c:pt idx="715">
                  <c:v>427.72667542706961</c:v>
                </c:pt>
                <c:pt idx="716">
                  <c:v>420.17082785808145</c:v>
                </c:pt>
                <c:pt idx="717">
                  <c:v>414.91458607095922</c:v>
                </c:pt>
                <c:pt idx="718">
                  <c:v>431.01182654402095</c:v>
                </c:pt>
                <c:pt idx="719">
                  <c:v>439.15900131406045</c:v>
                </c:pt>
                <c:pt idx="720">
                  <c:v>440.99868593955324</c:v>
                </c:pt>
                <c:pt idx="721">
                  <c:v>431.99737187910642</c:v>
                </c:pt>
                <c:pt idx="722">
                  <c:v>434.55978975032849</c:v>
                </c:pt>
                <c:pt idx="723">
                  <c:v>437.12220762155056</c:v>
                </c:pt>
                <c:pt idx="724">
                  <c:v>425.29566360052564</c:v>
                </c:pt>
                <c:pt idx="725">
                  <c:v>419.71090670170827</c:v>
                </c:pt>
                <c:pt idx="726">
                  <c:v>409.72404730617609</c:v>
                </c:pt>
                <c:pt idx="727">
                  <c:v>401.6425755584757</c:v>
                </c:pt>
                <c:pt idx="728">
                  <c:v>403.87647831800263</c:v>
                </c:pt>
                <c:pt idx="729">
                  <c:v>399.8028909329829</c:v>
                </c:pt>
                <c:pt idx="730">
                  <c:v>403.0880420499343</c:v>
                </c:pt>
                <c:pt idx="731">
                  <c:v>399.73718791064391</c:v>
                </c:pt>
                <c:pt idx="732">
                  <c:v>397.83180026281207</c:v>
                </c:pt>
                <c:pt idx="733">
                  <c:v>395.92641261498028</c:v>
                </c:pt>
                <c:pt idx="734">
                  <c:v>383.63994743758212</c:v>
                </c:pt>
                <c:pt idx="735">
                  <c:v>388.50197109067017</c:v>
                </c:pt>
                <c:pt idx="736">
                  <c:v>382.6544021024967</c:v>
                </c:pt>
                <c:pt idx="737">
                  <c:v>363.73193166885676</c:v>
                </c:pt>
                <c:pt idx="738">
                  <c:v>375.88699080157687</c:v>
                </c:pt>
                <c:pt idx="739">
                  <c:v>372.01051248357419</c:v>
                </c:pt>
                <c:pt idx="740">
                  <c:v>375.29566360052559</c:v>
                </c:pt>
                <c:pt idx="741">
                  <c:v>375.49277266754268</c:v>
                </c:pt>
                <c:pt idx="742">
                  <c:v>377.56241787122207</c:v>
                </c:pt>
                <c:pt idx="743">
                  <c:v>379.63206307490145</c:v>
                </c:pt>
                <c:pt idx="744">
                  <c:v>367.60840998685939</c:v>
                </c:pt>
                <c:pt idx="745">
                  <c:v>370.56504599211559</c:v>
                </c:pt>
                <c:pt idx="746">
                  <c:v>368.98817345597894</c:v>
                </c:pt>
                <c:pt idx="747">
                  <c:v>360.31537450722732</c:v>
                </c:pt>
                <c:pt idx="748">
                  <c:v>371.68199737187911</c:v>
                </c:pt>
                <c:pt idx="749">
                  <c:v>379.10643889618922</c:v>
                </c:pt>
                <c:pt idx="750">
                  <c:v>378.64651773981603</c:v>
                </c:pt>
                <c:pt idx="751">
                  <c:v>356.11038107752955</c:v>
                </c:pt>
                <c:pt idx="752">
                  <c:v>348.02890932982916</c:v>
                </c:pt>
                <c:pt idx="753">
                  <c:v>342.24704336399475</c:v>
                </c:pt>
                <c:pt idx="754">
                  <c:v>334.42838370565045</c:v>
                </c:pt>
                <c:pt idx="755">
                  <c:v>327.39816031537447</c:v>
                </c:pt>
                <c:pt idx="756">
                  <c:v>312.94349540078844</c:v>
                </c:pt>
                <c:pt idx="757">
                  <c:v>310.64388961892246</c:v>
                </c:pt>
                <c:pt idx="758">
                  <c:v>321.61629434954006</c:v>
                </c:pt>
                <c:pt idx="759">
                  <c:v>317.80551905387642</c:v>
                </c:pt>
                <c:pt idx="760">
                  <c:v>323.5216819973719</c:v>
                </c:pt>
                <c:pt idx="761">
                  <c:v>337.18791064388961</c:v>
                </c:pt>
                <c:pt idx="762">
                  <c:v>327.00394218134034</c:v>
                </c:pt>
                <c:pt idx="763">
                  <c:v>346.38633377135346</c:v>
                </c:pt>
                <c:pt idx="764">
                  <c:v>352.82522996057821</c:v>
                </c:pt>
                <c:pt idx="765">
                  <c:v>362.35216819973715</c:v>
                </c:pt>
                <c:pt idx="766">
                  <c:v>356.57030223390274</c:v>
                </c:pt>
                <c:pt idx="767">
                  <c:v>360.05256241787117</c:v>
                </c:pt>
                <c:pt idx="768">
                  <c:v>359.92115637319318</c:v>
                </c:pt>
                <c:pt idx="769">
                  <c:v>370.63074901445464</c:v>
                </c:pt>
                <c:pt idx="770">
                  <c:v>359.59264126149799</c:v>
                </c:pt>
                <c:pt idx="771">
                  <c:v>375.55847568988167</c:v>
                </c:pt>
                <c:pt idx="772">
                  <c:v>378.64651773981603</c:v>
                </c:pt>
                <c:pt idx="773">
                  <c:v>374.50722733245726</c:v>
                </c:pt>
                <c:pt idx="774">
                  <c:v>359.72404730617609</c:v>
                </c:pt>
                <c:pt idx="775">
                  <c:v>358.80420499342966</c:v>
                </c:pt>
                <c:pt idx="776">
                  <c:v>355.25624178712218</c:v>
                </c:pt>
                <c:pt idx="777">
                  <c:v>367.60840998685939</c:v>
                </c:pt>
                <c:pt idx="778">
                  <c:v>373.06176084099866</c:v>
                </c:pt>
                <c:pt idx="779">
                  <c:v>394.08672798948749</c:v>
                </c:pt>
                <c:pt idx="780">
                  <c:v>384.82260183968464</c:v>
                </c:pt>
                <c:pt idx="781">
                  <c:v>410.51248357424436</c:v>
                </c:pt>
                <c:pt idx="782">
                  <c:v>404.27069645203676</c:v>
                </c:pt>
                <c:pt idx="783">
                  <c:v>403.94218134034162</c:v>
                </c:pt>
                <c:pt idx="784">
                  <c:v>402.43101182654402</c:v>
                </c:pt>
                <c:pt idx="785">
                  <c:v>396.64914586070955</c:v>
                </c:pt>
                <c:pt idx="786">
                  <c:v>424.04730617608413</c:v>
                </c:pt>
                <c:pt idx="787">
                  <c:v>425.0328515111695</c:v>
                </c:pt>
                <c:pt idx="788">
                  <c:v>428.31800262812084</c:v>
                </c:pt>
                <c:pt idx="789">
                  <c:v>439.29040735873849</c:v>
                </c:pt>
                <c:pt idx="790">
                  <c:v>433.31143232588698</c:v>
                </c:pt>
                <c:pt idx="791">
                  <c:v>439.15900131406045</c:v>
                </c:pt>
                <c:pt idx="792">
                  <c:v>438.69908015768721</c:v>
                </c:pt>
                <c:pt idx="793">
                  <c:v>440.21024967148486</c:v>
                </c:pt>
                <c:pt idx="794">
                  <c:v>449.40867279894877</c:v>
                </c:pt>
                <c:pt idx="795">
                  <c:v>449.01445466491458</c:v>
                </c:pt>
                <c:pt idx="796">
                  <c:v>458.08147174770039</c:v>
                </c:pt>
                <c:pt idx="797">
                  <c:v>464.52036793692508</c:v>
                </c:pt>
                <c:pt idx="798">
                  <c:v>459.46123521682</c:v>
                </c:pt>
                <c:pt idx="799">
                  <c:v>450.13140604467804</c:v>
                </c:pt>
                <c:pt idx="800">
                  <c:v>443.42969776609721</c:v>
                </c:pt>
                <c:pt idx="801">
                  <c:v>462.28646517739816</c:v>
                </c:pt>
                <c:pt idx="802">
                  <c:v>462.5492772667543</c:v>
                </c:pt>
                <c:pt idx="803">
                  <c:v>457.09592641261492</c:v>
                </c:pt>
                <c:pt idx="804">
                  <c:v>458.67279894875162</c:v>
                </c:pt>
                <c:pt idx="805">
                  <c:v>464.45466491458603</c:v>
                </c:pt>
                <c:pt idx="806">
                  <c:v>461.56373193166883</c:v>
                </c:pt>
                <c:pt idx="807">
                  <c:v>457.8186596583443</c:v>
                </c:pt>
                <c:pt idx="808">
                  <c:v>453.87647831800263</c:v>
                </c:pt>
                <c:pt idx="809">
                  <c:v>469.97371879106436</c:v>
                </c:pt>
                <c:pt idx="810">
                  <c:v>482.45729303547967</c:v>
                </c:pt>
                <c:pt idx="811">
                  <c:v>476.21550591327201</c:v>
                </c:pt>
                <c:pt idx="812">
                  <c:v>474.90144546649145</c:v>
                </c:pt>
                <c:pt idx="813">
                  <c:v>474.70433639947436</c:v>
                </c:pt>
                <c:pt idx="814">
                  <c:v>482.45729303547967</c:v>
                </c:pt>
                <c:pt idx="815">
                  <c:v>471.15637319316681</c:v>
                </c:pt>
                <c:pt idx="816">
                  <c:v>471.09067017082788</c:v>
                </c:pt>
                <c:pt idx="817">
                  <c:v>463.86333771353475</c:v>
                </c:pt>
                <c:pt idx="818">
                  <c:v>455.97897503285151</c:v>
                </c:pt>
                <c:pt idx="819">
                  <c:v>451.11695137976341</c:v>
                </c:pt>
                <c:pt idx="820">
                  <c:v>453.67936925098553</c:v>
                </c:pt>
                <c:pt idx="821">
                  <c:v>448.4888304862024</c:v>
                </c:pt>
                <c:pt idx="822">
                  <c:v>436.79369250985548</c:v>
                </c:pt>
                <c:pt idx="823">
                  <c:v>436.92509855453346</c:v>
                </c:pt>
                <c:pt idx="824">
                  <c:v>437.38501971090665</c:v>
                </c:pt>
                <c:pt idx="825">
                  <c:v>435.67674113009195</c:v>
                </c:pt>
                <c:pt idx="826">
                  <c:v>429.04073587385017</c:v>
                </c:pt>
                <c:pt idx="827">
                  <c:v>426.08409986859391</c:v>
                </c:pt>
                <c:pt idx="828">
                  <c:v>426.4783180026281</c:v>
                </c:pt>
                <c:pt idx="829">
                  <c:v>435.6110381077529</c:v>
                </c:pt>
                <c:pt idx="830">
                  <c:v>433.11432325886989</c:v>
                </c:pt>
                <c:pt idx="831">
                  <c:v>425.22996057818659</c:v>
                </c:pt>
                <c:pt idx="832">
                  <c:v>423.3902759526938</c:v>
                </c:pt>
                <c:pt idx="833">
                  <c:v>418.7910643889619</c:v>
                </c:pt>
                <c:pt idx="834">
                  <c:v>418.72536136662285</c:v>
                </c:pt>
                <c:pt idx="835">
                  <c:v>427.06964520367933</c:v>
                </c:pt>
                <c:pt idx="836">
                  <c:v>438.04204993429698</c:v>
                </c:pt>
                <c:pt idx="837">
                  <c:v>442.37844940867279</c:v>
                </c:pt>
                <c:pt idx="838">
                  <c:v>438.50197109067011</c:v>
                </c:pt>
                <c:pt idx="839">
                  <c:v>428.44940867279888</c:v>
                </c:pt>
                <c:pt idx="840">
                  <c:v>430.02628120893559</c:v>
                </c:pt>
                <c:pt idx="841">
                  <c:v>428.38370565045994</c:v>
                </c:pt>
                <c:pt idx="842">
                  <c:v>426.21550591327201</c:v>
                </c:pt>
                <c:pt idx="843">
                  <c:v>424.44152431011821</c:v>
                </c:pt>
                <c:pt idx="844">
                  <c:v>407.42444152431011</c:v>
                </c:pt>
                <c:pt idx="845">
                  <c:v>408.34428383705648</c:v>
                </c:pt>
                <c:pt idx="846">
                  <c:v>404.5992115637319</c:v>
                </c:pt>
                <c:pt idx="847">
                  <c:v>406.0446780551905</c:v>
                </c:pt>
                <c:pt idx="848">
                  <c:v>401.57687253613665</c:v>
                </c:pt>
                <c:pt idx="849">
                  <c:v>412.28646517739816</c:v>
                </c:pt>
                <c:pt idx="850">
                  <c:v>413.27201051248358</c:v>
                </c:pt>
                <c:pt idx="851">
                  <c:v>417.08278580814715</c:v>
                </c:pt>
                <c:pt idx="852">
                  <c:v>412.48357424441525</c:v>
                </c:pt>
                <c:pt idx="853">
                  <c:v>411.95795006570302</c:v>
                </c:pt>
                <c:pt idx="854">
                  <c:v>425.42706964520369</c:v>
                </c:pt>
                <c:pt idx="855">
                  <c:v>419.18528252299603</c:v>
                </c:pt>
                <c:pt idx="856">
                  <c:v>419.31668856767408</c:v>
                </c:pt>
                <c:pt idx="857">
                  <c:v>421.9448094612352</c:v>
                </c:pt>
                <c:pt idx="858">
                  <c:v>418.00262812089352</c:v>
                </c:pt>
                <c:pt idx="859">
                  <c:v>432.7201051248357</c:v>
                </c:pt>
                <c:pt idx="860">
                  <c:v>442.24704336399475</c:v>
                </c:pt>
                <c:pt idx="861">
                  <c:v>439.61892247043357</c:v>
                </c:pt>
                <c:pt idx="862">
                  <c:v>445.13797634691196</c:v>
                </c:pt>
                <c:pt idx="863">
                  <c:v>439.61892247043357</c:v>
                </c:pt>
                <c:pt idx="864">
                  <c:v>438.04204993429698</c:v>
                </c:pt>
                <c:pt idx="865">
                  <c:v>433.77135348226017</c:v>
                </c:pt>
                <c:pt idx="866">
                  <c:v>429.96057818659654</c:v>
                </c:pt>
                <c:pt idx="867">
                  <c:v>424.77003942181341</c:v>
                </c:pt>
                <c:pt idx="868">
                  <c:v>427.72667542706961</c:v>
                </c:pt>
                <c:pt idx="869">
                  <c:v>430.42049934296978</c:v>
                </c:pt>
                <c:pt idx="870">
                  <c:v>428.2522996057819</c:v>
                </c:pt>
                <c:pt idx="871">
                  <c:v>451.05124835742447</c:v>
                </c:pt>
                <c:pt idx="872">
                  <c:v>431.5374507227333</c:v>
                </c:pt>
                <c:pt idx="873">
                  <c:v>435.54533508541397</c:v>
                </c:pt>
                <c:pt idx="874">
                  <c:v>463.20630749014452</c:v>
                </c:pt>
                <c:pt idx="875">
                  <c:v>458.14717477003944</c:v>
                </c:pt>
                <c:pt idx="876">
                  <c:v>452.69382391590017</c:v>
                </c:pt>
                <c:pt idx="877">
                  <c:v>454.86202365308804</c:v>
                </c:pt>
                <c:pt idx="878">
                  <c:v>455.38764783180028</c:v>
                </c:pt>
                <c:pt idx="879">
                  <c:v>451.70827858081469</c:v>
                </c:pt>
                <c:pt idx="880">
                  <c:v>461.76084099868592</c:v>
                </c:pt>
                <c:pt idx="881">
                  <c:v>447.83180026281207</c:v>
                </c:pt>
                <c:pt idx="882">
                  <c:v>444.21813403416553</c:v>
                </c:pt>
                <c:pt idx="883">
                  <c:v>434.55978975032849</c:v>
                </c:pt>
                <c:pt idx="884">
                  <c:v>423.3245729303548</c:v>
                </c:pt>
                <c:pt idx="885">
                  <c:v>424.70433639947436</c:v>
                </c:pt>
                <c:pt idx="886">
                  <c:v>413.00919842312743</c:v>
                </c:pt>
                <c:pt idx="887">
                  <c:v>419.31668856767408</c:v>
                </c:pt>
                <c:pt idx="888">
                  <c:v>416.88567674113011</c:v>
                </c:pt>
                <c:pt idx="889">
                  <c:v>418.19973718791061</c:v>
                </c:pt>
                <c:pt idx="890">
                  <c:v>406.96452036793687</c:v>
                </c:pt>
                <c:pt idx="891">
                  <c:v>418.52825229960581</c:v>
                </c:pt>
                <c:pt idx="892">
                  <c:v>420.82785808147173</c:v>
                </c:pt>
                <c:pt idx="893">
                  <c:v>415.90013140604464</c:v>
                </c:pt>
                <c:pt idx="894">
                  <c:v>422.79894875164251</c:v>
                </c:pt>
                <c:pt idx="895">
                  <c:v>424.77003942181341</c:v>
                </c:pt>
                <c:pt idx="896">
                  <c:v>428.71222076215503</c:v>
                </c:pt>
                <c:pt idx="897">
                  <c:v>416.22864651773983</c:v>
                </c:pt>
                <c:pt idx="898">
                  <c:v>420.17082785808145</c:v>
                </c:pt>
                <c:pt idx="899">
                  <c:v>416.55716162943492</c:v>
                </c:pt>
                <c:pt idx="900">
                  <c:v>424.17871222076218</c:v>
                </c:pt>
                <c:pt idx="901">
                  <c:v>426.14980289093296</c:v>
                </c:pt>
                <c:pt idx="902">
                  <c:v>426.80683311432318</c:v>
                </c:pt>
                <c:pt idx="903">
                  <c:v>411.62943495400788</c:v>
                </c:pt>
                <c:pt idx="904">
                  <c:v>419.84231274638631</c:v>
                </c:pt>
                <c:pt idx="905">
                  <c:v>436.92509855453346</c:v>
                </c:pt>
                <c:pt idx="906">
                  <c:v>447.56898817345598</c:v>
                </c:pt>
                <c:pt idx="907">
                  <c:v>448.09461235216821</c:v>
                </c:pt>
                <c:pt idx="908">
                  <c:v>446.12352168199737</c:v>
                </c:pt>
                <c:pt idx="909">
                  <c:v>447.76609724047307</c:v>
                </c:pt>
                <c:pt idx="910">
                  <c:v>449.47437582128777</c:v>
                </c:pt>
                <c:pt idx="911">
                  <c:v>445.86070959264123</c:v>
                </c:pt>
                <c:pt idx="912">
                  <c:v>440.53876478318</c:v>
                </c:pt>
                <c:pt idx="913">
                  <c:v>437.31931668856765</c:v>
                </c:pt>
                <c:pt idx="914">
                  <c:v>430.55190538764782</c:v>
                </c:pt>
                <c:pt idx="915">
                  <c:v>425.22996057818659</c:v>
                </c:pt>
                <c:pt idx="916">
                  <c:v>422.01051248357425</c:v>
                </c:pt>
                <c:pt idx="917">
                  <c:v>408.60709592641257</c:v>
                </c:pt>
                <c:pt idx="918">
                  <c:v>411.62943495400788</c:v>
                </c:pt>
                <c:pt idx="919">
                  <c:v>406.57030223390274</c:v>
                </c:pt>
                <c:pt idx="920">
                  <c:v>396.64914586070955</c:v>
                </c:pt>
                <c:pt idx="921">
                  <c:v>399.34296977660972</c:v>
                </c:pt>
                <c:pt idx="922">
                  <c:v>402.29960578186592</c:v>
                </c:pt>
                <c:pt idx="923">
                  <c:v>404.4021024967148</c:v>
                </c:pt>
                <c:pt idx="924">
                  <c:v>396.78055190538765</c:v>
                </c:pt>
                <c:pt idx="925">
                  <c:v>394.48094612352168</c:v>
                </c:pt>
                <c:pt idx="926">
                  <c:v>389.55321944809458</c:v>
                </c:pt>
                <c:pt idx="927">
                  <c:v>383.57424441524313</c:v>
                </c:pt>
                <c:pt idx="928">
                  <c:v>388.43626806833112</c:v>
                </c:pt>
                <c:pt idx="929">
                  <c:v>388.10775295663598</c:v>
                </c:pt>
                <c:pt idx="930">
                  <c:v>386.33377135348223</c:v>
                </c:pt>
                <c:pt idx="931">
                  <c:v>385.41392904073581</c:v>
                </c:pt>
                <c:pt idx="932">
                  <c:v>377.33245729303547</c:v>
                </c:pt>
                <c:pt idx="933">
                  <c:v>377.46386333771352</c:v>
                </c:pt>
                <c:pt idx="934">
                  <c:v>381.73455978975034</c:v>
                </c:pt>
                <c:pt idx="935">
                  <c:v>379.76346911957944</c:v>
                </c:pt>
                <c:pt idx="936">
                  <c:v>378.77792378449408</c:v>
                </c:pt>
                <c:pt idx="937">
                  <c:v>371.550591327201</c:v>
                </c:pt>
                <c:pt idx="938">
                  <c:v>365.5059132720105</c:v>
                </c:pt>
                <c:pt idx="939">
                  <c:v>358.73850197109067</c:v>
                </c:pt>
                <c:pt idx="940">
                  <c:v>363.14060446780553</c:v>
                </c:pt>
                <c:pt idx="941">
                  <c:v>359.52693823915899</c:v>
                </c:pt>
                <c:pt idx="942">
                  <c:v>357.55584756898816</c:v>
                </c:pt>
                <c:pt idx="943">
                  <c:v>351.70827858081469</c:v>
                </c:pt>
                <c:pt idx="944">
                  <c:v>359.78975032851508</c:v>
                </c:pt>
                <c:pt idx="945">
                  <c:v>357.75295663600525</c:v>
                </c:pt>
                <c:pt idx="946">
                  <c:v>364.65177398160313</c:v>
                </c:pt>
                <c:pt idx="947">
                  <c:v>368.00262812089352</c:v>
                </c:pt>
                <c:pt idx="948">
                  <c:v>369.90801576872531</c:v>
                </c:pt>
                <c:pt idx="949">
                  <c:v>364.65177398160313</c:v>
                </c:pt>
                <c:pt idx="950">
                  <c:v>367.27989487516425</c:v>
                </c:pt>
                <c:pt idx="951">
                  <c:v>359.39553219448095</c:v>
                </c:pt>
                <c:pt idx="952">
                  <c:v>355.12483574244413</c:v>
                </c:pt>
                <c:pt idx="953">
                  <c:v>358.01576872536134</c:v>
                </c:pt>
                <c:pt idx="954">
                  <c:v>354.20499342969771</c:v>
                </c:pt>
                <c:pt idx="955">
                  <c:v>353.48226018396844</c:v>
                </c:pt>
                <c:pt idx="956">
                  <c:v>351.83968462549274</c:v>
                </c:pt>
                <c:pt idx="957">
                  <c:v>355.32194480946123</c:v>
                </c:pt>
                <c:pt idx="958">
                  <c:v>357.49014454664911</c:v>
                </c:pt>
                <c:pt idx="959">
                  <c:v>346.25492772667542</c:v>
                </c:pt>
                <c:pt idx="960">
                  <c:v>350.52562417871223</c:v>
                </c:pt>
                <c:pt idx="961">
                  <c:v>357.09592641261497</c:v>
                </c:pt>
                <c:pt idx="962">
                  <c:v>355.05913272010508</c:v>
                </c:pt>
                <c:pt idx="963">
                  <c:v>349.54007884362682</c:v>
                </c:pt>
                <c:pt idx="964">
                  <c:v>344.61235216819972</c:v>
                </c:pt>
                <c:pt idx="965">
                  <c:v>347.96320630749011</c:v>
                </c:pt>
                <c:pt idx="966">
                  <c:v>357.09592641261497</c:v>
                </c:pt>
                <c:pt idx="967">
                  <c:v>361.36662286465173</c:v>
                </c:pt>
                <c:pt idx="968">
                  <c:v>361.49802890932983</c:v>
                </c:pt>
                <c:pt idx="969">
                  <c:v>357.42444152431011</c:v>
                </c:pt>
                <c:pt idx="970">
                  <c:v>355.38764783180028</c:v>
                </c:pt>
                <c:pt idx="971">
                  <c:v>355.51905387647832</c:v>
                </c:pt>
                <c:pt idx="972">
                  <c:v>355.97897503285151</c:v>
                </c:pt>
                <c:pt idx="973">
                  <c:v>352.49671484888302</c:v>
                </c:pt>
                <c:pt idx="974">
                  <c:v>351.5111695137976</c:v>
                </c:pt>
                <c:pt idx="975">
                  <c:v>346.84625492772665</c:v>
                </c:pt>
                <c:pt idx="976">
                  <c:v>342.64126149802888</c:v>
                </c:pt>
                <c:pt idx="977">
                  <c:v>337.12220762155061</c:v>
                </c:pt>
                <c:pt idx="978">
                  <c:v>349.21156373193162</c:v>
                </c:pt>
                <c:pt idx="979">
                  <c:v>352.56241787122207</c:v>
                </c:pt>
                <c:pt idx="980">
                  <c:v>362.68068331143235</c:v>
                </c:pt>
                <c:pt idx="981">
                  <c:v>365.11169513797631</c:v>
                </c:pt>
                <c:pt idx="982">
                  <c:v>369.57950065703022</c:v>
                </c:pt>
                <c:pt idx="983">
                  <c:v>377.39816031537447</c:v>
                </c:pt>
                <c:pt idx="984">
                  <c:v>377.06964520367933</c:v>
                </c:pt>
                <c:pt idx="985">
                  <c:v>373.5216819973719</c:v>
                </c:pt>
                <c:pt idx="986">
                  <c:v>376.14980289093296</c:v>
                </c:pt>
                <c:pt idx="987">
                  <c:v>379.76346911957944</c:v>
                </c:pt>
                <c:pt idx="988">
                  <c:v>377.72667542706967</c:v>
                </c:pt>
                <c:pt idx="989">
                  <c:v>375.16425755584754</c:v>
                </c:pt>
                <c:pt idx="990">
                  <c:v>372.14191852825229</c:v>
                </c:pt>
                <c:pt idx="991">
                  <c:v>368.5939553219448</c:v>
                </c:pt>
                <c:pt idx="992">
                  <c:v>371.61629434954006</c:v>
                </c:pt>
                <c:pt idx="993">
                  <c:v>375.82128777923782</c:v>
                </c:pt>
                <c:pt idx="994">
                  <c:v>371.8791064388962</c:v>
                </c:pt>
                <c:pt idx="995">
                  <c:v>369.90801576872531</c:v>
                </c:pt>
                <c:pt idx="996">
                  <c:v>377.79237844940866</c:v>
                </c:pt>
                <c:pt idx="997">
                  <c:v>374.50722733245726</c:v>
                </c:pt>
                <c:pt idx="998">
                  <c:v>372.53613666228648</c:v>
                </c:pt>
                <c:pt idx="999">
                  <c:v>373.06176084099866</c:v>
                </c:pt>
                <c:pt idx="1000">
                  <c:v>369.90801576872531</c:v>
                </c:pt>
                <c:pt idx="1001">
                  <c:v>368.39684625492771</c:v>
                </c:pt>
                <c:pt idx="1002">
                  <c:v>371.7477003942181</c:v>
                </c:pt>
                <c:pt idx="1003">
                  <c:v>371.35348226018397</c:v>
                </c:pt>
                <c:pt idx="1004">
                  <c:v>367.80551905387642</c:v>
                </c:pt>
                <c:pt idx="1005">
                  <c:v>368.92247043363994</c:v>
                </c:pt>
                <c:pt idx="1006">
                  <c:v>363.60052562417872</c:v>
                </c:pt>
                <c:pt idx="1007">
                  <c:v>365.44021024967145</c:v>
                </c:pt>
                <c:pt idx="1008">
                  <c:v>368.98817345597894</c:v>
                </c:pt>
                <c:pt idx="1009">
                  <c:v>359.3298291721419</c:v>
                </c:pt>
                <c:pt idx="1010">
                  <c:v>359.92115637319318</c:v>
                </c:pt>
                <c:pt idx="1011">
                  <c:v>360.38107752956637</c:v>
                </c:pt>
                <c:pt idx="1012">
                  <c:v>355.12483574244413</c:v>
                </c:pt>
                <c:pt idx="1013">
                  <c:v>351.5111695137976</c:v>
                </c:pt>
                <c:pt idx="1014">
                  <c:v>348.88304862023654</c:v>
                </c:pt>
                <c:pt idx="1015">
                  <c:v>352.43101182654402</c:v>
                </c:pt>
                <c:pt idx="1016">
                  <c:v>346.12352168199737</c:v>
                </c:pt>
                <c:pt idx="1017">
                  <c:v>351.57687253613665</c:v>
                </c:pt>
                <c:pt idx="1018">
                  <c:v>359.72404730617609</c:v>
                </c:pt>
                <c:pt idx="1019">
                  <c:v>352.03679369250983</c:v>
                </c:pt>
                <c:pt idx="1020">
                  <c:v>346.51773981603151</c:v>
                </c:pt>
                <c:pt idx="1021">
                  <c:v>342.64126149802888</c:v>
                </c:pt>
                <c:pt idx="1022">
                  <c:v>352.89093298291721</c:v>
                </c:pt>
                <c:pt idx="1023">
                  <c:v>353.0880420499343</c:v>
                </c:pt>
                <c:pt idx="1024">
                  <c:v>363.14060446780553</c:v>
                </c:pt>
                <c:pt idx="1025">
                  <c:v>358.08147174770039</c:v>
                </c:pt>
                <c:pt idx="1026">
                  <c:v>357.09592641261497</c:v>
                </c:pt>
                <c:pt idx="1027">
                  <c:v>359.46123521681994</c:v>
                </c:pt>
                <c:pt idx="1028">
                  <c:v>361.82654402102497</c:v>
                </c:pt>
                <c:pt idx="1029">
                  <c:v>360.47963206307486</c:v>
                </c:pt>
                <c:pt idx="1030">
                  <c:v>359.1327201051248</c:v>
                </c:pt>
                <c:pt idx="1031">
                  <c:v>359.06701708278581</c:v>
                </c:pt>
                <c:pt idx="1032">
                  <c:v>358.60709592641257</c:v>
                </c:pt>
                <c:pt idx="1033">
                  <c:v>359.26412614980285</c:v>
                </c:pt>
                <c:pt idx="1034">
                  <c:v>354.13929040735871</c:v>
                </c:pt>
                <c:pt idx="1035">
                  <c:v>357.29303547963207</c:v>
                </c:pt>
                <c:pt idx="1036">
                  <c:v>360.38107752956637</c:v>
                </c:pt>
                <c:pt idx="1037">
                  <c:v>366.62286465177397</c:v>
                </c:pt>
                <c:pt idx="1038">
                  <c:v>369.77660972404732</c:v>
                </c:pt>
                <c:pt idx="1039">
                  <c:v>376.08409986859397</c:v>
                </c:pt>
                <c:pt idx="1040">
                  <c:v>374.63863337713536</c:v>
                </c:pt>
                <c:pt idx="1041">
                  <c:v>374.77003942181341</c:v>
                </c:pt>
                <c:pt idx="1042">
                  <c:v>377.00394218134034</c:v>
                </c:pt>
                <c:pt idx="1043">
                  <c:v>365.44021024967145</c:v>
                </c:pt>
                <c:pt idx="1044">
                  <c:v>356.11038107752955</c:v>
                </c:pt>
                <c:pt idx="1045">
                  <c:v>353.2851511169514</c:v>
                </c:pt>
                <c:pt idx="1046">
                  <c:v>356.50459921156369</c:v>
                </c:pt>
                <c:pt idx="1047">
                  <c:v>349.60578186596581</c:v>
                </c:pt>
                <c:pt idx="1048">
                  <c:v>343.23258869908017</c:v>
                </c:pt>
                <c:pt idx="1049">
                  <c:v>336.00525624178709</c:v>
                </c:pt>
                <c:pt idx="1050">
                  <c:v>329.7634691195795</c:v>
                </c:pt>
                <c:pt idx="1051">
                  <c:v>328.44940867279894</c:v>
                </c:pt>
                <c:pt idx="1052">
                  <c:v>324.77003942181341</c:v>
                </c:pt>
                <c:pt idx="1053">
                  <c:v>325.16425755584754</c:v>
                </c:pt>
                <c:pt idx="1054">
                  <c:v>323.85019710906698</c:v>
                </c:pt>
                <c:pt idx="1055">
                  <c:v>327.20105124835737</c:v>
                </c:pt>
                <c:pt idx="1056">
                  <c:v>325.29566360052559</c:v>
                </c:pt>
                <c:pt idx="1057">
                  <c:v>325.42706964520369</c:v>
                </c:pt>
                <c:pt idx="1058">
                  <c:v>319.77660972404732</c:v>
                </c:pt>
                <c:pt idx="1059">
                  <c:v>317.87122207621553</c:v>
                </c:pt>
                <c:pt idx="1060">
                  <c:v>321.22207621550592</c:v>
                </c:pt>
                <c:pt idx="1061">
                  <c:v>316.36005256241782</c:v>
                </c:pt>
                <c:pt idx="1062">
                  <c:v>309.1327201051248</c:v>
                </c:pt>
                <c:pt idx="1063">
                  <c:v>317.1484888304862</c:v>
                </c:pt>
                <c:pt idx="1064">
                  <c:v>309.59264126149799</c:v>
                </c:pt>
                <c:pt idx="1065">
                  <c:v>308.14717477003938</c:v>
                </c:pt>
                <c:pt idx="1066">
                  <c:v>311.10381077529564</c:v>
                </c:pt>
                <c:pt idx="1067">
                  <c:v>317.01708278580816</c:v>
                </c:pt>
                <c:pt idx="1068">
                  <c:v>323.5216819973719</c:v>
                </c:pt>
                <c:pt idx="1069">
                  <c:v>323.78449408672799</c:v>
                </c:pt>
                <c:pt idx="1070">
                  <c:v>320.4336399474376</c:v>
                </c:pt>
                <c:pt idx="1071">
                  <c:v>323.12746386333771</c:v>
                </c:pt>
                <c:pt idx="1072">
                  <c:v>317.34559789750324</c:v>
                </c:pt>
                <c:pt idx="1073">
                  <c:v>317.47700394218134</c:v>
                </c:pt>
                <c:pt idx="1074">
                  <c:v>319.31668856767413</c:v>
                </c:pt>
                <c:pt idx="1075">
                  <c:v>314.71747700394218</c:v>
                </c:pt>
                <c:pt idx="1076">
                  <c:v>326.14980289093296</c:v>
                </c:pt>
                <c:pt idx="1077">
                  <c:v>331.47174770039425</c:v>
                </c:pt>
                <c:pt idx="1078">
                  <c:v>330.81471747700391</c:v>
                </c:pt>
                <c:pt idx="1079">
                  <c:v>325.22996057818659</c:v>
                </c:pt>
                <c:pt idx="1080">
                  <c:v>316.68856767411302</c:v>
                </c:pt>
                <c:pt idx="1081">
                  <c:v>316.49145860709592</c:v>
                </c:pt>
                <c:pt idx="1082">
                  <c:v>317.41130091984229</c:v>
                </c:pt>
                <c:pt idx="1083">
                  <c:v>322.20762155059128</c:v>
                </c:pt>
                <c:pt idx="1084">
                  <c:v>320.3022339027595</c:v>
                </c:pt>
                <c:pt idx="1085">
                  <c:v>314.71747700394218</c:v>
                </c:pt>
                <c:pt idx="1086">
                  <c:v>312.81208935611039</c:v>
                </c:pt>
                <c:pt idx="1087">
                  <c:v>311.62943495400788</c:v>
                </c:pt>
                <c:pt idx="1088">
                  <c:v>300.13140604467804</c:v>
                </c:pt>
                <c:pt idx="1089">
                  <c:v>304.5992115637319</c:v>
                </c:pt>
                <c:pt idx="1090">
                  <c:v>302.16819973718793</c:v>
                </c:pt>
                <c:pt idx="1091">
                  <c:v>303.54796320630749</c:v>
                </c:pt>
                <c:pt idx="1092">
                  <c:v>301.24835742444151</c:v>
                </c:pt>
                <c:pt idx="1093">
                  <c:v>302.23390275952693</c:v>
                </c:pt>
                <c:pt idx="1094">
                  <c:v>296.84625492772665</c:v>
                </c:pt>
                <c:pt idx="1095">
                  <c:v>294.21813403416559</c:v>
                </c:pt>
                <c:pt idx="1096">
                  <c:v>300.26281208935609</c:v>
                </c:pt>
                <c:pt idx="1097">
                  <c:v>290.27595269382391</c:v>
                </c:pt>
                <c:pt idx="1098">
                  <c:v>288.76478318002631</c:v>
                </c:pt>
                <c:pt idx="1099">
                  <c:v>294.67805519053877</c:v>
                </c:pt>
                <c:pt idx="1100">
                  <c:v>295.53219448094609</c:v>
                </c:pt>
                <c:pt idx="1101">
                  <c:v>302.82522996057821</c:v>
                </c:pt>
                <c:pt idx="1102">
                  <c:v>307.49014454664911</c:v>
                </c:pt>
                <c:pt idx="1103">
                  <c:v>307.8186596583443</c:v>
                </c:pt>
                <c:pt idx="1104">
                  <c:v>305.97897503285151</c:v>
                </c:pt>
                <c:pt idx="1105">
                  <c:v>303.1537450722733</c:v>
                </c:pt>
                <c:pt idx="1106">
                  <c:v>300.91984231274637</c:v>
                </c:pt>
                <c:pt idx="1107">
                  <c:v>301.24835742444151</c:v>
                </c:pt>
                <c:pt idx="1108">
                  <c:v>299.01445466491458</c:v>
                </c:pt>
                <c:pt idx="1109">
                  <c:v>307.42444152431011</c:v>
                </c:pt>
                <c:pt idx="1110">
                  <c:v>309.52693823915899</c:v>
                </c:pt>
                <c:pt idx="1111">
                  <c:v>306.50459921156369</c:v>
                </c:pt>
                <c:pt idx="1112">
                  <c:v>302.03679369250983</c:v>
                </c:pt>
                <c:pt idx="1113">
                  <c:v>297.17477003942179</c:v>
                </c:pt>
                <c:pt idx="1114">
                  <c:v>290.07884362680682</c:v>
                </c:pt>
                <c:pt idx="1115">
                  <c:v>287.18791064388961</c:v>
                </c:pt>
                <c:pt idx="1116">
                  <c:v>298.29172141918525</c:v>
                </c:pt>
                <c:pt idx="1117">
                  <c:v>301.90538764783179</c:v>
                </c:pt>
                <c:pt idx="1118">
                  <c:v>295.99211563731927</c:v>
                </c:pt>
                <c:pt idx="1119">
                  <c:v>295.0722733245729</c:v>
                </c:pt>
                <c:pt idx="1120">
                  <c:v>298.48883048620235</c:v>
                </c:pt>
                <c:pt idx="1121">
                  <c:v>291.65571616294346</c:v>
                </c:pt>
                <c:pt idx="1122">
                  <c:v>285.21681997371877</c:v>
                </c:pt>
                <c:pt idx="1123">
                  <c:v>282.98291721419184</c:v>
                </c:pt>
                <c:pt idx="1124">
                  <c:v>278.25229960578184</c:v>
                </c:pt>
                <c:pt idx="1125">
                  <c:v>275.42706964520369</c:v>
                </c:pt>
                <c:pt idx="1126">
                  <c:v>281.86596583442838</c:v>
                </c:pt>
                <c:pt idx="1127">
                  <c:v>282.12877792378447</c:v>
                </c:pt>
                <c:pt idx="1128">
                  <c:v>289.61892247043363</c:v>
                </c:pt>
                <c:pt idx="1129">
                  <c:v>280.02628120893559</c:v>
                </c:pt>
                <c:pt idx="1130">
                  <c:v>278.77792378449408</c:v>
                </c:pt>
                <c:pt idx="1131">
                  <c:v>272.33902759526939</c:v>
                </c:pt>
                <c:pt idx="1132">
                  <c:v>267.47700394218134</c:v>
                </c:pt>
                <c:pt idx="1133">
                  <c:v>266.29434954007883</c:v>
                </c:pt>
                <c:pt idx="1134">
                  <c:v>264.0604467805519</c:v>
                </c:pt>
                <c:pt idx="1135">
                  <c:v>259.06701708278581</c:v>
                </c:pt>
                <c:pt idx="1136">
                  <c:v>263.46911957950067</c:v>
                </c:pt>
                <c:pt idx="1137">
                  <c:v>268.26544021024966</c:v>
                </c:pt>
                <c:pt idx="1138">
                  <c:v>269.64520367936922</c:v>
                </c:pt>
                <c:pt idx="1139">
                  <c:v>268.46254927726676</c:v>
                </c:pt>
                <c:pt idx="1140">
                  <c:v>268.79106438896184</c:v>
                </c:pt>
                <c:pt idx="1141">
                  <c:v>276.93823915900128</c:v>
                </c:pt>
                <c:pt idx="1142">
                  <c:v>273.58738501971089</c:v>
                </c:pt>
                <c:pt idx="1143">
                  <c:v>274.04730617608408</c:v>
                </c:pt>
                <c:pt idx="1144">
                  <c:v>273.71879106438894</c:v>
                </c:pt>
                <c:pt idx="1145">
                  <c:v>271.09067017082782</c:v>
                </c:pt>
                <c:pt idx="1146">
                  <c:v>280.55190538764782</c:v>
                </c:pt>
                <c:pt idx="1147">
                  <c:v>278.25229960578184</c:v>
                </c:pt>
                <c:pt idx="1148">
                  <c:v>280.22339027595268</c:v>
                </c:pt>
                <c:pt idx="1149">
                  <c:v>284.49408672798944</c:v>
                </c:pt>
                <c:pt idx="1150">
                  <c:v>283.83705650459922</c:v>
                </c:pt>
                <c:pt idx="1151">
                  <c:v>292.96977660972408</c:v>
                </c:pt>
                <c:pt idx="1152">
                  <c:v>293.03547963206307</c:v>
                </c:pt>
                <c:pt idx="1153">
                  <c:v>291.32720105124838</c:v>
                </c:pt>
                <c:pt idx="1154">
                  <c:v>304.79632063074899</c:v>
                </c:pt>
                <c:pt idx="1155">
                  <c:v>303.54796320630749</c:v>
                </c:pt>
                <c:pt idx="1156">
                  <c:v>300.91984231274637</c:v>
                </c:pt>
                <c:pt idx="1157">
                  <c:v>300.19710906701704</c:v>
                </c:pt>
                <c:pt idx="1158">
                  <c:v>295.33508541392905</c:v>
                </c:pt>
                <c:pt idx="1159">
                  <c:v>294.61235216819972</c:v>
                </c:pt>
                <c:pt idx="1160">
                  <c:v>290.99868593955318</c:v>
                </c:pt>
                <c:pt idx="1161">
                  <c:v>293.10118265440207</c:v>
                </c:pt>
                <c:pt idx="1162">
                  <c:v>286.00525624178709</c:v>
                </c:pt>
                <c:pt idx="1163">
                  <c:v>286.13666228646514</c:v>
                </c:pt>
                <c:pt idx="1164">
                  <c:v>279.5663600525624</c:v>
                </c:pt>
                <c:pt idx="1165">
                  <c:v>270.36793692509855</c:v>
                </c:pt>
                <c:pt idx="1166">
                  <c:v>273.98160315374508</c:v>
                </c:pt>
                <c:pt idx="1167">
                  <c:v>273.78449408672799</c:v>
                </c:pt>
                <c:pt idx="1168">
                  <c:v>269.38239159001313</c:v>
                </c:pt>
                <c:pt idx="1169">
                  <c:v>280.48620236530877</c:v>
                </c:pt>
                <c:pt idx="1170">
                  <c:v>277.85808147174771</c:v>
                </c:pt>
                <c:pt idx="1171">
                  <c:v>283.18002628120894</c:v>
                </c:pt>
                <c:pt idx="1172">
                  <c:v>282.91721419185285</c:v>
                </c:pt>
                <c:pt idx="1173">
                  <c:v>281.60315374507223</c:v>
                </c:pt>
                <c:pt idx="1174">
                  <c:v>283.50854139290408</c:v>
                </c:pt>
                <c:pt idx="1175">
                  <c:v>283.57424441524307</c:v>
                </c:pt>
                <c:pt idx="1176">
                  <c:v>280.81471747700397</c:v>
                </c:pt>
                <c:pt idx="1177">
                  <c:v>281.86596583442838</c:v>
                </c:pt>
                <c:pt idx="1178">
                  <c:v>288.10775295663598</c:v>
                </c:pt>
                <c:pt idx="1179">
                  <c:v>289.75032851511168</c:v>
                </c:pt>
                <c:pt idx="1180">
                  <c:v>301.57687253613665</c:v>
                </c:pt>
                <c:pt idx="1181">
                  <c:v>302.75952693823916</c:v>
                </c:pt>
                <c:pt idx="1182">
                  <c:v>305.32194480946123</c:v>
                </c:pt>
                <c:pt idx="1183">
                  <c:v>304.33639947437581</c:v>
                </c:pt>
                <c:pt idx="1184">
                  <c:v>303.74507227332452</c:v>
                </c:pt>
                <c:pt idx="1185">
                  <c:v>303.35085413929039</c:v>
                </c:pt>
                <c:pt idx="1186">
                  <c:v>299.34296977660972</c:v>
                </c:pt>
                <c:pt idx="1187">
                  <c:v>297.37187910643888</c:v>
                </c:pt>
                <c:pt idx="1188">
                  <c:v>292.70696452036793</c:v>
                </c:pt>
                <c:pt idx="1189">
                  <c:v>290.40735873850196</c:v>
                </c:pt>
                <c:pt idx="1190">
                  <c:v>285.21681997371877</c:v>
                </c:pt>
                <c:pt idx="1191">
                  <c:v>287.71353482260184</c:v>
                </c:pt>
                <c:pt idx="1192">
                  <c:v>286.13666228646514</c:v>
                </c:pt>
                <c:pt idx="1193">
                  <c:v>281.53745072273324</c:v>
                </c:pt>
                <c:pt idx="1194">
                  <c:v>274.9671484888305</c:v>
                </c:pt>
                <c:pt idx="1195">
                  <c:v>271.02496714848883</c:v>
                </c:pt>
                <c:pt idx="1196">
                  <c:v>272.01051248357425</c:v>
                </c:pt>
                <c:pt idx="1197">
                  <c:v>270.49934296977659</c:v>
                </c:pt>
                <c:pt idx="1198">
                  <c:v>272.33902759526939</c:v>
                </c:pt>
                <c:pt idx="1199">
                  <c:v>272.33902759526939</c:v>
                </c:pt>
                <c:pt idx="1200">
                  <c:v>277.20105124835737</c:v>
                </c:pt>
                <c:pt idx="1201">
                  <c:v>279.43495400788436</c:v>
                </c:pt>
                <c:pt idx="1202">
                  <c:v>280.35479632063073</c:v>
                </c:pt>
                <c:pt idx="1203">
                  <c:v>280.15768725361363</c:v>
                </c:pt>
                <c:pt idx="1204">
                  <c:v>274.70433639947436</c:v>
                </c:pt>
                <c:pt idx="1205">
                  <c:v>277.98948751642575</c:v>
                </c:pt>
                <c:pt idx="1206">
                  <c:v>280.35479632063073</c:v>
                </c:pt>
                <c:pt idx="1207">
                  <c:v>284.23127463863335</c:v>
                </c:pt>
                <c:pt idx="1208">
                  <c:v>290.80157687253609</c:v>
                </c:pt>
                <c:pt idx="1209">
                  <c:v>306.89881734559788</c:v>
                </c:pt>
                <c:pt idx="1210">
                  <c:v>307.8843626806833</c:v>
                </c:pt>
                <c:pt idx="1211">
                  <c:v>306.57030223390274</c:v>
                </c:pt>
                <c:pt idx="1212">
                  <c:v>303.61366622864654</c:v>
                </c:pt>
                <c:pt idx="1213">
                  <c:v>312.15505913272006</c:v>
                </c:pt>
                <c:pt idx="1214">
                  <c:v>320.17082785808145</c:v>
                </c:pt>
                <c:pt idx="1215">
                  <c:v>315.90013140604464</c:v>
                </c:pt>
                <c:pt idx="1216">
                  <c:v>311.49802890932978</c:v>
                </c:pt>
                <c:pt idx="1217">
                  <c:v>308.14717477003938</c:v>
                </c:pt>
                <c:pt idx="1218">
                  <c:v>303.02233902759525</c:v>
                </c:pt>
                <c:pt idx="1219">
                  <c:v>308.47568988173458</c:v>
                </c:pt>
                <c:pt idx="1220">
                  <c:v>305.91327201051246</c:v>
                </c:pt>
                <c:pt idx="1221">
                  <c:v>306.96452036793693</c:v>
                </c:pt>
                <c:pt idx="1222">
                  <c:v>310.05256241787117</c:v>
                </c:pt>
                <c:pt idx="1223">
                  <c:v>309.85545335085408</c:v>
                </c:pt>
                <c:pt idx="1224">
                  <c:v>308.40998685939553</c:v>
                </c:pt>
                <c:pt idx="1225">
                  <c:v>315.90013140604464</c:v>
                </c:pt>
                <c:pt idx="1226">
                  <c:v>307.29303547963207</c:v>
                </c:pt>
                <c:pt idx="1227">
                  <c:v>304.99342969776609</c:v>
                </c:pt>
                <c:pt idx="1228">
                  <c:v>300.91984231274637</c:v>
                </c:pt>
                <c:pt idx="1229">
                  <c:v>304.5992115637319</c:v>
                </c:pt>
                <c:pt idx="1230">
                  <c:v>310.11826544021028</c:v>
                </c:pt>
                <c:pt idx="1231">
                  <c:v>304.99342969776609</c:v>
                </c:pt>
                <c:pt idx="1232">
                  <c:v>303.61366622864654</c:v>
                </c:pt>
                <c:pt idx="1233">
                  <c:v>295.33508541392905</c:v>
                </c:pt>
                <c:pt idx="1234">
                  <c:v>298.68593955321944</c:v>
                </c:pt>
                <c:pt idx="1235">
                  <c:v>302.03679369250983</c:v>
                </c:pt>
                <c:pt idx="1236">
                  <c:v>309.1327201051248</c:v>
                </c:pt>
                <c:pt idx="1237">
                  <c:v>302.89093298291721</c:v>
                </c:pt>
                <c:pt idx="1238">
                  <c:v>303.87647831800263</c:v>
                </c:pt>
                <c:pt idx="1239">
                  <c:v>304.53350854139291</c:v>
                </c:pt>
                <c:pt idx="1240">
                  <c:v>306.83311432325888</c:v>
                </c:pt>
                <c:pt idx="1241">
                  <c:v>297.30617608409983</c:v>
                </c:pt>
                <c:pt idx="1242">
                  <c:v>299.27726675427067</c:v>
                </c:pt>
                <c:pt idx="1243">
                  <c:v>311.10381077529564</c:v>
                </c:pt>
                <c:pt idx="1244">
                  <c:v>311.10381077529564</c:v>
                </c:pt>
                <c:pt idx="1245">
                  <c:v>313.20630749014452</c:v>
                </c:pt>
                <c:pt idx="1246">
                  <c:v>307.42444152431011</c:v>
                </c:pt>
                <c:pt idx="1247">
                  <c:v>297.89750328515112</c:v>
                </c:pt>
                <c:pt idx="1248">
                  <c:v>306.43889618922469</c:v>
                </c:pt>
                <c:pt idx="1249">
                  <c:v>319.18528252299603</c:v>
                </c:pt>
                <c:pt idx="1250">
                  <c:v>319.97371879106441</c:v>
                </c:pt>
                <c:pt idx="1251">
                  <c:v>316.03153745072274</c:v>
                </c:pt>
                <c:pt idx="1252">
                  <c:v>307.49014454664911</c:v>
                </c:pt>
                <c:pt idx="1253">
                  <c:v>312.15505913272006</c:v>
                </c:pt>
                <c:pt idx="1254">
                  <c:v>311.16951379763469</c:v>
                </c:pt>
                <c:pt idx="1255">
                  <c:v>312.08935611038106</c:v>
                </c:pt>
                <c:pt idx="1256">
                  <c:v>310.18396846254927</c:v>
                </c:pt>
                <c:pt idx="1257">
                  <c:v>305.05913272010508</c:v>
                </c:pt>
                <c:pt idx="1258">
                  <c:v>299.93429697766095</c:v>
                </c:pt>
                <c:pt idx="1259">
                  <c:v>297.63469119579497</c:v>
                </c:pt>
                <c:pt idx="1260">
                  <c:v>294.08672798948749</c:v>
                </c:pt>
                <c:pt idx="1261">
                  <c:v>294.28383705650458</c:v>
                </c:pt>
                <c:pt idx="1262">
                  <c:v>292.50985545335084</c:v>
                </c:pt>
                <c:pt idx="1263">
                  <c:v>297.30617608409983</c:v>
                </c:pt>
                <c:pt idx="1264">
                  <c:v>294.67805519053877</c:v>
                </c:pt>
                <c:pt idx="1265">
                  <c:v>296.64914586070955</c:v>
                </c:pt>
                <c:pt idx="1266">
                  <c:v>303.54796320630749</c:v>
                </c:pt>
                <c:pt idx="1267">
                  <c:v>302.56241787122207</c:v>
                </c:pt>
                <c:pt idx="1268">
                  <c:v>294.67805519053877</c:v>
                </c:pt>
                <c:pt idx="1269">
                  <c:v>292.70696452036793</c:v>
                </c:pt>
                <c:pt idx="1270">
                  <c:v>288.8961892247043</c:v>
                </c:pt>
                <c:pt idx="1271">
                  <c:v>294.54664914586067</c:v>
                </c:pt>
                <c:pt idx="1272">
                  <c:v>295.00657030223385</c:v>
                </c:pt>
                <c:pt idx="1273">
                  <c:v>285.74244415243101</c:v>
                </c:pt>
                <c:pt idx="1274">
                  <c:v>281.80026281208933</c:v>
                </c:pt>
                <c:pt idx="1275">
                  <c:v>274.9671484888305</c:v>
                </c:pt>
                <c:pt idx="1276">
                  <c:v>250.59132720105123</c:v>
                </c:pt>
                <c:pt idx="1277">
                  <c:v>262.4178712220762</c:v>
                </c:pt>
                <c:pt idx="1278">
                  <c:v>262.68068331143235</c:v>
                </c:pt>
                <c:pt idx="1279">
                  <c:v>262.81208935611039</c:v>
                </c:pt>
                <c:pt idx="1280">
                  <c:v>262.94349540078844</c:v>
                </c:pt>
                <c:pt idx="1281">
                  <c:v>261.49802890932978</c:v>
                </c:pt>
                <c:pt idx="1282">
                  <c:v>262.48357424441525</c:v>
                </c:pt>
                <c:pt idx="1283">
                  <c:v>249.34296977660972</c:v>
                </c:pt>
                <c:pt idx="1284">
                  <c:v>247.30617608409986</c:v>
                </c:pt>
                <c:pt idx="1285">
                  <c:v>246.7148488830486</c:v>
                </c:pt>
                <c:pt idx="1286">
                  <c:v>247.24047306176084</c:v>
                </c:pt>
                <c:pt idx="1287">
                  <c:v>237.18791064388961</c:v>
                </c:pt>
                <c:pt idx="1288">
                  <c:v>237.71353482260182</c:v>
                </c:pt>
                <c:pt idx="1289">
                  <c:v>245.40078843626807</c:v>
                </c:pt>
                <c:pt idx="1290">
                  <c:v>249.99999999999997</c:v>
                </c:pt>
                <c:pt idx="1291">
                  <c:v>249.01445466491455</c:v>
                </c:pt>
                <c:pt idx="1292">
                  <c:v>249.34296977660972</c:v>
                </c:pt>
                <c:pt idx="1293">
                  <c:v>243.23258869908017</c:v>
                </c:pt>
                <c:pt idx="1294">
                  <c:v>243.10118265440209</c:v>
                </c:pt>
                <c:pt idx="1295">
                  <c:v>242.77266754270698</c:v>
                </c:pt>
                <c:pt idx="1296">
                  <c:v>246.38633377135346</c:v>
                </c:pt>
                <c:pt idx="1297">
                  <c:v>248.02890932982916</c:v>
                </c:pt>
                <c:pt idx="1298">
                  <c:v>257.55584756898816</c:v>
                </c:pt>
                <c:pt idx="1299">
                  <c:v>262.15505913272011</c:v>
                </c:pt>
                <c:pt idx="1300">
                  <c:v>258.93561103810771</c:v>
                </c:pt>
                <c:pt idx="1301">
                  <c:v>264.19185282522994</c:v>
                </c:pt>
                <c:pt idx="1302">
                  <c:v>267.14848883048614</c:v>
                </c:pt>
                <c:pt idx="1303">
                  <c:v>267.08278580814715</c:v>
                </c:pt>
                <c:pt idx="1304">
                  <c:v>264.12614980289095</c:v>
                </c:pt>
                <c:pt idx="1305">
                  <c:v>271.15637319316687</c:v>
                </c:pt>
                <c:pt idx="1306">
                  <c:v>263.60052562417866</c:v>
                </c:pt>
                <c:pt idx="1307">
                  <c:v>262.81208935611039</c:v>
                </c:pt>
                <c:pt idx="1308">
                  <c:v>264.12614980289095</c:v>
                </c:pt>
                <c:pt idx="1309">
                  <c:v>265.76872536136665</c:v>
                </c:pt>
                <c:pt idx="1310">
                  <c:v>265.44021024967145</c:v>
                </c:pt>
                <c:pt idx="1311">
                  <c:v>266.16294349540078</c:v>
                </c:pt>
                <c:pt idx="1312">
                  <c:v>272.27332457293033</c:v>
                </c:pt>
                <c:pt idx="1313">
                  <c:v>266.03153745072274</c:v>
                </c:pt>
                <c:pt idx="1314">
                  <c:v>268.72536136662285</c:v>
                </c:pt>
                <c:pt idx="1315">
                  <c:v>263.33771353482257</c:v>
                </c:pt>
                <c:pt idx="1316">
                  <c:v>256.83311432325888</c:v>
                </c:pt>
                <c:pt idx="1317">
                  <c:v>256.2417871222076</c:v>
                </c:pt>
                <c:pt idx="1318">
                  <c:v>251.77398160315374</c:v>
                </c:pt>
                <c:pt idx="1319">
                  <c:v>249.67148488830486</c:v>
                </c:pt>
                <c:pt idx="1320">
                  <c:v>246.32063074901447</c:v>
                </c:pt>
                <c:pt idx="1321">
                  <c:v>234.16557161629433</c:v>
                </c:pt>
                <c:pt idx="1322">
                  <c:v>244.21813403416556</c:v>
                </c:pt>
                <c:pt idx="1323">
                  <c:v>234.62549277266754</c:v>
                </c:pt>
                <c:pt idx="1324">
                  <c:v>244.80946123521679</c:v>
                </c:pt>
                <c:pt idx="1325">
                  <c:v>240.14454664914584</c:v>
                </c:pt>
                <c:pt idx="1326">
                  <c:v>235.61103810775293</c:v>
                </c:pt>
                <c:pt idx="1327">
                  <c:v>235.21681997371877</c:v>
                </c:pt>
                <c:pt idx="1328">
                  <c:v>233.77135348226017</c:v>
                </c:pt>
                <c:pt idx="1329">
                  <c:v>237.71353482260182</c:v>
                </c:pt>
                <c:pt idx="1330">
                  <c:v>233.37713534822603</c:v>
                </c:pt>
                <c:pt idx="1331">
                  <c:v>238.63337713534821</c:v>
                </c:pt>
                <c:pt idx="1332">
                  <c:v>243.75821287779237</c:v>
                </c:pt>
                <c:pt idx="1333">
                  <c:v>242.57555847568989</c:v>
                </c:pt>
                <c:pt idx="1334">
                  <c:v>252.43101182654402</c:v>
                </c:pt>
                <c:pt idx="1335">
                  <c:v>238.63337713534821</c:v>
                </c:pt>
                <c:pt idx="1336">
                  <c:v>233.04862023653087</c:v>
                </c:pt>
                <c:pt idx="1337">
                  <c:v>231.76741130091983</c:v>
                </c:pt>
                <c:pt idx="1338">
                  <c:v>230.48620236530877</c:v>
                </c:pt>
                <c:pt idx="1339">
                  <c:v>222.79894875164254</c:v>
                </c:pt>
                <c:pt idx="1340">
                  <c:v>228.97503285151117</c:v>
                </c:pt>
                <c:pt idx="1341">
                  <c:v>237.84494086727992</c:v>
                </c:pt>
                <c:pt idx="1342">
                  <c:v>241.13009198423129</c:v>
                </c:pt>
                <c:pt idx="1343">
                  <c:v>245.0722733245729</c:v>
                </c:pt>
                <c:pt idx="1344">
                  <c:v>243.88961892247042</c:v>
                </c:pt>
                <c:pt idx="1345">
                  <c:v>239.81603153745073</c:v>
                </c:pt>
                <c:pt idx="1346">
                  <c:v>245.72930354796318</c:v>
                </c:pt>
                <c:pt idx="1347">
                  <c:v>243.75821287779237</c:v>
                </c:pt>
                <c:pt idx="1348">
                  <c:v>249.67148488830486</c:v>
                </c:pt>
                <c:pt idx="1349">
                  <c:v>249.99999999999997</c:v>
                </c:pt>
                <c:pt idx="1350">
                  <c:v>242.31274638633377</c:v>
                </c:pt>
                <c:pt idx="1351">
                  <c:v>236.20236530880422</c:v>
                </c:pt>
                <c:pt idx="1352">
                  <c:v>228.64651773981601</c:v>
                </c:pt>
                <c:pt idx="1353">
                  <c:v>220.36793692509855</c:v>
                </c:pt>
                <c:pt idx="1354">
                  <c:v>215.83442838370564</c:v>
                </c:pt>
                <c:pt idx="1355">
                  <c:v>206.24178712220763</c:v>
                </c:pt>
                <c:pt idx="1356">
                  <c:v>209.52693823915899</c:v>
                </c:pt>
                <c:pt idx="1357">
                  <c:v>212.02365308804207</c:v>
                </c:pt>
                <c:pt idx="1358">
                  <c:v>204.00788436268067</c:v>
                </c:pt>
                <c:pt idx="1359">
                  <c:v>205.25624178712218</c:v>
                </c:pt>
                <c:pt idx="1360">
                  <c:v>198.3574244415243</c:v>
                </c:pt>
                <c:pt idx="1361">
                  <c:v>192.83837056504601</c:v>
                </c:pt>
                <c:pt idx="1362">
                  <c:v>196.38633377135349</c:v>
                </c:pt>
                <c:pt idx="1363">
                  <c:v>206.89881734559788</c:v>
                </c:pt>
                <c:pt idx="1364">
                  <c:v>205.32194480946123</c:v>
                </c:pt>
                <c:pt idx="1365">
                  <c:v>204.66491458607095</c:v>
                </c:pt>
                <c:pt idx="1366">
                  <c:v>211.23521681997369</c:v>
                </c:pt>
                <c:pt idx="1367">
                  <c:v>212.22076215505911</c:v>
                </c:pt>
                <c:pt idx="1368">
                  <c:v>219.44809461235215</c:v>
                </c:pt>
                <c:pt idx="1369">
                  <c:v>221.22207621550592</c:v>
                </c:pt>
                <c:pt idx="1370">
                  <c:v>228.31800262812089</c:v>
                </c:pt>
                <c:pt idx="1371">
                  <c:v>225.0328515111695</c:v>
                </c:pt>
                <c:pt idx="1372">
                  <c:v>228.97503285151117</c:v>
                </c:pt>
                <c:pt idx="1373">
                  <c:v>233.44283837056506</c:v>
                </c:pt>
                <c:pt idx="1374">
                  <c:v>231.60315374507226</c:v>
                </c:pt>
                <c:pt idx="1375">
                  <c:v>222.27332457293033</c:v>
                </c:pt>
                <c:pt idx="1376">
                  <c:v>232.12877792378447</c:v>
                </c:pt>
                <c:pt idx="1377">
                  <c:v>221.94480946123522</c:v>
                </c:pt>
                <c:pt idx="1378">
                  <c:v>223.5216819973719</c:v>
                </c:pt>
                <c:pt idx="1379">
                  <c:v>221.22207621550592</c:v>
                </c:pt>
                <c:pt idx="1380">
                  <c:v>232.26018396846254</c:v>
                </c:pt>
                <c:pt idx="1381">
                  <c:v>225.36136662286464</c:v>
                </c:pt>
                <c:pt idx="1382">
                  <c:v>231.70170827858081</c:v>
                </c:pt>
                <c:pt idx="1383">
                  <c:v>238.04204993429695</c:v>
                </c:pt>
                <c:pt idx="1384">
                  <c:v>235.21681997371877</c:v>
                </c:pt>
                <c:pt idx="1385">
                  <c:v>244.41524310118265</c:v>
                </c:pt>
                <c:pt idx="1386">
                  <c:v>232.72010512483575</c:v>
                </c:pt>
                <c:pt idx="1387">
                  <c:v>221.61629434954006</c:v>
                </c:pt>
                <c:pt idx="1388">
                  <c:v>225.68988173455978</c:v>
                </c:pt>
                <c:pt idx="1389">
                  <c:v>238.83048620236531</c:v>
                </c:pt>
                <c:pt idx="1390">
                  <c:v>235.54533508541394</c:v>
                </c:pt>
                <c:pt idx="1391">
                  <c:v>234.82260183968464</c:v>
                </c:pt>
                <c:pt idx="1392">
                  <c:v>233.37713534822603</c:v>
                </c:pt>
                <c:pt idx="1393">
                  <c:v>225.22996057818659</c:v>
                </c:pt>
                <c:pt idx="1394">
                  <c:v>212.4178712220762</c:v>
                </c:pt>
                <c:pt idx="1395">
                  <c:v>224.70433639947439</c:v>
                </c:pt>
                <c:pt idx="1396">
                  <c:v>229.5663600525624</c:v>
                </c:pt>
                <c:pt idx="1397">
                  <c:v>233.77135348226017</c:v>
                </c:pt>
                <c:pt idx="1398">
                  <c:v>234.42838370565045</c:v>
                </c:pt>
                <c:pt idx="1399">
                  <c:v>240.01314060446779</c:v>
                </c:pt>
                <c:pt idx="1400">
                  <c:v>241.32720105124832</c:v>
                </c:pt>
                <c:pt idx="1401">
                  <c:v>234.23127463863335</c:v>
                </c:pt>
                <c:pt idx="1402">
                  <c:v>227.33245729303547</c:v>
                </c:pt>
                <c:pt idx="1403">
                  <c:v>222.07621550591324</c:v>
                </c:pt>
                <c:pt idx="1404">
                  <c:v>220.56504599211564</c:v>
                </c:pt>
                <c:pt idx="1405">
                  <c:v>220.17082785808145</c:v>
                </c:pt>
                <c:pt idx="1406">
                  <c:v>217.73981603153746</c:v>
                </c:pt>
                <c:pt idx="1407">
                  <c:v>218.10118265440209</c:v>
                </c:pt>
                <c:pt idx="1408">
                  <c:v>218.46254927726673</c:v>
                </c:pt>
                <c:pt idx="1409">
                  <c:v>219.11957950065704</c:v>
                </c:pt>
                <c:pt idx="1410">
                  <c:v>222.73324572930352</c:v>
                </c:pt>
                <c:pt idx="1411">
                  <c:v>218.46254927726673</c:v>
                </c:pt>
                <c:pt idx="1412">
                  <c:v>214.84888304862025</c:v>
                </c:pt>
                <c:pt idx="1413">
                  <c:v>212.87779237844939</c:v>
                </c:pt>
                <c:pt idx="1414">
                  <c:v>213.8633377135348</c:v>
                </c:pt>
                <c:pt idx="1415">
                  <c:v>217.14848883048617</c:v>
                </c:pt>
                <c:pt idx="1416">
                  <c:v>220.43363994743754</c:v>
                </c:pt>
                <c:pt idx="1417">
                  <c:v>219.97371879106436</c:v>
                </c:pt>
                <c:pt idx="1418">
                  <c:v>214.32325886990799</c:v>
                </c:pt>
                <c:pt idx="1419">
                  <c:v>216.68856767411299</c:v>
                </c:pt>
                <c:pt idx="1420">
                  <c:v>210.38107752956637</c:v>
                </c:pt>
                <c:pt idx="1421">
                  <c:v>198.62023653088042</c:v>
                </c:pt>
                <c:pt idx="1422">
                  <c:v>186.59658344283835</c:v>
                </c:pt>
                <c:pt idx="1423">
                  <c:v>196.12352168199737</c:v>
                </c:pt>
                <c:pt idx="1424">
                  <c:v>192.1813403416557</c:v>
                </c:pt>
                <c:pt idx="1425">
                  <c:v>190.53876478318003</c:v>
                </c:pt>
                <c:pt idx="1426">
                  <c:v>193.42969776609723</c:v>
                </c:pt>
                <c:pt idx="1427">
                  <c:v>195.79500657030223</c:v>
                </c:pt>
                <c:pt idx="1428">
                  <c:v>204.66491458607095</c:v>
                </c:pt>
                <c:pt idx="1429">
                  <c:v>200.32851511169511</c:v>
                </c:pt>
                <c:pt idx="1430">
                  <c:v>195.72930354796318</c:v>
                </c:pt>
                <c:pt idx="1431">
                  <c:v>185.2168199737188</c:v>
                </c:pt>
                <c:pt idx="1432">
                  <c:v>178.25229960578184</c:v>
                </c:pt>
                <c:pt idx="1433">
                  <c:v>178.97503285151114</c:v>
                </c:pt>
                <c:pt idx="1434">
                  <c:v>174.44152431011827</c:v>
                </c:pt>
                <c:pt idx="1435">
                  <c:v>179.5663600525624</c:v>
                </c:pt>
                <c:pt idx="1436">
                  <c:v>168.5939553219448</c:v>
                </c:pt>
                <c:pt idx="1437">
                  <c:v>160.90670170827858</c:v>
                </c:pt>
                <c:pt idx="1438">
                  <c:v>163.92904073587383</c:v>
                </c:pt>
                <c:pt idx="1439">
                  <c:v>168.52825229960575</c:v>
                </c:pt>
                <c:pt idx="1440">
                  <c:v>172.20762155059131</c:v>
                </c:pt>
                <c:pt idx="1441">
                  <c:v>175.42706964520366</c:v>
                </c:pt>
                <c:pt idx="1442">
                  <c:v>167.47700394218131</c:v>
                </c:pt>
                <c:pt idx="1443">
                  <c:v>161.62943495400788</c:v>
                </c:pt>
                <c:pt idx="1444">
                  <c:v>148.48883048620237</c:v>
                </c:pt>
                <c:pt idx="1445">
                  <c:v>150.45992115637318</c:v>
                </c:pt>
                <c:pt idx="1446">
                  <c:v>142.57555847568986</c:v>
                </c:pt>
                <c:pt idx="1447">
                  <c:v>144.21813403416556</c:v>
                </c:pt>
                <c:pt idx="1448">
                  <c:v>153.41655716162944</c:v>
                </c:pt>
                <c:pt idx="1449">
                  <c:v>157.68725361366623</c:v>
                </c:pt>
                <c:pt idx="1450">
                  <c:v>156.17608409986858</c:v>
                </c:pt>
                <c:pt idx="1451">
                  <c:v>154.40210249671483</c:v>
                </c:pt>
                <c:pt idx="1452">
                  <c:v>159.65834428383707</c:v>
                </c:pt>
                <c:pt idx="1453">
                  <c:v>161.13666228646517</c:v>
                </c:pt>
                <c:pt idx="1454">
                  <c:v>162.6149802890933</c:v>
                </c:pt>
                <c:pt idx="1455">
                  <c:v>162.28646517739816</c:v>
                </c:pt>
                <c:pt idx="1456">
                  <c:v>165.83442838370564</c:v>
                </c:pt>
                <c:pt idx="1457">
                  <c:v>163.27201051248358</c:v>
                </c:pt>
                <c:pt idx="1458">
                  <c:v>158.34428383705651</c:v>
                </c:pt>
                <c:pt idx="1459">
                  <c:v>159.65834428383707</c:v>
                </c:pt>
                <c:pt idx="1460">
                  <c:v>155.71616294349539</c:v>
                </c:pt>
                <c:pt idx="1461">
                  <c:v>147.37187910643888</c:v>
                </c:pt>
                <c:pt idx="1462">
                  <c:v>155.38764783180025</c:v>
                </c:pt>
                <c:pt idx="1463">
                  <c:v>160.31537450722732</c:v>
                </c:pt>
                <c:pt idx="1464">
                  <c:v>157.35873850197109</c:v>
                </c:pt>
                <c:pt idx="1465">
                  <c:v>160.84099868593955</c:v>
                </c:pt>
                <c:pt idx="1466">
                  <c:v>153.87647831800263</c:v>
                </c:pt>
                <c:pt idx="1467">
                  <c:v>159.98685939553221</c:v>
                </c:pt>
                <c:pt idx="1468">
                  <c:v>148.29172141918528</c:v>
                </c:pt>
                <c:pt idx="1469">
                  <c:v>140.73587385019712</c:v>
                </c:pt>
                <c:pt idx="1470">
                  <c:v>138.96189224704335</c:v>
                </c:pt>
                <c:pt idx="1471">
                  <c:v>138.43626806833115</c:v>
                </c:pt>
                <c:pt idx="1472">
                  <c:v>134.36268068331142</c:v>
                </c:pt>
                <c:pt idx="1473">
                  <c:v>129.7634691195795</c:v>
                </c:pt>
                <c:pt idx="1474">
                  <c:v>137.12220762155059</c:v>
                </c:pt>
                <c:pt idx="1475">
                  <c:v>132.39159001314059</c:v>
                </c:pt>
                <c:pt idx="1476">
                  <c:v>128.1208935611038</c:v>
                </c:pt>
                <c:pt idx="1477">
                  <c:v>139.94743758212877</c:v>
                </c:pt>
                <c:pt idx="1478">
                  <c:v>130.68331143232589</c:v>
                </c:pt>
                <c:pt idx="1479">
                  <c:v>136.07095926412615</c:v>
                </c:pt>
                <c:pt idx="1480">
                  <c:v>139.61892247043363</c:v>
                </c:pt>
                <c:pt idx="1481">
                  <c:v>127.92378449408672</c:v>
                </c:pt>
                <c:pt idx="1482">
                  <c:v>130.81471747700394</c:v>
                </c:pt>
                <c:pt idx="1483">
                  <c:v>133.70565045992117</c:v>
                </c:pt>
                <c:pt idx="1484">
                  <c:v>123.19316688567673</c:v>
                </c:pt>
                <c:pt idx="1485">
                  <c:v>129.10643889618922</c:v>
                </c:pt>
                <c:pt idx="1486">
                  <c:v>122.86465177398159</c:v>
                </c:pt>
                <c:pt idx="1487">
                  <c:v>134.55978975032852</c:v>
                </c:pt>
                <c:pt idx="1488">
                  <c:v>141.39290407358737</c:v>
                </c:pt>
                <c:pt idx="1489">
                  <c:v>144.21813403416556</c:v>
                </c:pt>
                <c:pt idx="1490">
                  <c:v>146.51773981603154</c:v>
                </c:pt>
                <c:pt idx="1491">
                  <c:v>128.58081471747701</c:v>
                </c:pt>
                <c:pt idx="1492">
                  <c:v>136.13666228646517</c:v>
                </c:pt>
                <c:pt idx="1493">
                  <c:v>148.22601839684623</c:v>
                </c:pt>
                <c:pt idx="1494">
                  <c:v>141.26149802890933</c:v>
                </c:pt>
                <c:pt idx="1495">
                  <c:v>133.37713534822601</c:v>
                </c:pt>
                <c:pt idx="1496">
                  <c:v>125.49277266754271</c:v>
                </c:pt>
                <c:pt idx="1497">
                  <c:v>121.74770039421814</c:v>
                </c:pt>
                <c:pt idx="1498">
                  <c:v>132.06307490144548</c:v>
                </c:pt>
                <c:pt idx="1499">
                  <c:v>116.29434954007884</c:v>
                </c:pt>
                <c:pt idx="1500">
                  <c:v>107.55584756898817</c:v>
                </c:pt>
                <c:pt idx="1501">
                  <c:v>106.76741130091983</c:v>
                </c:pt>
                <c:pt idx="1502">
                  <c:v>108.90275952693823</c:v>
                </c:pt>
                <c:pt idx="1503">
                  <c:v>111.03810775295662</c:v>
                </c:pt>
                <c:pt idx="1504">
                  <c:v>120.2365308804205</c:v>
                </c:pt>
                <c:pt idx="1505">
                  <c:v>112.94349540078844</c:v>
                </c:pt>
                <c:pt idx="1506">
                  <c:v>117.80551905387647</c:v>
                </c:pt>
                <c:pt idx="1507">
                  <c:v>117.27989487516426</c:v>
                </c:pt>
                <c:pt idx="1508">
                  <c:v>127.79237844940866</c:v>
                </c:pt>
                <c:pt idx="1509">
                  <c:v>128.1208935611038</c:v>
                </c:pt>
                <c:pt idx="1510">
                  <c:v>130.74901445466489</c:v>
                </c:pt>
                <c:pt idx="1511">
                  <c:v>139.61892247043363</c:v>
                </c:pt>
                <c:pt idx="1512">
                  <c:v>140.27595269382391</c:v>
                </c:pt>
                <c:pt idx="1513">
                  <c:v>140.27595269382391</c:v>
                </c:pt>
              </c:numCache>
            </c:numRef>
          </c:val>
          <c:smooth val="0"/>
          <c:extLst>
            <c:ext xmlns:c16="http://schemas.microsoft.com/office/drawing/2014/chart" uri="{C3380CC4-5D6E-409C-BE32-E72D297353CC}">
              <c16:uniqueId val="{00000001-3A48-446F-A458-7035FB079716}"/>
            </c:ext>
          </c:extLst>
        </c:ser>
        <c:ser>
          <c:idx val="2"/>
          <c:order val="2"/>
          <c:tx>
            <c:strRef>
              <c:f>'Graf per ARCH'!$B$4</c:f>
              <c:strCache>
                <c:ptCount val="1"/>
                <c:pt idx="0">
                  <c:v>Precio exportación EPP</c:v>
                </c:pt>
              </c:strCache>
            </c:strRef>
          </c:tx>
          <c:spPr>
            <a:ln>
              <a:solidFill>
                <a:srgbClr val="00B050"/>
              </a:solidFill>
            </a:ln>
          </c:spPr>
          <c:marker>
            <c:symbol val="none"/>
          </c:marker>
          <c:cat>
            <c:numRef>
              <c:f>Fuel!$C$184:$C$1697</c:f>
              <c:numCache>
                <c:formatCode>m/d/yyyy</c:formatCode>
                <c:ptCount val="1514"/>
                <c:pt idx="0">
                  <c:v>44546</c:v>
                </c:pt>
                <c:pt idx="1">
                  <c:v>44545</c:v>
                </c:pt>
                <c:pt idx="2">
                  <c:v>44544</c:v>
                </c:pt>
                <c:pt idx="3">
                  <c:v>44543</c:v>
                </c:pt>
                <c:pt idx="4">
                  <c:v>44540</c:v>
                </c:pt>
                <c:pt idx="5">
                  <c:v>44539</c:v>
                </c:pt>
                <c:pt idx="6">
                  <c:v>44538</c:v>
                </c:pt>
                <c:pt idx="7">
                  <c:v>44537</c:v>
                </c:pt>
                <c:pt idx="8">
                  <c:v>44536</c:v>
                </c:pt>
                <c:pt idx="9">
                  <c:v>44533</c:v>
                </c:pt>
                <c:pt idx="10">
                  <c:v>44532</c:v>
                </c:pt>
                <c:pt idx="11">
                  <c:v>44531</c:v>
                </c:pt>
                <c:pt idx="12">
                  <c:v>44530</c:v>
                </c:pt>
                <c:pt idx="13">
                  <c:v>44529</c:v>
                </c:pt>
                <c:pt idx="14">
                  <c:v>44524</c:v>
                </c:pt>
                <c:pt idx="15">
                  <c:v>44523</c:v>
                </c:pt>
                <c:pt idx="16">
                  <c:v>44522</c:v>
                </c:pt>
                <c:pt idx="17">
                  <c:v>44519</c:v>
                </c:pt>
                <c:pt idx="18">
                  <c:v>44518</c:v>
                </c:pt>
                <c:pt idx="19">
                  <c:v>44517</c:v>
                </c:pt>
                <c:pt idx="20">
                  <c:v>44516</c:v>
                </c:pt>
                <c:pt idx="21">
                  <c:v>44515</c:v>
                </c:pt>
                <c:pt idx="22">
                  <c:v>44512</c:v>
                </c:pt>
                <c:pt idx="23">
                  <c:v>44511</c:v>
                </c:pt>
                <c:pt idx="24">
                  <c:v>44510</c:v>
                </c:pt>
                <c:pt idx="25">
                  <c:v>44509</c:v>
                </c:pt>
                <c:pt idx="26">
                  <c:v>44508</c:v>
                </c:pt>
                <c:pt idx="27">
                  <c:v>44505</c:v>
                </c:pt>
                <c:pt idx="28">
                  <c:v>44504</c:v>
                </c:pt>
                <c:pt idx="29">
                  <c:v>44503</c:v>
                </c:pt>
                <c:pt idx="30">
                  <c:v>44502</c:v>
                </c:pt>
                <c:pt idx="31">
                  <c:v>44501</c:v>
                </c:pt>
                <c:pt idx="32">
                  <c:v>44498</c:v>
                </c:pt>
                <c:pt idx="33">
                  <c:v>44497</c:v>
                </c:pt>
                <c:pt idx="34">
                  <c:v>44496</c:v>
                </c:pt>
                <c:pt idx="35">
                  <c:v>44495</c:v>
                </c:pt>
                <c:pt idx="36">
                  <c:v>44494</c:v>
                </c:pt>
                <c:pt idx="37">
                  <c:v>44491</c:v>
                </c:pt>
                <c:pt idx="38">
                  <c:v>44490</c:v>
                </c:pt>
                <c:pt idx="39">
                  <c:v>44489</c:v>
                </c:pt>
                <c:pt idx="40">
                  <c:v>44488</c:v>
                </c:pt>
                <c:pt idx="41">
                  <c:v>44487</c:v>
                </c:pt>
                <c:pt idx="42">
                  <c:v>44484</c:v>
                </c:pt>
                <c:pt idx="43">
                  <c:v>44483</c:v>
                </c:pt>
                <c:pt idx="44">
                  <c:v>44482</c:v>
                </c:pt>
                <c:pt idx="45">
                  <c:v>44481</c:v>
                </c:pt>
                <c:pt idx="46">
                  <c:v>44480</c:v>
                </c:pt>
                <c:pt idx="47">
                  <c:v>44477</c:v>
                </c:pt>
                <c:pt idx="48">
                  <c:v>44476</c:v>
                </c:pt>
                <c:pt idx="49">
                  <c:v>44475</c:v>
                </c:pt>
                <c:pt idx="50">
                  <c:v>44474</c:v>
                </c:pt>
                <c:pt idx="51">
                  <c:v>44473</c:v>
                </c:pt>
                <c:pt idx="52">
                  <c:v>44470</c:v>
                </c:pt>
                <c:pt idx="53">
                  <c:v>44469</c:v>
                </c:pt>
                <c:pt idx="54">
                  <c:v>44468</c:v>
                </c:pt>
                <c:pt idx="55">
                  <c:v>44467</c:v>
                </c:pt>
                <c:pt idx="56">
                  <c:v>44464</c:v>
                </c:pt>
                <c:pt idx="57">
                  <c:v>44463</c:v>
                </c:pt>
                <c:pt idx="58">
                  <c:v>44462</c:v>
                </c:pt>
                <c:pt idx="59">
                  <c:v>44461</c:v>
                </c:pt>
                <c:pt idx="60">
                  <c:v>44460</c:v>
                </c:pt>
                <c:pt idx="61">
                  <c:v>44459</c:v>
                </c:pt>
                <c:pt idx="62">
                  <c:v>44456</c:v>
                </c:pt>
                <c:pt idx="63">
                  <c:v>44455</c:v>
                </c:pt>
                <c:pt idx="64">
                  <c:v>44454</c:v>
                </c:pt>
                <c:pt idx="65">
                  <c:v>44453</c:v>
                </c:pt>
                <c:pt idx="66">
                  <c:v>44452</c:v>
                </c:pt>
                <c:pt idx="67">
                  <c:v>44449</c:v>
                </c:pt>
                <c:pt idx="68">
                  <c:v>44448</c:v>
                </c:pt>
                <c:pt idx="69">
                  <c:v>44447</c:v>
                </c:pt>
                <c:pt idx="70">
                  <c:v>44446</c:v>
                </c:pt>
                <c:pt idx="71">
                  <c:v>44445</c:v>
                </c:pt>
                <c:pt idx="72">
                  <c:v>44442</c:v>
                </c:pt>
                <c:pt idx="73">
                  <c:v>44441</c:v>
                </c:pt>
                <c:pt idx="74">
                  <c:v>44440</c:v>
                </c:pt>
                <c:pt idx="75">
                  <c:v>44439</c:v>
                </c:pt>
                <c:pt idx="76">
                  <c:v>44438</c:v>
                </c:pt>
                <c:pt idx="77">
                  <c:v>44435</c:v>
                </c:pt>
                <c:pt idx="78">
                  <c:v>44434</c:v>
                </c:pt>
                <c:pt idx="79">
                  <c:v>44433</c:v>
                </c:pt>
                <c:pt idx="80">
                  <c:v>44432</c:v>
                </c:pt>
                <c:pt idx="81">
                  <c:v>44431</c:v>
                </c:pt>
                <c:pt idx="82">
                  <c:v>44428</c:v>
                </c:pt>
                <c:pt idx="83">
                  <c:v>44427</c:v>
                </c:pt>
                <c:pt idx="84">
                  <c:v>44426</c:v>
                </c:pt>
                <c:pt idx="85">
                  <c:v>44425</c:v>
                </c:pt>
                <c:pt idx="86">
                  <c:v>44424</c:v>
                </c:pt>
                <c:pt idx="87">
                  <c:v>44421</c:v>
                </c:pt>
                <c:pt idx="88">
                  <c:v>44420</c:v>
                </c:pt>
                <c:pt idx="89">
                  <c:v>44419</c:v>
                </c:pt>
                <c:pt idx="90">
                  <c:v>44418</c:v>
                </c:pt>
                <c:pt idx="91">
                  <c:v>44417</c:v>
                </c:pt>
                <c:pt idx="92">
                  <c:v>44414</c:v>
                </c:pt>
                <c:pt idx="93">
                  <c:v>44413</c:v>
                </c:pt>
                <c:pt idx="94">
                  <c:v>44412</c:v>
                </c:pt>
                <c:pt idx="95">
                  <c:v>44411</c:v>
                </c:pt>
                <c:pt idx="96">
                  <c:v>44410</c:v>
                </c:pt>
                <c:pt idx="97">
                  <c:v>44407</c:v>
                </c:pt>
                <c:pt idx="98">
                  <c:v>44406</c:v>
                </c:pt>
                <c:pt idx="99">
                  <c:v>44405</c:v>
                </c:pt>
                <c:pt idx="100">
                  <c:v>44404</c:v>
                </c:pt>
                <c:pt idx="101">
                  <c:v>44403</c:v>
                </c:pt>
                <c:pt idx="102">
                  <c:v>44400</c:v>
                </c:pt>
                <c:pt idx="103">
                  <c:v>44399</c:v>
                </c:pt>
                <c:pt idx="104">
                  <c:v>44398</c:v>
                </c:pt>
                <c:pt idx="105">
                  <c:v>44397</c:v>
                </c:pt>
                <c:pt idx="106">
                  <c:v>44396</c:v>
                </c:pt>
                <c:pt idx="107">
                  <c:v>44393</c:v>
                </c:pt>
                <c:pt idx="108">
                  <c:v>44392</c:v>
                </c:pt>
                <c:pt idx="109">
                  <c:v>44391</c:v>
                </c:pt>
                <c:pt idx="110">
                  <c:v>44390</c:v>
                </c:pt>
                <c:pt idx="111">
                  <c:v>44389</c:v>
                </c:pt>
                <c:pt idx="112">
                  <c:v>44386</c:v>
                </c:pt>
                <c:pt idx="113">
                  <c:v>44385</c:v>
                </c:pt>
                <c:pt idx="114">
                  <c:v>44384</c:v>
                </c:pt>
                <c:pt idx="115">
                  <c:v>44383</c:v>
                </c:pt>
                <c:pt idx="116">
                  <c:v>44382</c:v>
                </c:pt>
                <c:pt idx="117">
                  <c:v>44379</c:v>
                </c:pt>
                <c:pt idx="118">
                  <c:v>44378</c:v>
                </c:pt>
                <c:pt idx="119">
                  <c:v>44377</c:v>
                </c:pt>
                <c:pt idx="120">
                  <c:v>44376</c:v>
                </c:pt>
                <c:pt idx="121">
                  <c:v>44375</c:v>
                </c:pt>
                <c:pt idx="122">
                  <c:v>44372</c:v>
                </c:pt>
                <c:pt idx="123">
                  <c:v>44371</c:v>
                </c:pt>
                <c:pt idx="124">
                  <c:v>44370</c:v>
                </c:pt>
                <c:pt idx="125">
                  <c:v>44369</c:v>
                </c:pt>
                <c:pt idx="126">
                  <c:v>44368</c:v>
                </c:pt>
                <c:pt idx="127">
                  <c:v>44365</c:v>
                </c:pt>
                <c:pt idx="128">
                  <c:v>44364</c:v>
                </c:pt>
                <c:pt idx="129">
                  <c:v>44363</c:v>
                </c:pt>
                <c:pt idx="130">
                  <c:v>44362</c:v>
                </c:pt>
                <c:pt idx="131">
                  <c:v>44361</c:v>
                </c:pt>
                <c:pt idx="132">
                  <c:v>44358</c:v>
                </c:pt>
                <c:pt idx="133">
                  <c:v>44357</c:v>
                </c:pt>
                <c:pt idx="134">
                  <c:v>44350</c:v>
                </c:pt>
                <c:pt idx="135">
                  <c:v>44349</c:v>
                </c:pt>
                <c:pt idx="136">
                  <c:v>44348</c:v>
                </c:pt>
                <c:pt idx="137">
                  <c:v>44347</c:v>
                </c:pt>
                <c:pt idx="138">
                  <c:v>44344</c:v>
                </c:pt>
                <c:pt idx="139">
                  <c:v>44343</c:v>
                </c:pt>
                <c:pt idx="140">
                  <c:v>44342</c:v>
                </c:pt>
                <c:pt idx="141">
                  <c:v>44341</c:v>
                </c:pt>
                <c:pt idx="142">
                  <c:v>44340</c:v>
                </c:pt>
                <c:pt idx="143">
                  <c:v>44337</c:v>
                </c:pt>
                <c:pt idx="144">
                  <c:v>44336</c:v>
                </c:pt>
                <c:pt idx="145">
                  <c:v>44335</c:v>
                </c:pt>
                <c:pt idx="146">
                  <c:v>44334</c:v>
                </c:pt>
                <c:pt idx="147">
                  <c:v>44333</c:v>
                </c:pt>
                <c:pt idx="148">
                  <c:v>44330</c:v>
                </c:pt>
                <c:pt idx="149">
                  <c:v>44329</c:v>
                </c:pt>
                <c:pt idx="150">
                  <c:v>44328</c:v>
                </c:pt>
                <c:pt idx="151">
                  <c:v>44327</c:v>
                </c:pt>
                <c:pt idx="152">
                  <c:v>44326</c:v>
                </c:pt>
                <c:pt idx="153">
                  <c:v>44323</c:v>
                </c:pt>
                <c:pt idx="154">
                  <c:v>44322</c:v>
                </c:pt>
                <c:pt idx="155">
                  <c:v>44321</c:v>
                </c:pt>
                <c:pt idx="156">
                  <c:v>44320</c:v>
                </c:pt>
                <c:pt idx="157">
                  <c:v>44319</c:v>
                </c:pt>
                <c:pt idx="158">
                  <c:v>44316</c:v>
                </c:pt>
                <c:pt idx="159">
                  <c:v>44315</c:v>
                </c:pt>
                <c:pt idx="160">
                  <c:v>44314</c:v>
                </c:pt>
                <c:pt idx="161">
                  <c:v>44313</c:v>
                </c:pt>
                <c:pt idx="162">
                  <c:v>44312</c:v>
                </c:pt>
                <c:pt idx="163">
                  <c:v>44309</c:v>
                </c:pt>
                <c:pt idx="164">
                  <c:v>44308</c:v>
                </c:pt>
                <c:pt idx="165">
                  <c:v>44307</c:v>
                </c:pt>
                <c:pt idx="166">
                  <c:v>44306</c:v>
                </c:pt>
                <c:pt idx="167">
                  <c:v>44305</c:v>
                </c:pt>
                <c:pt idx="168">
                  <c:v>44302</c:v>
                </c:pt>
                <c:pt idx="169">
                  <c:v>44301</c:v>
                </c:pt>
                <c:pt idx="170">
                  <c:v>44300</c:v>
                </c:pt>
                <c:pt idx="171">
                  <c:v>44299</c:v>
                </c:pt>
                <c:pt idx="172">
                  <c:v>44298</c:v>
                </c:pt>
                <c:pt idx="173">
                  <c:v>44295</c:v>
                </c:pt>
                <c:pt idx="174">
                  <c:v>44294</c:v>
                </c:pt>
                <c:pt idx="175">
                  <c:v>44293</c:v>
                </c:pt>
                <c:pt idx="176">
                  <c:v>44292</c:v>
                </c:pt>
                <c:pt idx="177">
                  <c:v>44291</c:v>
                </c:pt>
                <c:pt idx="178">
                  <c:v>44288</c:v>
                </c:pt>
                <c:pt idx="179">
                  <c:v>44287</c:v>
                </c:pt>
                <c:pt idx="180">
                  <c:v>44286</c:v>
                </c:pt>
                <c:pt idx="181">
                  <c:v>44285</c:v>
                </c:pt>
                <c:pt idx="182">
                  <c:v>44284</c:v>
                </c:pt>
                <c:pt idx="183">
                  <c:v>44281</c:v>
                </c:pt>
                <c:pt idx="184">
                  <c:v>44280</c:v>
                </c:pt>
                <c:pt idx="185">
                  <c:v>44279</c:v>
                </c:pt>
                <c:pt idx="186">
                  <c:v>44278</c:v>
                </c:pt>
                <c:pt idx="187">
                  <c:v>44277</c:v>
                </c:pt>
                <c:pt idx="188">
                  <c:v>44274</c:v>
                </c:pt>
                <c:pt idx="189">
                  <c:v>44273</c:v>
                </c:pt>
                <c:pt idx="190">
                  <c:v>44272</c:v>
                </c:pt>
                <c:pt idx="191">
                  <c:v>44271</c:v>
                </c:pt>
                <c:pt idx="192">
                  <c:v>44270</c:v>
                </c:pt>
                <c:pt idx="193">
                  <c:v>44267</c:v>
                </c:pt>
                <c:pt idx="194">
                  <c:v>44266</c:v>
                </c:pt>
                <c:pt idx="195">
                  <c:v>44265</c:v>
                </c:pt>
                <c:pt idx="196">
                  <c:v>44264</c:v>
                </c:pt>
                <c:pt idx="197">
                  <c:v>44263</c:v>
                </c:pt>
                <c:pt idx="198">
                  <c:v>44260</c:v>
                </c:pt>
                <c:pt idx="199">
                  <c:v>44259</c:v>
                </c:pt>
                <c:pt idx="200">
                  <c:v>44258</c:v>
                </c:pt>
                <c:pt idx="201">
                  <c:v>44257</c:v>
                </c:pt>
                <c:pt idx="202">
                  <c:v>44256</c:v>
                </c:pt>
                <c:pt idx="203">
                  <c:v>44253</c:v>
                </c:pt>
                <c:pt idx="204">
                  <c:v>44252</c:v>
                </c:pt>
                <c:pt idx="205">
                  <c:v>44251</c:v>
                </c:pt>
                <c:pt idx="206">
                  <c:v>44250</c:v>
                </c:pt>
                <c:pt idx="207">
                  <c:v>44249</c:v>
                </c:pt>
                <c:pt idx="208">
                  <c:v>44246</c:v>
                </c:pt>
                <c:pt idx="209">
                  <c:v>44245</c:v>
                </c:pt>
                <c:pt idx="210">
                  <c:v>44244</c:v>
                </c:pt>
                <c:pt idx="211">
                  <c:v>44243</c:v>
                </c:pt>
                <c:pt idx="212">
                  <c:v>44242</c:v>
                </c:pt>
                <c:pt idx="213">
                  <c:v>44239</c:v>
                </c:pt>
                <c:pt idx="214">
                  <c:v>44238</c:v>
                </c:pt>
                <c:pt idx="215">
                  <c:v>44237</c:v>
                </c:pt>
                <c:pt idx="216">
                  <c:v>44236</c:v>
                </c:pt>
                <c:pt idx="217">
                  <c:v>44235</c:v>
                </c:pt>
                <c:pt idx="218">
                  <c:v>44232</c:v>
                </c:pt>
                <c:pt idx="219">
                  <c:v>44231</c:v>
                </c:pt>
                <c:pt idx="220">
                  <c:v>44230</c:v>
                </c:pt>
                <c:pt idx="221">
                  <c:v>44229</c:v>
                </c:pt>
                <c:pt idx="222">
                  <c:v>44228</c:v>
                </c:pt>
                <c:pt idx="223">
                  <c:v>44225</c:v>
                </c:pt>
                <c:pt idx="224">
                  <c:v>44224</c:v>
                </c:pt>
                <c:pt idx="225">
                  <c:v>44223</c:v>
                </c:pt>
                <c:pt idx="226">
                  <c:v>44222</c:v>
                </c:pt>
                <c:pt idx="227">
                  <c:v>44221</c:v>
                </c:pt>
                <c:pt idx="228">
                  <c:v>44218</c:v>
                </c:pt>
                <c:pt idx="229">
                  <c:v>44217</c:v>
                </c:pt>
                <c:pt idx="230">
                  <c:v>44216</c:v>
                </c:pt>
                <c:pt idx="231">
                  <c:v>44215</c:v>
                </c:pt>
                <c:pt idx="232">
                  <c:v>44214</c:v>
                </c:pt>
                <c:pt idx="233">
                  <c:v>44211</c:v>
                </c:pt>
                <c:pt idx="234">
                  <c:v>44210</c:v>
                </c:pt>
                <c:pt idx="235">
                  <c:v>44209</c:v>
                </c:pt>
                <c:pt idx="236">
                  <c:v>44208</c:v>
                </c:pt>
                <c:pt idx="237">
                  <c:v>44207</c:v>
                </c:pt>
                <c:pt idx="238">
                  <c:v>44204</c:v>
                </c:pt>
                <c:pt idx="239">
                  <c:v>44203</c:v>
                </c:pt>
                <c:pt idx="240">
                  <c:v>44202</c:v>
                </c:pt>
                <c:pt idx="241">
                  <c:v>44201</c:v>
                </c:pt>
                <c:pt idx="242">
                  <c:v>44200</c:v>
                </c:pt>
                <c:pt idx="243">
                  <c:v>44196</c:v>
                </c:pt>
                <c:pt idx="244">
                  <c:v>44195</c:v>
                </c:pt>
                <c:pt idx="245">
                  <c:v>44194</c:v>
                </c:pt>
                <c:pt idx="246">
                  <c:v>44193</c:v>
                </c:pt>
                <c:pt idx="247">
                  <c:v>44189</c:v>
                </c:pt>
                <c:pt idx="248">
                  <c:v>44188</c:v>
                </c:pt>
                <c:pt idx="249">
                  <c:v>44187</c:v>
                </c:pt>
                <c:pt idx="250">
                  <c:v>44186</c:v>
                </c:pt>
                <c:pt idx="251">
                  <c:v>44183</c:v>
                </c:pt>
                <c:pt idx="252">
                  <c:v>44182</c:v>
                </c:pt>
                <c:pt idx="253">
                  <c:v>44181</c:v>
                </c:pt>
                <c:pt idx="254">
                  <c:v>44180</c:v>
                </c:pt>
                <c:pt idx="255">
                  <c:v>44179</c:v>
                </c:pt>
                <c:pt idx="256">
                  <c:v>44176</c:v>
                </c:pt>
                <c:pt idx="257">
                  <c:v>44175</c:v>
                </c:pt>
                <c:pt idx="258">
                  <c:v>44174</c:v>
                </c:pt>
                <c:pt idx="259">
                  <c:v>44173</c:v>
                </c:pt>
                <c:pt idx="260">
                  <c:v>44172</c:v>
                </c:pt>
                <c:pt idx="261">
                  <c:v>44169</c:v>
                </c:pt>
                <c:pt idx="262">
                  <c:v>44168</c:v>
                </c:pt>
                <c:pt idx="263">
                  <c:v>44167</c:v>
                </c:pt>
                <c:pt idx="264">
                  <c:v>44166</c:v>
                </c:pt>
                <c:pt idx="265">
                  <c:v>44165</c:v>
                </c:pt>
                <c:pt idx="266">
                  <c:v>44162</c:v>
                </c:pt>
                <c:pt idx="267">
                  <c:v>44161</c:v>
                </c:pt>
                <c:pt idx="268">
                  <c:v>44160</c:v>
                </c:pt>
                <c:pt idx="269">
                  <c:v>44159</c:v>
                </c:pt>
                <c:pt idx="270">
                  <c:v>44158</c:v>
                </c:pt>
                <c:pt idx="271">
                  <c:v>44155</c:v>
                </c:pt>
                <c:pt idx="272">
                  <c:v>44154</c:v>
                </c:pt>
                <c:pt idx="273">
                  <c:v>44153</c:v>
                </c:pt>
                <c:pt idx="274">
                  <c:v>44152</c:v>
                </c:pt>
                <c:pt idx="275">
                  <c:v>44151</c:v>
                </c:pt>
                <c:pt idx="276">
                  <c:v>44148</c:v>
                </c:pt>
                <c:pt idx="277">
                  <c:v>44147</c:v>
                </c:pt>
                <c:pt idx="278">
                  <c:v>44146</c:v>
                </c:pt>
                <c:pt idx="279">
                  <c:v>44145</c:v>
                </c:pt>
                <c:pt idx="280">
                  <c:v>44144</c:v>
                </c:pt>
                <c:pt idx="281">
                  <c:v>44141</c:v>
                </c:pt>
                <c:pt idx="282">
                  <c:v>44140</c:v>
                </c:pt>
                <c:pt idx="283">
                  <c:v>44139</c:v>
                </c:pt>
                <c:pt idx="284">
                  <c:v>44138</c:v>
                </c:pt>
                <c:pt idx="285">
                  <c:v>44137</c:v>
                </c:pt>
                <c:pt idx="286">
                  <c:v>44134</c:v>
                </c:pt>
                <c:pt idx="287">
                  <c:v>44133</c:v>
                </c:pt>
                <c:pt idx="288">
                  <c:v>44132</c:v>
                </c:pt>
                <c:pt idx="289">
                  <c:v>44131</c:v>
                </c:pt>
                <c:pt idx="290">
                  <c:v>44130</c:v>
                </c:pt>
                <c:pt idx="291">
                  <c:v>44127</c:v>
                </c:pt>
                <c:pt idx="292">
                  <c:v>44126</c:v>
                </c:pt>
                <c:pt idx="293">
                  <c:v>44125</c:v>
                </c:pt>
                <c:pt idx="294">
                  <c:v>44124</c:v>
                </c:pt>
                <c:pt idx="295">
                  <c:v>44123</c:v>
                </c:pt>
                <c:pt idx="296">
                  <c:v>44120</c:v>
                </c:pt>
                <c:pt idx="297">
                  <c:v>44119</c:v>
                </c:pt>
                <c:pt idx="298">
                  <c:v>44118</c:v>
                </c:pt>
                <c:pt idx="299">
                  <c:v>44117</c:v>
                </c:pt>
                <c:pt idx="300">
                  <c:v>44116</c:v>
                </c:pt>
                <c:pt idx="301">
                  <c:v>44113</c:v>
                </c:pt>
                <c:pt idx="302">
                  <c:v>44112</c:v>
                </c:pt>
                <c:pt idx="303">
                  <c:v>44111</c:v>
                </c:pt>
                <c:pt idx="304">
                  <c:v>44110</c:v>
                </c:pt>
                <c:pt idx="305">
                  <c:v>44109</c:v>
                </c:pt>
                <c:pt idx="306">
                  <c:v>44106</c:v>
                </c:pt>
                <c:pt idx="307">
                  <c:v>44105</c:v>
                </c:pt>
                <c:pt idx="308">
                  <c:v>44104</c:v>
                </c:pt>
                <c:pt idx="309">
                  <c:v>44103</c:v>
                </c:pt>
                <c:pt idx="310">
                  <c:v>44102</c:v>
                </c:pt>
                <c:pt idx="311">
                  <c:v>44099</c:v>
                </c:pt>
                <c:pt idx="312">
                  <c:v>44098</c:v>
                </c:pt>
                <c:pt idx="313">
                  <c:v>44097</c:v>
                </c:pt>
                <c:pt idx="314">
                  <c:v>44096</c:v>
                </c:pt>
                <c:pt idx="315">
                  <c:v>44095</c:v>
                </c:pt>
                <c:pt idx="316">
                  <c:v>44092</c:v>
                </c:pt>
                <c:pt idx="317">
                  <c:v>44091</c:v>
                </c:pt>
                <c:pt idx="318">
                  <c:v>44090</c:v>
                </c:pt>
                <c:pt idx="319">
                  <c:v>44089</c:v>
                </c:pt>
                <c:pt idx="320">
                  <c:v>44088</c:v>
                </c:pt>
                <c:pt idx="321">
                  <c:v>44085</c:v>
                </c:pt>
                <c:pt idx="322">
                  <c:v>44084</c:v>
                </c:pt>
                <c:pt idx="323">
                  <c:v>44083</c:v>
                </c:pt>
                <c:pt idx="324">
                  <c:v>44082</c:v>
                </c:pt>
                <c:pt idx="325">
                  <c:v>44081</c:v>
                </c:pt>
                <c:pt idx="326">
                  <c:v>44078</c:v>
                </c:pt>
                <c:pt idx="327">
                  <c:v>44077</c:v>
                </c:pt>
                <c:pt idx="328">
                  <c:v>44076</c:v>
                </c:pt>
                <c:pt idx="329">
                  <c:v>44075</c:v>
                </c:pt>
                <c:pt idx="330">
                  <c:v>44074</c:v>
                </c:pt>
                <c:pt idx="331">
                  <c:v>44071</c:v>
                </c:pt>
                <c:pt idx="332">
                  <c:v>44070</c:v>
                </c:pt>
                <c:pt idx="333">
                  <c:v>44069</c:v>
                </c:pt>
                <c:pt idx="334">
                  <c:v>44068</c:v>
                </c:pt>
                <c:pt idx="335">
                  <c:v>44067</c:v>
                </c:pt>
                <c:pt idx="336">
                  <c:v>44064</c:v>
                </c:pt>
                <c:pt idx="337">
                  <c:v>44063</c:v>
                </c:pt>
                <c:pt idx="338">
                  <c:v>44062</c:v>
                </c:pt>
                <c:pt idx="339">
                  <c:v>44061</c:v>
                </c:pt>
                <c:pt idx="340">
                  <c:v>44060</c:v>
                </c:pt>
                <c:pt idx="341">
                  <c:v>44057</c:v>
                </c:pt>
                <c:pt idx="342">
                  <c:v>44056</c:v>
                </c:pt>
                <c:pt idx="343">
                  <c:v>44055</c:v>
                </c:pt>
                <c:pt idx="344">
                  <c:v>44054</c:v>
                </c:pt>
                <c:pt idx="345">
                  <c:v>44053</c:v>
                </c:pt>
                <c:pt idx="346">
                  <c:v>44050</c:v>
                </c:pt>
                <c:pt idx="347">
                  <c:v>44049</c:v>
                </c:pt>
                <c:pt idx="348">
                  <c:v>44048</c:v>
                </c:pt>
                <c:pt idx="349">
                  <c:v>44047</c:v>
                </c:pt>
                <c:pt idx="350">
                  <c:v>44046</c:v>
                </c:pt>
                <c:pt idx="351">
                  <c:v>44043</c:v>
                </c:pt>
                <c:pt idx="352">
                  <c:v>44042</c:v>
                </c:pt>
                <c:pt idx="353">
                  <c:v>44041</c:v>
                </c:pt>
                <c:pt idx="354">
                  <c:v>44040</c:v>
                </c:pt>
                <c:pt idx="355">
                  <c:v>44039</c:v>
                </c:pt>
                <c:pt idx="356">
                  <c:v>44036</c:v>
                </c:pt>
                <c:pt idx="357">
                  <c:v>44035</c:v>
                </c:pt>
                <c:pt idx="358">
                  <c:v>44034</c:v>
                </c:pt>
                <c:pt idx="359">
                  <c:v>44033</c:v>
                </c:pt>
                <c:pt idx="360">
                  <c:v>44032</c:v>
                </c:pt>
                <c:pt idx="361">
                  <c:v>44029</c:v>
                </c:pt>
                <c:pt idx="362">
                  <c:v>44028</c:v>
                </c:pt>
                <c:pt idx="363">
                  <c:v>44027</c:v>
                </c:pt>
                <c:pt idx="364">
                  <c:v>44026</c:v>
                </c:pt>
                <c:pt idx="365">
                  <c:v>44025</c:v>
                </c:pt>
                <c:pt idx="366">
                  <c:v>44022</c:v>
                </c:pt>
                <c:pt idx="367">
                  <c:v>44021</c:v>
                </c:pt>
                <c:pt idx="368">
                  <c:v>44020</c:v>
                </c:pt>
                <c:pt idx="369">
                  <c:v>44019</c:v>
                </c:pt>
                <c:pt idx="370">
                  <c:v>44018</c:v>
                </c:pt>
                <c:pt idx="371">
                  <c:v>44015</c:v>
                </c:pt>
                <c:pt idx="372">
                  <c:v>44014</c:v>
                </c:pt>
                <c:pt idx="373">
                  <c:v>44013</c:v>
                </c:pt>
                <c:pt idx="374">
                  <c:v>44012</c:v>
                </c:pt>
                <c:pt idx="375">
                  <c:v>44011</c:v>
                </c:pt>
                <c:pt idx="376">
                  <c:v>44008</c:v>
                </c:pt>
                <c:pt idx="377">
                  <c:v>44007</c:v>
                </c:pt>
                <c:pt idx="378">
                  <c:v>44006</c:v>
                </c:pt>
                <c:pt idx="379">
                  <c:v>44005</c:v>
                </c:pt>
                <c:pt idx="380">
                  <c:v>44004</c:v>
                </c:pt>
                <c:pt idx="381">
                  <c:v>44001</c:v>
                </c:pt>
                <c:pt idx="382">
                  <c:v>44000</c:v>
                </c:pt>
                <c:pt idx="383">
                  <c:v>43999</c:v>
                </c:pt>
                <c:pt idx="384">
                  <c:v>43998</c:v>
                </c:pt>
                <c:pt idx="385">
                  <c:v>43997</c:v>
                </c:pt>
                <c:pt idx="386">
                  <c:v>43994</c:v>
                </c:pt>
                <c:pt idx="387">
                  <c:v>43993</c:v>
                </c:pt>
                <c:pt idx="388">
                  <c:v>43992</c:v>
                </c:pt>
                <c:pt idx="389">
                  <c:v>43991</c:v>
                </c:pt>
                <c:pt idx="390">
                  <c:v>43990</c:v>
                </c:pt>
                <c:pt idx="391">
                  <c:v>43987</c:v>
                </c:pt>
                <c:pt idx="392">
                  <c:v>43986</c:v>
                </c:pt>
                <c:pt idx="393">
                  <c:v>43985</c:v>
                </c:pt>
                <c:pt idx="394">
                  <c:v>43984</c:v>
                </c:pt>
                <c:pt idx="395">
                  <c:v>43983</c:v>
                </c:pt>
                <c:pt idx="396">
                  <c:v>43980</c:v>
                </c:pt>
                <c:pt idx="397">
                  <c:v>43979</c:v>
                </c:pt>
                <c:pt idx="398">
                  <c:v>43978</c:v>
                </c:pt>
                <c:pt idx="399">
                  <c:v>43977</c:v>
                </c:pt>
                <c:pt idx="400">
                  <c:v>43973</c:v>
                </c:pt>
                <c:pt idx="401">
                  <c:v>43972</c:v>
                </c:pt>
                <c:pt idx="402">
                  <c:v>43971</c:v>
                </c:pt>
                <c:pt idx="403">
                  <c:v>43970</c:v>
                </c:pt>
                <c:pt idx="404">
                  <c:v>43969</c:v>
                </c:pt>
                <c:pt idx="405">
                  <c:v>43966</c:v>
                </c:pt>
                <c:pt idx="406">
                  <c:v>43965</c:v>
                </c:pt>
                <c:pt idx="407">
                  <c:v>43964</c:v>
                </c:pt>
                <c:pt idx="408">
                  <c:v>43963</c:v>
                </c:pt>
                <c:pt idx="409">
                  <c:v>43962</c:v>
                </c:pt>
                <c:pt idx="410">
                  <c:v>43959</c:v>
                </c:pt>
                <c:pt idx="411">
                  <c:v>43958</c:v>
                </c:pt>
                <c:pt idx="412">
                  <c:v>43957</c:v>
                </c:pt>
                <c:pt idx="413">
                  <c:v>43956</c:v>
                </c:pt>
                <c:pt idx="414">
                  <c:v>43955</c:v>
                </c:pt>
                <c:pt idx="415">
                  <c:v>43952</c:v>
                </c:pt>
                <c:pt idx="416">
                  <c:v>43951</c:v>
                </c:pt>
                <c:pt idx="417">
                  <c:v>43950</c:v>
                </c:pt>
                <c:pt idx="418">
                  <c:v>43949</c:v>
                </c:pt>
                <c:pt idx="419">
                  <c:v>43948</c:v>
                </c:pt>
                <c:pt idx="420">
                  <c:v>43945</c:v>
                </c:pt>
                <c:pt idx="421">
                  <c:v>43944</c:v>
                </c:pt>
                <c:pt idx="422">
                  <c:v>43943</c:v>
                </c:pt>
                <c:pt idx="423">
                  <c:v>43942</c:v>
                </c:pt>
                <c:pt idx="424">
                  <c:v>43941</c:v>
                </c:pt>
                <c:pt idx="425">
                  <c:v>43938</c:v>
                </c:pt>
                <c:pt idx="426">
                  <c:v>43937</c:v>
                </c:pt>
                <c:pt idx="427">
                  <c:v>43936</c:v>
                </c:pt>
                <c:pt idx="428">
                  <c:v>43935</c:v>
                </c:pt>
                <c:pt idx="429">
                  <c:v>43934</c:v>
                </c:pt>
                <c:pt idx="430">
                  <c:v>43930</c:v>
                </c:pt>
                <c:pt idx="431">
                  <c:v>43929</c:v>
                </c:pt>
                <c:pt idx="432">
                  <c:v>43928</c:v>
                </c:pt>
                <c:pt idx="433">
                  <c:v>43927</c:v>
                </c:pt>
                <c:pt idx="434">
                  <c:v>43924</c:v>
                </c:pt>
                <c:pt idx="435">
                  <c:v>43923</c:v>
                </c:pt>
                <c:pt idx="436">
                  <c:v>43922</c:v>
                </c:pt>
                <c:pt idx="437">
                  <c:v>43921</c:v>
                </c:pt>
                <c:pt idx="438">
                  <c:v>43920</c:v>
                </c:pt>
                <c:pt idx="439">
                  <c:v>43917</c:v>
                </c:pt>
                <c:pt idx="440">
                  <c:v>43916</c:v>
                </c:pt>
                <c:pt idx="441">
                  <c:v>43915</c:v>
                </c:pt>
                <c:pt idx="442">
                  <c:v>43914</c:v>
                </c:pt>
                <c:pt idx="443">
                  <c:v>43913</c:v>
                </c:pt>
                <c:pt idx="444">
                  <c:v>43910</c:v>
                </c:pt>
                <c:pt idx="445">
                  <c:v>43909</c:v>
                </c:pt>
                <c:pt idx="446">
                  <c:v>43908</c:v>
                </c:pt>
                <c:pt idx="447">
                  <c:v>43907</c:v>
                </c:pt>
                <c:pt idx="448">
                  <c:v>43906</c:v>
                </c:pt>
                <c:pt idx="449">
                  <c:v>43903</c:v>
                </c:pt>
                <c:pt idx="450">
                  <c:v>43902</c:v>
                </c:pt>
                <c:pt idx="451">
                  <c:v>43901</c:v>
                </c:pt>
                <c:pt idx="452">
                  <c:v>43900</c:v>
                </c:pt>
                <c:pt idx="453">
                  <c:v>43899</c:v>
                </c:pt>
                <c:pt idx="454">
                  <c:v>43896</c:v>
                </c:pt>
                <c:pt idx="455">
                  <c:v>43895</c:v>
                </c:pt>
                <c:pt idx="456">
                  <c:v>43894</c:v>
                </c:pt>
                <c:pt idx="457">
                  <c:v>43893</c:v>
                </c:pt>
                <c:pt idx="458">
                  <c:v>43892</c:v>
                </c:pt>
                <c:pt idx="459">
                  <c:v>43889</c:v>
                </c:pt>
                <c:pt idx="460">
                  <c:v>43888</c:v>
                </c:pt>
                <c:pt idx="461">
                  <c:v>43887</c:v>
                </c:pt>
                <c:pt idx="462">
                  <c:v>43886</c:v>
                </c:pt>
                <c:pt idx="463">
                  <c:v>43885</c:v>
                </c:pt>
                <c:pt idx="464">
                  <c:v>43882</c:v>
                </c:pt>
                <c:pt idx="465">
                  <c:v>43881</c:v>
                </c:pt>
                <c:pt idx="466">
                  <c:v>43880</c:v>
                </c:pt>
                <c:pt idx="467">
                  <c:v>43879</c:v>
                </c:pt>
                <c:pt idx="468">
                  <c:v>43875</c:v>
                </c:pt>
                <c:pt idx="469">
                  <c:v>43874</c:v>
                </c:pt>
                <c:pt idx="470">
                  <c:v>43873</c:v>
                </c:pt>
                <c:pt idx="471">
                  <c:v>43872</c:v>
                </c:pt>
                <c:pt idx="472">
                  <c:v>43871</c:v>
                </c:pt>
                <c:pt idx="473">
                  <c:v>43868</c:v>
                </c:pt>
                <c:pt idx="474">
                  <c:v>43867</c:v>
                </c:pt>
                <c:pt idx="475">
                  <c:v>43866</c:v>
                </c:pt>
                <c:pt idx="476">
                  <c:v>43865</c:v>
                </c:pt>
                <c:pt idx="477">
                  <c:v>43864</c:v>
                </c:pt>
                <c:pt idx="478">
                  <c:v>43861</c:v>
                </c:pt>
                <c:pt idx="479">
                  <c:v>43860</c:v>
                </c:pt>
                <c:pt idx="480">
                  <c:v>43859</c:v>
                </c:pt>
                <c:pt idx="481">
                  <c:v>43858</c:v>
                </c:pt>
                <c:pt idx="482">
                  <c:v>43857</c:v>
                </c:pt>
                <c:pt idx="483">
                  <c:v>43854</c:v>
                </c:pt>
                <c:pt idx="484">
                  <c:v>43853</c:v>
                </c:pt>
                <c:pt idx="485">
                  <c:v>43852</c:v>
                </c:pt>
                <c:pt idx="486">
                  <c:v>43851</c:v>
                </c:pt>
                <c:pt idx="487">
                  <c:v>43847</c:v>
                </c:pt>
                <c:pt idx="488">
                  <c:v>43846</c:v>
                </c:pt>
                <c:pt idx="489">
                  <c:v>43845</c:v>
                </c:pt>
                <c:pt idx="490">
                  <c:v>43844</c:v>
                </c:pt>
                <c:pt idx="491">
                  <c:v>43843</c:v>
                </c:pt>
                <c:pt idx="492">
                  <c:v>43840</c:v>
                </c:pt>
                <c:pt idx="493">
                  <c:v>43839</c:v>
                </c:pt>
                <c:pt idx="494">
                  <c:v>43838</c:v>
                </c:pt>
                <c:pt idx="495">
                  <c:v>43837</c:v>
                </c:pt>
                <c:pt idx="496">
                  <c:v>43836</c:v>
                </c:pt>
                <c:pt idx="497">
                  <c:v>43833</c:v>
                </c:pt>
                <c:pt idx="498">
                  <c:v>43832</c:v>
                </c:pt>
                <c:pt idx="499">
                  <c:v>43830</c:v>
                </c:pt>
                <c:pt idx="500">
                  <c:v>43829</c:v>
                </c:pt>
                <c:pt idx="501">
                  <c:v>43826</c:v>
                </c:pt>
                <c:pt idx="502">
                  <c:v>43825</c:v>
                </c:pt>
                <c:pt idx="503">
                  <c:v>43823</c:v>
                </c:pt>
                <c:pt idx="504">
                  <c:v>43822</c:v>
                </c:pt>
                <c:pt idx="505">
                  <c:v>43819</c:v>
                </c:pt>
                <c:pt idx="506">
                  <c:v>43818</c:v>
                </c:pt>
                <c:pt idx="507">
                  <c:v>43817</c:v>
                </c:pt>
                <c:pt idx="508">
                  <c:v>43816</c:v>
                </c:pt>
                <c:pt idx="509">
                  <c:v>43815</c:v>
                </c:pt>
                <c:pt idx="510">
                  <c:v>43812</c:v>
                </c:pt>
                <c:pt idx="511">
                  <c:v>43811</c:v>
                </c:pt>
                <c:pt idx="512">
                  <c:v>43810</c:v>
                </c:pt>
                <c:pt idx="513">
                  <c:v>43809</c:v>
                </c:pt>
                <c:pt idx="514">
                  <c:v>43808</c:v>
                </c:pt>
                <c:pt idx="515">
                  <c:v>43805</c:v>
                </c:pt>
                <c:pt idx="516">
                  <c:v>43804</c:v>
                </c:pt>
                <c:pt idx="517">
                  <c:v>43803</c:v>
                </c:pt>
                <c:pt idx="518">
                  <c:v>43802</c:v>
                </c:pt>
                <c:pt idx="519">
                  <c:v>43801</c:v>
                </c:pt>
                <c:pt idx="520">
                  <c:v>43796</c:v>
                </c:pt>
                <c:pt idx="521">
                  <c:v>43795</c:v>
                </c:pt>
                <c:pt idx="522">
                  <c:v>43794</c:v>
                </c:pt>
                <c:pt idx="523">
                  <c:v>43791</c:v>
                </c:pt>
                <c:pt idx="524">
                  <c:v>43790</c:v>
                </c:pt>
                <c:pt idx="525">
                  <c:v>43789</c:v>
                </c:pt>
                <c:pt idx="526">
                  <c:v>43788</c:v>
                </c:pt>
                <c:pt idx="527">
                  <c:v>43787</c:v>
                </c:pt>
                <c:pt idx="528">
                  <c:v>43784</c:v>
                </c:pt>
                <c:pt idx="529">
                  <c:v>43783</c:v>
                </c:pt>
                <c:pt idx="530">
                  <c:v>43782</c:v>
                </c:pt>
                <c:pt idx="531">
                  <c:v>43781</c:v>
                </c:pt>
                <c:pt idx="532">
                  <c:v>43780</c:v>
                </c:pt>
                <c:pt idx="533">
                  <c:v>43777</c:v>
                </c:pt>
                <c:pt idx="534">
                  <c:v>43776</c:v>
                </c:pt>
                <c:pt idx="535">
                  <c:v>43775</c:v>
                </c:pt>
                <c:pt idx="536">
                  <c:v>43774</c:v>
                </c:pt>
                <c:pt idx="537">
                  <c:v>43773</c:v>
                </c:pt>
                <c:pt idx="538">
                  <c:v>43770</c:v>
                </c:pt>
                <c:pt idx="539">
                  <c:v>43769</c:v>
                </c:pt>
                <c:pt idx="540">
                  <c:v>43768</c:v>
                </c:pt>
                <c:pt idx="541">
                  <c:v>43767</c:v>
                </c:pt>
                <c:pt idx="542">
                  <c:v>43766</c:v>
                </c:pt>
                <c:pt idx="543">
                  <c:v>43763</c:v>
                </c:pt>
                <c:pt idx="544">
                  <c:v>43762</c:v>
                </c:pt>
                <c:pt idx="545">
                  <c:v>43761</c:v>
                </c:pt>
                <c:pt idx="546">
                  <c:v>43760</c:v>
                </c:pt>
                <c:pt idx="547">
                  <c:v>43759</c:v>
                </c:pt>
                <c:pt idx="548">
                  <c:v>43756</c:v>
                </c:pt>
                <c:pt idx="549">
                  <c:v>43755</c:v>
                </c:pt>
                <c:pt idx="550">
                  <c:v>43754</c:v>
                </c:pt>
                <c:pt idx="551">
                  <c:v>43753</c:v>
                </c:pt>
                <c:pt idx="552">
                  <c:v>43752</c:v>
                </c:pt>
                <c:pt idx="553">
                  <c:v>43749</c:v>
                </c:pt>
                <c:pt idx="554">
                  <c:v>43748</c:v>
                </c:pt>
                <c:pt idx="555">
                  <c:v>43747</c:v>
                </c:pt>
                <c:pt idx="556">
                  <c:v>43746</c:v>
                </c:pt>
                <c:pt idx="557">
                  <c:v>43745</c:v>
                </c:pt>
                <c:pt idx="558">
                  <c:v>43742</c:v>
                </c:pt>
                <c:pt idx="559">
                  <c:v>43741</c:v>
                </c:pt>
                <c:pt idx="560">
                  <c:v>43740</c:v>
                </c:pt>
                <c:pt idx="561">
                  <c:v>43739</c:v>
                </c:pt>
                <c:pt idx="562">
                  <c:v>43738</c:v>
                </c:pt>
                <c:pt idx="563">
                  <c:v>43735</c:v>
                </c:pt>
                <c:pt idx="564">
                  <c:v>43734</c:v>
                </c:pt>
                <c:pt idx="565">
                  <c:v>43733</c:v>
                </c:pt>
                <c:pt idx="566">
                  <c:v>43732</c:v>
                </c:pt>
                <c:pt idx="567">
                  <c:v>43731</c:v>
                </c:pt>
                <c:pt idx="568">
                  <c:v>43728</c:v>
                </c:pt>
                <c:pt idx="569">
                  <c:v>43727</c:v>
                </c:pt>
                <c:pt idx="570">
                  <c:v>43726</c:v>
                </c:pt>
                <c:pt idx="571">
                  <c:v>43725</c:v>
                </c:pt>
                <c:pt idx="572">
                  <c:v>43724</c:v>
                </c:pt>
                <c:pt idx="573">
                  <c:v>43721</c:v>
                </c:pt>
                <c:pt idx="574">
                  <c:v>43720</c:v>
                </c:pt>
                <c:pt idx="575">
                  <c:v>43719</c:v>
                </c:pt>
                <c:pt idx="576">
                  <c:v>43718</c:v>
                </c:pt>
                <c:pt idx="577">
                  <c:v>43717</c:v>
                </c:pt>
                <c:pt idx="578">
                  <c:v>43714</c:v>
                </c:pt>
                <c:pt idx="579">
                  <c:v>43713</c:v>
                </c:pt>
                <c:pt idx="580">
                  <c:v>43712</c:v>
                </c:pt>
                <c:pt idx="581">
                  <c:v>43711</c:v>
                </c:pt>
                <c:pt idx="582">
                  <c:v>43710</c:v>
                </c:pt>
                <c:pt idx="583">
                  <c:v>43707</c:v>
                </c:pt>
                <c:pt idx="584">
                  <c:v>43706</c:v>
                </c:pt>
                <c:pt idx="585">
                  <c:v>43705</c:v>
                </c:pt>
                <c:pt idx="586">
                  <c:v>43704</c:v>
                </c:pt>
                <c:pt idx="587">
                  <c:v>43703</c:v>
                </c:pt>
                <c:pt idx="588">
                  <c:v>43700</c:v>
                </c:pt>
                <c:pt idx="589">
                  <c:v>43699</c:v>
                </c:pt>
                <c:pt idx="590">
                  <c:v>43698</c:v>
                </c:pt>
                <c:pt idx="591">
                  <c:v>43697</c:v>
                </c:pt>
                <c:pt idx="592">
                  <c:v>43696</c:v>
                </c:pt>
                <c:pt idx="593">
                  <c:v>43693</c:v>
                </c:pt>
                <c:pt idx="594">
                  <c:v>43692</c:v>
                </c:pt>
                <c:pt idx="595">
                  <c:v>43691</c:v>
                </c:pt>
                <c:pt idx="596">
                  <c:v>43690</c:v>
                </c:pt>
                <c:pt idx="597">
                  <c:v>43689</c:v>
                </c:pt>
                <c:pt idx="598">
                  <c:v>43686</c:v>
                </c:pt>
                <c:pt idx="599">
                  <c:v>43685</c:v>
                </c:pt>
                <c:pt idx="600">
                  <c:v>43684</c:v>
                </c:pt>
                <c:pt idx="601">
                  <c:v>43683</c:v>
                </c:pt>
                <c:pt idx="602">
                  <c:v>43682</c:v>
                </c:pt>
                <c:pt idx="603">
                  <c:v>43679</c:v>
                </c:pt>
                <c:pt idx="604">
                  <c:v>43678</c:v>
                </c:pt>
                <c:pt idx="605">
                  <c:v>43677</c:v>
                </c:pt>
                <c:pt idx="606">
                  <c:v>43676</c:v>
                </c:pt>
                <c:pt idx="607">
                  <c:v>43675</c:v>
                </c:pt>
                <c:pt idx="608">
                  <c:v>43672</c:v>
                </c:pt>
                <c:pt idx="609">
                  <c:v>43671</c:v>
                </c:pt>
                <c:pt idx="610">
                  <c:v>43670</c:v>
                </c:pt>
                <c:pt idx="611">
                  <c:v>43669</c:v>
                </c:pt>
                <c:pt idx="612">
                  <c:v>43668</c:v>
                </c:pt>
                <c:pt idx="613">
                  <c:v>43665</c:v>
                </c:pt>
                <c:pt idx="614">
                  <c:v>43664</c:v>
                </c:pt>
                <c:pt idx="615">
                  <c:v>43663</c:v>
                </c:pt>
                <c:pt idx="616">
                  <c:v>43662</c:v>
                </c:pt>
                <c:pt idx="617">
                  <c:v>43661</c:v>
                </c:pt>
                <c:pt idx="618">
                  <c:v>43658</c:v>
                </c:pt>
                <c:pt idx="619">
                  <c:v>43657</c:v>
                </c:pt>
                <c:pt idx="620">
                  <c:v>43656</c:v>
                </c:pt>
                <c:pt idx="621">
                  <c:v>43655</c:v>
                </c:pt>
                <c:pt idx="622">
                  <c:v>43654</c:v>
                </c:pt>
                <c:pt idx="623">
                  <c:v>43651</c:v>
                </c:pt>
                <c:pt idx="624">
                  <c:v>43650</c:v>
                </c:pt>
                <c:pt idx="625">
                  <c:v>43649</c:v>
                </c:pt>
                <c:pt idx="626">
                  <c:v>43648</c:v>
                </c:pt>
                <c:pt idx="627">
                  <c:v>43647</c:v>
                </c:pt>
                <c:pt idx="628">
                  <c:v>43644</c:v>
                </c:pt>
                <c:pt idx="629">
                  <c:v>43643</c:v>
                </c:pt>
                <c:pt idx="630">
                  <c:v>43642</c:v>
                </c:pt>
                <c:pt idx="631">
                  <c:v>43641</c:v>
                </c:pt>
                <c:pt idx="632">
                  <c:v>43640</c:v>
                </c:pt>
                <c:pt idx="633">
                  <c:v>43637</c:v>
                </c:pt>
                <c:pt idx="634">
                  <c:v>43636</c:v>
                </c:pt>
                <c:pt idx="635">
                  <c:v>43635</c:v>
                </c:pt>
                <c:pt idx="636">
                  <c:v>43634</c:v>
                </c:pt>
                <c:pt idx="637">
                  <c:v>43633</c:v>
                </c:pt>
                <c:pt idx="638">
                  <c:v>43630</c:v>
                </c:pt>
                <c:pt idx="639">
                  <c:v>43629</c:v>
                </c:pt>
                <c:pt idx="640">
                  <c:v>43628</c:v>
                </c:pt>
                <c:pt idx="641">
                  <c:v>43627</c:v>
                </c:pt>
                <c:pt idx="642">
                  <c:v>43626</c:v>
                </c:pt>
                <c:pt idx="643">
                  <c:v>43623</c:v>
                </c:pt>
                <c:pt idx="644">
                  <c:v>43622</c:v>
                </c:pt>
                <c:pt idx="645">
                  <c:v>43621</c:v>
                </c:pt>
                <c:pt idx="646">
                  <c:v>43620</c:v>
                </c:pt>
                <c:pt idx="647">
                  <c:v>43619</c:v>
                </c:pt>
                <c:pt idx="648">
                  <c:v>43616</c:v>
                </c:pt>
                <c:pt idx="649">
                  <c:v>43615</c:v>
                </c:pt>
                <c:pt idx="650">
                  <c:v>43614</c:v>
                </c:pt>
                <c:pt idx="651">
                  <c:v>43613</c:v>
                </c:pt>
                <c:pt idx="652">
                  <c:v>43612</c:v>
                </c:pt>
                <c:pt idx="653">
                  <c:v>43609</c:v>
                </c:pt>
                <c:pt idx="654">
                  <c:v>43608</c:v>
                </c:pt>
                <c:pt idx="655">
                  <c:v>43607</c:v>
                </c:pt>
                <c:pt idx="656">
                  <c:v>43606</c:v>
                </c:pt>
                <c:pt idx="657">
                  <c:v>43605</c:v>
                </c:pt>
                <c:pt idx="658">
                  <c:v>43602</c:v>
                </c:pt>
                <c:pt idx="659">
                  <c:v>43601</c:v>
                </c:pt>
                <c:pt idx="660">
                  <c:v>43600</c:v>
                </c:pt>
                <c:pt idx="661">
                  <c:v>43599</c:v>
                </c:pt>
                <c:pt idx="662">
                  <c:v>43598</c:v>
                </c:pt>
                <c:pt idx="663">
                  <c:v>43595</c:v>
                </c:pt>
                <c:pt idx="664">
                  <c:v>43594</c:v>
                </c:pt>
                <c:pt idx="665">
                  <c:v>43593</c:v>
                </c:pt>
                <c:pt idx="666">
                  <c:v>43592</c:v>
                </c:pt>
                <c:pt idx="667">
                  <c:v>43591</c:v>
                </c:pt>
                <c:pt idx="668">
                  <c:v>43588</c:v>
                </c:pt>
                <c:pt idx="669">
                  <c:v>43587</c:v>
                </c:pt>
                <c:pt idx="670">
                  <c:v>43586</c:v>
                </c:pt>
                <c:pt idx="671">
                  <c:v>43585</c:v>
                </c:pt>
                <c:pt idx="672">
                  <c:v>43584</c:v>
                </c:pt>
                <c:pt idx="673">
                  <c:v>43581</c:v>
                </c:pt>
                <c:pt idx="674">
                  <c:v>43580</c:v>
                </c:pt>
                <c:pt idx="675">
                  <c:v>43579</c:v>
                </c:pt>
                <c:pt idx="676">
                  <c:v>43578</c:v>
                </c:pt>
                <c:pt idx="677">
                  <c:v>43577</c:v>
                </c:pt>
                <c:pt idx="678">
                  <c:v>43574</c:v>
                </c:pt>
                <c:pt idx="679">
                  <c:v>43573</c:v>
                </c:pt>
                <c:pt idx="680">
                  <c:v>43572</c:v>
                </c:pt>
                <c:pt idx="681">
                  <c:v>43571</c:v>
                </c:pt>
                <c:pt idx="682">
                  <c:v>43570</c:v>
                </c:pt>
                <c:pt idx="683">
                  <c:v>43567</c:v>
                </c:pt>
                <c:pt idx="684">
                  <c:v>43566</c:v>
                </c:pt>
                <c:pt idx="685">
                  <c:v>43565</c:v>
                </c:pt>
                <c:pt idx="686">
                  <c:v>43564</c:v>
                </c:pt>
                <c:pt idx="687">
                  <c:v>43563</c:v>
                </c:pt>
                <c:pt idx="688">
                  <c:v>43560</c:v>
                </c:pt>
                <c:pt idx="689">
                  <c:v>43559</c:v>
                </c:pt>
                <c:pt idx="690">
                  <c:v>43558</c:v>
                </c:pt>
                <c:pt idx="691">
                  <c:v>43557</c:v>
                </c:pt>
                <c:pt idx="692">
                  <c:v>43556</c:v>
                </c:pt>
                <c:pt idx="693">
                  <c:v>43553</c:v>
                </c:pt>
                <c:pt idx="694">
                  <c:v>43552</c:v>
                </c:pt>
                <c:pt idx="695">
                  <c:v>43551</c:v>
                </c:pt>
                <c:pt idx="696">
                  <c:v>43550</c:v>
                </c:pt>
                <c:pt idx="697">
                  <c:v>43549</c:v>
                </c:pt>
                <c:pt idx="698">
                  <c:v>43546</c:v>
                </c:pt>
                <c:pt idx="699">
                  <c:v>43545</c:v>
                </c:pt>
                <c:pt idx="700">
                  <c:v>43544</c:v>
                </c:pt>
                <c:pt idx="701">
                  <c:v>43543</c:v>
                </c:pt>
                <c:pt idx="702">
                  <c:v>43542</c:v>
                </c:pt>
                <c:pt idx="703">
                  <c:v>43539</c:v>
                </c:pt>
                <c:pt idx="704">
                  <c:v>43538</c:v>
                </c:pt>
                <c:pt idx="705">
                  <c:v>43537</c:v>
                </c:pt>
                <c:pt idx="706">
                  <c:v>43536</c:v>
                </c:pt>
                <c:pt idx="707">
                  <c:v>43535</c:v>
                </c:pt>
                <c:pt idx="708">
                  <c:v>43532</c:v>
                </c:pt>
                <c:pt idx="709">
                  <c:v>43531</c:v>
                </c:pt>
                <c:pt idx="710">
                  <c:v>43530</c:v>
                </c:pt>
                <c:pt idx="711">
                  <c:v>43529</c:v>
                </c:pt>
                <c:pt idx="712">
                  <c:v>43528</c:v>
                </c:pt>
                <c:pt idx="713">
                  <c:v>43525</c:v>
                </c:pt>
                <c:pt idx="714">
                  <c:v>43524</c:v>
                </c:pt>
                <c:pt idx="715">
                  <c:v>43523</c:v>
                </c:pt>
                <c:pt idx="716">
                  <c:v>43522</c:v>
                </c:pt>
                <c:pt idx="717">
                  <c:v>43521</c:v>
                </c:pt>
                <c:pt idx="718">
                  <c:v>43518</c:v>
                </c:pt>
                <c:pt idx="719">
                  <c:v>43517</c:v>
                </c:pt>
                <c:pt idx="720">
                  <c:v>43516</c:v>
                </c:pt>
                <c:pt idx="721">
                  <c:v>43515</c:v>
                </c:pt>
                <c:pt idx="722">
                  <c:v>43514</c:v>
                </c:pt>
                <c:pt idx="723">
                  <c:v>43511</c:v>
                </c:pt>
                <c:pt idx="724">
                  <c:v>43510</c:v>
                </c:pt>
                <c:pt idx="725">
                  <c:v>43509</c:v>
                </c:pt>
                <c:pt idx="726">
                  <c:v>43508</c:v>
                </c:pt>
                <c:pt idx="727">
                  <c:v>43507</c:v>
                </c:pt>
                <c:pt idx="728">
                  <c:v>43504</c:v>
                </c:pt>
                <c:pt idx="729">
                  <c:v>43503</c:v>
                </c:pt>
                <c:pt idx="730">
                  <c:v>43502</c:v>
                </c:pt>
                <c:pt idx="731">
                  <c:v>43501</c:v>
                </c:pt>
                <c:pt idx="732">
                  <c:v>43500</c:v>
                </c:pt>
                <c:pt idx="733">
                  <c:v>43497</c:v>
                </c:pt>
                <c:pt idx="734">
                  <c:v>43496</c:v>
                </c:pt>
                <c:pt idx="735">
                  <c:v>43495</c:v>
                </c:pt>
                <c:pt idx="736">
                  <c:v>43494</c:v>
                </c:pt>
                <c:pt idx="737">
                  <c:v>43493</c:v>
                </c:pt>
                <c:pt idx="738">
                  <c:v>43490</c:v>
                </c:pt>
                <c:pt idx="739">
                  <c:v>43489</c:v>
                </c:pt>
                <c:pt idx="740">
                  <c:v>43488</c:v>
                </c:pt>
                <c:pt idx="741">
                  <c:v>43487</c:v>
                </c:pt>
                <c:pt idx="742">
                  <c:v>43486</c:v>
                </c:pt>
                <c:pt idx="743">
                  <c:v>43483</c:v>
                </c:pt>
                <c:pt idx="744">
                  <c:v>43482</c:v>
                </c:pt>
                <c:pt idx="745">
                  <c:v>43481</c:v>
                </c:pt>
                <c:pt idx="746">
                  <c:v>43480</c:v>
                </c:pt>
                <c:pt idx="747">
                  <c:v>43479</c:v>
                </c:pt>
                <c:pt idx="748">
                  <c:v>43476</c:v>
                </c:pt>
                <c:pt idx="749">
                  <c:v>43475</c:v>
                </c:pt>
                <c:pt idx="750">
                  <c:v>43474</c:v>
                </c:pt>
                <c:pt idx="751">
                  <c:v>43473</c:v>
                </c:pt>
                <c:pt idx="752">
                  <c:v>43472</c:v>
                </c:pt>
                <c:pt idx="753">
                  <c:v>43469</c:v>
                </c:pt>
                <c:pt idx="754">
                  <c:v>43468</c:v>
                </c:pt>
                <c:pt idx="755">
                  <c:v>43467</c:v>
                </c:pt>
                <c:pt idx="756">
                  <c:v>43462</c:v>
                </c:pt>
                <c:pt idx="757">
                  <c:v>43461</c:v>
                </c:pt>
                <c:pt idx="758">
                  <c:v>43460</c:v>
                </c:pt>
                <c:pt idx="759">
                  <c:v>43455</c:v>
                </c:pt>
                <c:pt idx="760">
                  <c:v>43454</c:v>
                </c:pt>
                <c:pt idx="761">
                  <c:v>43453</c:v>
                </c:pt>
                <c:pt idx="762">
                  <c:v>43452</c:v>
                </c:pt>
                <c:pt idx="763">
                  <c:v>43451</c:v>
                </c:pt>
                <c:pt idx="764">
                  <c:v>43448</c:v>
                </c:pt>
                <c:pt idx="765">
                  <c:v>43447</c:v>
                </c:pt>
                <c:pt idx="766">
                  <c:v>43446</c:v>
                </c:pt>
                <c:pt idx="767">
                  <c:v>43445</c:v>
                </c:pt>
                <c:pt idx="768">
                  <c:v>43444</c:v>
                </c:pt>
                <c:pt idx="769">
                  <c:v>43441</c:v>
                </c:pt>
                <c:pt idx="770">
                  <c:v>43440</c:v>
                </c:pt>
                <c:pt idx="771">
                  <c:v>43439</c:v>
                </c:pt>
                <c:pt idx="772">
                  <c:v>43438</c:v>
                </c:pt>
                <c:pt idx="773">
                  <c:v>43437</c:v>
                </c:pt>
                <c:pt idx="774">
                  <c:v>43434</c:v>
                </c:pt>
                <c:pt idx="775">
                  <c:v>43433</c:v>
                </c:pt>
                <c:pt idx="776">
                  <c:v>43432</c:v>
                </c:pt>
                <c:pt idx="777">
                  <c:v>43431</c:v>
                </c:pt>
                <c:pt idx="778">
                  <c:v>43430</c:v>
                </c:pt>
                <c:pt idx="779">
                  <c:v>43425</c:v>
                </c:pt>
                <c:pt idx="780">
                  <c:v>43424</c:v>
                </c:pt>
                <c:pt idx="781">
                  <c:v>43423</c:v>
                </c:pt>
                <c:pt idx="782">
                  <c:v>43420</c:v>
                </c:pt>
                <c:pt idx="783">
                  <c:v>43419</c:v>
                </c:pt>
                <c:pt idx="784">
                  <c:v>43418</c:v>
                </c:pt>
                <c:pt idx="785">
                  <c:v>43417</c:v>
                </c:pt>
                <c:pt idx="786">
                  <c:v>43416</c:v>
                </c:pt>
                <c:pt idx="787">
                  <c:v>43413</c:v>
                </c:pt>
                <c:pt idx="788">
                  <c:v>43412</c:v>
                </c:pt>
                <c:pt idx="789">
                  <c:v>43411</c:v>
                </c:pt>
                <c:pt idx="790">
                  <c:v>43410</c:v>
                </c:pt>
                <c:pt idx="791">
                  <c:v>43409</c:v>
                </c:pt>
                <c:pt idx="792">
                  <c:v>43406</c:v>
                </c:pt>
                <c:pt idx="793">
                  <c:v>43405</c:v>
                </c:pt>
                <c:pt idx="794">
                  <c:v>43404</c:v>
                </c:pt>
                <c:pt idx="795">
                  <c:v>43403</c:v>
                </c:pt>
                <c:pt idx="796">
                  <c:v>43402</c:v>
                </c:pt>
                <c:pt idx="797">
                  <c:v>43399</c:v>
                </c:pt>
                <c:pt idx="798">
                  <c:v>43398</c:v>
                </c:pt>
                <c:pt idx="799">
                  <c:v>43397</c:v>
                </c:pt>
                <c:pt idx="800">
                  <c:v>43396</c:v>
                </c:pt>
                <c:pt idx="801">
                  <c:v>43395</c:v>
                </c:pt>
                <c:pt idx="802">
                  <c:v>43392</c:v>
                </c:pt>
                <c:pt idx="803">
                  <c:v>43391</c:v>
                </c:pt>
                <c:pt idx="804">
                  <c:v>43390</c:v>
                </c:pt>
                <c:pt idx="805">
                  <c:v>43389</c:v>
                </c:pt>
                <c:pt idx="806">
                  <c:v>43388</c:v>
                </c:pt>
                <c:pt idx="807">
                  <c:v>43385</c:v>
                </c:pt>
                <c:pt idx="808">
                  <c:v>43384</c:v>
                </c:pt>
                <c:pt idx="809">
                  <c:v>43383</c:v>
                </c:pt>
                <c:pt idx="810">
                  <c:v>43382</c:v>
                </c:pt>
                <c:pt idx="811">
                  <c:v>43381</c:v>
                </c:pt>
                <c:pt idx="812">
                  <c:v>43378</c:v>
                </c:pt>
                <c:pt idx="813">
                  <c:v>43377</c:v>
                </c:pt>
                <c:pt idx="814">
                  <c:v>43376</c:v>
                </c:pt>
                <c:pt idx="815">
                  <c:v>43375</c:v>
                </c:pt>
                <c:pt idx="816">
                  <c:v>43374</c:v>
                </c:pt>
                <c:pt idx="817">
                  <c:v>43371</c:v>
                </c:pt>
                <c:pt idx="818">
                  <c:v>43370</c:v>
                </c:pt>
                <c:pt idx="819">
                  <c:v>43369</c:v>
                </c:pt>
                <c:pt idx="820">
                  <c:v>43368</c:v>
                </c:pt>
                <c:pt idx="821">
                  <c:v>43367</c:v>
                </c:pt>
                <c:pt idx="822">
                  <c:v>43364</c:v>
                </c:pt>
                <c:pt idx="823">
                  <c:v>43363</c:v>
                </c:pt>
                <c:pt idx="824">
                  <c:v>43362</c:v>
                </c:pt>
                <c:pt idx="825">
                  <c:v>43361</c:v>
                </c:pt>
                <c:pt idx="826">
                  <c:v>43360</c:v>
                </c:pt>
                <c:pt idx="827">
                  <c:v>43357</c:v>
                </c:pt>
                <c:pt idx="828">
                  <c:v>43356</c:v>
                </c:pt>
                <c:pt idx="829">
                  <c:v>43355</c:v>
                </c:pt>
                <c:pt idx="830">
                  <c:v>43354</c:v>
                </c:pt>
                <c:pt idx="831">
                  <c:v>43353</c:v>
                </c:pt>
                <c:pt idx="832">
                  <c:v>43350</c:v>
                </c:pt>
                <c:pt idx="833">
                  <c:v>43349</c:v>
                </c:pt>
                <c:pt idx="834">
                  <c:v>43348</c:v>
                </c:pt>
                <c:pt idx="835">
                  <c:v>43347</c:v>
                </c:pt>
                <c:pt idx="836">
                  <c:v>43343</c:v>
                </c:pt>
                <c:pt idx="837">
                  <c:v>43342</c:v>
                </c:pt>
                <c:pt idx="838">
                  <c:v>43341</c:v>
                </c:pt>
                <c:pt idx="839">
                  <c:v>43340</c:v>
                </c:pt>
                <c:pt idx="840">
                  <c:v>43339</c:v>
                </c:pt>
                <c:pt idx="841">
                  <c:v>43336</c:v>
                </c:pt>
                <c:pt idx="842">
                  <c:v>43335</c:v>
                </c:pt>
                <c:pt idx="843">
                  <c:v>43334</c:v>
                </c:pt>
                <c:pt idx="844">
                  <c:v>43333</c:v>
                </c:pt>
                <c:pt idx="845">
                  <c:v>43332</c:v>
                </c:pt>
                <c:pt idx="846">
                  <c:v>43329</c:v>
                </c:pt>
                <c:pt idx="847">
                  <c:v>43328</c:v>
                </c:pt>
                <c:pt idx="848">
                  <c:v>43327</c:v>
                </c:pt>
                <c:pt idx="849">
                  <c:v>43326</c:v>
                </c:pt>
                <c:pt idx="850">
                  <c:v>43325</c:v>
                </c:pt>
                <c:pt idx="851">
                  <c:v>43322</c:v>
                </c:pt>
                <c:pt idx="852">
                  <c:v>43321</c:v>
                </c:pt>
                <c:pt idx="853">
                  <c:v>43320</c:v>
                </c:pt>
                <c:pt idx="854">
                  <c:v>43319</c:v>
                </c:pt>
                <c:pt idx="855">
                  <c:v>43318</c:v>
                </c:pt>
                <c:pt idx="856">
                  <c:v>43315</c:v>
                </c:pt>
                <c:pt idx="857">
                  <c:v>43314</c:v>
                </c:pt>
                <c:pt idx="858">
                  <c:v>43313</c:v>
                </c:pt>
                <c:pt idx="859">
                  <c:v>43312</c:v>
                </c:pt>
                <c:pt idx="860">
                  <c:v>43311</c:v>
                </c:pt>
                <c:pt idx="861">
                  <c:v>43308</c:v>
                </c:pt>
                <c:pt idx="862">
                  <c:v>43307</c:v>
                </c:pt>
                <c:pt idx="863">
                  <c:v>43306</c:v>
                </c:pt>
                <c:pt idx="864">
                  <c:v>43305</c:v>
                </c:pt>
                <c:pt idx="865">
                  <c:v>43304</c:v>
                </c:pt>
                <c:pt idx="866">
                  <c:v>43301</c:v>
                </c:pt>
                <c:pt idx="867">
                  <c:v>43300</c:v>
                </c:pt>
                <c:pt idx="868">
                  <c:v>43299</c:v>
                </c:pt>
                <c:pt idx="869">
                  <c:v>43298</c:v>
                </c:pt>
                <c:pt idx="870">
                  <c:v>43297</c:v>
                </c:pt>
                <c:pt idx="871">
                  <c:v>43294</c:v>
                </c:pt>
                <c:pt idx="872">
                  <c:v>43293</c:v>
                </c:pt>
                <c:pt idx="873">
                  <c:v>43292</c:v>
                </c:pt>
                <c:pt idx="874">
                  <c:v>43291</c:v>
                </c:pt>
                <c:pt idx="875">
                  <c:v>43290</c:v>
                </c:pt>
                <c:pt idx="876">
                  <c:v>43287</c:v>
                </c:pt>
                <c:pt idx="877">
                  <c:v>43286</c:v>
                </c:pt>
                <c:pt idx="878">
                  <c:v>43284</c:v>
                </c:pt>
                <c:pt idx="879">
                  <c:v>43283</c:v>
                </c:pt>
                <c:pt idx="880">
                  <c:v>43280</c:v>
                </c:pt>
                <c:pt idx="881">
                  <c:v>43279</c:v>
                </c:pt>
                <c:pt idx="882">
                  <c:v>43278</c:v>
                </c:pt>
                <c:pt idx="883">
                  <c:v>43277</c:v>
                </c:pt>
                <c:pt idx="884">
                  <c:v>43276</c:v>
                </c:pt>
                <c:pt idx="885">
                  <c:v>43273</c:v>
                </c:pt>
                <c:pt idx="886">
                  <c:v>43272</c:v>
                </c:pt>
                <c:pt idx="887">
                  <c:v>43271</c:v>
                </c:pt>
                <c:pt idx="888">
                  <c:v>43270</c:v>
                </c:pt>
                <c:pt idx="889">
                  <c:v>43269</c:v>
                </c:pt>
                <c:pt idx="890">
                  <c:v>43266</c:v>
                </c:pt>
                <c:pt idx="891">
                  <c:v>43265</c:v>
                </c:pt>
                <c:pt idx="892">
                  <c:v>43264</c:v>
                </c:pt>
                <c:pt idx="893">
                  <c:v>43263</c:v>
                </c:pt>
                <c:pt idx="894">
                  <c:v>43262</c:v>
                </c:pt>
                <c:pt idx="895">
                  <c:v>43259</c:v>
                </c:pt>
                <c:pt idx="896">
                  <c:v>43258</c:v>
                </c:pt>
                <c:pt idx="897">
                  <c:v>43257</c:v>
                </c:pt>
                <c:pt idx="898">
                  <c:v>43256</c:v>
                </c:pt>
                <c:pt idx="899">
                  <c:v>43255</c:v>
                </c:pt>
                <c:pt idx="900">
                  <c:v>43252</c:v>
                </c:pt>
                <c:pt idx="901">
                  <c:v>43251</c:v>
                </c:pt>
                <c:pt idx="902">
                  <c:v>43250</c:v>
                </c:pt>
                <c:pt idx="903">
                  <c:v>43249</c:v>
                </c:pt>
                <c:pt idx="904">
                  <c:v>43245</c:v>
                </c:pt>
                <c:pt idx="905">
                  <c:v>43244</c:v>
                </c:pt>
                <c:pt idx="906">
                  <c:v>43243</c:v>
                </c:pt>
                <c:pt idx="907">
                  <c:v>43242</c:v>
                </c:pt>
                <c:pt idx="908">
                  <c:v>43241</c:v>
                </c:pt>
                <c:pt idx="909">
                  <c:v>43238</c:v>
                </c:pt>
                <c:pt idx="910">
                  <c:v>43237</c:v>
                </c:pt>
                <c:pt idx="911">
                  <c:v>43236</c:v>
                </c:pt>
                <c:pt idx="912">
                  <c:v>43235</c:v>
                </c:pt>
                <c:pt idx="913">
                  <c:v>43234</c:v>
                </c:pt>
                <c:pt idx="914">
                  <c:v>43231</c:v>
                </c:pt>
                <c:pt idx="915">
                  <c:v>43230</c:v>
                </c:pt>
                <c:pt idx="916">
                  <c:v>43229</c:v>
                </c:pt>
                <c:pt idx="917">
                  <c:v>43228</c:v>
                </c:pt>
                <c:pt idx="918">
                  <c:v>43227</c:v>
                </c:pt>
                <c:pt idx="919">
                  <c:v>43224</c:v>
                </c:pt>
                <c:pt idx="920">
                  <c:v>43223</c:v>
                </c:pt>
                <c:pt idx="921">
                  <c:v>43222</c:v>
                </c:pt>
                <c:pt idx="922">
                  <c:v>43221</c:v>
                </c:pt>
                <c:pt idx="923">
                  <c:v>43220</c:v>
                </c:pt>
                <c:pt idx="924">
                  <c:v>43217</c:v>
                </c:pt>
                <c:pt idx="925">
                  <c:v>43216</c:v>
                </c:pt>
                <c:pt idx="926">
                  <c:v>43215</c:v>
                </c:pt>
                <c:pt idx="927">
                  <c:v>43214</c:v>
                </c:pt>
                <c:pt idx="928">
                  <c:v>43213</c:v>
                </c:pt>
                <c:pt idx="929">
                  <c:v>43210</c:v>
                </c:pt>
                <c:pt idx="930">
                  <c:v>43209</c:v>
                </c:pt>
                <c:pt idx="931">
                  <c:v>43208</c:v>
                </c:pt>
                <c:pt idx="932">
                  <c:v>43207</c:v>
                </c:pt>
                <c:pt idx="933">
                  <c:v>43206</c:v>
                </c:pt>
                <c:pt idx="934">
                  <c:v>43203</c:v>
                </c:pt>
                <c:pt idx="935">
                  <c:v>43202</c:v>
                </c:pt>
                <c:pt idx="936">
                  <c:v>43201</c:v>
                </c:pt>
                <c:pt idx="937">
                  <c:v>43200</c:v>
                </c:pt>
                <c:pt idx="938">
                  <c:v>43199</c:v>
                </c:pt>
                <c:pt idx="939">
                  <c:v>43196</c:v>
                </c:pt>
                <c:pt idx="940">
                  <c:v>43195</c:v>
                </c:pt>
                <c:pt idx="941">
                  <c:v>43194</c:v>
                </c:pt>
                <c:pt idx="942">
                  <c:v>43193</c:v>
                </c:pt>
                <c:pt idx="943">
                  <c:v>43192</c:v>
                </c:pt>
                <c:pt idx="944">
                  <c:v>43188</c:v>
                </c:pt>
                <c:pt idx="945">
                  <c:v>43187</c:v>
                </c:pt>
                <c:pt idx="946">
                  <c:v>43186</c:v>
                </c:pt>
                <c:pt idx="947">
                  <c:v>43185</c:v>
                </c:pt>
                <c:pt idx="948">
                  <c:v>43182</c:v>
                </c:pt>
                <c:pt idx="949">
                  <c:v>43181</c:v>
                </c:pt>
                <c:pt idx="950">
                  <c:v>43180</c:v>
                </c:pt>
                <c:pt idx="951">
                  <c:v>43179</c:v>
                </c:pt>
                <c:pt idx="952">
                  <c:v>43178</c:v>
                </c:pt>
                <c:pt idx="953">
                  <c:v>43175</c:v>
                </c:pt>
                <c:pt idx="954">
                  <c:v>43174</c:v>
                </c:pt>
                <c:pt idx="955">
                  <c:v>43173</c:v>
                </c:pt>
                <c:pt idx="956">
                  <c:v>43172</c:v>
                </c:pt>
                <c:pt idx="957">
                  <c:v>43171</c:v>
                </c:pt>
                <c:pt idx="958">
                  <c:v>43168</c:v>
                </c:pt>
                <c:pt idx="959">
                  <c:v>43167</c:v>
                </c:pt>
                <c:pt idx="960">
                  <c:v>43166</c:v>
                </c:pt>
                <c:pt idx="961">
                  <c:v>43165</c:v>
                </c:pt>
                <c:pt idx="962">
                  <c:v>43164</c:v>
                </c:pt>
                <c:pt idx="963">
                  <c:v>43161</c:v>
                </c:pt>
                <c:pt idx="964">
                  <c:v>43160</c:v>
                </c:pt>
                <c:pt idx="965">
                  <c:v>43159</c:v>
                </c:pt>
                <c:pt idx="966">
                  <c:v>43158</c:v>
                </c:pt>
                <c:pt idx="967">
                  <c:v>43157</c:v>
                </c:pt>
                <c:pt idx="968">
                  <c:v>43154</c:v>
                </c:pt>
                <c:pt idx="969">
                  <c:v>43153</c:v>
                </c:pt>
                <c:pt idx="970">
                  <c:v>43152</c:v>
                </c:pt>
                <c:pt idx="971">
                  <c:v>43151</c:v>
                </c:pt>
                <c:pt idx="972">
                  <c:v>43147</c:v>
                </c:pt>
                <c:pt idx="973">
                  <c:v>43146</c:v>
                </c:pt>
                <c:pt idx="974">
                  <c:v>43145</c:v>
                </c:pt>
                <c:pt idx="975">
                  <c:v>43144</c:v>
                </c:pt>
                <c:pt idx="976">
                  <c:v>43143</c:v>
                </c:pt>
                <c:pt idx="977">
                  <c:v>43140</c:v>
                </c:pt>
                <c:pt idx="978">
                  <c:v>43139</c:v>
                </c:pt>
                <c:pt idx="979">
                  <c:v>43138</c:v>
                </c:pt>
                <c:pt idx="980">
                  <c:v>43137</c:v>
                </c:pt>
                <c:pt idx="981">
                  <c:v>43136</c:v>
                </c:pt>
                <c:pt idx="982">
                  <c:v>43133</c:v>
                </c:pt>
                <c:pt idx="983">
                  <c:v>43132</c:v>
                </c:pt>
                <c:pt idx="984">
                  <c:v>43131</c:v>
                </c:pt>
                <c:pt idx="985">
                  <c:v>43130</c:v>
                </c:pt>
                <c:pt idx="986">
                  <c:v>43129</c:v>
                </c:pt>
                <c:pt idx="987">
                  <c:v>43126</c:v>
                </c:pt>
                <c:pt idx="988">
                  <c:v>43125</c:v>
                </c:pt>
                <c:pt idx="989">
                  <c:v>43124</c:v>
                </c:pt>
                <c:pt idx="990">
                  <c:v>43123</c:v>
                </c:pt>
                <c:pt idx="991">
                  <c:v>43122</c:v>
                </c:pt>
                <c:pt idx="992">
                  <c:v>43119</c:v>
                </c:pt>
                <c:pt idx="993">
                  <c:v>43118</c:v>
                </c:pt>
                <c:pt idx="994">
                  <c:v>43117</c:v>
                </c:pt>
                <c:pt idx="995">
                  <c:v>43116</c:v>
                </c:pt>
                <c:pt idx="996">
                  <c:v>43112</c:v>
                </c:pt>
                <c:pt idx="997">
                  <c:v>43111</c:v>
                </c:pt>
                <c:pt idx="998">
                  <c:v>43110</c:v>
                </c:pt>
                <c:pt idx="999">
                  <c:v>43109</c:v>
                </c:pt>
                <c:pt idx="1000">
                  <c:v>43108</c:v>
                </c:pt>
                <c:pt idx="1001">
                  <c:v>43105</c:v>
                </c:pt>
                <c:pt idx="1002">
                  <c:v>43104</c:v>
                </c:pt>
                <c:pt idx="1003">
                  <c:v>43103</c:v>
                </c:pt>
                <c:pt idx="1004">
                  <c:v>43102</c:v>
                </c:pt>
                <c:pt idx="1005">
                  <c:v>43098</c:v>
                </c:pt>
                <c:pt idx="1006">
                  <c:v>43097</c:v>
                </c:pt>
                <c:pt idx="1007">
                  <c:v>43096</c:v>
                </c:pt>
                <c:pt idx="1008">
                  <c:v>43095</c:v>
                </c:pt>
                <c:pt idx="1009">
                  <c:v>43091</c:v>
                </c:pt>
                <c:pt idx="1010">
                  <c:v>43090</c:v>
                </c:pt>
                <c:pt idx="1011">
                  <c:v>43089</c:v>
                </c:pt>
                <c:pt idx="1012">
                  <c:v>43088</c:v>
                </c:pt>
                <c:pt idx="1013">
                  <c:v>43087</c:v>
                </c:pt>
                <c:pt idx="1014">
                  <c:v>43084</c:v>
                </c:pt>
                <c:pt idx="1015">
                  <c:v>43083</c:v>
                </c:pt>
                <c:pt idx="1016">
                  <c:v>43082</c:v>
                </c:pt>
                <c:pt idx="1017">
                  <c:v>43081</c:v>
                </c:pt>
                <c:pt idx="1018">
                  <c:v>43080</c:v>
                </c:pt>
                <c:pt idx="1019">
                  <c:v>43077</c:v>
                </c:pt>
                <c:pt idx="1020">
                  <c:v>43076</c:v>
                </c:pt>
                <c:pt idx="1021">
                  <c:v>43075</c:v>
                </c:pt>
                <c:pt idx="1022">
                  <c:v>43074</c:v>
                </c:pt>
                <c:pt idx="1023">
                  <c:v>43073</c:v>
                </c:pt>
                <c:pt idx="1024">
                  <c:v>43070</c:v>
                </c:pt>
                <c:pt idx="1025">
                  <c:v>43069</c:v>
                </c:pt>
                <c:pt idx="1026">
                  <c:v>43068</c:v>
                </c:pt>
                <c:pt idx="1027">
                  <c:v>43067</c:v>
                </c:pt>
                <c:pt idx="1028">
                  <c:v>43066</c:v>
                </c:pt>
                <c:pt idx="1029">
                  <c:v>43063</c:v>
                </c:pt>
                <c:pt idx="1030">
                  <c:v>43061</c:v>
                </c:pt>
                <c:pt idx="1031">
                  <c:v>43060</c:v>
                </c:pt>
                <c:pt idx="1032">
                  <c:v>43059</c:v>
                </c:pt>
                <c:pt idx="1033">
                  <c:v>43056</c:v>
                </c:pt>
                <c:pt idx="1034">
                  <c:v>43055</c:v>
                </c:pt>
                <c:pt idx="1035">
                  <c:v>43054</c:v>
                </c:pt>
                <c:pt idx="1036">
                  <c:v>43053</c:v>
                </c:pt>
                <c:pt idx="1037">
                  <c:v>43052</c:v>
                </c:pt>
                <c:pt idx="1038">
                  <c:v>43049</c:v>
                </c:pt>
                <c:pt idx="1039">
                  <c:v>43048</c:v>
                </c:pt>
                <c:pt idx="1040">
                  <c:v>43047</c:v>
                </c:pt>
                <c:pt idx="1041">
                  <c:v>43046</c:v>
                </c:pt>
                <c:pt idx="1042">
                  <c:v>43045</c:v>
                </c:pt>
                <c:pt idx="1043">
                  <c:v>43042</c:v>
                </c:pt>
                <c:pt idx="1044">
                  <c:v>43041</c:v>
                </c:pt>
                <c:pt idx="1045">
                  <c:v>43040</c:v>
                </c:pt>
                <c:pt idx="1046">
                  <c:v>43039</c:v>
                </c:pt>
                <c:pt idx="1047">
                  <c:v>43038</c:v>
                </c:pt>
                <c:pt idx="1048">
                  <c:v>43035</c:v>
                </c:pt>
                <c:pt idx="1049">
                  <c:v>43034</c:v>
                </c:pt>
                <c:pt idx="1050">
                  <c:v>43033</c:v>
                </c:pt>
                <c:pt idx="1051">
                  <c:v>43032</c:v>
                </c:pt>
                <c:pt idx="1052">
                  <c:v>43031</c:v>
                </c:pt>
                <c:pt idx="1053">
                  <c:v>43028</c:v>
                </c:pt>
                <c:pt idx="1054">
                  <c:v>43027</c:v>
                </c:pt>
                <c:pt idx="1055">
                  <c:v>43026</c:v>
                </c:pt>
                <c:pt idx="1056">
                  <c:v>43025</c:v>
                </c:pt>
                <c:pt idx="1057">
                  <c:v>43024</c:v>
                </c:pt>
                <c:pt idx="1058">
                  <c:v>43021</c:v>
                </c:pt>
                <c:pt idx="1059">
                  <c:v>43020</c:v>
                </c:pt>
                <c:pt idx="1060">
                  <c:v>43019</c:v>
                </c:pt>
                <c:pt idx="1061">
                  <c:v>43018</c:v>
                </c:pt>
                <c:pt idx="1062">
                  <c:v>43014</c:v>
                </c:pt>
                <c:pt idx="1063">
                  <c:v>43013</c:v>
                </c:pt>
                <c:pt idx="1064">
                  <c:v>43012</c:v>
                </c:pt>
                <c:pt idx="1065">
                  <c:v>43011</c:v>
                </c:pt>
                <c:pt idx="1066">
                  <c:v>43010</c:v>
                </c:pt>
                <c:pt idx="1067">
                  <c:v>43007</c:v>
                </c:pt>
                <c:pt idx="1068">
                  <c:v>43006</c:v>
                </c:pt>
                <c:pt idx="1069">
                  <c:v>43005</c:v>
                </c:pt>
                <c:pt idx="1070">
                  <c:v>43004</c:v>
                </c:pt>
                <c:pt idx="1071">
                  <c:v>43003</c:v>
                </c:pt>
                <c:pt idx="1072">
                  <c:v>43000</c:v>
                </c:pt>
                <c:pt idx="1073">
                  <c:v>42999</c:v>
                </c:pt>
                <c:pt idx="1074">
                  <c:v>42998</c:v>
                </c:pt>
                <c:pt idx="1075">
                  <c:v>42997</c:v>
                </c:pt>
                <c:pt idx="1076">
                  <c:v>42996</c:v>
                </c:pt>
                <c:pt idx="1077">
                  <c:v>42993</c:v>
                </c:pt>
                <c:pt idx="1078">
                  <c:v>42992</c:v>
                </c:pt>
                <c:pt idx="1079">
                  <c:v>42991</c:v>
                </c:pt>
                <c:pt idx="1080">
                  <c:v>42990</c:v>
                </c:pt>
                <c:pt idx="1081">
                  <c:v>42989</c:v>
                </c:pt>
                <c:pt idx="1082">
                  <c:v>42986</c:v>
                </c:pt>
                <c:pt idx="1083">
                  <c:v>42985</c:v>
                </c:pt>
                <c:pt idx="1084">
                  <c:v>42984</c:v>
                </c:pt>
                <c:pt idx="1085">
                  <c:v>42983</c:v>
                </c:pt>
                <c:pt idx="1086">
                  <c:v>42979</c:v>
                </c:pt>
                <c:pt idx="1087">
                  <c:v>42978</c:v>
                </c:pt>
                <c:pt idx="1088">
                  <c:v>42977</c:v>
                </c:pt>
                <c:pt idx="1089">
                  <c:v>42976</c:v>
                </c:pt>
                <c:pt idx="1090">
                  <c:v>42975</c:v>
                </c:pt>
                <c:pt idx="1091">
                  <c:v>42972</c:v>
                </c:pt>
                <c:pt idx="1092">
                  <c:v>42971</c:v>
                </c:pt>
                <c:pt idx="1093">
                  <c:v>42970</c:v>
                </c:pt>
                <c:pt idx="1094">
                  <c:v>42969</c:v>
                </c:pt>
                <c:pt idx="1095">
                  <c:v>42968</c:v>
                </c:pt>
                <c:pt idx="1096">
                  <c:v>42965</c:v>
                </c:pt>
                <c:pt idx="1097">
                  <c:v>42964</c:v>
                </c:pt>
                <c:pt idx="1098">
                  <c:v>42963</c:v>
                </c:pt>
                <c:pt idx="1099">
                  <c:v>42962</c:v>
                </c:pt>
                <c:pt idx="1100">
                  <c:v>42961</c:v>
                </c:pt>
                <c:pt idx="1101">
                  <c:v>42957</c:v>
                </c:pt>
                <c:pt idx="1102">
                  <c:v>42956</c:v>
                </c:pt>
                <c:pt idx="1103">
                  <c:v>42955</c:v>
                </c:pt>
                <c:pt idx="1104">
                  <c:v>42954</c:v>
                </c:pt>
                <c:pt idx="1105">
                  <c:v>42951</c:v>
                </c:pt>
                <c:pt idx="1106">
                  <c:v>42950</c:v>
                </c:pt>
                <c:pt idx="1107">
                  <c:v>42949</c:v>
                </c:pt>
                <c:pt idx="1108">
                  <c:v>42948</c:v>
                </c:pt>
                <c:pt idx="1109">
                  <c:v>42947</c:v>
                </c:pt>
                <c:pt idx="1110">
                  <c:v>42944</c:v>
                </c:pt>
                <c:pt idx="1111">
                  <c:v>42943</c:v>
                </c:pt>
                <c:pt idx="1112">
                  <c:v>42942</c:v>
                </c:pt>
                <c:pt idx="1113">
                  <c:v>42941</c:v>
                </c:pt>
                <c:pt idx="1114">
                  <c:v>42940</c:v>
                </c:pt>
                <c:pt idx="1115">
                  <c:v>42937</c:v>
                </c:pt>
                <c:pt idx="1116">
                  <c:v>42936</c:v>
                </c:pt>
                <c:pt idx="1117">
                  <c:v>42935</c:v>
                </c:pt>
                <c:pt idx="1118">
                  <c:v>42934</c:v>
                </c:pt>
                <c:pt idx="1119">
                  <c:v>42933</c:v>
                </c:pt>
                <c:pt idx="1120">
                  <c:v>42930</c:v>
                </c:pt>
                <c:pt idx="1121">
                  <c:v>42929</c:v>
                </c:pt>
                <c:pt idx="1122">
                  <c:v>42928</c:v>
                </c:pt>
                <c:pt idx="1123">
                  <c:v>42927</c:v>
                </c:pt>
                <c:pt idx="1124">
                  <c:v>42926</c:v>
                </c:pt>
                <c:pt idx="1125">
                  <c:v>42923</c:v>
                </c:pt>
                <c:pt idx="1126">
                  <c:v>42922</c:v>
                </c:pt>
                <c:pt idx="1127">
                  <c:v>42921</c:v>
                </c:pt>
                <c:pt idx="1128">
                  <c:v>42916</c:v>
                </c:pt>
                <c:pt idx="1129">
                  <c:v>42915</c:v>
                </c:pt>
                <c:pt idx="1130">
                  <c:v>42914</c:v>
                </c:pt>
                <c:pt idx="1131">
                  <c:v>42913</c:v>
                </c:pt>
                <c:pt idx="1132">
                  <c:v>42912</c:v>
                </c:pt>
                <c:pt idx="1133">
                  <c:v>42909</c:v>
                </c:pt>
                <c:pt idx="1134">
                  <c:v>42908</c:v>
                </c:pt>
                <c:pt idx="1135">
                  <c:v>42907</c:v>
                </c:pt>
                <c:pt idx="1136">
                  <c:v>42906</c:v>
                </c:pt>
                <c:pt idx="1137">
                  <c:v>42905</c:v>
                </c:pt>
                <c:pt idx="1138">
                  <c:v>42902</c:v>
                </c:pt>
                <c:pt idx="1139">
                  <c:v>42901</c:v>
                </c:pt>
                <c:pt idx="1140">
                  <c:v>42900</c:v>
                </c:pt>
                <c:pt idx="1141">
                  <c:v>42899</c:v>
                </c:pt>
                <c:pt idx="1142">
                  <c:v>42898</c:v>
                </c:pt>
                <c:pt idx="1143">
                  <c:v>42895</c:v>
                </c:pt>
                <c:pt idx="1144">
                  <c:v>42894</c:v>
                </c:pt>
                <c:pt idx="1145">
                  <c:v>42893</c:v>
                </c:pt>
                <c:pt idx="1146">
                  <c:v>42892</c:v>
                </c:pt>
                <c:pt idx="1147">
                  <c:v>42891</c:v>
                </c:pt>
                <c:pt idx="1148">
                  <c:v>42888</c:v>
                </c:pt>
                <c:pt idx="1149">
                  <c:v>42887</c:v>
                </c:pt>
                <c:pt idx="1150">
                  <c:v>42886</c:v>
                </c:pt>
                <c:pt idx="1151">
                  <c:v>42885</c:v>
                </c:pt>
                <c:pt idx="1152">
                  <c:v>42881</c:v>
                </c:pt>
                <c:pt idx="1153">
                  <c:v>42880</c:v>
                </c:pt>
                <c:pt idx="1154">
                  <c:v>42879</c:v>
                </c:pt>
                <c:pt idx="1155">
                  <c:v>42878</c:v>
                </c:pt>
                <c:pt idx="1156">
                  <c:v>42877</c:v>
                </c:pt>
                <c:pt idx="1157">
                  <c:v>42874</c:v>
                </c:pt>
                <c:pt idx="1158">
                  <c:v>42873</c:v>
                </c:pt>
                <c:pt idx="1159">
                  <c:v>42872</c:v>
                </c:pt>
                <c:pt idx="1160">
                  <c:v>42871</c:v>
                </c:pt>
                <c:pt idx="1161">
                  <c:v>42870</c:v>
                </c:pt>
                <c:pt idx="1162">
                  <c:v>42867</c:v>
                </c:pt>
                <c:pt idx="1163">
                  <c:v>42866</c:v>
                </c:pt>
                <c:pt idx="1164">
                  <c:v>42865</c:v>
                </c:pt>
                <c:pt idx="1165">
                  <c:v>42864</c:v>
                </c:pt>
                <c:pt idx="1166">
                  <c:v>42863</c:v>
                </c:pt>
                <c:pt idx="1167">
                  <c:v>42860</c:v>
                </c:pt>
                <c:pt idx="1168">
                  <c:v>42859</c:v>
                </c:pt>
                <c:pt idx="1169">
                  <c:v>42858</c:v>
                </c:pt>
                <c:pt idx="1170">
                  <c:v>42857</c:v>
                </c:pt>
                <c:pt idx="1171">
                  <c:v>42856</c:v>
                </c:pt>
                <c:pt idx="1172">
                  <c:v>42853</c:v>
                </c:pt>
                <c:pt idx="1173">
                  <c:v>42852</c:v>
                </c:pt>
                <c:pt idx="1174">
                  <c:v>42851</c:v>
                </c:pt>
                <c:pt idx="1175">
                  <c:v>42850</c:v>
                </c:pt>
                <c:pt idx="1176">
                  <c:v>42849</c:v>
                </c:pt>
                <c:pt idx="1177">
                  <c:v>42846</c:v>
                </c:pt>
                <c:pt idx="1178">
                  <c:v>42845</c:v>
                </c:pt>
                <c:pt idx="1179">
                  <c:v>42844</c:v>
                </c:pt>
                <c:pt idx="1180">
                  <c:v>42843</c:v>
                </c:pt>
                <c:pt idx="1181">
                  <c:v>42842</c:v>
                </c:pt>
                <c:pt idx="1182">
                  <c:v>42838</c:v>
                </c:pt>
                <c:pt idx="1183">
                  <c:v>42837</c:v>
                </c:pt>
                <c:pt idx="1184">
                  <c:v>42836</c:v>
                </c:pt>
                <c:pt idx="1185">
                  <c:v>42835</c:v>
                </c:pt>
                <c:pt idx="1186">
                  <c:v>42832</c:v>
                </c:pt>
                <c:pt idx="1187">
                  <c:v>42831</c:v>
                </c:pt>
                <c:pt idx="1188">
                  <c:v>42830</c:v>
                </c:pt>
                <c:pt idx="1189">
                  <c:v>42829</c:v>
                </c:pt>
                <c:pt idx="1190">
                  <c:v>42828</c:v>
                </c:pt>
                <c:pt idx="1191">
                  <c:v>42825</c:v>
                </c:pt>
                <c:pt idx="1192">
                  <c:v>42824</c:v>
                </c:pt>
                <c:pt idx="1193">
                  <c:v>42823</c:v>
                </c:pt>
                <c:pt idx="1194">
                  <c:v>42822</c:v>
                </c:pt>
                <c:pt idx="1195">
                  <c:v>42821</c:v>
                </c:pt>
                <c:pt idx="1196">
                  <c:v>42818</c:v>
                </c:pt>
                <c:pt idx="1197">
                  <c:v>42817</c:v>
                </c:pt>
                <c:pt idx="1198">
                  <c:v>42816</c:v>
                </c:pt>
                <c:pt idx="1199">
                  <c:v>42815</c:v>
                </c:pt>
                <c:pt idx="1200">
                  <c:v>42814</c:v>
                </c:pt>
                <c:pt idx="1201">
                  <c:v>42811</c:v>
                </c:pt>
                <c:pt idx="1202">
                  <c:v>42810</c:v>
                </c:pt>
                <c:pt idx="1203">
                  <c:v>42809</c:v>
                </c:pt>
                <c:pt idx="1204">
                  <c:v>42808</c:v>
                </c:pt>
                <c:pt idx="1205">
                  <c:v>42807</c:v>
                </c:pt>
                <c:pt idx="1206">
                  <c:v>42804</c:v>
                </c:pt>
                <c:pt idx="1207">
                  <c:v>42803</c:v>
                </c:pt>
                <c:pt idx="1208">
                  <c:v>42802</c:v>
                </c:pt>
                <c:pt idx="1209">
                  <c:v>42801</c:v>
                </c:pt>
                <c:pt idx="1210">
                  <c:v>42800</c:v>
                </c:pt>
                <c:pt idx="1211">
                  <c:v>42797</c:v>
                </c:pt>
                <c:pt idx="1212">
                  <c:v>42796</c:v>
                </c:pt>
                <c:pt idx="1213">
                  <c:v>42795</c:v>
                </c:pt>
                <c:pt idx="1214">
                  <c:v>42794</c:v>
                </c:pt>
                <c:pt idx="1215">
                  <c:v>42793</c:v>
                </c:pt>
                <c:pt idx="1216">
                  <c:v>42790</c:v>
                </c:pt>
                <c:pt idx="1217">
                  <c:v>42789</c:v>
                </c:pt>
                <c:pt idx="1218">
                  <c:v>42788</c:v>
                </c:pt>
                <c:pt idx="1219">
                  <c:v>42787</c:v>
                </c:pt>
                <c:pt idx="1220">
                  <c:v>42783</c:v>
                </c:pt>
                <c:pt idx="1221">
                  <c:v>42782</c:v>
                </c:pt>
                <c:pt idx="1222">
                  <c:v>42781</c:v>
                </c:pt>
                <c:pt idx="1223">
                  <c:v>42780</c:v>
                </c:pt>
                <c:pt idx="1224">
                  <c:v>42779</c:v>
                </c:pt>
                <c:pt idx="1225">
                  <c:v>42776</c:v>
                </c:pt>
                <c:pt idx="1226">
                  <c:v>42775</c:v>
                </c:pt>
                <c:pt idx="1227">
                  <c:v>42774</c:v>
                </c:pt>
                <c:pt idx="1228">
                  <c:v>42773</c:v>
                </c:pt>
                <c:pt idx="1229">
                  <c:v>42772</c:v>
                </c:pt>
                <c:pt idx="1230">
                  <c:v>42769</c:v>
                </c:pt>
                <c:pt idx="1231">
                  <c:v>42768</c:v>
                </c:pt>
                <c:pt idx="1232">
                  <c:v>42767</c:v>
                </c:pt>
                <c:pt idx="1233">
                  <c:v>42766</c:v>
                </c:pt>
                <c:pt idx="1234">
                  <c:v>42765</c:v>
                </c:pt>
                <c:pt idx="1235">
                  <c:v>42762</c:v>
                </c:pt>
                <c:pt idx="1236">
                  <c:v>42761</c:v>
                </c:pt>
                <c:pt idx="1237">
                  <c:v>42760</c:v>
                </c:pt>
                <c:pt idx="1238">
                  <c:v>42759</c:v>
                </c:pt>
                <c:pt idx="1239">
                  <c:v>42758</c:v>
                </c:pt>
                <c:pt idx="1240">
                  <c:v>42755</c:v>
                </c:pt>
                <c:pt idx="1241">
                  <c:v>42754</c:v>
                </c:pt>
                <c:pt idx="1242">
                  <c:v>42753</c:v>
                </c:pt>
                <c:pt idx="1243">
                  <c:v>42752</c:v>
                </c:pt>
                <c:pt idx="1244">
                  <c:v>42748</c:v>
                </c:pt>
                <c:pt idx="1245">
                  <c:v>42747</c:v>
                </c:pt>
                <c:pt idx="1246">
                  <c:v>42746</c:v>
                </c:pt>
                <c:pt idx="1247">
                  <c:v>42745</c:v>
                </c:pt>
                <c:pt idx="1248">
                  <c:v>42744</c:v>
                </c:pt>
                <c:pt idx="1249">
                  <c:v>42741</c:v>
                </c:pt>
                <c:pt idx="1250">
                  <c:v>42740</c:v>
                </c:pt>
                <c:pt idx="1251">
                  <c:v>42739</c:v>
                </c:pt>
                <c:pt idx="1252">
                  <c:v>42738</c:v>
                </c:pt>
                <c:pt idx="1253">
                  <c:v>42734</c:v>
                </c:pt>
                <c:pt idx="1254">
                  <c:v>42733</c:v>
                </c:pt>
                <c:pt idx="1255">
                  <c:v>42732</c:v>
                </c:pt>
                <c:pt idx="1256">
                  <c:v>42731</c:v>
                </c:pt>
                <c:pt idx="1257">
                  <c:v>42730</c:v>
                </c:pt>
                <c:pt idx="1258">
                  <c:v>42727</c:v>
                </c:pt>
                <c:pt idx="1259">
                  <c:v>42726</c:v>
                </c:pt>
                <c:pt idx="1260">
                  <c:v>42725</c:v>
                </c:pt>
                <c:pt idx="1261">
                  <c:v>42724</c:v>
                </c:pt>
                <c:pt idx="1262">
                  <c:v>42723</c:v>
                </c:pt>
                <c:pt idx="1263">
                  <c:v>42720</c:v>
                </c:pt>
                <c:pt idx="1264">
                  <c:v>42719</c:v>
                </c:pt>
                <c:pt idx="1265">
                  <c:v>42718</c:v>
                </c:pt>
                <c:pt idx="1266">
                  <c:v>42717</c:v>
                </c:pt>
                <c:pt idx="1267">
                  <c:v>42716</c:v>
                </c:pt>
                <c:pt idx="1268">
                  <c:v>42713</c:v>
                </c:pt>
                <c:pt idx="1269">
                  <c:v>42712</c:v>
                </c:pt>
                <c:pt idx="1270">
                  <c:v>42711</c:v>
                </c:pt>
                <c:pt idx="1271">
                  <c:v>42710</c:v>
                </c:pt>
                <c:pt idx="1272">
                  <c:v>42709</c:v>
                </c:pt>
                <c:pt idx="1273">
                  <c:v>42706</c:v>
                </c:pt>
                <c:pt idx="1274">
                  <c:v>42705</c:v>
                </c:pt>
                <c:pt idx="1275">
                  <c:v>42704</c:v>
                </c:pt>
                <c:pt idx="1276">
                  <c:v>42703</c:v>
                </c:pt>
                <c:pt idx="1277">
                  <c:v>42702</c:v>
                </c:pt>
                <c:pt idx="1278">
                  <c:v>42699</c:v>
                </c:pt>
                <c:pt idx="1279">
                  <c:v>42698</c:v>
                </c:pt>
                <c:pt idx="1280">
                  <c:v>42697</c:v>
                </c:pt>
                <c:pt idx="1281">
                  <c:v>42696</c:v>
                </c:pt>
                <c:pt idx="1282">
                  <c:v>42695</c:v>
                </c:pt>
                <c:pt idx="1283">
                  <c:v>42692</c:v>
                </c:pt>
                <c:pt idx="1284">
                  <c:v>42691</c:v>
                </c:pt>
                <c:pt idx="1285">
                  <c:v>42690</c:v>
                </c:pt>
                <c:pt idx="1286">
                  <c:v>42689</c:v>
                </c:pt>
                <c:pt idx="1287">
                  <c:v>42688</c:v>
                </c:pt>
                <c:pt idx="1288">
                  <c:v>42685</c:v>
                </c:pt>
                <c:pt idx="1289">
                  <c:v>42684</c:v>
                </c:pt>
                <c:pt idx="1290">
                  <c:v>42683</c:v>
                </c:pt>
                <c:pt idx="1291">
                  <c:v>42682</c:v>
                </c:pt>
                <c:pt idx="1292">
                  <c:v>42681</c:v>
                </c:pt>
                <c:pt idx="1293">
                  <c:v>42678</c:v>
                </c:pt>
                <c:pt idx="1294">
                  <c:v>42677</c:v>
                </c:pt>
                <c:pt idx="1295">
                  <c:v>42676</c:v>
                </c:pt>
                <c:pt idx="1296">
                  <c:v>42675</c:v>
                </c:pt>
                <c:pt idx="1297">
                  <c:v>42674</c:v>
                </c:pt>
                <c:pt idx="1298">
                  <c:v>42671</c:v>
                </c:pt>
                <c:pt idx="1299">
                  <c:v>42670</c:v>
                </c:pt>
                <c:pt idx="1300">
                  <c:v>42669</c:v>
                </c:pt>
                <c:pt idx="1301">
                  <c:v>42668</c:v>
                </c:pt>
                <c:pt idx="1302">
                  <c:v>42667</c:v>
                </c:pt>
                <c:pt idx="1303">
                  <c:v>42664</c:v>
                </c:pt>
                <c:pt idx="1304">
                  <c:v>42663</c:v>
                </c:pt>
                <c:pt idx="1305">
                  <c:v>42662</c:v>
                </c:pt>
                <c:pt idx="1306">
                  <c:v>42661</c:v>
                </c:pt>
                <c:pt idx="1307">
                  <c:v>42660</c:v>
                </c:pt>
                <c:pt idx="1308">
                  <c:v>42657</c:v>
                </c:pt>
                <c:pt idx="1309">
                  <c:v>42656</c:v>
                </c:pt>
                <c:pt idx="1310">
                  <c:v>42655</c:v>
                </c:pt>
                <c:pt idx="1311">
                  <c:v>42654</c:v>
                </c:pt>
                <c:pt idx="1312">
                  <c:v>42653</c:v>
                </c:pt>
                <c:pt idx="1313">
                  <c:v>42650</c:v>
                </c:pt>
                <c:pt idx="1314">
                  <c:v>42649</c:v>
                </c:pt>
                <c:pt idx="1315">
                  <c:v>42648</c:v>
                </c:pt>
                <c:pt idx="1316">
                  <c:v>42647</c:v>
                </c:pt>
                <c:pt idx="1317">
                  <c:v>42646</c:v>
                </c:pt>
                <c:pt idx="1318">
                  <c:v>42643</c:v>
                </c:pt>
                <c:pt idx="1319">
                  <c:v>42642</c:v>
                </c:pt>
                <c:pt idx="1320">
                  <c:v>42641</c:v>
                </c:pt>
                <c:pt idx="1321">
                  <c:v>42640</c:v>
                </c:pt>
                <c:pt idx="1322">
                  <c:v>42639</c:v>
                </c:pt>
                <c:pt idx="1323">
                  <c:v>42636</c:v>
                </c:pt>
                <c:pt idx="1324">
                  <c:v>42635</c:v>
                </c:pt>
                <c:pt idx="1325">
                  <c:v>42634</c:v>
                </c:pt>
                <c:pt idx="1326">
                  <c:v>42633</c:v>
                </c:pt>
                <c:pt idx="1327">
                  <c:v>42632</c:v>
                </c:pt>
                <c:pt idx="1328">
                  <c:v>42629</c:v>
                </c:pt>
                <c:pt idx="1329">
                  <c:v>42628</c:v>
                </c:pt>
                <c:pt idx="1330">
                  <c:v>42627</c:v>
                </c:pt>
                <c:pt idx="1331">
                  <c:v>42626</c:v>
                </c:pt>
                <c:pt idx="1332">
                  <c:v>42625</c:v>
                </c:pt>
                <c:pt idx="1333">
                  <c:v>42622</c:v>
                </c:pt>
                <c:pt idx="1334">
                  <c:v>42621</c:v>
                </c:pt>
                <c:pt idx="1335">
                  <c:v>42620</c:v>
                </c:pt>
                <c:pt idx="1336">
                  <c:v>42619</c:v>
                </c:pt>
                <c:pt idx="1337">
                  <c:v>42618</c:v>
                </c:pt>
                <c:pt idx="1338">
                  <c:v>42615</c:v>
                </c:pt>
                <c:pt idx="1339">
                  <c:v>42614</c:v>
                </c:pt>
                <c:pt idx="1340">
                  <c:v>42613</c:v>
                </c:pt>
                <c:pt idx="1341">
                  <c:v>42612</c:v>
                </c:pt>
                <c:pt idx="1342">
                  <c:v>42611</c:v>
                </c:pt>
                <c:pt idx="1343">
                  <c:v>42608</c:v>
                </c:pt>
                <c:pt idx="1344">
                  <c:v>42607</c:v>
                </c:pt>
                <c:pt idx="1345">
                  <c:v>42606</c:v>
                </c:pt>
                <c:pt idx="1346">
                  <c:v>42605</c:v>
                </c:pt>
                <c:pt idx="1347">
                  <c:v>42604</c:v>
                </c:pt>
                <c:pt idx="1348">
                  <c:v>42601</c:v>
                </c:pt>
                <c:pt idx="1349">
                  <c:v>42600</c:v>
                </c:pt>
                <c:pt idx="1350">
                  <c:v>42599</c:v>
                </c:pt>
                <c:pt idx="1351">
                  <c:v>42598</c:v>
                </c:pt>
                <c:pt idx="1352">
                  <c:v>42597</c:v>
                </c:pt>
                <c:pt idx="1353">
                  <c:v>42594</c:v>
                </c:pt>
                <c:pt idx="1354">
                  <c:v>42593</c:v>
                </c:pt>
                <c:pt idx="1355">
                  <c:v>42592</c:v>
                </c:pt>
                <c:pt idx="1356">
                  <c:v>42591</c:v>
                </c:pt>
                <c:pt idx="1357">
                  <c:v>42590</c:v>
                </c:pt>
                <c:pt idx="1358">
                  <c:v>42587</c:v>
                </c:pt>
                <c:pt idx="1359">
                  <c:v>42586</c:v>
                </c:pt>
                <c:pt idx="1360">
                  <c:v>42585</c:v>
                </c:pt>
                <c:pt idx="1361">
                  <c:v>42584</c:v>
                </c:pt>
                <c:pt idx="1362">
                  <c:v>42583</c:v>
                </c:pt>
                <c:pt idx="1363">
                  <c:v>42580</c:v>
                </c:pt>
                <c:pt idx="1364">
                  <c:v>42579</c:v>
                </c:pt>
                <c:pt idx="1365">
                  <c:v>42578</c:v>
                </c:pt>
                <c:pt idx="1366">
                  <c:v>42577</c:v>
                </c:pt>
                <c:pt idx="1367">
                  <c:v>42576</c:v>
                </c:pt>
                <c:pt idx="1368">
                  <c:v>42573</c:v>
                </c:pt>
                <c:pt idx="1369">
                  <c:v>42572</c:v>
                </c:pt>
                <c:pt idx="1370">
                  <c:v>42571</c:v>
                </c:pt>
                <c:pt idx="1371">
                  <c:v>42570</c:v>
                </c:pt>
                <c:pt idx="1372">
                  <c:v>42569</c:v>
                </c:pt>
                <c:pt idx="1373">
                  <c:v>42566</c:v>
                </c:pt>
                <c:pt idx="1374">
                  <c:v>42565</c:v>
                </c:pt>
                <c:pt idx="1375">
                  <c:v>42564</c:v>
                </c:pt>
                <c:pt idx="1376">
                  <c:v>42563</c:v>
                </c:pt>
                <c:pt idx="1377">
                  <c:v>42562</c:v>
                </c:pt>
                <c:pt idx="1378">
                  <c:v>42559</c:v>
                </c:pt>
                <c:pt idx="1379">
                  <c:v>42558</c:v>
                </c:pt>
                <c:pt idx="1380">
                  <c:v>42557</c:v>
                </c:pt>
                <c:pt idx="1381">
                  <c:v>42556</c:v>
                </c:pt>
                <c:pt idx="1382">
                  <c:v>42555</c:v>
                </c:pt>
                <c:pt idx="1383">
                  <c:v>42552</c:v>
                </c:pt>
                <c:pt idx="1384">
                  <c:v>42551</c:v>
                </c:pt>
                <c:pt idx="1385">
                  <c:v>42550</c:v>
                </c:pt>
                <c:pt idx="1386">
                  <c:v>42549</c:v>
                </c:pt>
                <c:pt idx="1387">
                  <c:v>42548</c:v>
                </c:pt>
                <c:pt idx="1388">
                  <c:v>42545</c:v>
                </c:pt>
                <c:pt idx="1389">
                  <c:v>42544</c:v>
                </c:pt>
                <c:pt idx="1390">
                  <c:v>42543</c:v>
                </c:pt>
                <c:pt idx="1391">
                  <c:v>42542</c:v>
                </c:pt>
                <c:pt idx="1392">
                  <c:v>42541</c:v>
                </c:pt>
                <c:pt idx="1393">
                  <c:v>42538</c:v>
                </c:pt>
                <c:pt idx="1394">
                  <c:v>42537</c:v>
                </c:pt>
                <c:pt idx="1395">
                  <c:v>42536</c:v>
                </c:pt>
                <c:pt idx="1396">
                  <c:v>42535</c:v>
                </c:pt>
                <c:pt idx="1397">
                  <c:v>42534</c:v>
                </c:pt>
                <c:pt idx="1398">
                  <c:v>42531</c:v>
                </c:pt>
                <c:pt idx="1399">
                  <c:v>42530</c:v>
                </c:pt>
                <c:pt idx="1400">
                  <c:v>42529</c:v>
                </c:pt>
                <c:pt idx="1401">
                  <c:v>42528</c:v>
                </c:pt>
                <c:pt idx="1402">
                  <c:v>42527</c:v>
                </c:pt>
                <c:pt idx="1403">
                  <c:v>42524</c:v>
                </c:pt>
                <c:pt idx="1404">
                  <c:v>42523</c:v>
                </c:pt>
                <c:pt idx="1405">
                  <c:v>42522</c:v>
                </c:pt>
                <c:pt idx="1406">
                  <c:v>42521</c:v>
                </c:pt>
                <c:pt idx="1407">
                  <c:v>42520</c:v>
                </c:pt>
                <c:pt idx="1408">
                  <c:v>42517</c:v>
                </c:pt>
                <c:pt idx="1409">
                  <c:v>42516</c:v>
                </c:pt>
                <c:pt idx="1410">
                  <c:v>42515</c:v>
                </c:pt>
                <c:pt idx="1411">
                  <c:v>42514</c:v>
                </c:pt>
                <c:pt idx="1412">
                  <c:v>42513</c:v>
                </c:pt>
                <c:pt idx="1413">
                  <c:v>42510</c:v>
                </c:pt>
                <c:pt idx="1414">
                  <c:v>42509</c:v>
                </c:pt>
                <c:pt idx="1415">
                  <c:v>42508</c:v>
                </c:pt>
                <c:pt idx="1416">
                  <c:v>42507</c:v>
                </c:pt>
                <c:pt idx="1417">
                  <c:v>42506</c:v>
                </c:pt>
                <c:pt idx="1418">
                  <c:v>42503</c:v>
                </c:pt>
                <c:pt idx="1419">
                  <c:v>42502</c:v>
                </c:pt>
                <c:pt idx="1420">
                  <c:v>42501</c:v>
                </c:pt>
                <c:pt idx="1421">
                  <c:v>42500</c:v>
                </c:pt>
                <c:pt idx="1422">
                  <c:v>42499</c:v>
                </c:pt>
                <c:pt idx="1423">
                  <c:v>42496</c:v>
                </c:pt>
                <c:pt idx="1424">
                  <c:v>42495</c:v>
                </c:pt>
                <c:pt idx="1425">
                  <c:v>42494</c:v>
                </c:pt>
                <c:pt idx="1426">
                  <c:v>42493</c:v>
                </c:pt>
                <c:pt idx="1427">
                  <c:v>42492</c:v>
                </c:pt>
                <c:pt idx="1428">
                  <c:v>42489</c:v>
                </c:pt>
                <c:pt idx="1429">
                  <c:v>42488</c:v>
                </c:pt>
                <c:pt idx="1430">
                  <c:v>42487</c:v>
                </c:pt>
                <c:pt idx="1431">
                  <c:v>42486</c:v>
                </c:pt>
                <c:pt idx="1432">
                  <c:v>42485</c:v>
                </c:pt>
                <c:pt idx="1433">
                  <c:v>42482</c:v>
                </c:pt>
                <c:pt idx="1434">
                  <c:v>42481</c:v>
                </c:pt>
                <c:pt idx="1435">
                  <c:v>42480</c:v>
                </c:pt>
                <c:pt idx="1436">
                  <c:v>42479</c:v>
                </c:pt>
                <c:pt idx="1437">
                  <c:v>42478</c:v>
                </c:pt>
                <c:pt idx="1438">
                  <c:v>42475</c:v>
                </c:pt>
                <c:pt idx="1439">
                  <c:v>42474</c:v>
                </c:pt>
                <c:pt idx="1440">
                  <c:v>42473</c:v>
                </c:pt>
                <c:pt idx="1441">
                  <c:v>42472</c:v>
                </c:pt>
                <c:pt idx="1442">
                  <c:v>42471</c:v>
                </c:pt>
                <c:pt idx="1443">
                  <c:v>42468</c:v>
                </c:pt>
                <c:pt idx="1444">
                  <c:v>42467</c:v>
                </c:pt>
                <c:pt idx="1445">
                  <c:v>42466</c:v>
                </c:pt>
                <c:pt idx="1446">
                  <c:v>42465</c:v>
                </c:pt>
                <c:pt idx="1447">
                  <c:v>42464</c:v>
                </c:pt>
                <c:pt idx="1448">
                  <c:v>42461</c:v>
                </c:pt>
                <c:pt idx="1449">
                  <c:v>42460</c:v>
                </c:pt>
                <c:pt idx="1450">
                  <c:v>42459</c:v>
                </c:pt>
                <c:pt idx="1451">
                  <c:v>42458</c:v>
                </c:pt>
                <c:pt idx="1452">
                  <c:v>42457</c:v>
                </c:pt>
                <c:pt idx="1453">
                  <c:v>42454</c:v>
                </c:pt>
                <c:pt idx="1454">
                  <c:v>42453</c:v>
                </c:pt>
                <c:pt idx="1455">
                  <c:v>42452</c:v>
                </c:pt>
                <c:pt idx="1456">
                  <c:v>42451</c:v>
                </c:pt>
                <c:pt idx="1457">
                  <c:v>42450</c:v>
                </c:pt>
                <c:pt idx="1458">
                  <c:v>42447</c:v>
                </c:pt>
                <c:pt idx="1459">
                  <c:v>42446</c:v>
                </c:pt>
                <c:pt idx="1460">
                  <c:v>42445</c:v>
                </c:pt>
                <c:pt idx="1461">
                  <c:v>42444</c:v>
                </c:pt>
                <c:pt idx="1462">
                  <c:v>42443</c:v>
                </c:pt>
                <c:pt idx="1463">
                  <c:v>42440</c:v>
                </c:pt>
                <c:pt idx="1464">
                  <c:v>42439</c:v>
                </c:pt>
                <c:pt idx="1465">
                  <c:v>42438</c:v>
                </c:pt>
                <c:pt idx="1466">
                  <c:v>42437</c:v>
                </c:pt>
                <c:pt idx="1467">
                  <c:v>42436</c:v>
                </c:pt>
                <c:pt idx="1468">
                  <c:v>42433</c:v>
                </c:pt>
                <c:pt idx="1469">
                  <c:v>42432</c:v>
                </c:pt>
                <c:pt idx="1470">
                  <c:v>42431</c:v>
                </c:pt>
                <c:pt idx="1471">
                  <c:v>42430</c:v>
                </c:pt>
                <c:pt idx="1472">
                  <c:v>42429</c:v>
                </c:pt>
                <c:pt idx="1473">
                  <c:v>42426</c:v>
                </c:pt>
                <c:pt idx="1474">
                  <c:v>42425</c:v>
                </c:pt>
                <c:pt idx="1475">
                  <c:v>42424</c:v>
                </c:pt>
                <c:pt idx="1476">
                  <c:v>42423</c:v>
                </c:pt>
                <c:pt idx="1477">
                  <c:v>42422</c:v>
                </c:pt>
                <c:pt idx="1478">
                  <c:v>42419</c:v>
                </c:pt>
                <c:pt idx="1479">
                  <c:v>42418</c:v>
                </c:pt>
                <c:pt idx="1480">
                  <c:v>42417</c:v>
                </c:pt>
                <c:pt idx="1481">
                  <c:v>42416</c:v>
                </c:pt>
                <c:pt idx="1482">
                  <c:v>42415</c:v>
                </c:pt>
                <c:pt idx="1483">
                  <c:v>42412</c:v>
                </c:pt>
                <c:pt idx="1484">
                  <c:v>42411</c:v>
                </c:pt>
                <c:pt idx="1485">
                  <c:v>42410</c:v>
                </c:pt>
                <c:pt idx="1486">
                  <c:v>42409</c:v>
                </c:pt>
                <c:pt idx="1487">
                  <c:v>42408</c:v>
                </c:pt>
                <c:pt idx="1488">
                  <c:v>42405</c:v>
                </c:pt>
                <c:pt idx="1489">
                  <c:v>42404</c:v>
                </c:pt>
                <c:pt idx="1490">
                  <c:v>42403</c:v>
                </c:pt>
                <c:pt idx="1491">
                  <c:v>42402</c:v>
                </c:pt>
                <c:pt idx="1492">
                  <c:v>42401</c:v>
                </c:pt>
                <c:pt idx="1493">
                  <c:v>42398</c:v>
                </c:pt>
                <c:pt idx="1494">
                  <c:v>42397</c:v>
                </c:pt>
                <c:pt idx="1495">
                  <c:v>42396</c:v>
                </c:pt>
                <c:pt idx="1496">
                  <c:v>42395</c:v>
                </c:pt>
                <c:pt idx="1497">
                  <c:v>42394</c:v>
                </c:pt>
                <c:pt idx="1498">
                  <c:v>42391</c:v>
                </c:pt>
                <c:pt idx="1499">
                  <c:v>42390</c:v>
                </c:pt>
                <c:pt idx="1500">
                  <c:v>42389</c:v>
                </c:pt>
                <c:pt idx="1501">
                  <c:v>42388</c:v>
                </c:pt>
                <c:pt idx="1502">
                  <c:v>42387</c:v>
                </c:pt>
                <c:pt idx="1503">
                  <c:v>42384</c:v>
                </c:pt>
                <c:pt idx="1504">
                  <c:v>42383</c:v>
                </c:pt>
                <c:pt idx="1505">
                  <c:v>42382</c:v>
                </c:pt>
                <c:pt idx="1506">
                  <c:v>42381</c:v>
                </c:pt>
                <c:pt idx="1507">
                  <c:v>42380</c:v>
                </c:pt>
                <c:pt idx="1508">
                  <c:v>42377</c:v>
                </c:pt>
                <c:pt idx="1509">
                  <c:v>42376</c:v>
                </c:pt>
                <c:pt idx="1510">
                  <c:v>42375</c:v>
                </c:pt>
                <c:pt idx="1511">
                  <c:v>42374</c:v>
                </c:pt>
                <c:pt idx="1512">
                  <c:v>42373</c:v>
                </c:pt>
                <c:pt idx="1513">
                  <c:v>42370</c:v>
                </c:pt>
              </c:numCache>
            </c:numRef>
          </c:cat>
          <c:val>
            <c:numRef>
              <c:f>Fuel!$T$184:$T$1697</c:f>
              <c:numCache>
                <c:formatCode>0.00</c:formatCode>
                <c:ptCount val="1514"/>
                <c:pt idx="0">
                  <c:v>404.79632063074905</c:v>
                </c:pt>
                <c:pt idx="1">
                  <c:v>397.63469119579503</c:v>
                </c:pt>
                <c:pt idx="2">
                  <c:v>392.04993429697765</c:v>
                </c:pt>
                <c:pt idx="3">
                  <c:v>390.47306176084101</c:v>
                </c:pt>
                <c:pt idx="4">
                  <c:v>393.42969776609726</c:v>
                </c:pt>
                <c:pt idx="5">
                  <c:v>386.85939553219447</c:v>
                </c:pt>
                <c:pt idx="6">
                  <c:v>394.34954007884363</c:v>
                </c:pt>
                <c:pt idx="7">
                  <c:v>387.12220762155056</c:v>
                </c:pt>
                <c:pt idx="8">
                  <c:v>374.96714848883045</c:v>
                </c:pt>
                <c:pt idx="9">
                  <c:v>353.94218134034168</c:v>
                </c:pt>
                <c:pt idx="10">
                  <c:v>354.00788436268067</c:v>
                </c:pt>
                <c:pt idx="11">
                  <c:v>350.32851511169514</c:v>
                </c:pt>
                <c:pt idx="12">
                  <c:v>352.29960578186598</c:v>
                </c:pt>
                <c:pt idx="13">
                  <c:v>376.01839684625492</c:v>
                </c:pt>
                <c:pt idx="14">
                  <c:v>421.15637319316681</c:v>
                </c:pt>
                <c:pt idx="15">
                  <c:v>419.18528252299609</c:v>
                </c:pt>
                <c:pt idx="16">
                  <c:v>407.03022339027598</c:v>
                </c:pt>
                <c:pt idx="17">
                  <c:v>402.62812089356112</c:v>
                </c:pt>
                <c:pt idx="18">
                  <c:v>416.75427069645201</c:v>
                </c:pt>
                <c:pt idx="19">
                  <c:v>409.78975032851508</c:v>
                </c:pt>
                <c:pt idx="20">
                  <c:v>422.14191852825229</c:v>
                </c:pt>
                <c:pt idx="21">
                  <c:v>419.38239159001319</c:v>
                </c:pt>
                <c:pt idx="22">
                  <c:v>419.31668856767408</c:v>
                </c:pt>
                <c:pt idx="23">
                  <c:v>421.02496714848883</c:v>
                </c:pt>
                <c:pt idx="24">
                  <c:v>421.9448094612352</c:v>
                </c:pt>
                <c:pt idx="25">
                  <c:v>435.47963206307492</c:v>
                </c:pt>
                <c:pt idx="26">
                  <c:v>431.27463863337709</c:v>
                </c:pt>
                <c:pt idx="27">
                  <c:v>428.77792378449402</c:v>
                </c:pt>
                <c:pt idx="28">
                  <c:v>411.76084099868598</c:v>
                </c:pt>
                <c:pt idx="29">
                  <c:v>421.61629434954006</c:v>
                </c:pt>
                <c:pt idx="30">
                  <c:v>441.32720105124832</c:v>
                </c:pt>
                <c:pt idx="31">
                  <c:v>448.16031537450715</c:v>
                </c:pt>
                <c:pt idx="32">
                  <c:v>444.74375821287776</c:v>
                </c:pt>
                <c:pt idx="33">
                  <c:v>443.88961892247045</c:v>
                </c:pt>
                <c:pt idx="34">
                  <c:v>439.61892247043357</c:v>
                </c:pt>
                <c:pt idx="35">
                  <c:v>458.40998685939547</c:v>
                </c:pt>
                <c:pt idx="36">
                  <c:v>460.5124835742443</c:v>
                </c:pt>
                <c:pt idx="37">
                  <c:v>460.64388961892246</c:v>
                </c:pt>
                <c:pt idx="38">
                  <c:v>456.76741130091978</c:v>
                </c:pt>
                <c:pt idx="39">
                  <c:v>468.13403416557162</c:v>
                </c:pt>
                <c:pt idx="40">
                  <c:v>470.49934296977659</c:v>
                </c:pt>
                <c:pt idx="41">
                  <c:v>456.96452036793687</c:v>
                </c:pt>
                <c:pt idx="42">
                  <c:v>470.1051248357424</c:v>
                </c:pt>
                <c:pt idx="43">
                  <c:v>467.67411300919838</c:v>
                </c:pt>
                <c:pt idx="44">
                  <c:v>464.25755584756894</c:v>
                </c:pt>
                <c:pt idx="45">
                  <c:v>470.82785808147173</c:v>
                </c:pt>
                <c:pt idx="46">
                  <c:v>475.75558475689877</c:v>
                </c:pt>
                <c:pt idx="47">
                  <c:v>465.63731931668849</c:v>
                </c:pt>
                <c:pt idx="48">
                  <c:v>461.95795006570302</c:v>
                </c:pt>
                <c:pt idx="49">
                  <c:v>464.38896189224698</c:v>
                </c:pt>
                <c:pt idx="50">
                  <c:v>476.08409986859391</c:v>
                </c:pt>
                <c:pt idx="51">
                  <c:v>467.21419185282519</c:v>
                </c:pt>
                <c:pt idx="52">
                  <c:v>454.4021024967148</c:v>
                </c:pt>
                <c:pt idx="53">
                  <c:v>449.21156373193168</c:v>
                </c:pt>
                <c:pt idx="54">
                  <c:v>444.15243101182648</c:v>
                </c:pt>
                <c:pt idx="55">
                  <c:v>443.69250985545335</c:v>
                </c:pt>
                <c:pt idx="56">
                  <c:v>443.56110381077531</c:v>
                </c:pt>
                <c:pt idx="57">
                  <c:v>437.4507227332457</c:v>
                </c:pt>
                <c:pt idx="58">
                  <c:v>436.39947437582128</c:v>
                </c:pt>
                <c:pt idx="59">
                  <c:v>429.43495400788436</c:v>
                </c:pt>
                <c:pt idx="60">
                  <c:v>413.92904073587385</c:v>
                </c:pt>
                <c:pt idx="61">
                  <c:v>406.83311432325888</c:v>
                </c:pt>
                <c:pt idx="62">
                  <c:v>413.73193166885676</c:v>
                </c:pt>
                <c:pt idx="63">
                  <c:v>417.0170827858081</c:v>
                </c:pt>
                <c:pt idx="64">
                  <c:v>415.50591327201045</c:v>
                </c:pt>
                <c:pt idx="65">
                  <c:v>404.46780551905385</c:v>
                </c:pt>
                <c:pt idx="66">
                  <c:v>401.97109067017078</c:v>
                </c:pt>
                <c:pt idx="67">
                  <c:v>398.55453350854134</c:v>
                </c:pt>
                <c:pt idx="68">
                  <c:v>393.10118265440207</c:v>
                </c:pt>
                <c:pt idx="69">
                  <c:v>417.14848883048614</c:v>
                </c:pt>
                <c:pt idx="70">
                  <c:v>415.04599211563732</c:v>
                </c:pt>
                <c:pt idx="71">
                  <c:v>413.33771353482257</c:v>
                </c:pt>
                <c:pt idx="72">
                  <c:v>413.33771353482257</c:v>
                </c:pt>
                <c:pt idx="73">
                  <c:v>414.78318002628117</c:v>
                </c:pt>
                <c:pt idx="74">
                  <c:v>410.51248357424436</c:v>
                </c:pt>
                <c:pt idx="75">
                  <c:v>411.36662286465173</c:v>
                </c:pt>
                <c:pt idx="76">
                  <c:v>420.82785808147173</c:v>
                </c:pt>
                <c:pt idx="77">
                  <c:v>418.33114323258872</c:v>
                </c:pt>
                <c:pt idx="78">
                  <c:v>401.77398160315374</c:v>
                </c:pt>
                <c:pt idx="79">
                  <c:v>406.76741130091978</c:v>
                </c:pt>
                <c:pt idx="80">
                  <c:v>396.32063074901441</c:v>
                </c:pt>
                <c:pt idx="81">
                  <c:v>384.82260183968464</c:v>
                </c:pt>
                <c:pt idx="82">
                  <c:v>360.57818659658341</c:v>
                </c:pt>
                <c:pt idx="83">
                  <c:v>367.14848883048614</c:v>
                </c:pt>
                <c:pt idx="84">
                  <c:v>381.27463863337715</c:v>
                </c:pt>
                <c:pt idx="85">
                  <c:v>383.63994743758212</c:v>
                </c:pt>
                <c:pt idx="86">
                  <c:v>381.80026281208939</c:v>
                </c:pt>
                <c:pt idx="87">
                  <c:v>387.45072273324575</c:v>
                </c:pt>
                <c:pt idx="88">
                  <c:v>388.83048620236531</c:v>
                </c:pt>
                <c:pt idx="89">
                  <c:v>388.63337713534827</c:v>
                </c:pt>
                <c:pt idx="90">
                  <c:v>383.44283837056508</c:v>
                </c:pt>
                <c:pt idx="91">
                  <c:v>382.06307490144548</c:v>
                </c:pt>
                <c:pt idx="92">
                  <c:v>380.09198423127464</c:v>
                </c:pt>
                <c:pt idx="93">
                  <c:v>372.60183968462547</c:v>
                </c:pt>
                <c:pt idx="94">
                  <c:v>371.48488830486207</c:v>
                </c:pt>
                <c:pt idx="95">
                  <c:v>382.72010512483575</c:v>
                </c:pt>
                <c:pt idx="96">
                  <c:v>392.83837056504603</c:v>
                </c:pt>
                <c:pt idx="97">
                  <c:v>408.21287779237844</c:v>
                </c:pt>
                <c:pt idx="98">
                  <c:v>406.63600525624179</c:v>
                </c:pt>
                <c:pt idx="99">
                  <c:v>393.10118265440212</c:v>
                </c:pt>
                <c:pt idx="100">
                  <c:v>394.94086727989492</c:v>
                </c:pt>
                <c:pt idx="101">
                  <c:v>395.33508541392905</c:v>
                </c:pt>
                <c:pt idx="102">
                  <c:v>394.67805519053877</c:v>
                </c:pt>
                <c:pt idx="103">
                  <c:v>399.54007884362682</c:v>
                </c:pt>
                <c:pt idx="104">
                  <c:v>386.20236530880419</c:v>
                </c:pt>
                <c:pt idx="105">
                  <c:v>368.72536136662291</c:v>
                </c:pt>
                <c:pt idx="106">
                  <c:v>360.57818659658346</c:v>
                </c:pt>
                <c:pt idx="107">
                  <c:v>388.76478318002626</c:v>
                </c:pt>
                <c:pt idx="108">
                  <c:v>388.56767411300916</c:v>
                </c:pt>
                <c:pt idx="109">
                  <c:v>396.18922470433637</c:v>
                </c:pt>
                <c:pt idx="110">
                  <c:v>403.81077529566357</c:v>
                </c:pt>
                <c:pt idx="111">
                  <c:v>394.34954007884363</c:v>
                </c:pt>
                <c:pt idx="112">
                  <c:v>394.67805519053877</c:v>
                </c:pt>
                <c:pt idx="113">
                  <c:v>385.80814717477</c:v>
                </c:pt>
                <c:pt idx="114">
                  <c:v>375.42706964520369</c:v>
                </c:pt>
                <c:pt idx="115">
                  <c:v>389.2247043363995</c:v>
                </c:pt>
                <c:pt idx="116">
                  <c:v>406.1760840998686</c:v>
                </c:pt>
                <c:pt idx="117">
                  <c:v>406.1760840998686</c:v>
                </c:pt>
                <c:pt idx="118">
                  <c:v>406.83311432325883</c:v>
                </c:pt>
                <c:pt idx="119">
                  <c:v>406.1760840998686</c:v>
                </c:pt>
                <c:pt idx="120">
                  <c:v>403.21944809461235</c:v>
                </c:pt>
                <c:pt idx="121">
                  <c:v>401.90538764783179</c:v>
                </c:pt>
                <c:pt idx="122">
                  <c:v>411.43232588699078</c:v>
                </c:pt>
                <c:pt idx="123">
                  <c:v>404.20499342969777</c:v>
                </c:pt>
                <c:pt idx="124">
                  <c:v>402.23390275952693</c:v>
                </c:pt>
                <c:pt idx="125">
                  <c:v>396.97766097240475</c:v>
                </c:pt>
                <c:pt idx="126">
                  <c:v>395.99211563731933</c:v>
                </c:pt>
                <c:pt idx="127">
                  <c:v>386.33377135348229</c:v>
                </c:pt>
                <c:pt idx="128">
                  <c:v>384.3626806833114</c:v>
                </c:pt>
                <c:pt idx="129">
                  <c:v>394.21813403416553</c:v>
                </c:pt>
                <c:pt idx="130">
                  <c:v>388.96189224704335</c:v>
                </c:pt>
                <c:pt idx="131">
                  <c:v>382.06964520367939</c:v>
                </c:pt>
                <c:pt idx="132">
                  <c:v>380.74901445466492</c:v>
                </c:pt>
                <c:pt idx="133">
                  <c:v>379.10643889618922</c:v>
                </c:pt>
                <c:pt idx="134">
                  <c:v>374.50722733245726</c:v>
                </c:pt>
                <c:pt idx="135">
                  <c:v>377.79237844940866</c:v>
                </c:pt>
                <c:pt idx="136">
                  <c:v>375.82128777923782</c:v>
                </c:pt>
                <c:pt idx="137">
                  <c:v>369.25098554533508</c:v>
                </c:pt>
                <c:pt idx="138">
                  <c:v>369.25098554533508</c:v>
                </c:pt>
                <c:pt idx="139">
                  <c:v>370.2365308804205</c:v>
                </c:pt>
                <c:pt idx="140">
                  <c:v>365.30880420499341</c:v>
                </c:pt>
                <c:pt idx="141">
                  <c:v>360.70959264126145</c:v>
                </c:pt>
                <c:pt idx="142">
                  <c:v>357.75295663600525</c:v>
                </c:pt>
                <c:pt idx="143">
                  <c:v>345.92641261498028</c:v>
                </c:pt>
                <c:pt idx="144">
                  <c:v>340.34165571616296</c:v>
                </c:pt>
                <c:pt idx="145">
                  <c:v>348.5545335085414</c:v>
                </c:pt>
                <c:pt idx="146">
                  <c:v>356.76741130091983</c:v>
                </c:pt>
                <c:pt idx="147">
                  <c:v>361.36662286465173</c:v>
                </c:pt>
                <c:pt idx="148">
                  <c:v>362.68068331143235</c:v>
                </c:pt>
                <c:pt idx="149">
                  <c:v>352.82522996057821</c:v>
                </c:pt>
                <c:pt idx="150">
                  <c:v>372.53613666228648</c:v>
                </c:pt>
                <c:pt idx="151">
                  <c:v>366.62286465177397</c:v>
                </c:pt>
                <c:pt idx="152">
                  <c:v>376.14980289093296</c:v>
                </c:pt>
                <c:pt idx="153">
                  <c:v>368.92247043363994</c:v>
                </c:pt>
                <c:pt idx="154">
                  <c:v>366.95137976346911</c:v>
                </c:pt>
                <c:pt idx="155">
                  <c:v>360.70959264126145</c:v>
                </c:pt>
                <c:pt idx="156">
                  <c:v>366.29434954007883</c:v>
                </c:pt>
                <c:pt idx="157">
                  <c:v>362.02365308804207</c:v>
                </c:pt>
                <c:pt idx="158">
                  <c:v>361.69513797634693</c:v>
                </c:pt>
                <c:pt idx="159">
                  <c:v>367.27989487516425</c:v>
                </c:pt>
                <c:pt idx="160">
                  <c:v>360.70959264126145</c:v>
                </c:pt>
                <c:pt idx="161">
                  <c:v>362.35216819973715</c:v>
                </c:pt>
                <c:pt idx="162">
                  <c:v>362.02365308804207</c:v>
                </c:pt>
                <c:pt idx="163">
                  <c:v>357.75295663600525</c:v>
                </c:pt>
                <c:pt idx="164">
                  <c:v>359.72404730617609</c:v>
                </c:pt>
                <c:pt idx="165">
                  <c:v>357.09592641261497</c:v>
                </c:pt>
                <c:pt idx="166">
                  <c:v>363.00919842312743</c:v>
                </c:pt>
                <c:pt idx="167">
                  <c:v>374.83574244415246</c:v>
                </c:pt>
                <c:pt idx="168">
                  <c:v>372.93035479632067</c:v>
                </c:pt>
                <c:pt idx="169">
                  <c:v>372.93035479632067</c:v>
                </c:pt>
                <c:pt idx="170">
                  <c:v>367.0170827858081</c:v>
                </c:pt>
                <c:pt idx="171">
                  <c:v>342.70696452036793</c:v>
                </c:pt>
                <c:pt idx="172">
                  <c:v>334.4940867279895</c:v>
                </c:pt>
                <c:pt idx="173">
                  <c:v>337.4507227332457</c:v>
                </c:pt>
                <c:pt idx="174">
                  <c:v>335.80814717477</c:v>
                </c:pt>
                <c:pt idx="175">
                  <c:v>330.55190538764782</c:v>
                </c:pt>
                <c:pt idx="176">
                  <c:v>322.66754270696453</c:v>
                </c:pt>
                <c:pt idx="177">
                  <c:v>317.41130091984229</c:v>
                </c:pt>
                <c:pt idx="178">
                  <c:v>325.62417871222078</c:v>
                </c:pt>
                <c:pt idx="179">
                  <c:v>325.62417871222078</c:v>
                </c:pt>
                <c:pt idx="180">
                  <c:v>325.29566360052564</c:v>
                </c:pt>
                <c:pt idx="181">
                  <c:v>334.82260183968464</c:v>
                </c:pt>
                <c:pt idx="182">
                  <c:v>337.77923784494089</c:v>
                </c:pt>
                <c:pt idx="183">
                  <c:v>340.40735873850196</c:v>
                </c:pt>
                <c:pt idx="184">
                  <c:v>328.25229960578184</c:v>
                </c:pt>
                <c:pt idx="185">
                  <c:v>340.07884362680687</c:v>
                </c:pt>
                <c:pt idx="186">
                  <c:v>320.69645203679369</c:v>
                </c:pt>
                <c:pt idx="187">
                  <c:v>341.72141918528251</c:v>
                </c:pt>
                <c:pt idx="188">
                  <c:v>340.07884362680687</c:v>
                </c:pt>
                <c:pt idx="189">
                  <c:v>345.40078843626804</c:v>
                </c:pt>
                <c:pt idx="190">
                  <c:v>366.42575558475687</c:v>
                </c:pt>
                <c:pt idx="191">
                  <c:v>369.71090670170821</c:v>
                </c:pt>
                <c:pt idx="192">
                  <c:v>372.99605781865961</c:v>
                </c:pt>
                <c:pt idx="193">
                  <c:v>373.98160315374503</c:v>
                </c:pt>
                <c:pt idx="194">
                  <c:v>373.3245729303548</c:v>
                </c:pt>
                <c:pt idx="195">
                  <c:v>364.45466491458603</c:v>
                </c:pt>
                <c:pt idx="196">
                  <c:v>366.09724047306173</c:v>
                </c:pt>
                <c:pt idx="197">
                  <c:v>371.68199737187911</c:v>
                </c:pt>
                <c:pt idx="198">
                  <c:v>382.52299605781866</c:v>
                </c:pt>
                <c:pt idx="199">
                  <c:v>367.08278580814715</c:v>
                </c:pt>
                <c:pt idx="200">
                  <c:v>353.94218134034162</c:v>
                </c:pt>
                <c:pt idx="201">
                  <c:v>351.3140604467805</c:v>
                </c:pt>
                <c:pt idx="202">
                  <c:v>344.74375821287776</c:v>
                </c:pt>
                <c:pt idx="203">
                  <c:v>352.9566360052562</c:v>
                </c:pt>
                <c:pt idx="204">
                  <c:v>360.51248357424436</c:v>
                </c:pt>
                <c:pt idx="205">
                  <c:v>362.81208935611033</c:v>
                </c:pt>
                <c:pt idx="206">
                  <c:v>347.96320630749011</c:v>
                </c:pt>
                <c:pt idx="207">
                  <c:v>347.30617608409983</c:v>
                </c:pt>
                <c:pt idx="208">
                  <c:v>336.00525624178709</c:v>
                </c:pt>
                <c:pt idx="209">
                  <c:v>345.86070959264123</c:v>
                </c:pt>
                <c:pt idx="210">
                  <c:v>349.80289093298285</c:v>
                </c:pt>
                <c:pt idx="211">
                  <c:v>345.53219448094609</c:v>
                </c:pt>
                <c:pt idx="212">
                  <c:v>342.57555847568989</c:v>
                </c:pt>
                <c:pt idx="213">
                  <c:v>342.57555847568989</c:v>
                </c:pt>
                <c:pt idx="214">
                  <c:v>334.62549277266754</c:v>
                </c:pt>
                <c:pt idx="215">
                  <c:v>334.29697766097235</c:v>
                </c:pt>
                <c:pt idx="216">
                  <c:v>333.04862023653084</c:v>
                </c:pt>
                <c:pt idx="217">
                  <c:v>333.70565045992112</c:v>
                </c:pt>
                <c:pt idx="218">
                  <c:v>329.17214191852821</c:v>
                </c:pt>
                <c:pt idx="219">
                  <c:v>325.88699080157681</c:v>
                </c:pt>
                <c:pt idx="220">
                  <c:v>322.99605781865961</c:v>
                </c:pt>
                <c:pt idx="221">
                  <c:v>319.71090670170827</c:v>
                </c:pt>
                <c:pt idx="222">
                  <c:v>314.45466491458603</c:v>
                </c:pt>
                <c:pt idx="223">
                  <c:v>305.38764783180022</c:v>
                </c:pt>
                <c:pt idx="224">
                  <c:v>306.0446780551905</c:v>
                </c:pt>
                <c:pt idx="225">
                  <c:v>307.62155059132721</c:v>
                </c:pt>
                <c:pt idx="226">
                  <c:v>306.43889618922469</c:v>
                </c:pt>
                <c:pt idx="227">
                  <c:v>307.6872536136662</c:v>
                </c:pt>
                <c:pt idx="228">
                  <c:v>305.05913272010508</c:v>
                </c:pt>
                <c:pt idx="229">
                  <c:v>309.85545335085408</c:v>
                </c:pt>
                <c:pt idx="230">
                  <c:v>312.4178712220762</c:v>
                </c:pt>
                <c:pt idx="231">
                  <c:v>310.11826544021028</c:v>
                </c:pt>
                <c:pt idx="232">
                  <c:v>301.24835742444151</c:v>
                </c:pt>
                <c:pt idx="233">
                  <c:v>301.24835742444151</c:v>
                </c:pt>
                <c:pt idx="234">
                  <c:v>315.70302233902754</c:v>
                </c:pt>
                <c:pt idx="235">
                  <c:v>312.4178712220762</c:v>
                </c:pt>
                <c:pt idx="236">
                  <c:v>310.7752956636005</c:v>
                </c:pt>
                <c:pt idx="237">
                  <c:v>307.16162943495402</c:v>
                </c:pt>
                <c:pt idx="238">
                  <c:v>313.40341655716162</c:v>
                </c:pt>
                <c:pt idx="239">
                  <c:v>306.1760840998686</c:v>
                </c:pt>
                <c:pt idx="240">
                  <c:v>307.16162943495402</c:v>
                </c:pt>
                <c:pt idx="241">
                  <c:v>297.96320630749017</c:v>
                </c:pt>
                <c:pt idx="242">
                  <c:v>285.47963206307492</c:v>
                </c:pt>
                <c:pt idx="243">
                  <c:v>286.46517739816034</c:v>
                </c:pt>
                <c:pt idx="244">
                  <c:v>324.36925098554531</c:v>
                </c:pt>
                <c:pt idx="245">
                  <c:v>288.76478318002631</c:v>
                </c:pt>
                <c:pt idx="246">
                  <c:v>285.80814717477</c:v>
                </c:pt>
                <c:pt idx="247">
                  <c:v>282.85151116951374</c:v>
                </c:pt>
                <c:pt idx="248">
                  <c:v>282.52299605781866</c:v>
                </c:pt>
                <c:pt idx="249">
                  <c:v>277.26675427069648</c:v>
                </c:pt>
                <c:pt idx="250">
                  <c:v>283.50854139290408</c:v>
                </c:pt>
                <c:pt idx="251">
                  <c:v>292.70696452036793</c:v>
                </c:pt>
                <c:pt idx="252">
                  <c:v>286.46517739816034</c:v>
                </c:pt>
                <c:pt idx="253">
                  <c:v>283.50854139290408</c:v>
                </c:pt>
                <c:pt idx="254">
                  <c:v>277.9237844940867</c:v>
                </c:pt>
                <c:pt idx="255">
                  <c:v>272.33902759526939</c:v>
                </c:pt>
                <c:pt idx="256">
                  <c:v>269.38239159001313</c:v>
                </c:pt>
                <c:pt idx="257">
                  <c:v>274.63863337713531</c:v>
                </c:pt>
                <c:pt idx="258">
                  <c:v>271.35348226018397</c:v>
                </c:pt>
                <c:pt idx="259">
                  <c:v>266.09724047306173</c:v>
                </c:pt>
                <c:pt idx="260">
                  <c:v>269.38239159001313</c:v>
                </c:pt>
                <c:pt idx="261">
                  <c:v>275.95269382391587</c:v>
                </c:pt>
                <c:pt idx="262">
                  <c:v>273.98160315374508</c:v>
                </c:pt>
                <c:pt idx="263">
                  <c:v>272.66754270696453</c:v>
                </c:pt>
                <c:pt idx="264">
                  <c:v>262.81208935611039</c:v>
                </c:pt>
                <c:pt idx="265">
                  <c:v>262.81208935611039</c:v>
                </c:pt>
                <c:pt idx="266">
                  <c:v>266.75427069645201</c:v>
                </c:pt>
                <c:pt idx="267">
                  <c:v>282.52299605781866</c:v>
                </c:pt>
                <c:pt idx="268">
                  <c:v>282.52299605781866</c:v>
                </c:pt>
                <c:pt idx="269">
                  <c:v>274.63863337713531</c:v>
                </c:pt>
                <c:pt idx="270">
                  <c:v>264.45466491458603</c:v>
                </c:pt>
                <c:pt idx="271">
                  <c:v>256.89881734559788</c:v>
                </c:pt>
                <c:pt idx="272">
                  <c:v>251.64257555847567</c:v>
                </c:pt>
                <c:pt idx="273">
                  <c:v>244.74375821287779</c:v>
                </c:pt>
                <c:pt idx="274">
                  <c:v>244.74375821287779</c:v>
                </c:pt>
                <c:pt idx="275">
                  <c:v>244.74375821287779</c:v>
                </c:pt>
                <c:pt idx="276">
                  <c:v>244.74375821287779</c:v>
                </c:pt>
                <c:pt idx="277">
                  <c:v>252.62812089356112</c:v>
                </c:pt>
                <c:pt idx="278">
                  <c:v>254.59921156373193</c:v>
                </c:pt>
                <c:pt idx="279">
                  <c:v>247.37187910643888</c:v>
                </c:pt>
                <c:pt idx="280">
                  <c:v>243.42969776609721</c:v>
                </c:pt>
                <c:pt idx="281">
                  <c:v>227.00394218134031</c:v>
                </c:pt>
                <c:pt idx="282">
                  <c:v>232.91721419185282</c:v>
                </c:pt>
                <c:pt idx="283">
                  <c:v>237.84494086727992</c:v>
                </c:pt>
                <c:pt idx="284">
                  <c:v>226.6754270696452</c:v>
                </c:pt>
                <c:pt idx="285">
                  <c:v>223.71879106438894</c:v>
                </c:pt>
                <c:pt idx="286">
                  <c:v>215.83442838370564</c:v>
                </c:pt>
                <c:pt idx="287">
                  <c:v>220.43363994743754</c:v>
                </c:pt>
                <c:pt idx="288">
                  <c:v>227.33245729303547</c:v>
                </c:pt>
                <c:pt idx="289">
                  <c:v>241.4586070959264</c:v>
                </c:pt>
                <c:pt idx="290">
                  <c:v>237.51642575558475</c:v>
                </c:pt>
                <c:pt idx="291">
                  <c:v>243.75821287779237</c:v>
                </c:pt>
                <c:pt idx="292">
                  <c:v>250.65703022339025</c:v>
                </c:pt>
                <c:pt idx="293">
                  <c:v>241.4586070959264</c:v>
                </c:pt>
                <c:pt idx="294">
                  <c:v>247.37187910643888</c:v>
                </c:pt>
                <c:pt idx="295">
                  <c:v>309.26412614980291</c:v>
                </c:pt>
                <c:pt idx="296">
                  <c:v>248.35742444152427</c:v>
                </c:pt>
                <c:pt idx="297">
                  <c:v>248.02890932982916</c:v>
                </c:pt>
                <c:pt idx="298">
                  <c:v>248.68593955321944</c:v>
                </c:pt>
                <c:pt idx="299">
                  <c:v>240.47306176084101</c:v>
                </c:pt>
                <c:pt idx="300">
                  <c:v>234.23127463863335</c:v>
                </c:pt>
                <c:pt idx="301">
                  <c:v>239.15900131406042</c:v>
                </c:pt>
                <c:pt idx="302">
                  <c:v>234.55978975032852</c:v>
                </c:pt>
                <c:pt idx="303">
                  <c:v>225.0328515111695</c:v>
                </c:pt>
                <c:pt idx="304">
                  <c:v>234.23127463863335</c:v>
                </c:pt>
                <c:pt idx="305">
                  <c:v>228.64651773981601</c:v>
                </c:pt>
                <c:pt idx="306">
                  <c:v>211.89224704336399</c:v>
                </c:pt>
                <c:pt idx="307">
                  <c:v>220.10512483574243</c:v>
                </c:pt>
                <c:pt idx="308">
                  <c:v>214.52036793692508</c:v>
                </c:pt>
                <c:pt idx="309">
                  <c:v>220.10512483574243</c:v>
                </c:pt>
                <c:pt idx="310">
                  <c:v>227.33245729303547</c:v>
                </c:pt>
                <c:pt idx="311">
                  <c:v>225.36136662286464</c:v>
                </c:pt>
                <c:pt idx="312">
                  <c:v>223.71879106438894</c:v>
                </c:pt>
                <c:pt idx="313">
                  <c:v>222.07621550591324</c:v>
                </c:pt>
                <c:pt idx="314">
                  <c:v>214.84888304862025</c:v>
                </c:pt>
                <c:pt idx="315">
                  <c:v>208.93561103810774</c:v>
                </c:pt>
                <c:pt idx="316">
                  <c:v>232.58869908015768</c:v>
                </c:pt>
                <c:pt idx="317">
                  <c:v>235.08541392904073</c:v>
                </c:pt>
                <c:pt idx="318">
                  <c:v>231.80026281208936</c:v>
                </c:pt>
                <c:pt idx="319">
                  <c:v>225.68988173455978</c:v>
                </c:pt>
                <c:pt idx="320">
                  <c:v>217.47700394218134</c:v>
                </c:pt>
                <c:pt idx="321">
                  <c:v>215.17739816031536</c:v>
                </c:pt>
                <c:pt idx="322">
                  <c:v>216.49145860709592</c:v>
                </c:pt>
                <c:pt idx="323">
                  <c:v>214.84888304862025</c:v>
                </c:pt>
                <c:pt idx="324">
                  <c:v>207.68725361366623</c:v>
                </c:pt>
                <c:pt idx="325">
                  <c:v>223.71879106438894</c:v>
                </c:pt>
                <c:pt idx="326">
                  <c:v>222.60183968462545</c:v>
                </c:pt>
                <c:pt idx="327">
                  <c:v>231.47174770039419</c:v>
                </c:pt>
                <c:pt idx="328">
                  <c:v>243.29829172141919</c:v>
                </c:pt>
                <c:pt idx="329">
                  <c:v>243.95532194480941</c:v>
                </c:pt>
                <c:pt idx="330">
                  <c:v>251.18265440210246</c:v>
                </c:pt>
                <c:pt idx="331">
                  <c:v>253.15374507227332</c:v>
                </c:pt>
                <c:pt idx="332">
                  <c:v>255.45335085413925</c:v>
                </c:pt>
                <c:pt idx="333">
                  <c:v>261.36662286465179</c:v>
                </c:pt>
                <c:pt idx="334">
                  <c:v>265.63731931668855</c:v>
                </c:pt>
                <c:pt idx="335">
                  <c:v>260.70959264126151</c:v>
                </c:pt>
                <c:pt idx="336">
                  <c:v>253.15374507227332</c:v>
                </c:pt>
                <c:pt idx="337">
                  <c:v>259.39553219448089</c:v>
                </c:pt>
                <c:pt idx="338">
                  <c:v>263.00919842312749</c:v>
                </c:pt>
                <c:pt idx="339">
                  <c:v>261.69513797634687</c:v>
                </c:pt>
                <c:pt idx="340">
                  <c:v>254.13929040735871</c:v>
                </c:pt>
                <c:pt idx="341">
                  <c:v>250.19710906701707</c:v>
                </c:pt>
                <c:pt idx="342">
                  <c:v>253.48226018396844</c:v>
                </c:pt>
                <c:pt idx="343">
                  <c:v>256.76741130091983</c:v>
                </c:pt>
                <c:pt idx="344">
                  <c:v>252.49671484888304</c:v>
                </c:pt>
                <c:pt idx="345">
                  <c:v>247.89750328515109</c:v>
                </c:pt>
                <c:pt idx="346">
                  <c:v>240.99868593955321</c:v>
                </c:pt>
                <c:pt idx="347">
                  <c:v>241.32720105124832</c:v>
                </c:pt>
                <c:pt idx="348">
                  <c:v>239.02759526938235</c:v>
                </c:pt>
                <c:pt idx="349">
                  <c:v>235.41392904073587</c:v>
                </c:pt>
                <c:pt idx="350">
                  <c:v>239.68462549277262</c:v>
                </c:pt>
                <c:pt idx="351">
                  <c:v>232.12877792378447</c:v>
                </c:pt>
                <c:pt idx="352">
                  <c:v>231.14323258869908</c:v>
                </c:pt>
                <c:pt idx="353">
                  <c:v>231.14323258869908</c:v>
                </c:pt>
                <c:pt idx="354">
                  <c:v>228.18659658344282</c:v>
                </c:pt>
                <c:pt idx="355">
                  <c:v>232.45729303547958</c:v>
                </c:pt>
                <c:pt idx="356">
                  <c:v>228.51511169513796</c:v>
                </c:pt>
                <c:pt idx="357">
                  <c:v>232.78580814717475</c:v>
                </c:pt>
                <c:pt idx="358">
                  <c:v>234.09986859395528</c:v>
                </c:pt>
                <c:pt idx="359">
                  <c:v>231.47174770039419</c:v>
                </c:pt>
                <c:pt idx="360">
                  <c:v>227.85808147174768</c:v>
                </c:pt>
                <c:pt idx="361">
                  <c:v>231.14323258869908</c:v>
                </c:pt>
                <c:pt idx="362">
                  <c:v>230.15768725361366</c:v>
                </c:pt>
                <c:pt idx="363">
                  <c:v>235.08541392904073</c:v>
                </c:pt>
                <c:pt idx="364">
                  <c:v>324.9014454664914</c:v>
                </c:pt>
                <c:pt idx="365">
                  <c:v>246.58344283837056</c:v>
                </c:pt>
                <c:pt idx="366">
                  <c:v>247.56898817345598</c:v>
                </c:pt>
                <c:pt idx="367">
                  <c:v>245.59789750328511</c:v>
                </c:pt>
                <c:pt idx="368">
                  <c:v>245.92641261498028</c:v>
                </c:pt>
                <c:pt idx="369">
                  <c:v>246.58344283837056</c:v>
                </c:pt>
                <c:pt idx="370">
                  <c:v>233.44283837056506</c:v>
                </c:pt>
                <c:pt idx="371">
                  <c:v>221.28777923784492</c:v>
                </c:pt>
                <c:pt idx="372">
                  <c:v>221.28777923784492</c:v>
                </c:pt>
                <c:pt idx="373">
                  <c:v>210.44678055190539</c:v>
                </c:pt>
                <c:pt idx="374">
                  <c:v>206.83311432325885</c:v>
                </c:pt>
                <c:pt idx="375">
                  <c:v>206.17608409986855</c:v>
                </c:pt>
                <c:pt idx="376">
                  <c:v>202.23390275952693</c:v>
                </c:pt>
                <c:pt idx="377">
                  <c:v>205.84756898817344</c:v>
                </c:pt>
                <c:pt idx="378">
                  <c:v>205.84756898817344</c:v>
                </c:pt>
                <c:pt idx="379">
                  <c:v>227.2010512483574</c:v>
                </c:pt>
                <c:pt idx="380">
                  <c:v>214.38896189224701</c:v>
                </c:pt>
                <c:pt idx="381">
                  <c:v>211.76084099868592</c:v>
                </c:pt>
                <c:pt idx="382">
                  <c:v>204.86202365308804</c:v>
                </c:pt>
                <c:pt idx="383">
                  <c:v>196.97766097240469</c:v>
                </c:pt>
                <c:pt idx="384">
                  <c:v>200.59132720105126</c:v>
                </c:pt>
                <c:pt idx="385">
                  <c:v>196.32063074901447</c:v>
                </c:pt>
                <c:pt idx="386">
                  <c:v>194.61235216819972</c:v>
                </c:pt>
                <c:pt idx="387">
                  <c:v>194.67805519053877</c:v>
                </c:pt>
                <c:pt idx="388">
                  <c:v>208.14717477003941</c:v>
                </c:pt>
                <c:pt idx="389">
                  <c:v>201.24835742444148</c:v>
                </c:pt>
                <c:pt idx="390">
                  <c:v>205.84756898817344</c:v>
                </c:pt>
                <c:pt idx="391">
                  <c:v>214.06044678055187</c:v>
                </c:pt>
                <c:pt idx="392">
                  <c:v>196.64914586070958</c:v>
                </c:pt>
                <c:pt idx="393">
                  <c:v>195.66360052562419</c:v>
                </c:pt>
                <c:pt idx="394">
                  <c:v>189.09329829172142</c:v>
                </c:pt>
                <c:pt idx="395">
                  <c:v>180.22339027595268</c:v>
                </c:pt>
                <c:pt idx="396">
                  <c:v>171.35348226018394</c:v>
                </c:pt>
                <c:pt idx="397">
                  <c:v>169.05387647831799</c:v>
                </c:pt>
                <c:pt idx="398">
                  <c:v>160.51248357424441</c:v>
                </c:pt>
                <c:pt idx="399">
                  <c:v>169.71090670170827</c:v>
                </c:pt>
                <c:pt idx="400">
                  <c:v>169.05387647831799</c:v>
                </c:pt>
                <c:pt idx="401">
                  <c:v>174.9671484888305</c:v>
                </c:pt>
                <c:pt idx="402">
                  <c:v>175.29566360052561</c:v>
                </c:pt>
                <c:pt idx="403">
                  <c:v>168.06833114323257</c:v>
                </c:pt>
                <c:pt idx="404">
                  <c:v>159.19842312746383</c:v>
                </c:pt>
                <c:pt idx="405">
                  <c:v>139.81603153745073</c:v>
                </c:pt>
                <c:pt idx="406">
                  <c:v>134.23127463863338</c:v>
                </c:pt>
                <c:pt idx="407">
                  <c:v>122.07621550591325</c:v>
                </c:pt>
                <c:pt idx="408">
                  <c:v>122.07621550591325</c:v>
                </c:pt>
                <c:pt idx="409">
                  <c:v>126.67542706964521</c:v>
                </c:pt>
                <c:pt idx="410">
                  <c:v>126.67542706964521</c:v>
                </c:pt>
                <c:pt idx="411">
                  <c:v>124.04730617608411</c:v>
                </c:pt>
                <c:pt idx="412">
                  <c:v>114.84888304862021</c:v>
                </c:pt>
                <c:pt idx="413">
                  <c:v>124.70433639947434</c:v>
                </c:pt>
                <c:pt idx="414">
                  <c:v>104.99342969776609</c:v>
                </c:pt>
                <c:pt idx="415">
                  <c:v>94.48094612352169</c:v>
                </c:pt>
                <c:pt idx="416">
                  <c:v>94.80946123521683</c:v>
                </c:pt>
                <c:pt idx="417">
                  <c:v>84.625492772667542</c:v>
                </c:pt>
                <c:pt idx="418">
                  <c:v>76.741130091984232</c:v>
                </c:pt>
                <c:pt idx="419">
                  <c:v>71.484888304862025</c:v>
                </c:pt>
                <c:pt idx="420">
                  <c:v>73.455978975032849</c:v>
                </c:pt>
                <c:pt idx="421">
                  <c:v>71.156373193166885</c:v>
                </c:pt>
                <c:pt idx="422">
                  <c:v>68.528252299605782</c:v>
                </c:pt>
                <c:pt idx="423">
                  <c:v>67.214191852825223</c:v>
                </c:pt>
                <c:pt idx="424">
                  <c:v>94.80946123521683</c:v>
                </c:pt>
                <c:pt idx="425">
                  <c:v>104.00788436268068</c:v>
                </c:pt>
                <c:pt idx="426">
                  <c:v>104.99342969776609</c:v>
                </c:pt>
                <c:pt idx="427">
                  <c:v>113.20630749014452</c:v>
                </c:pt>
                <c:pt idx="428">
                  <c:v>123.06176084099866</c:v>
                </c:pt>
                <c:pt idx="429">
                  <c:v>122.40473061760842</c:v>
                </c:pt>
                <c:pt idx="430">
                  <c:v>117.14848883048619</c:v>
                </c:pt>
                <c:pt idx="431">
                  <c:v>131.27463863337712</c:v>
                </c:pt>
                <c:pt idx="432">
                  <c:v>133.57424441524307</c:v>
                </c:pt>
                <c:pt idx="433">
                  <c:v>129.30354796320631</c:v>
                </c:pt>
                <c:pt idx="434">
                  <c:v>133.57424441524307</c:v>
                </c:pt>
                <c:pt idx="435">
                  <c:v>117.47700394218136</c:v>
                </c:pt>
                <c:pt idx="436">
                  <c:v>81.2089356110381</c:v>
                </c:pt>
                <c:pt idx="437">
                  <c:v>94.152431011826536</c:v>
                </c:pt>
                <c:pt idx="438">
                  <c:v>88.567674113009204</c:v>
                </c:pt>
                <c:pt idx="439">
                  <c:v>104.33639947437582</c:v>
                </c:pt>
                <c:pt idx="440">
                  <c:v>112.54927726675429</c:v>
                </c:pt>
                <c:pt idx="441">
                  <c:v>118.79106438896187</c:v>
                </c:pt>
                <c:pt idx="442">
                  <c:v>121.09067017082785</c:v>
                </c:pt>
                <c:pt idx="443">
                  <c:v>124.04730617608411</c:v>
                </c:pt>
                <c:pt idx="444">
                  <c:v>122.73324572930355</c:v>
                </c:pt>
                <c:pt idx="445">
                  <c:v>127.66097240473061</c:v>
                </c:pt>
                <c:pt idx="446">
                  <c:v>105.97897503285152</c:v>
                </c:pt>
                <c:pt idx="447">
                  <c:v>130.2890932982917</c:v>
                </c:pt>
                <c:pt idx="448">
                  <c:v>122.40473061760842</c:v>
                </c:pt>
                <c:pt idx="449">
                  <c:v>148.02890932982916</c:v>
                </c:pt>
                <c:pt idx="450">
                  <c:v>137.51642575558475</c:v>
                </c:pt>
                <c:pt idx="451">
                  <c:v>139.48751642575556</c:v>
                </c:pt>
                <c:pt idx="452">
                  <c:v>156.24178712220763</c:v>
                </c:pt>
                <c:pt idx="453">
                  <c:v>170.03942181340344</c:v>
                </c:pt>
                <c:pt idx="454">
                  <c:v>261.82654402102497</c:v>
                </c:pt>
                <c:pt idx="455">
                  <c:v>294.34954007884357</c:v>
                </c:pt>
                <c:pt idx="456">
                  <c:v>298.29172141918525</c:v>
                </c:pt>
                <c:pt idx="457">
                  <c:v>293.03547963206307</c:v>
                </c:pt>
                <c:pt idx="458">
                  <c:v>305.19053876478318</c:v>
                </c:pt>
                <c:pt idx="459">
                  <c:v>296.64914586070955</c:v>
                </c:pt>
                <c:pt idx="460">
                  <c:v>306.50459921156369</c:v>
                </c:pt>
                <c:pt idx="461">
                  <c:v>307.49014454664911</c:v>
                </c:pt>
                <c:pt idx="462">
                  <c:v>312.4178712220762</c:v>
                </c:pt>
                <c:pt idx="463">
                  <c:v>313.73193166885676</c:v>
                </c:pt>
                <c:pt idx="464">
                  <c:v>323.58738501971089</c:v>
                </c:pt>
                <c:pt idx="465">
                  <c:v>325.22996057818659</c:v>
                </c:pt>
                <c:pt idx="466">
                  <c:v>315.83442838370564</c:v>
                </c:pt>
                <c:pt idx="467">
                  <c:v>314.71747700394218</c:v>
                </c:pt>
                <c:pt idx="468">
                  <c:v>323.91590013140603</c:v>
                </c:pt>
                <c:pt idx="469">
                  <c:v>320.63074901445464</c:v>
                </c:pt>
                <c:pt idx="470">
                  <c:v>322.86465177398162</c:v>
                </c:pt>
                <c:pt idx="471">
                  <c:v>314.58607095926413</c:v>
                </c:pt>
                <c:pt idx="472">
                  <c:v>311.10381077529564</c:v>
                </c:pt>
                <c:pt idx="473">
                  <c:v>314.52036793692508</c:v>
                </c:pt>
                <c:pt idx="474">
                  <c:v>318.98817345597894</c:v>
                </c:pt>
                <c:pt idx="475">
                  <c:v>320.63074901445464</c:v>
                </c:pt>
                <c:pt idx="476">
                  <c:v>322.99605781865961</c:v>
                </c:pt>
                <c:pt idx="477">
                  <c:v>307.95006570302229</c:v>
                </c:pt>
                <c:pt idx="478">
                  <c:v>310.70959264126145</c:v>
                </c:pt>
                <c:pt idx="479">
                  <c:v>319.97371879106441</c:v>
                </c:pt>
                <c:pt idx="480">
                  <c:v>334.09986859395531</c:v>
                </c:pt>
                <c:pt idx="481">
                  <c:v>323.12746386333771</c:v>
                </c:pt>
                <c:pt idx="482">
                  <c:v>321.41918528252302</c:v>
                </c:pt>
                <c:pt idx="483">
                  <c:v>332.19448094612352</c:v>
                </c:pt>
                <c:pt idx="484">
                  <c:v>326.87253613666229</c:v>
                </c:pt>
                <c:pt idx="485">
                  <c:v>313.79763469119575</c:v>
                </c:pt>
                <c:pt idx="486">
                  <c:v>302.69382391590011</c:v>
                </c:pt>
                <c:pt idx="487">
                  <c:v>306.2417871222076</c:v>
                </c:pt>
                <c:pt idx="488">
                  <c:v>302.43101182654402</c:v>
                </c:pt>
                <c:pt idx="489">
                  <c:v>282.85151116951374</c:v>
                </c:pt>
                <c:pt idx="490">
                  <c:v>288.10775295663598</c:v>
                </c:pt>
                <c:pt idx="491">
                  <c:v>294.61235216819972</c:v>
                </c:pt>
                <c:pt idx="492">
                  <c:v>303.21944809461235</c:v>
                </c:pt>
                <c:pt idx="493">
                  <c:v>300.26281208935609</c:v>
                </c:pt>
                <c:pt idx="494">
                  <c:v>296.32063074901447</c:v>
                </c:pt>
                <c:pt idx="495">
                  <c:v>301.31406044678056</c:v>
                </c:pt>
                <c:pt idx="496">
                  <c:v>301.11695137976346</c:v>
                </c:pt>
                <c:pt idx="497">
                  <c:v>295.00657030223385</c:v>
                </c:pt>
                <c:pt idx="498">
                  <c:v>313.79763469119575</c:v>
                </c:pt>
                <c:pt idx="499">
                  <c:v>323.91590013140603</c:v>
                </c:pt>
                <c:pt idx="500">
                  <c:v>333.11432325886989</c:v>
                </c:pt>
                <c:pt idx="501">
                  <c:v>320.17082785808145</c:v>
                </c:pt>
                <c:pt idx="502">
                  <c:v>297.70039421813402</c:v>
                </c:pt>
                <c:pt idx="503">
                  <c:v>263.27201051248358</c:v>
                </c:pt>
                <c:pt idx="504">
                  <c:v>269.84231274638631</c:v>
                </c:pt>
                <c:pt idx="505">
                  <c:v>268.72531666122893</c:v>
                </c:pt>
                <c:pt idx="506">
                  <c:v>267.61274192495233</c:v>
                </c:pt>
                <c:pt idx="507">
                  <c:v>266.504571036762</c:v>
                </c:pt>
                <c:pt idx="508">
                  <c:v>265.40078656512964</c:v>
                </c:pt>
                <c:pt idx="509">
                  <c:v>264.3013711475254</c:v>
                </c:pt>
                <c:pt idx="510">
                  <c:v>263.20630749014452</c:v>
                </c:pt>
                <c:pt idx="511">
                  <c:v>255.97897503285151</c:v>
                </c:pt>
                <c:pt idx="512">
                  <c:v>253.02233902759525</c:v>
                </c:pt>
                <c:pt idx="513">
                  <c:v>261.62943495400788</c:v>
                </c:pt>
                <c:pt idx="514">
                  <c:v>244.87516425755581</c:v>
                </c:pt>
                <c:pt idx="515">
                  <c:v>237.97634691195793</c:v>
                </c:pt>
                <c:pt idx="516">
                  <c:v>222.53613666228645</c:v>
                </c:pt>
                <c:pt idx="517">
                  <c:v>223.52168199737184</c:v>
                </c:pt>
                <c:pt idx="518">
                  <c:v>217.60840998685936</c:v>
                </c:pt>
                <c:pt idx="519">
                  <c:v>218.59395532194478</c:v>
                </c:pt>
                <c:pt idx="520">
                  <c:v>250.06570302233902</c:v>
                </c:pt>
                <c:pt idx="521">
                  <c:v>260.18396846254927</c:v>
                </c:pt>
                <c:pt idx="522">
                  <c:v>252.69382391590014</c:v>
                </c:pt>
                <c:pt idx="523">
                  <c:v>241.13009198423129</c:v>
                </c:pt>
                <c:pt idx="524">
                  <c:v>243.56110381077528</c:v>
                </c:pt>
                <c:pt idx="525">
                  <c:v>220.03942181340341</c:v>
                </c:pt>
                <c:pt idx="526">
                  <c:v>206.11038107752955</c:v>
                </c:pt>
                <c:pt idx="527">
                  <c:v>215.63731931668855</c:v>
                </c:pt>
                <c:pt idx="528">
                  <c:v>225.95269382391589</c:v>
                </c:pt>
                <c:pt idx="529">
                  <c:v>213.27201051248358</c:v>
                </c:pt>
                <c:pt idx="530">
                  <c:v>213.27201051248358</c:v>
                </c:pt>
                <c:pt idx="531">
                  <c:v>213.60052562417874</c:v>
                </c:pt>
                <c:pt idx="532">
                  <c:v>220.17082785808151</c:v>
                </c:pt>
                <c:pt idx="533">
                  <c:v>240.6701708278581</c:v>
                </c:pt>
                <c:pt idx="534">
                  <c:v>248.75164257555846</c:v>
                </c:pt>
                <c:pt idx="535">
                  <c:v>268.52825229960581</c:v>
                </c:pt>
                <c:pt idx="536">
                  <c:v>278.64651773981603</c:v>
                </c:pt>
                <c:pt idx="537">
                  <c:v>275.75558475689877</c:v>
                </c:pt>
                <c:pt idx="538">
                  <c:v>282.72010512483575</c:v>
                </c:pt>
                <c:pt idx="539">
                  <c:v>254.66491458607098</c:v>
                </c:pt>
                <c:pt idx="540">
                  <c:v>245.46649145860709</c:v>
                </c:pt>
                <c:pt idx="541">
                  <c:v>238.43626806833112</c:v>
                </c:pt>
                <c:pt idx="542">
                  <c:v>243.49540078843629</c:v>
                </c:pt>
                <c:pt idx="543">
                  <c:v>248.75164257555846</c:v>
                </c:pt>
                <c:pt idx="544">
                  <c:v>251.11695137976346</c:v>
                </c:pt>
                <c:pt idx="545">
                  <c:v>241.39290407358737</c:v>
                </c:pt>
                <c:pt idx="546">
                  <c:v>237.91064388961891</c:v>
                </c:pt>
                <c:pt idx="547">
                  <c:v>235.54533508541394</c:v>
                </c:pt>
                <c:pt idx="548">
                  <c:v>245.66360052562416</c:v>
                </c:pt>
                <c:pt idx="549">
                  <c:v>257.29303547963207</c:v>
                </c:pt>
                <c:pt idx="550">
                  <c:v>255.6504599211564</c:v>
                </c:pt>
                <c:pt idx="551">
                  <c:v>249.73718791064391</c:v>
                </c:pt>
                <c:pt idx="552">
                  <c:v>269.18528252299603</c:v>
                </c:pt>
                <c:pt idx="553">
                  <c:v>297.76609724047307</c:v>
                </c:pt>
                <c:pt idx="554">
                  <c:v>320.36793692509855</c:v>
                </c:pt>
                <c:pt idx="555">
                  <c:v>326.74113009198425</c:v>
                </c:pt>
                <c:pt idx="556">
                  <c:v>331.2089356110381</c:v>
                </c:pt>
                <c:pt idx="557">
                  <c:v>348.22601839684626</c:v>
                </c:pt>
                <c:pt idx="558">
                  <c:v>344.80946123521682</c:v>
                </c:pt>
                <c:pt idx="559">
                  <c:v>332.45729303547961</c:v>
                </c:pt>
                <c:pt idx="560">
                  <c:v>315.17739816031536</c:v>
                </c:pt>
                <c:pt idx="561">
                  <c:v>306.11038107752955</c:v>
                </c:pt>
                <c:pt idx="562">
                  <c:v>306.2417871222076</c:v>
                </c:pt>
                <c:pt idx="563">
                  <c:v>315.11169513797631</c:v>
                </c:pt>
                <c:pt idx="564">
                  <c:v>349.34296977660972</c:v>
                </c:pt>
                <c:pt idx="565">
                  <c:v>336.46517739816028</c:v>
                </c:pt>
                <c:pt idx="566">
                  <c:v>321.81340341655715</c:v>
                </c:pt>
                <c:pt idx="567">
                  <c:v>328.12089356110386</c:v>
                </c:pt>
                <c:pt idx="568">
                  <c:v>348.94875164257553</c:v>
                </c:pt>
                <c:pt idx="569">
                  <c:v>358.40998685939553</c:v>
                </c:pt>
                <c:pt idx="570">
                  <c:v>343.36399474375821</c:v>
                </c:pt>
                <c:pt idx="571">
                  <c:v>387.3850197109067</c:v>
                </c:pt>
                <c:pt idx="572">
                  <c:v>399.8685939553219</c:v>
                </c:pt>
                <c:pt idx="573">
                  <c:v>331.86596583442838</c:v>
                </c:pt>
                <c:pt idx="574">
                  <c:v>308.93561103810777</c:v>
                </c:pt>
                <c:pt idx="575">
                  <c:v>268.92247043363994</c:v>
                </c:pt>
                <c:pt idx="576">
                  <c:v>280.88042049934296</c:v>
                </c:pt>
                <c:pt idx="577">
                  <c:v>312.08935611038106</c:v>
                </c:pt>
                <c:pt idx="578">
                  <c:v>331.01182654402101</c:v>
                </c:pt>
                <c:pt idx="579">
                  <c:v>326.93823915900134</c:v>
                </c:pt>
                <c:pt idx="580">
                  <c:v>308.54139290407358</c:v>
                </c:pt>
                <c:pt idx="581">
                  <c:v>276.54402102496715</c:v>
                </c:pt>
                <c:pt idx="582">
                  <c:v>279.59921156373196</c:v>
                </c:pt>
                <c:pt idx="583">
                  <c:v>282.6544021024967</c:v>
                </c:pt>
                <c:pt idx="584">
                  <c:v>297.50328515111693</c:v>
                </c:pt>
                <c:pt idx="585">
                  <c:v>298.09461235216821</c:v>
                </c:pt>
                <c:pt idx="586">
                  <c:v>300.26281208935609</c:v>
                </c:pt>
                <c:pt idx="587">
                  <c:v>289.94743758212877</c:v>
                </c:pt>
                <c:pt idx="588">
                  <c:v>285.54533508541391</c:v>
                </c:pt>
                <c:pt idx="589">
                  <c:v>287.4507227332457</c:v>
                </c:pt>
                <c:pt idx="590">
                  <c:v>286.07095926412615</c:v>
                </c:pt>
                <c:pt idx="591">
                  <c:v>277.52956636005257</c:v>
                </c:pt>
                <c:pt idx="592">
                  <c:v>285.54533508541391</c:v>
                </c:pt>
                <c:pt idx="593">
                  <c:v>287.31931668856771</c:v>
                </c:pt>
                <c:pt idx="594">
                  <c:v>269.44809461235218</c:v>
                </c:pt>
                <c:pt idx="595">
                  <c:v>266.16294349540084</c:v>
                </c:pt>
                <c:pt idx="596">
                  <c:v>290.01314060446782</c:v>
                </c:pt>
                <c:pt idx="597">
                  <c:v>274.63863337713536</c:v>
                </c:pt>
                <c:pt idx="598">
                  <c:v>283.04862023653089</c:v>
                </c:pt>
                <c:pt idx="599">
                  <c:v>280.61760840998687</c:v>
                </c:pt>
                <c:pt idx="600">
                  <c:v>277.52956636005257</c:v>
                </c:pt>
                <c:pt idx="601">
                  <c:v>302.29960578186598</c:v>
                </c:pt>
                <c:pt idx="602">
                  <c:v>328.58081471747704</c:v>
                </c:pt>
                <c:pt idx="603">
                  <c:v>338.56767411300922</c:v>
                </c:pt>
                <c:pt idx="604">
                  <c:v>324.8357424441524</c:v>
                </c:pt>
                <c:pt idx="605">
                  <c:v>369.84231274638631</c:v>
                </c:pt>
                <c:pt idx="606">
                  <c:v>362.68068331143235</c:v>
                </c:pt>
                <c:pt idx="607">
                  <c:v>351.83968462549274</c:v>
                </c:pt>
                <c:pt idx="608">
                  <c:v>357.03022339027598</c:v>
                </c:pt>
                <c:pt idx="609">
                  <c:v>354.46780551905385</c:v>
                </c:pt>
                <c:pt idx="610">
                  <c:v>341.59001314060447</c:v>
                </c:pt>
                <c:pt idx="611">
                  <c:v>341.65571616294346</c:v>
                </c:pt>
                <c:pt idx="612">
                  <c:v>344.34954007884357</c:v>
                </c:pt>
                <c:pt idx="613">
                  <c:v>346.25492772667542</c:v>
                </c:pt>
                <c:pt idx="614">
                  <c:v>337.3850197109067</c:v>
                </c:pt>
                <c:pt idx="615">
                  <c:v>346.25492772667542</c:v>
                </c:pt>
                <c:pt idx="616">
                  <c:v>346.18922470433637</c:v>
                </c:pt>
                <c:pt idx="617">
                  <c:v>353.74507227332458</c:v>
                </c:pt>
                <c:pt idx="618">
                  <c:v>371.8791064388962</c:v>
                </c:pt>
                <c:pt idx="619">
                  <c:v>392.11563731931665</c:v>
                </c:pt>
                <c:pt idx="620">
                  <c:v>402.10249671484888</c:v>
                </c:pt>
                <c:pt idx="621">
                  <c:v>364.19185282522994</c:v>
                </c:pt>
                <c:pt idx="622">
                  <c:v>386.66228646517737</c:v>
                </c:pt>
                <c:pt idx="623">
                  <c:v>387.77923784494084</c:v>
                </c:pt>
                <c:pt idx="624">
                  <c:v>388.8961892247043</c:v>
                </c:pt>
                <c:pt idx="625">
                  <c:v>391.13009198423129</c:v>
                </c:pt>
                <c:pt idx="626">
                  <c:v>384.69119579500654</c:v>
                </c:pt>
                <c:pt idx="627">
                  <c:v>386.46517739816028</c:v>
                </c:pt>
                <c:pt idx="628">
                  <c:v>384.88830486202363</c:v>
                </c:pt>
                <c:pt idx="629">
                  <c:v>387.77923784494084</c:v>
                </c:pt>
                <c:pt idx="630">
                  <c:v>383.70565045992112</c:v>
                </c:pt>
                <c:pt idx="631">
                  <c:v>370.89356110381073</c:v>
                </c:pt>
                <c:pt idx="632">
                  <c:v>370.36793692509855</c:v>
                </c:pt>
                <c:pt idx="633">
                  <c:v>374.17871222076212</c:v>
                </c:pt>
                <c:pt idx="634">
                  <c:v>357.5558475689881</c:v>
                </c:pt>
                <c:pt idx="635">
                  <c:v>343.16688567674112</c:v>
                </c:pt>
                <c:pt idx="636">
                  <c:v>341.91852825229961</c:v>
                </c:pt>
                <c:pt idx="637">
                  <c:v>325.55847568988167</c:v>
                </c:pt>
                <c:pt idx="638">
                  <c:v>334.29697766097235</c:v>
                </c:pt>
                <c:pt idx="639">
                  <c:v>328.51511169513799</c:v>
                </c:pt>
                <c:pt idx="640">
                  <c:v>325.22996057818659</c:v>
                </c:pt>
                <c:pt idx="641">
                  <c:v>344.21813403416559</c:v>
                </c:pt>
                <c:pt idx="642">
                  <c:v>345.53219448094609</c:v>
                </c:pt>
                <c:pt idx="643">
                  <c:v>354.33639947437581</c:v>
                </c:pt>
                <c:pt idx="644">
                  <c:v>345.1379763469119</c:v>
                </c:pt>
                <c:pt idx="645">
                  <c:v>335.6110381077529</c:v>
                </c:pt>
                <c:pt idx="646">
                  <c:v>348.55453350854134</c:v>
                </c:pt>
                <c:pt idx="647">
                  <c:v>339.35611038107749</c:v>
                </c:pt>
                <c:pt idx="648">
                  <c:v>349.99999999999994</c:v>
                </c:pt>
                <c:pt idx="649">
                  <c:v>365.90013140604464</c:v>
                </c:pt>
                <c:pt idx="650">
                  <c:v>377.79237844940866</c:v>
                </c:pt>
                <c:pt idx="651">
                  <c:v>381.73455978975028</c:v>
                </c:pt>
                <c:pt idx="652">
                  <c:v>376.64257555847564</c:v>
                </c:pt>
                <c:pt idx="653">
                  <c:v>371.550591327201</c:v>
                </c:pt>
                <c:pt idx="654">
                  <c:v>362.68068331143229</c:v>
                </c:pt>
                <c:pt idx="655">
                  <c:v>378.97503285151117</c:v>
                </c:pt>
                <c:pt idx="656">
                  <c:v>394.87516425755581</c:v>
                </c:pt>
                <c:pt idx="657">
                  <c:v>396.51773981603151</c:v>
                </c:pt>
                <c:pt idx="658">
                  <c:v>398.75164257555844</c:v>
                </c:pt>
                <c:pt idx="659">
                  <c:v>401.5111695137976</c:v>
                </c:pt>
                <c:pt idx="660">
                  <c:v>389.81603153745067</c:v>
                </c:pt>
                <c:pt idx="661">
                  <c:v>388.30486202365302</c:v>
                </c:pt>
                <c:pt idx="662">
                  <c:v>391.52431011826542</c:v>
                </c:pt>
                <c:pt idx="663">
                  <c:v>401.83968462549274</c:v>
                </c:pt>
                <c:pt idx="664">
                  <c:v>401.64257555847564</c:v>
                </c:pt>
                <c:pt idx="665">
                  <c:v>402.43101182654402</c:v>
                </c:pt>
                <c:pt idx="666">
                  <c:v>395.79500657030218</c:v>
                </c:pt>
                <c:pt idx="667">
                  <c:v>405.84756898817341</c:v>
                </c:pt>
                <c:pt idx="668">
                  <c:v>406.11038107752955</c:v>
                </c:pt>
                <c:pt idx="669">
                  <c:v>411.62943495400782</c:v>
                </c:pt>
                <c:pt idx="670">
                  <c:v>419.77660972404732</c:v>
                </c:pt>
                <c:pt idx="671">
                  <c:v>423.85019710906693</c:v>
                </c:pt>
                <c:pt idx="672">
                  <c:v>421.48488830486195</c:v>
                </c:pt>
                <c:pt idx="673">
                  <c:v>419.84231274638626</c:v>
                </c:pt>
                <c:pt idx="674">
                  <c:v>435.93955321944804</c:v>
                </c:pt>
                <c:pt idx="675">
                  <c:v>433.96846254927721</c:v>
                </c:pt>
                <c:pt idx="676">
                  <c:v>424.77003942181335</c:v>
                </c:pt>
                <c:pt idx="677">
                  <c:v>422.14191852825229</c:v>
                </c:pt>
                <c:pt idx="678">
                  <c:v>417.14848883048614</c:v>
                </c:pt>
                <c:pt idx="679">
                  <c:v>412.15505913272011</c:v>
                </c:pt>
                <c:pt idx="680">
                  <c:v>412.15505913272011</c:v>
                </c:pt>
                <c:pt idx="681">
                  <c:v>412.81208935611033</c:v>
                </c:pt>
                <c:pt idx="682">
                  <c:v>420.23653088042045</c:v>
                </c:pt>
                <c:pt idx="683">
                  <c:v>425.16425755584748</c:v>
                </c:pt>
                <c:pt idx="684">
                  <c:v>419.90801576872531</c:v>
                </c:pt>
                <c:pt idx="685">
                  <c:v>421.9448094612352</c:v>
                </c:pt>
                <c:pt idx="686">
                  <c:v>417.87122207621547</c:v>
                </c:pt>
                <c:pt idx="687">
                  <c:v>424.37582128777922</c:v>
                </c:pt>
                <c:pt idx="688">
                  <c:v>416.68856767411302</c:v>
                </c:pt>
                <c:pt idx="689">
                  <c:v>412.28646517739816</c:v>
                </c:pt>
                <c:pt idx="690">
                  <c:v>411.82654402102492</c:v>
                </c:pt>
                <c:pt idx="691">
                  <c:v>410.57818659658341</c:v>
                </c:pt>
                <c:pt idx="692">
                  <c:v>409.26412614980285</c:v>
                </c:pt>
                <c:pt idx="693">
                  <c:v>407.03022339027598</c:v>
                </c:pt>
                <c:pt idx="694">
                  <c:v>403.54796320630743</c:v>
                </c:pt>
                <c:pt idx="695">
                  <c:v>405.58475689881732</c:v>
                </c:pt>
                <c:pt idx="696">
                  <c:v>403.08804204993424</c:v>
                </c:pt>
                <c:pt idx="697">
                  <c:v>396.64914586070955</c:v>
                </c:pt>
                <c:pt idx="698">
                  <c:v>394.61235216819966</c:v>
                </c:pt>
                <c:pt idx="699">
                  <c:v>401.97109067017078</c:v>
                </c:pt>
                <c:pt idx="700">
                  <c:v>403.35085413929039</c:v>
                </c:pt>
                <c:pt idx="701">
                  <c:v>400.52562417871218</c:v>
                </c:pt>
                <c:pt idx="702">
                  <c:v>401.11695137976341</c:v>
                </c:pt>
                <c:pt idx="703">
                  <c:v>402.16819973718788</c:v>
                </c:pt>
                <c:pt idx="704">
                  <c:v>405.38764783180022</c:v>
                </c:pt>
                <c:pt idx="705">
                  <c:v>409.19842312746385</c:v>
                </c:pt>
                <c:pt idx="706">
                  <c:v>408.54139290407352</c:v>
                </c:pt>
                <c:pt idx="707">
                  <c:v>411.30091984231268</c:v>
                </c:pt>
                <c:pt idx="708">
                  <c:v>404.73061760840994</c:v>
                </c:pt>
                <c:pt idx="709">
                  <c:v>409.3298291721419</c:v>
                </c:pt>
                <c:pt idx="710">
                  <c:v>409.3298291721419</c:v>
                </c:pt>
                <c:pt idx="711">
                  <c:v>415.24310118265441</c:v>
                </c:pt>
                <c:pt idx="712">
                  <c:v>418.39684625492765</c:v>
                </c:pt>
                <c:pt idx="713">
                  <c:v>414.58607095926408</c:v>
                </c:pt>
                <c:pt idx="714">
                  <c:v>416.88567674113011</c:v>
                </c:pt>
                <c:pt idx="715">
                  <c:v>413.27201051248352</c:v>
                </c:pt>
                <c:pt idx="716">
                  <c:v>405.71616294349536</c:v>
                </c:pt>
                <c:pt idx="717">
                  <c:v>400.45992115637313</c:v>
                </c:pt>
                <c:pt idx="718">
                  <c:v>416.55716162943486</c:v>
                </c:pt>
                <c:pt idx="719">
                  <c:v>424.70433639947436</c:v>
                </c:pt>
                <c:pt idx="720">
                  <c:v>426.54402102496715</c:v>
                </c:pt>
                <c:pt idx="721">
                  <c:v>417.54270696452033</c:v>
                </c:pt>
                <c:pt idx="722">
                  <c:v>420.1051248357424</c:v>
                </c:pt>
                <c:pt idx="723">
                  <c:v>422.66754270696447</c:v>
                </c:pt>
                <c:pt idx="724">
                  <c:v>410.84099868593955</c:v>
                </c:pt>
                <c:pt idx="725">
                  <c:v>405.25624178712218</c:v>
                </c:pt>
                <c:pt idx="726">
                  <c:v>395.26938239159</c:v>
                </c:pt>
                <c:pt idx="727">
                  <c:v>387.18791064388961</c:v>
                </c:pt>
                <c:pt idx="728">
                  <c:v>389.42181340341654</c:v>
                </c:pt>
                <c:pt idx="729">
                  <c:v>385.34822601839682</c:v>
                </c:pt>
                <c:pt idx="730">
                  <c:v>388.63337713534821</c:v>
                </c:pt>
                <c:pt idx="731">
                  <c:v>385.28252299605782</c:v>
                </c:pt>
                <c:pt idx="732">
                  <c:v>383.37713534822598</c:v>
                </c:pt>
                <c:pt idx="733">
                  <c:v>381.47174770039419</c:v>
                </c:pt>
                <c:pt idx="734">
                  <c:v>369.18528252299603</c:v>
                </c:pt>
                <c:pt idx="735">
                  <c:v>374.04730617608408</c:v>
                </c:pt>
                <c:pt idx="736">
                  <c:v>368.19973718791061</c:v>
                </c:pt>
                <c:pt idx="737">
                  <c:v>349.27726675427067</c:v>
                </c:pt>
                <c:pt idx="738">
                  <c:v>361.43232588699078</c:v>
                </c:pt>
                <c:pt idx="739">
                  <c:v>357.5558475689881</c:v>
                </c:pt>
                <c:pt idx="740">
                  <c:v>360.8409986859395</c:v>
                </c:pt>
                <c:pt idx="741">
                  <c:v>361.03810775295659</c:v>
                </c:pt>
                <c:pt idx="742">
                  <c:v>363.10775295663598</c:v>
                </c:pt>
                <c:pt idx="743">
                  <c:v>365.17739816031536</c:v>
                </c:pt>
                <c:pt idx="744">
                  <c:v>353.1537450722733</c:v>
                </c:pt>
                <c:pt idx="745">
                  <c:v>356.1103810775295</c:v>
                </c:pt>
                <c:pt idx="746">
                  <c:v>354.53350854139285</c:v>
                </c:pt>
                <c:pt idx="747">
                  <c:v>345.86070959264123</c:v>
                </c:pt>
                <c:pt idx="748">
                  <c:v>357.22733245729302</c:v>
                </c:pt>
                <c:pt idx="749">
                  <c:v>364.65177398160313</c:v>
                </c:pt>
                <c:pt idx="750">
                  <c:v>364.19185282522994</c:v>
                </c:pt>
                <c:pt idx="751">
                  <c:v>341.65571616294346</c:v>
                </c:pt>
                <c:pt idx="752">
                  <c:v>333.57424441524307</c:v>
                </c:pt>
                <c:pt idx="753">
                  <c:v>327.79237844940866</c:v>
                </c:pt>
                <c:pt idx="754">
                  <c:v>319.97371879106436</c:v>
                </c:pt>
                <c:pt idx="755">
                  <c:v>312.94349540078838</c:v>
                </c:pt>
                <c:pt idx="756">
                  <c:v>298.48883048620235</c:v>
                </c:pt>
                <c:pt idx="757">
                  <c:v>296.18922470433637</c:v>
                </c:pt>
                <c:pt idx="758">
                  <c:v>307.16162943495402</c:v>
                </c:pt>
                <c:pt idx="759">
                  <c:v>303.35085413929033</c:v>
                </c:pt>
                <c:pt idx="760">
                  <c:v>309.06701708278581</c:v>
                </c:pt>
                <c:pt idx="761">
                  <c:v>322.73324572930352</c:v>
                </c:pt>
                <c:pt idx="762">
                  <c:v>312.54927726675425</c:v>
                </c:pt>
                <c:pt idx="763">
                  <c:v>331.93166885676737</c:v>
                </c:pt>
                <c:pt idx="764">
                  <c:v>338.37056504599212</c:v>
                </c:pt>
                <c:pt idx="765">
                  <c:v>347.89750328515106</c:v>
                </c:pt>
                <c:pt idx="766">
                  <c:v>342.1156373193167</c:v>
                </c:pt>
                <c:pt idx="767">
                  <c:v>345.59789750328508</c:v>
                </c:pt>
                <c:pt idx="768">
                  <c:v>345.46649145860709</c:v>
                </c:pt>
                <c:pt idx="769">
                  <c:v>356.17608409986855</c:v>
                </c:pt>
                <c:pt idx="770">
                  <c:v>345.1379763469119</c:v>
                </c:pt>
                <c:pt idx="771">
                  <c:v>361.10381077529559</c:v>
                </c:pt>
                <c:pt idx="772">
                  <c:v>364.19185282522994</c:v>
                </c:pt>
                <c:pt idx="773">
                  <c:v>360.05256241787117</c:v>
                </c:pt>
                <c:pt idx="774">
                  <c:v>345.26938239159</c:v>
                </c:pt>
                <c:pt idx="775">
                  <c:v>344.34954007884357</c:v>
                </c:pt>
                <c:pt idx="776">
                  <c:v>340.80157687253609</c:v>
                </c:pt>
                <c:pt idx="777">
                  <c:v>353.1537450722733</c:v>
                </c:pt>
                <c:pt idx="778">
                  <c:v>358.60709592641257</c:v>
                </c:pt>
                <c:pt idx="779">
                  <c:v>379.6320630749014</c:v>
                </c:pt>
                <c:pt idx="780">
                  <c:v>370.36793692509855</c:v>
                </c:pt>
                <c:pt idx="781">
                  <c:v>396.05781865965827</c:v>
                </c:pt>
                <c:pt idx="782">
                  <c:v>389.81603153745067</c:v>
                </c:pt>
                <c:pt idx="783">
                  <c:v>389.48751642575553</c:v>
                </c:pt>
                <c:pt idx="784">
                  <c:v>387.97634691195793</c:v>
                </c:pt>
                <c:pt idx="785">
                  <c:v>382.19448094612346</c:v>
                </c:pt>
                <c:pt idx="786">
                  <c:v>409.59264126149804</c:v>
                </c:pt>
                <c:pt idx="787">
                  <c:v>410.57818659658341</c:v>
                </c:pt>
                <c:pt idx="788">
                  <c:v>413.86333771353475</c:v>
                </c:pt>
                <c:pt idx="789">
                  <c:v>424.8357424441524</c:v>
                </c:pt>
                <c:pt idx="790">
                  <c:v>418.85676741130089</c:v>
                </c:pt>
                <c:pt idx="791">
                  <c:v>424.70433639947436</c:v>
                </c:pt>
                <c:pt idx="792">
                  <c:v>424.24441524310112</c:v>
                </c:pt>
                <c:pt idx="793">
                  <c:v>425.75558475689877</c:v>
                </c:pt>
                <c:pt idx="794">
                  <c:v>434.95400788436268</c:v>
                </c:pt>
                <c:pt idx="795">
                  <c:v>434.55978975032849</c:v>
                </c:pt>
                <c:pt idx="796">
                  <c:v>443.6268068331143</c:v>
                </c:pt>
                <c:pt idx="797">
                  <c:v>450.06570302233899</c:v>
                </c:pt>
                <c:pt idx="798">
                  <c:v>445.00657030223391</c:v>
                </c:pt>
                <c:pt idx="799">
                  <c:v>435.67674113009195</c:v>
                </c:pt>
                <c:pt idx="800">
                  <c:v>428.97503285151112</c:v>
                </c:pt>
                <c:pt idx="801">
                  <c:v>447.83180026281207</c:v>
                </c:pt>
                <c:pt idx="802">
                  <c:v>448.09461235216821</c:v>
                </c:pt>
                <c:pt idx="803">
                  <c:v>442.64126149802883</c:v>
                </c:pt>
                <c:pt idx="804">
                  <c:v>444.21813403416553</c:v>
                </c:pt>
                <c:pt idx="805">
                  <c:v>449.99999999999994</c:v>
                </c:pt>
                <c:pt idx="806">
                  <c:v>447.10906701708274</c:v>
                </c:pt>
                <c:pt idx="807">
                  <c:v>443.36399474375821</c:v>
                </c:pt>
                <c:pt idx="808">
                  <c:v>439.42181340341654</c:v>
                </c:pt>
                <c:pt idx="809">
                  <c:v>455.51905387647827</c:v>
                </c:pt>
                <c:pt idx="810">
                  <c:v>468.00262812089358</c:v>
                </c:pt>
                <c:pt idx="811">
                  <c:v>461.76084099868592</c:v>
                </c:pt>
                <c:pt idx="812">
                  <c:v>460.44678055190536</c:v>
                </c:pt>
                <c:pt idx="813">
                  <c:v>460.24967148488827</c:v>
                </c:pt>
                <c:pt idx="814">
                  <c:v>468.00262812089358</c:v>
                </c:pt>
                <c:pt idx="815">
                  <c:v>456.70170827858072</c:v>
                </c:pt>
                <c:pt idx="816">
                  <c:v>456.63600525624179</c:v>
                </c:pt>
                <c:pt idx="817">
                  <c:v>449.40867279894866</c:v>
                </c:pt>
                <c:pt idx="818">
                  <c:v>441.52431011826542</c:v>
                </c:pt>
                <c:pt idx="819">
                  <c:v>436.66228646517732</c:v>
                </c:pt>
                <c:pt idx="820">
                  <c:v>439.22470433639944</c:v>
                </c:pt>
                <c:pt idx="821">
                  <c:v>434.03416557161631</c:v>
                </c:pt>
                <c:pt idx="822">
                  <c:v>422.33902759526939</c:v>
                </c:pt>
                <c:pt idx="823">
                  <c:v>422.47043363994737</c:v>
                </c:pt>
                <c:pt idx="824">
                  <c:v>422.93035479632056</c:v>
                </c:pt>
                <c:pt idx="825">
                  <c:v>421.22207621550587</c:v>
                </c:pt>
                <c:pt idx="826">
                  <c:v>414.58607095926408</c:v>
                </c:pt>
                <c:pt idx="827">
                  <c:v>411.62943495400782</c:v>
                </c:pt>
                <c:pt idx="828">
                  <c:v>412.02365308804201</c:v>
                </c:pt>
                <c:pt idx="829">
                  <c:v>421.15637319316681</c:v>
                </c:pt>
                <c:pt idx="830">
                  <c:v>418.6596583442838</c:v>
                </c:pt>
                <c:pt idx="831">
                  <c:v>410.7752956636005</c:v>
                </c:pt>
                <c:pt idx="832">
                  <c:v>408.93561103810771</c:v>
                </c:pt>
                <c:pt idx="833">
                  <c:v>404.33639947437581</c:v>
                </c:pt>
                <c:pt idx="834">
                  <c:v>404.27069645203676</c:v>
                </c:pt>
                <c:pt idx="835">
                  <c:v>412.61498028909324</c:v>
                </c:pt>
                <c:pt idx="836">
                  <c:v>423.58738501971089</c:v>
                </c:pt>
                <c:pt idx="837">
                  <c:v>427.9237844940867</c:v>
                </c:pt>
                <c:pt idx="838">
                  <c:v>424.04730617608402</c:v>
                </c:pt>
                <c:pt idx="839">
                  <c:v>413.99474375821279</c:v>
                </c:pt>
                <c:pt idx="840">
                  <c:v>415.5716162943495</c:v>
                </c:pt>
                <c:pt idx="841">
                  <c:v>413.92904073587385</c:v>
                </c:pt>
                <c:pt idx="842">
                  <c:v>411.76084099868592</c:v>
                </c:pt>
                <c:pt idx="843">
                  <c:v>409.98685939553212</c:v>
                </c:pt>
                <c:pt idx="844">
                  <c:v>392.96977660972402</c:v>
                </c:pt>
                <c:pt idx="845">
                  <c:v>393.88961892247039</c:v>
                </c:pt>
                <c:pt idx="846">
                  <c:v>390.14454664914581</c:v>
                </c:pt>
                <c:pt idx="847">
                  <c:v>391.59001314060441</c:v>
                </c:pt>
                <c:pt idx="848">
                  <c:v>387.12220762155056</c:v>
                </c:pt>
                <c:pt idx="849">
                  <c:v>397.83180026281207</c:v>
                </c:pt>
                <c:pt idx="850">
                  <c:v>398.81734559789749</c:v>
                </c:pt>
                <c:pt idx="851">
                  <c:v>402.62812089356106</c:v>
                </c:pt>
                <c:pt idx="852">
                  <c:v>398.02890932982916</c:v>
                </c:pt>
                <c:pt idx="853">
                  <c:v>397.50328515111693</c:v>
                </c:pt>
                <c:pt idx="854">
                  <c:v>410.9724047306176</c:v>
                </c:pt>
                <c:pt idx="855">
                  <c:v>404.73061760840994</c:v>
                </c:pt>
                <c:pt idx="856">
                  <c:v>404.86202365308799</c:v>
                </c:pt>
                <c:pt idx="857">
                  <c:v>407.49014454664911</c:v>
                </c:pt>
                <c:pt idx="858">
                  <c:v>403.54796320630743</c:v>
                </c:pt>
                <c:pt idx="859">
                  <c:v>418.26544021024961</c:v>
                </c:pt>
                <c:pt idx="860">
                  <c:v>427.79237844940866</c:v>
                </c:pt>
                <c:pt idx="861">
                  <c:v>425.16425755584748</c:v>
                </c:pt>
                <c:pt idx="862">
                  <c:v>430.68331143232587</c:v>
                </c:pt>
                <c:pt idx="863">
                  <c:v>425.16425755584748</c:v>
                </c:pt>
                <c:pt idx="864">
                  <c:v>423.58738501971089</c:v>
                </c:pt>
                <c:pt idx="865">
                  <c:v>419.31668856767408</c:v>
                </c:pt>
                <c:pt idx="866">
                  <c:v>415.50591327201045</c:v>
                </c:pt>
                <c:pt idx="867">
                  <c:v>410.31537450722732</c:v>
                </c:pt>
                <c:pt idx="868">
                  <c:v>413.27201051248352</c:v>
                </c:pt>
                <c:pt idx="869">
                  <c:v>415.96583442838369</c:v>
                </c:pt>
                <c:pt idx="870">
                  <c:v>413.79763469119581</c:v>
                </c:pt>
                <c:pt idx="871">
                  <c:v>436.59658344283838</c:v>
                </c:pt>
                <c:pt idx="872">
                  <c:v>417.08278580814721</c:v>
                </c:pt>
                <c:pt idx="873">
                  <c:v>421.09067017082788</c:v>
                </c:pt>
                <c:pt idx="874">
                  <c:v>448.75164257555844</c:v>
                </c:pt>
                <c:pt idx="875">
                  <c:v>443.69250985545335</c:v>
                </c:pt>
                <c:pt idx="876">
                  <c:v>438.23915900131408</c:v>
                </c:pt>
                <c:pt idx="877">
                  <c:v>440.40735873850196</c:v>
                </c:pt>
                <c:pt idx="878">
                  <c:v>440.93298291721419</c:v>
                </c:pt>
                <c:pt idx="879">
                  <c:v>437.2536136662286</c:v>
                </c:pt>
                <c:pt idx="880">
                  <c:v>447.30617608409983</c:v>
                </c:pt>
                <c:pt idx="881">
                  <c:v>433.37713534822598</c:v>
                </c:pt>
                <c:pt idx="882">
                  <c:v>429.76346911957944</c:v>
                </c:pt>
                <c:pt idx="883">
                  <c:v>420.1051248357424</c:v>
                </c:pt>
                <c:pt idx="884">
                  <c:v>408.86990801576871</c:v>
                </c:pt>
                <c:pt idx="885">
                  <c:v>410.24967148488827</c:v>
                </c:pt>
                <c:pt idx="886">
                  <c:v>398.55453350854134</c:v>
                </c:pt>
                <c:pt idx="887">
                  <c:v>404.86202365308799</c:v>
                </c:pt>
                <c:pt idx="888">
                  <c:v>402.43101182654402</c:v>
                </c:pt>
                <c:pt idx="889">
                  <c:v>403.74507227332452</c:v>
                </c:pt>
                <c:pt idx="890">
                  <c:v>392.50985545335078</c:v>
                </c:pt>
                <c:pt idx="891">
                  <c:v>404.07358738501972</c:v>
                </c:pt>
                <c:pt idx="892">
                  <c:v>406.37319316688564</c:v>
                </c:pt>
                <c:pt idx="893">
                  <c:v>401.44546649145855</c:v>
                </c:pt>
                <c:pt idx="894">
                  <c:v>408.34428383705642</c:v>
                </c:pt>
                <c:pt idx="895">
                  <c:v>410.31537450722732</c:v>
                </c:pt>
                <c:pt idx="896">
                  <c:v>414.25755584756894</c:v>
                </c:pt>
                <c:pt idx="897">
                  <c:v>401.77398160315374</c:v>
                </c:pt>
                <c:pt idx="898">
                  <c:v>405.71616294349536</c:v>
                </c:pt>
                <c:pt idx="899">
                  <c:v>402.10249671484883</c:v>
                </c:pt>
                <c:pt idx="900">
                  <c:v>409.72404730617609</c:v>
                </c:pt>
                <c:pt idx="901">
                  <c:v>411.69513797634687</c:v>
                </c:pt>
                <c:pt idx="902">
                  <c:v>412.35216819973709</c:v>
                </c:pt>
                <c:pt idx="903">
                  <c:v>397.17477003942179</c:v>
                </c:pt>
                <c:pt idx="904">
                  <c:v>405.38764783180022</c:v>
                </c:pt>
                <c:pt idx="905">
                  <c:v>422.47043363994737</c:v>
                </c:pt>
                <c:pt idx="906">
                  <c:v>433.11432325886989</c:v>
                </c:pt>
                <c:pt idx="907">
                  <c:v>433.63994743758212</c:v>
                </c:pt>
                <c:pt idx="908">
                  <c:v>431.66885676741128</c:v>
                </c:pt>
                <c:pt idx="909">
                  <c:v>433.31143232588698</c:v>
                </c:pt>
                <c:pt idx="910">
                  <c:v>435.01971090670168</c:v>
                </c:pt>
                <c:pt idx="911">
                  <c:v>431.40604467805514</c:v>
                </c:pt>
                <c:pt idx="912">
                  <c:v>426.08409986859391</c:v>
                </c:pt>
                <c:pt idx="913">
                  <c:v>425.55847568988167</c:v>
                </c:pt>
                <c:pt idx="914">
                  <c:v>418.7910643889619</c:v>
                </c:pt>
                <c:pt idx="915">
                  <c:v>413.46911957950061</c:v>
                </c:pt>
                <c:pt idx="916">
                  <c:v>410.24967148488832</c:v>
                </c:pt>
                <c:pt idx="917">
                  <c:v>396.84625492772665</c:v>
                </c:pt>
                <c:pt idx="918">
                  <c:v>399.8685939553219</c:v>
                </c:pt>
                <c:pt idx="919">
                  <c:v>394.80946123521682</c:v>
                </c:pt>
                <c:pt idx="920">
                  <c:v>384.88830486202363</c:v>
                </c:pt>
                <c:pt idx="921">
                  <c:v>387.5821287779238</c:v>
                </c:pt>
                <c:pt idx="922">
                  <c:v>390.53876478318</c:v>
                </c:pt>
                <c:pt idx="923">
                  <c:v>392.64126149802888</c:v>
                </c:pt>
                <c:pt idx="924">
                  <c:v>385.01971090670168</c:v>
                </c:pt>
                <c:pt idx="925">
                  <c:v>382.72010512483575</c:v>
                </c:pt>
                <c:pt idx="926">
                  <c:v>377.79237844940866</c:v>
                </c:pt>
                <c:pt idx="927">
                  <c:v>371.81340341655715</c:v>
                </c:pt>
                <c:pt idx="928">
                  <c:v>376.6754270696452</c:v>
                </c:pt>
                <c:pt idx="929">
                  <c:v>376.34691195795006</c:v>
                </c:pt>
                <c:pt idx="930">
                  <c:v>374.57293035479631</c:v>
                </c:pt>
                <c:pt idx="931">
                  <c:v>373.65308804204989</c:v>
                </c:pt>
                <c:pt idx="932">
                  <c:v>365.57161629434955</c:v>
                </c:pt>
                <c:pt idx="933">
                  <c:v>365.7030223390276</c:v>
                </c:pt>
                <c:pt idx="934">
                  <c:v>369.97371879106441</c:v>
                </c:pt>
                <c:pt idx="935">
                  <c:v>368.00262812089352</c:v>
                </c:pt>
                <c:pt idx="936">
                  <c:v>367.0170827858081</c:v>
                </c:pt>
                <c:pt idx="937">
                  <c:v>359.78975032851508</c:v>
                </c:pt>
                <c:pt idx="938">
                  <c:v>353.74507227332458</c:v>
                </c:pt>
                <c:pt idx="939">
                  <c:v>346.97766097240475</c:v>
                </c:pt>
                <c:pt idx="940">
                  <c:v>351.37976346911961</c:v>
                </c:pt>
                <c:pt idx="941">
                  <c:v>347.76609724047307</c:v>
                </c:pt>
                <c:pt idx="942">
                  <c:v>345.79500657030223</c:v>
                </c:pt>
                <c:pt idx="943">
                  <c:v>339.94743758212877</c:v>
                </c:pt>
                <c:pt idx="944">
                  <c:v>348.02890932982916</c:v>
                </c:pt>
                <c:pt idx="945">
                  <c:v>345.99211563731933</c:v>
                </c:pt>
                <c:pt idx="946">
                  <c:v>352.89093298291721</c:v>
                </c:pt>
                <c:pt idx="947">
                  <c:v>356.2417871222076</c:v>
                </c:pt>
                <c:pt idx="948">
                  <c:v>358.14717477003938</c:v>
                </c:pt>
                <c:pt idx="949">
                  <c:v>352.89093298291721</c:v>
                </c:pt>
                <c:pt idx="950">
                  <c:v>355.51905387647832</c:v>
                </c:pt>
                <c:pt idx="951">
                  <c:v>347.63469119579503</c:v>
                </c:pt>
                <c:pt idx="952">
                  <c:v>343.36399474375821</c:v>
                </c:pt>
                <c:pt idx="953">
                  <c:v>346.25492772667542</c:v>
                </c:pt>
                <c:pt idx="954">
                  <c:v>342.44415243101179</c:v>
                </c:pt>
                <c:pt idx="955">
                  <c:v>341.72141918528251</c:v>
                </c:pt>
                <c:pt idx="956">
                  <c:v>340.07884362680682</c:v>
                </c:pt>
                <c:pt idx="957">
                  <c:v>343.56110381077525</c:v>
                </c:pt>
                <c:pt idx="958">
                  <c:v>345.72930354796318</c:v>
                </c:pt>
                <c:pt idx="959">
                  <c:v>334.4940867279895</c:v>
                </c:pt>
                <c:pt idx="960">
                  <c:v>338.76478318002626</c:v>
                </c:pt>
                <c:pt idx="961">
                  <c:v>346.05781865965832</c:v>
                </c:pt>
                <c:pt idx="962">
                  <c:v>344.02102496714849</c:v>
                </c:pt>
                <c:pt idx="963">
                  <c:v>338.50197109067017</c:v>
                </c:pt>
                <c:pt idx="964">
                  <c:v>333.57424441524313</c:v>
                </c:pt>
                <c:pt idx="965">
                  <c:v>336.92509855453352</c:v>
                </c:pt>
                <c:pt idx="966">
                  <c:v>346.05781865965832</c:v>
                </c:pt>
                <c:pt idx="967">
                  <c:v>350.32851511169514</c:v>
                </c:pt>
                <c:pt idx="968">
                  <c:v>350.45992115637318</c:v>
                </c:pt>
                <c:pt idx="969">
                  <c:v>346.38633377135346</c:v>
                </c:pt>
                <c:pt idx="970">
                  <c:v>344.34954007884363</c:v>
                </c:pt>
                <c:pt idx="971">
                  <c:v>344.48094612352168</c:v>
                </c:pt>
                <c:pt idx="972">
                  <c:v>344.94086727989486</c:v>
                </c:pt>
                <c:pt idx="973">
                  <c:v>341.45860709592637</c:v>
                </c:pt>
                <c:pt idx="974">
                  <c:v>340.47306176084101</c:v>
                </c:pt>
                <c:pt idx="975">
                  <c:v>335.80814717477</c:v>
                </c:pt>
                <c:pt idx="976">
                  <c:v>331.60315374507223</c:v>
                </c:pt>
                <c:pt idx="977">
                  <c:v>326.08409986859397</c:v>
                </c:pt>
                <c:pt idx="978">
                  <c:v>338.17345597897503</c:v>
                </c:pt>
                <c:pt idx="979">
                  <c:v>341.52431011826542</c:v>
                </c:pt>
                <c:pt idx="980">
                  <c:v>351.6425755584757</c:v>
                </c:pt>
                <c:pt idx="981">
                  <c:v>354.07358738501972</c:v>
                </c:pt>
                <c:pt idx="982">
                  <c:v>358.54139290407358</c:v>
                </c:pt>
                <c:pt idx="983">
                  <c:v>366.36005256241782</c:v>
                </c:pt>
                <c:pt idx="984">
                  <c:v>366.03153745072274</c:v>
                </c:pt>
                <c:pt idx="985">
                  <c:v>362.48357424441525</c:v>
                </c:pt>
                <c:pt idx="986">
                  <c:v>365.11169513797631</c:v>
                </c:pt>
                <c:pt idx="987">
                  <c:v>368.72536136662285</c:v>
                </c:pt>
                <c:pt idx="988">
                  <c:v>366.68856767411302</c:v>
                </c:pt>
                <c:pt idx="989">
                  <c:v>364.12614980289095</c:v>
                </c:pt>
                <c:pt idx="990">
                  <c:v>361.10381077529564</c:v>
                </c:pt>
                <c:pt idx="991">
                  <c:v>357.55584756898816</c:v>
                </c:pt>
                <c:pt idx="992">
                  <c:v>360.57818659658346</c:v>
                </c:pt>
                <c:pt idx="993">
                  <c:v>364.78318002628123</c:v>
                </c:pt>
                <c:pt idx="994">
                  <c:v>360.84099868593955</c:v>
                </c:pt>
                <c:pt idx="995">
                  <c:v>358.86990801576871</c:v>
                </c:pt>
                <c:pt idx="996">
                  <c:v>366.75427069645201</c:v>
                </c:pt>
                <c:pt idx="997">
                  <c:v>363.46911957950067</c:v>
                </c:pt>
                <c:pt idx="998">
                  <c:v>361.49802890932983</c:v>
                </c:pt>
                <c:pt idx="999">
                  <c:v>362.02365308804207</c:v>
                </c:pt>
                <c:pt idx="1000">
                  <c:v>358.86990801576871</c:v>
                </c:pt>
                <c:pt idx="1001">
                  <c:v>357.35873850197106</c:v>
                </c:pt>
                <c:pt idx="1002">
                  <c:v>360.70959264126145</c:v>
                </c:pt>
                <c:pt idx="1003">
                  <c:v>360.31537450722732</c:v>
                </c:pt>
                <c:pt idx="1004">
                  <c:v>356.76741130091983</c:v>
                </c:pt>
                <c:pt idx="1005">
                  <c:v>357.8843626806833</c:v>
                </c:pt>
                <c:pt idx="1006">
                  <c:v>352.56241787122207</c:v>
                </c:pt>
                <c:pt idx="1007">
                  <c:v>354.4021024967148</c:v>
                </c:pt>
                <c:pt idx="1008">
                  <c:v>357.95006570302229</c:v>
                </c:pt>
                <c:pt idx="1009">
                  <c:v>348.29172141918525</c:v>
                </c:pt>
                <c:pt idx="1010">
                  <c:v>348.88304862023654</c:v>
                </c:pt>
                <c:pt idx="1011">
                  <c:v>349.34296977660972</c:v>
                </c:pt>
                <c:pt idx="1012">
                  <c:v>344.08672798948749</c:v>
                </c:pt>
                <c:pt idx="1013">
                  <c:v>340.47306176084101</c:v>
                </c:pt>
                <c:pt idx="1014">
                  <c:v>337.84494086727989</c:v>
                </c:pt>
                <c:pt idx="1015">
                  <c:v>341.39290407358737</c:v>
                </c:pt>
                <c:pt idx="1016">
                  <c:v>335.08541392904073</c:v>
                </c:pt>
                <c:pt idx="1017">
                  <c:v>340.53876478318</c:v>
                </c:pt>
                <c:pt idx="1018">
                  <c:v>348.68593955321944</c:v>
                </c:pt>
                <c:pt idx="1019">
                  <c:v>340.99868593955318</c:v>
                </c:pt>
                <c:pt idx="1020">
                  <c:v>335.47963206307492</c:v>
                </c:pt>
                <c:pt idx="1021">
                  <c:v>331.60315374507223</c:v>
                </c:pt>
                <c:pt idx="1022">
                  <c:v>341.85282522996056</c:v>
                </c:pt>
                <c:pt idx="1023">
                  <c:v>342.04993429697765</c:v>
                </c:pt>
                <c:pt idx="1024">
                  <c:v>352.10249671484888</c:v>
                </c:pt>
                <c:pt idx="1025">
                  <c:v>347.04336399474374</c:v>
                </c:pt>
                <c:pt idx="1026">
                  <c:v>346.05781865965832</c:v>
                </c:pt>
                <c:pt idx="1027">
                  <c:v>348.42312746386335</c:v>
                </c:pt>
                <c:pt idx="1028">
                  <c:v>350.78843626806832</c:v>
                </c:pt>
                <c:pt idx="1029">
                  <c:v>349.44152431011821</c:v>
                </c:pt>
                <c:pt idx="1030">
                  <c:v>348.09461235216816</c:v>
                </c:pt>
                <c:pt idx="1031">
                  <c:v>348.02890932982916</c:v>
                </c:pt>
                <c:pt idx="1032">
                  <c:v>347.56898817345598</c:v>
                </c:pt>
                <c:pt idx="1033">
                  <c:v>348.22601839684626</c:v>
                </c:pt>
                <c:pt idx="1034">
                  <c:v>343.10118265440207</c:v>
                </c:pt>
                <c:pt idx="1035">
                  <c:v>346.25492772667542</c:v>
                </c:pt>
                <c:pt idx="1036">
                  <c:v>349.34296977660972</c:v>
                </c:pt>
                <c:pt idx="1037">
                  <c:v>355.58475689881732</c:v>
                </c:pt>
                <c:pt idx="1038">
                  <c:v>358.73850197109067</c:v>
                </c:pt>
                <c:pt idx="1039">
                  <c:v>365.04599211563732</c:v>
                </c:pt>
                <c:pt idx="1040">
                  <c:v>363.60052562417872</c:v>
                </c:pt>
                <c:pt idx="1041">
                  <c:v>363.73193166885676</c:v>
                </c:pt>
                <c:pt idx="1042">
                  <c:v>365.96583442838369</c:v>
                </c:pt>
                <c:pt idx="1043">
                  <c:v>354.4021024967148</c:v>
                </c:pt>
                <c:pt idx="1044">
                  <c:v>345.07227332457296</c:v>
                </c:pt>
                <c:pt idx="1045">
                  <c:v>342.24704336399475</c:v>
                </c:pt>
                <c:pt idx="1046">
                  <c:v>345.46649145860709</c:v>
                </c:pt>
                <c:pt idx="1047">
                  <c:v>338.56767411300922</c:v>
                </c:pt>
                <c:pt idx="1048">
                  <c:v>332.19448094612352</c:v>
                </c:pt>
                <c:pt idx="1049">
                  <c:v>324.9671484888305</c:v>
                </c:pt>
                <c:pt idx="1050">
                  <c:v>318.72536136662285</c:v>
                </c:pt>
                <c:pt idx="1051">
                  <c:v>317.41130091984229</c:v>
                </c:pt>
                <c:pt idx="1052">
                  <c:v>313.73193166885676</c:v>
                </c:pt>
                <c:pt idx="1053">
                  <c:v>314.12614980289095</c:v>
                </c:pt>
                <c:pt idx="1054">
                  <c:v>312.81208935611039</c:v>
                </c:pt>
                <c:pt idx="1055">
                  <c:v>316.16294349540078</c:v>
                </c:pt>
                <c:pt idx="1056">
                  <c:v>314.25755584756894</c:v>
                </c:pt>
                <c:pt idx="1057">
                  <c:v>314.38896189224704</c:v>
                </c:pt>
                <c:pt idx="1058">
                  <c:v>308.73850197109067</c:v>
                </c:pt>
                <c:pt idx="1059">
                  <c:v>306.83311432325888</c:v>
                </c:pt>
                <c:pt idx="1060">
                  <c:v>310.18396846254927</c:v>
                </c:pt>
                <c:pt idx="1061">
                  <c:v>305.32194480946123</c:v>
                </c:pt>
                <c:pt idx="1062">
                  <c:v>298.09461235216816</c:v>
                </c:pt>
                <c:pt idx="1063">
                  <c:v>306.11038107752955</c:v>
                </c:pt>
                <c:pt idx="1064">
                  <c:v>298.55453350854134</c:v>
                </c:pt>
                <c:pt idx="1065">
                  <c:v>297.10906701708279</c:v>
                </c:pt>
                <c:pt idx="1066">
                  <c:v>300.06570302233905</c:v>
                </c:pt>
                <c:pt idx="1067">
                  <c:v>305.97897503285151</c:v>
                </c:pt>
                <c:pt idx="1068">
                  <c:v>311.16951379763469</c:v>
                </c:pt>
                <c:pt idx="1069">
                  <c:v>311.43232588699078</c:v>
                </c:pt>
                <c:pt idx="1070">
                  <c:v>308.08147174770039</c:v>
                </c:pt>
                <c:pt idx="1071">
                  <c:v>310.7752956636005</c:v>
                </c:pt>
                <c:pt idx="1072">
                  <c:v>304.99342969776603</c:v>
                </c:pt>
                <c:pt idx="1073">
                  <c:v>301.90538764783179</c:v>
                </c:pt>
                <c:pt idx="1074">
                  <c:v>303.74507227332458</c:v>
                </c:pt>
                <c:pt idx="1075">
                  <c:v>299.14586070959263</c:v>
                </c:pt>
                <c:pt idx="1076">
                  <c:v>310.57818659658346</c:v>
                </c:pt>
                <c:pt idx="1077">
                  <c:v>315.90013140604469</c:v>
                </c:pt>
                <c:pt idx="1078">
                  <c:v>315.24310118265441</c:v>
                </c:pt>
                <c:pt idx="1079">
                  <c:v>309.65834428383704</c:v>
                </c:pt>
                <c:pt idx="1080">
                  <c:v>301.11695137976346</c:v>
                </c:pt>
                <c:pt idx="1081">
                  <c:v>300.91984231274643</c:v>
                </c:pt>
                <c:pt idx="1082">
                  <c:v>301.83968462549279</c:v>
                </c:pt>
                <c:pt idx="1083">
                  <c:v>306.63600525624179</c:v>
                </c:pt>
                <c:pt idx="1084">
                  <c:v>304.73061760841</c:v>
                </c:pt>
                <c:pt idx="1085">
                  <c:v>299.14586070959263</c:v>
                </c:pt>
                <c:pt idx="1086">
                  <c:v>297.24047306176084</c:v>
                </c:pt>
                <c:pt idx="1087">
                  <c:v>296.05781865965832</c:v>
                </c:pt>
                <c:pt idx="1088">
                  <c:v>284.55978975032849</c:v>
                </c:pt>
                <c:pt idx="1089">
                  <c:v>289.0275952693824</c:v>
                </c:pt>
                <c:pt idx="1090">
                  <c:v>286.59658344283838</c:v>
                </c:pt>
                <c:pt idx="1091">
                  <c:v>287.97634691195799</c:v>
                </c:pt>
                <c:pt idx="1092">
                  <c:v>285.67674113009201</c:v>
                </c:pt>
                <c:pt idx="1093">
                  <c:v>286.66228646517743</c:v>
                </c:pt>
                <c:pt idx="1094">
                  <c:v>281.27463863337715</c:v>
                </c:pt>
                <c:pt idx="1095">
                  <c:v>278.64651773981603</c:v>
                </c:pt>
                <c:pt idx="1096">
                  <c:v>284.69119579500659</c:v>
                </c:pt>
                <c:pt idx="1097">
                  <c:v>274.70433639947436</c:v>
                </c:pt>
                <c:pt idx="1098">
                  <c:v>273.19316688567676</c:v>
                </c:pt>
                <c:pt idx="1099">
                  <c:v>279.10643889618922</c:v>
                </c:pt>
                <c:pt idx="1100">
                  <c:v>279.96057818659659</c:v>
                </c:pt>
                <c:pt idx="1101">
                  <c:v>287.25361366622866</c:v>
                </c:pt>
                <c:pt idx="1102">
                  <c:v>291.91852825229961</c:v>
                </c:pt>
                <c:pt idx="1103">
                  <c:v>292.24704336399475</c:v>
                </c:pt>
                <c:pt idx="1104">
                  <c:v>290.40735873850196</c:v>
                </c:pt>
                <c:pt idx="1105">
                  <c:v>287.5821287779238</c:v>
                </c:pt>
                <c:pt idx="1106">
                  <c:v>285.34822601839682</c:v>
                </c:pt>
                <c:pt idx="1107">
                  <c:v>285.67674113009201</c:v>
                </c:pt>
                <c:pt idx="1108">
                  <c:v>283.44283837056503</c:v>
                </c:pt>
                <c:pt idx="1109">
                  <c:v>291.85282522996056</c:v>
                </c:pt>
                <c:pt idx="1110">
                  <c:v>293.95532194480944</c:v>
                </c:pt>
                <c:pt idx="1111">
                  <c:v>290.93298291721419</c:v>
                </c:pt>
                <c:pt idx="1112">
                  <c:v>286.46517739816034</c:v>
                </c:pt>
                <c:pt idx="1113">
                  <c:v>281.60315374507223</c:v>
                </c:pt>
                <c:pt idx="1114">
                  <c:v>274.50722733245726</c:v>
                </c:pt>
                <c:pt idx="1115">
                  <c:v>271.61629434954011</c:v>
                </c:pt>
                <c:pt idx="1116">
                  <c:v>282.72010512483575</c:v>
                </c:pt>
                <c:pt idx="1117">
                  <c:v>286.33377135348229</c:v>
                </c:pt>
                <c:pt idx="1118">
                  <c:v>280.42049934296978</c:v>
                </c:pt>
                <c:pt idx="1119">
                  <c:v>279.50065703022335</c:v>
                </c:pt>
                <c:pt idx="1120">
                  <c:v>282.91721419185285</c:v>
                </c:pt>
                <c:pt idx="1121">
                  <c:v>276.08409986859397</c:v>
                </c:pt>
                <c:pt idx="1122">
                  <c:v>269.64520367936922</c:v>
                </c:pt>
                <c:pt idx="1123">
                  <c:v>267.41130091984235</c:v>
                </c:pt>
                <c:pt idx="1124">
                  <c:v>262.68068331143235</c:v>
                </c:pt>
                <c:pt idx="1125">
                  <c:v>259.85545335085413</c:v>
                </c:pt>
                <c:pt idx="1126">
                  <c:v>266.29434954007883</c:v>
                </c:pt>
                <c:pt idx="1127">
                  <c:v>266.55716162943497</c:v>
                </c:pt>
                <c:pt idx="1128">
                  <c:v>274.04730617608408</c:v>
                </c:pt>
                <c:pt idx="1129">
                  <c:v>264.45466491458603</c:v>
                </c:pt>
                <c:pt idx="1130">
                  <c:v>263.20630749014452</c:v>
                </c:pt>
                <c:pt idx="1131">
                  <c:v>256.76741130091989</c:v>
                </c:pt>
                <c:pt idx="1132">
                  <c:v>251.90538764783182</c:v>
                </c:pt>
                <c:pt idx="1133">
                  <c:v>250.72273324572933</c:v>
                </c:pt>
                <c:pt idx="1134">
                  <c:v>248.48883048620235</c:v>
                </c:pt>
                <c:pt idx="1135">
                  <c:v>243.49540078843629</c:v>
                </c:pt>
                <c:pt idx="1136">
                  <c:v>247.89750328515115</c:v>
                </c:pt>
                <c:pt idx="1137">
                  <c:v>252.69382391590014</c:v>
                </c:pt>
                <c:pt idx="1138">
                  <c:v>254.07358738501972</c:v>
                </c:pt>
                <c:pt idx="1139">
                  <c:v>252.89093298291721</c:v>
                </c:pt>
                <c:pt idx="1140">
                  <c:v>253.21944809461235</c:v>
                </c:pt>
                <c:pt idx="1141">
                  <c:v>261.36662286465179</c:v>
                </c:pt>
                <c:pt idx="1142">
                  <c:v>258.0157687253614</c:v>
                </c:pt>
                <c:pt idx="1143">
                  <c:v>258.47568988173458</c:v>
                </c:pt>
                <c:pt idx="1144">
                  <c:v>258.14717477003938</c:v>
                </c:pt>
                <c:pt idx="1145">
                  <c:v>255.51905387647832</c:v>
                </c:pt>
                <c:pt idx="1146">
                  <c:v>264.98028909329832</c:v>
                </c:pt>
                <c:pt idx="1147">
                  <c:v>262.68068331143235</c:v>
                </c:pt>
                <c:pt idx="1148">
                  <c:v>264.65177398160313</c:v>
                </c:pt>
                <c:pt idx="1149">
                  <c:v>268.92247043363994</c:v>
                </c:pt>
                <c:pt idx="1150">
                  <c:v>268.26544021024972</c:v>
                </c:pt>
                <c:pt idx="1151">
                  <c:v>277.39816031537453</c:v>
                </c:pt>
                <c:pt idx="1152">
                  <c:v>277.46386333771358</c:v>
                </c:pt>
                <c:pt idx="1153">
                  <c:v>275.75558475689883</c:v>
                </c:pt>
                <c:pt idx="1154">
                  <c:v>289.2247043363995</c:v>
                </c:pt>
                <c:pt idx="1155">
                  <c:v>287.97634691195799</c:v>
                </c:pt>
                <c:pt idx="1156">
                  <c:v>285.34822601839682</c:v>
                </c:pt>
                <c:pt idx="1157">
                  <c:v>284.62549277266754</c:v>
                </c:pt>
                <c:pt idx="1158">
                  <c:v>279.7634691195795</c:v>
                </c:pt>
                <c:pt idx="1159">
                  <c:v>279.04073587385022</c:v>
                </c:pt>
                <c:pt idx="1160">
                  <c:v>276.6754270696452</c:v>
                </c:pt>
                <c:pt idx="1161">
                  <c:v>278.77792378449408</c:v>
                </c:pt>
                <c:pt idx="1162">
                  <c:v>271.68199737187911</c:v>
                </c:pt>
                <c:pt idx="1163">
                  <c:v>271.81340341655715</c:v>
                </c:pt>
                <c:pt idx="1164">
                  <c:v>265.24310118265436</c:v>
                </c:pt>
                <c:pt idx="1165">
                  <c:v>256.0446780551905</c:v>
                </c:pt>
                <c:pt idx="1166">
                  <c:v>259.65834428383704</c:v>
                </c:pt>
                <c:pt idx="1167">
                  <c:v>259.46123521682</c:v>
                </c:pt>
                <c:pt idx="1168">
                  <c:v>255.05913272010511</c:v>
                </c:pt>
                <c:pt idx="1169">
                  <c:v>266.16294349540078</c:v>
                </c:pt>
                <c:pt idx="1170">
                  <c:v>263.53482260183966</c:v>
                </c:pt>
                <c:pt idx="1171">
                  <c:v>268.85676741130089</c:v>
                </c:pt>
                <c:pt idx="1172">
                  <c:v>268.5939553219448</c:v>
                </c:pt>
                <c:pt idx="1173">
                  <c:v>267.27989487516425</c:v>
                </c:pt>
                <c:pt idx="1174">
                  <c:v>269.18528252299603</c:v>
                </c:pt>
                <c:pt idx="1175">
                  <c:v>269.25098554533503</c:v>
                </c:pt>
                <c:pt idx="1176">
                  <c:v>266.49145860709592</c:v>
                </c:pt>
                <c:pt idx="1177">
                  <c:v>272.07621550591324</c:v>
                </c:pt>
                <c:pt idx="1178">
                  <c:v>278.31800262812089</c:v>
                </c:pt>
                <c:pt idx="1179">
                  <c:v>279.96057818659659</c:v>
                </c:pt>
                <c:pt idx="1180">
                  <c:v>291.78712220762151</c:v>
                </c:pt>
                <c:pt idx="1181">
                  <c:v>292.96977660972402</c:v>
                </c:pt>
                <c:pt idx="1182">
                  <c:v>295.53219448094609</c:v>
                </c:pt>
                <c:pt idx="1183">
                  <c:v>294.54664914586067</c:v>
                </c:pt>
                <c:pt idx="1184">
                  <c:v>293.95532194480944</c:v>
                </c:pt>
                <c:pt idx="1185">
                  <c:v>293.56110381077531</c:v>
                </c:pt>
                <c:pt idx="1186">
                  <c:v>289.55321944809458</c:v>
                </c:pt>
                <c:pt idx="1187">
                  <c:v>287.58212877792374</c:v>
                </c:pt>
                <c:pt idx="1188">
                  <c:v>282.91721419185279</c:v>
                </c:pt>
                <c:pt idx="1189">
                  <c:v>280.61760840998687</c:v>
                </c:pt>
                <c:pt idx="1190">
                  <c:v>275.42706964520363</c:v>
                </c:pt>
                <c:pt idx="1191">
                  <c:v>277.9237844940867</c:v>
                </c:pt>
                <c:pt idx="1192">
                  <c:v>276.34691195795</c:v>
                </c:pt>
                <c:pt idx="1193">
                  <c:v>271.7477003942181</c:v>
                </c:pt>
                <c:pt idx="1194">
                  <c:v>265.17739816031536</c:v>
                </c:pt>
                <c:pt idx="1195">
                  <c:v>261.23521681997369</c:v>
                </c:pt>
                <c:pt idx="1196">
                  <c:v>262.22076215505911</c:v>
                </c:pt>
                <c:pt idx="1197">
                  <c:v>260.70959264126151</c:v>
                </c:pt>
                <c:pt idx="1198">
                  <c:v>262.54927726675425</c:v>
                </c:pt>
                <c:pt idx="1199">
                  <c:v>262.54927726675425</c:v>
                </c:pt>
                <c:pt idx="1200">
                  <c:v>267.41130091984229</c:v>
                </c:pt>
                <c:pt idx="1201">
                  <c:v>269.64520367936922</c:v>
                </c:pt>
                <c:pt idx="1202">
                  <c:v>270.56504599211564</c:v>
                </c:pt>
                <c:pt idx="1203">
                  <c:v>270.36793692509855</c:v>
                </c:pt>
                <c:pt idx="1204">
                  <c:v>264.91458607095927</c:v>
                </c:pt>
                <c:pt idx="1205">
                  <c:v>268.19973718791061</c:v>
                </c:pt>
                <c:pt idx="1206">
                  <c:v>270.56504599211564</c:v>
                </c:pt>
                <c:pt idx="1207">
                  <c:v>274.44152431011821</c:v>
                </c:pt>
                <c:pt idx="1208">
                  <c:v>281.01182654402101</c:v>
                </c:pt>
                <c:pt idx="1209">
                  <c:v>297.10906701708279</c:v>
                </c:pt>
                <c:pt idx="1210">
                  <c:v>298.09461235216816</c:v>
                </c:pt>
                <c:pt idx="1211">
                  <c:v>296.7805519053876</c:v>
                </c:pt>
                <c:pt idx="1212">
                  <c:v>293.8239159001314</c:v>
                </c:pt>
                <c:pt idx="1213">
                  <c:v>302.36530880420497</c:v>
                </c:pt>
                <c:pt idx="1214">
                  <c:v>310.38107752956631</c:v>
                </c:pt>
                <c:pt idx="1215">
                  <c:v>306.11038107752955</c:v>
                </c:pt>
                <c:pt idx="1216">
                  <c:v>301.70827858081469</c:v>
                </c:pt>
                <c:pt idx="1217">
                  <c:v>298.3574244415243</c:v>
                </c:pt>
                <c:pt idx="1218">
                  <c:v>293.23258869908011</c:v>
                </c:pt>
                <c:pt idx="1219">
                  <c:v>298.68593955321944</c:v>
                </c:pt>
                <c:pt idx="1220">
                  <c:v>296.12352168199737</c:v>
                </c:pt>
                <c:pt idx="1221">
                  <c:v>297.17477003942179</c:v>
                </c:pt>
                <c:pt idx="1222">
                  <c:v>300.26281208935609</c:v>
                </c:pt>
                <c:pt idx="1223">
                  <c:v>300.06570302233899</c:v>
                </c:pt>
                <c:pt idx="1224">
                  <c:v>298.62023653088039</c:v>
                </c:pt>
                <c:pt idx="1225">
                  <c:v>306.11038107752955</c:v>
                </c:pt>
                <c:pt idx="1226">
                  <c:v>297.50328515111693</c:v>
                </c:pt>
                <c:pt idx="1227">
                  <c:v>295.20367936925095</c:v>
                </c:pt>
                <c:pt idx="1228">
                  <c:v>291.13009198423123</c:v>
                </c:pt>
                <c:pt idx="1229">
                  <c:v>294.80946123521682</c:v>
                </c:pt>
                <c:pt idx="1230">
                  <c:v>300.32851511169514</c:v>
                </c:pt>
                <c:pt idx="1231">
                  <c:v>295.20367936925095</c:v>
                </c:pt>
                <c:pt idx="1232">
                  <c:v>293.8239159001314</c:v>
                </c:pt>
                <c:pt idx="1233">
                  <c:v>285.54533508541391</c:v>
                </c:pt>
                <c:pt idx="1234">
                  <c:v>288.8961892247043</c:v>
                </c:pt>
                <c:pt idx="1235">
                  <c:v>292.24704336399469</c:v>
                </c:pt>
                <c:pt idx="1236">
                  <c:v>299.34296977660966</c:v>
                </c:pt>
                <c:pt idx="1237">
                  <c:v>293.10118265440207</c:v>
                </c:pt>
                <c:pt idx="1238">
                  <c:v>294.08672798948749</c:v>
                </c:pt>
                <c:pt idx="1239">
                  <c:v>294.74375821287776</c:v>
                </c:pt>
                <c:pt idx="1240">
                  <c:v>297.04336399474374</c:v>
                </c:pt>
                <c:pt idx="1241">
                  <c:v>287.51642575558475</c:v>
                </c:pt>
                <c:pt idx="1242">
                  <c:v>289.48751642575553</c:v>
                </c:pt>
                <c:pt idx="1243">
                  <c:v>301.31406044678056</c:v>
                </c:pt>
                <c:pt idx="1244">
                  <c:v>301.31406044678056</c:v>
                </c:pt>
                <c:pt idx="1245">
                  <c:v>303.41655716162944</c:v>
                </c:pt>
                <c:pt idx="1246">
                  <c:v>297.63469119579497</c:v>
                </c:pt>
                <c:pt idx="1247">
                  <c:v>288.10775295663598</c:v>
                </c:pt>
                <c:pt idx="1248">
                  <c:v>296.64914586070955</c:v>
                </c:pt>
                <c:pt idx="1249">
                  <c:v>309.39553219448089</c:v>
                </c:pt>
                <c:pt idx="1250">
                  <c:v>310.18396846254927</c:v>
                </c:pt>
                <c:pt idx="1251">
                  <c:v>306.2417871222076</c:v>
                </c:pt>
                <c:pt idx="1252">
                  <c:v>297.70039421813397</c:v>
                </c:pt>
                <c:pt idx="1253">
                  <c:v>302.36530880420497</c:v>
                </c:pt>
                <c:pt idx="1254">
                  <c:v>301.37976346911955</c:v>
                </c:pt>
                <c:pt idx="1255">
                  <c:v>302.29960578186592</c:v>
                </c:pt>
                <c:pt idx="1256">
                  <c:v>300.39421813403413</c:v>
                </c:pt>
                <c:pt idx="1257">
                  <c:v>295.26938239159</c:v>
                </c:pt>
                <c:pt idx="1258">
                  <c:v>290.14454664914581</c:v>
                </c:pt>
                <c:pt idx="1259">
                  <c:v>287.84494086727983</c:v>
                </c:pt>
                <c:pt idx="1260">
                  <c:v>284.29697766097235</c:v>
                </c:pt>
                <c:pt idx="1261">
                  <c:v>284.49408672798944</c:v>
                </c:pt>
                <c:pt idx="1262">
                  <c:v>282.72010512483575</c:v>
                </c:pt>
                <c:pt idx="1263">
                  <c:v>287.51642575558475</c:v>
                </c:pt>
                <c:pt idx="1264">
                  <c:v>284.88830486202363</c:v>
                </c:pt>
                <c:pt idx="1265">
                  <c:v>286.85939553219447</c:v>
                </c:pt>
                <c:pt idx="1266">
                  <c:v>293.75821287779235</c:v>
                </c:pt>
                <c:pt idx="1267">
                  <c:v>292.77266754270693</c:v>
                </c:pt>
                <c:pt idx="1268">
                  <c:v>284.88830486202363</c:v>
                </c:pt>
                <c:pt idx="1269">
                  <c:v>282.91721419185279</c:v>
                </c:pt>
                <c:pt idx="1270">
                  <c:v>279.10643889618922</c:v>
                </c:pt>
                <c:pt idx="1271">
                  <c:v>284.75689881734559</c:v>
                </c:pt>
                <c:pt idx="1272">
                  <c:v>285.21681997371877</c:v>
                </c:pt>
                <c:pt idx="1273">
                  <c:v>275.95269382391587</c:v>
                </c:pt>
                <c:pt idx="1274">
                  <c:v>272.01051248357425</c:v>
                </c:pt>
                <c:pt idx="1275">
                  <c:v>265.17739816031536</c:v>
                </c:pt>
                <c:pt idx="1276">
                  <c:v>240.80157687253612</c:v>
                </c:pt>
                <c:pt idx="1277">
                  <c:v>252.62812089356106</c:v>
                </c:pt>
                <c:pt idx="1278">
                  <c:v>252.89093298291721</c:v>
                </c:pt>
                <c:pt idx="1279">
                  <c:v>253.02233902759525</c:v>
                </c:pt>
                <c:pt idx="1280">
                  <c:v>253.15374507227332</c:v>
                </c:pt>
                <c:pt idx="1281">
                  <c:v>251.70827858081466</c:v>
                </c:pt>
                <c:pt idx="1282">
                  <c:v>252.69382391590014</c:v>
                </c:pt>
                <c:pt idx="1283">
                  <c:v>239.55321944809461</c:v>
                </c:pt>
                <c:pt idx="1284">
                  <c:v>237.51642575558475</c:v>
                </c:pt>
                <c:pt idx="1285">
                  <c:v>236.92509855453346</c:v>
                </c:pt>
                <c:pt idx="1286">
                  <c:v>237.45072273324573</c:v>
                </c:pt>
                <c:pt idx="1287">
                  <c:v>227.3981603153745</c:v>
                </c:pt>
                <c:pt idx="1288">
                  <c:v>227.9237844940867</c:v>
                </c:pt>
                <c:pt idx="1289">
                  <c:v>235.61103810775293</c:v>
                </c:pt>
                <c:pt idx="1290">
                  <c:v>240.21024967148486</c:v>
                </c:pt>
                <c:pt idx="1291">
                  <c:v>239.22470433639944</c:v>
                </c:pt>
                <c:pt idx="1292">
                  <c:v>239.55321944809461</c:v>
                </c:pt>
                <c:pt idx="1293">
                  <c:v>233.44283837056506</c:v>
                </c:pt>
                <c:pt idx="1294">
                  <c:v>233.31143232588695</c:v>
                </c:pt>
                <c:pt idx="1295">
                  <c:v>232.98291721419184</c:v>
                </c:pt>
                <c:pt idx="1296">
                  <c:v>236.59658344283835</c:v>
                </c:pt>
                <c:pt idx="1297">
                  <c:v>238.23915900131405</c:v>
                </c:pt>
                <c:pt idx="1298">
                  <c:v>247.76609724047304</c:v>
                </c:pt>
                <c:pt idx="1299">
                  <c:v>252.36530880420497</c:v>
                </c:pt>
                <c:pt idx="1300">
                  <c:v>249.1458607095926</c:v>
                </c:pt>
                <c:pt idx="1301">
                  <c:v>254.40210249671483</c:v>
                </c:pt>
                <c:pt idx="1302">
                  <c:v>257.35873850197106</c:v>
                </c:pt>
                <c:pt idx="1303">
                  <c:v>257.29303547963201</c:v>
                </c:pt>
                <c:pt idx="1304">
                  <c:v>254.33639947437581</c:v>
                </c:pt>
                <c:pt idx="1305">
                  <c:v>261.36662286465179</c:v>
                </c:pt>
                <c:pt idx="1306">
                  <c:v>253.81077529566355</c:v>
                </c:pt>
                <c:pt idx="1307">
                  <c:v>253.02233902759525</c:v>
                </c:pt>
                <c:pt idx="1308">
                  <c:v>254.33639947437581</c:v>
                </c:pt>
                <c:pt idx="1309">
                  <c:v>255.97897503285151</c:v>
                </c:pt>
                <c:pt idx="1310">
                  <c:v>255.65045992115634</c:v>
                </c:pt>
                <c:pt idx="1311">
                  <c:v>256.37319316688564</c:v>
                </c:pt>
                <c:pt idx="1312">
                  <c:v>262.48357424441519</c:v>
                </c:pt>
                <c:pt idx="1313">
                  <c:v>256.2417871222076</c:v>
                </c:pt>
                <c:pt idx="1314">
                  <c:v>258.93561103810771</c:v>
                </c:pt>
                <c:pt idx="1315">
                  <c:v>253.54796320630746</c:v>
                </c:pt>
                <c:pt idx="1316">
                  <c:v>247.04336399474377</c:v>
                </c:pt>
                <c:pt idx="1317">
                  <c:v>246.45203679369249</c:v>
                </c:pt>
                <c:pt idx="1318">
                  <c:v>241.9842312746386</c:v>
                </c:pt>
                <c:pt idx="1319">
                  <c:v>239.88173455978972</c:v>
                </c:pt>
                <c:pt idx="1320">
                  <c:v>236.53088042049933</c:v>
                </c:pt>
                <c:pt idx="1321">
                  <c:v>224.37582128777922</c:v>
                </c:pt>
                <c:pt idx="1322">
                  <c:v>234.42838370565045</c:v>
                </c:pt>
                <c:pt idx="1323">
                  <c:v>224.8357424441524</c:v>
                </c:pt>
                <c:pt idx="1324">
                  <c:v>235.01971090670168</c:v>
                </c:pt>
                <c:pt idx="1325">
                  <c:v>230.3547963206307</c:v>
                </c:pt>
                <c:pt idx="1326">
                  <c:v>225.82128777923782</c:v>
                </c:pt>
                <c:pt idx="1327">
                  <c:v>225.42706964520363</c:v>
                </c:pt>
                <c:pt idx="1328">
                  <c:v>223.98160315374503</c:v>
                </c:pt>
                <c:pt idx="1329">
                  <c:v>227.9237844940867</c:v>
                </c:pt>
                <c:pt idx="1330">
                  <c:v>223.58738501971089</c:v>
                </c:pt>
                <c:pt idx="1331">
                  <c:v>228.8436268068331</c:v>
                </c:pt>
                <c:pt idx="1332">
                  <c:v>233.96846254927726</c:v>
                </c:pt>
                <c:pt idx="1333">
                  <c:v>232.78580814717475</c:v>
                </c:pt>
                <c:pt idx="1334">
                  <c:v>242.64126149802891</c:v>
                </c:pt>
                <c:pt idx="1335">
                  <c:v>228.8436268068331</c:v>
                </c:pt>
                <c:pt idx="1336">
                  <c:v>223.25886990801573</c:v>
                </c:pt>
                <c:pt idx="1337">
                  <c:v>221.97766097240469</c:v>
                </c:pt>
                <c:pt idx="1338">
                  <c:v>220.69645203679366</c:v>
                </c:pt>
                <c:pt idx="1339">
                  <c:v>213.00919842312743</c:v>
                </c:pt>
                <c:pt idx="1340">
                  <c:v>219.18528252299603</c:v>
                </c:pt>
                <c:pt idx="1341">
                  <c:v>228.05519053876478</c:v>
                </c:pt>
                <c:pt idx="1342">
                  <c:v>231.34034165571614</c:v>
                </c:pt>
                <c:pt idx="1343">
                  <c:v>235.28252299605776</c:v>
                </c:pt>
                <c:pt idx="1344">
                  <c:v>234.09986859395528</c:v>
                </c:pt>
                <c:pt idx="1345">
                  <c:v>230.02628120893559</c:v>
                </c:pt>
                <c:pt idx="1346">
                  <c:v>235.93955321944807</c:v>
                </c:pt>
                <c:pt idx="1347">
                  <c:v>233.96846254927726</c:v>
                </c:pt>
                <c:pt idx="1348">
                  <c:v>239.88173455978972</c:v>
                </c:pt>
                <c:pt idx="1349">
                  <c:v>240.21024967148486</c:v>
                </c:pt>
                <c:pt idx="1350">
                  <c:v>232.52299605781866</c:v>
                </c:pt>
                <c:pt idx="1351">
                  <c:v>226.41261498028908</c:v>
                </c:pt>
                <c:pt idx="1352">
                  <c:v>218.85676741130086</c:v>
                </c:pt>
                <c:pt idx="1353">
                  <c:v>210.57818659658341</c:v>
                </c:pt>
                <c:pt idx="1354">
                  <c:v>206.04467805519056</c:v>
                </c:pt>
                <c:pt idx="1355">
                  <c:v>196.45203679369251</c:v>
                </c:pt>
                <c:pt idx="1356">
                  <c:v>199.73718791064388</c:v>
                </c:pt>
                <c:pt idx="1357">
                  <c:v>202.23390275952696</c:v>
                </c:pt>
                <c:pt idx="1358">
                  <c:v>194.21813403416559</c:v>
                </c:pt>
                <c:pt idx="1359">
                  <c:v>195.46649145860709</c:v>
                </c:pt>
                <c:pt idx="1360">
                  <c:v>188.56767411300922</c:v>
                </c:pt>
                <c:pt idx="1361">
                  <c:v>183.04862023653089</c:v>
                </c:pt>
                <c:pt idx="1362">
                  <c:v>186.59658344283838</c:v>
                </c:pt>
                <c:pt idx="1363">
                  <c:v>197.10906701708277</c:v>
                </c:pt>
                <c:pt idx="1364">
                  <c:v>195.53219448094612</c:v>
                </c:pt>
                <c:pt idx="1365">
                  <c:v>194.87516425755584</c:v>
                </c:pt>
                <c:pt idx="1366">
                  <c:v>201.4454664914586</c:v>
                </c:pt>
                <c:pt idx="1367">
                  <c:v>202.43101182654399</c:v>
                </c:pt>
                <c:pt idx="1368">
                  <c:v>209.65834428383704</c:v>
                </c:pt>
                <c:pt idx="1369">
                  <c:v>211.43232588699078</c:v>
                </c:pt>
                <c:pt idx="1370">
                  <c:v>218.52825229960575</c:v>
                </c:pt>
                <c:pt idx="1371">
                  <c:v>215.24310118265439</c:v>
                </c:pt>
                <c:pt idx="1372">
                  <c:v>219.18528252299603</c:v>
                </c:pt>
                <c:pt idx="1373">
                  <c:v>223.65308804204992</c:v>
                </c:pt>
                <c:pt idx="1374">
                  <c:v>221.81340341655715</c:v>
                </c:pt>
                <c:pt idx="1375">
                  <c:v>212.48357424441522</c:v>
                </c:pt>
                <c:pt idx="1376">
                  <c:v>222.33902759526936</c:v>
                </c:pt>
                <c:pt idx="1377">
                  <c:v>212.15505913272008</c:v>
                </c:pt>
                <c:pt idx="1378">
                  <c:v>213.73193166885676</c:v>
                </c:pt>
                <c:pt idx="1379">
                  <c:v>211.43232588699078</c:v>
                </c:pt>
                <c:pt idx="1380">
                  <c:v>222.47043363994743</c:v>
                </c:pt>
                <c:pt idx="1381">
                  <c:v>215.5716162943495</c:v>
                </c:pt>
                <c:pt idx="1382">
                  <c:v>221.9119579500657</c:v>
                </c:pt>
                <c:pt idx="1383">
                  <c:v>228.25229960578181</c:v>
                </c:pt>
                <c:pt idx="1384">
                  <c:v>225.42706964520363</c:v>
                </c:pt>
                <c:pt idx="1385">
                  <c:v>234.62549277266754</c:v>
                </c:pt>
                <c:pt idx="1386">
                  <c:v>222.93035479632061</c:v>
                </c:pt>
                <c:pt idx="1387">
                  <c:v>211.82654402102492</c:v>
                </c:pt>
                <c:pt idx="1388">
                  <c:v>215.90013140604466</c:v>
                </c:pt>
                <c:pt idx="1389">
                  <c:v>229.0407358738502</c:v>
                </c:pt>
                <c:pt idx="1390">
                  <c:v>219.77660972404732</c:v>
                </c:pt>
                <c:pt idx="1391">
                  <c:v>219.05387647831802</c:v>
                </c:pt>
                <c:pt idx="1392">
                  <c:v>217.60840998685941</c:v>
                </c:pt>
                <c:pt idx="1393">
                  <c:v>209.46123521681997</c:v>
                </c:pt>
                <c:pt idx="1394">
                  <c:v>196.64914586070958</c:v>
                </c:pt>
                <c:pt idx="1395">
                  <c:v>208.93561103810777</c:v>
                </c:pt>
                <c:pt idx="1396">
                  <c:v>213.79763469119578</c:v>
                </c:pt>
                <c:pt idx="1397">
                  <c:v>218.00262812089355</c:v>
                </c:pt>
                <c:pt idx="1398">
                  <c:v>218.65965834428383</c:v>
                </c:pt>
                <c:pt idx="1399">
                  <c:v>224.2444152431012</c:v>
                </c:pt>
                <c:pt idx="1400">
                  <c:v>225.5584756898817</c:v>
                </c:pt>
                <c:pt idx="1401">
                  <c:v>218.46254927726673</c:v>
                </c:pt>
                <c:pt idx="1402">
                  <c:v>211.56373193166885</c:v>
                </c:pt>
                <c:pt idx="1403">
                  <c:v>206.30749014454662</c:v>
                </c:pt>
                <c:pt idx="1404">
                  <c:v>204.79632063074902</c:v>
                </c:pt>
                <c:pt idx="1405">
                  <c:v>204.40210249671483</c:v>
                </c:pt>
                <c:pt idx="1406">
                  <c:v>201.97109067017084</c:v>
                </c:pt>
                <c:pt idx="1407">
                  <c:v>202.33245729303547</c:v>
                </c:pt>
                <c:pt idx="1408">
                  <c:v>202.69382391590014</c:v>
                </c:pt>
                <c:pt idx="1409">
                  <c:v>203.35085413929042</c:v>
                </c:pt>
                <c:pt idx="1410">
                  <c:v>206.96452036793693</c:v>
                </c:pt>
                <c:pt idx="1411">
                  <c:v>202.69382391590014</c:v>
                </c:pt>
                <c:pt idx="1412">
                  <c:v>199.08015768725363</c:v>
                </c:pt>
                <c:pt idx="1413">
                  <c:v>197.10906701708277</c:v>
                </c:pt>
                <c:pt idx="1414">
                  <c:v>198.09461235216818</c:v>
                </c:pt>
                <c:pt idx="1415">
                  <c:v>201.37976346911955</c:v>
                </c:pt>
                <c:pt idx="1416">
                  <c:v>204.66491458607095</c:v>
                </c:pt>
                <c:pt idx="1417">
                  <c:v>204.20499342969774</c:v>
                </c:pt>
                <c:pt idx="1418">
                  <c:v>198.55453350854137</c:v>
                </c:pt>
                <c:pt idx="1419">
                  <c:v>200.91984231274637</c:v>
                </c:pt>
                <c:pt idx="1420">
                  <c:v>194.61235216819975</c:v>
                </c:pt>
                <c:pt idx="1421">
                  <c:v>182.8515111695138</c:v>
                </c:pt>
                <c:pt idx="1422">
                  <c:v>170.82785808147173</c:v>
                </c:pt>
                <c:pt idx="1423">
                  <c:v>180.35479632063075</c:v>
                </c:pt>
                <c:pt idx="1424">
                  <c:v>176.41261498028911</c:v>
                </c:pt>
                <c:pt idx="1425">
                  <c:v>174.77003942181341</c:v>
                </c:pt>
                <c:pt idx="1426">
                  <c:v>177.66097240473061</c:v>
                </c:pt>
                <c:pt idx="1427">
                  <c:v>180.02628120893561</c:v>
                </c:pt>
                <c:pt idx="1428">
                  <c:v>188.89618922470433</c:v>
                </c:pt>
                <c:pt idx="1429">
                  <c:v>184.55978975032852</c:v>
                </c:pt>
                <c:pt idx="1430">
                  <c:v>179.96057818659659</c:v>
                </c:pt>
                <c:pt idx="1431">
                  <c:v>169.44809461235218</c:v>
                </c:pt>
                <c:pt idx="1432">
                  <c:v>162.48357424441525</c:v>
                </c:pt>
                <c:pt idx="1433">
                  <c:v>163.20630749014452</c:v>
                </c:pt>
                <c:pt idx="1434">
                  <c:v>158.67279894875165</c:v>
                </c:pt>
                <c:pt idx="1435">
                  <c:v>163.79763469119578</c:v>
                </c:pt>
                <c:pt idx="1436">
                  <c:v>152.82522996057818</c:v>
                </c:pt>
                <c:pt idx="1437">
                  <c:v>145.13797634691196</c:v>
                </c:pt>
                <c:pt idx="1438">
                  <c:v>148.16031537450723</c:v>
                </c:pt>
                <c:pt idx="1439">
                  <c:v>152.75952693823916</c:v>
                </c:pt>
                <c:pt idx="1440">
                  <c:v>156.43889618922472</c:v>
                </c:pt>
                <c:pt idx="1441">
                  <c:v>159.65834428383707</c:v>
                </c:pt>
                <c:pt idx="1442">
                  <c:v>151.70827858081472</c:v>
                </c:pt>
                <c:pt idx="1443">
                  <c:v>145.86070959264129</c:v>
                </c:pt>
                <c:pt idx="1444">
                  <c:v>132.72010512483575</c:v>
                </c:pt>
                <c:pt idx="1445">
                  <c:v>134.69119579500656</c:v>
                </c:pt>
                <c:pt idx="1446">
                  <c:v>126.80683311432325</c:v>
                </c:pt>
                <c:pt idx="1447">
                  <c:v>128.44940867279894</c:v>
                </c:pt>
                <c:pt idx="1448">
                  <c:v>137.64783180026282</c:v>
                </c:pt>
                <c:pt idx="1449">
                  <c:v>141.91852825229961</c:v>
                </c:pt>
                <c:pt idx="1450">
                  <c:v>140.40735873850198</c:v>
                </c:pt>
                <c:pt idx="1451">
                  <c:v>138.63337713534824</c:v>
                </c:pt>
                <c:pt idx="1452">
                  <c:v>143.88961892247045</c:v>
                </c:pt>
                <c:pt idx="1453">
                  <c:v>145.36793692509855</c:v>
                </c:pt>
                <c:pt idx="1454">
                  <c:v>146.84625492772668</c:v>
                </c:pt>
                <c:pt idx="1455">
                  <c:v>146.51773981603154</c:v>
                </c:pt>
                <c:pt idx="1456">
                  <c:v>150.06570302233902</c:v>
                </c:pt>
                <c:pt idx="1457">
                  <c:v>147.96320630749017</c:v>
                </c:pt>
                <c:pt idx="1458">
                  <c:v>143.0354796320631</c:v>
                </c:pt>
                <c:pt idx="1459">
                  <c:v>144.3495400788436</c:v>
                </c:pt>
                <c:pt idx="1460">
                  <c:v>140.40735873850196</c:v>
                </c:pt>
                <c:pt idx="1461">
                  <c:v>132.06307490144548</c:v>
                </c:pt>
                <c:pt idx="1462">
                  <c:v>140.07884362680682</c:v>
                </c:pt>
                <c:pt idx="1463">
                  <c:v>145.00657030223391</c:v>
                </c:pt>
                <c:pt idx="1464">
                  <c:v>142.04993429697763</c:v>
                </c:pt>
                <c:pt idx="1465">
                  <c:v>145.53219448094612</c:v>
                </c:pt>
                <c:pt idx="1466">
                  <c:v>138.56767411300922</c:v>
                </c:pt>
                <c:pt idx="1467">
                  <c:v>144.67805519053877</c:v>
                </c:pt>
                <c:pt idx="1468">
                  <c:v>132.98291721419187</c:v>
                </c:pt>
                <c:pt idx="1469">
                  <c:v>125.4270696452037</c:v>
                </c:pt>
                <c:pt idx="1470">
                  <c:v>123.65308804204993</c:v>
                </c:pt>
                <c:pt idx="1471">
                  <c:v>123.12746386333772</c:v>
                </c:pt>
                <c:pt idx="1472">
                  <c:v>119.05387647831797</c:v>
                </c:pt>
                <c:pt idx="1473">
                  <c:v>114.45466491458608</c:v>
                </c:pt>
                <c:pt idx="1474">
                  <c:v>121.81340341655715</c:v>
                </c:pt>
                <c:pt idx="1475">
                  <c:v>117.08278580814716</c:v>
                </c:pt>
                <c:pt idx="1476">
                  <c:v>112.81208935611039</c:v>
                </c:pt>
                <c:pt idx="1477">
                  <c:v>124.63863337713533</c:v>
                </c:pt>
                <c:pt idx="1478">
                  <c:v>115.37450722733247</c:v>
                </c:pt>
                <c:pt idx="1479">
                  <c:v>120.76215505913274</c:v>
                </c:pt>
                <c:pt idx="1480">
                  <c:v>124.31011826544021</c:v>
                </c:pt>
                <c:pt idx="1481">
                  <c:v>112.6149802890933</c:v>
                </c:pt>
                <c:pt idx="1482">
                  <c:v>115.5059132720105</c:v>
                </c:pt>
                <c:pt idx="1483">
                  <c:v>118.39684625492774</c:v>
                </c:pt>
                <c:pt idx="1484">
                  <c:v>107.88436268068332</c:v>
                </c:pt>
                <c:pt idx="1485">
                  <c:v>113.7976346911958</c:v>
                </c:pt>
                <c:pt idx="1486">
                  <c:v>107.55584756898816</c:v>
                </c:pt>
                <c:pt idx="1487">
                  <c:v>119.25098554533507</c:v>
                </c:pt>
                <c:pt idx="1488">
                  <c:v>126.08409986859394</c:v>
                </c:pt>
                <c:pt idx="1489">
                  <c:v>128.90932982917212</c:v>
                </c:pt>
                <c:pt idx="1490">
                  <c:v>131.2089356110381</c:v>
                </c:pt>
                <c:pt idx="1491">
                  <c:v>113.27201051248358</c:v>
                </c:pt>
                <c:pt idx="1492">
                  <c:v>120.82785808147175</c:v>
                </c:pt>
                <c:pt idx="1493">
                  <c:v>132.91721419185279</c:v>
                </c:pt>
                <c:pt idx="1494">
                  <c:v>125.95269382391591</c:v>
                </c:pt>
                <c:pt idx="1495">
                  <c:v>118.06833114323257</c:v>
                </c:pt>
                <c:pt idx="1496">
                  <c:v>110.18396846254929</c:v>
                </c:pt>
                <c:pt idx="1497">
                  <c:v>106.43889618922472</c:v>
                </c:pt>
                <c:pt idx="1498">
                  <c:v>116.75427069645205</c:v>
                </c:pt>
                <c:pt idx="1499">
                  <c:v>100.9855453350854</c:v>
                </c:pt>
                <c:pt idx="1500">
                  <c:v>92.247043363994749</c:v>
                </c:pt>
                <c:pt idx="1501">
                  <c:v>91.458607095926411</c:v>
                </c:pt>
                <c:pt idx="1502">
                  <c:v>93.593955321944804</c:v>
                </c:pt>
                <c:pt idx="1503">
                  <c:v>95.729303547963198</c:v>
                </c:pt>
                <c:pt idx="1504">
                  <c:v>104.92772667542707</c:v>
                </c:pt>
                <c:pt idx="1505">
                  <c:v>97.634691195795014</c:v>
                </c:pt>
                <c:pt idx="1506">
                  <c:v>102.49671484888304</c:v>
                </c:pt>
                <c:pt idx="1507">
                  <c:v>101.97109067017084</c:v>
                </c:pt>
                <c:pt idx="1508">
                  <c:v>112.48357424441522</c:v>
                </c:pt>
                <c:pt idx="1509">
                  <c:v>112.81208935611039</c:v>
                </c:pt>
                <c:pt idx="1510">
                  <c:v>115.44021024967148</c:v>
                </c:pt>
                <c:pt idx="1511">
                  <c:v>124.31011826544021</c:v>
                </c:pt>
                <c:pt idx="1512">
                  <c:v>124.9671484888305</c:v>
                </c:pt>
                <c:pt idx="1513">
                  <c:v>124.9671484888305</c:v>
                </c:pt>
              </c:numCache>
            </c:numRef>
          </c:val>
          <c:smooth val="0"/>
          <c:extLst>
            <c:ext xmlns:c16="http://schemas.microsoft.com/office/drawing/2014/chart" uri="{C3380CC4-5D6E-409C-BE32-E72D297353CC}">
              <c16:uniqueId val="{00000002-3A48-446F-A458-7035FB079716}"/>
            </c:ext>
          </c:extLst>
        </c:ser>
        <c:dLbls>
          <c:showLegendKey val="0"/>
          <c:showVal val="0"/>
          <c:showCatName val="0"/>
          <c:showSerName val="0"/>
          <c:showPercent val="0"/>
          <c:showBubbleSize val="0"/>
        </c:dLbls>
        <c:smooth val="0"/>
        <c:axId val="170095360"/>
        <c:axId val="170106880"/>
      </c:lineChart>
      <c:dateAx>
        <c:axId val="170095360"/>
        <c:scaling>
          <c:orientation val="minMax"/>
        </c:scaling>
        <c:delete val="0"/>
        <c:axPos val="b"/>
        <c:numFmt formatCode="d/m/yyyy" sourceLinked="0"/>
        <c:majorTickMark val="out"/>
        <c:minorTickMark val="none"/>
        <c:tickLblPos val="nextTo"/>
        <c:crossAx val="170106880"/>
        <c:crosses val="autoZero"/>
        <c:auto val="0"/>
        <c:lblOffset val="100"/>
        <c:baseTimeUnit val="days"/>
      </c:dateAx>
      <c:valAx>
        <c:axId val="170106880"/>
        <c:scaling>
          <c:orientation val="minMax"/>
        </c:scaling>
        <c:delete val="0"/>
        <c:axPos val="l"/>
        <c:majorGridlines/>
        <c:title>
          <c:tx>
            <c:rich>
              <a:bodyPr rot="-5400000" vert="horz"/>
              <a:lstStyle/>
              <a:p>
                <a:pPr>
                  <a:defRPr/>
                </a:pPr>
                <a:r>
                  <a:rPr lang="en-US"/>
                  <a:t>US$/TM</a:t>
                </a:r>
              </a:p>
            </c:rich>
          </c:tx>
          <c:overlay val="0"/>
        </c:title>
        <c:numFmt formatCode="0.00" sourceLinked="1"/>
        <c:majorTickMark val="out"/>
        <c:minorTickMark val="none"/>
        <c:tickLblPos val="nextTo"/>
        <c:crossAx val="170095360"/>
        <c:crosses val="autoZero"/>
        <c:crossBetween val="between"/>
      </c:valAx>
    </c:plotArea>
    <c:legend>
      <c:legendPos val="b"/>
      <c:layout>
        <c:manualLayout>
          <c:xMode val="edge"/>
          <c:yMode val="edge"/>
          <c:x val="0.17973540229681095"/>
          <c:y val="0.8986929682570165"/>
          <c:w val="0.64353558398210353"/>
          <c:h val="3.858926170814015E-2"/>
        </c:manualLayout>
      </c:layout>
      <c:overlay val="0"/>
    </c:legend>
    <c:plotVisOnly val="1"/>
    <c:dispBlanksAs val="gap"/>
    <c:showDLblsOverMax val="0"/>
  </c:chart>
  <c:spPr>
    <a:ln>
      <a:noFill/>
    </a:ln>
  </c:spPr>
  <c:txPr>
    <a:bodyPr/>
    <a:lstStyle/>
    <a:p>
      <a:pPr>
        <a:defRPr sz="900">
          <a:latin typeface="Century Gothic" pitchFamily="34" charset="0"/>
        </a:defRPr>
      </a:pPr>
      <a:endParaRPr lang="es-EC"/>
    </a:p>
  </c:txPr>
  <c:printSettings>
    <c:headerFooter/>
    <c:pageMargins b="0.75000000000001243" l="0.70000000000000062" r="0.70000000000000062" t="0.75000000000001243"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lang="es-EC"/>
            </a:pPr>
            <a:r>
              <a:rPr lang="en-US" sz="1200"/>
              <a:t>Precio Fuel Oil al S. Industrial - Precio Platts USGC HSFO - Precio Exportación FO4 EPP </a:t>
            </a:r>
          </a:p>
          <a:p>
            <a:pPr algn="ctr">
              <a:defRPr lang="es-EC"/>
            </a:pPr>
            <a:r>
              <a:rPr lang="en-US" sz="1200"/>
              <a:t>Enero 2016  a</a:t>
            </a:r>
            <a:r>
              <a:rPr lang="en-US" sz="1200" baseline="0"/>
              <a:t> Noviembre </a:t>
            </a:r>
            <a:r>
              <a:rPr lang="en-US" sz="1200"/>
              <a:t>2021</a:t>
            </a:r>
          </a:p>
        </c:rich>
      </c:tx>
      <c:overlay val="0"/>
    </c:title>
    <c:autoTitleDeleted val="0"/>
    <c:plotArea>
      <c:layout/>
      <c:lineChart>
        <c:grouping val="standard"/>
        <c:varyColors val="0"/>
        <c:ser>
          <c:idx val="1"/>
          <c:order val="0"/>
          <c:tx>
            <c:strRef>
              <c:f>'Graf 2016 - 2021'!$B$36</c:f>
              <c:strCache>
                <c:ptCount val="1"/>
                <c:pt idx="0">
                  <c:v>Precio Platts USGC HSFO </c:v>
                </c:pt>
              </c:strCache>
            </c:strRef>
          </c:tx>
          <c:spPr>
            <a:ln w="25400">
              <a:solidFill>
                <a:srgbClr val="865357"/>
              </a:solidFill>
              <a:prstDash val="solid"/>
            </a:ln>
          </c:spPr>
          <c:marker>
            <c:symbol val="none"/>
          </c:marker>
          <c:cat>
            <c:numRef>
              <c:f>Fuel!$C$184:$C$1697</c:f>
              <c:numCache>
                <c:formatCode>m/d/yyyy</c:formatCode>
                <c:ptCount val="1514"/>
                <c:pt idx="0">
                  <c:v>44546</c:v>
                </c:pt>
                <c:pt idx="1">
                  <c:v>44545</c:v>
                </c:pt>
                <c:pt idx="2">
                  <c:v>44544</c:v>
                </c:pt>
                <c:pt idx="3">
                  <c:v>44543</c:v>
                </c:pt>
                <c:pt idx="4">
                  <c:v>44540</c:v>
                </c:pt>
                <c:pt idx="5">
                  <c:v>44539</c:v>
                </c:pt>
                <c:pt idx="6">
                  <c:v>44538</c:v>
                </c:pt>
                <c:pt idx="7">
                  <c:v>44537</c:v>
                </c:pt>
                <c:pt idx="8">
                  <c:v>44536</c:v>
                </c:pt>
                <c:pt idx="9">
                  <c:v>44533</c:v>
                </c:pt>
                <c:pt idx="10">
                  <c:v>44532</c:v>
                </c:pt>
                <c:pt idx="11">
                  <c:v>44531</c:v>
                </c:pt>
                <c:pt idx="12">
                  <c:v>44530</c:v>
                </c:pt>
                <c:pt idx="13">
                  <c:v>44529</c:v>
                </c:pt>
                <c:pt idx="14">
                  <c:v>44524</c:v>
                </c:pt>
                <c:pt idx="15">
                  <c:v>44523</c:v>
                </c:pt>
                <c:pt idx="16">
                  <c:v>44522</c:v>
                </c:pt>
                <c:pt idx="17">
                  <c:v>44519</c:v>
                </c:pt>
                <c:pt idx="18">
                  <c:v>44518</c:v>
                </c:pt>
                <c:pt idx="19">
                  <c:v>44517</c:v>
                </c:pt>
                <c:pt idx="20">
                  <c:v>44516</c:v>
                </c:pt>
                <c:pt idx="21">
                  <c:v>44515</c:v>
                </c:pt>
                <c:pt idx="22">
                  <c:v>44512</c:v>
                </c:pt>
                <c:pt idx="23">
                  <c:v>44511</c:v>
                </c:pt>
                <c:pt idx="24">
                  <c:v>44510</c:v>
                </c:pt>
                <c:pt idx="25">
                  <c:v>44509</c:v>
                </c:pt>
                <c:pt idx="26">
                  <c:v>44508</c:v>
                </c:pt>
                <c:pt idx="27">
                  <c:v>44505</c:v>
                </c:pt>
                <c:pt idx="28">
                  <c:v>44504</c:v>
                </c:pt>
                <c:pt idx="29">
                  <c:v>44503</c:v>
                </c:pt>
                <c:pt idx="30">
                  <c:v>44502</c:v>
                </c:pt>
                <c:pt idx="31">
                  <c:v>44501</c:v>
                </c:pt>
                <c:pt idx="32">
                  <c:v>44498</c:v>
                </c:pt>
                <c:pt idx="33">
                  <c:v>44497</c:v>
                </c:pt>
                <c:pt idx="34">
                  <c:v>44496</c:v>
                </c:pt>
                <c:pt idx="35">
                  <c:v>44495</c:v>
                </c:pt>
                <c:pt idx="36">
                  <c:v>44494</c:v>
                </c:pt>
                <c:pt idx="37">
                  <c:v>44491</c:v>
                </c:pt>
                <c:pt idx="38">
                  <c:v>44490</c:v>
                </c:pt>
                <c:pt idx="39">
                  <c:v>44489</c:v>
                </c:pt>
                <c:pt idx="40">
                  <c:v>44488</c:v>
                </c:pt>
                <c:pt idx="41">
                  <c:v>44487</c:v>
                </c:pt>
                <c:pt idx="42">
                  <c:v>44484</c:v>
                </c:pt>
                <c:pt idx="43">
                  <c:v>44483</c:v>
                </c:pt>
                <c:pt idx="44">
                  <c:v>44482</c:v>
                </c:pt>
                <c:pt idx="45">
                  <c:v>44481</c:v>
                </c:pt>
                <c:pt idx="46">
                  <c:v>44480</c:v>
                </c:pt>
                <c:pt idx="47">
                  <c:v>44477</c:v>
                </c:pt>
                <c:pt idx="48">
                  <c:v>44476</c:v>
                </c:pt>
                <c:pt idx="49">
                  <c:v>44475</c:v>
                </c:pt>
                <c:pt idx="50">
                  <c:v>44474</c:v>
                </c:pt>
                <c:pt idx="51">
                  <c:v>44473</c:v>
                </c:pt>
                <c:pt idx="52">
                  <c:v>44470</c:v>
                </c:pt>
                <c:pt idx="53">
                  <c:v>44469</c:v>
                </c:pt>
                <c:pt idx="54">
                  <c:v>44468</c:v>
                </c:pt>
                <c:pt idx="55">
                  <c:v>44467</c:v>
                </c:pt>
                <c:pt idx="56">
                  <c:v>44464</c:v>
                </c:pt>
                <c:pt idx="57">
                  <c:v>44463</c:v>
                </c:pt>
                <c:pt idx="58">
                  <c:v>44462</c:v>
                </c:pt>
                <c:pt idx="59">
                  <c:v>44461</c:v>
                </c:pt>
                <c:pt idx="60">
                  <c:v>44460</c:v>
                </c:pt>
                <c:pt idx="61">
                  <c:v>44459</c:v>
                </c:pt>
                <c:pt idx="62">
                  <c:v>44456</c:v>
                </c:pt>
                <c:pt idx="63">
                  <c:v>44455</c:v>
                </c:pt>
                <c:pt idx="64">
                  <c:v>44454</c:v>
                </c:pt>
                <c:pt idx="65">
                  <c:v>44453</c:v>
                </c:pt>
                <c:pt idx="66">
                  <c:v>44452</c:v>
                </c:pt>
                <c:pt idx="67">
                  <c:v>44449</c:v>
                </c:pt>
                <c:pt idx="68">
                  <c:v>44448</c:v>
                </c:pt>
                <c:pt idx="69">
                  <c:v>44447</c:v>
                </c:pt>
                <c:pt idx="70">
                  <c:v>44446</c:v>
                </c:pt>
                <c:pt idx="71">
                  <c:v>44445</c:v>
                </c:pt>
                <c:pt idx="72">
                  <c:v>44442</c:v>
                </c:pt>
                <c:pt idx="73">
                  <c:v>44441</c:v>
                </c:pt>
                <c:pt idx="74">
                  <c:v>44440</c:v>
                </c:pt>
                <c:pt idx="75">
                  <c:v>44439</c:v>
                </c:pt>
                <c:pt idx="76">
                  <c:v>44438</c:v>
                </c:pt>
                <c:pt idx="77">
                  <c:v>44435</c:v>
                </c:pt>
                <c:pt idx="78">
                  <c:v>44434</c:v>
                </c:pt>
                <c:pt idx="79">
                  <c:v>44433</c:v>
                </c:pt>
                <c:pt idx="80">
                  <c:v>44432</c:v>
                </c:pt>
                <c:pt idx="81">
                  <c:v>44431</c:v>
                </c:pt>
                <c:pt idx="82">
                  <c:v>44428</c:v>
                </c:pt>
                <c:pt idx="83">
                  <c:v>44427</c:v>
                </c:pt>
                <c:pt idx="84">
                  <c:v>44426</c:v>
                </c:pt>
                <c:pt idx="85">
                  <c:v>44425</c:v>
                </c:pt>
                <c:pt idx="86">
                  <c:v>44424</c:v>
                </c:pt>
                <c:pt idx="87">
                  <c:v>44421</c:v>
                </c:pt>
                <c:pt idx="88">
                  <c:v>44420</c:v>
                </c:pt>
                <c:pt idx="89">
                  <c:v>44419</c:v>
                </c:pt>
                <c:pt idx="90">
                  <c:v>44418</c:v>
                </c:pt>
                <c:pt idx="91">
                  <c:v>44417</c:v>
                </c:pt>
                <c:pt idx="92">
                  <c:v>44414</c:v>
                </c:pt>
                <c:pt idx="93">
                  <c:v>44413</c:v>
                </c:pt>
                <c:pt idx="94">
                  <c:v>44412</c:v>
                </c:pt>
                <c:pt idx="95">
                  <c:v>44411</c:v>
                </c:pt>
                <c:pt idx="96">
                  <c:v>44410</c:v>
                </c:pt>
                <c:pt idx="97">
                  <c:v>44407</c:v>
                </c:pt>
                <c:pt idx="98">
                  <c:v>44406</c:v>
                </c:pt>
                <c:pt idx="99">
                  <c:v>44405</c:v>
                </c:pt>
                <c:pt idx="100">
                  <c:v>44404</c:v>
                </c:pt>
                <c:pt idx="101">
                  <c:v>44403</c:v>
                </c:pt>
                <c:pt idx="102">
                  <c:v>44400</c:v>
                </c:pt>
                <c:pt idx="103">
                  <c:v>44399</c:v>
                </c:pt>
                <c:pt idx="104">
                  <c:v>44398</c:v>
                </c:pt>
                <c:pt idx="105">
                  <c:v>44397</c:v>
                </c:pt>
                <c:pt idx="106">
                  <c:v>44396</c:v>
                </c:pt>
                <c:pt idx="107">
                  <c:v>44393</c:v>
                </c:pt>
                <c:pt idx="108">
                  <c:v>44392</c:v>
                </c:pt>
                <c:pt idx="109">
                  <c:v>44391</c:v>
                </c:pt>
                <c:pt idx="110">
                  <c:v>44390</c:v>
                </c:pt>
                <c:pt idx="111">
                  <c:v>44389</c:v>
                </c:pt>
                <c:pt idx="112">
                  <c:v>44386</c:v>
                </c:pt>
                <c:pt idx="113">
                  <c:v>44385</c:v>
                </c:pt>
                <c:pt idx="114">
                  <c:v>44384</c:v>
                </c:pt>
                <c:pt idx="115">
                  <c:v>44383</c:v>
                </c:pt>
                <c:pt idx="116">
                  <c:v>44382</c:v>
                </c:pt>
                <c:pt idx="117">
                  <c:v>44379</c:v>
                </c:pt>
                <c:pt idx="118">
                  <c:v>44378</c:v>
                </c:pt>
                <c:pt idx="119">
                  <c:v>44377</c:v>
                </c:pt>
                <c:pt idx="120">
                  <c:v>44376</c:v>
                </c:pt>
                <c:pt idx="121">
                  <c:v>44375</c:v>
                </c:pt>
                <c:pt idx="122">
                  <c:v>44372</c:v>
                </c:pt>
                <c:pt idx="123">
                  <c:v>44371</c:v>
                </c:pt>
                <c:pt idx="124">
                  <c:v>44370</c:v>
                </c:pt>
                <c:pt idx="125">
                  <c:v>44369</c:v>
                </c:pt>
                <c:pt idx="126">
                  <c:v>44368</c:v>
                </c:pt>
                <c:pt idx="127">
                  <c:v>44365</c:v>
                </c:pt>
                <c:pt idx="128">
                  <c:v>44364</c:v>
                </c:pt>
                <c:pt idx="129">
                  <c:v>44363</c:v>
                </c:pt>
                <c:pt idx="130">
                  <c:v>44362</c:v>
                </c:pt>
                <c:pt idx="131">
                  <c:v>44361</c:v>
                </c:pt>
                <c:pt idx="132">
                  <c:v>44358</c:v>
                </c:pt>
                <c:pt idx="133">
                  <c:v>44357</c:v>
                </c:pt>
                <c:pt idx="134">
                  <c:v>44350</c:v>
                </c:pt>
                <c:pt idx="135">
                  <c:v>44349</c:v>
                </c:pt>
                <c:pt idx="136">
                  <c:v>44348</c:v>
                </c:pt>
                <c:pt idx="137">
                  <c:v>44347</c:v>
                </c:pt>
                <c:pt idx="138">
                  <c:v>44344</c:v>
                </c:pt>
                <c:pt idx="139">
                  <c:v>44343</c:v>
                </c:pt>
                <c:pt idx="140">
                  <c:v>44342</c:v>
                </c:pt>
                <c:pt idx="141">
                  <c:v>44341</c:v>
                </c:pt>
                <c:pt idx="142">
                  <c:v>44340</c:v>
                </c:pt>
                <c:pt idx="143">
                  <c:v>44337</c:v>
                </c:pt>
                <c:pt idx="144">
                  <c:v>44336</c:v>
                </c:pt>
                <c:pt idx="145">
                  <c:v>44335</c:v>
                </c:pt>
                <c:pt idx="146">
                  <c:v>44334</c:v>
                </c:pt>
                <c:pt idx="147">
                  <c:v>44333</c:v>
                </c:pt>
                <c:pt idx="148">
                  <c:v>44330</c:v>
                </c:pt>
                <c:pt idx="149">
                  <c:v>44329</c:v>
                </c:pt>
                <c:pt idx="150">
                  <c:v>44328</c:v>
                </c:pt>
                <c:pt idx="151">
                  <c:v>44327</c:v>
                </c:pt>
                <c:pt idx="152">
                  <c:v>44326</c:v>
                </c:pt>
                <c:pt idx="153">
                  <c:v>44323</c:v>
                </c:pt>
                <c:pt idx="154">
                  <c:v>44322</c:v>
                </c:pt>
                <c:pt idx="155">
                  <c:v>44321</c:v>
                </c:pt>
                <c:pt idx="156">
                  <c:v>44320</c:v>
                </c:pt>
                <c:pt idx="157">
                  <c:v>44319</c:v>
                </c:pt>
                <c:pt idx="158">
                  <c:v>44316</c:v>
                </c:pt>
                <c:pt idx="159">
                  <c:v>44315</c:v>
                </c:pt>
                <c:pt idx="160">
                  <c:v>44314</c:v>
                </c:pt>
                <c:pt idx="161">
                  <c:v>44313</c:v>
                </c:pt>
                <c:pt idx="162">
                  <c:v>44312</c:v>
                </c:pt>
                <c:pt idx="163">
                  <c:v>44309</c:v>
                </c:pt>
                <c:pt idx="164">
                  <c:v>44308</c:v>
                </c:pt>
                <c:pt idx="165">
                  <c:v>44307</c:v>
                </c:pt>
                <c:pt idx="166">
                  <c:v>44306</c:v>
                </c:pt>
                <c:pt idx="167">
                  <c:v>44305</c:v>
                </c:pt>
                <c:pt idx="168">
                  <c:v>44302</c:v>
                </c:pt>
                <c:pt idx="169">
                  <c:v>44301</c:v>
                </c:pt>
                <c:pt idx="170">
                  <c:v>44300</c:v>
                </c:pt>
                <c:pt idx="171">
                  <c:v>44299</c:v>
                </c:pt>
                <c:pt idx="172">
                  <c:v>44298</c:v>
                </c:pt>
                <c:pt idx="173">
                  <c:v>44295</c:v>
                </c:pt>
                <c:pt idx="174">
                  <c:v>44294</c:v>
                </c:pt>
                <c:pt idx="175">
                  <c:v>44293</c:v>
                </c:pt>
                <c:pt idx="176">
                  <c:v>44292</c:v>
                </c:pt>
                <c:pt idx="177">
                  <c:v>44291</c:v>
                </c:pt>
                <c:pt idx="178">
                  <c:v>44288</c:v>
                </c:pt>
                <c:pt idx="179">
                  <c:v>44287</c:v>
                </c:pt>
                <c:pt idx="180">
                  <c:v>44286</c:v>
                </c:pt>
                <c:pt idx="181">
                  <c:v>44285</c:v>
                </c:pt>
                <c:pt idx="182">
                  <c:v>44284</c:v>
                </c:pt>
                <c:pt idx="183">
                  <c:v>44281</c:v>
                </c:pt>
                <c:pt idx="184">
                  <c:v>44280</c:v>
                </c:pt>
                <c:pt idx="185">
                  <c:v>44279</c:v>
                </c:pt>
                <c:pt idx="186">
                  <c:v>44278</c:v>
                </c:pt>
                <c:pt idx="187">
                  <c:v>44277</c:v>
                </c:pt>
                <c:pt idx="188">
                  <c:v>44274</c:v>
                </c:pt>
                <c:pt idx="189">
                  <c:v>44273</c:v>
                </c:pt>
                <c:pt idx="190">
                  <c:v>44272</c:v>
                </c:pt>
                <c:pt idx="191">
                  <c:v>44271</c:v>
                </c:pt>
                <c:pt idx="192">
                  <c:v>44270</c:v>
                </c:pt>
                <c:pt idx="193">
                  <c:v>44267</c:v>
                </c:pt>
                <c:pt idx="194">
                  <c:v>44266</c:v>
                </c:pt>
                <c:pt idx="195">
                  <c:v>44265</c:v>
                </c:pt>
                <c:pt idx="196">
                  <c:v>44264</c:v>
                </c:pt>
                <c:pt idx="197">
                  <c:v>44263</c:v>
                </c:pt>
                <c:pt idx="198">
                  <c:v>44260</c:v>
                </c:pt>
                <c:pt idx="199">
                  <c:v>44259</c:v>
                </c:pt>
                <c:pt idx="200">
                  <c:v>44258</c:v>
                </c:pt>
                <c:pt idx="201">
                  <c:v>44257</c:v>
                </c:pt>
                <c:pt idx="202">
                  <c:v>44256</c:v>
                </c:pt>
                <c:pt idx="203">
                  <c:v>44253</c:v>
                </c:pt>
                <c:pt idx="204">
                  <c:v>44252</c:v>
                </c:pt>
                <c:pt idx="205">
                  <c:v>44251</c:v>
                </c:pt>
                <c:pt idx="206">
                  <c:v>44250</c:v>
                </c:pt>
                <c:pt idx="207">
                  <c:v>44249</c:v>
                </c:pt>
                <c:pt idx="208">
                  <c:v>44246</c:v>
                </c:pt>
                <c:pt idx="209">
                  <c:v>44245</c:v>
                </c:pt>
                <c:pt idx="210">
                  <c:v>44244</c:v>
                </c:pt>
                <c:pt idx="211">
                  <c:v>44243</c:v>
                </c:pt>
                <c:pt idx="212">
                  <c:v>44242</c:v>
                </c:pt>
                <c:pt idx="213">
                  <c:v>44239</c:v>
                </c:pt>
                <c:pt idx="214">
                  <c:v>44238</c:v>
                </c:pt>
                <c:pt idx="215">
                  <c:v>44237</c:v>
                </c:pt>
                <c:pt idx="216">
                  <c:v>44236</c:v>
                </c:pt>
                <c:pt idx="217">
                  <c:v>44235</c:v>
                </c:pt>
                <c:pt idx="218">
                  <c:v>44232</c:v>
                </c:pt>
                <c:pt idx="219">
                  <c:v>44231</c:v>
                </c:pt>
                <c:pt idx="220">
                  <c:v>44230</c:v>
                </c:pt>
                <c:pt idx="221">
                  <c:v>44229</c:v>
                </c:pt>
                <c:pt idx="222">
                  <c:v>44228</c:v>
                </c:pt>
                <c:pt idx="223">
                  <c:v>44225</c:v>
                </c:pt>
                <c:pt idx="224">
                  <c:v>44224</c:v>
                </c:pt>
                <c:pt idx="225">
                  <c:v>44223</c:v>
                </c:pt>
                <c:pt idx="226">
                  <c:v>44222</c:v>
                </c:pt>
                <c:pt idx="227">
                  <c:v>44221</c:v>
                </c:pt>
                <c:pt idx="228">
                  <c:v>44218</c:v>
                </c:pt>
                <c:pt idx="229">
                  <c:v>44217</c:v>
                </c:pt>
                <c:pt idx="230">
                  <c:v>44216</c:v>
                </c:pt>
                <c:pt idx="231">
                  <c:v>44215</c:v>
                </c:pt>
                <c:pt idx="232">
                  <c:v>44214</c:v>
                </c:pt>
                <c:pt idx="233">
                  <c:v>44211</c:v>
                </c:pt>
                <c:pt idx="234">
                  <c:v>44210</c:v>
                </c:pt>
                <c:pt idx="235">
                  <c:v>44209</c:v>
                </c:pt>
                <c:pt idx="236">
                  <c:v>44208</c:v>
                </c:pt>
                <c:pt idx="237">
                  <c:v>44207</c:v>
                </c:pt>
                <c:pt idx="238">
                  <c:v>44204</c:v>
                </c:pt>
                <c:pt idx="239">
                  <c:v>44203</c:v>
                </c:pt>
                <c:pt idx="240">
                  <c:v>44202</c:v>
                </c:pt>
                <c:pt idx="241">
                  <c:v>44201</c:v>
                </c:pt>
                <c:pt idx="242">
                  <c:v>44200</c:v>
                </c:pt>
                <c:pt idx="243">
                  <c:v>44196</c:v>
                </c:pt>
                <c:pt idx="244">
                  <c:v>44195</c:v>
                </c:pt>
                <c:pt idx="245">
                  <c:v>44194</c:v>
                </c:pt>
                <c:pt idx="246">
                  <c:v>44193</c:v>
                </c:pt>
                <c:pt idx="247">
                  <c:v>44189</c:v>
                </c:pt>
                <c:pt idx="248">
                  <c:v>44188</c:v>
                </c:pt>
                <c:pt idx="249">
                  <c:v>44187</c:v>
                </c:pt>
                <c:pt idx="250">
                  <c:v>44186</c:v>
                </c:pt>
                <c:pt idx="251">
                  <c:v>44183</c:v>
                </c:pt>
                <c:pt idx="252">
                  <c:v>44182</c:v>
                </c:pt>
                <c:pt idx="253">
                  <c:v>44181</c:v>
                </c:pt>
                <c:pt idx="254">
                  <c:v>44180</c:v>
                </c:pt>
                <c:pt idx="255">
                  <c:v>44179</c:v>
                </c:pt>
                <c:pt idx="256">
                  <c:v>44176</c:v>
                </c:pt>
                <c:pt idx="257">
                  <c:v>44175</c:v>
                </c:pt>
                <c:pt idx="258">
                  <c:v>44174</c:v>
                </c:pt>
                <c:pt idx="259">
                  <c:v>44173</c:v>
                </c:pt>
                <c:pt idx="260">
                  <c:v>44172</c:v>
                </c:pt>
                <c:pt idx="261">
                  <c:v>44169</c:v>
                </c:pt>
                <c:pt idx="262">
                  <c:v>44168</c:v>
                </c:pt>
                <c:pt idx="263">
                  <c:v>44167</c:v>
                </c:pt>
                <c:pt idx="264">
                  <c:v>44166</c:v>
                </c:pt>
                <c:pt idx="265">
                  <c:v>44165</c:v>
                </c:pt>
                <c:pt idx="266">
                  <c:v>44162</c:v>
                </c:pt>
                <c:pt idx="267">
                  <c:v>44161</c:v>
                </c:pt>
                <c:pt idx="268">
                  <c:v>44160</c:v>
                </c:pt>
                <c:pt idx="269">
                  <c:v>44159</c:v>
                </c:pt>
                <c:pt idx="270">
                  <c:v>44158</c:v>
                </c:pt>
                <c:pt idx="271">
                  <c:v>44155</c:v>
                </c:pt>
                <c:pt idx="272">
                  <c:v>44154</c:v>
                </c:pt>
                <c:pt idx="273">
                  <c:v>44153</c:v>
                </c:pt>
                <c:pt idx="274">
                  <c:v>44152</c:v>
                </c:pt>
                <c:pt idx="275">
                  <c:v>44151</c:v>
                </c:pt>
                <c:pt idx="276">
                  <c:v>44148</c:v>
                </c:pt>
                <c:pt idx="277">
                  <c:v>44147</c:v>
                </c:pt>
                <c:pt idx="278">
                  <c:v>44146</c:v>
                </c:pt>
                <c:pt idx="279">
                  <c:v>44145</c:v>
                </c:pt>
                <c:pt idx="280">
                  <c:v>44144</c:v>
                </c:pt>
                <c:pt idx="281">
                  <c:v>44141</c:v>
                </c:pt>
                <c:pt idx="282">
                  <c:v>44140</c:v>
                </c:pt>
                <c:pt idx="283">
                  <c:v>44139</c:v>
                </c:pt>
                <c:pt idx="284">
                  <c:v>44138</c:v>
                </c:pt>
                <c:pt idx="285">
                  <c:v>44137</c:v>
                </c:pt>
                <c:pt idx="286">
                  <c:v>44134</c:v>
                </c:pt>
                <c:pt idx="287">
                  <c:v>44133</c:v>
                </c:pt>
                <c:pt idx="288">
                  <c:v>44132</c:v>
                </c:pt>
                <c:pt idx="289">
                  <c:v>44131</c:v>
                </c:pt>
                <c:pt idx="290">
                  <c:v>44130</c:v>
                </c:pt>
                <c:pt idx="291">
                  <c:v>44127</c:v>
                </c:pt>
                <c:pt idx="292">
                  <c:v>44126</c:v>
                </c:pt>
                <c:pt idx="293">
                  <c:v>44125</c:v>
                </c:pt>
                <c:pt idx="294">
                  <c:v>44124</c:v>
                </c:pt>
                <c:pt idx="295">
                  <c:v>44123</c:v>
                </c:pt>
                <c:pt idx="296">
                  <c:v>44120</c:v>
                </c:pt>
                <c:pt idx="297">
                  <c:v>44119</c:v>
                </c:pt>
                <c:pt idx="298">
                  <c:v>44118</c:v>
                </c:pt>
                <c:pt idx="299">
                  <c:v>44117</c:v>
                </c:pt>
                <c:pt idx="300">
                  <c:v>44116</c:v>
                </c:pt>
                <c:pt idx="301">
                  <c:v>44113</c:v>
                </c:pt>
                <c:pt idx="302">
                  <c:v>44112</c:v>
                </c:pt>
                <c:pt idx="303">
                  <c:v>44111</c:v>
                </c:pt>
                <c:pt idx="304">
                  <c:v>44110</c:v>
                </c:pt>
                <c:pt idx="305">
                  <c:v>44109</c:v>
                </c:pt>
                <c:pt idx="306">
                  <c:v>44106</c:v>
                </c:pt>
                <c:pt idx="307">
                  <c:v>44105</c:v>
                </c:pt>
                <c:pt idx="308">
                  <c:v>44104</c:v>
                </c:pt>
                <c:pt idx="309">
                  <c:v>44103</c:v>
                </c:pt>
                <c:pt idx="310">
                  <c:v>44102</c:v>
                </c:pt>
                <c:pt idx="311">
                  <c:v>44099</c:v>
                </c:pt>
                <c:pt idx="312">
                  <c:v>44098</c:v>
                </c:pt>
                <c:pt idx="313">
                  <c:v>44097</c:v>
                </c:pt>
                <c:pt idx="314">
                  <c:v>44096</c:v>
                </c:pt>
                <c:pt idx="315">
                  <c:v>44095</c:v>
                </c:pt>
                <c:pt idx="316">
                  <c:v>44092</c:v>
                </c:pt>
                <c:pt idx="317">
                  <c:v>44091</c:v>
                </c:pt>
                <c:pt idx="318">
                  <c:v>44090</c:v>
                </c:pt>
                <c:pt idx="319">
                  <c:v>44089</c:v>
                </c:pt>
                <c:pt idx="320">
                  <c:v>44088</c:v>
                </c:pt>
                <c:pt idx="321">
                  <c:v>44085</c:v>
                </c:pt>
                <c:pt idx="322">
                  <c:v>44084</c:v>
                </c:pt>
                <c:pt idx="323">
                  <c:v>44083</c:v>
                </c:pt>
                <c:pt idx="324">
                  <c:v>44082</c:v>
                </c:pt>
                <c:pt idx="325">
                  <c:v>44081</c:v>
                </c:pt>
                <c:pt idx="326">
                  <c:v>44078</c:v>
                </c:pt>
                <c:pt idx="327">
                  <c:v>44077</c:v>
                </c:pt>
                <c:pt idx="328">
                  <c:v>44076</c:v>
                </c:pt>
                <c:pt idx="329">
                  <c:v>44075</c:v>
                </c:pt>
                <c:pt idx="330">
                  <c:v>44074</c:v>
                </c:pt>
                <c:pt idx="331">
                  <c:v>44071</c:v>
                </c:pt>
                <c:pt idx="332">
                  <c:v>44070</c:v>
                </c:pt>
                <c:pt idx="333">
                  <c:v>44069</c:v>
                </c:pt>
                <c:pt idx="334">
                  <c:v>44068</c:v>
                </c:pt>
                <c:pt idx="335">
                  <c:v>44067</c:v>
                </c:pt>
                <c:pt idx="336">
                  <c:v>44064</c:v>
                </c:pt>
                <c:pt idx="337">
                  <c:v>44063</c:v>
                </c:pt>
                <c:pt idx="338">
                  <c:v>44062</c:v>
                </c:pt>
                <c:pt idx="339">
                  <c:v>44061</c:v>
                </c:pt>
                <c:pt idx="340">
                  <c:v>44060</c:v>
                </c:pt>
                <c:pt idx="341">
                  <c:v>44057</c:v>
                </c:pt>
                <c:pt idx="342">
                  <c:v>44056</c:v>
                </c:pt>
                <c:pt idx="343">
                  <c:v>44055</c:v>
                </c:pt>
                <c:pt idx="344">
                  <c:v>44054</c:v>
                </c:pt>
                <c:pt idx="345">
                  <c:v>44053</c:v>
                </c:pt>
                <c:pt idx="346">
                  <c:v>44050</c:v>
                </c:pt>
                <c:pt idx="347">
                  <c:v>44049</c:v>
                </c:pt>
                <c:pt idx="348">
                  <c:v>44048</c:v>
                </c:pt>
                <c:pt idx="349">
                  <c:v>44047</c:v>
                </c:pt>
                <c:pt idx="350">
                  <c:v>44046</c:v>
                </c:pt>
                <c:pt idx="351">
                  <c:v>44043</c:v>
                </c:pt>
                <c:pt idx="352">
                  <c:v>44042</c:v>
                </c:pt>
                <c:pt idx="353">
                  <c:v>44041</c:v>
                </c:pt>
                <c:pt idx="354">
                  <c:v>44040</c:v>
                </c:pt>
                <c:pt idx="355">
                  <c:v>44039</c:v>
                </c:pt>
                <c:pt idx="356">
                  <c:v>44036</c:v>
                </c:pt>
                <c:pt idx="357">
                  <c:v>44035</c:v>
                </c:pt>
                <c:pt idx="358">
                  <c:v>44034</c:v>
                </c:pt>
                <c:pt idx="359">
                  <c:v>44033</c:v>
                </c:pt>
                <c:pt idx="360">
                  <c:v>44032</c:v>
                </c:pt>
                <c:pt idx="361">
                  <c:v>44029</c:v>
                </c:pt>
                <c:pt idx="362">
                  <c:v>44028</c:v>
                </c:pt>
                <c:pt idx="363">
                  <c:v>44027</c:v>
                </c:pt>
                <c:pt idx="364">
                  <c:v>44026</c:v>
                </c:pt>
                <c:pt idx="365">
                  <c:v>44025</c:v>
                </c:pt>
                <c:pt idx="366">
                  <c:v>44022</c:v>
                </c:pt>
                <c:pt idx="367">
                  <c:v>44021</c:v>
                </c:pt>
                <c:pt idx="368">
                  <c:v>44020</c:v>
                </c:pt>
                <c:pt idx="369">
                  <c:v>44019</c:v>
                </c:pt>
                <c:pt idx="370">
                  <c:v>44018</c:v>
                </c:pt>
                <c:pt idx="371">
                  <c:v>44015</c:v>
                </c:pt>
                <c:pt idx="372">
                  <c:v>44014</c:v>
                </c:pt>
                <c:pt idx="373">
                  <c:v>44013</c:v>
                </c:pt>
                <c:pt idx="374">
                  <c:v>44012</c:v>
                </c:pt>
                <c:pt idx="375">
                  <c:v>44011</c:v>
                </c:pt>
                <c:pt idx="376">
                  <c:v>44008</c:v>
                </c:pt>
                <c:pt idx="377">
                  <c:v>44007</c:v>
                </c:pt>
                <c:pt idx="378">
                  <c:v>44006</c:v>
                </c:pt>
                <c:pt idx="379">
                  <c:v>44005</c:v>
                </c:pt>
                <c:pt idx="380">
                  <c:v>44004</c:v>
                </c:pt>
                <c:pt idx="381">
                  <c:v>44001</c:v>
                </c:pt>
                <c:pt idx="382">
                  <c:v>44000</c:v>
                </c:pt>
                <c:pt idx="383">
                  <c:v>43999</c:v>
                </c:pt>
                <c:pt idx="384">
                  <c:v>43998</c:v>
                </c:pt>
                <c:pt idx="385">
                  <c:v>43997</c:v>
                </c:pt>
                <c:pt idx="386">
                  <c:v>43994</c:v>
                </c:pt>
                <c:pt idx="387">
                  <c:v>43993</c:v>
                </c:pt>
                <c:pt idx="388">
                  <c:v>43992</c:v>
                </c:pt>
                <c:pt idx="389">
                  <c:v>43991</c:v>
                </c:pt>
                <c:pt idx="390">
                  <c:v>43990</c:v>
                </c:pt>
                <c:pt idx="391">
                  <c:v>43987</c:v>
                </c:pt>
                <c:pt idx="392">
                  <c:v>43986</c:v>
                </c:pt>
                <c:pt idx="393">
                  <c:v>43985</c:v>
                </c:pt>
                <c:pt idx="394">
                  <c:v>43984</c:v>
                </c:pt>
                <c:pt idx="395">
                  <c:v>43983</c:v>
                </c:pt>
                <c:pt idx="396">
                  <c:v>43980</c:v>
                </c:pt>
                <c:pt idx="397">
                  <c:v>43979</c:v>
                </c:pt>
                <c:pt idx="398">
                  <c:v>43978</c:v>
                </c:pt>
                <c:pt idx="399">
                  <c:v>43977</c:v>
                </c:pt>
                <c:pt idx="400">
                  <c:v>43973</c:v>
                </c:pt>
                <c:pt idx="401">
                  <c:v>43972</c:v>
                </c:pt>
                <c:pt idx="402">
                  <c:v>43971</c:v>
                </c:pt>
                <c:pt idx="403">
                  <c:v>43970</c:v>
                </c:pt>
                <c:pt idx="404">
                  <c:v>43969</c:v>
                </c:pt>
                <c:pt idx="405">
                  <c:v>43966</c:v>
                </c:pt>
                <c:pt idx="406">
                  <c:v>43965</c:v>
                </c:pt>
                <c:pt idx="407">
                  <c:v>43964</c:v>
                </c:pt>
                <c:pt idx="408">
                  <c:v>43963</c:v>
                </c:pt>
                <c:pt idx="409">
                  <c:v>43962</c:v>
                </c:pt>
                <c:pt idx="410">
                  <c:v>43959</c:v>
                </c:pt>
                <c:pt idx="411">
                  <c:v>43958</c:v>
                </c:pt>
                <c:pt idx="412">
                  <c:v>43957</c:v>
                </c:pt>
                <c:pt idx="413">
                  <c:v>43956</c:v>
                </c:pt>
                <c:pt idx="414">
                  <c:v>43955</c:v>
                </c:pt>
                <c:pt idx="415">
                  <c:v>43952</c:v>
                </c:pt>
                <c:pt idx="416">
                  <c:v>43951</c:v>
                </c:pt>
                <c:pt idx="417">
                  <c:v>43950</c:v>
                </c:pt>
                <c:pt idx="418">
                  <c:v>43949</c:v>
                </c:pt>
                <c:pt idx="419">
                  <c:v>43948</c:v>
                </c:pt>
                <c:pt idx="420">
                  <c:v>43945</c:v>
                </c:pt>
                <c:pt idx="421">
                  <c:v>43944</c:v>
                </c:pt>
                <c:pt idx="422">
                  <c:v>43943</c:v>
                </c:pt>
                <c:pt idx="423">
                  <c:v>43942</c:v>
                </c:pt>
                <c:pt idx="424">
                  <c:v>43941</c:v>
                </c:pt>
                <c:pt idx="425">
                  <c:v>43938</c:v>
                </c:pt>
                <c:pt idx="426">
                  <c:v>43937</c:v>
                </c:pt>
                <c:pt idx="427">
                  <c:v>43936</c:v>
                </c:pt>
                <c:pt idx="428">
                  <c:v>43935</c:v>
                </c:pt>
                <c:pt idx="429">
                  <c:v>43934</c:v>
                </c:pt>
                <c:pt idx="430">
                  <c:v>43930</c:v>
                </c:pt>
                <c:pt idx="431">
                  <c:v>43929</c:v>
                </c:pt>
                <c:pt idx="432">
                  <c:v>43928</c:v>
                </c:pt>
                <c:pt idx="433">
                  <c:v>43927</c:v>
                </c:pt>
                <c:pt idx="434">
                  <c:v>43924</c:v>
                </c:pt>
                <c:pt idx="435">
                  <c:v>43923</c:v>
                </c:pt>
                <c:pt idx="436">
                  <c:v>43922</c:v>
                </c:pt>
                <c:pt idx="437">
                  <c:v>43921</c:v>
                </c:pt>
                <c:pt idx="438">
                  <c:v>43920</c:v>
                </c:pt>
                <c:pt idx="439">
                  <c:v>43917</c:v>
                </c:pt>
                <c:pt idx="440">
                  <c:v>43916</c:v>
                </c:pt>
                <c:pt idx="441">
                  <c:v>43915</c:v>
                </c:pt>
                <c:pt idx="442">
                  <c:v>43914</c:v>
                </c:pt>
                <c:pt idx="443">
                  <c:v>43913</c:v>
                </c:pt>
                <c:pt idx="444">
                  <c:v>43910</c:v>
                </c:pt>
                <c:pt idx="445">
                  <c:v>43909</c:v>
                </c:pt>
                <c:pt idx="446">
                  <c:v>43908</c:v>
                </c:pt>
                <c:pt idx="447">
                  <c:v>43907</c:v>
                </c:pt>
                <c:pt idx="448">
                  <c:v>43906</c:v>
                </c:pt>
                <c:pt idx="449">
                  <c:v>43903</c:v>
                </c:pt>
                <c:pt idx="450">
                  <c:v>43902</c:v>
                </c:pt>
                <c:pt idx="451">
                  <c:v>43901</c:v>
                </c:pt>
                <c:pt idx="452">
                  <c:v>43900</c:v>
                </c:pt>
                <c:pt idx="453">
                  <c:v>43899</c:v>
                </c:pt>
                <c:pt idx="454">
                  <c:v>43896</c:v>
                </c:pt>
                <c:pt idx="455">
                  <c:v>43895</c:v>
                </c:pt>
                <c:pt idx="456">
                  <c:v>43894</c:v>
                </c:pt>
                <c:pt idx="457">
                  <c:v>43893</c:v>
                </c:pt>
                <c:pt idx="458">
                  <c:v>43892</c:v>
                </c:pt>
                <c:pt idx="459">
                  <c:v>43889</c:v>
                </c:pt>
                <c:pt idx="460">
                  <c:v>43888</c:v>
                </c:pt>
                <c:pt idx="461">
                  <c:v>43887</c:v>
                </c:pt>
                <c:pt idx="462">
                  <c:v>43886</c:v>
                </c:pt>
                <c:pt idx="463">
                  <c:v>43885</c:v>
                </c:pt>
                <c:pt idx="464">
                  <c:v>43882</c:v>
                </c:pt>
                <c:pt idx="465">
                  <c:v>43881</c:v>
                </c:pt>
                <c:pt idx="466">
                  <c:v>43880</c:v>
                </c:pt>
                <c:pt idx="467">
                  <c:v>43879</c:v>
                </c:pt>
                <c:pt idx="468">
                  <c:v>43875</c:v>
                </c:pt>
                <c:pt idx="469">
                  <c:v>43874</c:v>
                </c:pt>
                <c:pt idx="470">
                  <c:v>43873</c:v>
                </c:pt>
                <c:pt idx="471">
                  <c:v>43872</c:v>
                </c:pt>
                <c:pt idx="472">
                  <c:v>43871</c:v>
                </c:pt>
                <c:pt idx="473">
                  <c:v>43868</c:v>
                </c:pt>
                <c:pt idx="474">
                  <c:v>43867</c:v>
                </c:pt>
                <c:pt idx="475">
                  <c:v>43866</c:v>
                </c:pt>
                <c:pt idx="476">
                  <c:v>43865</c:v>
                </c:pt>
                <c:pt idx="477">
                  <c:v>43864</c:v>
                </c:pt>
                <c:pt idx="478">
                  <c:v>43861</c:v>
                </c:pt>
                <c:pt idx="479">
                  <c:v>43860</c:v>
                </c:pt>
                <c:pt idx="480">
                  <c:v>43859</c:v>
                </c:pt>
                <c:pt idx="481">
                  <c:v>43858</c:v>
                </c:pt>
                <c:pt idx="482">
                  <c:v>43857</c:v>
                </c:pt>
                <c:pt idx="483">
                  <c:v>43854</c:v>
                </c:pt>
                <c:pt idx="484">
                  <c:v>43853</c:v>
                </c:pt>
                <c:pt idx="485">
                  <c:v>43852</c:v>
                </c:pt>
                <c:pt idx="486">
                  <c:v>43851</c:v>
                </c:pt>
                <c:pt idx="487">
                  <c:v>43847</c:v>
                </c:pt>
                <c:pt idx="488">
                  <c:v>43846</c:v>
                </c:pt>
                <c:pt idx="489">
                  <c:v>43845</c:v>
                </c:pt>
                <c:pt idx="490">
                  <c:v>43844</c:v>
                </c:pt>
                <c:pt idx="491">
                  <c:v>43843</c:v>
                </c:pt>
                <c:pt idx="492">
                  <c:v>43840</c:v>
                </c:pt>
                <c:pt idx="493">
                  <c:v>43839</c:v>
                </c:pt>
                <c:pt idx="494">
                  <c:v>43838</c:v>
                </c:pt>
                <c:pt idx="495">
                  <c:v>43837</c:v>
                </c:pt>
                <c:pt idx="496">
                  <c:v>43836</c:v>
                </c:pt>
                <c:pt idx="497">
                  <c:v>43833</c:v>
                </c:pt>
                <c:pt idx="498">
                  <c:v>43832</c:v>
                </c:pt>
                <c:pt idx="499">
                  <c:v>43830</c:v>
                </c:pt>
                <c:pt idx="500">
                  <c:v>43829</c:v>
                </c:pt>
                <c:pt idx="501">
                  <c:v>43826</c:v>
                </c:pt>
                <c:pt idx="502">
                  <c:v>43825</c:v>
                </c:pt>
                <c:pt idx="503">
                  <c:v>43823</c:v>
                </c:pt>
                <c:pt idx="504">
                  <c:v>43822</c:v>
                </c:pt>
                <c:pt idx="505">
                  <c:v>43819</c:v>
                </c:pt>
                <c:pt idx="506">
                  <c:v>43818</c:v>
                </c:pt>
                <c:pt idx="507">
                  <c:v>43817</c:v>
                </c:pt>
                <c:pt idx="508">
                  <c:v>43816</c:v>
                </c:pt>
                <c:pt idx="509">
                  <c:v>43815</c:v>
                </c:pt>
                <c:pt idx="510">
                  <c:v>43812</c:v>
                </c:pt>
                <c:pt idx="511">
                  <c:v>43811</c:v>
                </c:pt>
                <c:pt idx="512">
                  <c:v>43810</c:v>
                </c:pt>
                <c:pt idx="513">
                  <c:v>43809</c:v>
                </c:pt>
                <c:pt idx="514">
                  <c:v>43808</c:v>
                </c:pt>
                <c:pt idx="515">
                  <c:v>43805</c:v>
                </c:pt>
                <c:pt idx="516">
                  <c:v>43804</c:v>
                </c:pt>
                <c:pt idx="517">
                  <c:v>43803</c:v>
                </c:pt>
                <c:pt idx="518">
                  <c:v>43802</c:v>
                </c:pt>
                <c:pt idx="519">
                  <c:v>43801</c:v>
                </c:pt>
                <c:pt idx="520">
                  <c:v>43796</c:v>
                </c:pt>
                <c:pt idx="521">
                  <c:v>43795</c:v>
                </c:pt>
                <c:pt idx="522">
                  <c:v>43794</c:v>
                </c:pt>
                <c:pt idx="523">
                  <c:v>43791</c:v>
                </c:pt>
                <c:pt idx="524">
                  <c:v>43790</c:v>
                </c:pt>
                <c:pt idx="525">
                  <c:v>43789</c:v>
                </c:pt>
                <c:pt idx="526">
                  <c:v>43788</c:v>
                </c:pt>
                <c:pt idx="527">
                  <c:v>43787</c:v>
                </c:pt>
                <c:pt idx="528">
                  <c:v>43784</c:v>
                </c:pt>
                <c:pt idx="529">
                  <c:v>43783</c:v>
                </c:pt>
                <c:pt idx="530">
                  <c:v>43782</c:v>
                </c:pt>
                <c:pt idx="531">
                  <c:v>43781</c:v>
                </c:pt>
                <c:pt idx="532">
                  <c:v>43780</c:v>
                </c:pt>
                <c:pt idx="533">
                  <c:v>43777</c:v>
                </c:pt>
                <c:pt idx="534">
                  <c:v>43776</c:v>
                </c:pt>
                <c:pt idx="535">
                  <c:v>43775</c:v>
                </c:pt>
                <c:pt idx="536">
                  <c:v>43774</c:v>
                </c:pt>
                <c:pt idx="537">
                  <c:v>43773</c:v>
                </c:pt>
                <c:pt idx="538">
                  <c:v>43770</c:v>
                </c:pt>
                <c:pt idx="539">
                  <c:v>43769</c:v>
                </c:pt>
                <c:pt idx="540">
                  <c:v>43768</c:v>
                </c:pt>
                <c:pt idx="541">
                  <c:v>43767</c:v>
                </c:pt>
                <c:pt idx="542">
                  <c:v>43766</c:v>
                </c:pt>
                <c:pt idx="543">
                  <c:v>43763</c:v>
                </c:pt>
                <c:pt idx="544">
                  <c:v>43762</c:v>
                </c:pt>
                <c:pt idx="545">
                  <c:v>43761</c:v>
                </c:pt>
                <c:pt idx="546">
                  <c:v>43760</c:v>
                </c:pt>
                <c:pt idx="547">
                  <c:v>43759</c:v>
                </c:pt>
                <c:pt idx="548">
                  <c:v>43756</c:v>
                </c:pt>
                <c:pt idx="549">
                  <c:v>43755</c:v>
                </c:pt>
                <c:pt idx="550">
                  <c:v>43754</c:v>
                </c:pt>
                <c:pt idx="551">
                  <c:v>43753</c:v>
                </c:pt>
                <c:pt idx="552">
                  <c:v>43752</c:v>
                </c:pt>
                <c:pt idx="553">
                  <c:v>43749</c:v>
                </c:pt>
                <c:pt idx="554">
                  <c:v>43748</c:v>
                </c:pt>
                <c:pt idx="555">
                  <c:v>43747</c:v>
                </c:pt>
                <c:pt idx="556">
                  <c:v>43746</c:v>
                </c:pt>
                <c:pt idx="557">
                  <c:v>43745</c:v>
                </c:pt>
                <c:pt idx="558">
                  <c:v>43742</c:v>
                </c:pt>
                <c:pt idx="559">
                  <c:v>43741</c:v>
                </c:pt>
                <c:pt idx="560">
                  <c:v>43740</c:v>
                </c:pt>
                <c:pt idx="561">
                  <c:v>43739</c:v>
                </c:pt>
                <c:pt idx="562">
                  <c:v>43738</c:v>
                </c:pt>
                <c:pt idx="563">
                  <c:v>43735</c:v>
                </c:pt>
                <c:pt idx="564">
                  <c:v>43734</c:v>
                </c:pt>
                <c:pt idx="565">
                  <c:v>43733</c:v>
                </c:pt>
                <c:pt idx="566">
                  <c:v>43732</c:v>
                </c:pt>
                <c:pt idx="567">
                  <c:v>43731</c:v>
                </c:pt>
                <c:pt idx="568">
                  <c:v>43728</c:v>
                </c:pt>
                <c:pt idx="569">
                  <c:v>43727</c:v>
                </c:pt>
                <c:pt idx="570">
                  <c:v>43726</c:v>
                </c:pt>
                <c:pt idx="571">
                  <c:v>43725</c:v>
                </c:pt>
                <c:pt idx="572">
                  <c:v>43724</c:v>
                </c:pt>
                <c:pt idx="573">
                  <c:v>43721</c:v>
                </c:pt>
                <c:pt idx="574">
                  <c:v>43720</c:v>
                </c:pt>
                <c:pt idx="575">
                  <c:v>43719</c:v>
                </c:pt>
                <c:pt idx="576">
                  <c:v>43718</c:v>
                </c:pt>
                <c:pt idx="577">
                  <c:v>43717</c:v>
                </c:pt>
                <c:pt idx="578">
                  <c:v>43714</c:v>
                </c:pt>
                <c:pt idx="579">
                  <c:v>43713</c:v>
                </c:pt>
                <c:pt idx="580">
                  <c:v>43712</c:v>
                </c:pt>
                <c:pt idx="581">
                  <c:v>43711</c:v>
                </c:pt>
                <c:pt idx="582">
                  <c:v>43710</c:v>
                </c:pt>
                <c:pt idx="583">
                  <c:v>43707</c:v>
                </c:pt>
                <c:pt idx="584">
                  <c:v>43706</c:v>
                </c:pt>
                <c:pt idx="585">
                  <c:v>43705</c:v>
                </c:pt>
                <c:pt idx="586">
                  <c:v>43704</c:v>
                </c:pt>
                <c:pt idx="587">
                  <c:v>43703</c:v>
                </c:pt>
                <c:pt idx="588">
                  <c:v>43700</c:v>
                </c:pt>
                <c:pt idx="589">
                  <c:v>43699</c:v>
                </c:pt>
                <c:pt idx="590">
                  <c:v>43698</c:v>
                </c:pt>
                <c:pt idx="591">
                  <c:v>43697</c:v>
                </c:pt>
                <c:pt idx="592">
                  <c:v>43696</c:v>
                </c:pt>
                <c:pt idx="593">
                  <c:v>43693</c:v>
                </c:pt>
                <c:pt idx="594">
                  <c:v>43692</c:v>
                </c:pt>
                <c:pt idx="595">
                  <c:v>43691</c:v>
                </c:pt>
                <c:pt idx="596">
                  <c:v>43690</c:v>
                </c:pt>
                <c:pt idx="597">
                  <c:v>43689</c:v>
                </c:pt>
                <c:pt idx="598">
                  <c:v>43686</c:v>
                </c:pt>
                <c:pt idx="599">
                  <c:v>43685</c:v>
                </c:pt>
                <c:pt idx="600">
                  <c:v>43684</c:v>
                </c:pt>
                <c:pt idx="601">
                  <c:v>43683</c:v>
                </c:pt>
                <c:pt idx="602">
                  <c:v>43682</c:v>
                </c:pt>
                <c:pt idx="603">
                  <c:v>43679</c:v>
                </c:pt>
                <c:pt idx="604">
                  <c:v>43678</c:v>
                </c:pt>
                <c:pt idx="605">
                  <c:v>43677</c:v>
                </c:pt>
                <c:pt idx="606">
                  <c:v>43676</c:v>
                </c:pt>
                <c:pt idx="607">
                  <c:v>43675</c:v>
                </c:pt>
                <c:pt idx="608">
                  <c:v>43672</c:v>
                </c:pt>
                <c:pt idx="609">
                  <c:v>43671</c:v>
                </c:pt>
                <c:pt idx="610">
                  <c:v>43670</c:v>
                </c:pt>
                <c:pt idx="611">
                  <c:v>43669</c:v>
                </c:pt>
                <c:pt idx="612">
                  <c:v>43668</c:v>
                </c:pt>
                <c:pt idx="613">
                  <c:v>43665</c:v>
                </c:pt>
                <c:pt idx="614">
                  <c:v>43664</c:v>
                </c:pt>
                <c:pt idx="615">
                  <c:v>43663</c:v>
                </c:pt>
                <c:pt idx="616">
                  <c:v>43662</c:v>
                </c:pt>
                <c:pt idx="617">
                  <c:v>43661</c:v>
                </c:pt>
                <c:pt idx="618">
                  <c:v>43658</c:v>
                </c:pt>
                <c:pt idx="619">
                  <c:v>43657</c:v>
                </c:pt>
                <c:pt idx="620">
                  <c:v>43656</c:v>
                </c:pt>
                <c:pt idx="621">
                  <c:v>43655</c:v>
                </c:pt>
                <c:pt idx="622">
                  <c:v>43654</c:v>
                </c:pt>
                <c:pt idx="623">
                  <c:v>43651</c:v>
                </c:pt>
                <c:pt idx="624">
                  <c:v>43650</c:v>
                </c:pt>
                <c:pt idx="625">
                  <c:v>43649</c:v>
                </c:pt>
                <c:pt idx="626">
                  <c:v>43648</c:v>
                </c:pt>
                <c:pt idx="627">
                  <c:v>43647</c:v>
                </c:pt>
                <c:pt idx="628">
                  <c:v>43644</c:v>
                </c:pt>
                <c:pt idx="629">
                  <c:v>43643</c:v>
                </c:pt>
                <c:pt idx="630">
                  <c:v>43642</c:v>
                </c:pt>
                <c:pt idx="631">
                  <c:v>43641</c:v>
                </c:pt>
                <c:pt idx="632">
                  <c:v>43640</c:v>
                </c:pt>
                <c:pt idx="633">
                  <c:v>43637</c:v>
                </c:pt>
                <c:pt idx="634">
                  <c:v>43636</c:v>
                </c:pt>
                <c:pt idx="635">
                  <c:v>43635</c:v>
                </c:pt>
                <c:pt idx="636">
                  <c:v>43634</c:v>
                </c:pt>
                <c:pt idx="637">
                  <c:v>43633</c:v>
                </c:pt>
                <c:pt idx="638">
                  <c:v>43630</c:v>
                </c:pt>
                <c:pt idx="639">
                  <c:v>43629</c:v>
                </c:pt>
                <c:pt idx="640">
                  <c:v>43628</c:v>
                </c:pt>
                <c:pt idx="641">
                  <c:v>43627</c:v>
                </c:pt>
                <c:pt idx="642">
                  <c:v>43626</c:v>
                </c:pt>
                <c:pt idx="643">
                  <c:v>43623</c:v>
                </c:pt>
                <c:pt idx="644">
                  <c:v>43622</c:v>
                </c:pt>
                <c:pt idx="645">
                  <c:v>43621</c:v>
                </c:pt>
                <c:pt idx="646">
                  <c:v>43620</c:v>
                </c:pt>
                <c:pt idx="647">
                  <c:v>43619</c:v>
                </c:pt>
                <c:pt idx="648">
                  <c:v>43616</c:v>
                </c:pt>
                <c:pt idx="649">
                  <c:v>43615</c:v>
                </c:pt>
                <c:pt idx="650">
                  <c:v>43614</c:v>
                </c:pt>
                <c:pt idx="651">
                  <c:v>43613</c:v>
                </c:pt>
                <c:pt idx="652">
                  <c:v>43612</c:v>
                </c:pt>
                <c:pt idx="653">
                  <c:v>43609</c:v>
                </c:pt>
                <c:pt idx="654">
                  <c:v>43608</c:v>
                </c:pt>
                <c:pt idx="655">
                  <c:v>43607</c:v>
                </c:pt>
                <c:pt idx="656">
                  <c:v>43606</c:v>
                </c:pt>
                <c:pt idx="657">
                  <c:v>43605</c:v>
                </c:pt>
                <c:pt idx="658">
                  <c:v>43602</c:v>
                </c:pt>
                <c:pt idx="659">
                  <c:v>43601</c:v>
                </c:pt>
                <c:pt idx="660">
                  <c:v>43600</c:v>
                </c:pt>
                <c:pt idx="661">
                  <c:v>43599</c:v>
                </c:pt>
                <c:pt idx="662">
                  <c:v>43598</c:v>
                </c:pt>
                <c:pt idx="663">
                  <c:v>43595</c:v>
                </c:pt>
                <c:pt idx="664">
                  <c:v>43594</c:v>
                </c:pt>
                <c:pt idx="665">
                  <c:v>43593</c:v>
                </c:pt>
                <c:pt idx="666">
                  <c:v>43592</c:v>
                </c:pt>
                <c:pt idx="667">
                  <c:v>43591</c:v>
                </c:pt>
                <c:pt idx="668">
                  <c:v>43588</c:v>
                </c:pt>
                <c:pt idx="669">
                  <c:v>43587</c:v>
                </c:pt>
                <c:pt idx="670">
                  <c:v>43586</c:v>
                </c:pt>
                <c:pt idx="671">
                  <c:v>43585</c:v>
                </c:pt>
                <c:pt idx="672">
                  <c:v>43584</c:v>
                </c:pt>
                <c:pt idx="673">
                  <c:v>43581</c:v>
                </c:pt>
                <c:pt idx="674">
                  <c:v>43580</c:v>
                </c:pt>
                <c:pt idx="675">
                  <c:v>43579</c:v>
                </c:pt>
                <c:pt idx="676">
                  <c:v>43578</c:v>
                </c:pt>
                <c:pt idx="677">
                  <c:v>43577</c:v>
                </c:pt>
                <c:pt idx="678">
                  <c:v>43574</c:v>
                </c:pt>
                <c:pt idx="679">
                  <c:v>43573</c:v>
                </c:pt>
                <c:pt idx="680">
                  <c:v>43572</c:v>
                </c:pt>
                <c:pt idx="681">
                  <c:v>43571</c:v>
                </c:pt>
                <c:pt idx="682">
                  <c:v>43570</c:v>
                </c:pt>
                <c:pt idx="683">
                  <c:v>43567</c:v>
                </c:pt>
                <c:pt idx="684">
                  <c:v>43566</c:v>
                </c:pt>
                <c:pt idx="685">
                  <c:v>43565</c:v>
                </c:pt>
                <c:pt idx="686">
                  <c:v>43564</c:v>
                </c:pt>
                <c:pt idx="687">
                  <c:v>43563</c:v>
                </c:pt>
                <c:pt idx="688">
                  <c:v>43560</c:v>
                </c:pt>
                <c:pt idx="689">
                  <c:v>43559</c:v>
                </c:pt>
                <c:pt idx="690">
                  <c:v>43558</c:v>
                </c:pt>
                <c:pt idx="691">
                  <c:v>43557</c:v>
                </c:pt>
                <c:pt idx="692">
                  <c:v>43556</c:v>
                </c:pt>
                <c:pt idx="693">
                  <c:v>43553</c:v>
                </c:pt>
                <c:pt idx="694">
                  <c:v>43552</c:v>
                </c:pt>
                <c:pt idx="695">
                  <c:v>43551</c:v>
                </c:pt>
                <c:pt idx="696">
                  <c:v>43550</c:v>
                </c:pt>
                <c:pt idx="697">
                  <c:v>43549</c:v>
                </c:pt>
                <c:pt idx="698">
                  <c:v>43546</c:v>
                </c:pt>
                <c:pt idx="699">
                  <c:v>43545</c:v>
                </c:pt>
                <c:pt idx="700">
                  <c:v>43544</c:v>
                </c:pt>
                <c:pt idx="701">
                  <c:v>43543</c:v>
                </c:pt>
                <c:pt idx="702">
                  <c:v>43542</c:v>
                </c:pt>
                <c:pt idx="703">
                  <c:v>43539</c:v>
                </c:pt>
                <c:pt idx="704">
                  <c:v>43538</c:v>
                </c:pt>
                <c:pt idx="705">
                  <c:v>43537</c:v>
                </c:pt>
                <c:pt idx="706">
                  <c:v>43536</c:v>
                </c:pt>
                <c:pt idx="707">
                  <c:v>43535</c:v>
                </c:pt>
                <c:pt idx="708">
                  <c:v>43532</c:v>
                </c:pt>
                <c:pt idx="709">
                  <c:v>43531</c:v>
                </c:pt>
                <c:pt idx="710">
                  <c:v>43530</c:v>
                </c:pt>
                <c:pt idx="711">
                  <c:v>43529</c:v>
                </c:pt>
                <c:pt idx="712">
                  <c:v>43528</c:v>
                </c:pt>
                <c:pt idx="713">
                  <c:v>43525</c:v>
                </c:pt>
                <c:pt idx="714">
                  <c:v>43524</c:v>
                </c:pt>
                <c:pt idx="715">
                  <c:v>43523</c:v>
                </c:pt>
                <c:pt idx="716">
                  <c:v>43522</c:v>
                </c:pt>
                <c:pt idx="717">
                  <c:v>43521</c:v>
                </c:pt>
                <c:pt idx="718">
                  <c:v>43518</c:v>
                </c:pt>
                <c:pt idx="719">
                  <c:v>43517</c:v>
                </c:pt>
                <c:pt idx="720">
                  <c:v>43516</c:v>
                </c:pt>
                <c:pt idx="721">
                  <c:v>43515</c:v>
                </c:pt>
                <c:pt idx="722">
                  <c:v>43514</c:v>
                </c:pt>
                <c:pt idx="723">
                  <c:v>43511</c:v>
                </c:pt>
                <c:pt idx="724">
                  <c:v>43510</c:v>
                </c:pt>
                <c:pt idx="725">
                  <c:v>43509</c:v>
                </c:pt>
                <c:pt idx="726">
                  <c:v>43508</c:v>
                </c:pt>
                <c:pt idx="727">
                  <c:v>43507</c:v>
                </c:pt>
                <c:pt idx="728">
                  <c:v>43504</c:v>
                </c:pt>
                <c:pt idx="729">
                  <c:v>43503</c:v>
                </c:pt>
                <c:pt idx="730">
                  <c:v>43502</c:v>
                </c:pt>
                <c:pt idx="731">
                  <c:v>43501</c:v>
                </c:pt>
                <c:pt idx="732">
                  <c:v>43500</c:v>
                </c:pt>
                <c:pt idx="733">
                  <c:v>43497</c:v>
                </c:pt>
                <c:pt idx="734">
                  <c:v>43496</c:v>
                </c:pt>
                <c:pt idx="735">
                  <c:v>43495</c:v>
                </c:pt>
                <c:pt idx="736">
                  <c:v>43494</c:v>
                </c:pt>
                <c:pt idx="737">
                  <c:v>43493</c:v>
                </c:pt>
                <c:pt idx="738">
                  <c:v>43490</c:v>
                </c:pt>
                <c:pt idx="739">
                  <c:v>43489</c:v>
                </c:pt>
                <c:pt idx="740">
                  <c:v>43488</c:v>
                </c:pt>
                <c:pt idx="741">
                  <c:v>43487</c:v>
                </c:pt>
                <c:pt idx="742">
                  <c:v>43486</c:v>
                </c:pt>
                <c:pt idx="743">
                  <c:v>43483</c:v>
                </c:pt>
                <c:pt idx="744">
                  <c:v>43482</c:v>
                </c:pt>
                <c:pt idx="745">
                  <c:v>43481</c:v>
                </c:pt>
                <c:pt idx="746">
                  <c:v>43480</c:v>
                </c:pt>
                <c:pt idx="747">
                  <c:v>43479</c:v>
                </c:pt>
                <c:pt idx="748">
                  <c:v>43476</c:v>
                </c:pt>
                <c:pt idx="749">
                  <c:v>43475</c:v>
                </c:pt>
                <c:pt idx="750">
                  <c:v>43474</c:v>
                </c:pt>
                <c:pt idx="751">
                  <c:v>43473</c:v>
                </c:pt>
                <c:pt idx="752">
                  <c:v>43472</c:v>
                </c:pt>
                <c:pt idx="753">
                  <c:v>43469</c:v>
                </c:pt>
                <c:pt idx="754">
                  <c:v>43468</c:v>
                </c:pt>
                <c:pt idx="755">
                  <c:v>43467</c:v>
                </c:pt>
                <c:pt idx="756">
                  <c:v>43462</c:v>
                </c:pt>
                <c:pt idx="757">
                  <c:v>43461</c:v>
                </c:pt>
                <c:pt idx="758">
                  <c:v>43460</c:v>
                </c:pt>
                <c:pt idx="759">
                  <c:v>43455</c:v>
                </c:pt>
                <c:pt idx="760">
                  <c:v>43454</c:v>
                </c:pt>
                <c:pt idx="761">
                  <c:v>43453</c:v>
                </c:pt>
                <c:pt idx="762">
                  <c:v>43452</c:v>
                </c:pt>
                <c:pt idx="763">
                  <c:v>43451</c:v>
                </c:pt>
                <c:pt idx="764">
                  <c:v>43448</c:v>
                </c:pt>
                <c:pt idx="765">
                  <c:v>43447</c:v>
                </c:pt>
                <c:pt idx="766">
                  <c:v>43446</c:v>
                </c:pt>
                <c:pt idx="767">
                  <c:v>43445</c:v>
                </c:pt>
                <c:pt idx="768">
                  <c:v>43444</c:v>
                </c:pt>
                <c:pt idx="769">
                  <c:v>43441</c:v>
                </c:pt>
                <c:pt idx="770">
                  <c:v>43440</c:v>
                </c:pt>
                <c:pt idx="771">
                  <c:v>43439</c:v>
                </c:pt>
                <c:pt idx="772">
                  <c:v>43438</c:v>
                </c:pt>
                <c:pt idx="773">
                  <c:v>43437</c:v>
                </c:pt>
                <c:pt idx="774">
                  <c:v>43434</c:v>
                </c:pt>
                <c:pt idx="775">
                  <c:v>43433</c:v>
                </c:pt>
                <c:pt idx="776">
                  <c:v>43432</c:v>
                </c:pt>
                <c:pt idx="777">
                  <c:v>43431</c:v>
                </c:pt>
                <c:pt idx="778">
                  <c:v>43430</c:v>
                </c:pt>
                <c:pt idx="779">
                  <c:v>43425</c:v>
                </c:pt>
                <c:pt idx="780">
                  <c:v>43424</c:v>
                </c:pt>
                <c:pt idx="781">
                  <c:v>43423</c:v>
                </c:pt>
                <c:pt idx="782">
                  <c:v>43420</c:v>
                </c:pt>
                <c:pt idx="783">
                  <c:v>43419</c:v>
                </c:pt>
                <c:pt idx="784">
                  <c:v>43418</c:v>
                </c:pt>
                <c:pt idx="785">
                  <c:v>43417</c:v>
                </c:pt>
                <c:pt idx="786">
                  <c:v>43416</c:v>
                </c:pt>
                <c:pt idx="787">
                  <c:v>43413</c:v>
                </c:pt>
                <c:pt idx="788">
                  <c:v>43412</c:v>
                </c:pt>
                <c:pt idx="789">
                  <c:v>43411</c:v>
                </c:pt>
                <c:pt idx="790">
                  <c:v>43410</c:v>
                </c:pt>
                <c:pt idx="791">
                  <c:v>43409</c:v>
                </c:pt>
                <c:pt idx="792">
                  <c:v>43406</c:v>
                </c:pt>
                <c:pt idx="793">
                  <c:v>43405</c:v>
                </c:pt>
                <c:pt idx="794">
                  <c:v>43404</c:v>
                </c:pt>
                <c:pt idx="795">
                  <c:v>43403</c:v>
                </c:pt>
                <c:pt idx="796">
                  <c:v>43402</c:v>
                </c:pt>
                <c:pt idx="797">
                  <c:v>43399</c:v>
                </c:pt>
                <c:pt idx="798">
                  <c:v>43398</c:v>
                </c:pt>
                <c:pt idx="799">
                  <c:v>43397</c:v>
                </c:pt>
                <c:pt idx="800">
                  <c:v>43396</c:v>
                </c:pt>
                <c:pt idx="801">
                  <c:v>43395</c:v>
                </c:pt>
                <c:pt idx="802">
                  <c:v>43392</c:v>
                </c:pt>
                <c:pt idx="803">
                  <c:v>43391</c:v>
                </c:pt>
                <c:pt idx="804">
                  <c:v>43390</c:v>
                </c:pt>
                <c:pt idx="805">
                  <c:v>43389</c:v>
                </c:pt>
                <c:pt idx="806">
                  <c:v>43388</c:v>
                </c:pt>
                <c:pt idx="807">
                  <c:v>43385</c:v>
                </c:pt>
                <c:pt idx="808">
                  <c:v>43384</c:v>
                </c:pt>
                <c:pt idx="809">
                  <c:v>43383</c:v>
                </c:pt>
                <c:pt idx="810">
                  <c:v>43382</c:v>
                </c:pt>
                <c:pt idx="811">
                  <c:v>43381</c:v>
                </c:pt>
                <c:pt idx="812">
                  <c:v>43378</c:v>
                </c:pt>
                <c:pt idx="813">
                  <c:v>43377</c:v>
                </c:pt>
                <c:pt idx="814">
                  <c:v>43376</c:v>
                </c:pt>
                <c:pt idx="815">
                  <c:v>43375</c:v>
                </c:pt>
                <c:pt idx="816">
                  <c:v>43374</c:v>
                </c:pt>
                <c:pt idx="817">
                  <c:v>43371</c:v>
                </c:pt>
                <c:pt idx="818">
                  <c:v>43370</c:v>
                </c:pt>
                <c:pt idx="819">
                  <c:v>43369</c:v>
                </c:pt>
                <c:pt idx="820">
                  <c:v>43368</c:v>
                </c:pt>
                <c:pt idx="821">
                  <c:v>43367</c:v>
                </c:pt>
                <c:pt idx="822">
                  <c:v>43364</c:v>
                </c:pt>
                <c:pt idx="823">
                  <c:v>43363</c:v>
                </c:pt>
                <c:pt idx="824">
                  <c:v>43362</c:v>
                </c:pt>
                <c:pt idx="825">
                  <c:v>43361</c:v>
                </c:pt>
                <c:pt idx="826">
                  <c:v>43360</c:v>
                </c:pt>
                <c:pt idx="827">
                  <c:v>43357</c:v>
                </c:pt>
                <c:pt idx="828">
                  <c:v>43356</c:v>
                </c:pt>
                <c:pt idx="829">
                  <c:v>43355</c:v>
                </c:pt>
                <c:pt idx="830">
                  <c:v>43354</c:v>
                </c:pt>
                <c:pt idx="831">
                  <c:v>43353</c:v>
                </c:pt>
                <c:pt idx="832">
                  <c:v>43350</c:v>
                </c:pt>
                <c:pt idx="833">
                  <c:v>43349</c:v>
                </c:pt>
                <c:pt idx="834">
                  <c:v>43348</c:v>
                </c:pt>
                <c:pt idx="835">
                  <c:v>43347</c:v>
                </c:pt>
                <c:pt idx="836">
                  <c:v>43343</c:v>
                </c:pt>
                <c:pt idx="837">
                  <c:v>43342</c:v>
                </c:pt>
                <c:pt idx="838">
                  <c:v>43341</c:v>
                </c:pt>
                <c:pt idx="839">
                  <c:v>43340</c:v>
                </c:pt>
                <c:pt idx="840">
                  <c:v>43339</c:v>
                </c:pt>
                <c:pt idx="841">
                  <c:v>43336</c:v>
                </c:pt>
                <c:pt idx="842">
                  <c:v>43335</c:v>
                </c:pt>
                <c:pt idx="843">
                  <c:v>43334</c:v>
                </c:pt>
                <c:pt idx="844">
                  <c:v>43333</c:v>
                </c:pt>
                <c:pt idx="845">
                  <c:v>43332</c:v>
                </c:pt>
                <c:pt idx="846">
                  <c:v>43329</c:v>
                </c:pt>
                <c:pt idx="847">
                  <c:v>43328</c:v>
                </c:pt>
                <c:pt idx="848">
                  <c:v>43327</c:v>
                </c:pt>
                <c:pt idx="849">
                  <c:v>43326</c:v>
                </c:pt>
                <c:pt idx="850">
                  <c:v>43325</c:v>
                </c:pt>
                <c:pt idx="851">
                  <c:v>43322</c:v>
                </c:pt>
                <c:pt idx="852">
                  <c:v>43321</c:v>
                </c:pt>
                <c:pt idx="853">
                  <c:v>43320</c:v>
                </c:pt>
                <c:pt idx="854">
                  <c:v>43319</c:v>
                </c:pt>
                <c:pt idx="855">
                  <c:v>43318</c:v>
                </c:pt>
                <c:pt idx="856">
                  <c:v>43315</c:v>
                </c:pt>
                <c:pt idx="857">
                  <c:v>43314</c:v>
                </c:pt>
                <c:pt idx="858">
                  <c:v>43313</c:v>
                </c:pt>
                <c:pt idx="859">
                  <c:v>43312</c:v>
                </c:pt>
                <c:pt idx="860">
                  <c:v>43311</c:v>
                </c:pt>
                <c:pt idx="861">
                  <c:v>43308</c:v>
                </c:pt>
                <c:pt idx="862">
                  <c:v>43307</c:v>
                </c:pt>
                <c:pt idx="863">
                  <c:v>43306</c:v>
                </c:pt>
                <c:pt idx="864">
                  <c:v>43305</c:v>
                </c:pt>
                <c:pt idx="865">
                  <c:v>43304</c:v>
                </c:pt>
                <c:pt idx="866">
                  <c:v>43301</c:v>
                </c:pt>
                <c:pt idx="867">
                  <c:v>43300</c:v>
                </c:pt>
                <c:pt idx="868">
                  <c:v>43299</c:v>
                </c:pt>
                <c:pt idx="869">
                  <c:v>43298</c:v>
                </c:pt>
                <c:pt idx="870">
                  <c:v>43297</c:v>
                </c:pt>
                <c:pt idx="871">
                  <c:v>43294</c:v>
                </c:pt>
                <c:pt idx="872">
                  <c:v>43293</c:v>
                </c:pt>
                <c:pt idx="873">
                  <c:v>43292</c:v>
                </c:pt>
                <c:pt idx="874">
                  <c:v>43291</c:v>
                </c:pt>
                <c:pt idx="875">
                  <c:v>43290</c:v>
                </c:pt>
                <c:pt idx="876">
                  <c:v>43287</c:v>
                </c:pt>
                <c:pt idx="877">
                  <c:v>43286</c:v>
                </c:pt>
                <c:pt idx="878">
                  <c:v>43284</c:v>
                </c:pt>
                <c:pt idx="879">
                  <c:v>43283</c:v>
                </c:pt>
                <c:pt idx="880">
                  <c:v>43280</c:v>
                </c:pt>
                <c:pt idx="881">
                  <c:v>43279</c:v>
                </c:pt>
                <c:pt idx="882">
                  <c:v>43278</c:v>
                </c:pt>
                <c:pt idx="883">
                  <c:v>43277</c:v>
                </c:pt>
                <c:pt idx="884">
                  <c:v>43276</c:v>
                </c:pt>
                <c:pt idx="885">
                  <c:v>43273</c:v>
                </c:pt>
                <c:pt idx="886">
                  <c:v>43272</c:v>
                </c:pt>
                <c:pt idx="887">
                  <c:v>43271</c:v>
                </c:pt>
                <c:pt idx="888">
                  <c:v>43270</c:v>
                </c:pt>
                <c:pt idx="889">
                  <c:v>43269</c:v>
                </c:pt>
                <c:pt idx="890">
                  <c:v>43266</c:v>
                </c:pt>
                <c:pt idx="891">
                  <c:v>43265</c:v>
                </c:pt>
                <c:pt idx="892">
                  <c:v>43264</c:v>
                </c:pt>
                <c:pt idx="893">
                  <c:v>43263</c:v>
                </c:pt>
                <c:pt idx="894">
                  <c:v>43262</c:v>
                </c:pt>
                <c:pt idx="895">
                  <c:v>43259</c:v>
                </c:pt>
                <c:pt idx="896">
                  <c:v>43258</c:v>
                </c:pt>
                <c:pt idx="897">
                  <c:v>43257</c:v>
                </c:pt>
                <c:pt idx="898">
                  <c:v>43256</c:v>
                </c:pt>
                <c:pt idx="899">
                  <c:v>43255</c:v>
                </c:pt>
                <c:pt idx="900">
                  <c:v>43252</c:v>
                </c:pt>
                <c:pt idx="901">
                  <c:v>43251</c:v>
                </c:pt>
                <c:pt idx="902">
                  <c:v>43250</c:v>
                </c:pt>
                <c:pt idx="903">
                  <c:v>43249</c:v>
                </c:pt>
                <c:pt idx="904">
                  <c:v>43245</c:v>
                </c:pt>
                <c:pt idx="905">
                  <c:v>43244</c:v>
                </c:pt>
                <c:pt idx="906">
                  <c:v>43243</c:v>
                </c:pt>
                <c:pt idx="907">
                  <c:v>43242</c:v>
                </c:pt>
                <c:pt idx="908">
                  <c:v>43241</c:v>
                </c:pt>
                <c:pt idx="909">
                  <c:v>43238</c:v>
                </c:pt>
                <c:pt idx="910">
                  <c:v>43237</c:v>
                </c:pt>
                <c:pt idx="911">
                  <c:v>43236</c:v>
                </c:pt>
                <c:pt idx="912">
                  <c:v>43235</c:v>
                </c:pt>
                <c:pt idx="913">
                  <c:v>43234</c:v>
                </c:pt>
                <c:pt idx="914">
                  <c:v>43231</c:v>
                </c:pt>
                <c:pt idx="915">
                  <c:v>43230</c:v>
                </c:pt>
                <c:pt idx="916">
                  <c:v>43229</c:v>
                </c:pt>
                <c:pt idx="917">
                  <c:v>43228</c:v>
                </c:pt>
                <c:pt idx="918">
                  <c:v>43227</c:v>
                </c:pt>
                <c:pt idx="919">
                  <c:v>43224</c:v>
                </c:pt>
                <c:pt idx="920">
                  <c:v>43223</c:v>
                </c:pt>
                <c:pt idx="921">
                  <c:v>43222</c:v>
                </c:pt>
                <c:pt idx="922">
                  <c:v>43221</c:v>
                </c:pt>
                <c:pt idx="923">
                  <c:v>43220</c:v>
                </c:pt>
                <c:pt idx="924">
                  <c:v>43217</c:v>
                </c:pt>
                <c:pt idx="925">
                  <c:v>43216</c:v>
                </c:pt>
                <c:pt idx="926">
                  <c:v>43215</c:v>
                </c:pt>
                <c:pt idx="927">
                  <c:v>43214</c:v>
                </c:pt>
                <c:pt idx="928">
                  <c:v>43213</c:v>
                </c:pt>
                <c:pt idx="929">
                  <c:v>43210</c:v>
                </c:pt>
                <c:pt idx="930">
                  <c:v>43209</c:v>
                </c:pt>
                <c:pt idx="931">
                  <c:v>43208</c:v>
                </c:pt>
                <c:pt idx="932">
                  <c:v>43207</c:v>
                </c:pt>
                <c:pt idx="933">
                  <c:v>43206</c:v>
                </c:pt>
                <c:pt idx="934">
                  <c:v>43203</c:v>
                </c:pt>
                <c:pt idx="935">
                  <c:v>43202</c:v>
                </c:pt>
                <c:pt idx="936">
                  <c:v>43201</c:v>
                </c:pt>
                <c:pt idx="937">
                  <c:v>43200</c:v>
                </c:pt>
                <c:pt idx="938">
                  <c:v>43199</c:v>
                </c:pt>
                <c:pt idx="939">
                  <c:v>43196</c:v>
                </c:pt>
                <c:pt idx="940">
                  <c:v>43195</c:v>
                </c:pt>
                <c:pt idx="941">
                  <c:v>43194</c:v>
                </c:pt>
                <c:pt idx="942">
                  <c:v>43193</c:v>
                </c:pt>
                <c:pt idx="943">
                  <c:v>43192</c:v>
                </c:pt>
                <c:pt idx="944">
                  <c:v>43188</c:v>
                </c:pt>
                <c:pt idx="945">
                  <c:v>43187</c:v>
                </c:pt>
                <c:pt idx="946">
                  <c:v>43186</c:v>
                </c:pt>
                <c:pt idx="947">
                  <c:v>43185</c:v>
                </c:pt>
                <c:pt idx="948">
                  <c:v>43182</c:v>
                </c:pt>
                <c:pt idx="949">
                  <c:v>43181</c:v>
                </c:pt>
                <c:pt idx="950">
                  <c:v>43180</c:v>
                </c:pt>
                <c:pt idx="951">
                  <c:v>43179</c:v>
                </c:pt>
                <c:pt idx="952">
                  <c:v>43178</c:v>
                </c:pt>
                <c:pt idx="953">
                  <c:v>43175</c:v>
                </c:pt>
                <c:pt idx="954">
                  <c:v>43174</c:v>
                </c:pt>
                <c:pt idx="955">
                  <c:v>43173</c:v>
                </c:pt>
                <c:pt idx="956">
                  <c:v>43172</c:v>
                </c:pt>
                <c:pt idx="957">
                  <c:v>43171</c:v>
                </c:pt>
                <c:pt idx="958">
                  <c:v>43168</c:v>
                </c:pt>
                <c:pt idx="959">
                  <c:v>43167</c:v>
                </c:pt>
                <c:pt idx="960">
                  <c:v>43166</c:v>
                </c:pt>
                <c:pt idx="961">
                  <c:v>43165</c:v>
                </c:pt>
                <c:pt idx="962">
                  <c:v>43164</c:v>
                </c:pt>
                <c:pt idx="963">
                  <c:v>43161</c:v>
                </c:pt>
                <c:pt idx="964">
                  <c:v>43160</c:v>
                </c:pt>
                <c:pt idx="965">
                  <c:v>43159</c:v>
                </c:pt>
                <c:pt idx="966">
                  <c:v>43158</c:v>
                </c:pt>
                <c:pt idx="967">
                  <c:v>43157</c:v>
                </c:pt>
                <c:pt idx="968">
                  <c:v>43154</c:v>
                </c:pt>
                <c:pt idx="969">
                  <c:v>43153</c:v>
                </c:pt>
                <c:pt idx="970">
                  <c:v>43152</c:v>
                </c:pt>
                <c:pt idx="971">
                  <c:v>43151</c:v>
                </c:pt>
                <c:pt idx="972">
                  <c:v>43147</c:v>
                </c:pt>
                <c:pt idx="973">
                  <c:v>43146</c:v>
                </c:pt>
                <c:pt idx="974">
                  <c:v>43145</c:v>
                </c:pt>
                <c:pt idx="975">
                  <c:v>43144</c:v>
                </c:pt>
                <c:pt idx="976">
                  <c:v>43143</c:v>
                </c:pt>
                <c:pt idx="977">
                  <c:v>43140</c:v>
                </c:pt>
                <c:pt idx="978">
                  <c:v>43139</c:v>
                </c:pt>
                <c:pt idx="979">
                  <c:v>43138</c:v>
                </c:pt>
                <c:pt idx="980">
                  <c:v>43137</c:v>
                </c:pt>
                <c:pt idx="981">
                  <c:v>43136</c:v>
                </c:pt>
                <c:pt idx="982">
                  <c:v>43133</c:v>
                </c:pt>
                <c:pt idx="983">
                  <c:v>43132</c:v>
                </c:pt>
                <c:pt idx="984">
                  <c:v>43131</c:v>
                </c:pt>
                <c:pt idx="985">
                  <c:v>43130</c:v>
                </c:pt>
                <c:pt idx="986">
                  <c:v>43129</c:v>
                </c:pt>
                <c:pt idx="987">
                  <c:v>43126</c:v>
                </c:pt>
                <c:pt idx="988">
                  <c:v>43125</c:v>
                </c:pt>
                <c:pt idx="989">
                  <c:v>43124</c:v>
                </c:pt>
                <c:pt idx="990">
                  <c:v>43123</c:v>
                </c:pt>
                <c:pt idx="991">
                  <c:v>43122</c:v>
                </c:pt>
                <c:pt idx="992">
                  <c:v>43119</c:v>
                </c:pt>
                <c:pt idx="993">
                  <c:v>43118</c:v>
                </c:pt>
                <c:pt idx="994">
                  <c:v>43117</c:v>
                </c:pt>
                <c:pt idx="995">
                  <c:v>43116</c:v>
                </c:pt>
                <c:pt idx="996">
                  <c:v>43112</c:v>
                </c:pt>
                <c:pt idx="997">
                  <c:v>43111</c:v>
                </c:pt>
                <c:pt idx="998">
                  <c:v>43110</c:v>
                </c:pt>
                <c:pt idx="999">
                  <c:v>43109</c:v>
                </c:pt>
                <c:pt idx="1000">
                  <c:v>43108</c:v>
                </c:pt>
                <c:pt idx="1001">
                  <c:v>43105</c:v>
                </c:pt>
                <c:pt idx="1002">
                  <c:v>43104</c:v>
                </c:pt>
                <c:pt idx="1003">
                  <c:v>43103</c:v>
                </c:pt>
                <c:pt idx="1004">
                  <c:v>43102</c:v>
                </c:pt>
                <c:pt idx="1005">
                  <c:v>43098</c:v>
                </c:pt>
                <c:pt idx="1006">
                  <c:v>43097</c:v>
                </c:pt>
                <c:pt idx="1007">
                  <c:v>43096</c:v>
                </c:pt>
                <c:pt idx="1008">
                  <c:v>43095</c:v>
                </c:pt>
                <c:pt idx="1009">
                  <c:v>43091</c:v>
                </c:pt>
                <c:pt idx="1010">
                  <c:v>43090</c:v>
                </c:pt>
                <c:pt idx="1011">
                  <c:v>43089</c:v>
                </c:pt>
                <c:pt idx="1012">
                  <c:v>43088</c:v>
                </c:pt>
                <c:pt idx="1013">
                  <c:v>43087</c:v>
                </c:pt>
                <c:pt idx="1014">
                  <c:v>43084</c:v>
                </c:pt>
                <c:pt idx="1015">
                  <c:v>43083</c:v>
                </c:pt>
                <c:pt idx="1016">
                  <c:v>43082</c:v>
                </c:pt>
                <c:pt idx="1017">
                  <c:v>43081</c:v>
                </c:pt>
                <c:pt idx="1018">
                  <c:v>43080</c:v>
                </c:pt>
                <c:pt idx="1019">
                  <c:v>43077</c:v>
                </c:pt>
                <c:pt idx="1020">
                  <c:v>43076</c:v>
                </c:pt>
                <c:pt idx="1021">
                  <c:v>43075</c:v>
                </c:pt>
                <c:pt idx="1022">
                  <c:v>43074</c:v>
                </c:pt>
                <c:pt idx="1023">
                  <c:v>43073</c:v>
                </c:pt>
                <c:pt idx="1024">
                  <c:v>43070</c:v>
                </c:pt>
                <c:pt idx="1025">
                  <c:v>43069</c:v>
                </c:pt>
                <c:pt idx="1026">
                  <c:v>43068</c:v>
                </c:pt>
                <c:pt idx="1027">
                  <c:v>43067</c:v>
                </c:pt>
                <c:pt idx="1028">
                  <c:v>43066</c:v>
                </c:pt>
                <c:pt idx="1029">
                  <c:v>43063</c:v>
                </c:pt>
                <c:pt idx="1030">
                  <c:v>43061</c:v>
                </c:pt>
                <c:pt idx="1031">
                  <c:v>43060</c:v>
                </c:pt>
                <c:pt idx="1032">
                  <c:v>43059</c:v>
                </c:pt>
                <c:pt idx="1033">
                  <c:v>43056</c:v>
                </c:pt>
                <c:pt idx="1034">
                  <c:v>43055</c:v>
                </c:pt>
                <c:pt idx="1035">
                  <c:v>43054</c:v>
                </c:pt>
                <c:pt idx="1036">
                  <c:v>43053</c:v>
                </c:pt>
                <c:pt idx="1037">
                  <c:v>43052</c:v>
                </c:pt>
                <c:pt idx="1038">
                  <c:v>43049</c:v>
                </c:pt>
                <c:pt idx="1039">
                  <c:v>43048</c:v>
                </c:pt>
                <c:pt idx="1040">
                  <c:v>43047</c:v>
                </c:pt>
                <c:pt idx="1041">
                  <c:v>43046</c:v>
                </c:pt>
                <c:pt idx="1042">
                  <c:v>43045</c:v>
                </c:pt>
                <c:pt idx="1043">
                  <c:v>43042</c:v>
                </c:pt>
                <c:pt idx="1044">
                  <c:v>43041</c:v>
                </c:pt>
                <c:pt idx="1045">
                  <c:v>43040</c:v>
                </c:pt>
                <c:pt idx="1046">
                  <c:v>43039</c:v>
                </c:pt>
                <c:pt idx="1047">
                  <c:v>43038</c:v>
                </c:pt>
                <c:pt idx="1048">
                  <c:v>43035</c:v>
                </c:pt>
                <c:pt idx="1049">
                  <c:v>43034</c:v>
                </c:pt>
                <c:pt idx="1050">
                  <c:v>43033</c:v>
                </c:pt>
                <c:pt idx="1051">
                  <c:v>43032</c:v>
                </c:pt>
                <c:pt idx="1052">
                  <c:v>43031</c:v>
                </c:pt>
                <c:pt idx="1053">
                  <c:v>43028</c:v>
                </c:pt>
                <c:pt idx="1054">
                  <c:v>43027</c:v>
                </c:pt>
                <c:pt idx="1055">
                  <c:v>43026</c:v>
                </c:pt>
                <c:pt idx="1056">
                  <c:v>43025</c:v>
                </c:pt>
                <c:pt idx="1057">
                  <c:v>43024</c:v>
                </c:pt>
                <c:pt idx="1058">
                  <c:v>43021</c:v>
                </c:pt>
                <c:pt idx="1059">
                  <c:v>43020</c:v>
                </c:pt>
                <c:pt idx="1060">
                  <c:v>43019</c:v>
                </c:pt>
                <c:pt idx="1061">
                  <c:v>43018</c:v>
                </c:pt>
                <c:pt idx="1062">
                  <c:v>43014</c:v>
                </c:pt>
                <c:pt idx="1063">
                  <c:v>43013</c:v>
                </c:pt>
                <c:pt idx="1064">
                  <c:v>43012</c:v>
                </c:pt>
                <c:pt idx="1065">
                  <c:v>43011</c:v>
                </c:pt>
                <c:pt idx="1066">
                  <c:v>43010</c:v>
                </c:pt>
                <c:pt idx="1067">
                  <c:v>43007</c:v>
                </c:pt>
                <c:pt idx="1068">
                  <c:v>43006</c:v>
                </c:pt>
                <c:pt idx="1069">
                  <c:v>43005</c:v>
                </c:pt>
                <c:pt idx="1070">
                  <c:v>43004</c:v>
                </c:pt>
                <c:pt idx="1071">
                  <c:v>43003</c:v>
                </c:pt>
                <c:pt idx="1072">
                  <c:v>43000</c:v>
                </c:pt>
                <c:pt idx="1073">
                  <c:v>42999</c:v>
                </c:pt>
                <c:pt idx="1074">
                  <c:v>42998</c:v>
                </c:pt>
                <c:pt idx="1075">
                  <c:v>42997</c:v>
                </c:pt>
                <c:pt idx="1076">
                  <c:v>42996</c:v>
                </c:pt>
                <c:pt idx="1077">
                  <c:v>42993</c:v>
                </c:pt>
                <c:pt idx="1078">
                  <c:v>42992</c:v>
                </c:pt>
                <c:pt idx="1079">
                  <c:v>42991</c:v>
                </c:pt>
                <c:pt idx="1080">
                  <c:v>42990</c:v>
                </c:pt>
                <c:pt idx="1081">
                  <c:v>42989</c:v>
                </c:pt>
                <c:pt idx="1082">
                  <c:v>42986</c:v>
                </c:pt>
                <c:pt idx="1083">
                  <c:v>42985</c:v>
                </c:pt>
                <c:pt idx="1084">
                  <c:v>42984</c:v>
                </c:pt>
                <c:pt idx="1085">
                  <c:v>42983</c:v>
                </c:pt>
                <c:pt idx="1086">
                  <c:v>42979</c:v>
                </c:pt>
                <c:pt idx="1087">
                  <c:v>42978</c:v>
                </c:pt>
                <c:pt idx="1088">
                  <c:v>42977</c:v>
                </c:pt>
                <c:pt idx="1089">
                  <c:v>42976</c:v>
                </c:pt>
                <c:pt idx="1090">
                  <c:v>42975</c:v>
                </c:pt>
                <c:pt idx="1091">
                  <c:v>42972</c:v>
                </c:pt>
                <c:pt idx="1092">
                  <c:v>42971</c:v>
                </c:pt>
                <c:pt idx="1093">
                  <c:v>42970</c:v>
                </c:pt>
                <c:pt idx="1094">
                  <c:v>42969</c:v>
                </c:pt>
                <c:pt idx="1095">
                  <c:v>42968</c:v>
                </c:pt>
                <c:pt idx="1096">
                  <c:v>42965</c:v>
                </c:pt>
                <c:pt idx="1097">
                  <c:v>42964</c:v>
                </c:pt>
                <c:pt idx="1098">
                  <c:v>42963</c:v>
                </c:pt>
                <c:pt idx="1099">
                  <c:v>42962</c:v>
                </c:pt>
                <c:pt idx="1100">
                  <c:v>42961</c:v>
                </c:pt>
                <c:pt idx="1101">
                  <c:v>42957</c:v>
                </c:pt>
                <c:pt idx="1102">
                  <c:v>42956</c:v>
                </c:pt>
                <c:pt idx="1103">
                  <c:v>42955</c:v>
                </c:pt>
                <c:pt idx="1104">
                  <c:v>42954</c:v>
                </c:pt>
                <c:pt idx="1105">
                  <c:v>42951</c:v>
                </c:pt>
                <c:pt idx="1106">
                  <c:v>42950</c:v>
                </c:pt>
                <c:pt idx="1107">
                  <c:v>42949</c:v>
                </c:pt>
                <c:pt idx="1108">
                  <c:v>42948</c:v>
                </c:pt>
                <c:pt idx="1109">
                  <c:v>42947</c:v>
                </c:pt>
                <c:pt idx="1110">
                  <c:v>42944</c:v>
                </c:pt>
                <c:pt idx="1111">
                  <c:v>42943</c:v>
                </c:pt>
                <c:pt idx="1112">
                  <c:v>42942</c:v>
                </c:pt>
                <c:pt idx="1113">
                  <c:v>42941</c:v>
                </c:pt>
                <c:pt idx="1114">
                  <c:v>42940</c:v>
                </c:pt>
                <c:pt idx="1115">
                  <c:v>42937</c:v>
                </c:pt>
                <c:pt idx="1116">
                  <c:v>42936</c:v>
                </c:pt>
                <c:pt idx="1117">
                  <c:v>42935</c:v>
                </c:pt>
                <c:pt idx="1118">
                  <c:v>42934</c:v>
                </c:pt>
                <c:pt idx="1119">
                  <c:v>42933</c:v>
                </c:pt>
                <c:pt idx="1120">
                  <c:v>42930</c:v>
                </c:pt>
                <c:pt idx="1121">
                  <c:v>42929</c:v>
                </c:pt>
                <c:pt idx="1122">
                  <c:v>42928</c:v>
                </c:pt>
                <c:pt idx="1123">
                  <c:v>42927</c:v>
                </c:pt>
                <c:pt idx="1124">
                  <c:v>42926</c:v>
                </c:pt>
                <c:pt idx="1125">
                  <c:v>42923</c:v>
                </c:pt>
                <c:pt idx="1126">
                  <c:v>42922</c:v>
                </c:pt>
                <c:pt idx="1127">
                  <c:v>42921</c:v>
                </c:pt>
                <c:pt idx="1128">
                  <c:v>42916</c:v>
                </c:pt>
                <c:pt idx="1129">
                  <c:v>42915</c:v>
                </c:pt>
                <c:pt idx="1130">
                  <c:v>42914</c:v>
                </c:pt>
                <c:pt idx="1131">
                  <c:v>42913</c:v>
                </c:pt>
                <c:pt idx="1132">
                  <c:v>42912</c:v>
                </c:pt>
                <c:pt idx="1133">
                  <c:v>42909</c:v>
                </c:pt>
                <c:pt idx="1134">
                  <c:v>42908</c:v>
                </c:pt>
                <c:pt idx="1135">
                  <c:v>42907</c:v>
                </c:pt>
                <c:pt idx="1136">
                  <c:v>42906</c:v>
                </c:pt>
                <c:pt idx="1137">
                  <c:v>42905</c:v>
                </c:pt>
                <c:pt idx="1138">
                  <c:v>42902</c:v>
                </c:pt>
                <c:pt idx="1139">
                  <c:v>42901</c:v>
                </c:pt>
                <c:pt idx="1140">
                  <c:v>42900</c:v>
                </c:pt>
                <c:pt idx="1141">
                  <c:v>42899</c:v>
                </c:pt>
                <c:pt idx="1142">
                  <c:v>42898</c:v>
                </c:pt>
                <c:pt idx="1143">
                  <c:v>42895</c:v>
                </c:pt>
                <c:pt idx="1144">
                  <c:v>42894</c:v>
                </c:pt>
                <c:pt idx="1145">
                  <c:v>42893</c:v>
                </c:pt>
                <c:pt idx="1146">
                  <c:v>42892</c:v>
                </c:pt>
                <c:pt idx="1147">
                  <c:v>42891</c:v>
                </c:pt>
                <c:pt idx="1148">
                  <c:v>42888</c:v>
                </c:pt>
                <c:pt idx="1149">
                  <c:v>42887</c:v>
                </c:pt>
                <c:pt idx="1150">
                  <c:v>42886</c:v>
                </c:pt>
                <c:pt idx="1151">
                  <c:v>42885</c:v>
                </c:pt>
                <c:pt idx="1152">
                  <c:v>42881</c:v>
                </c:pt>
                <c:pt idx="1153">
                  <c:v>42880</c:v>
                </c:pt>
                <c:pt idx="1154">
                  <c:v>42879</c:v>
                </c:pt>
                <c:pt idx="1155">
                  <c:v>42878</c:v>
                </c:pt>
                <c:pt idx="1156">
                  <c:v>42877</c:v>
                </c:pt>
                <c:pt idx="1157">
                  <c:v>42874</c:v>
                </c:pt>
                <c:pt idx="1158">
                  <c:v>42873</c:v>
                </c:pt>
                <c:pt idx="1159">
                  <c:v>42872</c:v>
                </c:pt>
                <c:pt idx="1160">
                  <c:v>42871</c:v>
                </c:pt>
                <c:pt idx="1161">
                  <c:v>42870</c:v>
                </c:pt>
                <c:pt idx="1162">
                  <c:v>42867</c:v>
                </c:pt>
                <c:pt idx="1163">
                  <c:v>42866</c:v>
                </c:pt>
                <c:pt idx="1164">
                  <c:v>42865</c:v>
                </c:pt>
                <c:pt idx="1165">
                  <c:v>42864</c:v>
                </c:pt>
                <c:pt idx="1166">
                  <c:v>42863</c:v>
                </c:pt>
                <c:pt idx="1167">
                  <c:v>42860</c:v>
                </c:pt>
                <c:pt idx="1168">
                  <c:v>42859</c:v>
                </c:pt>
                <c:pt idx="1169">
                  <c:v>42858</c:v>
                </c:pt>
                <c:pt idx="1170">
                  <c:v>42857</c:v>
                </c:pt>
                <c:pt idx="1171">
                  <c:v>42856</c:v>
                </c:pt>
                <c:pt idx="1172">
                  <c:v>42853</c:v>
                </c:pt>
                <c:pt idx="1173">
                  <c:v>42852</c:v>
                </c:pt>
                <c:pt idx="1174">
                  <c:v>42851</c:v>
                </c:pt>
                <c:pt idx="1175">
                  <c:v>42850</c:v>
                </c:pt>
                <c:pt idx="1176">
                  <c:v>42849</c:v>
                </c:pt>
                <c:pt idx="1177">
                  <c:v>42846</c:v>
                </c:pt>
                <c:pt idx="1178">
                  <c:v>42845</c:v>
                </c:pt>
                <c:pt idx="1179">
                  <c:v>42844</c:v>
                </c:pt>
                <c:pt idx="1180">
                  <c:v>42843</c:v>
                </c:pt>
                <c:pt idx="1181">
                  <c:v>42842</c:v>
                </c:pt>
                <c:pt idx="1182">
                  <c:v>42838</c:v>
                </c:pt>
                <c:pt idx="1183">
                  <c:v>42837</c:v>
                </c:pt>
                <c:pt idx="1184">
                  <c:v>42836</c:v>
                </c:pt>
                <c:pt idx="1185">
                  <c:v>42835</c:v>
                </c:pt>
                <c:pt idx="1186">
                  <c:v>42832</c:v>
                </c:pt>
                <c:pt idx="1187">
                  <c:v>42831</c:v>
                </c:pt>
                <c:pt idx="1188">
                  <c:v>42830</c:v>
                </c:pt>
                <c:pt idx="1189">
                  <c:v>42829</c:v>
                </c:pt>
                <c:pt idx="1190">
                  <c:v>42828</c:v>
                </c:pt>
                <c:pt idx="1191">
                  <c:v>42825</c:v>
                </c:pt>
                <c:pt idx="1192">
                  <c:v>42824</c:v>
                </c:pt>
                <c:pt idx="1193">
                  <c:v>42823</c:v>
                </c:pt>
                <c:pt idx="1194">
                  <c:v>42822</c:v>
                </c:pt>
                <c:pt idx="1195">
                  <c:v>42821</c:v>
                </c:pt>
                <c:pt idx="1196">
                  <c:v>42818</c:v>
                </c:pt>
                <c:pt idx="1197">
                  <c:v>42817</c:v>
                </c:pt>
                <c:pt idx="1198">
                  <c:v>42816</c:v>
                </c:pt>
                <c:pt idx="1199">
                  <c:v>42815</c:v>
                </c:pt>
                <c:pt idx="1200">
                  <c:v>42814</c:v>
                </c:pt>
                <c:pt idx="1201">
                  <c:v>42811</c:v>
                </c:pt>
                <c:pt idx="1202">
                  <c:v>42810</c:v>
                </c:pt>
                <c:pt idx="1203">
                  <c:v>42809</c:v>
                </c:pt>
                <c:pt idx="1204">
                  <c:v>42808</c:v>
                </c:pt>
                <c:pt idx="1205">
                  <c:v>42807</c:v>
                </c:pt>
                <c:pt idx="1206">
                  <c:v>42804</c:v>
                </c:pt>
                <c:pt idx="1207">
                  <c:v>42803</c:v>
                </c:pt>
                <c:pt idx="1208">
                  <c:v>42802</c:v>
                </c:pt>
                <c:pt idx="1209">
                  <c:v>42801</c:v>
                </c:pt>
                <c:pt idx="1210">
                  <c:v>42800</c:v>
                </c:pt>
                <c:pt idx="1211">
                  <c:v>42797</c:v>
                </c:pt>
                <c:pt idx="1212">
                  <c:v>42796</c:v>
                </c:pt>
                <c:pt idx="1213">
                  <c:v>42795</c:v>
                </c:pt>
                <c:pt idx="1214">
                  <c:v>42794</c:v>
                </c:pt>
                <c:pt idx="1215">
                  <c:v>42793</c:v>
                </c:pt>
                <c:pt idx="1216">
                  <c:v>42790</c:v>
                </c:pt>
                <c:pt idx="1217">
                  <c:v>42789</c:v>
                </c:pt>
                <c:pt idx="1218">
                  <c:v>42788</c:v>
                </c:pt>
                <c:pt idx="1219">
                  <c:v>42787</c:v>
                </c:pt>
                <c:pt idx="1220">
                  <c:v>42783</c:v>
                </c:pt>
                <c:pt idx="1221">
                  <c:v>42782</c:v>
                </c:pt>
                <c:pt idx="1222">
                  <c:v>42781</c:v>
                </c:pt>
                <c:pt idx="1223">
                  <c:v>42780</c:v>
                </c:pt>
                <c:pt idx="1224">
                  <c:v>42779</c:v>
                </c:pt>
                <c:pt idx="1225">
                  <c:v>42776</c:v>
                </c:pt>
                <c:pt idx="1226">
                  <c:v>42775</c:v>
                </c:pt>
                <c:pt idx="1227">
                  <c:v>42774</c:v>
                </c:pt>
                <c:pt idx="1228">
                  <c:v>42773</c:v>
                </c:pt>
                <c:pt idx="1229">
                  <c:v>42772</c:v>
                </c:pt>
                <c:pt idx="1230">
                  <c:v>42769</c:v>
                </c:pt>
                <c:pt idx="1231">
                  <c:v>42768</c:v>
                </c:pt>
                <c:pt idx="1232">
                  <c:v>42767</c:v>
                </c:pt>
                <c:pt idx="1233">
                  <c:v>42766</c:v>
                </c:pt>
                <c:pt idx="1234">
                  <c:v>42765</c:v>
                </c:pt>
                <c:pt idx="1235">
                  <c:v>42762</c:v>
                </c:pt>
                <c:pt idx="1236">
                  <c:v>42761</c:v>
                </c:pt>
                <c:pt idx="1237">
                  <c:v>42760</c:v>
                </c:pt>
                <c:pt idx="1238">
                  <c:v>42759</c:v>
                </c:pt>
                <c:pt idx="1239">
                  <c:v>42758</c:v>
                </c:pt>
                <c:pt idx="1240">
                  <c:v>42755</c:v>
                </c:pt>
                <c:pt idx="1241">
                  <c:v>42754</c:v>
                </c:pt>
                <c:pt idx="1242">
                  <c:v>42753</c:v>
                </c:pt>
                <c:pt idx="1243">
                  <c:v>42752</c:v>
                </c:pt>
                <c:pt idx="1244">
                  <c:v>42748</c:v>
                </c:pt>
                <c:pt idx="1245">
                  <c:v>42747</c:v>
                </c:pt>
                <c:pt idx="1246">
                  <c:v>42746</c:v>
                </c:pt>
                <c:pt idx="1247">
                  <c:v>42745</c:v>
                </c:pt>
                <c:pt idx="1248">
                  <c:v>42744</c:v>
                </c:pt>
                <c:pt idx="1249">
                  <c:v>42741</c:v>
                </c:pt>
                <c:pt idx="1250">
                  <c:v>42740</c:v>
                </c:pt>
                <c:pt idx="1251">
                  <c:v>42739</c:v>
                </c:pt>
                <c:pt idx="1252">
                  <c:v>42738</c:v>
                </c:pt>
                <c:pt idx="1253">
                  <c:v>42734</c:v>
                </c:pt>
                <c:pt idx="1254">
                  <c:v>42733</c:v>
                </c:pt>
                <c:pt idx="1255">
                  <c:v>42732</c:v>
                </c:pt>
                <c:pt idx="1256">
                  <c:v>42731</c:v>
                </c:pt>
                <c:pt idx="1257">
                  <c:v>42730</c:v>
                </c:pt>
                <c:pt idx="1258">
                  <c:v>42727</c:v>
                </c:pt>
                <c:pt idx="1259">
                  <c:v>42726</c:v>
                </c:pt>
                <c:pt idx="1260">
                  <c:v>42725</c:v>
                </c:pt>
                <c:pt idx="1261">
                  <c:v>42724</c:v>
                </c:pt>
                <c:pt idx="1262">
                  <c:v>42723</c:v>
                </c:pt>
                <c:pt idx="1263">
                  <c:v>42720</c:v>
                </c:pt>
                <c:pt idx="1264">
                  <c:v>42719</c:v>
                </c:pt>
                <c:pt idx="1265">
                  <c:v>42718</c:v>
                </c:pt>
                <c:pt idx="1266">
                  <c:v>42717</c:v>
                </c:pt>
                <c:pt idx="1267">
                  <c:v>42716</c:v>
                </c:pt>
                <c:pt idx="1268">
                  <c:v>42713</c:v>
                </c:pt>
                <c:pt idx="1269">
                  <c:v>42712</c:v>
                </c:pt>
                <c:pt idx="1270">
                  <c:v>42711</c:v>
                </c:pt>
                <c:pt idx="1271">
                  <c:v>42710</c:v>
                </c:pt>
                <c:pt idx="1272">
                  <c:v>42709</c:v>
                </c:pt>
                <c:pt idx="1273">
                  <c:v>42706</c:v>
                </c:pt>
                <c:pt idx="1274">
                  <c:v>42705</c:v>
                </c:pt>
                <c:pt idx="1275">
                  <c:v>42704</c:v>
                </c:pt>
                <c:pt idx="1276">
                  <c:v>42703</c:v>
                </c:pt>
                <c:pt idx="1277">
                  <c:v>42702</c:v>
                </c:pt>
                <c:pt idx="1278">
                  <c:v>42699</c:v>
                </c:pt>
                <c:pt idx="1279">
                  <c:v>42698</c:v>
                </c:pt>
                <c:pt idx="1280">
                  <c:v>42697</c:v>
                </c:pt>
                <c:pt idx="1281">
                  <c:v>42696</c:v>
                </c:pt>
                <c:pt idx="1282">
                  <c:v>42695</c:v>
                </c:pt>
                <c:pt idx="1283">
                  <c:v>42692</c:v>
                </c:pt>
                <c:pt idx="1284">
                  <c:v>42691</c:v>
                </c:pt>
                <c:pt idx="1285">
                  <c:v>42690</c:v>
                </c:pt>
                <c:pt idx="1286">
                  <c:v>42689</c:v>
                </c:pt>
                <c:pt idx="1287">
                  <c:v>42688</c:v>
                </c:pt>
                <c:pt idx="1288">
                  <c:v>42685</c:v>
                </c:pt>
                <c:pt idx="1289">
                  <c:v>42684</c:v>
                </c:pt>
                <c:pt idx="1290">
                  <c:v>42683</c:v>
                </c:pt>
                <c:pt idx="1291">
                  <c:v>42682</c:v>
                </c:pt>
                <c:pt idx="1292">
                  <c:v>42681</c:v>
                </c:pt>
                <c:pt idx="1293">
                  <c:v>42678</c:v>
                </c:pt>
                <c:pt idx="1294">
                  <c:v>42677</c:v>
                </c:pt>
                <c:pt idx="1295">
                  <c:v>42676</c:v>
                </c:pt>
                <c:pt idx="1296">
                  <c:v>42675</c:v>
                </c:pt>
                <c:pt idx="1297">
                  <c:v>42674</c:v>
                </c:pt>
                <c:pt idx="1298">
                  <c:v>42671</c:v>
                </c:pt>
                <c:pt idx="1299">
                  <c:v>42670</c:v>
                </c:pt>
                <c:pt idx="1300">
                  <c:v>42669</c:v>
                </c:pt>
                <c:pt idx="1301">
                  <c:v>42668</c:v>
                </c:pt>
                <c:pt idx="1302">
                  <c:v>42667</c:v>
                </c:pt>
                <c:pt idx="1303">
                  <c:v>42664</c:v>
                </c:pt>
                <c:pt idx="1304">
                  <c:v>42663</c:v>
                </c:pt>
                <c:pt idx="1305">
                  <c:v>42662</c:v>
                </c:pt>
                <c:pt idx="1306">
                  <c:v>42661</c:v>
                </c:pt>
                <c:pt idx="1307">
                  <c:v>42660</c:v>
                </c:pt>
                <c:pt idx="1308">
                  <c:v>42657</c:v>
                </c:pt>
                <c:pt idx="1309">
                  <c:v>42656</c:v>
                </c:pt>
                <c:pt idx="1310">
                  <c:v>42655</c:v>
                </c:pt>
                <c:pt idx="1311">
                  <c:v>42654</c:v>
                </c:pt>
                <c:pt idx="1312">
                  <c:v>42653</c:v>
                </c:pt>
                <c:pt idx="1313">
                  <c:v>42650</c:v>
                </c:pt>
                <c:pt idx="1314">
                  <c:v>42649</c:v>
                </c:pt>
                <c:pt idx="1315">
                  <c:v>42648</c:v>
                </c:pt>
                <c:pt idx="1316">
                  <c:v>42647</c:v>
                </c:pt>
                <c:pt idx="1317">
                  <c:v>42646</c:v>
                </c:pt>
                <c:pt idx="1318">
                  <c:v>42643</c:v>
                </c:pt>
                <c:pt idx="1319">
                  <c:v>42642</c:v>
                </c:pt>
                <c:pt idx="1320">
                  <c:v>42641</c:v>
                </c:pt>
                <c:pt idx="1321">
                  <c:v>42640</c:v>
                </c:pt>
                <c:pt idx="1322">
                  <c:v>42639</c:v>
                </c:pt>
                <c:pt idx="1323">
                  <c:v>42636</c:v>
                </c:pt>
                <c:pt idx="1324">
                  <c:v>42635</c:v>
                </c:pt>
                <c:pt idx="1325">
                  <c:v>42634</c:v>
                </c:pt>
                <c:pt idx="1326">
                  <c:v>42633</c:v>
                </c:pt>
                <c:pt idx="1327">
                  <c:v>42632</c:v>
                </c:pt>
                <c:pt idx="1328">
                  <c:v>42629</c:v>
                </c:pt>
                <c:pt idx="1329">
                  <c:v>42628</c:v>
                </c:pt>
                <c:pt idx="1330">
                  <c:v>42627</c:v>
                </c:pt>
                <c:pt idx="1331">
                  <c:v>42626</c:v>
                </c:pt>
                <c:pt idx="1332">
                  <c:v>42625</c:v>
                </c:pt>
                <c:pt idx="1333">
                  <c:v>42622</c:v>
                </c:pt>
                <c:pt idx="1334">
                  <c:v>42621</c:v>
                </c:pt>
                <c:pt idx="1335">
                  <c:v>42620</c:v>
                </c:pt>
                <c:pt idx="1336">
                  <c:v>42619</c:v>
                </c:pt>
                <c:pt idx="1337">
                  <c:v>42618</c:v>
                </c:pt>
                <c:pt idx="1338">
                  <c:v>42615</c:v>
                </c:pt>
                <c:pt idx="1339">
                  <c:v>42614</c:v>
                </c:pt>
                <c:pt idx="1340">
                  <c:v>42613</c:v>
                </c:pt>
                <c:pt idx="1341">
                  <c:v>42612</c:v>
                </c:pt>
                <c:pt idx="1342">
                  <c:v>42611</c:v>
                </c:pt>
                <c:pt idx="1343">
                  <c:v>42608</c:v>
                </c:pt>
                <c:pt idx="1344">
                  <c:v>42607</c:v>
                </c:pt>
                <c:pt idx="1345">
                  <c:v>42606</c:v>
                </c:pt>
                <c:pt idx="1346">
                  <c:v>42605</c:v>
                </c:pt>
                <c:pt idx="1347">
                  <c:v>42604</c:v>
                </c:pt>
                <c:pt idx="1348">
                  <c:v>42601</c:v>
                </c:pt>
                <c:pt idx="1349">
                  <c:v>42600</c:v>
                </c:pt>
                <c:pt idx="1350">
                  <c:v>42599</c:v>
                </c:pt>
                <c:pt idx="1351">
                  <c:v>42598</c:v>
                </c:pt>
                <c:pt idx="1352">
                  <c:v>42597</c:v>
                </c:pt>
                <c:pt idx="1353">
                  <c:v>42594</c:v>
                </c:pt>
                <c:pt idx="1354">
                  <c:v>42593</c:v>
                </c:pt>
                <c:pt idx="1355">
                  <c:v>42592</c:v>
                </c:pt>
                <c:pt idx="1356">
                  <c:v>42591</c:v>
                </c:pt>
                <c:pt idx="1357">
                  <c:v>42590</c:v>
                </c:pt>
                <c:pt idx="1358">
                  <c:v>42587</c:v>
                </c:pt>
                <c:pt idx="1359">
                  <c:v>42586</c:v>
                </c:pt>
                <c:pt idx="1360">
                  <c:v>42585</c:v>
                </c:pt>
                <c:pt idx="1361">
                  <c:v>42584</c:v>
                </c:pt>
                <c:pt idx="1362">
                  <c:v>42583</c:v>
                </c:pt>
                <c:pt idx="1363">
                  <c:v>42580</c:v>
                </c:pt>
                <c:pt idx="1364">
                  <c:v>42579</c:v>
                </c:pt>
                <c:pt idx="1365">
                  <c:v>42578</c:v>
                </c:pt>
                <c:pt idx="1366">
                  <c:v>42577</c:v>
                </c:pt>
                <c:pt idx="1367">
                  <c:v>42576</c:v>
                </c:pt>
                <c:pt idx="1368">
                  <c:v>42573</c:v>
                </c:pt>
                <c:pt idx="1369">
                  <c:v>42572</c:v>
                </c:pt>
                <c:pt idx="1370">
                  <c:v>42571</c:v>
                </c:pt>
                <c:pt idx="1371">
                  <c:v>42570</c:v>
                </c:pt>
                <c:pt idx="1372">
                  <c:v>42569</c:v>
                </c:pt>
                <c:pt idx="1373">
                  <c:v>42566</c:v>
                </c:pt>
                <c:pt idx="1374">
                  <c:v>42565</c:v>
                </c:pt>
                <c:pt idx="1375">
                  <c:v>42564</c:v>
                </c:pt>
                <c:pt idx="1376">
                  <c:v>42563</c:v>
                </c:pt>
                <c:pt idx="1377">
                  <c:v>42562</c:v>
                </c:pt>
                <c:pt idx="1378">
                  <c:v>42559</c:v>
                </c:pt>
                <c:pt idx="1379">
                  <c:v>42558</c:v>
                </c:pt>
                <c:pt idx="1380">
                  <c:v>42557</c:v>
                </c:pt>
                <c:pt idx="1381">
                  <c:v>42556</c:v>
                </c:pt>
                <c:pt idx="1382">
                  <c:v>42555</c:v>
                </c:pt>
                <c:pt idx="1383">
                  <c:v>42552</c:v>
                </c:pt>
                <c:pt idx="1384">
                  <c:v>42551</c:v>
                </c:pt>
                <c:pt idx="1385">
                  <c:v>42550</c:v>
                </c:pt>
                <c:pt idx="1386">
                  <c:v>42549</c:v>
                </c:pt>
                <c:pt idx="1387">
                  <c:v>42548</c:v>
                </c:pt>
                <c:pt idx="1388">
                  <c:v>42545</c:v>
                </c:pt>
                <c:pt idx="1389">
                  <c:v>42544</c:v>
                </c:pt>
                <c:pt idx="1390">
                  <c:v>42543</c:v>
                </c:pt>
                <c:pt idx="1391">
                  <c:v>42542</c:v>
                </c:pt>
                <c:pt idx="1392">
                  <c:v>42541</c:v>
                </c:pt>
                <c:pt idx="1393">
                  <c:v>42538</c:v>
                </c:pt>
                <c:pt idx="1394">
                  <c:v>42537</c:v>
                </c:pt>
                <c:pt idx="1395">
                  <c:v>42536</c:v>
                </c:pt>
                <c:pt idx="1396">
                  <c:v>42535</c:v>
                </c:pt>
                <c:pt idx="1397">
                  <c:v>42534</c:v>
                </c:pt>
                <c:pt idx="1398">
                  <c:v>42531</c:v>
                </c:pt>
                <c:pt idx="1399">
                  <c:v>42530</c:v>
                </c:pt>
                <c:pt idx="1400">
                  <c:v>42529</c:v>
                </c:pt>
                <c:pt idx="1401">
                  <c:v>42528</c:v>
                </c:pt>
                <c:pt idx="1402">
                  <c:v>42527</c:v>
                </c:pt>
                <c:pt idx="1403">
                  <c:v>42524</c:v>
                </c:pt>
                <c:pt idx="1404">
                  <c:v>42523</c:v>
                </c:pt>
                <c:pt idx="1405">
                  <c:v>42522</c:v>
                </c:pt>
                <c:pt idx="1406">
                  <c:v>42521</c:v>
                </c:pt>
                <c:pt idx="1407">
                  <c:v>42520</c:v>
                </c:pt>
                <c:pt idx="1408">
                  <c:v>42517</c:v>
                </c:pt>
                <c:pt idx="1409">
                  <c:v>42516</c:v>
                </c:pt>
                <c:pt idx="1410">
                  <c:v>42515</c:v>
                </c:pt>
                <c:pt idx="1411">
                  <c:v>42514</c:v>
                </c:pt>
                <c:pt idx="1412">
                  <c:v>42513</c:v>
                </c:pt>
                <c:pt idx="1413">
                  <c:v>42510</c:v>
                </c:pt>
                <c:pt idx="1414">
                  <c:v>42509</c:v>
                </c:pt>
                <c:pt idx="1415">
                  <c:v>42508</c:v>
                </c:pt>
                <c:pt idx="1416">
                  <c:v>42507</c:v>
                </c:pt>
                <c:pt idx="1417">
                  <c:v>42506</c:v>
                </c:pt>
                <c:pt idx="1418">
                  <c:v>42503</c:v>
                </c:pt>
                <c:pt idx="1419">
                  <c:v>42502</c:v>
                </c:pt>
                <c:pt idx="1420">
                  <c:v>42501</c:v>
                </c:pt>
                <c:pt idx="1421">
                  <c:v>42500</c:v>
                </c:pt>
                <c:pt idx="1422">
                  <c:v>42499</c:v>
                </c:pt>
                <c:pt idx="1423">
                  <c:v>42496</c:v>
                </c:pt>
                <c:pt idx="1424">
                  <c:v>42495</c:v>
                </c:pt>
                <c:pt idx="1425">
                  <c:v>42494</c:v>
                </c:pt>
                <c:pt idx="1426">
                  <c:v>42493</c:v>
                </c:pt>
                <c:pt idx="1427">
                  <c:v>42492</c:v>
                </c:pt>
                <c:pt idx="1428">
                  <c:v>42489</c:v>
                </c:pt>
                <c:pt idx="1429">
                  <c:v>42488</c:v>
                </c:pt>
                <c:pt idx="1430">
                  <c:v>42487</c:v>
                </c:pt>
                <c:pt idx="1431">
                  <c:v>42486</c:v>
                </c:pt>
                <c:pt idx="1432">
                  <c:v>42485</c:v>
                </c:pt>
                <c:pt idx="1433">
                  <c:v>42482</c:v>
                </c:pt>
                <c:pt idx="1434">
                  <c:v>42481</c:v>
                </c:pt>
                <c:pt idx="1435">
                  <c:v>42480</c:v>
                </c:pt>
                <c:pt idx="1436">
                  <c:v>42479</c:v>
                </c:pt>
                <c:pt idx="1437">
                  <c:v>42478</c:v>
                </c:pt>
                <c:pt idx="1438">
                  <c:v>42475</c:v>
                </c:pt>
                <c:pt idx="1439">
                  <c:v>42474</c:v>
                </c:pt>
                <c:pt idx="1440">
                  <c:v>42473</c:v>
                </c:pt>
                <c:pt idx="1441">
                  <c:v>42472</c:v>
                </c:pt>
                <c:pt idx="1442">
                  <c:v>42471</c:v>
                </c:pt>
                <c:pt idx="1443">
                  <c:v>42468</c:v>
                </c:pt>
                <c:pt idx="1444">
                  <c:v>42467</c:v>
                </c:pt>
                <c:pt idx="1445">
                  <c:v>42466</c:v>
                </c:pt>
                <c:pt idx="1446">
                  <c:v>42465</c:v>
                </c:pt>
                <c:pt idx="1447">
                  <c:v>42464</c:v>
                </c:pt>
                <c:pt idx="1448">
                  <c:v>42461</c:v>
                </c:pt>
                <c:pt idx="1449">
                  <c:v>42460</c:v>
                </c:pt>
                <c:pt idx="1450">
                  <c:v>42459</c:v>
                </c:pt>
                <c:pt idx="1451">
                  <c:v>42458</c:v>
                </c:pt>
                <c:pt idx="1452">
                  <c:v>42457</c:v>
                </c:pt>
                <c:pt idx="1453">
                  <c:v>42454</c:v>
                </c:pt>
                <c:pt idx="1454">
                  <c:v>42453</c:v>
                </c:pt>
                <c:pt idx="1455">
                  <c:v>42452</c:v>
                </c:pt>
                <c:pt idx="1456">
                  <c:v>42451</c:v>
                </c:pt>
                <c:pt idx="1457">
                  <c:v>42450</c:v>
                </c:pt>
                <c:pt idx="1458">
                  <c:v>42447</c:v>
                </c:pt>
                <c:pt idx="1459">
                  <c:v>42446</c:v>
                </c:pt>
                <c:pt idx="1460">
                  <c:v>42445</c:v>
                </c:pt>
                <c:pt idx="1461">
                  <c:v>42444</c:v>
                </c:pt>
                <c:pt idx="1462">
                  <c:v>42443</c:v>
                </c:pt>
                <c:pt idx="1463">
                  <c:v>42440</c:v>
                </c:pt>
                <c:pt idx="1464">
                  <c:v>42439</c:v>
                </c:pt>
                <c:pt idx="1465">
                  <c:v>42438</c:v>
                </c:pt>
                <c:pt idx="1466">
                  <c:v>42437</c:v>
                </c:pt>
                <c:pt idx="1467">
                  <c:v>42436</c:v>
                </c:pt>
                <c:pt idx="1468">
                  <c:v>42433</c:v>
                </c:pt>
                <c:pt idx="1469">
                  <c:v>42432</c:v>
                </c:pt>
                <c:pt idx="1470">
                  <c:v>42431</c:v>
                </c:pt>
                <c:pt idx="1471">
                  <c:v>42430</c:v>
                </c:pt>
                <c:pt idx="1472">
                  <c:v>42429</c:v>
                </c:pt>
                <c:pt idx="1473">
                  <c:v>42426</c:v>
                </c:pt>
                <c:pt idx="1474">
                  <c:v>42425</c:v>
                </c:pt>
                <c:pt idx="1475">
                  <c:v>42424</c:v>
                </c:pt>
                <c:pt idx="1476">
                  <c:v>42423</c:v>
                </c:pt>
                <c:pt idx="1477">
                  <c:v>42422</c:v>
                </c:pt>
                <c:pt idx="1478">
                  <c:v>42419</c:v>
                </c:pt>
                <c:pt idx="1479">
                  <c:v>42418</c:v>
                </c:pt>
                <c:pt idx="1480">
                  <c:v>42417</c:v>
                </c:pt>
                <c:pt idx="1481">
                  <c:v>42416</c:v>
                </c:pt>
                <c:pt idx="1482">
                  <c:v>42415</c:v>
                </c:pt>
                <c:pt idx="1483">
                  <c:v>42412</c:v>
                </c:pt>
                <c:pt idx="1484">
                  <c:v>42411</c:v>
                </c:pt>
                <c:pt idx="1485">
                  <c:v>42410</c:v>
                </c:pt>
                <c:pt idx="1486">
                  <c:v>42409</c:v>
                </c:pt>
                <c:pt idx="1487">
                  <c:v>42408</c:v>
                </c:pt>
                <c:pt idx="1488">
                  <c:v>42405</c:v>
                </c:pt>
                <c:pt idx="1489">
                  <c:v>42404</c:v>
                </c:pt>
                <c:pt idx="1490">
                  <c:v>42403</c:v>
                </c:pt>
                <c:pt idx="1491">
                  <c:v>42402</c:v>
                </c:pt>
                <c:pt idx="1492">
                  <c:v>42401</c:v>
                </c:pt>
                <c:pt idx="1493">
                  <c:v>42398</c:v>
                </c:pt>
                <c:pt idx="1494">
                  <c:v>42397</c:v>
                </c:pt>
                <c:pt idx="1495">
                  <c:v>42396</c:v>
                </c:pt>
                <c:pt idx="1496">
                  <c:v>42395</c:v>
                </c:pt>
                <c:pt idx="1497">
                  <c:v>42394</c:v>
                </c:pt>
                <c:pt idx="1498">
                  <c:v>42391</c:v>
                </c:pt>
                <c:pt idx="1499">
                  <c:v>42390</c:v>
                </c:pt>
                <c:pt idx="1500">
                  <c:v>42389</c:v>
                </c:pt>
                <c:pt idx="1501">
                  <c:v>42388</c:v>
                </c:pt>
                <c:pt idx="1502">
                  <c:v>42387</c:v>
                </c:pt>
                <c:pt idx="1503">
                  <c:v>42384</c:v>
                </c:pt>
                <c:pt idx="1504">
                  <c:v>42383</c:v>
                </c:pt>
                <c:pt idx="1505">
                  <c:v>42382</c:v>
                </c:pt>
                <c:pt idx="1506">
                  <c:v>42381</c:v>
                </c:pt>
                <c:pt idx="1507">
                  <c:v>42380</c:v>
                </c:pt>
                <c:pt idx="1508">
                  <c:v>42377</c:v>
                </c:pt>
                <c:pt idx="1509">
                  <c:v>42376</c:v>
                </c:pt>
                <c:pt idx="1510">
                  <c:v>42375</c:v>
                </c:pt>
                <c:pt idx="1511">
                  <c:v>42374</c:v>
                </c:pt>
                <c:pt idx="1512">
                  <c:v>42373</c:v>
                </c:pt>
                <c:pt idx="1513">
                  <c:v>42370</c:v>
                </c:pt>
              </c:numCache>
            </c:numRef>
          </c:cat>
          <c:val>
            <c:numRef>
              <c:f>Fuel!$Z$184:$Z$1697</c:f>
              <c:numCache>
                <c:formatCode>0.00</c:formatCode>
                <c:ptCount val="1514"/>
                <c:pt idx="0">
                  <c:v>424.37582128777922</c:v>
                </c:pt>
                <c:pt idx="1">
                  <c:v>417.21419185282519</c:v>
                </c:pt>
                <c:pt idx="2">
                  <c:v>411.62943495400788</c:v>
                </c:pt>
                <c:pt idx="3">
                  <c:v>410.05256241787117</c:v>
                </c:pt>
                <c:pt idx="4">
                  <c:v>413.00919842312743</c:v>
                </c:pt>
                <c:pt idx="5">
                  <c:v>406.43889618922469</c:v>
                </c:pt>
                <c:pt idx="6">
                  <c:v>413.92904073587385</c:v>
                </c:pt>
                <c:pt idx="7">
                  <c:v>406.70170827858078</c:v>
                </c:pt>
                <c:pt idx="8">
                  <c:v>394.54664914586067</c:v>
                </c:pt>
                <c:pt idx="9">
                  <c:v>373.5216819973719</c:v>
                </c:pt>
                <c:pt idx="10">
                  <c:v>373.58738501971089</c:v>
                </c:pt>
                <c:pt idx="11">
                  <c:v>369.90801576872531</c:v>
                </c:pt>
                <c:pt idx="12">
                  <c:v>371.8791064388962</c:v>
                </c:pt>
                <c:pt idx="13">
                  <c:v>395.59789750328514</c:v>
                </c:pt>
                <c:pt idx="14">
                  <c:v>440.73587385019709</c:v>
                </c:pt>
                <c:pt idx="15">
                  <c:v>438.76478318002626</c:v>
                </c:pt>
                <c:pt idx="16">
                  <c:v>426.6097240473062</c:v>
                </c:pt>
                <c:pt idx="17">
                  <c:v>422.20762155059134</c:v>
                </c:pt>
                <c:pt idx="18">
                  <c:v>436.33377135348223</c:v>
                </c:pt>
                <c:pt idx="19">
                  <c:v>429.36925098554531</c:v>
                </c:pt>
                <c:pt idx="20">
                  <c:v>441.72141918528251</c:v>
                </c:pt>
                <c:pt idx="21">
                  <c:v>438.96189224704335</c:v>
                </c:pt>
                <c:pt idx="22">
                  <c:v>438.8961892247043</c:v>
                </c:pt>
                <c:pt idx="23">
                  <c:v>440.60446780551905</c:v>
                </c:pt>
                <c:pt idx="24">
                  <c:v>441.52431011826542</c:v>
                </c:pt>
                <c:pt idx="25">
                  <c:v>455.05913272010514</c:v>
                </c:pt>
                <c:pt idx="26">
                  <c:v>450.85413929040737</c:v>
                </c:pt>
                <c:pt idx="27">
                  <c:v>448.35742444152424</c:v>
                </c:pt>
                <c:pt idx="28">
                  <c:v>431.3403416557162</c:v>
                </c:pt>
                <c:pt idx="29">
                  <c:v>441.19579500657034</c:v>
                </c:pt>
                <c:pt idx="30">
                  <c:v>460.9067017082786</c:v>
                </c:pt>
                <c:pt idx="31">
                  <c:v>467.73981603153743</c:v>
                </c:pt>
                <c:pt idx="32">
                  <c:v>464.32325886990799</c:v>
                </c:pt>
                <c:pt idx="33">
                  <c:v>463.46911957950067</c:v>
                </c:pt>
                <c:pt idx="34">
                  <c:v>459.19842312746385</c:v>
                </c:pt>
                <c:pt idx="35">
                  <c:v>477.98948751642575</c:v>
                </c:pt>
                <c:pt idx="36">
                  <c:v>480.09198423127458</c:v>
                </c:pt>
                <c:pt idx="37">
                  <c:v>477.66097240473061</c:v>
                </c:pt>
                <c:pt idx="38">
                  <c:v>473.78449408672799</c:v>
                </c:pt>
                <c:pt idx="39">
                  <c:v>485.15111695137978</c:v>
                </c:pt>
                <c:pt idx="40">
                  <c:v>487.51642575558475</c:v>
                </c:pt>
                <c:pt idx="41">
                  <c:v>473.98160315374508</c:v>
                </c:pt>
                <c:pt idx="42">
                  <c:v>487.12220762155056</c:v>
                </c:pt>
                <c:pt idx="43">
                  <c:v>484.69119579500654</c:v>
                </c:pt>
                <c:pt idx="44">
                  <c:v>481.27463863337709</c:v>
                </c:pt>
                <c:pt idx="45">
                  <c:v>487.84494086727989</c:v>
                </c:pt>
                <c:pt idx="46">
                  <c:v>492.77266754270693</c:v>
                </c:pt>
                <c:pt idx="47">
                  <c:v>482.65440210249665</c:v>
                </c:pt>
                <c:pt idx="48">
                  <c:v>478.97503285151117</c:v>
                </c:pt>
                <c:pt idx="49">
                  <c:v>481.40604467805514</c:v>
                </c:pt>
                <c:pt idx="50">
                  <c:v>493.10118265440207</c:v>
                </c:pt>
                <c:pt idx="51">
                  <c:v>484.23127463863335</c:v>
                </c:pt>
                <c:pt idx="52">
                  <c:v>471.41918528252296</c:v>
                </c:pt>
                <c:pt idx="53">
                  <c:v>457.62155059132721</c:v>
                </c:pt>
                <c:pt idx="54">
                  <c:v>452.56241787122201</c:v>
                </c:pt>
                <c:pt idx="55">
                  <c:v>452.10249671484888</c:v>
                </c:pt>
                <c:pt idx="56">
                  <c:v>451.97109067017084</c:v>
                </c:pt>
                <c:pt idx="57">
                  <c:v>445.86070959264123</c:v>
                </c:pt>
                <c:pt idx="58">
                  <c:v>444.80946123521682</c:v>
                </c:pt>
                <c:pt idx="59">
                  <c:v>437.84494086727989</c:v>
                </c:pt>
                <c:pt idx="60">
                  <c:v>422.33902759526939</c:v>
                </c:pt>
                <c:pt idx="61">
                  <c:v>415.24310118265441</c:v>
                </c:pt>
                <c:pt idx="62">
                  <c:v>422.14191852825229</c:v>
                </c:pt>
                <c:pt idx="63">
                  <c:v>425.42706964520369</c:v>
                </c:pt>
                <c:pt idx="64">
                  <c:v>423.91590013140598</c:v>
                </c:pt>
                <c:pt idx="65">
                  <c:v>412.87779237844944</c:v>
                </c:pt>
                <c:pt idx="66">
                  <c:v>410.38107752956637</c:v>
                </c:pt>
                <c:pt idx="67">
                  <c:v>406.96452036793687</c:v>
                </c:pt>
                <c:pt idx="68">
                  <c:v>401.5111695137976</c:v>
                </c:pt>
                <c:pt idx="69">
                  <c:v>425.55847568988167</c:v>
                </c:pt>
                <c:pt idx="70">
                  <c:v>423.45597897503285</c:v>
                </c:pt>
                <c:pt idx="71">
                  <c:v>421.7477003942181</c:v>
                </c:pt>
                <c:pt idx="72">
                  <c:v>421.7477003942181</c:v>
                </c:pt>
                <c:pt idx="73">
                  <c:v>423.1931668856767</c:v>
                </c:pt>
                <c:pt idx="74">
                  <c:v>418.92247043363994</c:v>
                </c:pt>
                <c:pt idx="75">
                  <c:v>419.77660972404732</c:v>
                </c:pt>
                <c:pt idx="76">
                  <c:v>429.23784494086726</c:v>
                </c:pt>
                <c:pt idx="77">
                  <c:v>426.74113009198425</c:v>
                </c:pt>
                <c:pt idx="78">
                  <c:v>410.18396846254927</c:v>
                </c:pt>
                <c:pt idx="79">
                  <c:v>415.17739816031536</c:v>
                </c:pt>
                <c:pt idx="80">
                  <c:v>404.73061760841</c:v>
                </c:pt>
                <c:pt idx="81">
                  <c:v>393.23258869908017</c:v>
                </c:pt>
                <c:pt idx="82">
                  <c:v>368.98817345597894</c:v>
                </c:pt>
                <c:pt idx="83">
                  <c:v>375.55847568988167</c:v>
                </c:pt>
                <c:pt idx="84">
                  <c:v>389.68462549277268</c:v>
                </c:pt>
                <c:pt idx="85">
                  <c:v>395.00657030223385</c:v>
                </c:pt>
                <c:pt idx="86">
                  <c:v>393.16688567674112</c:v>
                </c:pt>
                <c:pt idx="87">
                  <c:v>398.81734559789749</c:v>
                </c:pt>
                <c:pt idx="88">
                  <c:v>400.19710906701704</c:v>
                </c:pt>
                <c:pt idx="89">
                  <c:v>400</c:v>
                </c:pt>
                <c:pt idx="90">
                  <c:v>394.80946123521682</c:v>
                </c:pt>
                <c:pt idx="91">
                  <c:v>393.42969776609726</c:v>
                </c:pt>
                <c:pt idx="92">
                  <c:v>391.45860709592637</c:v>
                </c:pt>
                <c:pt idx="93">
                  <c:v>383.96846254927726</c:v>
                </c:pt>
                <c:pt idx="94">
                  <c:v>382.8515111695138</c:v>
                </c:pt>
                <c:pt idx="95">
                  <c:v>394.08672798948749</c:v>
                </c:pt>
                <c:pt idx="96">
                  <c:v>404.20499342969777</c:v>
                </c:pt>
                <c:pt idx="97">
                  <c:v>419.57950065703022</c:v>
                </c:pt>
                <c:pt idx="98">
                  <c:v>418.00262812089352</c:v>
                </c:pt>
                <c:pt idx="99">
                  <c:v>404.46780551905385</c:v>
                </c:pt>
                <c:pt idx="100">
                  <c:v>406.30749014454665</c:v>
                </c:pt>
                <c:pt idx="101">
                  <c:v>406.70170827858078</c:v>
                </c:pt>
                <c:pt idx="102">
                  <c:v>406.0446780551905</c:v>
                </c:pt>
                <c:pt idx="103">
                  <c:v>410.90670170827855</c:v>
                </c:pt>
                <c:pt idx="104">
                  <c:v>397.56898817345592</c:v>
                </c:pt>
                <c:pt idx="105">
                  <c:v>380.09198423127464</c:v>
                </c:pt>
                <c:pt idx="106">
                  <c:v>371.9448094612352</c:v>
                </c:pt>
                <c:pt idx="107">
                  <c:v>403.0880420499343</c:v>
                </c:pt>
                <c:pt idx="108">
                  <c:v>402.89093298291721</c:v>
                </c:pt>
                <c:pt idx="109">
                  <c:v>410.51248357424436</c:v>
                </c:pt>
                <c:pt idx="110">
                  <c:v>418.13403416557162</c:v>
                </c:pt>
                <c:pt idx="111">
                  <c:v>408.67279894875162</c:v>
                </c:pt>
                <c:pt idx="112">
                  <c:v>409.00131406044676</c:v>
                </c:pt>
                <c:pt idx="113">
                  <c:v>400.13140604467804</c:v>
                </c:pt>
                <c:pt idx="114">
                  <c:v>389.75032851511168</c:v>
                </c:pt>
                <c:pt idx="115">
                  <c:v>403.54796320630749</c:v>
                </c:pt>
                <c:pt idx="116">
                  <c:v>420.49934296977659</c:v>
                </c:pt>
                <c:pt idx="117">
                  <c:v>420.49934296977659</c:v>
                </c:pt>
                <c:pt idx="118">
                  <c:v>421.15637319316681</c:v>
                </c:pt>
                <c:pt idx="119">
                  <c:v>420.49934296977659</c:v>
                </c:pt>
                <c:pt idx="120">
                  <c:v>417.54270696452033</c:v>
                </c:pt>
                <c:pt idx="121">
                  <c:v>416.22864651773983</c:v>
                </c:pt>
                <c:pt idx="122">
                  <c:v>425.75558475689877</c:v>
                </c:pt>
                <c:pt idx="123">
                  <c:v>418.52825229960581</c:v>
                </c:pt>
                <c:pt idx="124">
                  <c:v>416.55716162943492</c:v>
                </c:pt>
                <c:pt idx="125">
                  <c:v>411.30091984231274</c:v>
                </c:pt>
                <c:pt idx="126">
                  <c:v>410.31537450722732</c:v>
                </c:pt>
                <c:pt idx="127">
                  <c:v>403.74507227332458</c:v>
                </c:pt>
                <c:pt idx="128">
                  <c:v>401.77398160315374</c:v>
                </c:pt>
                <c:pt idx="129">
                  <c:v>411.62943495400788</c:v>
                </c:pt>
                <c:pt idx="130">
                  <c:v>406.37319316688564</c:v>
                </c:pt>
                <c:pt idx="131">
                  <c:v>399.48094612352168</c:v>
                </c:pt>
                <c:pt idx="132">
                  <c:v>398.16031537450721</c:v>
                </c:pt>
                <c:pt idx="133">
                  <c:v>396.51773981603151</c:v>
                </c:pt>
                <c:pt idx="134">
                  <c:v>391.91852825229955</c:v>
                </c:pt>
                <c:pt idx="135">
                  <c:v>395.20367936925095</c:v>
                </c:pt>
                <c:pt idx="136">
                  <c:v>393.23258869908017</c:v>
                </c:pt>
                <c:pt idx="137">
                  <c:v>386.66228646517737</c:v>
                </c:pt>
                <c:pt idx="138">
                  <c:v>386.66228646517737</c:v>
                </c:pt>
                <c:pt idx="139">
                  <c:v>387.64783180026279</c:v>
                </c:pt>
                <c:pt idx="140">
                  <c:v>382.72010512483575</c:v>
                </c:pt>
                <c:pt idx="141">
                  <c:v>378.1208935611038</c:v>
                </c:pt>
                <c:pt idx="142">
                  <c:v>375.16425755584754</c:v>
                </c:pt>
                <c:pt idx="143">
                  <c:v>363.33771353482257</c:v>
                </c:pt>
                <c:pt idx="144">
                  <c:v>357.75295663600525</c:v>
                </c:pt>
                <c:pt idx="145">
                  <c:v>365.96583442838369</c:v>
                </c:pt>
                <c:pt idx="146">
                  <c:v>374.17871222076218</c:v>
                </c:pt>
                <c:pt idx="147">
                  <c:v>378.77792378449408</c:v>
                </c:pt>
                <c:pt idx="148">
                  <c:v>380.09198423127464</c:v>
                </c:pt>
                <c:pt idx="149">
                  <c:v>370.2365308804205</c:v>
                </c:pt>
                <c:pt idx="150">
                  <c:v>389.94743758212877</c:v>
                </c:pt>
                <c:pt idx="151">
                  <c:v>384.03416557161631</c:v>
                </c:pt>
                <c:pt idx="152">
                  <c:v>393.56110381077525</c:v>
                </c:pt>
                <c:pt idx="153">
                  <c:v>386.33377135348223</c:v>
                </c:pt>
                <c:pt idx="154">
                  <c:v>384.3626806833114</c:v>
                </c:pt>
                <c:pt idx="155">
                  <c:v>378.1208935611038</c:v>
                </c:pt>
                <c:pt idx="156">
                  <c:v>383.70565045992112</c:v>
                </c:pt>
                <c:pt idx="157">
                  <c:v>379.43495400788436</c:v>
                </c:pt>
                <c:pt idx="158">
                  <c:v>379.10643889618922</c:v>
                </c:pt>
                <c:pt idx="159">
                  <c:v>384.69119579500654</c:v>
                </c:pt>
                <c:pt idx="160">
                  <c:v>378.1208935611038</c:v>
                </c:pt>
                <c:pt idx="161">
                  <c:v>379.76346911957944</c:v>
                </c:pt>
                <c:pt idx="162">
                  <c:v>379.43495400788436</c:v>
                </c:pt>
                <c:pt idx="163">
                  <c:v>375.16425755584754</c:v>
                </c:pt>
                <c:pt idx="164">
                  <c:v>377.13534822601838</c:v>
                </c:pt>
                <c:pt idx="165">
                  <c:v>374.50722733245726</c:v>
                </c:pt>
                <c:pt idx="166">
                  <c:v>380.42049934296978</c:v>
                </c:pt>
                <c:pt idx="167">
                  <c:v>392.24704336399475</c:v>
                </c:pt>
                <c:pt idx="168">
                  <c:v>390.60446780551905</c:v>
                </c:pt>
                <c:pt idx="169">
                  <c:v>390.60446780551905</c:v>
                </c:pt>
                <c:pt idx="170">
                  <c:v>384.69119579500654</c:v>
                </c:pt>
                <c:pt idx="171">
                  <c:v>360.38107752956637</c:v>
                </c:pt>
                <c:pt idx="172">
                  <c:v>352.16819973718793</c:v>
                </c:pt>
                <c:pt idx="173">
                  <c:v>355.12483574244413</c:v>
                </c:pt>
                <c:pt idx="174">
                  <c:v>353.48226018396844</c:v>
                </c:pt>
                <c:pt idx="175">
                  <c:v>348.22601839684626</c:v>
                </c:pt>
                <c:pt idx="176">
                  <c:v>340.3416557161629</c:v>
                </c:pt>
                <c:pt idx="177">
                  <c:v>335.08541392904073</c:v>
                </c:pt>
                <c:pt idx="178">
                  <c:v>343.29829172141916</c:v>
                </c:pt>
                <c:pt idx="179">
                  <c:v>343.29829172141916</c:v>
                </c:pt>
                <c:pt idx="180">
                  <c:v>342.96977660972408</c:v>
                </c:pt>
                <c:pt idx="181">
                  <c:v>352.49671484888302</c:v>
                </c:pt>
                <c:pt idx="182">
                  <c:v>355.45335085413927</c:v>
                </c:pt>
                <c:pt idx="183">
                  <c:v>358.08147174770039</c:v>
                </c:pt>
                <c:pt idx="184">
                  <c:v>345.92641261498028</c:v>
                </c:pt>
                <c:pt idx="185">
                  <c:v>357.75295663600525</c:v>
                </c:pt>
                <c:pt idx="186">
                  <c:v>338.37056504599212</c:v>
                </c:pt>
                <c:pt idx="187">
                  <c:v>359.39553219448095</c:v>
                </c:pt>
                <c:pt idx="188">
                  <c:v>357.75295663600525</c:v>
                </c:pt>
                <c:pt idx="189">
                  <c:v>357.75295663600525</c:v>
                </c:pt>
                <c:pt idx="190">
                  <c:v>378.77792378449408</c:v>
                </c:pt>
                <c:pt idx="191">
                  <c:v>382.06307490144542</c:v>
                </c:pt>
                <c:pt idx="192">
                  <c:v>385.34822601839682</c:v>
                </c:pt>
                <c:pt idx="193">
                  <c:v>386.33377135348223</c:v>
                </c:pt>
                <c:pt idx="194">
                  <c:v>385.67674113009201</c:v>
                </c:pt>
                <c:pt idx="195">
                  <c:v>376.80683311432324</c:v>
                </c:pt>
                <c:pt idx="196">
                  <c:v>378.44940867279894</c:v>
                </c:pt>
                <c:pt idx="197">
                  <c:v>384.03416557161631</c:v>
                </c:pt>
                <c:pt idx="198">
                  <c:v>394.87516425755587</c:v>
                </c:pt>
                <c:pt idx="199">
                  <c:v>379.43495400788436</c:v>
                </c:pt>
                <c:pt idx="200">
                  <c:v>366.29434954007883</c:v>
                </c:pt>
                <c:pt idx="201">
                  <c:v>363.66622864651771</c:v>
                </c:pt>
                <c:pt idx="202">
                  <c:v>357.09592641261497</c:v>
                </c:pt>
                <c:pt idx="203">
                  <c:v>365.30880420499341</c:v>
                </c:pt>
                <c:pt idx="204">
                  <c:v>372.86465177398156</c:v>
                </c:pt>
                <c:pt idx="205">
                  <c:v>375.16425755584754</c:v>
                </c:pt>
                <c:pt idx="206">
                  <c:v>360.31537450722732</c:v>
                </c:pt>
                <c:pt idx="207">
                  <c:v>359.65834428383704</c:v>
                </c:pt>
                <c:pt idx="208">
                  <c:v>348.3574244415243</c:v>
                </c:pt>
                <c:pt idx="209">
                  <c:v>358.21287779237844</c:v>
                </c:pt>
                <c:pt idx="210">
                  <c:v>362.15505913272006</c:v>
                </c:pt>
                <c:pt idx="211">
                  <c:v>357.8843626806833</c:v>
                </c:pt>
                <c:pt idx="212">
                  <c:v>354.9277266754271</c:v>
                </c:pt>
                <c:pt idx="213">
                  <c:v>354.9277266754271</c:v>
                </c:pt>
                <c:pt idx="214">
                  <c:v>346.97766097240475</c:v>
                </c:pt>
                <c:pt idx="215">
                  <c:v>346.64914586070955</c:v>
                </c:pt>
                <c:pt idx="216">
                  <c:v>345.40078843626804</c:v>
                </c:pt>
                <c:pt idx="217">
                  <c:v>346.05781865965832</c:v>
                </c:pt>
                <c:pt idx="218">
                  <c:v>341.52431011826542</c:v>
                </c:pt>
                <c:pt idx="219">
                  <c:v>338.23915900131402</c:v>
                </c:pt>
                <c:pt idx="220">
                  <c:v>335.34822601839682</c:v>
                </c:pt>
                <c:pt idx="221">
                  <c:v>332.06307490144548</c:v>
                </c:pt>
                <c:pt idx="222">
                  <c:v>326.80683311432324</c:v>
                </c:pt>
                <c:pt idx="223">
                  <c:v>317.73981603153743</c:v>
                </c:pt>
                <c:pt idx="224">
                  <c:v>317.54270696452033</c:v>
                </c:pt>
                <c:pt idx="225">
                  <c:v>319.11957950065704</c:v>
                </c:pt>
                <c:pt idx="226">
                  <c:v>317.93692509855452</c:v>
                </c:pt>
                <c:pt idx="227">
                  <c:v>319.18528252299603</c:v>
                </c:pt>
                <c:pt idx="228">
                  <c:v>316.55716162943492</c:v>
                </c:pt>
                <c:pt idx="229">
                  <c:v>321.35348226018391</c:v>
                </c:pt>
                <c:pt idx="230">
                  <c:v>323.91590013140603</c:v>
                </c:pt>
                <c:pt idx="231">
                  <c:v>321.61629434954006</c:v>
                </c:pt>
                <c:pt idx="232">
                  <c:v>312.74638633377134</c:v>
                </c:pt>
                <c:pt idx="233">
                  <c:v>312.74638633377134</c:v>
                </c:pt>
                <c:pt idx="234">
                  <c:v>327.20105124835737</c:v>
                </c:pt>
                <c:pt idx="235">
                  <c:v>323.91590013140603</c:v>
                </c:pt>
                <c:pt idx="236">
                  <c:v>322.27332457293033</c:v>
                </c:pt>
                <c:pt idx="237">
                  <c:v>318.6596583442838</c:v>
                </c:pt>
                <c:pt idx="238">
                  <c:v>324.90144546649145</c:v>
                </c:pt>
                <c:pt idx="239">
                  <c:v>317.67411300919844</c:v>
                </c:pt>
                <c:pt idx="240">
                  <c:v>318.6596583442838</c:v>
                </c:pt>
                <c:pt idx="241">
                  <c:v>309.46123521681994</c:v>
                </c:pt>
                <c:pt idx="242">
                  <c:v>296.97766097240475</c:v>
                </c:pt>
                <c:pt idx="243">
                  <c:v>297.96320630749017</c:v>
                </c:pt>
                <c:pt idx="244">
                  <c:v>335.86727989487514</c:v>
                </c:pt>
                <c:pt idx="245">
                  <c:v>300.26281208935609</c:v>
                </c:pt>
                <c:pt idx="246">
                  <c:v>297.30617608409983</c:v>
                </c:pt>
                <c:pt idx="247">
                  <c:v>294.34954007884357</c:v>
                </c:pt>
                <c:pt idx="248">
                  <c:v>294.02102496714849</c:v>
                </c:pt>
                <c:pt idx="249">
                  <c:v>288.76478318002631</c:v>
                </c:pt>
                <c:pt idx="250">
                  <c:v>295.00657030223385</c:v>
                </c:pt>
                <c:pt idx="251">
                  <c:v>304.20499342969771</c:v>
                </c:pt>
                <c:pt idx="252">
                  <c:v>297.96320630749017</c:v>
                </c:pt>
                <c:pt idx="253">
                  <c:v>295.00657030223385</c:v>
                </c:pt>
                <c:pt idx="254">
                  <c:v>289.42181340341654</c:v>
                </c:pt>
                <c:pt idx="255">
                  <c:v>283.83705650459922</c:v>
                </c:pt>
                <c:pt idx="256">
                  <c:v>280.88042049934296</c:v>
                </c:pt>
                <c:pt idx="257">
                  <c:v>286.13666228646514</c:v>
                </c:pt>
                <c:pt idx="258">
                  <c:v>282.85151116951374</c:v>
                </c:pt>
                <c:pt idx="259">
                  <c:v>277.59526938239156</c:v>
                </c:pt>
                <c:pt idx="260">
                  <c:v>280.88042049934296</c:v>
                </c:pt>
                <c:pt idx="261">
                  <c:v>287.4507227332457</c:v>
                </c:pt>
                <c:pt idx="262">
                  <c:v>285.47963206307492</c:v>
                </c:pt>
                <c:pt idx="263">
                  <c:v>284.16557161629436</c:v>
                </c:pt>
                <c:pt idx="264">
                  <c:v>274.31011826544022</c:v>
                </c:pt>
                <c:pt idx="265">
                  <c:v>274.31011826544022</c:v>
                </c:pt>
                <c:pt idx="266">
                  <c:v>278.25229960578184</c:v>
                </c:pt>
                <c:pt idx="267">
                  <c:v>294.02102496714849</c:v>
                </c:pt>
                <c:pt idx="268">
                  <c:v>294.02102496714849</c:v>
                </c:pt>
                <c:pt idx="269">
                  <c:v>286.13666228646514</c:v>
                </c:pt>
                <c:pt idx="270">
                  <c:v>275.95269382391587</c:v>
                </c:pt>
                <c:pt idx="271">
                  <c:v>268.39684625492771</c:v>
                </c:pt>
                <c:pt idx="272">
                  <c:v>263.14060446780547</c:v>
                </c:pt>
                <c:pt idx="273">
                  <c:v>256.2417871222076</c:v>
                </c:pt>
                <c:pt idx="274">
                  <c:v>256.2417871222076</c:v>
                </c:pt>
                <c:pt idx="275">
                  <c:v>256.2417871222076</c:v>
                </c:pt>
                <c:pt idx="276">
                  <c:v>256.2417871222076</c:v>
                </c:pt>
                <c:pt idx="277">
                  <c:v>264.12614980289095</c:v>
                </c:pt>
                <c:pt idx="278">
                  <c:v>266.09724047306173</c:v>
                </c:pt>
                <c:pt idx="279">
                  <c:v>258.86990801576871</c:v>
                </c:pt>
                <c:pt idx="280">
                  <c:v>254.92772667542704</c:v>
                </c:pt>
                <c:pt idx="281">
                  <c:v>238.50197109067014</c:v>
                </c:pt>
                <c:pt idx="282">
                  <c:v>244.41524310118265</c:v>
                </c:pt>
                <c:pt idx="283">
                  <c:v>249.34296977660972</c:v>
                </c:pt>
                <c:pt idx="284">
                  <c:v>238.17345597897503</c:v>
                </c:pt>
                <c:pt idx="285">
                  <c:v>235.21681997371877</c:v>
                </c:pt>
                <c:pt idx="286">
                  <c:v>227.33245729303547</c:v>
                </c:pt>
                <c:pt idx="287">
                  <c:v>231.93166885676737</c:v>
                </c:pt>
                <c:pt idx="288">
                  <c:v>238.83048620236531</c:v>
                </c:pt>
                <c:pt idx="289">
                  <c:v>252.95663600525623</c:v>
                </c:pt>
                <c:pt idx="290">
                  <c:v>249.01445466491455</c:v>
                </c:pt>
                <c:pt idx="291">
                  <c:v>255.25624178712221</c:v>
                </c:pt>
                <c:pt idx="292">
                  <c:v>262.15505913272011</c:v>
                </c:pt>
                <c:pt idx="293">
                  <c:v>252.95663600525623</c:v>
                </c:pt>
                <c:pt idx="294">
                  <c:v>258.86990801576871</c:v>
                </c:pt>
                <c:pt idx="295">
                  <c:v>320.76215505913268</c:v>
                </c:pt>
                <c:pt idx="296">
                  <c:v>259.85545335085413</c:v>
                </c:pt>
                <c:pt idx="297">
                  <c:v>259.52693823915899</c:v>
                </c:pt>
                <c:pt idx="298">
                  <c:v>260.18396846254927</c:v>
                </c:pt>
                <c:pt idx="299">
                  <c:v>251.97109067017084</c:v>
                </c:pt>
                <c:pt idx="300">
                  <c:v>245.72930354796318</c:v>
                </c:pt>
                <c:pt idx="301">
                  <c:v>250.65703022339025</c:v>
                </c:pt>
                <c:pt idx="302">
                  <c:v>246.05781865965835</c:v>
                </c:pt>
                <c:pt idx="303">
                  <c:v>236.53088042049933</c:v>
                </c:pt>
                <c:pt idx="304">
                  <c:v>245.72930354796318</c:v>
                </c:pt>
                <c:pt idx="305">
                  <c:v>240.14454664914584</c:v>
                </c:pt>
                <c:pt idx="306">
                  <c:v>223.39027595269383</c:v>
                </c:pt>
                <c:pt idx="307">
                  <c:v>231.60315374507226</c:v>
                </c:pt>
                <c:pt idx="308">
                  <c:v>226.01839684625492</c:v>
                </c:pt>
                <c:pt idx="309">
                  <c:v>231.60315374507226</c:v>
                </c:pt>
                <c:pt idx="310">
                  <c:v>238.83048620236531</c:v>
                </c:pt>
                <c:pt idx="311">
                  <c:v>236.85939553219444</c:v>
                </c:pt>
                <c:pt idx="312">
                  <c:v>235.21681997371877</c:v>
                </c:pt>
                <c:pt idx="313">
                  <c:v>233.57424441524307</c:v>
                </c:pt>
                <c:pt idx="314">
                  <c:v>226.34691195795008</c:v>
                </c:pt>
                <c:pt idx="315">
                  <c:v>220.43363994743754</c:v>
                </c:pt>
                <c:pt idx="316">
                  <c:v>244.08672798948749</c:v>
                </c:pt>
                <c:pt idx="317">
                  <c:v>246.58344283837056</c:v>
                </c:pt>
                <c:pt idx="318">
                  <c:v>243.29829172141919</c:v>
                </c:pt>
                <c:pt idx="319">
                  <c:v>237.18791064388961</c:v>
                </c:pt>
                <c:pt idx="320">
                  <c:v>228.97503285151117</c:v>
                </c:pt>
                <c:pt idx="321">
                  <c:v>226.6754270696452</c:v>
                </c:pt>
                <c:pt idx="322">
                  <c:v>227.98948751642575</c:v>
                </c:pt>
                <c:pt idx="323">
                  <c:v>226.34691195795008</c:v>
                </c:pt>
                <c:pt idx="324">
                  <c:v>219.18528252299603</c:v>
                </c:pt>
                <c:pt idx="325">
                  <c:v>235.21681997371877</c:v>
                </c:pt>
                <c:pt idx="326">
                  <c:v>235.21681997371877</c:v>
                </c:pt>
                <c:pt idx="327">
                  <c:v>244.08672798948749</c:v>
                </c:pt>
                <c:pt idx="328">
                  <c:v>255.91327201051249</c:v>
                </c:pt>
                <c:pt idx="329">
                  <c:v>256.57030223390274</c:v>
                </c:pt>
                <c:pt idx="330">
                  <c:v>263.79763469119575</c:v>
                </c:pt>
                <c:pt idx="331">
                  <c:v>265.76872536136665</c:v>
                </c:pt>
                <c:pt idx="332">
                  <c:v>268.06833114323257</c:v>
                </c:pt>
                <c:pt idx="333">
                  <c:v>273.98160315374508</c:v>
                </c:pt>
                <c:pt idx="334">
                  <c:v>278.25229960578184</c:v>
                </c:pt>
                <c:pt idx="335">
                  <c:v>273.3245729303548</c:v>
                </c:pt>
                <c:pt idx="336">
                  <c:v>265.76872536136665</c:v>
                </c:pt>
                <c:pt idx="337">
                  <c:v>272.01051248357425</c:v>
                </c:pt>
                <c:pt idx="338">
                  <c:v>275.62417871222078</c:v>
                </c:pt>
                <c:pt idx="339">
                  <c:v>274.31011826544022</c:v>
                </c:pt>
                <c:pt idx="340">
                  <c:v>266.75427069645201</c:v>
                </c:pt>
                <c:pt idx="341">
                  <c:v>262.81208935611039</c:v>
                </c:pt>
                <c:pt idx="342">
                  <c:v>266.09724047306173</c:v>
                </c:pt>
                <c:pt idx="343">
                  <c:v>269.38239159001313</c:v>
                </c:pt>
                <c:pt idx="344">
                  <c:v>265.11169513797637</c:v>
                </c:pt>
                <c:pt idx="345">
                  <c:v>260.51248357424441</c:v>
                </c:pt>
                <c:pt idx="346">
                  <c:v>253.61366622864651</c:v>
                </c:pt>
                <c:pt idx="347">
                  <c:v>253.94218134034165</c:v>
                </c:pt>
                <c:pt idx="348">
                  <c:v>251.64257555847567</c:v>
                </c:pt>
                <c:pt idx="349">
                  <c:v>248.02890932982916</c:v>
                </c:pt>
                <c:pt idx="350">
                  <c:v>252.29960578186595</c:v>
                </c:pt>
                <c:pt idx="351">
                  <c:v>244.74375821287779</c:v>
                </c:pt>
                <c:pt idx="352">
                  <c:v>243.75821287779237</c:v>
                </c:pt>
                <c:pt idx="353">
                  <c:v>243.75821287779237</c:v>
                </c:pt>
                <c:pt idx="354">
                  <c:v>240.80157687253612</c:v>
                </c:pt>
                <c:pt idx="355">
                  <c:v>245.0722733245729</c:v>
                </c:pt>
                <c:pt idx="356">
                  <c:v>241.13009198423129</c:v>
                </c:pt>
                <c:pt idx="357">
                  <c:v>245.40078843626807</c:v>
                </c:pt>
                <c:pt idx="358">
                  <c:v>246.7148488830486</c:v>
                </c:pt>
                <c:pt idx="359">
                  <c:v>244.08672798948749</c:v>
                </c:pt>
                <c:pt idx="360">
                  <c:v>240.47306176084101</c:v>
                </c:pt>
                <c:pt idx="361">
                  <c:v>243.75821287779237</c:v>
                </c:pt>
                <c:pt idx="362">
                  <c:v>242.77266754270698</c:v>
                </c:pt>
                <c:pt idx="363">
                  <c:v>247.70039421813405</c:v>
                </c:pt>
                <c:pt idx="364">
                  <c:v>337.51642575558475</c:v>
                </c:pt>
                <c:pt idx="365">
                  <c:v>259.19842312746385</c:v>
                </c:pt>
                <c:pt idx="366">
                  <c:v>260.18396846254927</c:v>
                </c:pt>
                <c:pt idx="367">
                  <c:v>258.21287779237844</c:v>
                </c:pt>
                <c:pt idx="368">
                  <c:v>258.54139290407358</c:v>
                </c:pt>
                <c:pt idx="369">
                  <c:v>259.19842312746385</c:v>
                </c:pt>
                <c:pt idx="370">
                  <c:v>246.05781865965835</c:v>
                </c:pt>
                <c:pt idx="371">
                  <c:v>233.90275952693824</c:v>
                </c:pt>
                <c:pt idx="372">
                  <c:v>233.90275952693824</c:v>
                </c:pt>
                <c:pt idx="373">
                  <c:v>223.06176084099869</c:v>
                </c:pt>
                <c:pt idx="374">
                  <c:v>219.44809461235215</c:v>
                </c:pt>
                <c:pt idx="375">
                  <c:v>218.79106438896187</c:v>
                </c:pt>
                <c:pt idx="376">
                  <c:v>214.84888304862025</c:v>
                </c:pt>
                <c:pt idx="377">
                  <c:v>218.46254927726673</c:v>
                </c:pt>
                <c:pt idx="378">
                  <c:v>218.46254927726673</c:v>
                </c:pt>
                <c:pt idx="379">
                  <c:v>239.81603153745073</c:v>
                </c:pt>
                <c:pt idx="380">
                  <c:v>227.00394218134031</c:v>
                </c:pt>
                <c:pt idx="381">
                  <c:v>224.37582128777922</c:v>
                </c:pt>
                <c:pt idx="382">
                  <c:v>217.47700394218134</c:v>
                </c:pt>
                <c:pt idx="383">
                  <c:v>209.59264126149802</c:v>
                </c:pt>
                <c:pt idx="384">
                  <c:v>213.20630749014455</c:v>
                </c:pt>
                <c:pt idx="385">
                  <c:v>208.93561103810774</c:v>
                </c:pt>
                <c:pt idx="386">
                  <c:v>207.22733245729302</c:v>
                </c:pt>
                <c:pt idx="387">
                  <c:v>207.29303547963207</c:v>
                </c:pt>
                <c:pt idx="388">
                  <c:v>220.76215505913271</c:v>
                </c:pt>
                <c:pt idx="389">
                  <c:v>213.8633377135348</c:v>
                </c:pt>
                <c:pt idx="390">
                  <c:v>218.46254927726673</c:v>
                </c:pt>
                <c:pt idx="391">
                  <c:v>226.6754270696452</c:v>
                </c:pt>
                <c:pt idx="392">
                  <c:v>209.26412614980291</c:v>
                </c:pt>
                <c:pt idx="393">
                  <c:v>208.27858081471746</c:v>
                </c:pt>
                <c:pt idx="394">
                  <c:v>201.70827858081469</c:v>
                </c:pt>
                <c:pt idx="395">
                  <c:v>192.83837056504601</c:v>
                </c:pt>
                <c:pt idx="396">
                  <c:v>183.96846254927726</c:v>
                </c:pt>
                <c:pt idx="397">
                  <c:v>181.66885676741128</c:v>
                </c:pt>
                <c:pt idx="398">
                  <c:v>173.12746386333771</c:v>
                </c:pt>
                <c:pt idx="399">
                  <c:v>182.32588699080156</c:v>
                </c:pt>
                <c:pt idx="400">
                  <c:v>181.66885676741128</c:v>
                </c:pt>
                <c:pt idx="401">
                  <c:v>187.58212877792377</c:v>
                </c:pt>
                <c:pt idx="402">
                  <c:v>187.91064388961891</c:v>
                </c:pt>
                <c:pt idx="403">
                  <c:v>180.68331143232587</c:v>
                </c:pt>
                <c:pt idx="404">
                  <c:v>171.81340341655715</c:v>
                </c:pt>
                <c:pt idx="405">
                  <c:v>152.43101182654402</c:v>
                </c:pt>
                <c:pt idx="406">
                  <c:v>146.84625492772668</c:v>
                </c:pt>
                <c:pt idx="407">
                  <c:v>134.69119579500656</c:v>
                </c:pt>
                <c:pt idx="408">
                  <c:v>134.69119579500656</c:v>
                </c:pt>
                <c:pt idx="409">
                  <c:v>139.29040735873849</c:v>
                </c:pt>
                <c:pt idx="410">
                  <c:v>139.29040735873849</c:v>
                </c:pt>
                <c:pt idx="411">
                  <c:v>136.6622864651774</c:v>
                </c:pt>
                <c:pt idx="412">
                  <c:v>127.46386333771352</c:v>
                </c:pt>
                <c:pt idx="413">
                  <c:v>137.31931668856765</c:v>
                </c:pt>
                <c:pt idx="414">
                  <c:v>117.60840998685939</c:v>
                </c:pt>
                <c:pt idx="415">
                  <c:v>107.09592641261499</c:v>
                </c:pt>
                <c:pt idx="416">
                  <c:v>107.42444152431013</c:v>
                </c:pt>
                <c:pt idx="417">
                  <c:v>97.240473061760838</c:v>
                </c:pt>
                <c:pt idx="418">
                  <c:v>89.356110381077528</c:v>
                </c:pt>
                <c:pt idx="419">
                  <c:v>84.099868593955321</c:v>
                </c:pt>
                <c:pt idx="420">
                  <c:v>86.070959264126145</c:v>
                </c:pt>
                <c:pt idx="421">
                  <c:v>83.771353482260182</c:v>
                </c:pt>
                <c:pt idx="422">
                  <c:v>81.143232588699078</c:v>
                </c:pt>
                <c:pt idx="423">
                  <c:v>79.829172141918534</c:v>
                </c:pt>
                <c:pt idx="424">
                  <c:v>107.42444152431013</c:v>
                </c:pt>
                <c:pt idx="425">
                  <c:v>116.62286465177398</c:v>
                </c:pt>
                <c:pt idx="426">
                  <c:v>117.60840998685939</c:v>
                </c:pt>
                <c:pt idx="427">
                  <c:v>125.82128777923784</c:v>
                </c:pt>
                <c:pt idx="428">
                  <c:v>135.67674113009198</c:v>
                </c:pt>
                <c:pt idx="429">
                  <c:v>135.0197109067017</c:v>
                </c:pt>
                <c:pt idx="430">
                  <c:v>129.7634691195795</c:v>
                </c:pt>
                <c:pt idx="431">
                  <c:v>143.88961892247042</c:v>
                </c:pt>
                <c:pt idx="432">
                  <c:v>146.1892247043364</c:v>
                </c:pt>
                <c:pt idx="433">
                  <c:v>141.91852825229961</c:v>
                </c:pt>
                <c:pt idx="434">
                  <c:v>146.1892247043364</c:v>
                </c:pt>
                <c:pt idx="435">
                  <c:v>130.09198423127464</c:v>
                </c:pt>
                <c:pt idx="436">
                  <c:v>93.823915900131396</c:v>
                </c:pt>
                <c:pt idx="437">
                  <c:v>106.76741130091983</c:v>
                </c:pt>
                <c:pt idx="438">
                  <c:v>101.1826544021025</c:v>
                </c:pt>
                <c:pt idx="439">
                  <c:v>116.95137976346912</c:v>
                </c:pt>
                <c:pt idx="440">
                  <c:v>125.16425755584757</c:v>
                </c:pt>
                <c:pt idx="441">
                  <c:v>131.4060446780552</c:v>
                </c:pt>
                <c:pt idx="442">
                  <c:v>133.70565045992117</c:v>
                </c:pt>
                <c:pt idx="443">
                  <c:v>136.6622864651774</c:v>
                </c:pt>
                <c:pt idx="444">
                  <c:v>135.34822601839684</c:v>
                </c:pt>
                <c:pt idx="445">
                  <c:v>140.27595269382391</c:v>
                </c:pt>
                <c:pt idx="446">
                  <c:v>118.5939553219448</c:v>
                </c:pt>
                <c:pt idx="447">
                  <c:v>142.904073587385</c:v>
                </c:pt>
                <c:pt idx="448">
                  <c:v>135.0197109067017</c:v>
                </c:pt>
                <c:pt idx="449">
                  <c:v>160.64388961892246</c:v>
                </c:pt>
                <c:pt idx="450">
                  <c:v>150.13140604467804</c:v>
                </c:pt>
                <c:pt idx="451">
                  <c:v>152.10249671484885</c:v>
                </c:pt>
                <c:pt idx="452">
                  <c:v>168.85676741130092</c:v>
                </c:pt>
                <c:pt idx="453">
                  <c:v>182.6544021024967</c:v>
                </c:pt>
                <c:pt idx="454">
                  <c:v>238.83048620236531</c:v>
                </c:pt>
                <c:pt idx="455">
                  <c:v>271.35348226018397</c:v>
                </c:pt>
                <c:pt idx="456">
                  <c:v>275.29566360052559</c:v>
                </c:pt>
                <c:pt idx="457">
                  <c:v>270.03942181340341</c:v>
                </c:pt>
                <c:pt idx="458">
                  <c:v>282.19448094612352</c:v>
                </c:pt>
                <c:pt idx="459">
                  <c:v>273.65308804204989</c:v>
                </c:pt>
                <c:pt idx="460">
                  <c:v>283.50854139290408</c:v>
                </c:pt>
                <c:pt idx="461">
                  <c:v>284.49408672798944</c:v>
                </c:pt>
                <c:pt idx="462">
                  <c:v>289.42181340341654</c:v>
                </c:pt>
                <c:pt idx="463">
                  <c:v>290.73587385019709</c:v>
                </c:pt>
                <c:pt idx="464">
                  <c:v>300.59132720105123</c:v>
                </c:pt>
                <c:pt idx="465">
                  <c:v>302.23390275952693</c:v>
                </c:pt>
                <c:pt idx="466">
                  <c:v>292.83837056504598</c:v>
                </c:pt>
                <c:pt idx="467">
                  <c:v>291.72141918528251</c:v>
                </c:pt>
                <c:pt idx="468">
                  <c:v>300.91984231274637</c:v>
                </c:pt>
                <c:pt idx="469">
                  <c:v>297.63469119579497</c:v>
                </c:pt>
                <c:pt idx="470">
                  <c:v>299.86859395532196</c:v>
                </c:pt>
                <c:pt idx="471">
                  <c:v>291.59001314060447</c:v>
                </c:pt>
                <c:pt idx="472">
                  <c:v>288.10775295663598</c:v>
                </c:pt>
                <c:pt idx="473">
                  <c:v>291.52431011826542</c:v>
                </c:pt>
                <c:pt idx="474">
                  <c:v>295.99211563731927</c:v>
                </c:pt>
                <c:pt idx="475">
                  <c:v>297.63469119579497</c:v>
                </c:pt>
                <c:pt idx="476">
                  <c:v>299.99999999999994</c:v>
                </c:pt>
                <c:pt idx="477">
                  <c:v>284.95400788436262</c:v>
                </c:pt>
                <c:pt idx="478">
                  <c:v>287.71353482260184</c:v>
                </c:pt>
                <c:pt idx="479">
                  <c:v>296.97766097240475</c:v>
                </c:pt>
                <c:pt idx="480">
                  <c:v>311.10381077529564</c:v>
                </c:pt>
                <c:pt idx="481">
                  <c:v>300.13140604467804</c:v>
                </c:pt>
                <c:pt idx="482">
                  <c:v>298.42312746386335</c:v>
                </c:pt>
                <c:pt idx="483">
                  <c:v>309.19842312746385</c:v>
                </c:pt>
                <c:pt idx="484">
                  <c:v>303.87647831800263</c:v>
                </c:pt>
                <c:pt idx="485">
                  <c:v>290.80157687253609</c:v>
                </c:pt>
                <c:pt idx="486">
                  <c:v>279.69776609724045</c:v>
                </c:pt>
                <c:pt idx="487">
                  <c:v>283.24572930354793</c:v>
                </c:pt>
                <c:pt idx="488">
                  <c:v>279.43495400788436</c:v>
                </c:pt>
                <c:pt idx="489">
                  <c:v>259.85545335085413</c:v>
                </c:pt>
                <c:pt idx="490">
                  <c:v>265.11169513797637</c:v>
                </c:pt>
                <c:pt idx="491">
                  <c:v>271.61629434954011</c:v>
                </c:pt>
                <c:pt idx="492">
                  <c:v>280.22339027595268</c:v>
                </c:pt>
                <c:pt idx="493">
                  <c:v>277.26675427069648</c:v>
                </c:pt>
                <c:pt idx="494">
                  <c:v>273.3245729303548</c:v>
                </c:pt>
                <c:pt idx="495">
                  <c:v>278.31800262812089</c:v>
                </c:pt>
                <c:pt idx="496">
                  <c:v>278.1208935611038</c:v>
                </c:pt>
                <c:pt idx="497">
                  <c:v>272.01051248357425</c:v>
                </c:pt>
                <c:pt idx="498">
                  <c:v>290.80157687253609</c:v>
                </c:pt>
                <c:pt idx="499">
                  <c:v>300.91984231274637</c:v>
                </c:pt>
                <c:pt idx="500">
                  <c:v>310.11826544021028</c:v>
                </c:pt>
                <c:pt idx="501">
                  <c:v>297.17477003942179</c:v>
                </c:pt>
                <c:pt idx="502">
                  <c:v>274.70433639947436</c:v>
                </c:pt>
                <c:pt idx="503">
                  <c:v>275.62417871222078</c:v>
                </c:pt>
                <c:pt idx="504">
                  <c:v>282.19448094612352</c:v>
                </c:pt>
                <c:pt idx="505">
                  <c:v>281.07748486096614</c:v>
                </c:pt>
                <c:pt idx="506">
                  <c:v>279.96491012468954</c:v>
                </c:pt>
                <c:pt idx="507">
                  <c:v>278.85673923649921</c:v>
                </c:pt>
                <c:pt idx="508">
                  <c:v>277.75295476486684</c:v>
                </c:pt>
                <c:pt idx="509">
                  <c:v>276.65353934726261</c:v>
                </c:pt>
                <c:pt idx="510">
                  <c:v>275.55847568988173</c:v>
                </c:pt>
                <c:pt idx="511">
                  <c:v>268.33114323258872</c:v>
                </c:pt>
                <c:pt idx="512">
                  <c:v>265.37450722733246</c:v>
                </c:pt>
                <c:pt idx="513">
                  <c:v>273.98160315374508</c:v>
                </c:pt>
                <c:pt idx="514">
                  <c:v>257.22733245729302</c:v>
                </c:pt>
                <c:pt idx="515">
                  <c:v>250.32851511169514</c:v>
                </c:pt>
                <c:pt idx="516">
                  <c:v>234.88830486202363</c:v>
                </c:pt>
                <c:pt idx="517">
                  <c:v>235.87385019710905</c:v>
                </c:pt>
                <c:pt idx="518">
                  <c:v>229.96057818659656</c:v>
                </c:pt>
                <c:pt idx="519">
                  <c:v>230.94612352168198</c:v>
                </c:pt>
                <c:pt idx="520">
                  <c:v>254.59921156373193</c:v>
                </c:pt>
                <c:pt idx="521">
                  <c:v>264.71747700394218</c:v>
                </c:pt>
                <c:pt idx="522">
                  <c:v>257.22733245729302</c:v>
                </c:pt>
                <c:pt idx="523">
                  <c:v>245.66360052562416</c:v>
                </c:pt>
                <c:pt idx="524">
                  <c:v>248.09461235216818</c:v>
                </c:pt>
                <c:pt idx="525">
                  <c:v>224.57293035479631</c:v>
                </c:pt>
                <c:pt idx="526">
                  <c:v>210.64388961892249</c:v>
                </c:pt>
                <c:pt idx="527">
                  <c:v>220.17082785808145</c:v>
                </c:pt>
                <c:pt idx="528">
                  <c:v>230.48620236530877</c:v>
                </c:pt>
                <c:pt idx="529">
                  <c:v>217.80551905387645</c:v>
                </c:pt>
                <c:pt idx="530">
                  <c:v>217.80551905387645</c:v>
                </c:pt>
                <c:pt idx="531">
                  <c:v>218.13403416557162</c:v>
                </c:pt>
                <c:pt idx="532">
                  <c:v>224.70433639947439</c:v>
                </c:pt>
                <c:pt idx="533">
                  <c:v>245.20367936925098</c:v>
                </c:pt>
                <c:pt idx="534">
                  <c:v>253.28515111695134</c:v>
                </c:pt>
                <c:pt idx="535">
                  <c:v>273.06176084099872</c:v>
                </c:pt>
                <c:pt idx="536">
                  <c:v>283.18002628120894</c:v>
                </c:pt>
                <c:pt idx="537">
                  <c:v>280.28909329829168</c:v>
                </c:pt>
                <c:pt idx="538">
                  <c:v>287.2536136662286</c:v>
                </c:pt>
                <c:pt idx="539">
                  <c:v>259.19842312746385</c:v>
                </c:pt>
                <c:pt idx="540">
                  <c:v>249.99999999999997</c:v>
                </c:pt>
                <c:pt idx="541">
                  <c:v>242.96977660972402</c:v>
                </c:pt>
                <c:pt idx="542">
                  <c:v>248.02890932982916</c:v>
                </c:pt>
                <c:pt idx="543">
                  <c:v>253.28515111695134</c:v>
                </c:pt>
                <c:pt idx="544">
                  <c:v>255.65045992115634</c:v>
                </c:pt>
                <c:pt idx="545">
                  <c:v>245.92641261498028</c:v>
                </c:pt>
                <c:pt idx="546">
                  <c:v>242.44415243101182</c:v>
                </c:pt>
                <c:pt idx="547">
                  <c:v>240.07884362680682</c:v>
                </c:pt>
                <c:pt idx="548">
                  <c:v>250.19710906701707</c:v>
                </c:pt>
                <c:pt idx="549">
                  <c:v>261.82654402102497</c:v>
                </c:pt>
                <c:pt idx="550">
                  <c:v>260.18396846254927</c:v>
                </c:pt>
                <c:pt idx="551">
                  <c:v>254.27069645203679</c:v>
                </c:pt>
                <c:pt idx="552">
                  <c:v>273.71879106438894</c:v>
                </c:pt>
                <c:pt idx="553">
                  <c:v>302.29960578186592</c:v>
                </c:pt>
                <c:pt idx="554">
                  <c:v>324.90144546649145</c:v>
                </c:pt>
                <c:pt idx="555">
                  <c:v>331.27463863337715</c:v>
                </c:pt>
                <c:pt idx="556">
                  <c:v>335.74244415243101</c:v>
                </c:pt>
                <c:pt idx="557">
                  <c:v>352.75952693823911</c:v>
                </c:pt>
                <c:pt idx="558">
                  <c:v>349.34296977660972</c:v>
                </c:pt>
                <c:pt idx="559">
                  <c:v>336.99080157687251</c:v>
                </c:pt>
                <c:pt idx="560">
                  <c:v>319.71090670170827</c:v>
                </c:pt>
                <c:pt idx="561">
                  <c:v>310.64388961892246</c:v>
                </c:pt>
                <c:pt idx="562">
                  <c:v>310.7752956636005</c:v>
                </c:pt>
                <c:pt idx="563">
                  <c:v>319.64520367936922</c:v>
                </c:pt>
                <c:pt idx="564">
                  <c:v>353.87647831800263</c:v>
                </c:pt>
                <c:pt idx="565">
                  <c:v>340.99868593955318</c:v>
                </c:pt>
                <c:pt idx="566">
                  <c:v>326.34691195795006</c:v>
                </c:pt>
                <c:pt idx="567">
                  <c:v>332.6544021024967</c:v>
                </c:pt>
                <c:pt idx="568">
                  <c:v>353.48226018396844</c:v>
                </c:pt>
                <c:pt idx="569">
                  <c:v>362.94349540078844</c:v>
                </c:pt>
                <c:pt idx="570">
                  <c:v>347.89750328515112</c:v>
                </c:pt>
                <c:pt idx="571">
                  <c:v>391.91852825229955</c:v>
                </c:pt>
                <c:pt idx="572">
                  <c:v>404.4021024967148</c:v>
                </c:pt>
                <c:pt idx="573">
                  <c:v>336.39947437582128</c:v>
                </c:pt>
                <c:pt idx="574">
                  <c:v>313.46911957950067</c:v>
                </c:pt>
                <c:pt idx="575">
                  <c:v>273.45597897503285</c:v>
                </c:pt>
                <c:pt idx="576">
                  <c:v>285.41392904073587</c:v>
                </c:pt>
                <c:pt idx="577">
                  <c:v>316.62286465177397</c:v>
                </c:pt>
                <c:pt idx="578">
                  <c:v>335.54533508541391</c:v>
                </c:pt>
                <c:pt idx="579">
                  <c:v>331.47174770039425</c:v>
                </c:pt>
                <c:pt idx="580">
                  <c:v>313.07490144546648</c:v>
                </c:pt>
                <c:pt idx="581">
                  <c:v>281.07752956636006</c:v>
                </c:pt>
                <c:pt idx="582">
                  <c:v>284.13272010512486</c:v>
                </c:pt>
                <c:pt idx="583">
                  <c:v>287.18791064388961</c:v>
                </c:pt>
                <c:pt idx="584">
                  <c:v>302.03679369250983</c:v>
                </c:pt>
                <c:pt idx="585">
                  <c:v>302.62812089356112</c:v>
                </c:pt>
                <c:pt idx="586">
                  <c:v>304.79632063074899</c:v>
                </c:pt>
                <c:pt idx="587">
                  <c:v>294.48094612352168</c:v>
                </c:pt>
                <c:pt idx="588">
                  <c:v>290.07884362680682</c:v>
                </c:pt>
                <c:pt idx="589">
                  <c:v>291.9842312746386</c:v>
                </c:pt>
                <c:pt idx="590">
                  <c:v>290.60446780551899</c:v>
                </c:pt>
                <c:pt idx="591">
                  <c:v>282.06307490144548</c:v>
                </c:pt>
                <c:pt idx="592">
                  <c:v>290.07884362680682</c:v>
                </c:pt>
                <c:pt idx="593">
                  <c:v>291.85282522996056</c:v>
                </c:pt>
                <c:pt idx="594">
                  <c:v>273.98160315374508</c:v>
                </c:pt>
                <c:pt idx="595">
                  <c:v>270.69645203679369</c:v>
                </c:pt>
                <c:pt idx="596">
                  <c:v>294.54664914586067</c:v>
                </c:pt>
                <c:pt idx="597">
                  <c:v>279.17214191852827</c:v>
                </c:pt>
                <c:pt idx="598">
                  <c:v>287.5821287779238</c:v>
                </c:pt>
                <c:pt idx="599">
                  <c:v>285.15111695137972</c:v>
                </c:pt>
                <c:pt idx="600">
                  <c:v>282.06307490144548</c:v>
                </c:pt>
                <c:pt idx="601">
                  <c:v>306.83311432325888</c:v>
                </c:pt>
                <c:pt idx="602">
                  <c:v>333.11432325886989</c:v>
                </c:pt>
                <c:pt idx="603">
                  <c:v>363.20630749014452</c:v>
                </c:pt>
                <c:pt idx="604">
                  <c:v>349.47437582128777</c:v>
                </c:pt>
                <c:pt idx="605">
                  <c:v>394.48094612352168</c:v>
                </c:pt>
                <c:pt idx="606">
                  <c:v>387.31931668856765</c:v>
                </c:pt>
                <c:pt idx="607">
                  <c:v>376.4783180026281</c:v>
                </c:pt>
                <c:pt idx="608">
                  <c:v>381.66885676741128</c:v>
                </c:pt>
                <c:pt idx="609">
                  <c:v>379.10643889618922</c:v>
                </c:pt>
                <c:pt idx="610">
                  <c:v>366.22864651773983</c:v>
                </c:pt>
                <c:pt idx="611">
                  <c:v>366.29434954007883</c:v>
                </c:pt>
                <c:pt idx="612">
                  <c:v>368.98817345597894</c:v>
                </c:pt>
                <c:pt idx="613">
                  <c:v>370.89356110381078</c:v>
                </c:pt>
                <c:pt idx="614">
                  <c:v>362.02365308804207</c:v>
                </c:pt>
                <c:pt idx="615">
                  <c:v>370.89356110381078</c:v>
                </c:pt>
                <c:pt idx="616">
                  <c:v>370.82785808147173</c:v>
                </c:pt>
                <c:pt idx="617">
                  <c:v>378.38370565045994</c:v>
                </c:pt>
                <c:pt idx="618">
                  <c:v>396.51773981603151</c:v>
                </c:pt>
                <c:pt idx="619">
                  <c:v>416.75427069645201</c:v>
                </c:pt>
                <c:pt idx="620">
                  <c:v>426.74113009198425</c:v>
                </c:pt>
                <c:pt idx="621">
                  <c:v>388.83048620236531</c:v>
                </c:pt>
                <c:pt idx="622">
                  <c:v>411.30091984231274</c:v>
                </c:pt>
                <c:pt idx="623">
                  <c:v>412.41787122207614</c:v>
                </c:pt>
                <c:pt idx="624">
                  <c:v>413.53482260183966</c:v>
                </c:pt>
                <c:pt idx="625">
                  <c:v>415.76872536136659</c:v>
                </c:pt>
                <c:pt idx="626">
                  <c:v>399.14586070959263</c:v>
                </c:pt>
                <c:pt idx="627">
                  <c:v>400.91984231274637</c:v>
                </c:pt>
                <c:pt idx="628">
                  <c:v>399.34296977660972</c:v>
                </c:pt>
                <c:pt idx="629">
                  <c:v>402.23390275952693</c:v>
                </c:pt>
                <c:pt idx="630">
                  <c:v>398.16031537450721</c:v>
                </c:pt>
                <c:pt idx="631">
                  <c:v>385.34822601839682</c:v>
                </c:pt>
                <c:pt idx="632">
                  <c:v>384.82260183968464</c:v>
                </c:pt>
                <c:pt idx="633">
                  <c:v>388.63337713534821</c:v>
                </c:pt>
                <c:pt idx="634">
                  <c:v>372.01051248357419</c:v>
                </c:pt>
                <c:pt idx="635">
                  <c:v>357.62155059132721</c:v>
                </c:pt>
                <c:pt idx="636">
                  <c:v>356.3731931668857</c:v>
                </c:pt>
                <c:pt idx="637">
                  <c:v>340.01314060446776</c:v>
                </c:pt>
                <c:pt idx="638">
                  <c:v>348.75164257555844</c:v>
                </c:pt>
                <c:pt idx="639">
                  <c:v>342.96977660972408</c:v>
                </c:pt>
                <c:pt idx="640">
                  <c:v>339.68462549277268</c:v>
                </c:pt>
                <c:pt idx="641">
                  <c:v>358.67279894875168</c:v>
                </c:pt>
                <c:pt idx="642">
                  <c:v>359.98685939553218</c:v>
                </c:pt>
                <c:pt idx="643">
                  <c:v>368.7910643889619</c:v>
                </c:pt>
                <c:pt idx="644">
                  <c:v>359.59264126149799</c:v>
                </c:pt>
                <c:pt idx="645">
                  <c:v>350.06570302233899</c:v>
                </c:pt>
                <c:pt idx="646">
                  <c:v>363.00919842312743</c:v>
                </c:pt>
                <c:pt idx="647">
                  <c:v>353.81077529566357</c:v>
                </c:pt>
                <c:pt idx="648">
                  <c:v>364.45466491458603</c:v>
                </c:pt>
                <c:pt idx="649">
                  <c:v>380.35479632063073</c:v>
                </c:pt>
                <c:pt idx="650">
                  <c:v>392.24704336399475</c:v>
                </c:pt>
                <c:pt idx="651">
                  <c:v>396.18922470433637</c:v>
                </c:pt>
                <c:pt idx="652">
                  <c:v>391.09724047306173</c:v>
                </c:pt>
                <c:pt idx="653">
                  <c:v>386.00525624178709</c:v>
                </c:pt>
                <c:pt idx="654">
                  <c:v>377.13534822601838</c:v>
                </c:pt>
                <c:pt idx="655">
                  <c:v>393.42969776609726</c:v>
                </c:pt>
                <c:pt idx="656">
                  <c:v>409.3298291721419</c:v>
                </c:pt>
                <c:pt idx="657">
                  <c:v>410.9724047306176</c:v>
                </c:pt>
                <c:pt idx="658">
                  <c:v>413.20630749014452</c:v>
                </c:pt>
                <c:pt idx="659">
                  <c:v>415.96583442838369</c:v>
                </c:pt>
                <c:pt idx="660">
                  <c:v>404.27069645203676</c:v>
                </c:pt>
                <c:pt idx="661">
                  <c:v>402.75952693823911</c:v>
                </c:pt>
                <c:pt idx="662">
                  <c:v>405.97897503285151</c:v>
                </c:pt>
                <c:pt idx="663">
                  <c:v>416.29434954007883</c:v>
                </c:pt>
                <c:pt idx="664">
                  <c:v>416.09724047306173</c:v>
                </c:pt>
                <c:pt idx="665">
                  <c:v>416.88567674113011</c:v>
                </c:pt>
                <c:pt idx="666">
                  <c:v>410.24967148488827</c:v>
                </c:pt>
                <c:pt idx="667">
                  <c:v>420.3022339027595</c:v>
                </c:pt>
                <c:pt idx="668">
                  <c:v>420.56504599211564</c:v>
                </c:pt>
                <c:pt idx="669">
                  <c:v>426.08409986859391</c:v>
                </c:pt>
                <c:pt idx="670">
                  <c:v>434.23127463863341</c:v>
                </c:pt>
                <c:pt idx="671">
                  <c:v>438.30486202365302</c:v>
                </c:pt>
                <c:pt idx="672">
                  <c:v>435.93955321944804</c:v>
                </c:pt>
                <c:pt idx="673">
                  <c:v>434.29697766097235</c:v>
                </c:pt>
                <c:pt idx="674">
                  <c:v>450.39421813403413</c:v>
                </c:pt>
                <c:pt idx="675">
                  <c:v>448.4231274638633</c:v>
                </c:pt>
                <c:pt idx="676">
                  <c:v>439.22470433639944</c:v>
                </c:pt>
                <c:pt idx="677">
                  <c:v>436.59658344283838</c:v>
                </c:pt>
                <c:pt idx="678">
                  <c:v>431.60315374507223</c:v>
                </c:pt>
                <c:pt idx="679">
                  <c:v>426.6097240473062</c:v>
                </c:pt>
                <c:pt idx="680">
                  <c:v>426.6097240473062</c:v>
                </c:pt>
                <c:pt idx="681">
                  <c:v>427.26675427069642</c:v>
                </c:pt>
                <c:pt idx="682">
                  <c:v>434.69119579500654</c:v>
                </c:pt>
                <c:pt idx="683">
                  <c:v>439.61892247043357</c:v>
                </c:pt>
                <c:pt idx="684">
                  <c:v>434.3626806833114</c:v>
                </c:pt>
                <c:pt idx="685">
                  <c:v>436.39947437582128</c:v>
                </c:pt>
                <c:pt idx="686">
                  <c:v>432.32588699080156</c:v>
                </c:pt>
                <c:pt idx="687">
                  <c:v>438.83048620236531</c:v>
                </c:pt>
                <c:pt idx="688">
                  <c:v>431.14323258869911</c:v>
                </c:pt>
                <c:pt idx="689">
                  <c:v>426.74113009198425</c:v>
                </c:pt>
                <c:pt idx="690">
                  <c:v>426.28120893561101</c:v>
                </c:pt>
                <c:pt idx="691">
                  <c:v>425.0328515111695</c:v>
                </c:pt>
                <c:pt idx="692">
                  <c:v>423.71879106438894</c:v>
                </c:pt>
                <c:pt idx="693">
                  <c:v>421.48488830486207</c:v>
                </c:pt>
                <c:pt idx="694">
                  <c:v>418.00262812089352</c:v>
                </c:pt>
                <c:pt idx="695">
                  <c:v>420.03942181340341</c:v>
                </c:pt>
                <c:pt idx="696">
                  <c:v>417.54270696452033</c:v>
                </c:pt>
                <c:pt idx="697">
                  <c:v>411.10381077529564</c:v>
                </c:pt>
                <c:pt idx="698">
                  <c:v>409.06701708278575</c:v>
                </c:pt>
                <c:pt idx="699">
                  <c:v>416.42575558475687</c:v>
                </c:pt>
                <c:pt idx="700">
                  <c:v>417.80551905387648</c:v>
                </c:pt>
                <c:pt idx="701">
                  <c:v>414.98028909329827</c:v>
                </c:pt>
                <c:pt idx="702">
                  <c:v>415.5716162943495</c:v>
                </c:pt>
                <c:pt idx="703">
                  <c:v>416.62286465177397</c:v>
                </c:pt>
                <c:pt idx="704">
                  <c:v>419.84231274638631</c:v>
                </c:pt>
                <c:pt idx="705">
                  <c:v>423.65308804204994</c:v>
                </c:pt>
                <c:pt idx="706">
                  <c:v>422.99605781865961</c:v>
                </c:pt>
                <c:pt idx="707">
                  <c:v>425.75558475689877</c:v>
                </c:pt>
                <c:pt idx="708">
                  <c:v>419.18528252299603</c:v>
                </c:pt>
                <c:pt idx="709">
                  <c:v>423.78449408672799</c:v>
                </c:pt>
                <c:pt idx="710">
                  <c:v>423.78449408672799</c:v>
                </c:pt>
                <c:pt idx="711">
                  <c:v>429.6977660972405</c:v>
                </c:pt>
                <c:pt idx="712">
                  <c:v>432.85151116951374</c:v>
                </c:pt>
                <c:pt idx="713">
                  <c:v>429.04073587385017</c:v>
                </c:pt>
                <c:pt idx="714">
                  <c:v>431.3403416557162</c:v>
                </c:pt>
                <c:pt idx="715">
                  <c:v>427.72667542706961</c:v>
                </c:pt>
                <c:pt idx="716">
                  <c:v>420.17082785808145</c:v>
                </c:pt>
                <c:pt idx="717">
                  <c:v>414.91458607095922</c:v>
                </c:pt>
                <c:pt idx="718">
                  <c:v>431.01182654402095</c:v>
                </c:pt>
                <c:pt idx="719">
                  <c:v>439.15900131406045</c:v>
                </c:pt>
                <c:pt idx="720">
                  <c:v>440.99868593955324</c:v>
                </c:pt>
                <c:pt idx="721">
                  <c:v>431.99737187910642</c:v>
                </c:pt>
                <c:pt idx="722">
                  <c:v>434.55978975032849</c:v>
                </c:pt>
                <c:pt idx="723">
                  <c:v>437.12220762155056</c:v>
                </c:pt>
                <c:pt idx="724">
                  <c:v>425.29566360052564</c:v>
                </c:pt>
                <c:pt idx="725">
                  <c:v>419.71090670170827</c:v>
                </c:pt>
                <c:pt idx="726">
                  <c:v>409.72404730617609</c:v>
                </c:pt>
                <c:pt idx="727">
                  <c:v>401.6425755584757</c:v>
                </c:pt>
                <c:pt idx="728">
                  <c:v>403.87647831800263</c:v>
                </c:pt>
                <c:pt idx="729">
                  <c:v>399.8028909329829</c:v>
                </c:pt>
                <c:pt idx="730">
                  <c:v>403.0880420499343</c:v>
                </c:pt>
                <c:pt idx="731">
                  <c:v>399.73718791064391</c:v>
                </c:pt>
                <c:pt idx="732">
                  <c:v>397.83180026281207</c:v>
                </c:pt>
                <c:pt idx="733">
                  <c:v>395.92641261498028</c:v>
                </c:pt>
                <c:pt idx="734">
                  <c:v>383.63994743758212</c:v>
                </c:pt>
                <c:pt idx="735">
                  <c:v>388.50197109067017</c:v>
                </c:pt>
                <c:pt idx="736">
                  <c:v>382.6544021024967</c:v>
                </c:pt>
                <c:pt idx="737">
                  <c:v>363.73193166885676</c:v>
                </c:pt>
                <c:pt idx="738">
                  <c:v>375.88699080157687</c:v>
                </c:pt>
                <c:pt idx="739">
                  <c:v>372.01051248357419</c:v>
                </c:pt>
                <c:pt idx="740">
                  <c:v>375.29566360052559</c:v>
                </c:pt>
                <c:pt idx="741">
                  <c:v>375.49277266754268</c:v>
                </c:pt>
                <c:pt idx="742">
                  <c:v>377.56241787122207</c:v>
                </c:pt>
                <c:pt idx="743">
                  <c:v>379.63206307490145</c:v>
                </c:pt>
                <c:pt idx="744">
                  <c:v>367.60840998685939</c:v>
                </c:pt>
                <c:pt idx="745">
                  <c:v>370.56504599211559</c:v>
                </c:pt>
                <c:pt idx="746">
                  <c:v>368.98817345597894</c:v>
                </c:pt>
                <c:pt idx="747">
                  <c:v>360.31537450722732</c:v>
                </c:pt>
                <c:pt idx="748">
                  <c:v>371.68199737187911</c:v>
                </c:pt>
                <c:pt idx="749">
                  <c:v>379.10643889618922</c:v>
                </c:pt>
                <c:pt idx="750">
                  <c:v>378.64651773981603</c:v>
                </c:pt>
                <c:pt idx="751">
                  <c:v>356.11038107752955</c:v>
                </c:pt>
                <c:pt idx="752">
                  <c:v>348.02890932982916</c:v>
                </c:pt>
                <c:pt idx="753">
                  <c:v>342.24704336399475</c:v>
                </c:pt>
                <c:pt idx="754">
                  <c:v>334.42838370565045</c:v>
                </c:pt>
                <c:pt idx="755">
                  <c:v>327.39816031537447</c:v>
                </c:pt>
                <c:pt idx="756">
                  <c:v>312.94349540078844</c:v>
                </c:pt>
                <c:pt idx="757">
                  <c:v>310.64388961892246</c:v>
                </c:pt>
                <c:pt idx="758">
                  <c:v>321.61629434954006</c:v>
                </c:pt>
                <c:pt idx="759">
                  <c:v>317.80551905387642</c:v>
                </c:pt>
                <c:pt idx="760">
                  <c:v>323.5216819973719</c:v>
                </c:pt>
                <c:pt idx="761">
                  <c:v>337.18791064388961</c:v>
                </c:pt>
                <c:pt idx="762">
                  <c:v>327.00394218134034</c:v>
                </c:pt>
                <c:pt idx="763">
                  <c:v>346.38633377135346</c:v>
                </c:pt>
                <c:pt idx="764">
                  <c:v>352.82522996057821</c:v>
                </c:pt>
                <c:pt idx="765">
                  <c:v>362.35216819973715</c:v>
                </c:pt>
                <c:pt idx="766">
                  <c:v>356.57030223390274</c:v>
                </c:pt>
                <c:pt idx="767">
                  <c:v>360.05256241787117</c:v>
                </c:pt>
                <c:pt idx="768">
                  <c:v>359.92115637319318</c:v>
                </c:pt>
                <c:pt idx="769">
                  <c:v>370.63074901445464</c:v>
                </c:pt>
                <c:pt idx="770">
                  <c:v>359.59264126149799</c:v>
                </c:pt>
                <c:pt idx="771">
                  <c:v>375.55847568988167</c:v>
                </c:pt>
                <c:pt idx="772">
                  <c:v>378.64651773981603</c:v>
                </c:pt>
                <c:pt idx="773">
                  <c:v>374.50722733245726</c:v>
                </c:pt>
                <c:pt idx="774">
                  <c:v>359.72404730617609</c:v>
                </c:pt>
                <c:pt idx="775">
                  <c:v>358.80420499342966</c:v>
                </c:pt>
                <c:pt idx="776">
                  <c:v>355.25624178712218</c:v>
                </c:pt>
                <c:pt idx="777">
                  <c:v>367.60840998685939</c:v>
                </c:pt>
                <c:pt idx="778">
                  <c:v>373.06176084099866</c:v>
                </c:pt>
                <c:pt idx="779">
                  <c:v>394.08672798948749</c:v>
                </c:pt>
                <c:pt idx="780">
                  <c:v>384.82260183968464</c:v>
                </c:pt>
                <c:pt idx="781">
                  <c:v>410.51248357424436</c:v>
                </c:pt>
                <c:pt idx="782">
                  <c:v>404.27069645203676</c:v>
                </c:pt>
                <c:pt idx="783">
                  <c:v>403.94218134034162</c:v>
                </c:pt>
                <c:pt idx="784">
                  <c:v>402.43101182654402</c:v>
                </c:pt>
                <c:pt idx="785">
                  <c:v>396.64914586070955</c:v>
                </c:pt>
                <c:pt idx="786">
                  <c:v>424.04730617608413</c:v>
                </c:pt>
                <c:pt idx="787">
                  <c:v>425.0328515111695</c:v>
                </c:pt>
                <c:pt idx="788">
                  <c:v>428.31800262812084</c:v>
                </c:pt>
                <c:pt idx="789">
                  <c:v>439.29040735873849</c:v>
                </c:pt>
                <c:pt idx="790">
                  <c:v>433.31143232588698</c:v>
                </c:pt>
                <c:pt idx="791">
                  <c:v>439.15900131406045</c:v>
                </c:pt>
                <c:pt idx="792">
                  <c:v>438.69908015768721</c:v>
                </c:pt>
                <c:pt idx="793">
                  <c:v>440.21024967148486</c:v>
                </c:pt>
                <c:pt idx="794">
                  <c:v>449.40867279894877</c:v>
                </c:pt>
                <c:pt idx="795">
                  <c:v>449.01445466491458</c:v>
                </c:pt>
                <c:pt idx="796">
                  <c:v>458.08147174770039</c:v>
                </c:pt>
                <c:pt idx="797">
                  <c:v>464.52036793692508</c:v>
                </c:pt>
                <c:pt idx="798">
                  <c:v>459.46123521682</c:v>
                </c:pt>
                <c:pt idx="799">
                  <c:v>450.13140604467804</c:v>
                </c:pt>
                <c:pt idx="800">
                  <c:v>443.42969776609721</c:v>
                </c:pt>
                <c:pt idx="801">
                  <c:v>462.28646517739816</c:v>
                </c:pt>
                <c:pt idx="802">
                  <c:v>462.5492772667543</c:v>
                </c:pt>
                <c:pt idx="803">
                  <c:v>457.09592641261492</c:v>
                </c:pt>
                <c:pt idx="804">
                  <c:v>458.67279894875162</c:v>
                </c:pt>
                <c:pt idx="805">
                  <c:v>464.45466491458603</c:v>
                </c:pt>
                <c:pt idx="806">
                  <c:v>461.56373193166883</c:v>
                </c:pt>
                <c:pt idx="807">
                  <c:v>457.8186596583443</c:v>
                </c:pt>
                <c:pt idx="808">
                  <c:v>453.87647831800263</c:v>
                </c:pt>
                <c:pt idx="809">
                  <c:v>469.97371879106436</c:v>
                </c:pt>
                <c:pt idx="810">
                  <c:v>482.45729303547967</c:v>
                </c:pt>
                <c:pt idx="811">
                  <c:v>476.21550591327201</c:v>
                </c:pt>
                <c:pt idx="812">
                  <c:v>474.90144546649145</c:v>
                </c:pt>
                <c:pt idx="813">
                  <c:v>474.70433639947436</c:v>
                </c:pt>
                <c:pt idx="814">
                  <c:v>482.45729303547967</c:v>
                </c:pt>
                <c:pt idx="815">
                  <c:v>471.15637319316681</c:v>
                </c:pt>
                <c:pt idx="816">
                  <c:v>471.09067017082788</c:v>
                </c:pt>
                <c:pt idx="817">
                  <c:v>463.86333771353475</c:v>
                </c:pt>
                <c:pt idx="818">
                  <c:v>455.97897503285151</c:v>
                </c:pt>
                <c:pt idx="819">
                  <c:v>451.11695137976341</c:v>
                </c:pt>
                <c:pt idx="820">
                  <c:v>453.67936925098553</c:v>
                </c:pt>
                <c:pt idx="821">
                  <c:v>448.4888304862024</c:v>
                </c:pt>
                <c:pt idx="822">
                  <c:v>436.79369250985548</c:v>
                </c:pt>
                <c:pt idx="823">
                  <c:v>436.92509855453346</c:v>
                </c:pt>
                <c:pt idx="824">
                  <c:v>437.38501971090665</c:v>
                </c:pt>
                <c:pt idx="825">
                  <c:v>435.67674113009195</c:v>
                </c:pt>
                <c:pt idx="826">
                  <c:v>429.04073587385017</c:v>
                </c:pt>
                <c:pt idx="827">
                  <c:v>426.08409986859391</c:v>
                </c:pt>
                <c:pt idx="828">
                  <c:v>426.4783180026281</c:v>
                </c:pt>
                <c:pt idx="829">
                  <c:v>435.6110381077529</c:v>
                </c:pt>
                <c:pt idx="830">
                  <c:v>433.11432325886989</c:v>
                </c:pt>
                <c:pt idx="831">
                  <c:v>425.22996057818659</c:v>
                </c:pt>
                <c:pt idx="832">
                  <c:v>423.3902759526938</c:v>
                </c:pt>
                <c:pt idx="833">
                  <c:v>418.7910643889619</c:v>
                </c:pt>
                <c:pt idx="834">
                  <c:v>418.72536136662285</c:v>
                </c:pt>
                <c:pt idx="835">
                  <c:v>427.06964520367933</c:v>
                </c:pt>
                <c:pt idx="836">
                  <c:v>438.04204993429698</c:v>
                </c:pt>
                <c:pt idx="837">
                  <c:v>442.37844940867279</c:v>
                </c:pt>
                <c:pt idx="838">
                  <c:v>438.50197109067011</c:v>
                </c:pt>
                <c:pt idx="839">
                  <c:v>428.44940867279888</c:v>
                </c:pt>
                <c:pt idx="840">
                  <c:v>430.02628120893559</c:v>
                </c:pt>
                <c:pt idx="841">
                  <c:v>428.38370565045994</c:v>
                </c:pt>
                <c:pt idx="842">
                  <c:v>426.21550591327201</c:v>
                </c:pt>
                <c:pt idx="843">
                  <c:v>424.44152431011821</c:v>
                </c:pt>
                <c:pt idx="844">
                  <c:v>407.42444152431011</c:v>
                </c:pt>
                <c:pt idx="845">
                  <c:v>408.34428383705648</c:v>
                </c:pt>
                <c:pt idx="846">
                  <c:v>404.5992115637319</c:v>
                </c:pt>
                <c:pt idx="847">
                  <c:v>406.0446780551905</c:v>
                </c:pt>
                <c:pt idx="848">
                  <c:v>401.57687253613665</c:v>
                </c:pt>
                <c:pt idx="849">
                  <c:v>412.28646517739816</c:v>
                </c:pt>
                <c:pt idx="850">
                  <c:v>413.27201051248358</c:v>
                </c:pt>
                <c:pt idx="851">
                  <c:v>417.08278580814715</c:v>
                </c:pt>
                <c:pt idx="852">
                  <c:v>412.48357424441525</c:v>
                </c:pt>
                <c:pt idx="853">
                  <c:v>411.95795006570302</c:v>
                </c:pt>
                <c:pt idx="854">
                  <c:v>425.42706964520369</c:v>
                </c:pt>
                <c:pt idx="855">
                  <c:v>419.18528252299603</c:v>
                </c:pt>
                <c:pt idx="856">
                  <c:v>419.31668856767408</c:v>
                </c:pt>
                <c:pt idx="857">
                  <c:v>421.9448094612352</c:v>
                </c:pt>
                <c:pt idx="858">
                  <c:v>418.00262812089352</c:v>
                </c:pt>
                <c:pt idx="859">
                  <c:v>432.7201051248357</c:v>
                </c:pt>
                <c:pt idx="860">
                  <c:v>442.24704336399475</c:v>
                </c:pt>
                <c:pt idx="861">
                  <c:v>439.61892247043357</c:v>
                </c:pt>
                <c:pt idx="862">
                  <c:v>445.13797634691196</c:v>
                </c:pt>
                <c:pt idx="863">
                  <c:v>439.61892247043357</c:v>
                </c:pt>
                <c:pt idx="864">
                  <c:v>438.04204993429698</c:v>
                </c:pt>
                <c:pt idx="865">
                  <c:v>433.77135348226017</c:v>
                </c:pt>
                <c:pt idx="866">
                  <c:v>429.96057818659654</c:v>
                </c:pt>
                <c:pt idx="867">
                  <c:v>424.77003942181341</c:v>
                </c:pt>
                <c:pt idx="868">
                  <c:v>427.72667542706961</c:v>
                </c:pt>
                <c:pt idx="869">
                  <c:v>430.42049934296978</c:v>
                </c:pt>
                <c:pt idx="870">
                  <c:v>428.2522996057819</c:v>
                </c:pt>
                <c:pt idx="871">
                  <c:v>451.05124835742447</c:v>
                </c:pt>
                <c:pt idx="872">
                  <c:v>431.5374507227333</c:v>
                </c:pt>
                <c:pt idx="873">
                  <c:v>435.54533508541397</c:v>
                </c:pt>
                <c:pt idx="874">
                  <c:v>463.20630749014452</c:v>
                </c:pt>
                <c:pt idx="875">
                  <c:v>458.14717477003944</c:v>
                </c:pt>
                <c:pt idx="876">
                  <c:v>452.69382391590017</c:v>
                </c:pt>
                <c:pt idx="877">
                  <c:v>454.86202365308804</c:v>
                </c:pt>
                <c:pt idx="878">
                  <c:v>455.38764783180028</c:v>
                </c:pt>
                <c:pt idx="879">
                  <c:v>451.70827858081469</c:v>
                </c:pt>
                <c:pt idx="880">
                  <c:v>461.76084099868592</c:v>
                </c:pt>
                <c:pt idx="881">
                  <c:v>447.83180026281207</c:v>
                </c:pt>
                <c:pt idx="882">
                  <c:v>444.21813403416553</c:v>
                </c:pt>
                <c:pt idx="883">
                  <c:v>434.55978975032849</c:v>
                </c:pt>
                <c:pt idx="884">
                  <c:v>423.3245729303548</c:v>
                </c:pt>
                <c:pt idx="885">
                  <c:v>424.70433639947436</c:v>
                </c:pt>
                <c:pt idx="886">
                  <c:v>413.00919842312743</c:v>
                </c:pt>
                <c:pt idx="887">
                  <c:v>419.31668856767408</c:v>
                </c:pt>
                <c:pt idx="888">
                  <c:v>416.88567674113011</c:v>
                </c:pt>
                <c:pt idx="889">
                  <c:v>418.19973718791061</c:v>
                </c:pt>
                <c:pt idx="890">
                  <c:v>406.96452036793687</c:v>
                </c:pt>
                <c:pt idx="891">
                  <c:v>418.52825229960581</c:v>
                </c:pt>
                <c:pt idx="892">
                  <c:v>420.82785808147173</c:v>
                </c:pt>
                <c:pt idx="893">
                  <c:v>415.90013140604464</c:v>
                </c:pt>
                <c:pt idx="894">
                  <c:v>422.79894875164251</c:v>
                </c:pt>
                <c:pt idx="895">
                  <c:v>424.77003942181341</c:v>
                </c:pt>
                <c:pt idx="896">
                  <c:v>428.71222076215503</c:v>
                </c:pt>
                <c:pt idx="897">
                  <c:v>416.22864651773983</c:v>
                </c:pt>
                <c:pt idx="898">
                  <c:v>420.17082785808145</c:v>
                </c:pt>
                <c:pt idx="899">
                  <c:v>416.55716162943492</c:v>
                </c:pt>
                <c:pt idx="900">
                  <c:v>424.17871222076218</c:v>
                </c:pt>
                <c:pt idx="901">
                  <c:v>426.14980289093296</c:v>
                </c:pt>
                <c:pt idx="902">
                  <c:v>426.80683311432318</c:v>
                </c:pt>
                <c:pt idx="903">
                  <c:v>411.62943495400788</c:v>
                </c:pt>
                <c:pt idx="904">
                  <c:v>419.84231274638631</c:v>
                </c:pt>
                <c:pt idx="905">
                  <c:v>436.92509855453346</c:v>
                </c:pt>
                <c:pt idx="906">
                  <c:v>447.56898817345598</c:v>
                </c:pt>
                <c:pt idx="907">
                  <c:v>448.09461235216821</c:v>
                </c:pt>
                <c:pt idx="908">
                  <c:v>446.12352168199737</c:v>
                </c:pt>
                <c:pt idx="909">
                  <c:v>447.76609724047307</c:v>
                </c:pt>
                <c:pt idx="910">
                  <c:v>449.47437582128777</c:v>
                </c:pt>
                <c:pt idx="911">
                  <c:v>445.86070959264123</c:v>
                </c:pt>
                <c:pt idx="912">
                  <c:v>440.53876478318</c:v>
                </c:pt>
                <c:pt idx="913">
                  <c:v>437.31931668856765</c:v>
                </c:pt>
                <c:pt idx="914">
                  <c:v>430.55190538764782</c:v>
                </c:pt>
                <c:pt idx="915">
                  <c:v>425.22996057818659</c:v>
                </c:pt>
                <c:pt idx="916">
                  <c:v>422.01051248357425</c:v>
                </c:pt>
                <c:pt idx="917">
                  <c:v>408.60709592641257</c:v>
                </c:pt>
                <c:pt idx="918">
                  <c:v>411.62943495400788</c:v>
                </c:pt>
                <c:pt idx="919">
                  <c:v>406.57030223390274</c:v>
                </c:pt>
                <c:pt idx="920">
                  <c:v>396.64914586070955</c:v>
                </c:pt>
                <c:pt idx="921">
                  <c:v>399.34296977660972</c:v>
                </c:pt>
                <c:pt idx="922">
                  <c:v>402.29960578186592</c:v>
                </c:pt>
                <c:pt idx="923">
                  <c:v>404.4021024967148</c:v>
                </c:pt>
                <c:pt idx="924">
                  <c:v>396.78055190538765</c:v>
                </c:pt>
                <c:pt idx="925">
                  <c:v>394.48094612352168</c:v>
                </c:pt>
                <c:pt idx="926">
                  <c:v>389.55321944809458</c:v>
                </c:pt>
                <c:pt idx="927">
                  <c:v>383.57424441524313</c:v>
                </c:pt>
                <c:pt idx="928">
                  <c:v>388.43626806833112</c:v>
                </c:pt>
                <c:pt idx="929">
                  <c:v>388.10775295663598</c:v>
                </c:pt>
                <c:pt idx="930">
                  <c:v>386.33377135348223</c:v>
                </c:pt>
                <c:pt idx="931">
                  <c:v>385.41392904073581</c:v>
                </c:pt>
                <c:pt idx="932">
                  <c:v>377.33245729303547</c:v>
                </c:pt>
                <c:pt idx="933">
                  <c:v>377.46386333771352</c:v>
                </c:pt>
                <c:pt idx="934">
                  <c:v>381.73455978975034</c:v>
                </c:pt>
                <c:pt idx="935">
                  <c:v>379.76346911957944</c:v>
                </c:pt>
                <c:pt idx="936">
                  <c:v>378.77792378449408</c:v>
                </c:pt>
                <c:pt idx="937">
                  <c:v>371.550591327201</c:v>
                </c:pt>
                <c:pt idx="938">
                  <c:v>365.5059132720105</c:v>
                </c:pt>
                <c:pt idx="939">
                  <c:v>358.73850197109067</c:v>
                </c:pt>
                <c:pt idx="940">
                  <c:v>363.14060446780553</c:v>
                </c:pt>
                <c:pt idx="941">
                  <c:v>359.52693823915899</c:v>
                </c:pt>
                <c:pt idx="942">
                  <c:v>357.55584756898816</c:v>
                </c:pt>
                <c:pt idx="943">
                  <c:v>351.70827858081469</c:v>
                </c:pt>
                <c:pt idx="944">
                  <c:v>359.78975032851508</c:v>
                </c:pt>
                <c:pt idx="945">
                  <c:v>357.75295663600525</c:v>
                </c:pt>
                <c:pt idx="946">
                  <c:v>364.65177398160313</c:v>
                </c:pt>
                <c:pt idx="947">
                  <c:v>368.00262812089352</c:v>
                </c:pt>
                <c:pt idx="948">
                  <c:v>369.90801576872531</c:v>
                </c:pt>
                <c:pt idx="949">
                  <c:v>364.65177398160313</c:v>
                </c:pt>
                <c:pt idx="950">
                  <c:v>367.27989487516425</c:v>
                </c:pt>
                <c:pt idx="951">
                  <c:v>359.39553219448095</c:v>
                </c:pt>
                <c:pt idx="952">
                  <c:v>355.12483574244413</c:v>
                </c:pt>
                <c:pt idx="953">
                  <c:v>358.01576872536134</c:v>
                </c:pt>
                <c:pt idx="954">
                  <c:v>354.20499342969771</c:v>
                </c:pt>
                <c:pt idx="955">
                  <c:v>353.48226018396844</c:v>
                </c:pt>
                <c:pt idx="956">
                  <c:v>351.83968462549274</c:v>
                </c:pt>
                <c:pt idx="957">
                  <c:v>355.32194480946123</c:v>
                </c:pt>
                <c:pt idx="958">
                  <c:v>357.49014454664911</c:v>
                </c:pt>
                <c:pt idx="959">
                  <c:v>346.25492772667542</c:v>
                </c:pt>
                <c:pt idx="960">
                  <c:v>350.52562417871223</c:v>
                </c:pt>
                <c:pt idx="961">
                  <c:v>357.09592641261497</c:v>
                </c:pt>
                <c:pt idx="962">
                  <c:v>355.05913272010508</c:v>
                </c:pt>
                <c:pt idx="963">
                  <c:v>349.54007884362682</c:v>
                </c:pt>
                <c:pt idx="964">
                  <c:v>344.61235216819972</c:v>
                </c:pt>
                <c:pt idx="965">
                  <c:v>347.96320630749011</c:v>
                </c:pt>
                <c:pt idx="966">
                  <c:v>357.09592641261497</c:v>
                </c:pt>
                <c:pt idx="967">
                  <c:v>361.36662286465173</c:v>
                </c:pt>
                <c:pt idx="968">
                  <c:v>361.49802890932983</c:v>
                </c:pt>
                <c:pt idx="969">
                  <c:v>357.42444152431011</c:v>
                </c:pt>
                <c:pt idx="970">
                  <c:v>355.38764783180028</c:v>
                </c:pt>
                <c:pt idx="971">
                  <c:v>355.51905387647832</c:v>
                </c:pt>
                <c:pt idx="972">
                  <c:v>355.97897503285151</c:v>
                </c:pt>
                <c:pt idx="973">
                  <c:v>352.49671484888302</c:v>
                </c:pt>
                <c:pt idx="974">
                  <c:v>351.5111695137976</c:v>
                </c:pt>
                <c:pt idx="975">
                  <c:v>346.84625492772665</c:v>
                </c:pt>
                <c:pt idx="976">
                  <c:v>342.64126149802888</c:v>
                </c:pt>
                <c:pt idx="977">
                  <c:v>337.12220762155061</c:v>
                </c:pt>
                <c:pt idx="978">
                  <c:v>349.21156373193162</c:v>
                </c:pt>
                <c:pt idx="979">
                  <c:v>352.56241787122207</c:v>
                </c:pt>
                <c:pt idx="980">
                  <c:v>362.68068331143235</c:v>
                </c:pt>
                <c:pt idx="981">
                  <c:v>365.11169513797631</c:v>
                </c:pt>
                <c:pt idx="982">
                  <c:v>369.57950065703022</c:v>
                </c:pt>
                <c:pt idx="983">
                  <c:v>377.39816031537447</c:v>
                </c:pt>
                <c:pt idx="984">
                  <c:v>377.06964520367933</c:v>
                </c:pt>
                <c:pt idx="985">
                  <c:v>373.5216819973719</c:v>
                </c:pt>
                <c:pt idx="986">
                  <c:v>376.14980289093296</c:v>
                </c:pt>
                <c:pt idx="987">
                  <c:v>379.76346911957944</c:v>
                </c:pt>
                <c:pt idx="988">
                  <c:v>377.72667542706967</c:v>
                </c:pt>
                <c:pt idx="989">
                  <c:v>375.16425755584754</c:v>
                </c:pt>
                <c:pt idx="990">
                  <c:v>372.14191852825229</c:v>
                </c:pt>
                <c:pt idx="991">
                  <c:v>368.5939553219448</c:v>
                </c:pt>
                <c:pt idx="992">
                  <c:v>371.61629434954006</c:v>
                </c:pt>
                <c:pt idx="993">
                  <c:v>375.82128777923782</c:v>
                </c:pt>
                <c:pt idx="994">
                  <c:v>371.8791064388962</c:v>
                </c:pt>
                <c:pt idx="995">
                  <c:v>369.90801576872531</c:v>
                </c:pt>
                <c:pt idx="996">
                  <c:v>377.79237844940866</c:v>
                </c:pt>
                <c:pt idx="997">
                  <c:v>374.50722733245726</c:v>
                </c:pt>
                <c:pt idx="998">
                  <c:v>372.53613666228648</c:v>
                </c:pt>
                <c:pt idx="999">
                  <c:v>373.06176084099866</c:v>
                </c:pt>
                <c:pt idx="1000">
                  <c:v>369.90801576872531</c:v>
                </c:pt>
                <c:pt idx="1001">
                  <c:v>368.39684625492771</c:v>
                </c:pt>
                <c:pt idx="1002">
                  <c:v>371.7477003942181</c:v>
                </c:pt>
                <c:pt idx="1003">
                  <c:v>371.35348226018397</c:v>
                </c:pt>
                <c:pt idx="1004">
                  <c:v>367.80551905387642</c:v>
                </c:pt>
                <c:pt idx="1005">
                  <c:v>368.92247043363994</c:v>
                </c:pt>
                <c:pt idx="1006">
                  <c:v>363.60052562417872</c:v>
                </c:pt>
                <c:pt idx="1007">
                  <c:v>365.44021024967145</c:v>
                </c:pt>
                <c:pt idx="1008">
                  <c:v>368.98817345597894</c:v>
                </c:pt>
                <c:pt idx="1009">
                  <c:v>359.3298291721419</c:v>
                </c:pt>
                <c:pt idx="1010">
                  <c:v>359.92115637319318</c:v>
                </c:pt>
                <c:pt idx="1011">
                  <c:v>360.38107752956637</c:v>
                </c:pt>
                <c:pt idx="1012">
                  <c:v>355.12483574244413</c:v>
                </c:pt>
                <c:pt idx="1013">
                  <c:v>351.5111695137976</c:v>
                </c:pt>
                <c:pt idx="1014">
                  <c:v>348.88304862023654</c:v>
                </c:pt>
                <c:pt idx="1015">
                  <c:v>352.43101182654402</c:v>
                </c:pt>
                <c:pt idx="1016">
                  <c:v>346.12352168199737</c:v>
                </c:pt>
                <c:pt idx="1017">
                  <c:v>351.57687253613665</c:v>
                </c:pt>
                <c:pt idx="1018">
                  <c:v>359.72404730617609</c:v>
                </c:pt>
                <c:pt idx="1019">
                  <c:v>352.03679369250983</c:v>
                </c:pt>
                <c:pt idx="1020">
                  <c:v>346.51773981603151</c:v>
                </c:pt>
                <c:pt idx="1021">
                  <c:v>342.64126149802888</c:v>
                </c:pt>
                <c:pt idx="1022">
                  <c:v>352.89093298291721</c:v>
                </c:pt>
                <c:pt idx="1023">
                  <c:v>353.0880420499343</c:v>
                </c:pt>
                <c:pt idx="1024">
                  <c:v>363.14060446780553</c:v>
                </c:pt>
                <c:pt idx="1025">
                  <c:v>358.08147174770039</c:v>
                </c:pt>
                <c:pt idx="1026">
                  <c:v>357.09592641261497</c:v>
                </c:pt>
                <c:pt idx="1027">
                  <c:v>359.46123521681994</c:v>
                </c:pt>
                <c:pt idx="1028">
                  <c:v>361.82654402102497</c:v>
                </c:pt>
                <c:pt idx="1029">
                  <c:v>360.47963206307486</c:v>
                </c:pt>
                <c:pt idx="1030">
                  <c:v>359.1327201051248</c:v>
                </c:pt>
                <c:pt idx="1031">
                  <c:v>359.06701708278581</c:v>
                </c:pt>
                <c:pt idx="1032">
                  <c:v>358.60709592641257</c:v>
                </c:pt>
                <c:pt idx="1033">
                  <c:v>359.26412614980285</c:v>
                </c:pt>
                <c:pt idx="1034">
                  <c:v>354.13929040735871</c:v>
                </c:pt>
                <c:pt idx="1035">
                  <c:v>357.29303547963207</c:v>
                </c:pt>
                <c:pt idx="1036">
                  <c:v>360.38107752956637</c:v>
                </c:pt>
                <c:pt idx="1037">
                  <c:v>366.62286465177397</c:v>
                </c:pt>
                <c:pt idx="1038">
                  <c:v>369.77660972404732</c:v>
                </c:pt>
                <c:pt idx="1039">
                  <c:v>376.08409986859397</c:v>
                </c:pt>
                <c:pt idx="1040">
                  <c:v>374.63863337713536</c:v>
                </c:pt>
                <c:pt idx="1041">
                  <c:v>374.77003942181341</c:v>
                </c:pt>
                <c:pt idx="1042">
                  <c:v>377.00394218134034</c:v>
                </c:pt>
                <c:pt idx="1043">
                  <c:v>365.44021024967145</c:v>
                </c:pt>
                <c:pt idx="1044">
                  <c:v>356.11038107752955</c:v>
                </c:pt>
                <c:pt idx="1045">
                  <c:v>353.2851511169514</c:v>
                </c:pt>
                <c:pt idx="1046">
                  <c:v>356.50459921156369</c:v>
                </c:pt>
                <c:pt idx="1047">
                  <c:v>349.60578186596581</c:v>
                </c:pt>
                <c:pt idx="1048">
                  <c:v>343.23258869908017</c:v>
                </c:pt>
                <c:pt idx="1049">
                  <c:v>336.00525624178709</c:v>
                </c:pt>
                <c:pt idx="1050">
                  <c:v>329.7634691195795</c:v>
                </c:pt>
                <c:pt idx="1051">
                  <c:v>328.44940867279894</c:v>
                </c:pt>
                <c:pt idx="1052">
                  <c:v>324.77003942181341</c:v>
                </c:pt>
                <c:pt idx="1053">
                  <c:v>325.16425755584754</c:v>
                </c:pt>
                <c:pt idx="1054">
                  <c:v>323.85019710906698</c:v>
                </c:pt>
                <c:pt idx="1055">
                  <c:v>327.20105124835737</c:v>
                </c:pt>
                <c:pt idx="1056">
                  <c:v>325.29566360052559</c:v>
                </c:pt>
                <c:pt idx="1057">
                  <c:v>325.42706964520369</c:v>
                </c:pt>
                <c:pt idx="1058">
                  <c:v>319.77660972404732</c:v>
                </c:pt>
                <c:pt idx="1059">
                  <c:v>317.87122207621553</c:v>
                </c:pt>
                <c:pt idx="1060">
                  <c:v>321.22207621550592</c:v>
                </c:pt>
                <c:pt idx="1061">
                  <c:v>316.36005256241782</c:v>
                </c:pt>
                <c:pt idx="1062">
                  <c:v>309.1327201051248</c:v>
                </c:pt>
                <c:pt idx="1063">
                  <c:v>317.1484888304862</c:v>
                </c:pt>
                <c:pt idx="1064">
                  <c:v>309.59264126149799</c:v>
                </c:pt>
                <c:pt idx="1065">
                  <c:v>308.14717477003938</c:v>
                </c:pt>
                <c:pt idx="1066">
                  <c:v>311.10381077529564</c:v>
                </c:pt>
                <c:pt idx="1067">
                  <c:v>317.01708278580816</c:v>
                </c:pt>
                <c:pt idx="1068">
                  <c:v>323.5216819973719</c:v>
                </c:pt>
                <c:pt idx="1069">
                  <c:v>323.78449408672799</c:v>
                </c:pt>
                <c:pt idx="1070">
                  <c:v>320.4336399474376</c:v>
                </c:pt>
                <c:pt idx="1071">
                  <c:v>323.12746386333771</c:v>
                </c:pt>
                <c:pt idx="1072">
                  <c:v>317.34559789750324</c:v>
                </c:pt>
                <c:pt idx="1073">
                  <c:v>317.47700394218134</c:v>
                </c:pt>
                <c:pt idx="1074">
                  <c:v>319.31668856767413</c:v>
                </c:pt>
                <c:pt idx="1075">
                  <c:v>314.71747700394218</c:v>
                </c:pt>
                <c:pt idx="1076">
                  <c:v>326.14980289093296</c:v>
                </c:pt>
                <c:pt idx="1077">
                  <c:v>331.47174770039425</c:v>
                </c:pt>
                <c:pt idx="1078">
                  <c:v>330.81471747700391</c:v>
                </c:pt>
                <c:pt idx="1079">
                  <c:v>325.22996057818659</c:v>
                </c:pt>
                <c:pt idx="1080">
                  <c:v>316.68856767411302</c:v>
                </c:pt>
                <c:pt idx="1081">
                  <c:v>316.49145860709592</c:v>
                </c:pt>
                <c:pt idx="1082">
                  <c:v>317.41130091984229</c:v>
                </c:pt>
                <c:pt idx="1083">
                  <c:v>322.20762155059128</c:v>
                </c:pt>
                <c:pt idx="1084">
                  <c:v>320.3022339027595</c:v>
                </c:pt>
                <c:pt idx="1085">
                  <c:v>314.71747700394218</c:v>
                </c:pt>
                <c:pt idx="1086">
                  <c:v>312.81208935611039</c:v>
                </c:pt>
                <c:pt idx="1087">
                  <c:v>311.62943495400788</c:v>
                </c:pt>
                <c:pt idx="1088">
                  <c:v>300.13140604467804</c:v>
                </c:pt>
                <c:pt idx="1089">
                  <c:v>304.5992115637319</c:v>
                </c:pt>
                <c:pt idx="1090">
                  <c:v>302.16819973718793</c:v>
                </c:pt>
                <c:pt idx="1091">
                  <c:v>303.54796320630749</c:v>
                </c:pt>
                <c:pt idx="1092">
                  <c:v>301.24835742444151</c:v>
                </c:pt>
                <c:pt idx="1093">
                  <c:v>302.23390275952693</c:v>
                </c:pt>
                <c:pt idx="1094">
                  <c:v>296.84625492772665</c:v>
                </c:pt>
                <c:pt idx="1095">
                  <c:v>294.21813403416559</c:v>
                </c:pt>
                <c:pt idx="1096">
                  <c:v>300.26281208935609</c:v>
                </c:pt>
                <c:pt idx="1097">
                  <c:v>290.27595269382391</c:v>
                </c:pt>
                <c:pt idx="1098">
                  <c:v>288.76478318002631</c:v>
                </c:pt>
                <c:pt idx="1099">
                  <c:v>294.67805519053877</c:v>
                </c:pt>
                <c:pt idx="1100">
                  <c:v>295.53219448094609</c:v>
                </c:pt>
                <c:pt idx="1101">
                  <c:v>302.82522996057821</c:v>
                </c:pt>
                <c:pt idx="1102">
                  <c:v>307.49014454664911</c:v>
                </c:pt>
                <c:pt idx="1103">
                  <c:v>307.8186596583443</c:v>
                </c:pt>
                <c:pt idx="1104">
                  <c:v>305.97897503285151</c:v>
                </c:pt>
                <c:pt idx="1105">
                  <c:v>303.1537450722733</c:v>
                </c:pt>
                <c:pt idx="1106">
                  <c:v>300.91984231274637</c:v>
                </c:pt>
                <c:pt idx="1107">
                  <c:v>301.24835742444151</c:v>
                </c:pt>
                <c:pt idx="1108">
                  <c:v>299.01445466491458</c:v>
                </c:pt>
                <c:pt idx="1109">
                  <c:v>307.42444152431011</c:v>
                </c:pt>
                <c:pt idx="1110">
                  <c:v>309.52693823915899</c:v>
                </c:pt>
                <c:pt idx="1111">
                  <c:v>306.50459921156369</c:v>
                </c:pt>
                <c:pt idx="1112">
                  <c:v>302.03679369250983</c:v>
                </c:pt>
                <c:pt idx="1113">
                  <c:v>297.17477003942179</c:v>
                </c:pt>
                <c:pt idx="1114">
                  <c:v>290.07884362680682</c:v>
                </c:pt>
                <c:pt idx="1115">
                  <c:v>287.18791064388961</c:v>
                </c:pt>
                <c:pt idx="1116">
                  <c:v>298.29172141918525</c:v>
                </c:pt>
                <c:pt idx="1117">
                  <c:v>301.90538764783179</c:v>
                </c:pt>
                <c:pt idx="1118">
                  <c:v>295.99211563731927</c:v>
                </c:pt>
                <c:pt idx="1119">
                  <c:v>295.0722733245729</c:v>
                </c:pt>
                <c:pt idx="1120">
                  <c:v>298.48883048620235</c:v>
                </c:pt>
                <c:pt idx="1121">
                  <c:v>291.65571616294346</c:v>
                </c:pt>
                <c:pt idx="1122">
                  <c:v>285.21681997371877</c:v>
                </c:pt>
                <c:pt idx="1123">
                  <c:v>282.98291721419184</c:v>
                </c:pt>
                <c:pt idx="1124">
                  <c:v>278.25229960578184</c:v>
                </c:pt>
                <c:pt idx="1125">
                  <c:v>275.42706964520369</c:v>
                </c:pt>
                <c:pt idx="1126">
                  <c:v>281.86596583442838</c:v>
                </c:pt>
                <c:pt idx="1127">
                  <c:v>282.12877792378447</c:v>
                </c:pt>
                <c:pt idx="1128">
                  <c:v>289.61892247043363</c:v>
                </c:pt>
                <c:pt idx="1129">
                  <c:v>280.02628120893559</c:v>
                </c:pt>
                <c:pt idx="1130">
                  <c:v>278.77792378449408</c:v>
                </c:pt>
                <c:pt idx="1131">
                  <c:v>272.33902759526939</c:v>
                </c:pt>
                <c:pt idx="1132">
                  <c:v>267.47700394218134</c:v>
                </c:pt>
                <c:pt idx="1133">
                  <c:v>266.29434954007883</c:v>
                </c:pt>
                <c:pt idx="1134">
                  <c:v>264.0604467805519</c:v>
                </c:pt>
                <c:pt idx="1135">
                  <c:v>259.06701708278581</c:v>
                </c:pt>
                <c:pt idx="1136">
                  <c:v>263.46911957950067</c:v>
                </c:pt>
                <c:pt idx="1137">
                  <c:v>268.26544021024966</c:v>
                </c:pt>
                <c:pt idx="1138">
                  <c:v>269.64520367936922</c:v>
                </c:pt>
                <c:pt idx="1139">
                  <c:v>268.46254927726676</c:v>
                </c:pt>
                <c:pt idx="1140">
                  <c:v>268.79106438896184</c:v>
                </c:pt>
                <c:pt idx="1141">
                  <c:v>276.93823915900128</c:v>
                </c:pt>
                <c:pt idx="1142">
                  <c:v>273.58738501971089</c:v>
                </c:pt>
                <c:pt idx="1143">
                  <c:v>274.04730617608408</c:v>
                </c:pt>
                <c:pt idx="1144">
                  <c:v>273.71879106438894</c:v>
                </c:pt>
                <c:pt idx="1145">
                  <c:v>271.09067017082782</c:v>
                </c:pt>
                <c:pt idx="1146">
                  <c:v>280.55190538764782</c:v>
                </c:pt>
                <c:pt idx="1147">
                  <c:v>278.25229960578184</c:v>
                </c:pt>
                <c:pt idx="1148">
                  <c:v>280.22339027595268</c:v>
                </c:pt>
                <c:pt idx="1149">
                  <c:v>284.49408672798944</c:v>
                </c:pt>
                <c:pt idx="1150">
                  <c:v>283.83705650459922</c:v>
                </c:pt>
                <c:pt idx="1151">
                  <c:v>292.96977660972408</c:v>
                </c:pt>
                <c:pt idx="1152">
                  <c:v>293.03547963206307</c:v>
                </c:pt>
                <c:pt idx="1153">
                  <c:v>291.32720105124838</c:v>
                </c:pt>
                <c:pt idx="1154">
                  <c:v>304.79632063074899</c:v>
                </c:pt>
                <c:pt idx="1155">
                  <c:v>303.54796320630749</c:v>
                </c:pt>
                <c:pt idx="1156">
                  <c:v>300.91984231274637</c:v>
                </c:pt>
                <c:pt idx="1157">
                  <c:v>300.19710906701704</c:v>
                </c:pt>
                <c:pt idx="1158">
                  <c:v>295.33508541392905</c:v>
                </c:pt>
                <c:pt idx="1159">
                  <c:v>294.61235216819972</c:v>
                </c:pt>
                <c:pt idx="1160">
                  <c:v>290.99868593955318</c:v>
                </c:pt>
                <c:pt idx="1161">
                  <c:v>293.10118265440207</c:v>
                </c:pt>
                <c:pt idx="1162">
                  <c:v>286.00525624178709</c:v>
                </c:pt>
                <c:pt idx="1163">
                  <c:v>286.13666228646514</c:v>
                </c:pt>
                <c:pt idx="1164">
                  <c:v>279.5663600525624</c:v>
                </c:pt>
                <c:pt idx="1165">
                  <c:v>270.36793692509855</c:v>
                </c:pt>
                <c:pt idx="1166">
                  <c:v>273.98160315374508</c:v>
                </c:pt>
                <c:pt idx="1167">
                  <c:v>273.78449408672799</c:v>
                </c:pt>
                <c:pt idx="1168">
                  <c:v>269.38239159001313</c:v>
                </c:pt>
                <c:pt idx="1169">
                  <c:v>280.48620236530877</c:v>
                </c:pt>
                <c:pt idx="1170">
                  <c:v>277.85808147174771</c:v>
                </c:pt>
                <c:pt idx="1171">
                  <c:v>283.18002628120894</c:v>
                </c:pt>
                <c:pt idx="1172">
                  <c:v>282.91721419185285</c:v>
                </c:pt>
                <c:pt idx="1173">
                  <c:v>281.60315374507223</c:v>
                </c:pt>
                <c:pt idx="1174">
                  <c:v>283.50854139290408</c:v>
                </c:pt>
                <c:pt idx="1175">
                  <c:v>283.57424441524307</c:v>
                </c:pt>
                <c:pt idx="1176">
                  <c:v>280.81471747700397</c:v>
                </c:pt>
                <c:pt idx="1177">
                  <c:v>281.86596583442838</c:v>
                </c:pt>
                <c:pt idx="1178">
                  <c:v>288.10775295663598</c:v>
                </c:pt>
                <c:pt idx="1179">
                  <c:v>289.75032851511168</c:v>
                </c:pt>
                <c:pt idx="1180">
                  <c:v>301.57687253613665</c:v>
                </c:pt>
                <c:pt idx="1181">
                  <c:v>302.75952693823916</c:v>
                </c:pt>
                <c:pt idx="1182">
                  <c:v>305.32194480946123</c:v>
                </c:pt>
                <c:pt idx="1183">
                  <c:v>304.33639947437581</c:v>
                </c:pt>
                <c:pt idx="1184">
                  <c:v>303.74507227332452</c:v>
                </c:pt>
                <c:pt idx="1185">
                  <c:v>303.35085413929039</c:v>
                </c:pt>
                <c:pt idx="1186">
                  <c:v>299.34296977660972</c:v>
                </c:pt>
                <c:pt idx="1187">
                  <c:v>297.37187910643888</c:v>
                </c:pt>
                <c:pt idx="1188">
                  <c:v>292.70696452036793</c:v>
                </c:pt>
                <c:pt idx="1189">
                  <c:v>290.40735873850196</c:v>
                </c:pt>
                <c:pt idx="1190">
                  <c:v>285.21681997371877</c:v>
                </c:pt>
                <c:pt idx="1191">
                  <c:v>287.71353482260184</c:v>
                </c:pt>
                <c:pt idx="1192">
                  <c:v>286.13666228646514</c:v>
                </c:pt>
                <c:pt idx="1193">
                  <c:v>281.53745072273324</c:v>
                </c:pt>
                <c:pt idx="1194">
                  <c:v>274.9671484888305</c:v>
                </c:pt>
                <c:pt idx="1195">
                  <c:v>271.02496714848883</c:v>
                </c:pt>
                <c:pt idx="1196">
                  <c:v>272.01051248357425</c:v>
                </c:pt>
                <c:pt idx="1197">
                  <c:v>270.49934296977659</c:v>
                </c:pt>
                <c:pt idx="1198">
                  <c:v>272.33902759526939</c:v>
                </c:pt>
                <c:pt idx="1199">
                  <c:v>272.33902759526939</c:v>
                </c:pt>
                <c:pt idx="1200">
                  <c:v>277.20105124835737</c:v>
                </c:pt>
                <c:pt idx="1201">
                  <c:v>279.43495400788436</c:v>
                </c:pt>
                <c:pt idx="1202">
                  <c:v>280.35479632063073</c:v>
                </c:pt>
                <c:pt idx="1203">
                  <c:v>280.15768725361363</c:v>
                </c:pt>
                <c:pt idx="1204">
                  <c:v>274.70433639947436</c:v>
                </c:pt>
                <c:pt idx="1205">
                  <c:v>277.98948751642575</c:v>
                </c:pt>
                <c:pt idx="1206">
                  <c:v>280.35479632063073</c:v>
                </c:pt>
                <c:pt idx="1207">
                  <c:v>284.23127463863335</c:v>
                </c:pt>
                <c:pt idx="1208">
                  <c:v>290.80157687253609</c:v>
                </c:pt>
                <c:pt idx="1209">
                  <c:v>306.89881734559788</c:v>
                </c:pt>
                <c:pt idx="1210">
                  <c:v>307.8843626806833</c:v>
                </c:pt>
                <c:pt idx="1211">
                  <c:v>306.57030223390274</c:v>
                </c:pt>
                <c:pt idx="1212">
                  <c:v>303.61366622864654</c:v>
                </c:pt>
                <c:pt idx="1213">
                  <c:v>312.15505913272006</c:v>
                </c:pt>
                <c:pt idx="1214">
                  <c:v>320.17082785808145</c:v>
                </c:pt>
                <c:pt idx="1215">
                  <c:v>315.90013140604464</c:v>
                </c:pt>
                <c:pt idx="1216">
                  <c:v>311.49802890932978</c:v>
                </c:pt>
                <c:pt idx="1217">
                  <c:v>308.14717477003938</c:v>
                </c:pt>
                <c:pt idx="1218">
                  <c:v>303.02233902759525</c:v>
                </c:pt>
                <c:pt idx="1219">
                  <c:v>308.47568988173458</c:v>
                </c:pt>
                <c:pt idx="1220">
                  <c:v>305.91327201051246</c:v>
                </c:pt>
                <c:pt idx="1221">
                  <c:v>306.96452036793693</c:v>
                </c:pt>
                <c:pt idx="1222">
                  <c:v>310.05256241787117</c:v>
                </c:pt>
                <c:pt idx="1223">
                  <c:v>309.85545335085408</c:v>
                </c:pt>
                <c:pt idx="1224">
                  <c:v>308.40998685939553</c:v>
                </c:pt>
                <c:pt idx="1225">
                  <c:v>315.90013140604464</c:v>
                </c:pt>
                <c:pt idx="1226">
                  <c:v>307.29303547963207</c:v>
                </c:pt>
                <c:pt idx="1227">
                  <c:v>304.99342969776609</c:v>
                </c:pt>
                <c:pt idx="1228">
                  <c:v>300.91984231274637</c:v>
                </c:pt>
                <c:pt idx="1229">
                  <c:v>304.5992115637319</c:v>
                </c:pt>
                <c:pt idx="1230">
                  <c:v>310.11826544021028</c:v>
                </c:pt>
                <c:pt idx="1231">
                  <c:v>304.99342969776609</c:v>
                </c:pt>
                <c:pt idx="1232">
                  <c:v>303.61366622864654</c:v>
                </c:pt>
                <c:pt idx="1233">
                  <c:v>295.33508541392905</c:v>
                </c:pt>
                <c:pt idx="1234">
                  <c:v>298.68593955321944</c:v>
                </c:pt>
                <c:pt idx="1235">
                  <c:v>302.03679369250983</c:v>
                </c:pt>
                <c:pt idx="1236">
                  <c:v>309.1327201051248</c:v>
                </c:pt>
                <c:pt idx="1237">
                  <c:v>302.89093298291721</c:v>
                </c:pt>
                <c:pt idx="1238">
                  <c:v>303.87647831800263</c:v>
                </c:pt>
                <c:pt idx="1239">
                  <c:v>304.53350854139291</c:v>
                </c:pt>
                <c:pt idx="1240">
                  <c:v>306.83311432325888</c:v>
                </c:pt>
                <c:pt idx="1241">
                  <c:v>297.30617608409983</c:v>
                </c:pt>
                <c:pt idx="1242">
                  <c:v>299.27726675427067</c:v>
                </c:pt>
                <c:pt idx="1243">
                  <c:v>311.10381077529564</c:v>
                </c:pt>
                <c:pt idx="1244">
                  <c:v>311.10381077529564</c:v>
                </c:pt>
                <c:pt idx="1245">
                  <c:v>313.20630749014452</c:v>
                </c:pt>
                <c:pt idx="1246">
                  <c:v>307.42444152431011</c:v>
                </c:pt>
                <c:pt idx="1247">
                  <c:v>297.89750328515112</c:v>
                </c:pt>
                <c:pt idx="1248">
                  <c:v>306.43889618922469</c:v>
                </c:pt>
                <c:pt idx="1249">
                  <c:v>319.18528252299603</c:v>
                </c:pt>
                <c:pt idx="1250">
                  <c:v>319.97371879106441</c:v>
                </c:pt>
                <c:pt idx="1251">
                  <c:v>316.03153745072274</c:v>
                </c:pt>
                <c:pt idx="1252">
                  <c:v>307.49014454664911</c:v>
                </c:pt>
                <c:pt idx="1253">
                  <c:v>312.15505913272006</c:v>
                </c:pt>
                <c:pt idx="1254">
                  <c:v>311.16951379763469</c:v>
                </c:pt>
                <c:pt idx="1255">
                  <c:v>312.08935611038106</c:v>
                </c:pt>
                <c:pt idx="1256">
                  <c:v>310.18396846254927</c:v>
                </c:pt>
                <c:pt idx="1257">
                  <c:v>305.05913272010508</c:v>
                </c:pt>
                <c:pt idx="1258">
                  <c:v>299.93429697766095</c:v>
                </c:pt>
                <c:pt idx="1259">
                  <c:v>297.63469119579497</c:v>
                </c:pt>
                <c:pt idx="1260">
                  <c:v>294.08672798948749</c:v>
                </c:pt>
                <c:pt idx="1261">
                  <c:v>294.28383705650458</c:v>
                </c:pt>
                <c:pt idx="1262">
                  <c:v>292.50985545335084</c:v>
                </c:pt>
                <c:pt idx="1263">
                  <c:v>297.30617608409983</c:v>
                </c:pt>
                <c:pt idx="1264">
                  <c:v>294.67805519053877</c:v>
                </c:pt>
                <c:pt idx="1265">
                  <c:v>296.64914586070955</c:v>
                </c:pt>
                <c:pt idx="1266">
                  <c:v>303.54796320630749</c:v>
                </c:pt>
                <c:pt idx="1267">
                  <c:v>302.56241787122207</c:v>
                </c:pt>
                <c:pt idx="1268">
                  <c:v>294.67805519053877</c:v>
                </c:pt>
                <c:pt idx="1269">
                  <c:v>292.70696452036793</c:v>
                </c:pt>
                <c:pt idx="1270">
                  <c:v>288.8961892247043</c:v>
                </c:pt>
                <c:pt idx="1271">
                  <c:v>294.54664914586067</c:v>
                </c:pt>
                <c:pt idx="1272">
                  <c:v>295.00657030223385</c:v>
                </c:pt>
                <c:pt idx="1273">
                  <c:v>285.74244415243101</c:v>
                </c:pt>
                <c:pt idx="1274">
                  <c:v>281.80026281208933</c:v>
                </c:pt>
                <c:pt idx="1275">
                  <c:v>274.9671484888305</c:v>
                </c:pt>
                <c:pt idx="1276">
                  <c:v>250.59132720105123</c:v>
                </c:pt>
                <c:pt idx="1277">
                  <c:v>262.4178712220762</c:v>
                </c:pt>
                <c:pt idx="1278">
                  <c:v>262.68068331143235</c:v>
                </c:pt>
                <c:pt idx="1279">
                  <c:v>262.81208935611039</c:v>
                </c:pt>
                <c:pt idx="1280">
                  <c:v>262.94349540078844</c:v>
                </c:pt>
                <c:pt idx="1281">
                  <c:v>261.49802890932978</c:v>
                </c:pt>
                <c:pt idx="1282">
                  <c:v>262.48357424441525</c:v>
                </c:pt>
                <c:pt idx="1283">
                  <c:v>249.34296977660972</c:v>
                </c:pt>
                <c:pt idx="1284">
                  <c:v>247.30617608409986</c:v>
                </c:pt>
                <c:pt idx="1285">
                  <c:v>246.7148488830486</c:v>
                </c:pt>
                <c:pt idx="1286">
                  <c:v>247.24047306176084</c:v>
                </c:pt>
                <c:pt idx="1287">
                  <c:v>237.18791064388961</c:v>
                </c:pt>
                <c:pt idx="1288">
                  <c:v>237.71353482260182</c:v>
                </c:pt>
                <c:pt idx="1289">
                  <c:v>245.40078843626807</c:v>
                </c:pt>
                <c:pt idx="1290">
                  <c:v>249.99999999999997</c:v>
                </c:pt>
                <c:pt idx="1291">
                  <c:v>249.01445466491455</c:v>
                </c:pt>
                <c:pt idx="1292">
                  <c:v>249.34296977660972</c:v>
                </c:pt>
                <c:pt idx="1293">
                  <c:v>243.23258869908017</c:v>
                </c:pt>
                <c:pt idx="1294">
                  <c:v>243.10118265440209</c:v>
                </c:pt>
                <c:pt idx="1295">
                  <c:v>242.77266754270698</c:v>
                </c:pt>
                <c:pt idx="1296">
                  <c:v>246.38633377135346</c:v>
                </c:pt>
                <c:pt idx="1297">
                  <c:v>248.02890932982916</c:v>
                </c:pt>
                <c:pt idx="1298">
                  <c:v>257.55584756898816</c:v>
                </c:pt>
                <c:pt idx="1299">
                  <c:v>262.15505913272011</c:v>
                </c:pt>
                <c:pt idx="1300">
                  <c:v>258.93561103810771</c:v>
                </c:pt>
                <c:pt idx="1301">
                  <c:v>264.19185282522994</c:v>
                </c:pt>
                <c:pt idx="1302">
                  <c:v>267.14848883048614</c:v>
                </c:pt>
                <c:pt idx="1303">
                  <c:v>267.08278580814715</c:v>
                </c:pt>
                <c:pt idx="1304">
                  <c:v>264.12614980289095</c:v>
                </c:pt>
                <c:pt idx="1305">
                  <c:v>271.15637319316687</c:v>
                </c:pt>
                <c:pt idx="1306">
                  <c:v>263.60052562417866</c:v>
                </c:pt>
                <c:pt idx="1307">
                  <c:v>262.81208935611039</c:v>
                </c:pt>
                <c:pt idx="1308">
                  <c:v>264.12614980289095</c:v>
                </c:pt>
                <c:pt idx="1309">
                  <c:v>265.76872536136665</c:v>
                </c:pt>
                <c:pt idx="1310">
                  <c:v>265.44021024967145</c:v>
                </c:pt>
                <c:pt idx="1311">
                  <c:v>266.16294349540078</c:v>
                </c:pt>
                <c:pt idx="1312">
                  <c:v>272.27332457293033</c:v>
                </c:pt>
                <c:pt idx="1313">
                  <c:v>266.03153745072274</c:v>
                </c:pt>
                <c:pt idx="1314">
                  <c:v>268.72536136662285</c:v>
                </c:pt>
                <c:pt idx="1315">
                  <c:v>263.33771353482257</c:v>
                </c:pt>
                <c:pt idx="1316">
                  <c:v>256.83311432325888</c:v>
                </c:pt>
                <c:pt idx="1317">
                  <c:v>256.2417871222076</c:v>
                </c:pt>
                <c:pt idx="1318">
                  <c:v>251.77398160315374</c:v>
                </c:pt>
                <c:pt idx="1319">
                  <c:v>249.67148488830486</c:v>
                </c:pt>
                <c:pt idx="1320">
                  <c:v>246.32063074901447</c:v>
                </c:pt>
                <c:pt idx="1321">
                  <c:v>234.16557161629433</c:v>
                </c:pt>
                <c:pt idx="1322">
                  <c:v>244.21813403416556</c:v>
                </c:pt>
                <c:pt idx="1323">
                  <c:v>234.62549277266754</c:v>
                </c:pt>
                <c:pt idx="1324">
                  <c:v>244.80946123521679</c:v>
                </c:pt>
                <c:pt idx="1325">
                  <c:v>240.14454664914584</c:v>
                </c:pt>
                <c:pt idx="1326">
                  <c:v>235.61103810775293</c:v>
                </c:pt>
                <c:pt idx="1327">
                  <c:v>235.21681997371877</c:v>
                </c:pt>
                <c:pt idx="1328">
                  <c:v>233.77135348226017</c:v>
                </c:pt>
                <c:pt idx="1329">
                  <c:v>237.71353482260182</c:v>
                </c:pt>
                <c:pt idx="1330">
                  <c:v>233.37713534822603</c:v>
                </c:pt>
                <c:pt idx="1331">
                  <c:v>238.63337713534821</c:v>
                </c:pt>
                <c:pt idx="1332">
                  <c:v>243.75821287779237</c:v>
                </c:pt>
                <c:pt idx="1333">
                  <c:v>242.57555847568989</c:v>
                </c:pt>
                <c:pt idx="1334">
                  <c:v>252.43101182654402</c:v>
                </c:pt>
                <c:pt idx="1335">
                  <c:v>238.63337713534821</c:v>
                </c:pt>
                <c:pt idx="1336">
                  <c:v>233.04862023653087</c:v>
                </c:pt>
                <c:pt idx="1337">
                  <c:v>231.76741130091983</c:v>
                </c:pt>
                <c:pt idx="1338">
                  <c:v>230.48620236530877</c:v>
                </c:pt>
                <c:pt idx="1339">
                  <c:v>222.79894875164254</c:v>
                </c:pt>
                <c:pt idx="1340">
                  <c:v>228.97503285151117</c:v>
                </c:pt>
                <c:pt idx="1341">
                  <c:v>237.84494086727992</c:v>
                </c:pt>
                <c:pt idx="1342">
                  <c:v>241.13009198423129</c:v>
                </c:pt>
                <c:pt idx="1343">
                  <c:v>245.0722733245729</c:v>
                </c:pt>
                <c:pt idx="1344">
                  <c:v>243.88961892247042</c:v>
                </c:pt>
                <c:pt idx="1345">
                  <c:v>239.81603153745073</c:v>
                </c:pt>
                <c:pt idx="1346">
                  <c:v>245.72930354796318</c:v>
                </c:pt>
                <c:pt idx="1347">
                  <c:v>243.75821287779237</c:v>
                </c:pt>
                <c:pt idx="1348">
                  <c:v>249.67148488830486</c:v>
                </c:pt>
                <c:pt idx="1349">
                  <c:v>249.99999999999997</c:v>
                </c:pt>
                <c:pt idx="1350">
                  <c:v>242.31274638633377</c:v>
                </c:pt>
                <c:pt idx="1351">
                  <c:v>236.20236530880422</c:v>
                </c:pt>
                <c:pt idx="1352">
                  <c:v>228.64651773981601</c:v>
                </c:pt>
                <c:pt idx="1353">
                  <c:v>220.36793692509855</c:v>
                </c:pt>
                <c:pt idx="1354">
                  <c:v>215.83442838370564</c:v>
                </c:pt>
                <c:pt idx="1355">
                  <c:v>206.24178712220763</c:v>
                </c:pt>
                <c:pt idx="1356">
                  <c:v>209.52693823915899</c:v>
                </c:pt>
                <c:pt idx="1357">
                  <c:v>212.02365308804207</c:v>
                </c:pt>
                <c:pt idx="1358">
                  <c:v>204.00788436268067</c:v>
                </c:pt>
                <c:pt idx="1359">
                  <c:v>205.25624178712218</c:v>
                </c:pt>
                <c:pt idx="1360">
                  <c:v>198.3574244415243</c:v>
                </c:pt>
                <c:pt idx="1361">
                  <c:v>192.83837056504601</c:v>
                </c:pt>
                <c:pt idx="1362">
                  <c:v>196.38633377135349</c:v>
                </c:pt>
                <c:pt idx="1363">
                  <c:v>206.89881734559788</c:v>
                </c:pt>
                <c:pt idx="1364">
                  <c:v>205.32194480946123</c:v>
                </c:pt>
                <c:pt idx="1365">
                  <c:v>204.66491458607095</c:v>
                </c:pt>
                <c:pt idx="1366">
                  <c:v>211.23521681997369</c:v>
                </c:pt>
                <c:pt idx="1367">
                  <c:v>212.22076215505911</c:v>
                </c:pt>
                <c:pt idx="1368">
                  <c:v>219.44809461235215</c:v>
                </c:pt>
                <c:pt idx="1369">
                  <c:v>221.22207621550592</c:v>
                </c:pt>
                <c:pt idx="1370">
                  <c:v>228.31800262812089</c:v>
                </c:pt>
                <c:pt idx="1371">
                  <c:v>225.0328515111695</c:v>
                </c:pt>
                <c:pt idx="1372">
                  <c:v>228.97503285151117</c:v>
                </c:pt>
                <c:pt idx="1373">
                  <c:v>233.44283837056506</c:v>
                </c:pt>
                <c:pt idx="1374">
                  <c:v>231.60315374507226</c:v>
                </c:pt>
                <c:pt idx="1375">
                  <c:v>222.27332457293033</c:v>
                </c:pt>
                <c:pt idx="1376">
                  <c:v>232.12877792378447</c:v>
                </c:pt>
                <c:pt idx="1377">
                  <c:v>221.94480946123522</c:v>
                </c:pt>
                <c:pt idx="1378">
                  <c:v>223.5216819973719</c:v>
                </c:pt>
                <c:pt idx="1379">
                  <c:v>221.22207621550592</c:v>
                </c:pt>
                <c:pt idx="1380">
                  <c:v>232.26018396846254</c:v>
                </c:pt>
                <c:pt idx="1381">
                  <c:v>225.36136662286464</c:v>
                </c:pt>
                <c:pt idx="1382">
                  <c:v>231.70170827858081</c:v>
                </c:pt>
                <c:pt idx="1383">
                  <c:v>238.04204993429695</c:v>
                </c:pt>
                <c:pt idx="1384">
                  <c:v>235.21681997371877</c:v>
                </c:pt>
                <c:pt idx="1385">
                  <c:v>244.41524310118265</c:v>
                </c:pt>
                <c:pt idx="1386">
                  <c:v>232.72010512483575</c:v>
                </c:pt>
                <c:pt idx="1387">
                  <c:v>221.61629434954006</c:v>
                </c:pt>
                <c:pt idx="1388">
                  <c:v>225.68988173455978</c:v>
                </c:pt>
                <c:pt idx="1389">
                  <c:v>238.83048620236531</c:v>
                </c:pt>
                <c:pt idx="1390">
                  <c:v>235.54533508541394</c:v>
                </c:pt>
                <c:pt idx="1391">
                  <c:v>234.82260183968464</c:v>
                </c:pt>
                <c:pt idx="1392">
                  <c:v>233.37713534822603</c:v>
                </c:pt>
                <c:pt idx="1393">
                  <c:v>225.22996057818659</c:v>
                </c:pt>
                <c:pt idx="1394">
                  <c:v>212.4178712220762</c:v>
                </c:pt>
                <c:pt idx="1395">
                  <c:v>224.70433639947439</c:v>
                </c:pt>
                <c:pt idx="1396">
                  <c:v>229.5663600525624</c:v>
                </c:pt>
                <c:pt idx="1397">
                  <c:v>233.77135348226017</c:v>
                </c:pt>
                <c:pt idx="1398">
                  <c:v>234.42838370565045</c:v>
                </c:pt>
                <c:pt idx="1399">
                  <c:v>240.01314060446779</c:v>
                </c:pt>
                <c:pt idx="1400">
                  <c:v>241.32720105124832</c:v>
                </c:pt>
                <c:pt idx="1401">
                  <c:v>234.23127463863335</c:v>
                </c:pt>
                <c:pt idx="1402">
                  <c:v>227.33245729303547</c:v>
                </c:pt>
                <c:pt idx="1403">
                  <c:v>222.07621550591324</c:v>
                </c:pt>
                <c:pt idx="1404">
                  <c:v>220.56504599211564</c:v>
                </c:pt>
                <c:pt idx="1405">
                  <c:v>220.17082785808145</c:v>
                </c:pt>
                <c:pt idx="1406">
                  <c:v>217.73981603153746</c:v>
                </c:pt>
                <c:pt idx="1407">
                  <c:v>218.10118265440209</c:v>
                </c:pt>
                <c:pt idx="1408">
                  <c:v>218.46254927726673</c:v>
                </c:pt>
                <c:pt idx="1409">
                  <c:v>219.11957950065704</c:v>
                </c:pt>
                <c:pt idx="1410">
                  <c:v>222.73324572930352</c:v>
                </c:pt>
                <c:pt idx="1411">
                  <c:v>218.46254927726673</c:v>
                </c:pt>
                <c:pt idx="1412">
                  <c:v>214.84888304862025</c:v>
                </c:pt>
                <c:pt idx="1413">
                  <c:v>212.87779237844939</c:v>
                </c:pt>
                <c:pt idx="1414">
                  <c:v>213.8633377135348</c:v>
                </c:pt>
                <c:pt idx="1415">
                  <c:v>217.14848883048617</c:v>
                </c:pt>
                <c:pt idx="1416">
                  <c:v>220.43363994743754</c:v>
                </c:pt>
                <c:pt idx="1417">
                  <c:v>219.97371879106436</c:v>
                </c:pt>
                <c:pt idx="1418">
                  <c:v>214.32325886990799</c:v>
                </c:pt>
                <c:pt idx="1419">
                  <c:v>216.68856767411299</c:v>
                </c:pt>
                <c:pt idx="1420">
                  <c:v>210.38107752956637</c:v>
                </c:pt>
                <c:pt idx="1421">
                  <c:v>198.62023653088042</c:v>
                </c:pt>
                <c:pt idx="1422">
                  <c:v>186.59658344283835</c:v>
                </c:pt>
                <c:pt idx="1423">
                  <c:v>196.12352168199737</c:v>
                </c:pt>
                <c:pt idx="1424">
                  <c:v>192.1813403416557</c:v>
                </c:pt>
                <c:pt idx="1425">
                  <c:v>190.53876478318003</c:v>
                </c:pt>
                <c:pt idx="1426">
                  <c:v>193.42969776609723</c:v>
                </c:pt>
                <c:pt idx="1427">
                  <c:v>195.79500657030223</c:v>
                </c:pt>
                <c:pt idx="1428">
                  <c:v>204.66491458607095</c:v>
                </c:pt>
                <c:pt idx="1429">
                  <c:v>200.32851511169511</c:v>
                </c:pt>
                <c:pt idx="1430">
                  <c:v>195.72930354796318</c:v>
                </c:pt>
                <c:pt idx="1431">
                  <c:v>185.2168199737188</c:v>
                </c:pt>
                <c:pt idx="1432">
                  <c:v>178.25229960578184</c:v>
                </c:pt>
                <c:pt idx="1433">
                  <c:v>178.97503285151114</c:v>
                </c:pt>
                <c:pt idx="1434">
                  <c:v>174.44152431011827</c:v>
                </c:pt>
                <c:pt idx="1435">
                  <c:v>179.5663600525624</c:v>
                </c:pt>
                <c:pt idx="1436">
                  <c:v>168.5939553219448</c:v>
                </c:pt>
                <c:pt idx="1437">
                  <c:v>160.90670170827858</c:v>
                </c:pt>
                <c:pt idx="1438">
                  <c:v>163.92904073587383</c:v>
                </c:pt>
                <c:pt idx="1439">
                  <c:v>168.52825229960575</c:v>
                </c:pt>
                <c:pt idx="1440">
                  <c:v>172.20762155059131</c:v>
                </c:pt>
                <c:pt idx="1441">
                  <c:v>175.42706964520366</c:v>
                </c:pt>
                <c:pt idx="1442">
                  <c:v>167.47700394218131</c:v>
                </c:pt>
                <c:pt idx="1443">
                  <c:v>161.62943495400788</c:v>
                </c:pt>
                <c:pt idx="1444">
                  <c:v>148.48883048620237</c:v>
                </c:pt>
                <c:pt idx="1445">
                  <c:v>150.45992115637318</c:v>
                </c:pt>
                <c:pt idx="1446">
                  <c:v>142.57555847568986</c:v>
                </c:pt>
                <c:pt idx="1447">
                  <c:v>144.21813403416556</c:v>
                </c:pt>
                <c:pt idx="1448">
                  <c:v>153.41655716162944</c:v>
                </c:pt>
                <c:pt idx="1449">
                  <c:v>157.68725361366623</c:v>
                </c:pt>
                <c:pt idx="1450">
                  <c:v>156.17608409986858</c:v>
                </c:pt>
                <c:pt idx="1451">
                  <c:v>154.40210249671483</c:v>
                </c:pt>
                <c:pt idx="1452">
                  <c:v>159.65834428383707</c:v>
                </c:pt>
                <c:pt idx="1453">
                  <c:v>161.13666228646517</c:v>
                </c:pt>
                <c:pt idx="1454">
                  <c:v>162.6149802890933</c:v>
                </c:pt>
                <c:pt idx="1455">
                  <c:v>162.28646517739816</c:v>
                </c:pt>
                <c:pt idx="1456">
                  <c:v>165.83442838370564</c:v>
                </c:pt>
                <c:pt idx="1457">
                  <c:v>163.27201051248358</c:v>
                </c:pt>
                <c:pt idx="1458">
                  <c:v>158.34428383705651</c:v>
                </c:pt>
                <c:pt idx="1459">
                  <c:v>159.65834428383707</c:v>
                </c:pt>
                <c:pt idx="1460">
                  <c:v>155.71616294349539</c:v>
                </c:pt>
                <c:pt idx="1461">
                  <c:v>147.37187910643888</c:v>
                </c:pt>
                <c:pt idx="1462">
                  <c:v>155.38764783180025</c:v>
                </c:pt>
                <c:pt idx="1463">
                  <c:v>160.31537450722732</c:v>
                </c:pt>
                <c:pt idx="1464">
                  <c:v>157.35873850197109</c:v>
                </c:pt>
                <c:pt idx="1465">
                  <c:v>160.84099868593955</c:v>
                </c:pt>
                <c:pt idx="1466">
                  <c:v>153.87647831800263</c:v>
                </c:pt>
                <c:pt idx="1467">
                  <c:v>159.98685939553221</c:v>
                </c:pt>
                <c:pt idx="1468">
                  <c:v>148.29172141918528</c:v>
                </c:pt>
                <c:pt idx="1469">
                  <c:v>140.73587385019712</c:v>
                </c:pt>
                <c:pt idx="1470">
                  <c:v>138.96189224704335</c:v>
                </c:pt>
                <c:pt idx="1471">
                  <c:v>138.43626806833115</c:v>
                </c:pt>
                <c:pt idx="1472">
                  <c:v>134.36268068331142</c:v>
                </c:pt>
                <c:pt idx="1473">
                  <c:v>129.7634691195795</c:v>
                </c:pt>
                <c:pt idx="1474">
                  <c:v>137.12220762155059</c:v>
                </c:pt>
                <c:pt idx="1475">
                  <c:v>132.39159001314059</c:v>
                </c:pt>
                <c:pt idx="1476">
                  <c:v>128.1208935611038</c:v>
                </c:pt>
                <c:pt idx="1477">
                  <c:v>139.94743758212877</c:v>
                </c:pt>
                <c:pt idx="1478">
                  <c:v>130.68331143232589</c:v>
                </c:pt>
                <c:pt idx="1479">
                  <c:v>136.07095926412615</c:v>
                </c:pt>
                <c:pt idx="1480">
                  <c:v>139.61892247043363</c:v>
                </c:pt>
                <c:pt idx="1481">
                  <c:v>127.92378449408672</c:v>
                </c:pt>
                <c:pt idx="1482">
                  <c:v>130.81471747700394</c:v>
                </c:pt>
                <c:pt idx="1483">
                  <c:v>133.70565045992117</c:v>
                </c:pt>
                <c:pt idx="1484">
                  <c:v>123.19316688567673</c:v>
                </c:pt>
                <c:pt idx="1485">
                  <c:v>129.10643889618922</c:v>
                </c:pt>
                <c:pt idx="1486">
                  <c:v>122.86465177398159</c:v>
                </c:pt>
                <c:pt idx="1487">
                  <c:v>134.55978975032852</c:v>
                </c:pt>
                <c:pt idx="1488">
                  <c:v>141.39290407358737</c:v>
                </c:pt>
                <c:pt idx="1489">
                  <c:v>144.21813403416556</c:v>
                </c:pt>
                <c:pt idx="1490">
                  <c:v>146.51773981603154</c:v>
                </c:pt>
                <c:pt idx="1491">
                  <c:v>128.58081471747701</c:v>
                </c:pt>
                <c:pt idx="1492">
                  <c:v>136.13666228646517</c:v>
                </c:pt>
                <c:pt idx="1493">
                  <c:v>148.22601839684623</c:v>
                </c:pt>
                <c:pt idx="1494">
                  <c:v>141.26149802890933</c:v>
                </c:pt>
                <c:pt idx="1495">
                  <c:v>133.37713534822601</c:v>
                </c:pt>
                <c:pt idx="1496">
                  <c:v>125.49277266754271</c:v>
                </c:pt>
                <c:pt idx="1497">
                  <c:v>121.74770039421814</c:v>
                </c:pt>
                <c:pt idx="1498">
                  <c:v>132.06307490144548</c:v>
                </c:pt>
                <c:pt idx="1499">
                  <c:v>116.29434954007884</c:v>
                </c:pt>
                <c:pt idx="1500">
                  <c:v>107.55584756898817</c:v>
                </c:pt>
                <c:pt idx="1501">
                  <c:v>106.76741130091983</c:v>
                </c:pt>
                <c:pt idx="1502">
                  <c:v>108.90275952693823</c:v>
                </c:pt>
                <c:pt idx="1503">
                  <c:v>111.03810775295662</c:v>
                </c:pt>
                <c:pt idx="1504">
                  <c:v>120.2365308804205</c:v>
                </c:pt>
                <c:pt idx="1505">
                  <c:v>112.94349540078844</c:v>
                </c:pt>
                <c:pt idx="1506">
                  <c:v>117.80551905387647</c:v>
                </c:pt>
                <c:pt idx="1507">
                  <c:v>117.27989487516426</c:v>
                </c:pt>
                <c:pt idx="1508">
                  <c:v>127.79237844940866</c:v>
                </c:pt>
                <c:pt idx="1509">
                  <c:v>128.1208935611038</c:v>
                </c:pt>
                <c:pt idx="1510">
                  <c:v>130.74901445466489</c:v>
                </c:pt>
                <c:pt idx="1511">
                  <c:v>139.61892247043363</c:v>
                </c:pt>
                <c:pt idx="1512">
                  <c:v>140.27595269382391</c:v>
                </c:pt>
                <c:pt idx="1513">
                  <c:v>140.27595269382391</c:v>
                </c:pt>
              </c:numCache>
            </c:numRef>
          </c:val>
          <c:smooth val="0"/>
          <c:extLst>
            <c:ext xmlns:c16="http://schemas.microsoft.com/office/drawing/2014/chart" uri="{C3380CC4-5D6E-409C-BE32-E72D297353CC}">
              <c16:uniqueId val="{00000000-AA01-4066-A9EB-447DF2B78B9C}"/>
            </c:ext>
          </c:extLst>
        </c:ser>
        <c:ser>
          <c:idx val="2"/>
          <c:order val="1"/>
          <c:tx>
            <c:strRef>
              <c:f>'Graf 2016 - 2021'!$B$34</c:f>
              <c:strCache>
                <c:ptCount val="1"/>
                <c:pt idx="0">
                  <c:v>Precio Export. Fuel Oil EPP</c:v>
                </c:pt>
              </c:strCache>
            </c:strRef>
          </c:tx>
          <c:spPr>
            <a:ln>
              <a:solidFill>
                <a:srgbClr val="00B050"/>
              </a:solidFill>
            </a:ln>
          </c:spPr>
          <c:marker>
            <c:symbol val="none"/>
          </c:marker>
          <c:cat>
            <c:numRef>
              <c:f>Fuel!$C$184:$C$1697</c:f>
              <c:numCache>
                <c:formatCode>m/d/yyyy</c:formatCode>
                <c:ptCount val="1514"/>
                <c:pt idx="0">
                  <c:v>44546</c:v>
                </c:pt>
                <c:pt idx="1">
                  <c:v>44545</c:v>
                </c:pt>
                <c:pt idx="2">
                  <c:v>44544</c:v>
                </c:pt>
                <c:pt idx="3">
                  <c:v>44543</c:v>
                </c:pt>
                <c:pt idx="4">
                  <c:v>44540</c:v>
                </c:pt>
                <c:pt idx="5">
                  <c:v>44539</c:v>
                </c:pt>
                <c:pt idx="6">
                  <c:v>44538</c:v>
                </c:pt>
                <c:pt idx="7">
                  <c:v>44537</c:v>
                </c:pt>
                <c:pt idx="8">
                  <c:v>44536</c:v>
                </c:pt>
                <c:pt idx="9">
                  <c:v>44533</c:v>
                </c:pt>
                <c:pt idx="10">
                  <c:v>44532</c:v>
                </c:pt>
                <c:pt idx="11">
                  <c:v>44531</c:v>
                </c:pt>
                <c:pt idx="12">
                  <c:v>44530</c:v>
                </c:pt>
                <c:pt idx="13">
                  <c:v>44529</c:v>
                </c:pt>
                <c:pt idx="14">
                  <c:v>44524</c:v>
                </c:pt>
                <c:pt idx="15">
                  <c:v>44523</c:v>
                </c:pt>
                <c:pt idx="16">
                  <c:v>44522</c:v>
                </c:pt>
                <c:pt idx="17">
                  <c:v>44519</c:v>
                </c:pt>
                <c:pt idx="18">
                  <c:v>44518</c:v>
                </c:pt>
                <c:pt idx="19">
                  <c:v>44517</c:v>
                </c:pt>
                <c:pt idx="20">
                  <c:v>44516</c:v>
                </c:pt>
                <c:pt idx="21">
                  <c:v>44515</c:v>
                </c:pt>
                <c:pt idx="22">
                  <c:v>44512</c:v>
                </c:pt>
                <c:pt idx="23">
                  <c:v>44511</c:v>
                </c:pt>
                <c:pt idx="24">
                  <c:v>44510</c:v>
                </c:pt>
                <c:pt idx="25">
                  <c:v>44509</c:v>
                </c:pt>
                <c:pt idx="26">
                  <c:v>44508</c:v>
                </c:pt>
                <c:pt idx="27">
                  <c:v>44505</c:v>
                </c:pt>
                <c:pt idx="28">
                  <c:v>44504</c:v>
                </c:pt>
                <c:pt idx="29">
                  <c:v>44503</c:v>
                </c:pt>
                <c:pt idx="30">
                  <c:v>44502</c:v>
                </c:pt>
                <c:pt idx="31">
                  <c:v>44501</c:v>
                </c:pt>
                <c:pt idx="32">
                  <c:v>44498</c:v>
                </c:pt>
                <c:pt idx="33">
                  <c:v>44497</c:v>
                </c:pt>
                <c:pt idx="34">
                  <c:v>44496</c:v>
                </c:pt>
                <c:pt idx="35">
                  <c:v>44495</c:v>
                </c:pt>
                <c:pt idx="36">
                  <c:v>44494</c:v>
                </c:pt>
                <c:pt idx="37">
                  <c:v>44491</c:v>
                </c:pt>
                <c:pt idx="38">
                  <c:v>44490</c:v>
                </c:pt>
                <c:pt idx="39">
                  <c:v>44489</c:v>
                </c:pt>
                <c:pt idx="40">
                  <c:v>44488</c:v>
                </c:pt>
                <c:pt idx="41">
                  <c:v>44487</c:v>
                </c:pt>
                <c:pt idx="42">
                  <c:v>44484</c:v>
                </c:pt>
                <c:pt idx="43">
                  <c:v>44483</c:v>
                </c:pt>
                <c:pt idx="44">
                  <c:v>44482</c:v>
                </c:pt>
                <c:pt idx="45">
                  <c:v>44481</c:v>
                </c:pt>
                <c:pt idx="46">
                  <c:v>44480</c:v>
                </c:pt>
                <c:pt idx="47">
                  <c:v>44477</c:v>
                </c:pt>
                <c:pt idx="48">
                  <c:v>44476</c:v>
                </c:pt>
                <c:pt idx="49">
                  <c:v>44475</c:v>
                </c:pt>
                <c:pt idx="50">
                  <c:v>44474</c:v>
                </c:pt>
                <c:pt idx="51">
                  <c:v>44473</c:v>
                </c:pt>
                <c:pt idx="52">
                  <c:v>44470</c:v>
                </c:pt>
                <c:pt idx="53">
                  <c:v>44469</c:v>
                </c:pt>
                <c:pt idx="54">
                  <c:v>44468</c:v>
                </c:pt>
                <c:pt idx="55">
                  <c:v>44467</c:v>
                </c:pt>
                <c:pt idx="56">
                  <c:v>44464</c:v>
                </c:pt>
                <c:pt idx="57">
                  <c:v>44463</c:v>
                </c:pt>
                <c:pt idx="58">
                  <c:v>44462</c:v>
                </c:pt>
                <c:pt idx="59">
                  <c:v>44461</c:v>
                </c:pt>
                <c:pt idx="60">
                  <c:v>44460</c:v>
                </c:pt>
                <c:pt idx="61">
                  <c:v>44459</c:v>
                </c:pt>
                <c:pt idx="62">
                  <c:v>44456</c:v>
                </c:pt>
                <c:pt idx="63">
                  <c:v>44455</c:v>
                </c:pt>
                <c:pt idx="64">
                  <c:v>44454</c:v>
                </c:pt>
                <c:pt idx="65">
                  <c:v>44453</c:v>
                </c:pt>
                <c:pt idx="66">
                  <c:v>44452</c:v>
                </c:pt>
                <c:pt idx="67">
                  <c:v>44449</c:v>
                </c:pt>
                <c:pt idx="68">
                  <c:v>44448</c:v>
                </c:pt>
                <c:pt idx="69">
                  <c:v>44447</c:v>
                </c:pt>
                <c:pt idx="70">
                  <c:v>44446</c:v>
                </c:pt>
                <c:pt idx="71">
                  <c:v>44445</c:v>
                </c:pt>
                <c:pt idx="72">
                  <c:v>44442</c:v>
                </c:pt>
                <c:pt idx="73">
                  <c:v>44441</c:v>
                </c:pt>
                <c:pt idx="74">
                  <c:v>44440</c:v>
                </c:pt>
                <c:pt idx="75">
                  <c:v>44439</c:v>
                </c:pt>
                <c:pt idx="76">
                  <c:v>44438</c:v>
                </c:pt>
                <c:pt idx="77">
                  <c:v>44435</c:v>
                </c:pt>
                <c:pt idx="78">
                  <c:v>44434</c:v>
                </c:pt>
                <c:pt idx="79">
                  <c:v>44433</c:v>
                </c:pt>
                <c:pt idx="80">
                  <c:v>44432</c:v>
                </c:pt>
                <c:pt idx="81">
                  <c:v>44431</c:v>
                </c:pt>
                <c:pt idx="82">
                  <c:v>44428</c:v>
                </c:pt>
                <c:pt idx="83">
                  <c:v>44427</c:v>
                </c:pt>
                <c:pt idx="84">
                  <c:v>44426</c:v>
                </c:pt>
                <c:pt idx="85">
                  <c:v>44425</c:v>
                </c:pt>
                <c:pt idx="86">
                  <c:v>44424</c:v>
                </c:pt>
                <c:pt idx="87">
                  <c:v>44421</c:v>
                </c:pt>
                <c:pt idx="88">
                  <c:v>44420</c:v>
                </c:pt>
                <c:pt idx="89">
                  <c:v>44419</c:v>
                </c:pt>
                <c:pt idx="90">
                  <c:v>44418</c:v>
                </c:pt>
                <c:pt idx="91">
                  <c:v>44417</c:v>
                </c:pt>
                <c:pt idx="92">
                  <c:v>44414</c:v>
                </c:pt>
                <c:pt idx="93">
                  <c:v>44413</c:v>
                </c:pt>
                <c:pt idx="94">
                  <c:v>44412</c:v>
                </c:pt>
                <c:pt idx="95">
                  <c:v>44411</c:v>
                </c:pt>
                <c:pt idx="96">
                  <c:v>44410</c:v>
                </c:pt>
                <c:pt idx="97">
                  <c:v>44407</c:v>
                </c:pt>
                <c:pt idx="98">
                  <c:v>44406</c:v>
                </c:pt>
                <c:pt idx="99">
                  <c:v>44405</c:v>
                </c:pt>
                <c:pt idx="100">
                  <c:v>44404</c:v>
                </c:pt>
                <c:pt idx="101">
                  <c:v>44403</c:v>
                </c:pt>
                <c:pt idx="102">
                  <c:v>44400</c:v>
                </c:pt>
                <c:pt idx="103">
                  <c:v>44399</c:v>
                </c:pt>
                <c:pt idx="104">
                  <c:v>44398</c:v>
                </c:pt>
                <c:pt idx="105">
                  <c:v>44397</c:v>
                </c:pt>
                <c:pt idx="106">
                  <c:v>44396</c:v>
                </c:pt>
                <c:pt idx="107">
                  <c:v>44393</c:v>
                </c:pt>
                <c:pt idx="108">
                  <c:v>44392</c:v>
                </c:pt>
                <c:pt idx="109">
                  <c:v>44391</c:v>
                </c:pt>
                <c:pt idx="110">
                  <c:v>44390</c:v>
                </c:pt>
                <c:pt idx="111">
                  <c:v>44389</c:v>
                </c:pt>
                <c:pt idx="112">
                  <c:v>44386</c:v>
                </c:pt>
                <c:pt idx="113">
                  <c:v>44385</c:v>
                </c:pt>
                <c:pt idx="114">
                  <c:v>44384</c:v>
                </c:pt>
                <c:pt idx="115">
                  <c:v>44383</c:v>
                </c:pt>
                <c:pt idx="116">
                  <c:v>44382</c:v>
                </c:pt>
                <c:pt idx="117">
                  <c:v>44379</c:v>
                </c:pt>
                <c:pt idx="118">
                  <c:v>44378</c:v>
                </c:pt>
                <c:pt idx="119">
                  <c:v>44377</c:v>
                </c:pt>
                <c:pt idx="120">
                  <c:v>44376</c:v>
                </c:pt>
                <c:pt idx="121">
                  <c:v>44375</c:v>
                </c:pt>
                <c:pt idx="122">
                  <c:v>44372</c:v>
                </c:pt>
                <c:pt idx="123">
                  <c:v>44371</c:v>
                </c:pt>
                <c:pt idx="124">
                  <c:v>44370</c:v>
                </c:pt>
                <c:pt idx="125">
                  <c:v>44369</c:v>
                </c:pt>
                <c:pt idx="126">
                  <c:v>44368</c:v>
                </c:pt>
                <c:pt idx="127">
                  <c:v>44365</c:v>
                </c:pt>
                <c:pt idx="128">
                  <c:v>44364</c:v>
                </c:pt>
                <c:pt idx="129">
                  <c:v>44363</c:v>
                </c:pt>
                <c:pt idx="130">
                  <c:v>44362</c:v>
                </c:pt>
                <c:pt idx="131">
                  <c:v>44361</c:v>
                </c:pt>
                <c:pt idx="132">
                  <c:v>44358</c:v>
                </c:pt>
                <c:pt idx="133">
                  <c:v>44357</c:v>
                </c:pt>
                <c:pt idx="134">
                  <c:v>44350</c:v>
                </c:pt>
                <c:pt idx="135">
                  <c:v>44349</c:v>
                </c:pt>
                <c:pt idx="136">
                  <c:v>44348</c:v>
                </c:pt>
                <c:pt idx="137">
                  <c:v>44347</c:v>
                </c:pt>
                <c:pt idx="138">
                  <c:v>44344</c:v>
                </c:pt>
                <c:pt idx="139">
                  <c:v>44343</c:v>
                </c:pt>
                <c:pt idx="140">
                  <c:v>44342</c:v>
                </c:pt>
                <c:pt idx="141">
                  <c:v>44341</c:v>
                </c:pt>
                <c:pt idx="142">
                  <c:v>44340</c:v>
                </c:pt>
                <c:pt idx="143">
                  <c:v>44337</c:v>
                </c:pt>
                <c:pt idx="144">
                  <c:v>44336</c:v>
                </c:pt>
                <c:pt idx="145">
                  <c:v>44335</c:v>
                </c:pt>
                <c:pt idx="146">
                  <c:v>44334</c:v>
                </c:pt>
                <c:pt idx="147">
                  <c:v>44333</c:v>
                </c:pt>
                <c:pt idx="148">
                  <c:v>44330</c:v>
                </c:pt>
                <c:pt idx="149">
                  <c:v>44329</c:v>
                </c:pt>
                <c:pt idx="150">
                  <c:v>44328</c:v>
                </c:pt>
                <c:pt idx="151">
                  <c:v>44327</c:v>
                </c:pt>
                <c:pt idx="152">
                  <c:v>44326</c:v>
                </c:pt>
                <c:pt idx="153">
                  <c:v>44323</c:v>
                </c:pt>
                <c:pt idx="154">
                  <c:v>44322</c:v>
                </c:pt>
                <c:pt idx="155">
                  <c:v>44321</c:v>
                </c:pt>
                <c:pt idx="156">
                  <c:v>44320</c:v>
                </c:pt>
                <c:pt idx="157">
                  <c:v>44319</c:v>
                </c:pt>
                <c:pt idx="158">
                  <c:v>44316</c:v>
                </c:pt>
                <c:pt idx="159">
                  <c:v>44315</c:v>
                </c:pt>
                <c:pt idx="160">
                  <c:v>44314</c:v>
                </c:pt>
                <c:pt idx="161">
                  <c:v>44313</c:v>
                </c:pt>
                <c:pt idx="162">
                  <c:v>44312</c:v>
                </c:pt>
                <c:pt idx="163">
                  <c:v>44309</c:v>
                </c:pt>
                <c:pt idx="164">
                  <c:v>44308</c:v>
                </c:pt>
                <c:pt idx="165">
                  <c:v>44307</c:v>
                </c:pt>
                <c:pt idx="166">
                  <c:v>44306</c:v>
                </c:pt>
                <c:pt idx="167">
                  <c:v>44305</c:v>
                </c:pt>
                <c:pt idx="168">
                  <c:v>44302</c:v>
                </c:pt>
                <c:pt idx="169">
                  <c:v>44301</c:v>
                </c:pt>
                <c:pt idx="170">
                  <c:v>44300</c:v>
                </c:pt>
                <c:pt idx="171">
                  <c:v>44299</c:v>
                </c:pt>
                <c:pt idx="172">
                  <c:v>44298</c:v>
                </c:pt>
                <c:pt idx="173">
                  <c:v>44295</c:v>
                </c:pt>
                <c:pt idx="174">
                  <c:v>44294</c:v>
                </c:pt>
                <c:pt idx="175">
                  <c:v>44293</c:v>
                </c:pt>
                <c:pt idx="176">
                  <c:v>44292</c:v>
                </c:pt>
                <c:pt idx="177">
                  <c:v>44291</c:v>
                </c:pt>
                <c:pt idx="178">
                  <c:v>44288</c:v>
                </c:pt>
                <c:pt idx="179">
                  <c:v>44287</c:v>
                </c:pt>
                <c:pt idx="180">
                  <c:v>44286</c:v>
                </c:pt>
                <c:pt idx="181">
                  <c:v>44285</c:v>
                </c:pt>
                <c:pt idx="182">
                  <c:v>44284</c:v>
                </c:pt>
                <c:pt idx="183">
                  <c:v>44281</c:v>
                </c:pt>
                <c:pt idx="184">
                  <c:v>44280</c:v>
                </c:pt>
                <c:pt idx="185">
                  <c:v>44279</c:v>
                </c:pt>
                <c:pt idx="186">
                  <c:v>44278</c:v>
                </c:pt>
                <c:pt idx="187">
                  <c:v>44277</c:v>
                </c:pt>
                <c:pt idx="188">
                  <c:v>44274</c:v>
                </c:pt>
                <c:pt idx="189">
                  <c:v>44273</c:v>
                </c:pt>
                <c:pt idx="190">
                  <c:v>44272</c:v>
                </c:pt>
                <c:pt idx="191">
                  <c:v>44271</c:v>
                </c:pt>
                <c:pt idx="192">
                  <c:v>44270</c:v>
                </c:pt>
                <c:pt idx="193">
                  <c:v>44267</c:v>
                </c:pt>
                <c:pt idx="194">
                  <c:v>44266</c:v>
                </c:pt>
                <c:pt idx="195">
                  <c:v>44265</c:v>
                </c:pt>
                <c:pt idx="196">
                  <c:v>44264</c:v>
                </c:pt>
                <c:pt idx="197">
                  <c:v>44263</c:v>
                </c:pt>
                <c:pt idx="198">
                  <c:v>44260</c:v>
                </c:pt>
                <c:pt idx="199">
                  <c:v>44259</c:v>
                </c:pt>
                <c:pt idx="200">
                  <c:v>44258</c:v>
                </c:pt>
                <c:pt idx="201">
                  <c:v>44257</c:v>
                </c:pt>
                <c:pt idx="202">
                  <c:v>44256</c:v>
                </c:pt>
                <c:pt idx="203">
                  <c:v>44253</c:v>
                </c:pt>
                <c:pt idx="204">
                  <c:v>44252</c:v>
                </c:pt>
                <c:pt idx="205">
                  <c:v>44251</c:v>
                </c:pt>
                <c:pt idx="206">
                  <c:v>44250</c:v>
                </c:pt>
                <c:pt idx="207">
                  <c:v>44249</c:v>
                </c:pt>
                <c:pt idx="208">
                  <c:v>44246</c:v>
                </c:pt>
                <c:pt idx="209">
                  <c:v>44245</c:v>
                </c:pt>
                <c:pt idx="210">
                  <c:v>44244</c:v>
                </c:pt>
                <c:pt idx="211">
                  <c:v>44243</c:v>
                </c:pt>
                <c:pt idx="212">
                  <c:v>44242</c:v>
                </c:pt>
                <c:pt idx="213">
                  <c:v>44239</c:v>
                </c:pt>
                <c:pt idx="214">
                  <c:v>44238</c:v>
                </c:pt>
                <c:pt idx="215">
                  <c:v>44237</c:v>
                </c:pt>
                <c:pt idx="216">
                  <c:v>44236</c:v>
                </c:pt>
                <c:pt idx="217">
                  <c:v>44235</c:v>
                </c:pt>
                <c:pt idx="218">
                  <c:v>44232</c:v>
                </c:pt>
                <c:pt idx="219">
                  <c:v>44231</c:v>
                </c:pt>
                <c:pt idx="220">
                  <c:v>44230</c:v>
                </c:pt>
                <c:pt idx="221">
                  <c:v>44229</c:v>
                </c:pt>
                <c:pt idx="222">
                  <c:v>44228</c:v>
                </c:pt>
                <c:pt idx="223">
                  <c:v>44225</c:v>
                </c:pt>
                <c:pt idx="224">
                  <c:v>44224</c:v>
                </c:pt>
                <c:pt idx="225">
                  <c:v>44223</c:v>
                </c:pt>
                <c:pt idx="226">
                  <c:v>44222</c:v>
                </c:pt>
                <c:pt idx="227">
                  <c:v>44221</c:v>
                </c:pt>
                <c:pt idx="228">
                  <c:v>44218</c:v>
                </c:pt>
                <c:pt idx="229">
                  <c:v>44217</c:v>
                </c:pt>
                <c:pt idx="230">
                  <c:v>44216</c:v>
                </c:pt>
                <c:pt idx="231">
                  <c:v>44215</c:v>
                </c:pt>
                <c:pt idx="232">
                  <c:v>44214</c:v>
                </c:pt>
                <c:pt idx="233">
                  <c:v>44211</c:v>
                </c:pt>
                <c:pt idx="234">
                  <c:v>44210</c:v>
                </c:pt>
                <c:pt idx="235">
                  <c:v>44209</c:v>
                </c:pt>
                <c:pt idx="236">
                  <c:v>44208</c:v>
                </c:pt>
                <c:pt idx="237">
                  <c:v>44207</c:v>
                </c:pt>
                <c:pt idx="238">
                  <c:v>44204</c:v>
                </c:pt>
                <c:pt idx="239">
                  <c:v>44203</c:v>
                </c:pt>
                <c:pt idx="240">
                  <c:v>44202</c:v>
                </c:pt>
                <c:pt idx="241">
                  <c:v>44201</c:v>
                </c:pt>
                <c:pt idx="242">
                  <c:v>44200</c:v>
                </c:pt>
                <c:pt idx="243">
                  <c:v>44196</c:v>
                </c:pt>
                <c:pt idx="244">
                  <c:v>44195</c:v>
                </c:pt>
                <c:pt idx="245">
                  <c:v>44194</c:v>
                </c:pt>
                <c:pt idx="246">
                  <c:v>44193</c:v>
                </c:pt>
                <c:pt idx="247">
                  <c:v>44189</c:v>
                </c:pt>
                <c:pt idx="248">
                  <c:v>44188</c:v>
                </c:pt>
                <c:pt idx="249">
                  <c:v>44187</c:v>
                </c:pt>
                <c:pt idx="250">
                  <c:v>44186</c:v>
                </c:pt>
                <c:pt idx="251">
                  <c:v>44183</c:v>
                </c:pt>
                <c:pt idx="252">
                  <c:v>44182</c:v>
                </c:pt>
                <c:pt idx="253">
                  <c:v>44181</c:v>
                </c:pt>
                <c:pt idx="254">
                  <c:v>44180</c:v>
                </c:pt>
                <c:pt idx="255">
                  <c:v>44179</c:v>
                </c:pt>
                <c:pt idx="256">
                  <c:v>44176</c:v>
                </c:pt>
                <c:pt idx="257">
                  <c:v>44175</c:v>
                </c:pt>
                <c:pt idx="258">
                  <c:v>44174</c:v>
                </c:pt>
                <c:pt idx="259">
                  <c:v>44173</c:v>
                </c:pt>
                <c:pt idx="260">
                  <c:v>44172</c:v>
                </c:pt>
                <c:pt idx="261">
                  <c:v>44169</c:v>
                </c:pt>
                <c:pt idx="262">
                  <c:v>44168</c:v>
                </c:pt>
                <c:pt idx="263">
                  <c:v>44167</c:v>
                </c:pt>
                <c:pt idx="264">
                  <c:v>44166</c:v>
                </c:pt>
                <c:pt idx="265">
                  <c:v>44165</c:v>
                </c:pt>
                <c:pt idx="266">
                  <c:v>44162</c:v>
                </c:pt>
                <c:pt idx="267">
                  <c:v>44161</c:v>
                </c:pt>
                <c:pt idx="268">
                  <c:v>44160</c:v>
                </c:pt>
                <c:pt idx="269">
                  <c:v>44159</c:v>
                </c:pt>
                <c:pt idx="270">
                  <c:v>44158</c:v>
                </c:pt>
                <c:pt idx="271">
                  <c:v>44155</c:v>
                </c:pt>
                <c:pt idx="272">
                  <c:v>44154</c:v>
                </c:pt>
                <c:pt idx="273">
                  <c:v>44153</c:v>
                </c:pt>
                <c:pt idx="274">
                  <c:v>44152</c:v>
                </c:pt>
                <c:pt idx="275">
                  <c:v>44151</c:v>
                </c:pt>
                <c:pt idx="276">
                  <c:v>44148</c:v>
                </c:pt>
                <c:pt idx="277">
                  <c:v>44147</c:v>
                </c:pt>
                <c:pt idx="278">
                  <c:v>44146</c:v>
                </c:pt>
                <c:pt idx="279">
                  <c:v>44145</c:v>
                </c:pt>
                <c:pt idx="280">
                  <c:v>44144</c:v>
                </c:pt>
                <c:pt idx="281">
                  <c:v>44141</c:v>
                </c:pt>
                <c:pt idx="282">
                  <c:v>44140</c:v>
                </c:pt>
                <c:pt idx="283">
                  <c:v>44139</c:v>
                </c:pt>
                <c:pt idx="284">
                  <c:v>44138</c:v>
                </c:pt>
                <c:pt idx="285">
                  <c:v>44137</c:v>
                </c:pt>
                <c:pt idx="286">
                  <c:v>44134</c:v>
                </c:pt>
                <c:pt idx="287">
                  <c:v>44133</c:v>
                </c:pt>
                <c:pt idx="288">
                  <c:v>44132</c:v>
                </c:pt>
                <c:pt idx="289">
                  <c:v>44131</c:v>
                </c:pt>
                <c:pt idx="290">
                  <c:v>44130</c:v>
                </c:pt>
                <c:pt idx="291">
                  <c:v>44127</c:v>
                </c:pt>
                <c:pt idx="292">
                  <c:v>44126</c:v>
                </c:pt>
                <c:pt idx="293">
                  <c:v>44125</c:v>
                </c:pt>
                <c:pt idx="294">
                  <c:v>44124</c:v>
                </c:pt>
                <c:pt idx="295">
                  <c:v>44123</c:v>
                </c:pt>
                <c:pt idx="296">
                  <c:v>44120</c:v>
                </c:pt>
                <c:pt idx="297">
                  <c:v>44119</c:v>
                </c:pt>
                <c:pt idx="298">
                  <c:v>44118</c:v>
                </c:pt>
                <c:pt idx="299">
                  <c:v>44117</c:v>
                </c:pt>
                <c:pt idx="300">
                  <c:v>44116</c:v>
                </c:pt>
                <c:pt idx="301">
                  <c:v>44113</c:v>
                </c:pt>
                <c:pt idx="302">
                  <c:v>44112</c:v>
                </c:pt>
                <c:pt idx="303">
                  <c:v>44111</c:v>
                </c:pt>
                <c:pt idx="304">
                  <c:v>44110</c:v>
                </c:pt>
                <c:pt idx="305">
                  <c:v>44109</c:v>
                </c:pt>
                <c:pt idx="306">
                  <c:v>44106</c:v>
                </c:pt>
                <c:pt idx="307">
                  <c:v>44105</c:v>
                </c:pt>
                <c:pt idx="308">
                  <c:v>44104</c:v>
                </c:pt>
                <c:pt idx="309">
                  <c:v>44103</c:v>
                </c:pt>
                <c:pt idx="310">
                  <c:v>44102</c:v>
                </c:pt>
                <c:pt idx="311">
                  <c:v>44099</c:v>
                </c:pt>
                <c:pt idx="312">
                  <c:v>44098</c:v>
                </c:pt>
                <c:pt idx="313">
                  <c:v>44097</c:v>
                </c:pt>
                <c:pt idx="314">
                  <c:v>44096</c:v>
                </c:pt>
                <c:pt idx="315">
                  <c:v>44095</c:v>
                </c:pt>
                <c:pt idx="316">
                  <c:v>44092</c:v>
                </c:pt>
                <c:pt idx="317">
                  <c:v>44091</c:v>
                </c:pt>
                <c:pt idx="318">
                  <c:v>44090</c:v>
                </c:pt>
                <c:pt idx="319">
                  <c:v>44089</c:v>
                </c:pt>
                <c:pt idx="320">
                  <c:v>44088</c:v>
                </c:pt>
                <c:pt idx="321">
                  <c:v>44085</c:v>
                </c:pt>
                <c:pt idx="322">
                  <c:v>44084</c:v>
                </c:pt>
                <c:pt idx="323">
                  <c:v>44083</c:v>
                </c:pt>
                <c:pt idx="324">
                  <c:v>44082</c:v>
                </c:pt>
                <c:pt idx="325">
                  <c:v>44081</c:v>
                </c:pt>
                <c:pt idx="326">
                  <c:v>44078</c:v>
                </c:pt>
                <c:pt idx="327">
                  <c:v>44077</c:v>
                </c:pt>
                <c:pt idx="328">
                  <c:v>44076</c:v>
                </c:pt>
                <c:pt idx="329">
                  <c:v>44075</c:v>
                </c:pt>
                <c:pt idx="330">
                  <c:v>44074</c:v>
                </c:pt>
                <c:pt idx="331">
                  <c:v>44071</c:v>
                </c:pt>
                <c:pt idx="332">
                  <c:v>44070</c:v>
                </c:pt>
                <c:pt idx="333">
                  <c:v>44069</c:v>
                </c:pt>
                <c:pt idx="334">
                  <c:v>44068</c:v>
                </c:pt>
                <c:pt idx="335">
                  <c:v>44067</c:v>
                </c:pt>
                <c:pt idx="336">
                  <c:v>44064</c:v>
                </c:pt>
                <c:pt idx="337">
                  <c:v>44063</c:v>
                </c:pt>
                <c:pt idx="338">
                  <c:v>44062</c:v>
                </c:pt>
                <c:pt idx="339">
                  <c:v>44061</c:v>
                </c:pt>
                <c:pt idx="340">
                  <c:v>44060</c:v>
                </c:pt>
                <c:pt idx="341">
                  <c:v>44057</c:v>
                </c:pt>
                <c:pt idx="342">
                  <c:v>44056</c:v>
                </c:pt>
                <c:pt idx="343">
                  <c:v>44055</c:v>
                </c:pt>
                <c:pt idx="344">
                  <c:v>44054</c:v>
                </c:pt>
                <c:pt idx="345">
                  <c:v>44053</c:v>
                </c:pt>
                <c:pt idx="346">
                  <c:v>44050</c:v>
                </c:pt>
                <c:pt idx="347">
                  <c:v>44049</c:v>
                </c:pt>
                <c:pt idx="348">
                  <c:v>44048</c:v>
                </c:pt>
                <c:pt idx="349">
                  <c:v>44047</c:v>
                </c:pt>
                <c:pt idx="350">
                  <c:v>44046</c:v>
                </c:pt>
                <c:pt idx="351">
                  <c:v>44043</c:v>
                </c:pt>
                <c:pt idx="352">
                  <c:v>44042</c:v>
                </c:pt>
                <c:pt idx="353">
                  <c:v>44041</c:v>
                </c:pt>
                <c:pt idx="354">
                  <c:v>44040</c:v>
                </c:pt>
                <c:pt idx="355">
                  <c:v>44039</c:v>
                </c:pt>
                <c:pt idx="356">
                  <c:v>44036</c:v>
                </c:pt>
                <c:pt idx="357">
                  <c:v>44035</c:v>
                </c:pt>
                <c:pt idx="358">
                  <c:v>44034</c:v>
                </c:pt>
                <c:pt idx="359">
                  <c:v>44033</c:v>
                </c:pt>
                <c:pt idx="360">
                  <c:v>44032</c:v>
                </c:pt>
                <c:pt idx="361">
                  <c:v>44029</c:v>
                </c:pt>
                <c:pt idx="362">
                  <c:v>44028</c:v>
                </c:pt>
                <c:pt idx="363">
                  <c:v>44027</c:v>
                </c:pt>
                <c:pt idx="364">
                  <c:v>44026</c:v>
                </c:pt>
                <c:pt idx="365">
                  <c:v>44025</c:v>
                </c:pt>
                <c:pt idx="366">
                  <c:v>44022</c:v>
                </c:pt>
                <c:pt idx="367">
                  <c:v>44021</c:v>
                </c:pt>
                <c:pt idx="368">
                  <c:v>44020</c:v>
                </c:pt>
                <c:pt idx="369">
                  <c:v>44019</c:v>
                </c:pt>
                <c:pt idx="370">
                  <c:v>44018</c:v>
                </c:pt>
                <c:pt idx="371">
                  <c:v>44015</c:v>
                </c:pt>
                <c:pt idx="372">
                  <c:v>44014</c:v>
                </c:pt>
                <c:pt idx="373">
                  <c:v>44013</c:v>
                </c:pt>
                <c:pt idx="374">
                  <c:v>44012</c:v>
                </c:pt>
                <c:pt idx="375">
                  <c:v>44011</c:v>
                </c:pt>
                <c:pt idx="376">
                  <c:v>44008</c:v>
                </c:pt>
                <c:pt idx="377">
                  <c:v>44007</c:v>
                </c:pt>
                <c:pt idx="378">
                  <c:v>44006</c:v>
                </c:pt>
                <c:pt idx="379">
                  <c:v>44005</c:v>
                </c:pt>
                <c:pt idx="380">
                  <c:v>44004</c:v>
                </c:pt>
                <c:pt idx="381">
                  <c:v>44001</c:v>
                </c:pt>
                <c:pt idx="382">
                  <c:v>44000</c:v>
                </c:pt>
                <c:pt idx="383">
                  <c:v>43999</c:v>
                </c:pt>
                <c:pt idx="384">
                  <c:v>43998</c:v>
                </c:pt>
                <c:pt idx="385">
                  <c:v>43997</c:v>
                </c:pt>
                <c:pt idx="386">
                  <c:v>43994</c:v>
                </c:pt>
                <c:pt idx="387">
                  <c:v>43993</c:v>
                </c:pt>
                <c:pt idx="388">
                  <c:v>43992</c:v>
                </c:pt>
                <c:pt idx="389">
                  <c:v>43991</c:v>
                </c:pt>
                <c:pt idx="390">
                  <c:v>43990</c:v>
                </c:pt>
                <c:pt idx="391">
                  <c:v>43987</c:v>
                </c:pt>
                <c:pt idx="392">
                  <c:v>43986</c:v>
                </c:pt>
                <c:pt idx="393">
                  <c:v>43985</c:v>
                </c:pt>
                <c:pt idx="394">
                  <c:v>43984</c:v>
                </c:pt>
                <c:pt idx="395">
                  <c:v>43983</c:v>
                </c:pt>
                <c:pt idx="396">
                  <c:v>43980</c:v>
                </c:pt>
                <c:pt idx="397">
                  <c:v>43979</c:v>
                </c:pt>
                <c:pt idx="398">
                  <c:v>43978</c:v>
                </c:pt>
                <c:pt idx="399">
                  <c:v>43977</c:v>
                </c:pt>
                <c:pt idx="400">
                  <c:v>43973</c:v>
                </c:pt>
                <c:pt idx="401">
                  <c:v>43972</c:v>
                </c:pt>
                <c:pt idx="402">
                  <c:v>43971</c:v>
                </c:pt>
                <c:pt idx="403">
                  <c:v>43970</c:v>
                </c:pt>
                <c:pt idx="404">
                  <c:v>43969</c:v>
                </c:pt>
                <c:pt idx="405">
                  <c:v>43966</c:v>
                </c:pt>
                <c:pt idx="406">
                  <c:v>43965</c:v>
                </c:pt>
                <c:pt idx="407">
                  <c:v>43964</c:v>
                </c:pt>
                <c:pt idx="408">
                  <c:v>43963</c:v>
                </c:pt>
                <c:pt idx="409">
                  <c:v>43962</c:v>
                </c:pt>
                <c:pt idx="410">
                  <c:v>43959</c:v>
                </c:pt>
                <c:pt idx="411">
                  <c:v>43958</c:v>
                </c:pt>
                <c:pt idx="412">
                  <c:v>43957</c:v>
                </c:pt>
                <c:pt idx="413">
                  <c:v>43956</c:v>
                </c:pt>
                <c:pt idx="414">
                  <c:v>43955</c:v>
                </c:pt>
                <c:pt idx="415">
                  <c:v>43952</c:v>
                </c:pt>
                <c:pt idx="416">
                  <c:v>43951</c:v>
                </c:pt>
                <c:pt idx="417">
                  <c:v>43950</c:v>
                </c:pt>
                <c:pt idx="418">
                  <c:v>43949</c:v>
                </c:pt>
                <c:pt idx="419">
                  <c:v>43948</c:v>
                </c:pt>
                <c:pt idx="420">
                  <c:v>43945</c:v>
                </c:pt>
                <c:pt idx="421">
                  <c:v>43944</c:v>
                </c:pt>
                <c:pt idx="422">
                  <c:v>43943</c:v>
                </c:pt>
                <c:pt idx="423">
                  <c:v>43942</c:v>
                </c:pt>
                <c:pt idx="424">
                  <c:v>43941</c:v>
                </c:pt>
                <c:pt idx="425">
                  <c:v>43938</c:v>
                </c:pt>
                <c:pt idx="426">
                  <c:v>43937</c:v>
                </c:pt>
                <c:pt idx="427">
                  <c:v>43936</c:v>
                </c:pt>
                <c:pt idx="428">
                  <c:v>43935</c:v>
                </c:pt>
                <c:pt idx="429">
                  <c:v>43934</c:v>
                </c:pt>
                <c:pt idx="430">
                  <c:v>43930</c:v>
                </c:pt>
                <c:pt idx="431">
                  <c:v>43929</c:v>
                </c:pt>
                <c:pt idx="432">
                  <c:v>43928</c:v>
                </c:pt>
                <c:pt idx="433">
                  <c:v>43927</c:v>
                </c:pt>
                <c:pt idx="434">
                  <c:v>43924</c:v>
                </c:pt>
                <c:pt idx="435">
                  <c:v>43923</c:v>
                </c:pt>
                <c:pt idx="436">
                  <c:v>43922</c:v>
                </c:pt>
                <c:pt idx="437">
                  <c:v>43921</c:v>
                </c:pt>
                <c:pt idx="438">
                  <c:v>43920</c:v>
                </c:pt>
                <c:pt idx="439">
                  <c:v>43917</c:v>
                </c:pt>
                <c:pt idx="440">
                  <c:v>43916</c:v>
                </c:pt>
                <c:pt idx="441">
                  <c:v>43915</c:v>
                </c:pt>
                <c:pt idx="442">
                  <c:v>43914</c:v>
                </c:pt>
                <c:pt idx="443">
                  <c:v>43913</c:v>
                </c:pt>
                <c:pt idx="444">
                  <c:v>43910</c:v>
                </c:pt>
                <c:pt idx="445">
                  <c:v>43909</c:v>
                </c:pt>
                <c:pt idx="446">
                  <c:v>43908</c:v>
                </c:pt>
                <c:pt idx="447">
                  <c:v>43907</c:v>
                </c:pt>
                <c:pt idx="448">
                  <c:v>43906</c:v>
                </c:pt>
                <c:pt idx="449">
                  <c:v>43903</c:v>
                </c:pt>
                <c:pt idx="450">
                  <c:v>43902</c:v>
                </c:pt>
                <c:pt idx="451">
                  <c:v>43901</c:v>
                </c:pt>
                <c:pt idx="452">
                  <c:v>43900</c:v>
                </c:pt>
                <c:pt idx="453">
                  <c:v>43899</c:v>
                </c:pt>
                <c:pt idx="454">
                  <c:v>43896</c:v>
                </c:pt>
                <c:pt idx="455">
                  <c:v>43895</c:v>
                </c:pt>
                <c:pt idx="456">
                  <c:v>43894</c:v>
                </c:pt>
                <c:pt idx="457">
                  <c:v>43893</c:v>
                </c:pt>
                <c:pt idx="458">
                  <c:v>43892</c:v>
                </c:pt>
                <c:pt idx="459">
                  <c:v>43889</c:v>
                </c:pt>
                <c:pt idx="460">
                  <c:v>43888</c:v>
                </c:pt>
                <c:pt idx="461">
                  <c:v>43887</c:v>
                </c:pt>
                <c:pt idx="462">
                  <c:v>43886</c:v>
                </c:pt>
                <c:pt idx="463">
                  <c:v>43885</c:v>
                </c:pt>
                <c:pt idx="464">
                  <c:v>43882</c:v>
                </c:pt>
                <c:pt idx="465">
                  <c:v>43881</c:v>
                </c:pt>
                <c:pt idx="466">
                  <c:v>43880</c:v>
                </c:pt>
                <c:pt idx="467">
                  <c:v>43879</c:v>
                </c:pt>
                <c:pt idx="468">
                  <c:v>43875</c:v>
                </c:pt>
                <c:pt idx="469">
                  <c:v>43874</c:v>
                </c:pt>
                <c:pt idx="470">
                  <c:v>43873</c:v>
                </c:pt>
                <c:pt idx="471">
                  <c:v>43872</c:v>
                </c:pt>
                <c:pt idx="472">
                  <c:v>43871</c:v>
                </c:pt>
                <c:pt idx="473">
                  <c:v>43868</c:v>
                </c:pt>
                <c:pt idx="474">
                  <c:v>43867</c:v>
                </c:pt>
                <c:pt idx="475">
                  <c:v>43866</c:v>
                </c:pt>
                <c:pt idx="476">
                  <c:v>43865</c:v>
                </c:pt>
                <c:pt idx="477">
                  <c:v>43864</c:v>
                </c:pt>
                <c:pt idx="478">
                  <c:v>43861</c:v>
                </c:pt>
                <c:pt idx="479">
                  <c:v>43860</c:v>
                </c:pt>
                <c:pt idx="480">
                  <c:v>43859</c:v>
                </c:pt>
                <c:pt idx="481">
                  <c:v>43858</c:v>
                </c:pt>
                <c:pt idx="482">
                  <c:v>43857</c:v>
                </c:pt>
                <c:pt idx="483">
                  <c:v>43854</c:v>
                </c:pt>
                <c:pt idx="484">
                  <c:v>43853</c:v>
                </c:pt>
                <c:pt idx="485">
                  <c:v>43852</c:v>
                </c:pt>
                <c:pt idx="486">
                  <c:v>43851</c:v>
                </c:pt>
                <c:pt idx="487">
                  <c:v>43847</c:v>
                </c:pt>
                <c:pt idx="488">
                  <c:v>43846</c:v>
                </c:pt>
                <c:pt idx="489">
                  <c:v>43845</c:v>
                </c:pt>
                <c:pt idx="490">
                  <c:v>43844</c:v>
                </c:pt>
                <c:pt idx="491">
                  <c:v>43843</c:v>
                </c:pt>
                <c:pt idx="492">
                  <c:v>43840</c:v>
                </c:pt>
                <c:pt idx="493">
                  <c:v>43839</c:v>
                </c:pt>
                <c:pt idx="494">
                  <c:v>43838</c:v>
                </c:pt>
                <c:pt idx="495">
                  <c:v>43837</c:v>
                </c:pt>
                <c:pt idx="496">
                  <c:v>43836</c:v>
                </c:pt>
                <c:pt idx="497">
                  <c:v>43833</c:v>
                </c:pt>
                <c:pt idx="498">
                  <c:v>43832</c:v>
                </c:pt>
                <c:pt idx="499">
                  <c:v>43830</c:v>
                </c:pt>
                <c:pt idx="500">
                  <c:v>43829</c:v>
                </c:pt>
                <c:pt idx="501">
                  <c:v>43826</c:v>
                </c:pt>
                <c:pt idx="502">
                  <c:v>43825</c:v>
                </c:pt>
                <c:pt idx="503">
                  <c:v>43823</c:v>
                </c:pt>
                <c:pt idx="504">
                  <c:v>43822</c:v>
                </c:pt>
                <c:pt idx="505">
                  <c:v>43819</c:v>
                </c:pt>
                <c:pt idx="506">
                  <c:v>43818</c:v>
                </c:pt>
                <c:pt idx="507">
                  <c:v>43817</c:v>
                </c:pt>
                <c:pt idx="508">
                  <c:v>43816</c:v>
                </c:pt>
                <c:pt idx="509">
                  <c:v>43815</c:v>
                </c:pt>
                <c:pt idx="510">
                  <c:v>43812</c:v>
                </c:pt>
                <c:pt idx="511">
                  <c:v>43811</c:v>
                </c:pt>
                <c:pt idx="512">
                  <c:v>43810</c:v>
                </c:pt>
                <c:pt idx="513">
                  <c:v>43809</c:v>
                </c:pt>
                <c:pt idx="514">
                  <c:v>43808</c:v>
                </c:pt>
                <c:pt idx="515">
                  <c:v>43805</c:v>
                </c:pt>
                <c:pt idx="516">
                  <c:v>43804</c:v>
                </c:pt>
                <c:pt idx="517">
                  <c:v>43803</c:v>
                </c:pt>
                <c:pt idx="518">
                  <c:v>43802</c:v>
                </c:pt>
                <c:pt idx="519">
                  <c:v>43801</c:v>
                </c:pt>
                <c:pt idx="520">
                  <c:v>43796</c:v>
                </c:pt>
                <c:pt idx="521">
                  <c:v>43795</c:v>
                </c:pt>
                <c:pt idx="522">
                  <c:v>43794</c:v>
                </c:pt>
                <c:pt idx="523">
                  <c:v>43791</c:v>
                </c:pt>
                <c:pt idx="524">
                  <c:v>43790</c:v>
                </c:pt>
                <c:pt idx="525">
                  <c:v>43789</c:v>
                </c:pt>
                <c:pt idx="526">
                  <c:v>43788</c:v>
                </c:pt>
                <c:pt idx="527">
                  <c:v>43787</c:v>
                </c:pt>
                <c:pt idx="528">
                  <c:v>43784</c:v>
                </c:pt>
                <c:pt idx="529">
                  <c:v>43783</c:v>
                </c:pt>
                <c:pt idx="530">
                  <c:v>43782</c:v>
                </c:pt>
                <c:pt idx="531">
                  <c:v>43781</c:v>
                </c:pt>
                <c:pt idx="532">
                  <c:v>43780</c:v>
                </c:pt>
                <c:pt idx="533">
                  <c:v>43777</c:v>
                </c:pt>
                <c:pt idx="534">
                  <c:v>43776</c:v>
                </c:pt>
                <c:pt idx="535">
                  <c:v>43775</c:v>
                </c:pt>
                <c:pt idx="536">
                  <c:v>43774</c:v>
                </c:pt>
                <c:pt idx="537">
                  <c:v>43773</c:v>
                </c:pt>
                <c:pt idx="538">
                  <c:v>43770</c:v>
                </c:pt>
                <c:pt idx="539">
                  <c:v>43769</c:v>
                </c:pt>
                <c:pt idx="540">
                  <c:v>43768</c:v>
                </c:pt>
                <c:pt idx="541">
                  <c:v>43767</c:v>
                </c:pt>
                <c:pt idx="542">
                  <c:v>43766</c:v>
                </c:pt>
                <c:pt idx="543">
                  <c:v>43763</c:v>
                </c:pt>
                <c:pt idx="544">
                  <c:v>43762</c:v>
                </c:pt>
                <c:pt idx="545">
                  <c:v>43761</c:v>
                </c:pt>
                <c:pt idx="546">
                  <c:v>43760</c:v>
                </c:pt>
                <c:pt idx="547">
                  <c:v>43759</c:v>
                </c:pt>
                <c:pt idx="548">
                  <c:v>43756</c:v>
                </c:pt>
                <c:pt idx="549">
                  <c:v>43755</c:v>
                </c:pt>
                <c:pt idx="550">
                  <c:v>43754</c:v>
                </c:pt>
                <c:pt idx="551">
                  <c:v>43753</c:v>
                </c:pt>
                <c:pt idx="552">
                  <c:v>43752</c:v>
                </c:pt>
                <c:pt idx="553">
                  <c:v>43749</c:v>
                </c:pt>
                <c:pt idx="554">
                  <c:v>43748</c:v>
                </c:pt>
                <c:pt idx="555">
                  <c:v>43747</c:v>
                </c:pt>
                <c:pt idx="556">
                  <c:v>43746</c:v>
                </c:pt>
                <c:pt idx="557">
                  <c:v>43745</c:v>
                </c:pt>
                <c:pt idx="558">
                  <c:v>43742</c:v>
                </c:pt>
                <c:pt idx="559">
                  <c:v>43741</c:v>
                </c:pt>
                <c:pt idx="560">
                  <c:v>43740</c:v>
                </c:pt>
                <c:pt idx="561">
                  <c:v>43739</c:v>
                </c:pt>
                <c:pt idx="562">
                  <c:v>43738</c:v>
                </c:pt>
                <c:pt idx="563">
                  <c:v>43735</c:v>
                </c:pt>
                <c:pt idx="564">
                  <c:v>43734</c:v>
                </c:pt>
                <c:pt idx="565">
                  <c:v>43733</c:v>
                </c:pt>
                <c:pt idx="566">
                  <c:v>43732</c:v>
                </c:pt>
                <c:pt idx="567">
                  <c:v>43731</c:v>
                </c:pt>
                <c:pt idx="568">
                  <c:v>43728</c:v>
                </c:pt>
                <c:pt idx="569">
                  <c:v>43727</c:v>
                </c:pt>
                <c:pt idx="570">
                  <c:v>43726</c:v>
                </c:pt>
                <c:pt idx="571">
                  <c:v>43725</c:v>
                </c:pt>
                <c:pt idx="572">
                  <c:v>43724</c:v>
                </c:pt>
                <c:pt idx="573">
                  <c:v>43721</c:v>
                </c:pt>
                <c:pt idx="574">
                  <c:v>43720</c:v>
                </c:pt>
                <c:pt idx="575">
                  <c:v>43719</c:v>
                </c:pt>
                <c:pt idx="576">
                  <c:v>43718</c:v>
                </c:pt>
                <c:pt idx="577">
                  <c:v>43717</c:v>
                </c:pt>
                <c:pt idx="578">
                  <c:v>43714</c:v>
                </c:pt>
                <c:pt idx="579">
                  <c:v>43713</c:v>
                </c:pt>
                <c:pt idx="580">
                  <c:v>43712</c:v>
                </c:pt>
                <c:pt idx="581">
                  <c:v>43711</c:v>
                </c:pt>
                <c:pt idx="582">
                  <c:v>43710</c:v>
                </c:pt>
                <c:pt idx="583">
                  <c:v>43707</c:v>
                </c:pt>
                <c:pt idx="584">
                  <c:v>43706</c:v>
                </c:pt>
                <c:pt idx="585">
                  <c:v>43705</c:v>
                </c:pt>
                <c:pt idx="586">
                  <c:v>43704</c:v>
                </c:pt>
                <c:pt idx="587">
                  <c:v>43703</c:v>
                </c:pt>
                <c:pt idx="588">
                  <c:v>43700</c:v>
                </c:pt>
                <c:pt idx="589">
                  <c:v>43699</c:v>
                </c:pt>
                <c:pt idx="590">
                  <c:v>43698</c:v>
                </c:pt>
                <c:pt idx="591">
                  <c:v>43697</c:v>
                </c:pt>
                <c:pt idx="592">
                  <c:v>43696</c:v>
                </c:pt>
                <c:pt idx="593">
                  <c:v>43693</c:v>
                </c:pt>
                <c:pt idx="594">
                  <c:v>43692</c:v>
                </c:pt>
                <c:pt idx="595">
                  <c:v>43691</c:v>
                </c:pt>
                <c:pt idx="596">
                  <c:v>43690</c:v>
                </c:pt>
                <c:pt idx="597">
                  <c:v>43689</c:v>
                </c:pt>
                <c:pt idx="598">
                  <c:v>43686</c:v>
                </c:pt>
                <c:pt idx="599">
                  <c:v>43685</c:v>
                </c:pt>
                <c:pt idx="600">
                  <c:v>43684</c:v>
                </c:pt>
                <c:pt idx="601">
                  <c:v>43683</c:v>
                </c:pt>
                <c:pt idx="602">
                  <c:v>43682</c:v>
                </c:pt>
                <c:pt idx="603">
                  <c:v>43679</c:v>
                </c:pt>
                <c:pt idx="604">
                  <c:v>43678</c:v>
                </c:pt>
                <c:pt idx="605">
                  <c:v>43677</c:v>
                </c:pt>
                <c:pt idx="606">
                  <c:v>43676</c:v>
                </c:pt>
                <c:pt idx="607">
                  <c:v>43675</c:v>
                </c:pt>
                <c:pt idx="608">
                  <c:v>43672</c:v>
                </c:pt>
                <c:pt idx="609">
                  <c:v>43671</c:v>
                </c:pt>
                <c:pt idx="610">
                  <c:v>43670</c:v>
                </c:pt>
                <c:pt idx="611">
                  <c:v>43669</c:v>
                </c:pt>
                <c:pt idx="612">
                  <c:v>43668</c:v>
                </c:pt>
                <c:pt idx="613">
                  <c:v>43665</c:v>
                </c:pt>
                <c:pt idx="614">
                  <c:v>43664</c:v>
                </c:pt>
                <c:pt idx="615">
                  <c:v>43663</c:v>
                </c:pt>
                <c:pt idx="616">
                  <c:v>43662</c:v>
                </c:pt>
                <c:pt idx="617">
                  <c:v>43661</c:v>
                </c:pt>
                <c:pt idx="618">
                  <c:v>43658</c:v>
                </c:pt>
                <c:pt idx="619">
                  <c:v>43657</c:v>
                </c:pt>
                <c:pt idx="620">
                  <c:v>43656</c:v>
                </c:pt>
                <c:pt idx="621">
                  <c:v>43655</c:v>
                </c:pt>
                <c:pt idx="622">
                  <c:v>43654</c:v>
                </c:pt>
                <c:pt idx="623">
                  <c:v>43651</c:v>
                </c:pt>
                <c:pt idx="624">
                  <c:v>43650</c:v>
                </c:pt>
                <c:pt idx="625">
                  <c:v>43649</c:v>
                </c:pt>
                <c:pt idx="626">
                  <c:v>43648</c:v>
                </c:pt>
                <c:pt idx="627">
                  <c:v>43647</c:v>
                </c:pt>
                <c:pt idx="628">
                  <c:v>43644</c:v>
                </c:pt>
                <c:pt idx="629">
                  <c:v>43643</c:v>
                </c:pt>
                <c:pt idx="630">
                  <c:v>43642</c:v>
                </c:pt>
                <c:pt idx="631">
                  <c:v>43641</c:v>
                </c:pt>
                <c:pt idx="632">
                  <c:v>43640</c:v>
                </c:pt>
                <c:pt idx="633">
                  <c:v>43637</c:v>
                </c:pt>
                <c:pt idx="634">
                  <c:v>43636</c:v>
                </c:pt>
                <c:pt idx="635">
                  <c:v>43635</c:v>
                </c:pt>
                <c:pt idx="636">
                  <c:v>43634</c:v>
                </c:pt>
                <c:pt idx="637">
                  <c:v>43633</c:v>
                </c:pt>
                <c:pt idx="638">
                  <c:v>43630</c:v>
                </c:pt>
                <c:pt idx="639">
                  <c:v>43629</c:v>
                </c:pt>
                <c:pt idx="640">
                  <c:v>43628</c:v>
                </c:pt>
                <c:pt idx="641">
                  <c:v>43627</c:v>
                </c:pt>
                <c:pt idx="642">
                  <c:v>43626</c:v>
                </c:pt>
                <c:pt idx="643">
                  <c:v>43623</c:v>
                </c:pt>
                <c:pt idx="644">
                  <c:v>43622</c:v>
                </c:pt>
                <c:pt idx="645">
                  <c:v>43621</c:v>
                </c:pt>
                <c:pt idx="646">
                  <c:v>43620</c:v>
                </c:pt>
                <c:pt idx="647">
                  <c:v>43619</c:v>
                </c:pt>
                <c:pt idx="648">
                  <c:v>43616</c:v>
                </c:pt>
                <c:pt idx="649">
                  <c:v>43615</c:v>
                </c:pt>
                <c:pt idx="650">
                  <c:v>43614</c:v>
                </c:pt>
                <c:pt idx="651">
                  <c:v>43613</c:v>
                </c:pt>
                <c:pt idx="652">
                  <c:v>43612</c:v>
                </c:pt>
                <c:pt idx="653">
                  <c:v>43609</c:v>
                </c:pt>
                <c:pt idx="654">
                  <c:v>43608</c:v>
                </c:pt>
                <c:pt idx="655">
                  <c:v>43607</c:v>
                </c:pt>
                <c:pt idx="656">
                  <c:v>43606</c:v>
                </c:pt>
                <c:pt idx="657">
                  <c:v>43605</c:v>
                </c:pt>
                <c:pt idx="658">
                  <c:v>43602</c:v>
                </c:pt>
                <c:pt idx="659">
                  <c:v>43601</c:v>
                </c:pt>
                <c:pt idx="660">
                  <c:v>43600</c:v>
                </c:pt>
                <c:pt idx="661">
                  <c:v>43599</c:v>
                </c:pt>
                <c:pt idx="662">
                  <c:v>43598</c:v>
                </c:pt>
                <c:pt idx="663">
                  <c:v>43595</c:v>
                </c:pt>
                <c:pt idx="664">
                  <c:v>43594</c:v>
                </c:pt>
                <c:pt idx="665">
                  <c:v>43593</c:v>
                </c:pt>
                <c:pt idx="666">
                  <c:v>43592</c:v>
                </c:pt>
                <c:pt idx="667">
                  <c:v>43591</c:v>
                </c:pt>
                <c:pt idx="668">
                  <c:v>43588</c:v>
                </c:pt>
                <c:pt idx="669">
                  <c:v>43587</c:v>
                </c:pt>
                <c:pt idx="670">
                  <c:v>43586</c:v>
                </c:pt>
                <c:pt idx="671">
                  <c:v>43585</c:v>
                </c:pt>
                <c:pt idx="672">
                  <c:v>43584</c:v>
                </c:pt>
                <c:pt idx="673">
                  <c:v>43581</c:v>
                </c:pt>
                <c:pt idx="674">
                  <c:v>43580</c:v>
                </c:pt>
                <c:pt idx="675">
                  <c:v>43579</c:v>
                </c:pt>
                <c:pt idx="676">
                  <c:v>43578</c:v>
                </c:pt>
                <c:pt idx="677">
                  <c:v>43577</c:v>
                </c:pt>
                <c:pt idx="678">
                  <c:v>43574</c:v>
                </c:pt>
                <c:pt idx="679">
                  <c:v>43573</c:v>
                </c:pt>
                <c:pt idx="680">
                  <c:v>43572</c:v>
                </c:pt>
                <c:pt idx="681">
                  <c:v>43571</c:v>
                </c:pt>
                <c:pt idx="682">
                  <c:v>43570</c:v>
                </c:pt>
                <c:pt idx="683">
                  <c:v>43567</c:v>
                </c:pt>
                <c:pt idx="684">
                  <c:v>43566</c:v>
                </c:pt>
                <c:pt idx="685">
                  <c:v>43565</c:v>
                </c:pt>
                <c:pt idx="686">
                  <c:v>43564</c:v>
                </c:pt>
                <c:pt idx="687">
                  <c:v>43563</c:v>
                </c:pt>
                <c:pt idx="688">
                  <c:v>43560</c:v>
                </c:pt>
                <c:pt idx="689">
                  <c:v>43559</c:v>
                </c:pt>
                <c:pt idx="690">
                  <c:v>43558</c:v>
                </c:pt>
                <c:pt idx="691">
                  <c:v>43557</c:v>
                </c:pt>
                <c:pt idx="692">
                  <c:v>43556</c:v>
                </c:pt>
                <c:pt idx="693">
                  <c:v>43553</c:v>
                </c:pt>
                <c:pt idx="694">
                  <c:v>43552</c:v>
                </c:pt>
                <c:pt idx="695">
                  <c:v>43551</c:v>
                </c:pt>
                <c:pt idx="696">
                  <c:v>43550</c:v>
                </c:pt>
                <c:pt idx="697">
                  <c:v>43549</c:v>
                </c:pt>
                <c:pt idx="698">
                  <c:v>43546</c:v>
                </c:pt>
                <c:pt idx="699">
                  <c:v>43545</c:v>
                </c:pt>
                <c:pt idx="700">
                  <c:v>43544</c:v>
                </c:pt>
                <c:pt idx="701">
                  <c:v>43543</c:v>
                </c:pt>
                <c:pt idx="702">
                  <c:v>43542</c:v>
                </c:pt>
                <c:pt idx="703">
                  <c:v>43539</c:v>
                </c:pt>
                <c:pt idx="704">
                  <c:v>43538</c:v>
                </c:pt>
                <c:pt idx="705">
                  <c:v>43537</c:v>
                </c:pt>
                <c:pt idx="706">
                  <c:v>43536</c:v>
                </c:pt>
                <c:pt idx="707">
                  <c:v>43535</c:v>
                </c:pt>
                <c:pt idx="708">
                  <c:v>43532</c:v>
                </c:pt>
                <c:pt idx="709">
                  <c:v>43531</c:v>
                </c:pt>
                <c:pt idx="710">
                  <c:v>43530</c:v>
                </c:pt>
                <c:pt idx="711">
                  <c:v>43529</c:v>
                </c:pt>
                <c:pt idx="712">
                  <c:v>43528</c:v>
                </c:pt>
                <c:pt idx="713">
                  <c:v>43525</c:v>
                </c:pt>
                <c:pt idx="714">
                  <c:v>43524</c:v>
                </c:pt>
                <c:pt idx="715">
                  <c:v>43523</c:v>
                </c:pt>
                <c:pt idx="716">
                  <c:v>43522</c:v>
                </c:pt>
                <c:pt idx="717">
                  <c:v>43521</c:v>
                </c:pt>
                <c:pt idx="718">
                  <c:v>43518</c:v>
                </c:pt>
                <c:pt idx="719">
                  <c:v>43517</c:v>
                </c:pt>
                <c:pt idx="720">
                  <c:v>43516</c:v>
                </c:pt>
                <c:pt idx="721">
                  <c:v>43515</c:v>
                </c:pt>
                <c:pt idx="722">
                  <c:v>43514</c:v>
                </c:pt>
                <c:pt idx="723">
                  <c:v>43511</c:v>
                </c:pt>
                <c:pt idx="724">
                  <c:v>43510</c:v>
                </c:pt>
                <c:pt idx="725">
                  <c:v>43509</c:v>
                </c:pt>
                <c:pt idx="726">
                  <c:v>43508</c:v>
                </c:pt>
                <c:pt idx="727">
                  <c:v>43507</c:v>
                </c:pt>
                <c:pt idx="728">
                  <c:v>43504</c:v>
                </c:pt>
                <c:pt idx="729">
                  <c:v>43503</c:v>
                </c:pt>
                <c:pt idx="730">
                  <c:v>43502</c:v>
                </c:pt>
                <c:pt idx="731">
                  <c:v>43501</c:v>
                </c:pt>
                <c:pt idx="732">
                  <c:v>43500</c:v>
                </c:pt>
                <c:pt idx="733">
                  <c:v>43497</c:v>
                </c:pt>
                <c:pt idx="734">
                  <c:v>43496</c:v>
                </c:pt>
                <c:pt idx="735">
                  <c:v>43495</c:v>
                </c:pt>
                <c:pt idx="736">
                  <c:v>43494</c:v>
                </c:pt>
                <c:pt idx="737">
                  <c:v>43493</c:v>
                </c:pt>
                <c:pt idx="738">
                  <c:v>43490</c:v>
                </c:pt>
                <c:pt idx="739">
                  <c:v>43489</c:v>
                </c:pt>
                <c:pt idx="740">
                  <c:v>43488</c:v>
                </c:pt>
                <c:pt idx="741">
                  <c:v>43487</c:v>
                </c:pt>
                <c:pt idx="742">
                  <c:v>43486</c:v>
                </c:pt>
                <c:pt idx="743">
                  <c:v>43483</c:v>
                </c:pt>
                <c:pt idx="744">
                  <c:v>43482</c:v>
                </c:pt>
                <c:pt idx="745">
                  <c:v>43481</c:v>
                </c:pt>
                <c:pt idx="746">
                  <c:v>43480</c:v>
                </c:pt>
                <c:pt idx="747">
                  <c:v>43479</c:v>
                </c:pt>
                <c:pt idx="748">
                  <c:v>43476</c:v>
                </c:pt>
                <c:pt idx="749">
                  <c:v>43475</c:v>
                </c:pt>
                <c:pt idx="750">
                  <c:v>43474</c:v>
                </c:pt>
                <c:pt idx="751">
                  <c:v>43473</c:v>
                </c:pt>
                <c:pt idx="752">
                  <c:v>43472</c:v>
                </c:pt>
                <c:pt idx="753">
                  <c:v>43469</c:v>
                </c:pt>
                <c:pt idx="754">
                  <c:v>43468</c:v>
                </c:pt>
                <c:pt idx="755">
                  <c:v>43467</c:v>
                </c:pt>
                <c:pt idx="756">
                  <c:v>43462</c:v>
                </c:pt>
                <c:pt idx="757">
                  <c:v>43461</c:v>
                </c:pt>
                <c:pt idx="758">
                  <c:v>43460</c:v>
                </c:pt>
                <c:pt idx="759">
                  <c:v>43455</c:v>
                </c:pt>
                <c:pt idx="760">
                  <c:v>43454</c:v>
                </c:pt>
                <c:pt idx="761">
                  <c:v>43453</c:v>
                </c:pt>
                <c:pt idx="762">
                  <c:v>43452</c:v>
                </c:pt>
                <c:pt idx="763">
                  <c:v>43451</c:v>
                </c:pt>
                <c:pt idx="764">
                  <c:v>43448</c:v>
                </c:pt>
                <c:pt idx="765">
                  <c:v>43447</c:v>
                </c:pt>
                <c:pt idx="766">
                  <c:v>43446</c:v>
                </c:pt>
                <c:pt idx="767">
                  <c:v>43445</c:v>
                </c:pt>
                <c:pt idx="768">
                  <c:v>43444</c:v>
                </c:pt>
                <c:pt idx="769">
                  <c:v>43441</c:v>
                </c:pt>
                <c:pt idx="770">
                  <c:v>43440</c:v>
                </c:pt>
                <c:pt idx="771">
                  <c:v>43439</c:v>
                </c:pt>
                <c:pt idx="772">
                  <c:v>43438</c:v>
                </c:pt>
                <c:pt idx="773">
                  <c:v>43437</c:v>
                </c:pt>
                <c:pt idx="774">
                  <c:v>43434</c:v>
                </c:pt>
                <c:pt idx="775">
                  <c:v>43433</c:v>
                </c:pt>
                <c:pt idx="776">
                  <c:v>43432</c:v>
                </c:pt>
                <c:pt idx="777">
                  <c:v>43431</c:v>
                </c:pt>
                <c:pt idx="778">
                  <c:v>43430</c:v>
                </c:pt>
                <c:pt idx="779">
                  <c:v>43425</c:v>
                </c:pt>
                <c:pt idx="780">
                  <c:v>43424</c:v>
                </c:pt>
                <c:pt idx="781">
                  <c:v>43423</c:v>
                </c:pt>
                <c:pt idx="782">
                  <c:v>43420</c:v>
                </c:pt>
                <c:pt idx="783">
                  <c:v>43419</c:v>
                </c:pt>
                <c:pt idx="784">
                  <c:v>43418</c:v>
                </c:pt>
                <c:pt idx="785">
                  <c:v>43417</c:v>
                </c:pt>
                <c:pt idx="786">
                  <c:v>43416</c:v>
                </c:pt>
                <c:pt idx="787">
                  <c:v>43413</c:v>
                </c:pt>
                <c:pt idx="788">
                  <c:v>43412</c:v>
                </c:pt>
                <c:pt idx="789">
                  <c:v>43411</c:v>
                </c:pt>
                <c:pt idx="790">
                  <c:v>43410</c:v>
                </c:pt>
                <c:pt idx="791">
                  <c:v>43409</c:v>
                </c:pt>
                <c:pt idx="792">
                  <c:v>43406</c:v>
                </c:pt>
                <c:pt idx="793">
                  <c:v>43405</c:v>
                </c:pt>
                <c:pt idx="794">
                  <c:v>43404</c:v>
                </c:pt>
                <c:pt idx="795">
                  <c:v>43403</c:v>
                </c:pt>
                <c:pt idx="796">
                  <c:v>43402</c:v>
                </c:pt>
                <c:pt idx="797">
                  <c:v>43399</c:v>
                </c:pt>
                <c:pt idx="798">
                  <c:v>43398</c:v>
                </c:pt>
                <c:pt idx="799">
                  <c:v>43397</c:v>
                </c:pt>
                <c:pt idx="800">
                  <c:v>43396</c:v>
                </c:pt>
                <c:pt idx="801">
                  <c:v>43395</c:v>
                </c:pt>
                <c:pt idx="802">
                  <c:v>43392</c:v>
                </c:pt>
                <c:pt idx="803">
                  <c:v>43391</c:v>
                </c:pt>
                <c:pt idx="804">
                  <c:v>43390</c:v>
                </c:pt>
                <c:pt idx="805">
                  <c:v>43389</c:v>
                </c:pt>
                <c:pt idx="806">
                  <c:v>43388</c:v>
                </c:pt>
                <c:pt idx="807">
                  <c:v>43385</c:v>
                </c:pt>
                <c:pt idx="808">
                  <c:v>43384</c:v>
                </c:pt>
                <c:pt idx="809">
                  <c:v>43383</c:v>
                </c:pt>
                <c:pt idx="810">
                  <c:v>43382</c:v>
                </c:pt>
                <c:pt idx="811">
                  <c:v>43381</c:v>
                </c:pt>
                <c:pt idx="812">
                  <c:v>43378</c:v>
                </c:pt>
                <c:pt idx="813">
                  <c:v>43377</c:v>
                </c:pt>
                <c:pt idx="814">
                  <c:v>43376</c:v>
                </c:pt>
                <c:pt idx="815">
                  <c:v>43375</c:v>
                </c:pt>
                <c:pt idx="816">
                  <c:v>43374</c:v>
                </c:pt>
                <c:pt idx="817">
                  <c:v>43371</c:v>
                </c:pt>
                <c:pt idx="818">
                  <c:v>43370</c:v>
                </c:pt>
                <c:pt idx="819">
                  <c:v>43369</c:v>
                </c:pt>
                <c:pt idx="820">
                  <c:v>43368</c:v>
                </c:pt>
                <c:pt idx="821">
                  <c:v>43367</c:v>
                </c:pt>
                <c:pt idx="822">
                  <c:v>43364</c:v>
                </c:pt>
                <c:pt idx="823">
                  <c:v>43363</c:v>
                </c:pt>
                <c:pt idx="824">
                  <c:v>43362</c:v>
                </c:pt>
                <c:pt idx="825">
                  <c:v>43361</c:v>
                </c:pt>
                <c:pt idx="826">
                  <c:v>43360</c:v>
                </c:pt>
                <c:pt idx="827">
                  <c:v>43357</c:v>
                </c:pt>
                <c:pt idx="828">
                  <c:v>43356</c:v>
                </c:pt>
                <c:pt idx="829">
                  <c:v>43355</c:v>
                </c:pt>
                <c:pt idx="830">
                  <c:v>43354</c:v>
                </c:pt>
                <c:pt idx="831">
                  <c:v>43353</c:v>
                </c:pt>
                <c:pt idx="832">
                  <c:v>43350</c:v>
                </c:pt>
                <c:pt idx="833">
                  <c:v>43349</c:v>
                </c:pt>
                <c:pt idx="834">
                  <c:v>43348</c:v>
                </c:pt>
                <c:pt idx="835">
                  <c:v>43347</c:v>
                </c:pt>
                <c:pt idx="836">
                  <c:v>43343</c:v>
                </c:pt>
                <c:pt idx="837">
                  <c:v>43342</c:v>
                </c:pt>
                <c:pt idx="838">
                  <c:v>43341</c:v>
                </c:pt>
                <c:pt idx="839">
                  <c:v>43340</c:v>
                </c:pt>
                <c:pt idx="840">
                  <c:v>43339</c:v>
                </c:pt>
                <c:pt idx="841">
                  <c:v>43336</c:v>
                </c:pt>
                <c:pt idx="842">
                  <c:v>43335</c:v>
                </c:pt>
                <c:pt idx="843">
                  <c:v>43334</c:v>
                </c:pt>
                <c:pt idx="844">
                  <c:v>43333</c:v>
                </c:pt>
                <c:pt idx="845">
                  <c:v>43332</c:v>
                </c:pt>
                <c:pt idx="846">
                  <c:v>43329</c:v>
                </c:pt>
                <c:pt idx="847">
                  <c:v>43328</c:v>
                </c:pt>
                <c:pt idx="848">
                  <c:v>43327</c:v>
                </c:pt>
                <c:pt idx="849">
                  <c:v>43326</c:v>
                </c:pt>
                <c:pt idx="850">
                  <c:v>43325</c:v>
                </c:pt>
                <c:pt idx="851">
                  <c:v>43322</c:v>
                </c:pt>
                <c:pt idx="852">
                  <c:v>43321</c:v>
                </c:pt>
                <c:pt idx="853">
                  <c:v>43320</c:v>
                </c:pt>
                <c:pt idx="854">
                  <c:v>43319</c:v>
                </c:pt>
                <c:pt idx="855">
                  <c:v>43318</c:v>
                </c:pt>
                <c:pt idx="856">
                  <c:v>43315</c:v>
                </c:pt>
                <c:pt idx="857">
                  <c:v>43314</c:v>
                </c:pt>
                <c:pt idx="858">
                  <c:v>43313</c:v>
                </c:pt>
                <c:pt idx="859">
                  <c:v>43312</c:v>
                </c:pt>
                <c:pt idx="860">
                  <c:v>43311</c:v>
                </c:pt>
                <c:pt idx="861">
                  <c:v>43308</c:v>
                </c:pt>
                <c:pt idx="862">
                  <c:v>43307</c:v>
                </c:pt>
                <c:pt idx="863">
                  <c:v>43306</c:v>
                </c:pt>
                <c:pt idx="864">
                  <c:v>43305</c:v>
                </c:pt>
                <c:pt idx="865">
                  <c:v>43304</c:v>
                </c:pt>
                <c:pt idx="866">
                  <c:v>43301</c:v>
                </c:pt>
                <c:pt idx="867">
                  <c:v>43300</c:v>
                </c:pt>
                <c:pt idx="868">
                  <c:v>43299</c:v>
                </c:pt>
                <c:pt idx="869">
                  <c:v>43298</c:v>
                </c:pt>
                <c:pt idx="870">
                  <c:v>43297</c:v>
                </c:pt>
                <c:pt idx="871">
                  <c:v>43294</c:v>
                </c:pt>
                <c:pt idx="872">
                  <c:v>43293</c:v>
                </c:pt>
                <c:pt idx="873">
                  <c:v>43292</c:v>
                </c:pt>
                <c:pt idx="874">
                  <c:v>43291</c:v>
                </c:pt>
                <c:pt idx="875">
                  <c:v>43290</c:v>
                </c:pt>
                <c:pt idx="876">
                  <c:v>43287</c:v>
                </c:pt>
                <c:pt idx="877">
                  <c:v>43286</c:v>
                </c:pt>
                <c:pt idx="878">
                  <c:v>43284</c:v>
                </c:pt>
                <c:pt idx="879">
                  <c:v>43283</c:v>
                </c:pt>
                <c:pt idx="880">
                  <c:v>43280</c:v>
                </c:pt>
                <c:pt idx="881">
                  <c:v>43279</c:v>
                </c:pt>
                <c:pt idx="882">
                  <c:v>43278</c:v>
                </c:pt>
                <c:pt idx="883">
                  <c:v>43277</c:v>
                </c:pt>
                <c:pt idx="884">
                  <c:v>43276</c:v>
                </c:pt>
                <c:pt idx="885">
                  <c:v>43273</c:v>
                </c:pt>
                <c:pt idx="886">
                  <c:v>43272</c:v>
                </c:pt>
                <c:pt idx="887">
                  <c:v>43271</c:v>
                </c:pt>
                <c:pt idx="888">
                  <c:v>43270</c:v>
                </c:pt>
                <c:pt idx="889">
                  <c:v>43269</c:v>
                </c:pt>
                <c:pt idx="890">
                  <c:v>43266</c:v>
                </c:pt>
                <c:pt idx="891">
                  <c:v>43265</c:v>
                </c:pt>
                <c:pt idx="892">
                  <c:v>43264</c:v>
                </c:pt>
                <c:pt idx="893">
                  <c:v>43263</c:v>
                </c:pt>
                <c:pt idx="894">
                  <c:v>43262</c:v>
                </c:pt>
                <c:pt idx="895">
                  <c:v>43259</c:v>
                </c:pt>
                <c:pt idx="896">
                  <c:v>43258</c:v>
                </c:pt>
                <c:pt idx="897">
                  <c:v>43257</c:v>
                </c:pt>
                <c:pt idx="898">
                  <c:v>43256</c:v>
                </c:pt>
                <c:pt idx="899">
                  <c:v>43255</c:v>
                </c:pt>
                <c:pt idx="900">
                  <c:v>43252</c:v>
                </c:pt>
                <c:pt idx="901">
                  <c:v>43251</c:v>
                </c:pt>
                <c:pt idx="902">
                  <c:v>43250</c:v>
                </c:pt>
                <c:pt idx="903">
                  <c:v>43249</c:v>
                </c:pt>
                <c:pt idx="904">
                  <c:v>43245</c:v>
                </c:pt>
                <c:pt idx="905">
                  <c:v>43244</c:v>
                </c:pt>
                <c:pt idx="906">
                  <c:v>43243</c:v>
                </c:pt>
                <c:pt idx="907">
                  <c:v>43242</c:v>
                </c:pt>
                <c:pt idx="908">
                  <c:v>43241</c:v>
                </c:pt>
                <c:pt idx="909">
                  <c:v>43238</c:v>
                </c:pt>
                <c:pt idx="910">
                  <c:v>43237</c:v>
                </c:pt>
                <c:pt idx="911">
                  <c:v>43236</c:v>
                </c:pt>
                <c:pt idx="912">
                  <c:v>43235</c:v>
                </c:pt>
                <c:pt idx="913">
                  <c:v>43234</c:v>
                </c:pt>
                <c:pt idx="914">
                  <c:v>43231</c:v>
                </c:pt>
                <c:pt idx="915">
                  <c:v>43230</c:v>
                </c:pt>
                <c:pt idx="916">
                  <c:v>43229</c:v>
                </c:pt>
                <c:pt idx="917">
                  <c:v>43228</c:v>
                </c:pt>
                <c:pt idx="918">
                  <c:v>43227</c:v>
                </c:pt>
                <c:pt idx="919">
                  <c:v>43224</c:v>
                </c:pt>
                <c:pt idx="920">
                  <c:v>43223</c:v>
                </c:pt>
                <c:pt idx="921">
                  <c:v>43222</c:v>
                </c:pt>
                <c:pt idx="922">
                  <c:v>43221</c:v>
                </c:pt>
                <c:pt idx="923">
                  <c:v>43220</c:v>
                </c:pt>
                <c:pt idx="924">
                  <c:v>43217</c:v>
                </c:pt>
                <c:pt idx="925">
                  <c:v>43216</c:v>
                </c:pt>
                <c:pt idx="926">
                  <c:v>43215</c:v>
                </c:pt>
                <c:pt idx="927">
                  <c:v>43214</c:v>
                </c:pt>
                <c:pt idx="928">
                  <c:v>43213</c:v>
                </c:pt>
                <c:pt idx="929">
                  <c:v>43210</c:v>
                </c:pt>
                <c:pt idx="930">
                  <c:v>43209</c:v>
                </c:pt>
                <c:pt idx="931">
                  <c:v>43208</c:v>
                </c:pt>
                <c:pt idx="932">
                  <c:v>43207</c:v>
                </c:pt>
                <c:pt idx="933">
                  <c:v>43206</c:v>
                </c:pt>
                <c:pt idx="934">
                  <c:v>43203</c:v>
                </c:pt>
                <c:pt idx="935">
                  <c:v>43202</c:v>
                </c:pt>
                <c:pt idx="936">
                  <c:v>43201</c:v>
                </c:pt>
                <c:pt idx="937">
                  <c:v>43200</c:v>
                </c:pt>
                <c:pt idx="938">
                  <c:v>43199</c:v>
                </c:pt>
                <c:pt idx="939">
                  <c:v>43196</c:v>
                </c:pt>
                <c:pt idx="940">
                  <c:v>43195</c:v>
                </c:pt>
                <c:pt idx="941">
                  <c:v>43194</c:v>
                </c:pt>
                <c:pt idx="942">
                  <c:v>43193</c:v>
                </c:pt>
                <c:pt idx="943">
                  <c:v>43192</c:v>
                </c:pt>
                <c:pt idx="944">
                  <c:v>43188</c:v>
                </c:pt>
                <c:pt idx="945">
                  <c:v>43187</c:v>
                </c:pt>
                <c:pt idx="946">
                  <c:v>43186</c:v>
                </c:pt>
                <c:pt idx="947">
                  <c:v>43185</c:v>
                </c:pt>
                <c:pt idx="948">
                  <c:v>43182</c:v>
                </c:pt>
                <c:pt idx="949">
                  <c:v>43181</c:v>
                </c:pt>
                <c:pt idx="950">
                  <c:v>43180</c:v>
                </c:pt>
                <c:pt idx="951">
                  <c:v>43179</c:v>
                </c:pt>
                <c:pt idx="952">
                  <c:v>43178</c:v>
                </c:pt>
                <c:pt idx="953">
                  <c:v>43175</c:v>
                </c:pt>
                <c:pt idx="954">
                  <c:v>43174</c:v>
                </c:pt>
                <c:pt idx="955">
                  <c:v>43173</c:v>
                </c:pt>
                <c:pt idx="956">
                  <c:v>43172</c:v>
                </c:pt>
                <c:pt idx="957">
                  <c:v>43171</c:v>
                </c:pt>
                <c:pt idx="958">
                  <c:v>43168</c:v>
                </c:pt>
                <c:pt idx="959">
                  <c:v>43167</c:v>
                </c:pt>
                <c:pt idx="960">
                  <c:v>43166</c:v>
                </c:pt>
                <c:pt idx="961">
                  <c:v>43165</c:v>
                </c:pt>
                <c:pt idx="962">
                  <c:v>43164</c:v>
                </c:pt>
                <c:pt idx="963">
                  <c:v>43161</c:v>
                </c:pt>
                <c:pt idx="964">
                  <c:v>43160</c:v>
                </c:pt>
                <c:pt idx="965">
                  <c:v>43159</c:v>
                </c:pt>
                <c:pt idx="966">
                  <c:v>43158</c:v>
                </c:pt>
                <c:pt idx="967">
                  <c:v>43157</c:v>
                </c:pt>
                <c:pt idx="968">
                  <c:v>43154</c:v>
                </c:pt>
                <c:pt idx="969">
                  <c:v>43153</c:v>
                </c:pt>
                <c:pt idx="970">
                  <c:v>43152</c:v>
                </c:pt>
                <c:pt idx="971">
                  <c:v>43151</c:v>
                </c:pt>
                <c:pt idx="972">
                  <c:v>43147</c:v>
                </c:pt>
                <c:pt idx="973">
                  <c:v>43146</c:v>
                </c:pt>
                <c:pt idx="974">
                  <c:v>43145</c:v>
                </c:pt>
                <c:pt idx="975">
                  <c:v>43144</c:v>
                </c:pt>
                <c:pt idx="976">
                  <c:v>43143</c:v>
                </c:pt>
                <c:pt idx="977">
                  <c:v>43140</c:v>
                </c:pt>
                <c:pt idx="978">
                  <c:v>43139</c:v>
                </c:pt>
                <c:pt idx="979">
                  <c:v>43138</c:v>
                </c:pt>
                <c:pt idx="980">
                  <c:v>43137</c:v>
                </c:pt>
                <c:pt idx="981">
                  <c:v>43136</c:v>
                </c:pt>
                <c:pt idx="982">
                  <c:v>43133</c:v>
                </c:pt>
                <c:pt idx="983">
                  <c:v>43132</c:v>
                </c:pt>
                <c:pt idx="984">
                  <c:v>43131</c:v>
                </c:pt>
                <c:pt idx="985">
                  <c:v>43130</c:v>
                </c:pt>
                <c:pt idx="986">
                  <c:v>43129</c:v>
                </c:pt>
                <c:pt idx="987">
                  <c:v>43126</c:v>
                </c:pt>
                <c:pt idx="988">
                  <c:v>43125</c:v>
                </c:pt>
                <c:pt idx="989">
                  <c:v>43124</c:v>
                </c:pt>
                <c:pt idx="990">
                  <c:v>43123</c:v>
                </c:pt>
                <c:pt idx="991">
                  <c:v>43122</c:v>
                </c:pt>
                <c:pt idx="992">
                  <c:v>43119</c:v>
                </c:pt>
                <c:pt idx="993">
                  <c:v>43118</c:v>
                </c:pt>
                <c:pt idx="994">
                  <c:v>43117</c:v>
                </c:pt>
                <c:pt idx="995">
                  <c:v>43116</c:v>
                </c:pt>
                <c:pt idx="996">
                  <c:v>43112</c:v>
                </c:pt>
                <c:pt idx="997">
                  <c:v>43111</c:v>
                </c:pt>
                <c:pt idx="998">
                  <c:v>43110</c:v>
                </c:pt>
                <c:pt idx="999">
                  <c:v>43109</c:v>
                </c:pt>
                <c:pt idx="1000">
                  <c:v>43108</c:v>
                </c:pt>
                <c:pt idx="1001">
                  <c:v>43105</c:v>
                </c:pt>
                <c:pt idx="1002">
                  <c:v>43104</c:v>
                </c:pt>
                <c:pt idx="1003">
                  <c:v>43103</c:v>
                </c:pt>
                <c:pt idx="1004">
                  <c:v>43102</c:v>
                </c:pt>
                <c:pt idx="1005">
                  <c:v>43098</c:v>
                </c:pt>
                <c:pt idx="1006">
                  <c:v>43097</c:v>
                </c:pt>
                <c:pt idx="1007">
                  <c:v>43096</c:v>
                </c:pt>
                <c:pt idx="1008">
                  <c:v>43095</c:v>
                </c:pt>
                <c:pt idx="1009">
                  <c:v>43091</c:v>
                </c:pt>
                <c:pt idx="1010">
                  <c:v>43090</c:v>
                </c:pt>
                <c:pt idx="1011">
                  <c:v>43089</c:v>
                </c:pt>
                <c:pt idx="1012">
                  <c:v>43088</c:v>
                </c:pt>
                <c:pt idx="1013">
                  <c:v>43087</c:v>
                </c:pt>
                <c:pt idx="1014">
                  <c:v>43084</c:v>
                </c:pt>
                <c:pt idx="1015">
                  <c:v>43083</c:v>
                </c:pt>
                <c:pt idx="1016">
                  <c:v>43082</c:v>
                </c:pt>
                <c:pt idx="1017">
                  <c:v>43081</c:v>
                </c:pt>
                <c:pt idx="1018">
                  <c:v>43080</c:v>
                </c:pt>
                <c:pt idx="1019">
                  <c:v>43077</c:v>
                </c:pt>
                <c:pt idx="1020">
                  <c:v>43076</c:v>
                </c:pt>
                <c:pt idx="1021">
                  <c:v>43075</c:v>
                </c:pt>
                <c:pt idx="1022">
                  <c:v>43074</c:v>
                </c:pt>
                <c:pt idx="1023">
                  <c:v>43073</c:v>
                </c:pt>
                <c:pt idx="1024">
                  <c:v>43070</c:v>
                </c:pt>
                <c:pt idx="1025">
                  <c:v>43069</c:v>
                </c:pt>
                <c:pt idx="1026">
                  <c:v>43068</c:v>
                </c:pt>
                <c:pt idx="1027">
                  <c:v>43067</c:v>
                </c:pt>
                <c:pt idx="1028">
                  <c:v>43066</c:v>
                </c:pt>
                <c:pt idx="1029">
                  <c:v>43063</c:v>
                </c:pt>
                <c:pt idx="1030">
                  <c:v>43061</c:v>
                </c:pt>
                <c:pt idx="1031">
                  <c:v>43060</c:v>
                </c:pt>
                <c:pt idx="1032">
                  <c:v>43059</c:v>
                </c:pt>
                <c:pt idx="1033">
                  <c:v>43056</c:v>
                </c:pt>
                <c:pt idx="1034">
                  <c:v>43055</c:v>
                </c:pt>
                <c:pt idx="1035">
                  <c:v>43054</c:v>
                </c:pt>
                <c:pt idx="1036">
                  <c:v>43053</c:v>
                </c:pt>
                <c:pt idx="1037">
                  <c:v>43052</c:v>
                </c:pt>
                <c:pt idx="1038">
                  <c:v>43049</c:v>
                </c:pt>
                <c:pt idx="1039">
                  <c:v>43048</c:v>
                </c:pt>
                <c:pt idx="1040">
                  <c:v>43047</c:v>
                </c:pt>
                <c:pt idx="1041">
                  <c:v>43046</c:v>
                </c:pt>
                <c:pt idx="1042">
                  <c:v>43045</c:v>
                </c:pt>
                <c:pt idx="1043">
                  <c:v>43042</c:v>
                </c:pt>
                <c:pt idx="1044">
                  <c:v>43041</c:v>
                </c:pt>
                <c:pt idx="1045">
                  <c:v>43040</c:v>
                </c:pt>
                <c:pt idx="1046">
                  <c:v>43039</c:v>
                </c:pt>
                <c:pt idx="1047">
                  <c:v>43038</c:v>
                </c:pt>
                <c:pt idx="1048">
                  <c:v>43035</c:v>
                </c:pt>
                <c:pt idx="1049">
                  <c:v>43034</c:v>
                </c:pt>
                <c:pt idx="1050">
                  <c:v>43033</c:v>
                </c:pt>
                <c:pt idx="1051">
                  <c:v>43032</c:v>
                </c:pt>
                <c:pt idx="1052">
                  <c:v>43031</c:v>
                </c:pt>
                <c:pt idx="1053">
                  <c:v>43028</c:v>
                </c:pt>
                <c:pt idx="1054">
                  <c:v>43027</c:v>
                </c:pt>
                <c:pt idx="1055">
                  <c:v>43026</c:v>
                </c:pt>
                <c:pt idx="1056">
                  <c:v>43025</c:v>
                </c:pt>
                <c:pt idx="1057">
                  <c:v>43024</c:v>
                </c:pt>
                <c:pt idx="1058">
                  <c:v>43021</c:v>
                </c:pt>
                <c:pt idx="1059">
                  <c:v>43020</c:v>
                </c:pt>
                <c:pt idx="1060">
                  <c:v>43019</c:v>
                </c:pt>
                <c:pt idx="1061">
                  <c:v>43018</c:v>
                </c:pt>
                <c:pt idx="1062">
                  <c:v>43014</c:v>
                </c:pt>
                <c:pt idx="1063">
                  <c:v>43013</c:v>
                </c:pt>
                <c:pt idx="1064">
                  <c:v>43012</c:v>
                </c:pt>
                <c:pt idx="1065">
                  <c:v>43011</c:v>
                </c:pt>
                <c:pt idx="1066">
                  <c:v>43010</c:v>
                </c:pt>
                <c:pt idx="1067">
                  <c:v>43007</c:v>
                </c:pt>
                <c:pt idx="1068">
                  <c:v>43006</c:v>
                </c:pt>
                <c:pt idx="1069">
                  <c:v>43005</c:v>
                </c:pt>
                <c:pt idx="1070">
                  <c:v>43004</c:v>
                </c:pt>
                <c:pt idx="1071">
                  <c:v>43003</c:v>
                </c:pt>
                <c:pt idx="1072">
                  <c:v>43000</c:v>
                </c:pt>
                <c:pt idx="1073">
                  <c:v>42999</c:v>
                </c:pt>
                <c:pt idx="1074">
                  <c:v>42998</c:v>
                </c:pt>
                <c:pt idx="1075">
                  <c:v>42997</c:v>
                </c:pt>
                <c:pt idx="1076">
                  <c:v>42996</c:v>
                </c:pt>
                <c:pt idx="1077">
                  <c:v>42993</c:v>
                </c:pt>
                <c:pt idx="1078">
                  <c:v>42992</c:v>
                </c:pt>
                <c:pt idx="1079">
                  <c:v>42991</c:v>
                </c:pt>
                <c:pt idx="1080">
                  <c:v>42990</c:v>
                </c:pt>
                <c:pt idx="1081">
                  <c:v>42989</c:v>
                </c:pt>
                <c:pt idx="1082">
                  <c:v>42986</c:v>
                </c:pt>
                <c:pt idx="1083">
                  <c:v>42985</c:v>
                </c:pt>
                <c:pt idx="1084">
                  <c:v>42984</c:v>
                </c:pt>
                <c:pt idx="1085">
                  <c:v>42983</c:v>
                </c:pt>
                <c:pt idx="1086">
                  <c:v>42979</c:v>
                </c:pt>
                <c:pt idx="1087">
                  <c:v>42978</c:v>
                </c:pt>
                <c:pt idx="1088">
                  <c:v>42977</c:v>
                </c:pt>
                <c:pt idx="1089">
                  <c:v>42976</c:v>
                </c:pt>
                <c:pt idx="1090">
                  <c:v>42975</c:v>
                </c:pt>
                <c:pt idx="1091">
                  <c:v>42972</c:v>
                </c:pt>
                <c:pt idx="1092">
                  <c:v>42971</c:v>
                </c:pt>
                <c:pt idx="1093">
                  <c:v>42970</c:v>
                </c:pt>
                <c:pt idx="1094">
                  <c:v>42969</c:v>
                </c:pt>
                <c:pt idx="1095">
                  <c:v>42968</c:v>
                </c:pt>
                <c:pt idx="1096">
                  <c:v>42965</c:v>
                </c:pt>
                <c:pt idx="1097">
                  <c:v>42964</c:v>
                </c:pt>
                <c:pt idx="1098">
                  <c:v>42963</c:v>
                </c:pt>
                <c:pt idx="1099">
                  <c:v>42962</c:v>
                </c:pt>
                <c:pt idx="1100">
                  <c:v>42961</c:v>
                </c:pt>
                <c:pt idx="1101">
                  <c:v>42957</c:v>
                </c:pt>
                <c:pt idx="1102">
                  <c:v>42956</c:v>
                </c:pt>
                <c:pt idx="1103">
                  <c:v>42955</c:v>
                </c:pt>
                <c:pt idx="1104">
                  <c:v>42954</c:v>
                </c:pt>
                <c:pt idx="1105">
                  <c:v>42951</c:v>
                </c:pt>
                <c:pt idx="1106">
                  <c:v>42950</c:v>
                </c:pt>
                <c:pt idx="1107">
                  <c:v>42949</c:v>
                </c:pt>
                <c:pt idx="1108">
                  <c:v>42948</c:v>
                </c:pt>
                <c:pt idx="1109">
                  <c:v>42947</c:v>
                </c:pt>
                <c:pt idx="1110">
                  <c:v>42944</c:v>
                </c:pt>
                <c:pt idx="1111">
                  <c:v>42943</c:v>
                </c:pt>
                <c:pt idx="1112">
                  <c:v>42942</c:v>
                </c:pt>
                <c:pt idx="1113">
                  <c:v>42941</c:v>
                </c:pt>
                <c:pt idx="1114">
                  <c:v>42940</c:v>
                </c:pt>
                <c:pt idx="1115">
                  <c:v>42937</c:v>
                </c:pt>
                <c:pt idx="1116">
                  <c:v>42936</c:v>
                </c:pt>
                <c:pt idx="1117">
                  <c:v>42935</c:v>
                </c:pt>
                <c:pt idx="1118">
                  <c:v>42934</c:v>
                </c:pt>
                <c:pt idx="1119">
                  <c:v>42933</c:v>
                </c:pt>
                <c:pt idx="1120">
                  <c:v>42930</c:v>
                </c:pt>
                <c:pt idx="1121">
                  <c:v>42929</c:v>
                </c:pt>
                <c:pt idx="1122">
                  <c:v>42928</c:v>
                </c:pt>
                <c:pt idx="1123">
                  <c:v>42927</c:v>
                </c:pt>
                <c:pt idx="1124">
                  <c:v>42926</c:v>
                </c:pt>
                <c:pt idx="1125">
                  <c:v>42923</c:v>
                </c:pt>
                <c:pt idx="1126">
                  <c:v>42922</c:v>
                </c:pt>
                <c:pt idx="1127">
                  <c:v>42921</c:v>
                </c:pt>
                <c:pt idx="1128">
                  <c:v>42916</c:v>
                </c:pt>
                <c:pt idx="1129">
                  <c:v>42915</c:v>
                </c:pt>
                <c:pt idx="1130">
                  <c:v>42914</c:v>
                </c:pt>
                <c:pt idx="1131">
                  <c:v>42913</c:v>
                </c:pt>
                <c:pt idx="1132">
                  <c:v>42912</c:v>
                </c:pt>
                <c:pt idx="1133">
                  <c:v>42909</c:v>
                </c:pt>
                <c:pt idx="1134">
                  <c:v>42908</c:v>
                </c:pt>
                <c:pt idx="1135">
                  <c:v>42907</c:v>
                </c:pt>
                <c:pt idx="1136">
                  <c:v>42906</c:v>
                </c:pt>
                <c:pt idx="1137">
                  <c:v>42905</c:v>
                </c:pt>
                <c:pt idx="1138">
                  <c:v>42902</c:v>
                </c:pt>
                <c:pt idx="1139">
                  <c:v>42901</c:v>
                </c:pt>
                <c:pt idx="1140">
                  <c:v>42900</c:v>
                </c:pt>
                <c:pt idx="1141">
                  <c:v>42899</c:v>
                </c:pt>
                <c:pt idx="1142">
                  <c:v>42898</c:v>
                </c:pt>
                <c:pt idx="1143">
                  <c:v>42895</c:v>
                </c:pt>
                <c:pt idx="1144">
                  <c:v>42894</c:v>
                </c:pt>
                <c:pt idx="1145">
                  <c:v>42893</c:v>
                </c:pt>
                <c:pt idx="1146">
                  <c:v>42892</c:v>
                </c:pt>
                <c:pt idx="1147">
                  <c:v>42891</c:v>
                </c:pt>
                <c:pt idx="1148">
                  <c:v>42888</c:v>
                </c:pt>
                <c:pt idx="1149">
                  <c:v>42887</c:v>
                </c:pt>
                <c:pt idx="1150">
                  <c:v>42886</c:v>
                </c:pt>
                <c:pt idx="1151">
                  <c:v>42885</c:v>
                </c:pt>
                <c:pt idx="1152">
                  <c:v>42881</c:v>
                </c:pt>
                <c:pt idx="1153">
                  <c:v>42880</c:v>
                </c:pt>
                <c:pt idx="1154">
                  <c:v>42879</c:v>
                </c:pt>
                <c:pt idx="1155">
                  <c:v>42878</c:v>
                </c:pt>
                <c:pt idx="1156">
                  <c:v>42877</c:v>
                </c:pt>
                <c:pt idx="1157">
                  <c:v>42874</c:v>
                </c:pt>
                <c:pt idx="1158">
                  <c:v>42873</c:v>
                </c:pt>
                <c:pt idx="1159">
                  <c:v>42872</c:v>
                </c:pt>
                <c:pt idx="1160">
                  <c:v>42871</c:v>
                </c:pt>
                <c:pt idx="1161">
                  <c:v>42870</c:v>
                </c:pt>
                <c:pt idx="1162">
                  <c:v>42867</c:v>
                </c:pt>
                <c:pt idx="1163">
                  <c:v>42866</c:v>
                </c:pt>
                <c:pt idx="1164">
                  <c:v>42865</c:v>
                </c:pt>
                <c:pt idx="1165">
                  <c:v>42864</c:v>
                </c:pt>
                <c:pt idx="1166">
                  <c:v>42863</c:v>
                </c:pt>
                <c:pt idx="1167">
                  <c:v>42860</c:v>
                </c:pt>
                <c:pt idx="1168">
                  <c:v>42859</c:v>
                </c:pt>
                <c:pt idx="1169">
                  <c:v>42858</c:v>
                </c:pt>
                <c:pt idx="1170">
                  <c:v>42857</c:v>
                </c:pt>
                <c:pt idx="1171">
                  <c:v>42856</c:v>
                </c:pt>
                <c:pt idx="1172">
                  <c:v>42853</c:v>
                </c:pt>
                <c:pt idx="1173">
                  <c:v>42852</c:v>
                </c:pt>
                <c:pt idx="1174">
                  <c:v>42851</c:v>
                </c:pt>
                <c:pt idx="1175">
                  <c:v>42850</c:v>
                </c:pt>
                <c:pt idx="1176">
                  <c:v>42849</c:v>
                </c:pt>
                <c:pt idx="1177">
                  <c:v>42846</c:v>
                </c:pt>
                <c:pt idx="1178">
                  <c:v>42845</c:v>
                </c:pt>
                <c:pt idx="1179">
                  <c:v>42844</c:v>
                </c:pt>
                <c:pt idx="1180">
                  <c:v>42843</c:v>
                </c:pt>
                <c:pt idx="1181">
                  <c:v>42842</c:v>
                </c:pt>
                <c:pt idx="1182">
                  <c:v>42838</c:v>
                </c:pt>
                <c:pt idx="1183">
                  <c:v>42837</c:v>
                </c:pt>
                <c:pt idx="1184">
                  <c:v>42836</c:v>
                </c:pt>
                <c:pt idx="1185">
                  <c:v>42835</c:v>
                </c:pt>
                <c:pt idx="1186">
                  <c:v>42832</c:v>
                </c:pt>
                <c:pt idx="1187">
                  <c:v>42831</c:v>
                </c:pt>
                <c:pt idx="1188">
                  <c:v>42830</c:v>
                </c:pt>
                <c:pt idx="1189">
                  <c:v>42829</c:v>
                </c:pt>
                <c:pt idx="1190">
                  <c:v>42828</c:v>
                </c:pt>
                <c:pt idx="1191">
                  <c:v>42825</c:v>
                </c:pt>
                <c:pt idx="1192">
                  <c:v>42824</c:v>
                </c:pt>
                <c:pt idx="1193">
                  <c:v>42823</c:v>
                </c:pt>
                <c:pt idx="1194">
                  <c:v>42822</c:v>
                </c:pt>
                <c:pt idx="1195">
                  <c:v>42821</c:v>
                </c:pt>
                <c:pt idx="1196">
                  <c:v>42818</c:v>
                </c:pt>
                <c:pt idx="1197">
                  <c:v>42817</c:v>
                </c:pt>
                <c:pt idx="1198">
                  <c:v>42816</c:v>
                </c:pt>
                <c:pt idx="1199">
                  <c:v>42815</c:v>
                </c:pt>
                <c:pt idx="1200">
                  <c:v>42814</c:v>
                </c:pt>
                <c:pt idx="1201">
                  <c:v>42811</c:v>
                </c:pt>
                <c:pt idx="1202">
                  <c:v>42810</c:v>
                </c:pt>
                <c:pt idx="1203">
                  <c:v>42809</c:v>
                </c:pt>
                <c:pt idx="1204">
                  <c:v>42808</c:v>
                </c:pt>
                <c:pt idx="1205">
                  <c:v>42807</c:v>
                </c:pt>
                <c:pt idx="1206">
                  <c:v>42804</c:v>
                </c:pt>
                <c:pt idx="1207">
                  <c:v>42803</c:v>
                </c:pt>
                <c:pt idx="1208">
                  <c:v>42802</c:v>
                </c:pt>
                <c:pt idx="1209">
                  <c:v>42801</c:v>
                </c:pt>
                <c:pt idx="1210">
                  <c:v>42800</c:v>
                </c:pt>
                <c:pt idx="1211">
                  <c:v>42797</c:v>
                </c:pt>
                <c:pt idx="1212">
                  <c:v>42796</c:v>
                </c:pt>
                <c:pt idx="1213">
                  <c:v>42795</c:v>
                </c:pt>
                <c:pt idx="1214">
                  <c:v>42794</c:v>
                </c:pt>
                <c:pt idx="1215">
                  <c:v>42793</c:v>
                </c:pt>
                <c:pt idx="1216">
                  <c:v>42790</c:v>
                </c:pt>
                <c:pt idx="1217">
                  <c:v>42789</c:v>
                </c:pt>
                <c:pt idx="1218">
                  <c:v>42788</c:v>
                </c:pt>
                <c:pt idx="1219">
                  <c:v>42787</c:v>
                </c:pt>
                <c:pt idx="1220">
                  <c:v>42783</c:v>
                </c:pt>
                <c:pt idx="1221">
                  <c:v>42782</c:v>
                </c:pt>
                <c:pt idx="1222">
                  <c:v>42781</c:v>
                </c:pt>
                <c:pt idx="1223">
                  <c:v>42780</c:v>
                </c:pt>
                <c:pt idx="1224">
                  <c:v>42779</c:v>
                </c:pt>
                <c:pt idx="1225">
                  <c:v>42776</c:v>
                </c:pt>
                <c:pt idx="1226">
                  <c:v>42775</c:v>
                </c:pt>
                <c:pt idx="1227">
                  <c:v>42774</c:v>
                </c:pt>
                <c:pt idx="1228">
                  <c:v>42773</c:v>
                </c:pt>
                <c:pt idx="1229">
                  <c:v>42772</c:v>
                </c:pt>
                <c:pt idx="1230">
                  <c:v>42769</c:v>
                </c:pt>
                <c:pt idx="1231">
                  <c:v>42768</c:v>
                </c:pt>
                <c:pt idx="1232">
                  <c:v>42767</c:v>
                </c:pt>
                <c:pt idx="1233">
                  <c:v>42766</c:v>
                </c:pt>
                <c:pt idx="1234">
                  <c:v>42765</c:v>
                </c:pt>
                <c:pt idx="1235">
                  <c:v>42762</c:v>
                </c:pt>
                <c:pt idx="1236">
                  <c:v>42761</c:v>
                </c:pt>
                <c:pt idx="1237">
                  <c:v>42760</c:v>
                </c:pt>
                <c:pt idx="1238">
                  <c:v>42759</c:v>
                </c:pt>
                <c:pt idx="1239">
                  <c:v>42758</c:v>
                </c:pt>
                <c:pt idx="1240">
                  <c:v>42755</c:v>
                </c:pt>
                <c:pt idx="1241">
                  <c:v>42754</c:v>
                </c:pt>
                <c:pt idx="1242">
                  <c:v>42753</c:v>
                </c:pt>
                <c:pt idx="1243">
                  <c:v>42752</c:v>
                </c:pt>
                <c:pt idx="1244">
                  <c:v>42748</c:v>
                </c:pt>
                <c:pt idx="1245">
                  <c:v>42747</c:v>
                </c:pt>
                <c:pt idx="1246">
                  <c:v>42746</c:v>
                </c:pt>
                <c:pt idx="1247">
                  <c:v>42745</c:v>
                </c:pt>
                <c:pt idx="1248">
                  <c:v>42744</c:v>
                </c:pt>
                <c:pt idx="1249">
                  <c:v>42741</c:v>
                </c:pt>
                <c:pt idx="1250">
                  <c:v>42740</c:v>
                </c:pt>
                <c:pt idx="1251">
                  <c:v>42739</c:v>
                </c:pt>
                <c:pt idx="1252">
                  <c:v>42738</c:v>
                </c:pt>
                <c:pt idx="1253">
                  <c:v>42734</c:v>
                </c:pt>
                <c:pt idx="1254">
                  <c:v>42733</c:v>
                </c:pt>
                <c:pt idx="1255">
                  <c:v>42732</c:v>
                </c:pt>
                <c:pt idx="1256">
                  <c:v>42731</c:v>
                </c:pt>
                <c:pt idx="1257">
                  <c:v>42730</c:v>
                </c:pt>
                <c:pt idx="1258">
                  <c:v>42727</c:v>
                </c:pt>
                <c:pt idx="1259">
                  <c:v>42726</c:v>
                </c:pt>
                <c:pt idx="1260">
                  <c:v>42725</c:v>
                </c:pt>
                <c:pt idx="1261">
                  <c:v>42724</c:v>
                </c:pt>
                <c:pt idx="1262">
                  <c:v>42723</c:v>
                </c:pt>
                <c:pt idx="1263">
                  <c:v>42720</c:v>
                </c:pt>
                <c:pt idx="1264">
                  <c:v>42719</c:v>
                </c:pt>
                <c:pt idx="1265">
                  <c:v>42718</c:v>
                </c:pt>
                <c:pt idx="1266">
                  <c:v>42717</c:v>
                </c:pt>
                <c:pt idx="1267">
                  <c:v>42716</c:v>
                </c:pt>
                <c:pt idx="1268">
                  <c:v>42713</c:v>
                </c:pt>
                <c:pt idx="1269">
                  <c:v>42712</c:v>
                </c:pt>
                <c:pt idx="1270">
                  <c:v>42711</c:v>
                </c:pt>
                <c:pt idx="1271">
                  <c:v>42710</c:v>
                </c:pt>
                <c:pt idx="1272">
                  <c:v>42709</c:v>
                </c:pt>
                <c:pt idx="1273">
                  <c:v>42706</c:v>
                </c:pt>
                <c:pt idx="1274">
                  <c:v>42705</c:v>
                </c:pt>
                <c:pt idx="1275">
                  <c:v>42704</c:v>
                </c:pt>
                <c:pt idx="1276">
                  <c:v>42703</c:v>
                </c:pt>
                <c:pt idx="1277">
                  <c:v>42702</c:v>
                </c:pt>
                <c:pt idx="1278">
                  <c:v>42699</c:v>
                </c:pt>
                <c:pt idx="1279">
                  <c:v>42698</c:v>
                </c:pt>
                <c:pt idx="1280">
                  <c:v>42697</c:v>
                </c:pt>
                <c:pt idx="1281">
                  <c:v>42696</c:v>
                </c:pt>
                <c:pt idx="1282">
                  <c:v>42695</c:v>
                </c:pt>
                <c:pt idx="1283">
                  <c:v>42692</c:v>
                </c:pt>
                <c:pt idx="1284">
                  <c:v>42691</c:v>
                </c:pt>
                <c:pt idx="1285">
                  <c:v>42690</c:v>
                </c:pt>
                <c:pt idx="1286">
                  <c:v>42689</c:v>
                </c:pt>
                <c:pt idx="1287">
                  <c:v>42688</c:v>
                </c:pt>
                <c:pt idx="1288">
                  <c:v>42685</c:v>
                </c:pt>
                <c:pt idx="1289">
                  <c:v>42684</c:v>
                </c:pt>
                <c:pt idx="1290">
                  <c:v>42683</c:v>
                </c:pt>
                <c:pt idx="1291">
                  <c:v>42682</c:v>
                </c:pt>
                <c:pt idx="1292">
                  <c:v>42681</c:v>
                </c:pt>
                <c:pt idx="1293">
                  <c:v>42678</c:v>
                </c:pt>
                <c:pt idx="1294">
                  <c:v>42677</c:v>
                </c:pt>
                <c:pt idx="1295">
                  <c:v>42676</c:v>
                </c:pt>
                <c:pt idx="1296">
                  <c:v>42675</c:v>
                </c:pt>
                <c:pt idx="1297">
                  <c:v>42674</c:v>
                </c:pt>
                <c:pt idx="1298">
                  <c:v>42671</c:v>
                </c:pt>
                <c:pt idx="1299">
                  <c:v>42670</c:v>
                </c:pt>
                <c:pt idx="1300">
                  <c:v>42669</c:v>
                </c:pt>
                <c:pt idx="1301">
                  <c:v>42668</c:v>
                </c:pt>
                <c:pt idx="1302">
                  <c:v>42667</c:v>
                </c:pt>
                <c:pt idx="1303">
                  <c:v>42664</c:v>
                </c:pt>
                <c:pt idx="1304">
                  <c:v>42663</c:v>
                </c:pt>
                <c:pt idx="1305">
                  <c:v>42662</c:v>
                </c:pt>
                <c:pt idx="1306">
                  <c:v>42661</c:v>
                </c:pt>
                <c:pt idx="1307">
                  <c:v>42660</c:v>
                </c:pt>
                <c:pt idx="1308">
                  <c:v>42657</c:v>
                </c:pt>
                <c:pt idx="1309">
                  <c:v>42656</c:v>
                </c:pt>
                <c:pt idx="1310">
                  <c:v>42655</c:v>
                </c:pt>
                <c:pt idx="1311">
                  <c:v>42654</c:v>
                </c:pt>
                <c:pt idx="1312">
                  <c:v>42653</c:v>
                </c:pt>
                <c:pt idx="1313">
                  <c:v>42650</c:v>
                </c:pt>
                <c:pt idx="1314">
                  <c:v>42649</c:v>
                </c:pt>
                <c:pt idx="1315">
                  <c:v>42648</c:v>
                </c:pt>
                <c:pt idx="1316">
                  <c:v>42647</c:v>
                </c:pt>
                <c:pt idx="1317">
                  <c:v>42646</c:v>
                </c:pt>
                <c:pt idx="1318">
                  <c:v>42643</c:v>
                </c:pt>
                <c:pt idx="1319">
                  <c:v>42642</c:v>
                </c:pt>
                <c:pt idx="1320">
                  <c:v>42641</c:v>
                </c:pt>
                <c:pt idx="1321">
                  <c:v>42640</c:v>
                </c:pt>
                <c:pt idx="1322">
                  <c:v>42639</c:v>
                </c:pt>
                <c:pt idx="1323">
                  <c:v>42636</c:v>
                </c:pt>
                <c:pt idx="1324">
                  <c:v>42635</c:v>
                </c:pt>
                <c:pt idx="1325">
                  <c:v>42634</c:v>
                </c:pt>
                <c:pt idx="1326">
                  <c:v>42633</c:v>
                </c:pt>
                <c:pt idx="1327">
                  <c:v>42632</c:v>
                </c:pt>
                <c:pt idx="1328">
                  <c:v>42629</c:v>
                </c:pt>
                <c:pt idx="1329">
                  <c:v>42628</c:v>
                </c:pt>
                <c:pt idx="1330">
                  <c:v>42627</c:v>
                </c:pt>
                <c:pt idx="1331">
                  <c:v>42626</c:v>
                </c:pt>
                <c:pt idx="1332">
                  <c:v>42625</c:v>
                </c:pt>
                <c:pt idx="1333">
                  <c:v>42622</c:v>
                </c:pt>
                <c:pt idx="1334">
                  <c:v>42621</c:v>
                </c:pt>
                <c:pt idx="1335">
                  <c:v>42620</c:v>
                </c:pt>
                <c:pt idx="1336">
                  <c:v>42619</c:v>
                </c:pt>
                <c:pt idx="1337">
                  <c:v>42618</c:v>
                </c:pt>
                <c:pt idx="1338">
                  <c:v>42615</c:v>
                </c:pt>
                <c:pt idx="1339">
                  <c:v>42614</c:v>
                </c:pt>
                <c:pt idx="1340">
                  <c:v>42613</c:v>
                </c:pt>
                <c:pt idx="1341">
                  <c:v>42612</c:v>
                </c:pt>
                <c:pt idx="1342">
                  <c:v>42611</c:v>
                </c:pt>
                <c:pt idx="1343">
                  <c:v>42608</c:v>
                </c:pt>
                <c:pt idx="1344">
                  <c:v>42607</c:v>
                </c:pt>
                <c:pt idx="1345">
                  <c:v>42606</c:v>
                </c:pt>
                <c:pt idx="1346">
                  <c:v>42605</c:v>
                </c:pt>
                <c:pt idx="1347">
                  <c:v>42604</c:v>
                </c:pt>
                <c:pt idx="1348">
                  <c:v>42601</c:v>
                </c:pt>
                <c:pt idx="1349">
                  <c:v>42600</c:v>
                </c:pt>
                <c:pt idx="1350">
                  <c:v>42599</c:v>
                </c:pt>
                <c:pt idx="1351">
                  <c:v>42598</c:v>
                </c:pt>
                <c:pt idx="1352">
                  <c:v>42597</c:v>
                </c:pt>
                <c:pt idx="1353">
                  <c:v>42594</c:v>
                </c:pt>
                <c:pt idx="1354">
                  <c:v>42593</c:v>
                </c:pt>
                <c:pt idx="1355">
                  <c:v>42592</c:v>
                </c:pt>
                <c:pt idx="1356">
                  <c:v>42591</c:v>
                </c:pt>
                <c:pt idx="1357">
                  <c:v>42590</c:v>
                </c:pt>
                <c:pt idx="1358">
                  <c:v>42587</c:v>
                </c:pt>
                <c:pt idx="1359">
                  <c:v>42586</c:v>
                </c:pt>
                <c:pt idx="1360">
                  <c:v>42585</c:v>
                </c:pt>
                <c:pt idx="1361">
                  <c:v>42584</c:v>
                </c:pt>
                <c:pt idx="1362">
                  <c:v>42583</c:v>
                </c:pt>
                <c:pt idx="1363">
                  <c:v>42580</c:v>
                </c:pt>
                <c:pt idx="1364">
                  <c:v>42579</c:v>
                </c:pt>
                <c:pt idx="1365">
                  <c:v>42578</c:v>
                </c:pt>
                <c:pt idx="1366">
                  <c:v>42577</c:v>
                </c:pt>
                <c:pt idx="1367">
                  <c:v>42576</c:v>
                </c:pt>
                <c:pt idx="1368">
                  <c:v>42573</c:v>
                </c:pt>
                <c:pt idx="1369">
                  <c:v>42572</c:v>
                </c:pt>
                <c:pt idx="1370">
                  <c:v>42571</c:v>
                </c:pt>
                <c:pt idx="1371">
                  <c:v>42570</c:v>
                </c:pt>
                <c:pt idx="1372">
                  <c:v>42569</c:v>
                </c:pt>
                <c:pt idx="1373">
                  <c:v>42566</c:v>
                </c:pt>
                <c:pt idx="1374">
                  <c:v>42565</c:v>
                </c:pt>
                <c:pt idx="1375">
                  <c:v>42564</c:v>
                </c:pt>
                <c:pt idx="1376">
                  <c:v>42563</c:v>
                </c:pt>
                <c:pt idx="1377">
                  <c:v>42562</c:v>
                </c:pt>
                <c:pt idx="1378">
                  <c:v>42559</c:v>
                </c:pt>
                <c:pt idx="1379">
                  <c:v>42558</c:v>
                </c:pt>
                <c:pt idx="1380">
                  <c:v>42557</c:v>
                </c:pt>
                <c:pt idx="1381">
                  <c:v>42556</c:v>
                </c:pt>
                <c:pt idx="1382">
                  <c:v>42555</c:v>
                </c:pt>
                <c:pt idx="1383">
                  <c:v>42552</c:v>
                </c:pt>
                <c:pt idx="1384">
                  <c:v>42551</c:v>
                </c:pt>
                <c:pt idx="1385">
                  <c:v>42550</c:v>
                </c:pt>
                <c:pt idx="1386">
                  <c:v>42549</c:v>
                </c:pt>
                <c:pt idx="1387">
                  <c:v>42548</c:v>
                </c:pt>
                <c:pt idx="1388">
                  <c:v>42545</c:v>
                </c:pt>
                <c:pt idx="1389">
                  <c:v>42544</c:v>
                </c:pt>
                <c:pt idx="1390">
                  <c:v>42543</c:v>
                </c:pt>
                <c:pt idx="1391">
                  <c:v>42542</c:v>
                </c:pt>
                <c:pt idx="1392">
                  <c:v>42541</c:v>
                </c:pt>
                <c:pt idx="1393">
                  <c:v>42538</c:v>
                </c:pt>
                <c:pt idx="1394">
                  <c:v>42537</c:v>
                </c:pt>
                <c:pt idx="1395">
                  <c:v>42536</c:v>
                </c:pt>
                <c:pt idx="1396">
                  <c:v>42535</c:v>
                </c:pt>
                <c:pt idx="1397">
                  <c:v>42534</c:v>
                </c:pt>
                <c:pt idx="1398">
                  <c:v>42531</c:v>
                </c:pt>
                <c:pt idx="1399">
                  <c:v>42530</c:v>
                </c:pt>
                <c:pt idx="1400">
                  <c:v>42529</c:v>
                </c:pt>
                <c:pt idx="1401">
                  <c:v>42528</c:v>
                </c:pt>
                <c:pt idx="1402">
                  <c:v>42527</c:v>
                </c:pt>
                <c:pt idx="1403">
                  <c:v>42524</c:v>
                </c:pt>
                <c:pt idx="1404">
                  <c:v>42523</c:v>
                </c:pt>
                <c:pt idx="1405">
                  <c:v>42522</c:v>
                </c:pt>
                <c:pt idx="1406">
                  <c:v>42521</c:v>
                </c:pt>
                <c:pt idx="1407">
                  <c:v>42520</c:v>
                </c:pt>
                <c:pt idx="1408">
                  <c:v>42517</c:v>
                </c:pt>
                <c:pt idx="1409">
                  <c:v>42516</c:v>
                </c:pt>
                <c:pt idx="1410">
                  <c:v>42515</c:v>
                </c:pt>
                <c:pt idx="1411">
                  <c:v>42514</c:v>
                </c:pt>
                <c:pt idx="1412">
                  <c:v>42513</c:v>
                </c:pt>
                <c:pt idx="1413">
                  <c:v>42510</c:v>
                </c:pt>
                <c:pt idx="1414">
                  <c:v>42509</c:v>
                </c:pt>
                <c:pt idx="1415">
                  <c:v>42508</c:v>
                </c:pt>
                <c:pt idx="1416">
                  <c:v>42507</c:v>
                </c:pt>
                <c:pt idx="1417">
                  <c:v>42506</c:v>
                </c:pt>
                <c:pt idx="1418">
                  <c:v>42503</c:v>
                </c:pt>
                <c:pt idx="1419">
                  <c:v>42502</c:v>
                </c:pt>
                <c:pt idx="1420">
                  <c:v>42501</c:v>
                </c:pt>
                <c:pt idx="1421">
                  <c:v>42500</c:v>
                </c:pt>
                <c:pt idx="1422">
                  <c:v>42499</c:v>
                </c:pt>
                <c:pt idx="1423">
                  <c:v>42496</c:v>
                </c:pt>
                <c:pt idx="1424">
                  <c:v>42495</c:v>
                </c:pt>
                <c:pt idx="1425">
                  <c:v>42494</c:v>
                </c:pt>
                <c:pt idx="1426">
                  <c:v>42493</c:v>
                </c:pt>
                <c:pt idx="1427">
                  <c:v>42492</c:v>
                </c:pt>
                <c:pt idx="1428">
                  <c:v>42489</c:v>
                </c:pt>
                <c:pt idx="1429">
                  <c:v>42488</c:v>
                </c:pt>
                <c:pt idx="1430">
                  <c:v>42487</c:v>
                </c:pt>
                <c:pt idx="1431">
                  <c:v>42486</c:v>
                </c:pt>
                <c:pt idx="1432">
                  <c:v>42485</c:v>
                </c:pt>
                <c:pt idx="1433">
                  <c:v>42482</c:v>
                </c:pt>
                <c:pt idx="1434">
                  <c:v>42481</c:v>
                </c:pt>
                <c:pt idx="1435">
                  <c:v>42480</c:v>
                </c:pt>
                <c:pt idx="1436">
                  <c:v>42479</c:v>
                </c:pt>
                <c:pt idx="1437">
                  <c:v>42478</c:v>
                </c:pt>
                <c:pt idx="1438">
                  <c:v>42475</c:v>
                </c:pt>
                <c:pt idx="1439">
                  <c:v>42474</c:v>
                </c:pt>
                <c:pt idx="1440">
                  <c:v>42473</c:v>
                </c:pt>
                <c:pt idx="1441">
                  <c:v>42472</c:v>
                </c:pt>
                <c:pt idx="1442">
                  <c:v>42471</c:v>
                </c:pt>
                <c:pt idx="1443">
                  <c:v>42468</c:v>
                </c:pt>
                <c:pt idx="1444">
                  <c:v>42467</c:v>
                </c:pt>
                <c:pt idx="1445">
                  <c:v>42466</c:v>
                </c:pt>
                <c:pt idx="1446">
                  <c:v>42465</c:v>
                </c:pt>
                <c:pt idx="1447">
                  <c:v>42464</c:v>
                </c:pt>
                <c:pt idx="1448">
                  <c:v>42461</c:v>
                </c:pt>
                <c:pt idx="1449">
                  <c:v>42460</c:v>
                </c:pt>
                <c:pt idx="1450">
                  <c:v>42459</c:v>
                </c:pt>
                <c:pt idx="1451">
                  <c:v>42458</c:v>
                </c:pt>
                <c:pt idx="1452">
                  <c:v>42457</c:v>
                </c:pt>
                <c:pt idx="1453">
                  <c:v>42454</c:v>
                </c:pt>
                <c:pt idx="1454">
                  <c:v>42453</c:v>
                </c:pt>
                <c:pt idx="1455">
                  <c:v>42452</c:v>
                </c:pt>
                <c:pt idx="1456">
                  <c:v>42451</c:v>
                </c:pt>
                <c:pt idx="1457">
                  <c:v>42450</c:v>
                </c:pt>
                <c:pt idx="1458">
                  <c:v>42447</c:v>
                </c:pt>
                <c:pt idx="1459">
                  <c:v>42446</c:v>
                </c:pt>
                <c:pt idx="1460">
                  <c:v>42445</c:v>
                </c:pt>
                <c:pt idx="1461">
                  <c:v>42444</c:v>
                </c:pt>
                <c:pt idx="1462">
                  <c:v>42443</c:v>
                </c:pt>
                <c:pt idx="1463">
                  <c:v>42440</c:v>
                </c:pt>
                <c:pt idx="1464">
                  <c:v>42439</c:v>
                </c:pt>
                <c:pt idx="1465">
                  <c:v>42438</c:v>
                </c:pt>
                <c:pt idx="1466">
                  <c:v>42437</c:v>
                </c:pt>
                <c:pt idx="1467">
                  <c:v>42436</c:v>
                </c:pt>
                <c:pt idx="1468">
                  <c:v>42433</c:v>
                </c:pt>
                <c:pt idx="1469">
                  <c:v>42432</c:v>
                </c:pt>
                <c:pt idx="1470">
                  <c:v>42431</c:v>
                </c:pt>
                <c:pt idx="1471">
                  <c:v>42430</c:v>
                </c:pt>
                <c:pt idx="1472">
                  <c:v>42429</c:v>
                </c:pt>
                <c:pt idx="1473">
                  <c:v>42426</c:v>
                </c:pt>
                <c:pt idx="1474">
                  <c:v>42425</c:v>
                </c:pt>
                <c:pt idx="1475">
                  <c:v>42424</c:v>
                </c:pt>
                <c:pt idx="1476">
                  <c:v>42423</c:v>
                </c:pt>
                <c:pt idx="1477">
                  <c:v>42422</c:v>
                </c:pt>
                <c:pt idx="1478">
                  <c:v>42419</c:v>
                </c:pt>
                <c:pt idx="1479">
                  <c:v>42418</c:v>
                </c:pt>
                <c:pt idx="1480">
                  <c:v>42417</c:v>
                </c:pt>
                <c:pt idx="1481">
                  <c:v>42416</c:v>
                </c:pt>
                <c:pt idx="1482">
                  <c:v>42415</c:v>
                </c:pt>
                <c:pt idx="1483">
                  <c:v>42412</c:v>
                </c:pt>
                <c:pt idx="1484">
                  <c:v>42411</c:v>
                </c:pt>
                <c:pt idx="1485">
                  <c:v>42410</c:v>
                </c:pt>
                <c:pt idx="1486">
                  <c:v>42409</c:v>
                </c:pt>
                <c:pt idx="1487">
                  <c:v>42408</c:v>
                </c:pt>
                <c:pt idx="1488">
                  <c:v>42405</c:v>
                </c:pt>
                <c:pt idx="1489">
                  <c:v>42404</c:v>
                </c:pt>
                <c:pt idx="1490">
                  <c:v>42403</c:v>
                </c:pt>
                <c:pt idx="1491">
                  <c:v>42402</c:v>
                </c:pt>
                <c:pt idx="1492">
                  <c:v>42401</c:v>
                </c:pt>
                <c:pt idx="1493">
                  <c:v>42398</c:v>
                </c:pt>
                <c:pt idx="1494">
                  <c:v>42397</c:v>
                </c:pt>
                <c:pt idx="1495">
                  <c:v>42396</c:v>
                </c:pt>
                <c:pt idx="1496">
                  <c:v>42395</c:v>
                </c:pt>
                <c:pt idx="1497">
                  <c:v>42394</c:v>
                </c:pt>
                <c:pt idx="1498">
                  <c:v>42391</c:v>
                </c:pt>
                <c:pt idx="1499">
                  <c:v>42390</c:v>
                </c:pt>
                <c:pt idx="1500">
                  <c:v>42389</c:v>
                </c:pt>
                <c:pt idx="1501">
                  <c:v>42388</c:v>
                </c:pt>
                <c:pt idx="1502">
                  <c:v>42387</c:v>
                </c:pt>
                <c:pt idx="1503">
                  <c:v>42384</c:v>
                </c:pt>
                <c:pt idx="1504">
                  <c:v>42383</c:v>
                </c:pt>
                <c:pt idx="1505">
                  <c:v>42382</c:v>
                </c:pt>
                <c:pt idx="1506">
                  <c:v>42381</c:v>
                </c:pt>
                <c:pt idx="1507">
                  <c:v>42380</c:v>
                </c:pt>
                <c:pt idx="1508">
                  <c:v>42377</c:v>
                </c:pt>
                <c:pt idx="1509">
                  <c:v>42376</c:v>
                </c:pt>
                <c:pt idx="1510">
                  <c:v>42375</c:v>
                </c:pt>
                <c:pt idx="1511">
                  <c:v>42374</c:v>
                </c:pt>
                <c:pt idx="1512">
                  <c:v>42373</c:v>
                </c:pt>
                <c:pt idx="1513">
                  <c:v>42370</c:v>
                </c:pt>
              </c:numCache>
            </c:numRef>
          </c:cat>
          <c:val>
            <c:numRef>
              <c:f>Fuel!$T$184:$T$1697</c:f>
              <c:numCache>
                <c:formatCode>0.00</c:formatCode>
                <c:ptCount val="1514"/>
                <c:pt idx="0">
                  <c:v>404.79632063074905</c:v>
                </c:pt>
                <c:pt idx="1">
                  <c:v>397.63469119579503</c:v>
                </c:pt>
                <c:pt idx="2">
                  <c:v>392.04993429697765</c:v>
                </c:pt>
                <c:pt idx="3">
                  <c:v>390.47306176084101</c:v>
                </c:pt>
                <c:pt idx="4">
                  <c:v>393.42969776609726</c:v>
                </c:pt>
                <c:pt idx="5">
                  <c:v>386.85939553219447</c:v>
                </c:pt>
                <c:pt idx="6">
                  <c:v>394.34954007884363</c:v>
                </c:pt>
                <c:pt idx="7">
                  <c:v>387.12220762155056</c:v>
                </c:pt>
                <c:pt idx="8">
                  <c:v>374.96714848883045</c:v>
                </c:pt>
                <c:pt idx="9">
                  <c:v>353.94218134034168</c:v>
                </c:pt>
                <c:pt idx="10">
                  <c:v>354.00788436268067</c:v>
                </c:pt>
                <c:pt idx="11">
                  <c:v>350.32851511169514</c:v>
                </c:pt>
                <c:pt idx="12">
                  <c:v>352.29960578186598</c:v>
                </c:pt>
                <c:pt idx="13">
                  <c:v>376.01839684625492</c:v>
                </c:pt>
                <c:pt idx="14">
                  <c:v>421.15637319316681</c:v>
                </c:pt>
                <c:pt idx="15">
                  <c:v>419.18528252299609</c:v>
                </c:pt>
                <c:pt idx="16">
                  <c:v>407.03022339027598</c:v>
                </c:pt>
                <c:pt idx="17">
                  <c:v>402.62812089356112</c:v>
                </c:pt>
                <c:pt idx="18">
                  <c:v>416.75427069645201</c:v>
                </c:pt>
                <c:pt idx="19">
                  <c:v>409.78975032851508</c:v>
                </c:pt>
                <c:pt idx="20">
                  <c:v>422.14191852825229</c:v>
                </c:pt>
                <c:pt idx="21">
                  <c:v>419.38239159001319</c:v>
                </c:pt>
                <c:pt idx="22">
                  <c:v>419.31668856767408</c:v>
                </c:pt>
                <c:pt idx="23">
                  <c:v>421.02496714848883</c:v>
                </c:pt>
                <c:pt idx="24">
                  <c:v>421.9448094612352</c:v>
                </c:pt>
                <c:pt idx="25">
                  <c:v>435.47963206307492</c:v>
                </c:pt>
                <c:pt idx="26">
                  <c:v>431.27463863337709</c:v>
                </c:pt>
                <c:pt idx="27">
                  <c:v>428.77792378449402</c:v>
                </c:pt>
                <c:pt idx="28">
                  <c:v>411.76084099868598</c:v>
                </c:pt>
                <c:pt idx="29">
                  <c:v>421.61629434954006</c:v>
                </c:pt>
                <c:pt idx="30">
                  <c:v>441.32720105124832</c:v>
                </c:pt>
                <c:pt idx="31">
                  <c:v>448.16031537450715</c:v>
                </c:pt>
                <c:pt idx="32">
                  <c:v>444.74375821287776</c:v>
                </c:pt>
                <c:pt idx="33">
                  <c:v>443.88961892247045</c:v>
                </c:pt>
                <c:pt idx="34">
                  <c:v>439.61892247043357</c:v>
                </c:pt>
                <c:pt idx="35">
                  <c:v>458.40998685939547</c:v>
                </c:pt>
                <c:pt idx="36">
                  <c:v>460.5124835742443</c:v>
                </c:pt>
                <c:pt idx="37">
                  <c:v>460.64388961892246</c:v>
                </c:pt>
                <c:pt idx="38">
                  <c:v>456.76741130091978</c:v>
                </c:pt>
                <c:pt idx="39">
                  <c:v>468.13403416557162</c:v>
                </c:pt>
                <c:pt idx="40">
                  <c:v>470.49934296977659</c:v>
                </c:pt>
                <c:pt idx="41">
                  <c:v>456.96452036793687</c:v>
                </c:pt>
                <c:pt idx="42">
                  <c:v>470.1051248357424</c:v>
                </c:pt>
                <c:pt idx="43">
                  <c:v>467.67411300919838</c:v>
                </c:pt>
                <c:pt idx="44">
                  <c:v>464.25755584756894</c:v>
                </c:pt>
                <c:pt idx="45">
                  <c:v>470.82785808147173</c:v>
                </c:pt>
                <c:pt idx="46">
                  <c:v>475.75558475689877</c:v>
                </c:pt>
                <c:pt idx="47">
                  <c:v>465.63731931668849</c:v>
                </c:pt>
                <c:pt idx="48">
                  <c:v>461.95795006570302</c:v>
                </c:pt>
                <c:pt idx="49">
                  <c:v>464.38896189224698</c:v>
                </c:pt>
                <c:pt idx="50">
                  <c:v>476.08409986859391</c:v>
                </c:pt>
                <c:pt idx="51">
                  <c:v>467.21419185282519</c:v>
                </c:pt>
                <c:pt idx="52">
                  <c:v>454.4021024967148</c:v>
                </c:pt>
                <c:pt idx="53">
                  <c:v>449.21156373193168</c:v>
                </c:pt>
                <c:pt idx="54">
                  <c:v>444.15243101182648</c:v>
                </c:pt>
                <c:pt idx="55">
                  <c:v>443.69250985545335</c:v>
                </c:pt>
                <c:pt idx="56">
                  <c:v>443.56110381077531</c:v>
                </c:pt>
                <c:pt idx="57">
                  <c:v>437.4507227332457</c:v>
                </c:pt>
                <c:pt idx="58">
                  <c:v>436.39947437582128</c:v>
                </c:pt>
                <c:pt idx="59">
                  <c:v>429.43495400788436</c:v>
                </c:pt>
                <c:pt idx="60">
                  <c:v>413.92904073587385</c:v>
                </c:pt>
                <c:pt idx="61">
                  <c:v>406.83311432325888</c:v>
                </c:pt>
                <c:pt idx="62">
                  <c:v>413.73193166885676</c:v>
                </c:pt>
                <c:pt idx="63">
                  <c:v>417.0170827858081</c:v>
                </c:pt>
                <c:pt idx="64">
                  <c:v>415.50591327201045</c:v>
                </c:pt>
                <c:pt idx="65">
                  <c:v>404.46780551905385</c:v>
                </c:pt>
                <c:pt idx="66">
                  <c:v>401.97109067017078</c:v>
                </c:pt>
                <c:pt idx="67">
                  <c:v>398.55453350854134</c:v>
                </c:pt>
                <c:pt idx="68">
                  <c:v>393.10118265440207</c:v>
                </c:pt>
                <c:pt idx="69">
                  <c:v>417.14848883048614</c:v>
                </c:pt>
                <c:pt idx="70">
                  <c:v>415.04599211563732</c:v>
                </c:pt>
                <c:pt idx="71">
                  <c:v>413.33771353482257</c:v>
                </c:pt>
                <c:pt idx="72">
                  <c:v>413.33771353482257</c:v>
                </c:pt>
                <c:pt idx="73">
                  <c:v>414.78318002628117</c:v>
                </c:pt>
                <c:pt idx="74">
                  <c:v>410.51248357424436</c:v>
                </c:pt>
                <c:pt idx="75">
                  <c:v>411.36662286465173</c:v>
                </c:pt>
                <c:pt idx="76">
                  <c:v>420.82785808147173</c:v>
                </c:pt>
                <c:pt idx="77">
                  <c:v>418.33114323258872</c:v>
                </c:pt>
                <c:pt idx="78">
                  <c:v>401.77398160315374</c:v>
                </c:pt>
                <c:pt idx="79">
                  <c:v>406.76741130091978</c:v>
                </c:pt>
                <c:pt idx="80">
                  <c:v>396.32063074901441</c:v>
                </c:pt>
                <c:pt idx="81">
                  <c:v>384.82260183968464</c:v>
                </c:pt>
                <c:pt idx="82">
                  <c:v>360.57818659658341</c:v>
                </c:pt>
                <c:pt idx="83">
                  <c:v>367.14848883048614</c:v>
                </c:pt>
                <c:pt idx="84">
                  <c:v>381.27463863337715</c:v>
                </c:pt>
                <c:pt idx="85">
                  <c:v>383.63994743758212</c:v>
                </c:pt>
                <c:pt idx="86">
                  <c:v>381.80026281208939</c:v>
                </c:pt>
                <c:pt idx="87">
                  <c:v>387.45072273324575</c:v>
                </c:pt>
                <c:pt idx="88">
                  <c:v>388.83048620236531</c:v>
                </c:pt>
                <c:pt idx="89">
                  <c:v>388.63337713534827</c:v>
                </c:pt>
                <c:pt idx="90">
                  <c:v>383.44283837056508</c:v>
                </c:pt>
                <c:pt idx="91">
                  <c:v>382.06307490144548</c:v>
                </c:pt>
                <c:pt idx="92">
                  <c:v>380.09198423127464</c:v>
                </c:pt>
                <c:pt idx="93">
                  <c:v>372.60183968462547</c:v>
                </c:pt>
                <c:pt idx="94">
                  <c:v>371.48488830486207</c:v>
                </c:pt>
                <c:pt idx="95">
                  <c:v>382.72010512483575</c:v>
                </c:pt>
                <c:pt idx="96">
                  <c:v>392.83837056504603</c:v>
                </c:pt>
                <c:pt idx="97">
                  <c:v>408.21287779237844</c:v>
                </c:pt>
                <c:pt idx="98">
                  <c:v>406.63600525624179</c:v>
                </c:pt>
                <c:pt idx="99">
                  <c:v>393.10118265440212</c:v>
                </c:pt>
                <c:pt idx="100">
                  <c:v>394.94086727989492</c:v>
                </c:pt>
                <c:pt idx="101">
                  <c:v>395.33508541392905</c:v>
                </c:pt>
                <c:pt idx="102">
                  <c:v>394.67805519053877</c:v>
                </c:pt>
                <c:pt idx="103">
                  <c:v>399.54007884362682</c:v>
                </c:pt>
                <c:pt idx="104">
                  <c:v>386.20236530880419</c:v>
                </c:pt>
                <c:pt idx="105">
                  <c:v>368.72536136662291</c:v>
                </c:pt>
                <c:pt idx="106">
                  <c:v>360.57818659658346</c:v>
                </c:pt>
                <c:pt idx="107">
                  <c:v>388.76478318002626</c:v>
                </c:pt>
                <c:pt idx="108">
                  <c:v>388.56767411300916</c:v>
                </c:pt>
                <c:pt idx="109">
                  <c:v>396.18922470433637</c:v>
                </c:pt>
                <c:pt idx="110">
                  <c:v>403.81077529566357</c:v>
                </c:pt>
                <c:pt idx="111">
                  <c:v>394.34954007884363</c:v>
                </c:pt>
                <c:pt idx="112">
                  <c:v>394.67805519053877</c:v>
                </c:pt>
                <c:pt idx="113">
                  <c:v>385.80814717477</c:v>
                </c:pt>
                <c:pt idx="114">
                  <c:v>375.42706964520369</c:v>
                </c:pt>
                <c:pt idx="115">
                  <c:v>389.2247043363995</c:v>
                </c:pt>
                <c:pt idx="116">
                  <c:v>406.1760840998686</c:v>
                </c:pt>
                <c:pt idx="117">
                  <c:v>406.1760840998686</c:v>
                </c:pt>
                <c:pt idx="118">
                  <c:v>406.83311432325883</c:v>
                </c:pt>
                <c:pt idx="119">
                  <c:v>406.1760840998686</c:v>
                </c:pt>
                <c:pt idx="120">
                  <c:v>403.21944809461235</c:v>
                </c:pt>
                <c:pt idx="121">
                  <c:v>401.90538764783179</c:v>
                </c:pt>
                <c:pt idx="122">
                  <c:v>411.43232588699078</c:v>
                </c:pt>
                <c:pt idx="123">
                  <c:v>404.20499342969777</c:v>
                </c:pt>
                <c:pt idx="124">
                  <c:v>402.23390275952693</c:v>
                </c:pt>
                <c:pt idx="125">
                  <c:v>396.97766097240475</c:v>
                </c:pt>
                <c:pt idx="126">
                  <c:v>395.99211563731933</c:v>
                </c:pt>
                <c:pt idx="127">
                  <c:v>386.33377135348229</c:v>
                </c:pt>
                <c:pt idx="128">
                  <c:v>384.3626806833114</c:v>
                </c:pt>
                <c:pt idx="129">
                  <c:v>394.21813403416553</c:v>
                </c:pt>
                <c:pt idx="130">
                  <c:v>388.96189224704335</c:v>
                </c:pt>
                <c:pt idx="131">
                  <c:v>382.06964520367939</c:v>
                </c:pt>
                <c:pt idx="132">
                  <c:v>380.74901445466492</c:v>
                </c:pt>
                <c:pt idx="133">
                  <c:v>379.10643889618922</c:v>
                </c:pt>
                <c:pt idx="134">
                  <c:v>374.50722733245726</c:v>
                </c:pt>
                <c:pt idx="135">
                  <c:v>377.79237844940866</c:v>
                </c:pt>
                <c:pt idx="136">
                  <c:v>375.82128777923782</c:v>
                </c:pt>
                <c:pt idx="137">
                  <c:v>369.25098554533508</c:v>
                </c:pt>
                <c:pt idx="138">
                  <c:v>369.25098554533508</c:v>
                </c:pt>
                <c:pt idx="139">
                  <c:v>370.2365308804205</c:v>
                </c:pt>
                <c:pt idx="140">
                  <c:v>365.30880420499341</c:v>
                </c:pt>
                <c:pt idx="141">
                  <c:v>360.70959264126145</c:v>
                </c:pt>
                <c:pt idx="142">
                  <c:v>357.75295663600525</c:v>
                </c:pt>
                <c:pt idx="143">
                  <c:v>345.92641261498028</c:v>
                </c:pt>
                <c:pt idx="144">
                  <c:v>340.34165571616296</c:v>
                </c:pt>
                <c:pt idx="145">
                  <c:v>348.5545335085414</c:v>
                </c:pt>
                <c:pt idx="146">
                  <c:v>356.76741130091983</c:v>
                </c:pt>
                <c:pt idx="147">
                  <c:v>361.36662286465173</c:v>
                </c:pt>
                <c:pt idx="148">
                  <c:v>362.68068331143235</c:v>
                </c:pt>
                <c:pt idx="149">
                  <c:v>352.82522996057821</c:v>
                </c:pt>
                <c:pt idx="150">
                  <c:v>372.53613666228648</c:v>
                </c:pt>
                <c:pt idx="151">
                  <c:v>366.62286465177397</c:v>
                </c:pt>
                <c:pt idx="152">
                  <c:v>376.14980289093296</c:v>
                </c:pt>
                <c:pt idx="153">
                  <c:v>368.92247043363994</c:v>
                </c:pt>
                <c:pt idx="154">
                  <c:v>366.95137976346911</c:v>
                </c:pt>
                <c:pt idx="155">
                  <c:v>360.70959264126145</c:v>
                </c:pt>
                <c:pt idx="156">
                  <c:v>366.29434954007883</c:v>
                </c:pt>
                <c:pt idx="157">
                  <c:v>362.02365308804207</c:v>
                </c:pt>
                <c:pt idx="158">
                  <c:v>361.69513797634693</c:v>
                </c:pt>
                <c:pt idx="159">
                  <c:v>367.27989487516425</c:v>
                </c:pt>
                <c:pt idx="160">
                  <c:v>360.70959264126145</c:v>
                </c:pt>
                <c:pt idx="161">
                  <c:v>362.35216819973715</c:v>
                </c:pt>
                <c:pt idx="162">
                  <c:v>362.02365308804207</c:v>
                </c:pt>
                <c:pt idx="163">
                  <c:v>357.75295663600525</c:v>
                </c:pt>
                <c:pt idx="164">
                  <c:v>359.72404730617609</c:v>
                </c:pt>
                <c:pt idx="165">
                  <c:v>357.09592641261497</c:v>
                </c:pt>
                <c:pt idx="166">
                  <c:v>363.00919842312743</c:v>
                </c:pt>
                <c:pt idx="167">
                  <c:v>374.83574244415246</c:v>
                </c:pt>
                <c:pt idx="168">
                  <c:v>372.93035479632067</c:v>
                </c:pt>
                <c:pt idx="169">
                  <c:v>372.93035479632067</c:v>
                </c:pt>
                <c:pt idx="170">
                  <c:v>367.0170827858081</c:v>
                </c:pt>
                <c:pt idx="171">
                  <c:v>342.70696452036793</c:v>
                </c:pt>
                <c:pt idx="172">
                  <c:v>334.4940867279895</c:v>
                </c:pt>
                <c:pt idx="173">
                  <c:v>337.4507227332457</c:v>
                </c:pt>
                <c:pt idx="174">
                  <c:v>335.80814717477</c:v>
                </c:pt>
                <c:pt idx="175">
                  <c:v>330.55190538764782</c:v>
                </c:pt>
                <c:pt idx="176">
                  <c:v>322.66754270696453</c:v>
                </c:pt>
                <c:pt idx="177">
                  <c:v>317.41130091984229</c:v>
                </c:pt>
                <c:pt idx="178">
                  <c:v>325.62417871222078</c:v>
                </c:pt>
                <c:pt idx="179">
                  <c:v>325.62417871222078</c:v>
                </c:pt>
                <c:pt idx="180">
                  <c:v>325.29566360052564</c:v>
                </c:pt>
                <c:pt idx="181">
                  <c:v>334.82260183968464</c:v>
                </c:pt>
                <c:pt idx="182">
                  <c:v>337.77923784494089</c:v>
                </c:pt>
                <c:pt idx="183">
                  <c:v>340.40735873850196</c:v>
                </c:pt>
                <c:pt idx="184">
                  <c:v>328.25229960578184</c:v>
                </c:pt>
                <c:pt idx="185">
                  <c:v>340.07884362680687</c:v>
                </c:pt>
                <c:pt idx="186">
                  <c:v>320.69645203679369</c:v>
                </c:pt>
                <c:pt idx="187">
                  <c:v>341.72141918528251</c:v>
                </c:pt>
                <c:pt idx="188">
                  <c:v>340.07884362680687</c:v>
                </c:pt>
                <c:pt idx="189">
                  <c:v>345.40078843626804</c:v>
                </c:pt>
                <c:pt idx="190">
                  <c:v>366.42575558475687</c:v>
                </c:pt>
                <c:pt idx="191">
                  <c:v>369.71090670170821</c:v>
                </c:pt>
                <c:pt idx="192">
                  <c:v>372.99605781865961</c:v>
                </c:pt>
                <c:pt idx="193">
                  <c:v>373.98160315374503</c:v>
                </c:pt>
                <c:pt idx="194">
                  <c:v>373.3245729303548</c:v>
                </c:pt>
                <c:pt idx="195">
                  <c:v>364.45466491458603</c:v>
                </c:pt>
                <c:pt idx="196">
                  <c:v>366.09724047306173</c:v>
                </c:pt>
                <c:pt idx="197">
                  <c:v>371.68199737187911</c:v>
                </c:pt>
                <c:pt idx="198">
                  <c:v>382.52299605781866</c:v>
                </c:pt>
                <c:pt idx="199">
                  <c:v>367.08278580814715</c:v>
                </c:pt>
                <c:pt idx="200">
                  <c:v>353.94218134034162</c:v>
                </c:pt>
                <c:pt idx="201">
                  <c:v>351.3140604467805</c:v>
                </c:pt>
                <c:pt idx="202">
                  <c:v>344.74375821287776</c:v>
                </c:pt>
                <c:pt idx="203">
                  <c:v>352.9566360052562</c:v>
                </c:pt>
                <c:pt idx="204">
                  <c:v>360.51248357424436</c:v>
                </c:pt>
                <c:pt idx="205">
                  <c:v>362.81208935611033</c:v>
                </c:pt>
                <c:pt idx="206">
                  <c:v>347.96320630749011</c:v>
                </c:pt>
                <c:pt idx="207">
                  <c:v>347.30617608409983</c:v>
                </c:pt>
                <c:pt idx="208">
                  <c:v>336.00525624178709</c:v>
                </c:pt>
                <c:pt idx="209">
                  <c:v>345.86070959264123</c:v>
                </c:pt>
                <c:pt idx="210">
                  <c:v>349.80289093298285</c:v>
                </c:pt>
                <c:pt idx="211">
                  <c:v>345.53219448094609</c:v>
                </c:pt>
                <c:pt idx="212">
                  <c:v>342.57555847568989</c:v>
                </c:pt>
                <c:pt idx="213">
                  <c:v>342.57555847568989</c:v>
                </c:pt>
                <c:pt idx="214">
                  <c:v>334.62549277266754</c:v>
                </c:pt>
                <c:pt idx="215">
                  <c:v>334.29697766097235</c:v>
                </c:pt>
                <c:pt idx="216">
                  <c:v>333.04862023653084</c:v>
                </c:pt>
                <c:pt idx="217">
                  <c:v>333.70565045992112</c:v>
                </c:pt>
                <c:pt idx="218">
                  <c:v>329.17214191852821</c:v>
                </c:pt>
                <c:pt idx="219">
                  <c:v>325.88699080157681</c:v>
                </c:pt>
                <c:pt idx="220">
                  <c:v>322.99605781865961</c:v>
                </c:pt>
                <c:pt idx="221">
                  <c:v>319.71090670170827</c:v>
                </c:pt>
                <c:pt idx="222">
                  <c:v>314.45466491458603</c:v>
                </c:pt>
                <c:pt idx="223">
                  <c:v>305.38764783180022</c:v>
                </c:pt>
                <c:pt idx="224">
                  <c:v>306.0446780551905</c:v>
                </c:pt>
                <c:pt idx="225">
                  <c:v>307.62155059132721</c:v>
                </c:pt>
                <c:pt idx="226">
                  <c:v>306.43889618922469</c:v>
                </c:pt>
                <c:pt idx="227">
                  <c:v>307.6872536136662</c:v>
                </c:pt>
                <c:pt idx="228">
                  <c:v>305.05913272010508</c:v>
                </c:pt>
                <c:pt idx="229">
                  <c:v>309.85545335085408</c:v>
                </c:pt>
                <c:pt idx="230">
                  <c:v>312.4178712220762</c:v>
                </c:pt>
                <c:pt idx="231">
                  <c:v>310.11826544021028</c:v>
                </c:pt>
                <c:pt idx="232">
                  <c:v>301.24835742444151</c:v>
                </c:pt>
                <c:pt idx="233">
                  <c:v>301.24835742444151</c:v>
                </c:pt>
                <c:pt idx="234">
                  <c:v>315.70302233902754</c:v>
                </c:pt>
                <c:pt idx="235">
                  <c:v>312.4178712220762</c:v>
                </c:pt>
                <c:pt idx="236">
                  <c:v>310.7752956636005</c:v>
                </c:pt>
                <c:pt idx="237">
                  <c:v>307.16162943495402</c:v>
                </c:pt>
                <c:pt idx="238">
                  <c:v>313.40341655716162</c:v>
                </c:pt>
                <c:pt idx="239">
                  <c:v>306.1760840998686</c:v>
                </c:pt>
                <c:pt idx="240">
                  <c:v>307.16162943495402</c:v>
                </c:pt>
                <c:pt idx="241">
                  <c:v>297.96320630749017</c:v>
                </c:pt>
                <c:pt idx="242">
                  <c:v>285.47963206307492</c:v>
                </c:pt>
                <c:pt idx="243">
                  <c:v>286.46517739816034</c:v>
                </c:pt>
                <c:pt idx="244">
                  <c:v>324.36925098554531</c:v>
                </c:pt>
                <c:pt idx="245">
                  <c:v>288.76478318002631</c:v>
                </c:pt>
                <c:pt idx="246">
                  <c:v>285.80814717477</c:v>
                </c:pt>
                <c:pt idx="247">
                  <c:v>282.85151116951374</c:v>
                </c:pt>
                <c:pt idx="248">
                  <c:v>282.52299605781866</c:v>
                </c:pt>
                <c:pt idx="249">
                  <c:v>277.26675427069648</c:v>
                </c:pt>
                <c:pt idx="250">
                  <c:v>283.50854139290408</c:v>
                </c:pt>
                <c:pt idx="251">
                  <c:v>292.70696452036793</c:v>
                </c:pt>
                <c:pt idx="252">
                  <c:v>286.46517739816034</c:v>
                </c:pt>
                <c:pt idx="253">
                  <c:v>283.50854139290408</c:v>
                </c:pt>
                <c:pt idx="254">
                  <c:v>277.9237844940867</c:v>
                </c:pt>
                <c:pt idx="255">
                  <c:v>272.33902759526939</c:v>
                </c:pt>
                <c:pt idx="256">
                  <c:v>269.38239159001313</c:v>
                </c:pt>
                <c:pt idx="257">
                  <c:v>274.63863337713531</c:v>
                </c:pt>
                <c:pt idx="258">
                  <c:v>271.35348226018397</c:v>
                </c:pt>
                <c:pt idx="259">
                  <c:v>266.09724047306173</c:v>
                </c:pt>
                <c:pt idx="260">
                  <c:v>269.38239159001313</c:v>
                </c:pt>
                <c:pt idx="261">
                  <c:v>275.95269382391587</c:v>
                </c:pt>
                <c:pt idx="262">
                  <c:v>273.98160315374508</c:v>
                </c:pt>
                <c:pt idx="263">
                  <c:v>272.66754270696453</c:v>
                </c:pt>
                <c:pt idx="264">
                  <c:v>262.81208935611039</c:v>
                </c:pt>
                <c:pt idx="265">
                  <c:v>262.81208935611039</c:v>
                </c:pt>
                <c:pt idx="266">
                  <c:v>266.75427069645201</c:v>
                </c:pt>
                <c:pt idx="267">
                  <c:v>282.52299605781866</c:v>
                </c:pt>
                <c:pt idx="268">
                  <c:v>282.52299605781866</c:v>
                </c:pt>
                <c:pt idx="269">
                  <c:v>274.63863337713531</c:v>
                </c:pt>
                <c:pt idx="270">
                  <c:v>264.45466491458603</c:v>
                </c:pt>
                <c:pt idx="271">
                  <c:v>256.89881734559788</c:v>
                </c:pt>
                <c:pt idx="272">
                  <c:v>251.64257555847567</c:v>
                </c:pt>
                <c:pt idx="273">
                  <c:v>244.74375821287779</c:v>
                </c:pt>
                <c:pt idx="274">
                  <c:v>244.74375821287779</c:v>
                </c:pt>
                <c:pt idx="275">
                  <c:v>244.74375821287779</c:v>
                </c:pt>
                <c:pt idx="276">
                  <c:v>244.74375821287779</c:v>
                </c:pt>
                <c:pt idx="277">
                  <c:v>252.62812089356112</c:v>
                </c:pt>
                <c:pt idx="278">
                  <c:v>254.59921156373193</c:v>
                </c:pt>
                <c:pt idx="279">
                  <c:v>247.37187910643888</c:v>
                </c:pt>
                <c:pt idx="280">
                  <c:v>243.42969776609721</c:v>
                </c:pt>
                <c:pt idx="281">
                  <c:v>227.00394218134031</c:v>
                </c:pt>
                <c:pt idx="282">
                  <c:v>232.91721419185282</c:v>
                </c:pt>
                <c:pt idx="283">
                  <c:v>237.84494086727992</c:v>
                </c:pt>
                <c:pt idx="284">
                  <c:v>226.6754270696452</c:v>
                </c:pt>
                <c:pt idx="285">
                  <c:v>223.71879106438894</c:v>
                </c:pt>
                <c:pt idx="286">
                  <c:v>215.83442838370564</c:v>
                </c:pt>
                <c:pt idx="287">
                  <c:v>220.43363994743754</c:v>
                </c:pt>
                <c:pt idx="288">
                  <c:v>227.33245729303547</c:v>
                </c:pt>
                <c:pt idx="289">
                  <c:v>241.4586070959264</c:v>
                </c:pt>
                <c:pt idx="290">
                  <c:v>237.51642575558475</c:v>
                </c:pt>
                <c:pt idx="291">
                  <c:v>243.75821287779237</c:v>
                </c:pt>
                <c:pt idx="292">
                  <c:v>250.65703022339025</c:v>
                </c:pt>
                <c:pt idx="293">
                  <c:v>241.4586070959264</c:v>
                </c:pt>
                <c:pt idx="294">
                  <c:v>247.37187910643888</c:v>
                </c:pt>
                <c:pt idx="295">
                  <c:v>309.26412614980291</c:v>
                </c:pt>
                <c:pt idx="296">
                  <c:v>248.35742444152427</c:v>
                </c:pt>
                <c:pt idx="297">
                  <c:v>248.02890932982916</c:v>
                </c:pt>
                <c:pt idx="298">
                  <c:v>248.68593955321944</c:v>
                </c:pt>
                <c:pt idx="299">
                  <c:v>240.47306176084101</c:v>
                </c:pt>
                <c:pt idx="300">
                  <c:v>234.23127463863335</c:v>
                </c:pt>
                <c:pt idx="301">
                  <c:v>239.15900131406042</c:v>
                </c:pt>
                <c:pt idx="302">
                  <c:v>234.55978975032852</c:v>
                </c:pt>
                <c:pt idx="303">
                  <c:v>225.0328515111695</c:v>
                </c:pt>
                <c:pt idx="304">
                  <c:v>234.23127463863335</c:v>
                </c:pt>
                <c:pt idx="305">
                  <c:v>228.64651773981601</c:v>
                </c:pt>
                <c:pt idx="306">
                  <c:v>211.89224704336399</c:v>
                </c:pt>
                <c:pt idx="307">
                  <c:v>220.10512483574243</c:v>
                </c:pt>
                <c:pt idx="308">
                  <c:v>214.52036793692508</c:v>
                </c:pt>
                <c:pt idx="309">
                  <c:v>220.10512483574243</c:v>
                </c:pt>
                <c:pt idx="310">
                  <c:v>227.33245729303547</c:v>
                </c:pt>
                <c:pt idx="311">
                  <c:v>225.36136662286464</c:v>
                </c:pt>
                <c:pt idx="312">
                  <c:v>223.71879106438894</c:v>
                </c:pt>
                <c:pt idx="313">
                  <c:v>222.07621550591324</c:v>
                </c:pt>
                <c:pt idx="314">
                  <c:v>214.84888304862025</c:v>
                </c:pt>
                <c:pt idx="315">
                  <c:v>208.93561103810774</c:v>
                </c:pt>
                <c:pt idx="316">
                  <c:v>232.58869908015768</c:v>
                </c:pt>
                <c:pt idx="317">
                  <c:v>235.08541392904073</c:v>
                </c:pt>
                <c:pt idx="318">
                  <c:v>231.80026281208936</c:v>
                </c:pt>
                <c:pt idx="319">
                  <c:v>225.68988173455978</c:v>
                </c:pt>
                <c:pt idx="320">
                  <c:v>217.47700394218134</c:v>
                </c:pt>
                <c:pt idx="321">
                  <c:v>215.17739816031536</c:v>
                </c:pt>
                <c:pt idx="322">
                  <c:v>216.49145860709592</c:v>
                </c:pt>
                <c:pt idx="323">
                  <c:v>214.84888304862025</c:v>
                </c:pt>
                <c:pt idx="324">
                  <c:v>207.68725361366623</c:v>
                </c:pt>
                <c:pt idx="325">
                  <c:v>223.71879106438894</c:v>
                </c:pt>
                <c:pt idx="326">
                  <c:v>222.60183968462545</c:v>
                </c:pt>
                <c:pt idx="327">
                  <c:v>231.47174770039419</c:v>
                </c:pt>
                <c:pt idx="328">
                  <c:v>243.29829172141919</c:v>
                </c:pt>
                <c:pt idx="329">
                  <c:v>243.95532194480941</c:v>
                </c:pt>
                <c:pt idx="330">
                  <c:v>251.18265440210246</c:v>
                </c:pt>
                <c:pt idx="331">
                  <c:v>253.15374507227332</c:v>
                </c:pt>
                <c:pt idx="332">
                  <c:v>255.45335085413925</c:v>
                </c:pt>
                <c:pt idx="333">
                  <c:v>261.36662286465179</c:v>
                </c:pt>
                <c:pt idx="334">
                  <c:v>265.63731931668855</c:v>
                </c:pt>
                <c:pt idx="335">
                  <c:v>260.70959264126151</c:v>
                </c:pt>
                <c:pt idx="336">
                  <c:v>253.15374507227332</c:v>
                </c:pt>
                <c:pt idx="337">
                  <c:v>259.39553219448089</c:v>
                </c:pt>
                <c:pt idx="338">
                  <c:v>263.00919842312749</c:v>
                </c:pt>
                <c:pt idx="339">
                  <c:v>261.69513797634687</c:v>
                </c:pt>
                <c:pt idx="340">
                  <c:v>254.13929040735871</c:v>
                </c:pt>
                <c:pt idx="341">
                  <c:v>250.19710906701707</c:v>
                </c:pt>
                <c:pt idx="342">
                  <c:v>253.48226018396844</c:v>
                </c:pt>
                <c:pt idx="343">
                  <c:v>256.76741130091983</c:v>
                </c:pt>
                <c:pt idx="344">
                  <c:v>252.49671484888304</c:v>
                </c:pt>
                <c:pt idx="345">
                  <c:v>247.89750328515109</c:v>
                </c:pt>
                <c:pt idx="346">
                  <c:v>240.99868593955321</c:v>
                </c:pt>
                <c:pt idx="347">
                  <c:v>241.32720105124832</c:v>
                </c:pt>
                <c:pt idx="348">
                  <c:v>239.02759526938235</c:v>
                </c:pt>
                <c:pt idx="349">
                  <c:v>235.41392904073587</c:v>
                </c:pt>
                <c:pt idx="350">
                  <c:v>239.68462549277262</c:v>
                </c:pt>
                <c:pt idx="351">
                  <c:v>232.12877792378447</c:v>
                </c:pt>
                <c:pt idx="352">
                  <c:v>231.14323258869908</c:v>
                </c:pt>
                <c:pt idx="353">
                  <c:v>231.14323258869908</c:v>
                </c:pt>
                <c:pt idx="354">
                  <c:v>228.18659658344282</c:v>
                </c:pt>
                <c:pt idx="355">
                  <c:v>232.45729303547958</c:v>
                </c:pt>
                <c:pt idx="356">
                  <c:v>228.51511169513796</c:v>
                </c:pt>
                <c:pt idx="357">
                  <c:v>232.78580814717475</c:v>
                </c:pt>
                <c:pt idx="358">
                  <c:v>234.09986859395528</c:v>
                </c:pt>
                <c:pt idx="359">
                  <c:v>231.47174770039419</c:v>
                </c:pt>
                <c:pt idx="360">
                  <c:v>227.85808147174768</c:v>
                </c:pt>
                <c:pt idx="361">
                  <c:v>231.14323258869908</c:v>
                </c:pt>
                <c:pt idx="362">
                  <c:v>230.15768725361366</c:v>
                </c:pt>
                <c:pt idx="363">
                  <c:v>235.08541392904073</c:v>
                </c:pt>
                <c:pt idx="364">
                  <c:v>324.9014454664914</c:v>
                </c:pt>
                <c:pt idx="365">
                  <c:v>246.58344283837056</c:v>
                </c:pt>
                <c:pt idx="366">
                  <c:v>247.56898817345598</c:v>
                </c:pt>
                <c:pt idx="367">
                  <c:v>245.59789750328511</c:v>
                </c:pt>
                <c:pt idx="368">
                  <c:v>245.92641261498028</c:v>
                </c:pt>
                <c:pt idx="369">
                  <c:v>246.58344283837056</c:v>
                </c:pt>
                <c:pt idx="370">
                  <c:v>233.44283837056506</c:v>
                </c:pt>
                <c:pt idx="371">
                  <c:v>221.28777923784492</c:v>
                </c:pt>
                <c:pt idx="372">
                  <c:v>221.28777923784492</c:v>
                </c:pt>
                <c:pt idx="373">
                  <c:v>210.44678055190539</c:v>
                </c:pt>
                <c:pt idx="374">
                  <c:v>206.83311432325885</c:v>
                </c:pt>
                <c:pt idx="375">
                  <c:v>206.17608409986855</c:v>
                </c:pt>
                <c:pt idx="376">
                  <c:v>202.23390275952693</c:v>
                </c:pt>
                <c:pt idx="377">
                  <c:v>205.84756898817344</c:v>
                </c:pt>
                <c:pt idx="378">
                  <c:v>205.84756898817344</c:v>
                </c:pt>
                <c:pt idx="379">
                  <c:v>227.2010512483574</c:v>
                </c:pt>
                <c:pt idx="380">
                  <c:v>214.38896189224701</c:v>
                </c:pt>
                <c:pt idx="381">
                  <c:v>211.76084099868592</c:v>
                </c:pt>
                <c:pt idx="382">
                  <c:v>204.86202365308804</c:v>
                </c:pt>
                <c:pt idx="383">
                  <c:v>196.97766097240469</c:v>
                </c:pt>
                <c:pt idx="384">
                  <c:v>200.59132720105126</c:v>
                </c:pt>
                <c:pt idx="385">
                  <c:v>196.32063074901447</c:v>
                </c:pt>
                <c:pt idx="386">
                  <c:v>194.61235216819972</c:v>
                </c:pt>
                <c:pt idx="387">
                  <c:v>194.67805519053877</c:v>
                </c:pt>
                <c:pt idx="388">
                  <c:v>208.14717477003941</c:v>
                </c:pt>
                <c:pt idx="389">
                  <c:v>201.24835742444148</c:v>
                </c:pt>
                <c:pt idx="390">
                  <c:v>205.84756898817344</c:v>
                </c:pt>
                <c:pt idx="391">
                  <c:v>214.06044678055187</c:v>
                </c:pt>
                <c:pt idx="392">
                  <c:v>196.64914586070958</c:v>
                </c:pt>
                <c:pt idx="393">
                  <c:v>195.66360052562419</c:v>
                </c:pt>
                <c:pt idx="394">
                  <c:v>189.09329829172142</c:v>
                </c:pt>
                <c:pt idx="395">
                  <c:v>180.22339027595268</c:v>
                </c:pt>
                <c:pt idx="396">
                  <c:v>171.35348226018394</c:v>
                </c:pt>
                <c:pt idx="397">
                  <c:v>169.05387647831799</c:v>
                </c:pt>
                <c:pt idx="398">
                  <c:v>160.51248357424441</c:v>
                </c:pt>
                <c:pt idx="399">
                  <c:v>169.71090670170827</c:v>
                </c:pt>
                <c:pt idx="400">
                  <c:v>169.05387647831799</c:v>
                </c:pt>
                <c:pt idx="401">
                  <c:v>174.9671484888305</c:v>
                </c:pt>
                <c:pt idx="402">
                  <c:v>175.29566360052561</c:v>
                </c:pt>
                <c:pt idx="403">
                  <c:v>168.06833114323257</c:v>
                </c:pt>
                <c:pt idx="404">
                  <c:v>159.19842312746383</c:v>
                </c:pt>
                <c:pt idx="405">
                  <c:v>139.81603153745073</c:v>
                </c:pt>
                <c:pt idx="406">
                  <c:v>134.23127463863338</c:v>
                </c:pt>
                <c:pt idx="407">
                  <c:v>122.07621550591325</c:v>
                </c:pt>
                <c:pt idx="408">
                  <c:v>122.07621550591325</c:v>
                </c:pt>
                <c:pt idx="409">
                  <c:v>126.67542706964521</c:v>
                </c:pt>
                <c:pt idx="410">
                  <c:v>126.67542706964521</c:v>
                </c:pt>
                <c:pt idx="411">
                  <c:v>124.04730617608411</c:v>
                </c:pt>
                <c:pt idx="412">
                  <c:v>114.84888304862021</c:v>
                </c:pt>
                <c:pt idx="413">
                  <c:v>124.70433639947434</c:v>
                </c:pt>
                <c:pt idx="414">
                  <c:v>104.99342969776609</c:v>
                </c:pt>
                <c:pt idx="415">
                  <c:v>94.48094612352169</c:v>
                </c:pt>
                <c:pt idx="416">
                  <c:v>94.80946123521683</c:v>
                </c:pt>
                <c:pt idx="417">
                  <c:v>84.625492772667542</c:v>
                </c:pt>
                <c:pt idx="418">
                  <c:v>76.741130091984232</c:v>
                </c:pt>
                <c:pt idx="419">
                  <c:v>71.484888304862025</c:v>
                </c:pt>
                <c:pt idx="420">
                  <c:v>73.455978975032849</c:v>
                </c:pt>
                <c:pt idx="421">
                  <c:v>71.156373193166885</c:v>
                </c:pt>
                <c:pt idx="422">
                  <c:v>68.528252299605782</c:v>
                </c:pt>
                <c:pt idx="423">
                  <c:v>67.214191852825223</c:v>
                </c:pt>
                <c:pt idx="424">
                  <c:v>94.80946123521683</c:v>
                </c:pt>
                <c:pt idx="425">
                  <c:v>104.00788436268068</c:v>
                </c:pt>
                <c:pt idx="426">
                  <c:v>104.99342969776609</c:v>
                </c:pt>
                <c:pt idx="427">
                  <c:v>113.20630749014452</c:v>
                </c:pt>
                <c:pt idx="428">
                  <c:v>123.06176084099866</c:v>
                </c:pt>
                <c:pt idx="429">
                  <c:v>122.40473061760842</c:v>
                </c:pt>
                <c:pt idx="430">
                  <c:v>117.14848883048619</c:v>
                </c:pt>
                <c:pt idx="431">
                  <c:v>131.27463863337712</c:v>
                </c:pt>
                <c:pt idx="432">
                  <c:v>133.57424441524307</c:v>
                </c:pt>
                <c:pt idx="433">
                  <c:v>129.30354796320631</c:v>
                </c:pt>
                <c:pt idx="434">
                  <c:v>133.57424441524307</c:v>
                </c:pt>
                <c:pt idx="435">
                  <c:v>117.47700394218136</c:v>
                </c:pt>
                <c:pt idx="436">
                  <c:v>81.2089356110381</c:v>
                </c:pt>
                <c:pt idx="437">
                  <c:v>94.152431011826536</c:v>
                </c:pt>
                <c:pt idx="438">
                  <c:v>88.567674113009204</c:v>
                </c:pt>
                <c:pt idx="439">
                  <c:v>104.33639947437582</c:v>
                </c:pt>
                <c:pt idx="440">
                  <c:v>112.54927726675429</c:v>
                </c:pt>
                <c:pt idx="441">
                  <c:v>118.79106438896187</c:v>
                </c:pt>
                <c:pt idx="442">
                  <c:v>121.09067017082785</c:v>
                </c:pt>
                <c:pt idx="443">
                  <c:v>124.04730617608411</c:v>
                </c:pt>
                <c:pt idx="444">
                  <c:v>122.73324572930355</c:v>
                </c:pt>
                <c:pt idx="445">
                  <c:v>127.66097240473061</c:v>
                </c:pt>
                <c:pt idx="446">
                  <c:v>105.97897503285152</c:v>
                </c:pt>
                <c:pt idx="447">
                  <c:v>130.2890932982917</c:v>
                </c:pt>
                <c:pt idx="448">
                  <c:v>122.40473061760842</c:v>
                </c:pt>
                <c:pt idx="449">
                  <c:v>148.02890932982916</c:v>
                </c:pt>
                <c:pt idx="450">
                  <c:v>137.51642575558475</c:v>
                </c:pt>
                <c:pt idx="451">
                  <c:v>139.48751642575556</c:v>
                </c:pt>
                <c:pt idx="452">
                  <c:v>156.24178712220763</c:v>
                </c:pt>
                <c:pt idx="453">
                  <c:v>170.03942181340344</c:v>
                </c:pt>
                <c:pt idx="454">
                  <c:v>261.82654402102497</c:v>
                </c:pt>
                <c:pt idx="455">
                  <c:v>294.34954007884357</c:v>
                </c:pt>
                <c:pt idx="456">
                  <c:v>298.29172141918525</c:v>
                </c:pt>
                <c:pt idx="457">
                  <c:v>293.03547963206307</c:v>
                </c:pt>
                <c:pt idx="458">
                  <c:v>305.19053876478318</c:v>
                </c:pt>
                <c:pt idx="459">
                  <c:v>296.64914586070955</c:v>
                </c:pt>
                <c:pt idx="460">
                  <c:v>306.50459921156369</c:v>
                </c:pt>
                <c:pt idx="461">
                  <c:v>307.49014454664911</c:v>
                </c:pt>
                <c:pt idx="462">
                  <c:v>312.4178712220762</c:v>
                </c:pt>
                <c:pt idx="463">
                  <c:v>313.73193166885676</c:v>
                </c:pt>
                <c:pt idx="464">
                  <c:v>323.58738501971089</c:v>
                </c:pt>
                <c:pt idx="465">
                  <c:v>325.22996057818659</c:v>
                </c:pt>
                <c:pt idx="466">
                  <c:v>315.83442838370564</c:v>
                </c:pt>
                <c:pt idx="467">
                  <c:v>314.71747700394218</c:v>
                </c:pt>
                <c:pt idx="468">
                  <c:v>323.91590013140603</c:v>
                </c:pt>
                <c:pt idx="469">
                  <c:v>320.63074901445464</c:v>
                </c:pt>
                <c:pt idx="470">
                  <c:v>322.86465177398162</c:v>
                </c:pt>
                <c:pt idx="471">
                  <c:v>314.58607095926413</c:v>
                </c:pt>
                <c:pt idx="472">
                  <c:v>311.10381077529564</c:v>
                </c:pt>
                <c:pt idx="473">
                  <c:v>314.52036793692508</c:v>
                </c:pt>
                <c:pt idx="474">
                  <c:v>318.98817345597894</c:v>
                </c:pt>
                <c:pt idx="475">
                  <c:v>320.63074901445464</c:v>
                </c:pt>
                <c:pt idx="476">
                  <c:v>322.99605781865961</c:v>
                </c:pt>
                <c:pt idx="477">
                  <c:v>307.95006570302229</c:v>
                </c:pt>
                <c:pt idx="478">
                  <c:v>310.70959264126145</c:v>
                </c:pt>
                <c:pt idx="479">
                  <c:v>319.97371879106441</c:v>
                </c:pt>
                <c:pt idx="480">
                  <c:v>334.09986859395531</c:v>
                </c:pt>
                <c:pt idx="481">
                  <c:v>323.12746386333771</c:v>
                </c:pt>
                <c:pt idx="482">
                  <c:v>321.41918528252302</c:v>
                </c:pt>
                <c:pt idx="483">
                  <c:v>332.19448094612352</c:v>
                </c:pt>
                <c:pt idx="484">
                  <c:v>326.87253613666229</c:v>
                </c:pt>
                <c:pt idx="485">
                  <c:v>313.79763469119575</c:v>
                </c:pt>
                <c:pt idx="486">
                  <c:v>302.69382391590011</c:v>
                </c:pt>
                <c:pt idx="487">
                  <c:v>306.2417871222076</c:v>
                </c:pt>
                <c:pt idx="488">
                  <c:v>302.43101182654402</c:v>
                </c:pt>
                <c:pt idx="489">
                  <c:v>282.85151116951374</c:v>
                </c:pt>
                <c:pt idx="490">
                  <c:v>288.10775295663598</c:v>
                </c:pt>
                <c:pt idx="491">
                  <c:v>294.61235216819972</c:v>
                </c:pt>
                <c:pt idx="492">
                  <c:v>303.21944809461235</c:v>
                </c:pt>
                <c:pt idx="493">
                  <c:v>300.26281208935609</c:v>
                </c:pt>
                <c:pt idx="494">
                  <c:v>296.32063074901447</c:v>
                </c:pt>
                <c:pt idx="495">
                  <c:v>301.31406044678056</c:v>
                </c:pt>
                <c:pt idx="496">
                  <c:v>301.11695137976346</c:v>
                </c:pt>
                <c:pt idx="497">
                  <c:v>295.00657030223385</c:v>
                </c:pt>
                <c:pt idx="498">
                  <c:v>313.79763469119575</c:v>
                </c:pt>
                <c:pt idx="499">
                  <c:v>323.91590013140603</c:v>
                </c:pt>
                <c:pt idx="500">
                  <c:v>333.11432325886989</c:v>
                </c:pt>
                <c:pt idx="501">
                  <c:v>320.17082785808145</c:v>
                </c:pt>
                <c:pt idx="502">
                  <c:v>297.70039421813402</c:v>
                </c:pt>
                <c:pt idx="503">
                  <c:v>263.27201051248358</c:v>
                </c:pt>
                <c:pt idx="504">
                  <c:v>269.84231274638631</c:v>
                </c:pt>
                <c:pt idx="505">
                  <c:v>268.72531666122893</c:v>
                </c:pt>
                <c:pt idx="506">
                  <c:v>267.61274192495233</c:v>
                </c:pt>
                <c:pt idx="507">
                  <c:v>266.504571036762</c:v>
                </c:pt>
                <c:pt idx="508">
                  <c:v>265.40078656512964</c:v>
                </c:pt>
                <c:pt idx="509">
                  <c:v>264.3013711475254</c:v>
                </c:pt>
                <c:pt idx="510">
                  <c:v>263.20630749014452</c:v>
                </c:pt>
                <c:pt idx="511">
                  <c:v>255.97897503285151</c:v>
                </c:pt>
                <c:pt idx="512">
                  <c:v>253.02233902759525</c:v>
                </c:pt>
                <c:pt idx="513">
                  <c:v>261.62943495400788</c:v>
                </c:pt>
                <c:pt idx="514">
                  <c:v>244.87516425755581</c:v>
                </c:pt>
                <c:pt idx="515">
                  <c:v>237.97634691195793</c:v>
                </c:pt>
                <c:pt idx="516">
                  <c:v>222.53613666228645</c:v>
                </c:pt>
                <c:pt idx="517">
                  <c:v>223.52168199737184</c:v>
                </c:pt>
                <c:pt idx="518">
                  <c:v>217.60840998685936</c:v>
                </c:pt>
                <c:pt idx="519">
                  <c:v>218.59395532194478</c:v>
                </c:pt>
                <c:pt idx="520">
                  <c:v>250.06570302233902</c:v>
                </c:pt>
                <c:pt idx="521">
                  <c:v>260.18396846254927</c:v>
                </c:pt>
                <c:pt idx="522">
                  <c:v>252.69382391590014</c:v>
                </c:pt>
                <c:pt idx="523">
                  <c:v>241.13009198423129</c:v>
                </c:pt>
                <c:pt idx="524">
                  <c:v>243.56110381077528</c:v>
                </c:pt>
                <c:pt idx="525">
                  <c:v>220.03942181340341</c:v>
                </c:pt>
                <c:pt idx="526">
                  <c:v>206.11038107752955</c:v>
                </c:pt>
                <c:pt idx="527">
                  <c:v>215.63731931668855</c:v>
                </c:pt>
                <c:pt idx="528">
                  <c:v>225.95269382391589</c:v>
                </c:pt>
                <c:pt idx="529">
                  <c:v>213.27201051248358</c:v>
                </c:pt>
                <c:pt idx="530">
                  <c:v>213.27201051248358</c:v>
                </c:pt>
                <c:pt idx="531">
                  <c:v>213.60052562417874</c:v>
                </c:pt>
                <c:pt idx="532">
                  <c:v>220.17082785808151</c:v>
                </c:pt>
                <c:pt idx="533">
                  <c:v>240.6701708278581</c:v>
                </c:pt>
                <c:pt idx="534">
                  <c:v>248.75164257555846</c:v>
                </c:pt>
                <c:pt idx="535">
                  <c:v>268.52825229960581</c:v>
                </c:pt>
                <c:pt idx="536">
                  <c:v>278.64651773981603</c:v>
                </c:pt>
                <c:pt idx="537">
                  <c:v>275.75558475689877</c:v>
                </c:pt>
                <c:pt idx="538">
                  <c:v>282.72010512483575</c:v>
                </c:pt>
                <c:pt idx="539">
                  <c:v>254.66491458607098</c:v>
                </c:pt>
                <c:pt idx="540">
                  <c:v>245.46649145860709</c:v>
                </c:pt>
                <c:pt idx="541">
                  <c:v>238.43626806833112</c:v>
                </c:pt>
                <c:pt idx="542">
                  <c:v>243.49540078843629</c:v>
                </c:pt>
                <c:pt idx="543">
                  <c:v>248.75164257555846</c:v>
                </c:pt>
                <c:pt idx="544">
                  <c:v>251.11695137976346</c:v>
                </c:pt>
                <c:pt idx="545">
                  <c:v>241.39290407358737</c:v>
                </c:pt>
                <c:pt idx="546">
                  <c:v>237.91064388961891</c:v>
                </c:pt>
                <c:pt idx="547">
                  <c:v>235.54533508541394</c:v>
                </c:pt>
                <c:pt idx="548">
                  <c:v>245.66360052562416</c:v>
                </c:pt>
                <c:pt idx="549">
                  <c:v>257.29303547963207</c:v>
                </c:pt>
                <c:pt idx="550">
                  <c:v>255.6504599211564</c:v>
                </c:pt>
                <c:pt idx="551">
                  <c:v>249.73718791064391</c:v>
                </c:pt>
                <c:pt idx="552">
                  <c:v>269.18528252299603</c:v>
                </c:pt>
                <c:pt idx="553">
                  <c:v>297.76609724047307</c:v>
                </c:pt>
                <c:pt idx="554">
                  <c:v>320.36793692509855</c:v>
                </c:pt>
                <c:pt idx="555">
                  <c:v>326.74113009198425</c:v>
                </c:pt>
                <c:pt idx="556">
                  <c:v>331.2089356110381</c:v>
                </c:pt>
                <c:pt idx="557">
                  <c:v>348.22601839684626</c:v>
                </c:pt>
                <c:pt idx="558">
                  <c:v>344.80946123521682</c:v>
                </c:pt>
                <c:pt idx="559">
                  <c:v>332.45729303547961</c:v>
                </c:pt>
                <c:pt idx="560">
                  <c:v>315.17739816031536</c:v>
                </c:pt>
                <c:pt idx="561">
                  <c:v>306.11038107752955</c:v>
                </c:pt>
                <c:pt idx="562">
                  <c:v>306.2417871222076</c:v>
                </c:pt>
                <c:pt idx="563">
                  <c:v>315.11169513797631</c:v>
                </c:pt>
                <c:pt idx="564">
                  <c:v>349.34296977660972</c:v>
                </c:pt>
                <c:pt idx="565">
                  <c:v>336.46517739816028</c:v>
                </c:pt>
                <c:pt idx="566">
                  <c:v>321.81340341655715</c:v>
                </c:pt>
                <c:pt idx="567">
                  <c:v>328.12089356110386</c:v>
                </c:pt>
                <c:pt idx="568">
                  <c:v>348.94875164257553</c:v>
                </c:pt>
                <c:pt idx="569">
                  <c:v>358.40998685939553</c:v>
                </c:pt>
                <c:pt idx="570">
                  <c:v>343.36399474375821</c:v>
                </c:pt>
                <c:pt idx="571">
                  <c:v>387.3850197109067</c:v>
                </c:pt>
                <c:pt idx="572">
                  <c:v>399.8685939553219</c:v>
                </c:pt>
                <c:pt idx="573">
                  <c:v>331.86596583442838</c:v>
                </c:pt>
                <c:pt idx="574">
                  <c:v>308.93561103810777</c:v>
                </c:pt>
                <c:pt idx="575">
                  <c:v>268.92247043363994</c:v>
                </c:pt>
                <c:pt idx="576">
                  <c:v>280.88042049934296</c:v>
                </c:pt>
                <c:pt idx="577">
                  <c:v>312.08935611038106</c:v>
                </c:pt>
                <c:pt idx="578">
                  <c:v>331.01182654402101</c:v>
                </c:pt>
                <c:pt idx="579">
                  <c:v>326.93823915900134</c:v>
                </c:pt>
                <c:pt idx="580">
                  <c:v>308.54139290407358</c:v>
                </c:pt>
                <c:pt idx="581">
                  <c:v>276.54402102496715</c:v>
                </c:pt>
                <c:pt idx="582">
                  <c:v>279.59921156373196</c:v>
                </c:pt>
                <c:pt idx="583">
                  <c:v>282.6544021024967</c:v>
                </c:pt>
                <c:pt idx="584">
                  <c:v>297.50328515111693</c:v>
                </c:pt>
                <c:pt idx="585">
                  <c:v>298.09461235216821</c:v>
                </c:pt>
                <c:pt idx="586">
                  <c:v>300.26281208935609</c:v>
                </c:pt>
                <c:pt idx="587">
                  <c:v>289.94743758212877</c:v>
                </c:pt>
                <c:pt idx="588">
                  <c:v>285.54533508541391</c:v>
                </c:pt>
                <c:pt idx="589">
                  <c:v>287.4507227332457</c:v>
                </c:pt>
                <c:pt idx="590">
                  <c:v>286.07095926412615</c:v>
                </c:pt>
                <c:pt idx="591">
                  <c:v>277.52956636005257</c:v>
                </c:pt>
                <c:pt idx="592">
                  <c:v>285.54533508541391</c:v>
                </c:pt>
                <c:pt idx="593">
                  <c:v>287.31931668856771</c:v>
                </c:pt>
                <c:pt idx="594">
                  <c:v>269.44809461235218</c:v>
                </c:pt>
                <c:pt idx="595">
                  <c:v>266.16294349540084</c:v>
                </c:pt>
                <c:pt idx="596">
                  <c:v>290.01314060446782</c:v>
                </c:pt>
                <c:pt idx="597">
                  <c:v>274.63863337713536</c:v>
                </c:pt>
                <c:pt idx="598">
                  <c:v>283.04862023653089</c:v>
                </c:pt>
                <c:pt idx="599">
                  <c:v>280.61760840998687</c:v>
                </c:pt>
                <c:pt idx="600">
                  <c:v>277.52956636005257</c:v>
                </c:pt>
                <c:pt idx="601">
                  <c:v>302.29960578186598</c:v>
                </c:pt>
                <c:pt idx="602">
                  <c:v>328.58081471747704</c:v>
                </c:pt>
                <c:pt idx="603">
                  <c:v>338.56767411300922</c:v>
                </c:pt>
                <c:pt idx="604">
                  <c:v>324.8357424441524</c:v>
                </c:pt>
                <c:pt idx="605">
                  <c:v>369.84231274638631</c:v>
                </c:pt>
                <c:pt idx="606">
                  <c:v>362.68068331143235</c:v>
                </c:pt>
                <c:pt idx="607">
                  <c:v>351.83968462549274</c:v>
                </c:pt>
                <c:pt idx="608">
                  <c:v>357.03022339027598</c:v>
                </c:pt>
                <c:pt idx="609">
                  <c:v>354.46780551905385</c:v>
                </c:pt>
                <c:pt idx="610">
                  <c:v>341.59001314060447</c:v>
                </c:pt>
                <c:pt idx="611">
                  <c:v>341.65571616294346</c:v>
                </c:pt>
                <c:pt idx="612">
                  <c:v>344.34954007884357</c:v>
                </c:pt>
                <c:pt idx="613">
                  <c:v>346.25492772667542</c:v>
                </c:pt>
                <c:pt idx="614">
                  <c:v>337.3850197109067</c:v>
                </c:pt>
                <c:pt idx="615">
                  <c:v>346.25492772667542</c:v>
                </c:pt>
                <c:pt idx="616">
                  <c:v>346.18922470433637</c:v>
                </c:pt>
                <c:pt idx="617">
                  <c:v>353.74507227332458</c:v>
                </c:pt>
                <c:pt idx="618">
                  <c:v>371.8791064388962</c:v>
                </c:pt>
                <c:pt idx="619">
                  <c:v>392.11563731931665</c:v>
                </c:pt>
                <c:pt idx="620">
                  <c:v>402.10249671484888</c:v>
                </c:pt>
                <c:pt idx="621">
                  <c:v>364.19185282522994</c:v>
                </c:pt>
                <c:pt idx="622">
                  <c:v>386.66228646517737</c:v>
                </c:pt>
                <c:pt idx="623">
                  <c:v>387.77923784494084</c:v>
                </c:pt>
                <c:pt idx="624">
                  <c:v>388.8961892247043</c:v>
                </c:pt>
                <c:pt idx="625">
                  <c:v>391.13009198423129</c:v>
                </c:pt>
                <c:pt idx="626">
                  <c:v>384.69119579500654</c:v>
                </c:pt>
                <c:pt idx="627">
                  <c:v>386.46517739816028</c:v>
                </c:pt>
                <c:pt idx="628">
                  <c:v>384.88830486202363</c:v>
                </c:pt>
                <c:pt idx="629">
                  <c:v>387.77923784494084</c:v>
                </c:pt>
                <c:pt idx="630">
                  <c:v>383.70565045992112</c:v>
                </c:pt>
                <c:pt idx="631">
                  <c:v>370.89356110381073</c:v>
                </c:pt>
                <c:pt idx="632">
                  <c:v>370.36793692509855</c:v>
                </c:pt>
                <c:pt idx="633">
                  <c:v>374.17871222076212</c:v>
                </c:pt>
                <c:pt idx="634">
                  <c:v>357.5558475689881</c:v>
                </c:pt>
                <c:pt idx="635">
                  <c:v>343.16688567674112</c:v>
                </c:pt>
                <c:pt idx="636">
                  <c:v>341.91852825229961</c:v>
                </c:pt>
                <c:pt idx="637">
                  <c:v>325.55847568988167</c:v>
                </c:pt>
                <c:pt idx="638">
                  <c:v>334.29697766097235</c:v>
                </c:pt>
                <c:pt idx="639">
                  <c:v>328.51511169513799</c:v>
                </c:pt>
                <c:pt idx="640">
                  <c:v>325.22996057818659</c:v>
                </c:pt>
                <c:pt idx="641">
                  <c:v>344.21813403416559</c:v>
                </c:pt>
                <c:pt idx="642">
                  <c:v>345.53219448094609</c:v>
                </c:pt>
                <c:pt idx="643">
                  <c:v>354.33639947437581</c:v>
                </c:pt>
                <c:pt idx="644">
                  <c:v>345.1379763469119</c:v>
                </c:pt>
                <c:pt idx="645">
                  <c:v>335.6110381077529</c:v>
                </c:pt>
                <c:pt idx="646">
                  <c:v>348.55453350854134</c:v>
                </c:pt>
                <c:pt idx="647">
                  <c:v>339.35611038107749</c:v>
                </c:pt>
                <c:pt idx="648">
                  <c:v>349.99999999999994</c:v>
                </c:pt>
                <c:pt idx="649">
                  <c:v>365.90013140604464</c:v>
                </c:pt>
                <c:pt idx="650">
                  <c:v>377.79237844940866</c:v>
                </c:pt>
                <c:pt idx="651">
                  <c:v>381.73455978975028</c:v>
                </c:pt>
                <c:pt idx="652">
                  <c:v>376.64257555847564</c:v>
                </c:pt>
                <c:pt idx="653">
                  <c:v>371.550591327201</c:v>
                </c:pt>
                <c:pt idx="654">
                  <c:v>362.68068331143229</c:v>
                </c:pt>
                <c:pt idx="655">
                  <c:v>378.97503285151117</c:v>
                </c:pt>
                <c:pt idx="656">
                  <c:v>394.87516425755581</c:v>
                </c:pt>
                <c:pt idx="657">
                  <c:v>396.51773981603151</c:v>
                </c:pt>
                <c:pt idx="658">
                  <c:v>398.75164257555844</c:v>
                </c:pt>
                <c:pt idx="659">
                  <c:v>401.5111695137976</c:v>
                </c:pt>
                <c:pt idx="660">
                  <c:v>389.81603153745067</c:v>
                </c:pt>
                <c:pt idx="661">
                  <c:v>388.30486202365302</c:v>
                </c:pt>
                <c:pt idx="662">
                  <c:v>391.52431011826542</c:v>
                </c:pt>
                <c:pt idx="663">
                  <c:v>401.83968462549274</c:v>
                </c:pt>
                <c:pt idx="664">
                  <c:v>401.64257555847564</c:v>
                </c:pt>
                <c:pt idx="665">
                  <c:v>402.43101182654402</c:v>
                </c:pt>
                <c:pt idx="666">
                  <c:v>395.79500657030218</c:v>
                </c:pt>
                <c:pt idx="667">
                  <c:v>405.84756898817341</c:v>
                </c:pt>
                <c:pt idx="668">
                  <c:v>406.11038107752955</c:v>
                </c:pt>
                <c:pt idx="669">
                  <c:v>411.62943495400782</c:v>
                </c:pt>
                <c:pt idx="670">
                  <c:v>419.77660972404732</c:v>
                </c:pt>
                <c:pt idx="671">
                  <c:v>423.85019710906693</c:v>
                </c:pt>
                <c:pt idx="672">
                  <c:v>421.48488830486195</c:v>
                </c:pt>
                <c:pt idx="673">
                  <c:v>419.84231274638626</c:v>
                </c:pt>
                <c:pt idx="674">
                  <c:v>435.93955321944804</c:v>
                </c:pt>
                <c:pt idx="675">
                  <c:v>433.96846254927721</c:v>
                </c:pt>
                <c:pt idx="676">
                  <c:v>424.77003942181335</c:v>
                </c:pt>
                <c:pt idx="677">
                  <c:v>422.14191852825229</c:v>
                </c:pt>
                <c:pt idx="678">
                  <c:v>417.14848883048614</c:v>
                </c:pt>
                <c:pt idx="679">
                  <c:v>412.15505913272011</c:v>
                </c:pt>
                <c:pt idx="680">
                  <c:v>412.15505913272011</c:v>
                </c:pt>
                <c:pt idx="681">
                  <c:v>412.81208935611033</c:v>
                </c:pt>
                <c:pt idx="682">
                  <c:v>420.23653088042045</c:v>
                </c:pt>
                <c:pt idx="683">
                  <c:v>425.16425755584748</c:v>
                </c:pt>
                <c:pt idx="684">
                  <c:v>419.90801576872531</c:v>
                </c:pt>
                <c:pt idx="685">
                  <c:v>421.9448094612352</c:v>
                </c:pt>
                <c:pt idx="686">
                  <c:v>417.87122207621547</c:v>
                </c:pt>
                <c:pt idx="687">
                  <c:v>424.37582128777922</c:v>
                </c:pt>
                <c:pt idx="688">
                  <c:v>416.68856767411302</c:v>
                </c:pt>
                <c:pt idx="689">
                  <c:v>412.28646517739816</c:v>
                </c:pt>
                <c:pt idx="690">
                  <c:v>411.82654402102492</c:v>
                </c:pt>
                <c:pt idx="691">
                  <c:v>410.57818659658341</c:v>
                </c:pt>
                <c:pt idx="692">
                  <c:v>409.26412614980285</c:v>
                </c:pt>
                <c:pt idx="693">
                  <c:v>407.03022339027598</c:v>
                </c:pt>
                <c:pt idx="694">
                  <c:v>403.54796320630743</c:v>
                </c:pt>
                <c:pt idx="695">
                  <c:v>405.58475689881732</c:v>
                </c:pt>
                <c:pt idx="696">
                  <c:v>403.08804204993424</c:v>
                </c:pt>
                <c:pt idx="697">
                  <c:v>396.64914586070955</c:v>
                </c:pt>
                <c:pt idx="698">
                  <c:v>394.61235216819966</c:v>
                </c:pt>
                <c:pt idx="699">
                  <c:v>401.97109067017078</c:v>
                </c:pt>
                <c:pt idx="700">
                  <c:v>403.35085413929039</c:v>
                </c:pt>
                <c:pt idx="701">
                  <c:v>400.52562417871218</c:v>
                </c:pt>
                <c:pt idx="702">
                  <c:v>401.11695137976341</c:v>
                </c:pt>
                <c:pt idx="703">
                  <c:v>402.16819973718788</c:v>
                </c:pt>
                <c:pt idx="704">
                  <c:v>405.38764783180022</c:v>
                </c:pt>
                <c:pt idx="705">
                  <c:v>409.19842312746385</c:v>
                </c:pt>
                <c:pt idx="706">
                  <c:v>408.54139290407352</c:v>
                </c:pt>
                <c:pt idx="707">
                  <c:v>411.30091984231268</c:v>
                </c:pt>
                <c:pt idx="708">
                  <c:v>404.73061760840994</c:v>
                </c:pt>
                <c:pt idx="709">
                  <c:v>409.3298291721419</c:v>
                </c:pt>
                <c:pt idx="710">
                  <c:v>409.3298291721419</c:v>
                </c:pt>
                <c:pt idx="711">
                  <c:v>415.24310118265441</c:v>
                </c:pt>
                <c:pt idx="712">
                  <c:v>418.39684625492765</c:v>
                </c:pt>
                <c:pt idx="713">
                  <c:v>414.58607095926408</c:v>
                </c:pt>
                <c:pt idx="714">
                  <c:v>416.88567674113011</c:v>
                </c:pt>
                <c:pt idx="715">
                  <c:v>413.27201051248352</c:v>
                </c:pt>
                <c:pt idx="716">
                  <c:v>405.71616294349536</c:v>
                </c:pt>
                <c:pt idx="717">
                  <c:v>400.45992115637313</c:v>
                </c:pt>
                <c:pt idx="718">
                  <c:v>416.55716162943486</c:v>
                </c:pt>
                <c:pt idx="719">
                  <c:v>424.70433639947436</c:v>
                </c:pt>
                <c:pt idx="720">
                  <c:v>426.54402102496715</c:v>
                </c:pt>
                <c:pt idx="721">
                  <c:v>417.54270696452033</c:v>
                </c:pt>
                <c:pt idx="722">
                  <c:v>420.1051248357424</c:v>
                </c:pt>
                <c:pt idx="723">
                  <c:v>422.66754270696447</c:v>
                </c:pt>
                <c:pt idx="724">
                  <c:v>410.84099868593955</c:v>
                </c:pt>
                <c:pt idx="725">
                  <c:v>405.25624178712218</c:v>
                </c:pt>
                <c:pt idx="726">
                  <c:v>395.26938239159</c:v>
                </c:pt>
                <c:pt idx="727">
                  <c:v>387.18791064388961</c:v>
                </c:pt>
                <c:pt idx="728">
                  <c:v>389.42181340341654</c:v>
                </c:pt>
                <c:pt idx="729">
                  <c:v>385.34822601839682</c:v>
                </c:pt>
                <c:pt idx="730">
                  <c:v>388.63337713534821</c:v>
                </c:pt>
                <c:pt idx="731">
                  <c:v>385.28252299605782</c:v>
                </c:pt>
                <c:pt idx="732">
                  <c:v>383.37713534822598</c:v>
                </c:pt>
                <c:pt idx="733">
                  <c:v>381.47174770039419</c:v>
                </c:pt>
                <c:pt idx="734">
                  <c:v>369.18528252299603</c:v>
                </c:pt>
                <c:pt idx="735">
                  <c:v>374.04730617608408</c:v>
                </c:pt>
                <c:pt idx="736">
                  <c:v>368.19973718791061</c:v>
                </c:pt>
                <c:pt idx="737">
                  <c:v>349.27726675427067</c:v>
                </c:pt>
                <c:pt idx="738">
                  <c:v>361.43232588699078</c:v>
                </c:pt>
                <c:pt idx="739">
                  <c:v>357.5558475689881</c:v>
                </c:pt>
                <c:pt idx="740">
                  <c:v>360.8409986859395</c:v>
                </c:pt>
                <c:pt idx="741">
                  <c:v>361.03810775295659</c:v>
                </c:pt>
                <c:pt idx="742">
                  <c:v>363.10775295663598</c:v>
                </c:pt>
                <c:pt idx="743">
                  <c:v>365.17739816031536</c:v>
                </c:pt>
                <c:pt idx="744">
                  <c:v>353.1537450722733</c:v>
                </c:pt>
                <c:pt idx="745">
                  <c:v>356.1103810775295</c:v>
                </c:pt>
                <c:pt idx="746">
                  <c:v>354.53350854139285</c:v>
                </c:pt>
                <c:pt idx="747">
                  <c:v>345.86070959264123</c:v>
                </c:pt>
                <c:pt idx="748">
                  <c:v>357.22733245729302</c:v>
                </c:pt>
                <c:pt idx="749">
                  <c:v>364.65177398160313</c:v>
                </c:pt>
                <c:pt idx="750">
                  <c:v>364.19185282522994</c:v>
                </c:pt>
                <c:pt idx="751">
                  <c:v>341.65571616294346</c:v>
                </c:pt>
                <c:pt idx="752">
                  <c:v>333.57424441524307</c:v>
                </c:pt>
                <c:pt idx="753">
                  <c:v>327.79237844940866</c:v>
                </c:pt>
                <c:pt idx="754">
                  <c:v>319.97371879106436</c:v>
                </c:pt>
                <c:pt idx="755">
                  <c:v>312.94349540078838</c:v>
                </c:pt>
                <c:pt idx="756">
                  <c:v>298.48883048620235</c:v>
                </c:pt>
                <c:pt idx="757">
                  <c:v>296.18922470433637</c:v>
                </c:pt>
                <c:pt idx="758">
                  <c:v>307.16162943495402</c:v>
                </c:pt>
                <c:pt idx="759">
                  <c:v>303.35085413929033</c:v>
                </c:pt>
                <c:pt idx="760">
                  <c:v>309.06701708278581</c:v>
                </c:pt>
                <c:pt idx="761">
                  <c:v>322.73324572930352</c:v>
                </c:pt>
                <c:pt idx="762">
                  <c:v>312.54927726675425</c:v>
                </c:pt>
                <c:pt idx="763">
                  <c:v>331.93166885676737</c:v>
                </c:pt>
                <c:pt idx="764">
                  <c:v>338.37056504599212</c:v>
                </c:pt>
                <c:pt idx="765">
                  <c:v>347.89750328515106</c:v>
                </c:pt>
                <c:pt idx="766">
                  <c:v>342.1156373193167</c:v>
                </c:pt>
                <c:pt idx="767">
                  <c:v>345.59789750328508</c:v>
                </c:pt>
                <c:pt idx="768">
                  <c:v>345.46649145860709</c:v>
                </c:pt>
                <c:pt idx="769">
                  <c:v>356.17608409986855</c:v>
                </c:pt>
                <c:pt idx="770">
                  <c:v>345.1379763469119</c:v>
                </c:pt>
                <c:pt idx="771">
                  <c:v>361.10381077529559</c:v>
                </c:pt>
                <c:pt idx="772">
                  <c:v>364.19185282522994</c:v>
                </c:pt>
                <c:pt idx="773">
                  <c:v>360.05256241787117</c:v>
                </c:pt>
                <c:pt idx="774">
                  <c:v>345.26938239159</c:v>
                </c:pt>
                <c:pt idx="775">
                  <c:v>344.34954007884357</c:v>
                </c:pt>
                <c:pt idx="776">
                  <c:v>340.80157687253609</c:v>
                </c:pt>
                <c:pt idx="777">
                  <c:v>353.1537450722733</c:v>
                </c:pt>
                <c:pt idx="778">
                  <c:v>358.60709592641257</c:v>
                </c:pt>
                <c:pt idx="779">
                  <c:v>379.6320630749014</c:v>
                </c:pt>
                <c:pt idx="780">
                  <c:v>370.36793692509855</c:v>
                </c:pt>
                <c:pt idx="781">
                  <c:v>396.05781865965827</c:v>
                </c:pt>
                <c:pt idx="782">
                  <c:v>389.81603153745067</c:v>
                </c:pt>
                <c:pt idx="783">
                  <c:v>389.48751642575553</c:v>
                </c:pt>
                <c:pt idx="784">
                  <c:v>387.97634691195793</c:v>
                </c:pt>
                <c:pt idx="785">
                  <c:v>382.19448094612346</c:v>
                </c:pt>
                <c:pt idx="786">
                  <c:v>409.59264126149804</c:v>
                </c:pt>
                <c:pt idx="787">
                  <c:v>410.57818659658341</c:v>
                </c:pt>
                <c:pt idx="788">
                  <c:v>413.86333771353475</c:v>
                </c:pt>
                <c:pt idx="789">
                  <c:v>424.8357424441524</c:v>
                </c:pt>
                <c:pt idx="790">
                  <c:v>418.85676741130089</c:v>
                </c:pt>
                <c:pt idx="791">
                  <c:v>424.70433639947436</c:v>
                </c:pt>
                <c:pt idx="792">
                  <c:v>424.24441524310112</c:v>
                </c:pt>
                <c:pt idx="793">
                  <c:v>425.75558475689877</c:v>
                </c:pt>
                <c:pt idx="794">
                  <c:v>434.95400788436268</c:v>
                </c:pt>
                <c:pt idx="795">
                  <c:v>434.55978975032849</c:v>
                </c:pt>
                <c:pt idx="796">
                  <c:v>443.6268068331143</c:v>
                </c:pt>
                <c:pt idx="797">
                  <c:v>450.06570302233899</c:v>
                </c:pt>
                <c:pt idx="798">
                  <c:v>445.00657030223391</c:v>
                </c:pt>
                <c:pt idx="799">
                  <c:v>435.67674113009195</c:v>
                </c:pt>
                <c:pt idx="800">
                  <c:v>428.97503285151112</c:v>
                </c:pt>
                <c:pt idx="801">
                  <c:v>447.83180026281207</c:v>
                </c:pt>
                <c:pt idx="802">
                  <c:v>448.09461235216821</c:v>
                </c:pt>
                <c:pt idx="803">
                  <c:v>442.64126149802883</c:v>
                </c:pt>
                <c:pt idx="804">
                  <c:v>444.21813403416553</c:v>
                </c:pt>
                <c:pt idx="805">
                  <c:v>449.99999999999994</c:v>
                </c:pt>
                <c:pt idx="806">
                  <c:v>447.10906701708274</c:v>
                </c:pt>
                <c:pt idx="807">
                  <c:v>443.36399474375821</c:v>
                </c:pt>
                <c:pt idx="808">
                  <c:v>439.42181340341654</c:v>
                </c:pt>
                <c:pt idx="809">
                  <c:v>455.51905387647827</c:v>
                </c:pt>
                <c:pt idx="810">
                  <c:v>468.00262812089358</c:v>
                </c:pt>
                <c:pt idx="811">
                  <c:v>461.76084099868592</c:v>
                </c:pt>
                <c:pt idx="812">
                  <c:v>460.44678055190536</c:v>
                </c:pt>
                <c:pt idx="813">
                  <c:v>460.24967148488827</c:v>
                </c:pt>
                <c:pt idx="814">
                  <c:v>468.00262812089358</c:v>
                </c:pt>
                <c:pt idx="815">
                  <c:v>456.70170827858072</c:v>
                </c:pt>
                <c:pt idx="816">
                  <c:v>456.63600525624179</c:v>
                </c:pt>
                <c:pt idx="817">
                  <c:v>449.40867279894866</c:v>
                </c:pt>
                <c:pt idx="818">
                  <c:v>441.52431011826542</c:v>
                </c:pt>
                <c:pt idx="819">
                  <c:v>436.66228646517732</c:v>
                </c:pt>
                <c:pt idx="820">
                  <c:v>439.22470433639944</c:v>
                </c:pt>
                <c:pt idx="821">
                  <c:v>434.03416557161631</c:v>
                </c:pt>
                <c:pt idx="822">
                  <c:v>422.33902759526939</c:v>
                </c:pt>
                <c:pt idx="823">
                  <c:v>422.47043363994737</c:v>
                </c:pt>
                <c:pt idx="824">
                  <c:v>422.93035479632056</c:v>
                </c:pt>
                <c:pt idx="825">
                  <c:v>421.22207621550587</c:v>
                </c:pt>
                <c:pt idx="826">
                  <c:v>414.58607095926408</c:v>
                </c:pt>
                <c:pt idx="827">
                  <c:v>411.62943495400782</c:v>
                </c:pt>
                <c:pt idx="828">
                  <c:v>412.02365308804201</c:v>
                </c:pt>
                <c:pt idx="829">
                  <c:v>421.15637319316681</c:v>
                </c:pt>
                <c:pt idx="830">
                  <c:v>418.6596583442838</c:v>
                </c:pt>
                <c:pt idx="831">
                  <c:v>410.7752956636005</c:v>
                </c:pt>
                <c:pt idx="832">
                  <c:v>408.93561103810771</c:v>
                </c:pt>
                <c:pt idx="833">
                  <c:v>404.33639947437581</c:v>
                </c:pt>
                <c:pt idx="834">
                  <c:v>404.27069645203676</c:v>
                </c:pt>
                <c:pt idx="835">
                  <c:v>412.61498028909324</c:v>
                </c:pt>
                <c:pt idx="836">
                  <c:v>423.58738501971089</c:v>
                </c:pt>
                <c:pt idx="837">
                  <c:v>427.9237844940867</c:v>
                </c:pt>
                <c:pt idx="838">
                  <c:v>424.04730617608402</c:v>
                </c:pt>
                <c:pt idx="839">
                  <c:v>413.99474375821279</c:v>
                </c:pt>
                <c:pt idx="840">
                  <c:v>415.5716162943495</c:v>
                </c:pt>
                <c:pt idx="841">
                  <c:v>413.92904073587385</c:v>
                </c:pt>
                <c:pt idx="842">
                  <c:v>411.76084099868592</c:v>
                </c:pt>
                <c:pt idx="843">
                  <c:v>409.98685939553212</c:v>
                </c:pt>
                <c:pt idx="844">
                  <c:v>392.96977660972402</c:v>
                </c:pt>
                <c:pt idx="845">
                  <c:v>393.88961892247039</c:v>
                </c:pt>
                <c:pt idx="846">
                  <c:v>390.14454664914581</c:v>
                </c:pt>
                <c:pt idx="847">
                  <c:v>391.59001314060441</c:v>
                </c:pt>
                <c:pt idx="848">
                  <c:v>387.12220762155056</c:v>
                </c:pt>
                <c:pt idx="849">
                  <c:v>397.83180026281207</c:v>
                </c:pt>
                <c:pt idx="850">
                  <c:v>398.81734559789749</c:v>
                </c:pt>
                <c:pt idx="851">
                  <c:v>402.62812089356106</c:v>
                </c:pt>
                <c:pt idx="852">
                  <c:v>398.02890932982916</c:v>
                </c:pt>
                <c:pt idx="853">
                  <c:v>397.50328515111693</c:v>
                </c:pt>
                <c:pt idx="854">
                  <c:v>410.9724047306176</c:v>
                </c:pt>
                <c:pt idx="855">
                  <c:v>404.73061760840994</c:v>
                </c:pt>
                <c:pt idx="856">
                  <c:v>404.86202365308799</c:v>
                </c:pt>
                <c:pt idx="857">
                  <c:v>407.49014454664911</c:v>
                </c:pt>
                <c:pt idx="858">
                  <c:v>403.54796320630743</c:v>
                </c:pt>
                <c:pt idx="859">
                  <c:v>418.26544021024961</c:v>
                </c:pt>
                <c:pt idx="860">
                  <c:v>427.79237844940866</c:v>
                </c:pt>
                <c:pt idx="861">
                  <c:v>425.16425755584748</c:v>
                </c:pt>
                <c:pt idx="862">
                  <c:v>430.68331143232587</c:v>
                </c:pt>
                <c:pt idx="863">
                  <c:v>425.16425755584748</c:v>
                </c:pt>
                <c:pt idx="864">
                  <c:v>423.58738501971089</c:v>
                </c:pt>
                <c:pt idx="865">
                  <c:v>419.31668856767408</c:v>
                </c:pt>
                <c:pt idx="866">
                  <c:v>415.50591327201045</c:v>
                </c:pt>
                <c:pt idx="867">
                  <c:v>410.31537450722732</c:v>
                </c:pt>
                <c:pt idx="868">
                  <c:v>413.27201051248352</c:v>
                </c:pt>
                <c:pt idx="869">
                  <c:v>415.96583442838369</c:v>
                </c:pt>
                <c:pt idx="870">
                  <c:v>413.79763469119581</c:v>
                </c:pt>
                <c:pt idx="871">
                  <c:v>436.59658344283838</c:v>
                </c:pt>
                <c:pt idx="872">
                  <c:v>417.08278580814721</c:v>
                </c:pt>
                <c:pt idx="873">
                  <c:v>421.09067017082788</c:v>
                </c:pt>
                <c:pt idx="874">
                  <c:v>448.75164257555844</c:v>
                </c:pt>
                <c:pt idx="875">
                  <c:v>443.69250985545335</c:v>
                </c:pt>
                <c:pt idx="876">
                  <c:v>438.23915900131408</c:v>
                </c:pt>
                <c:pt idx="877">
                  <c:v>440.40735873850196</c:v>
                </c:pt>
                <c:pt idx="878">
                  <c:v>440.93298291721419</c:v>
                </c:pt>
                <c:pt idx="879">
                  <c:v>437.2536136662286</c:v>
                </c:pt>
                <c:pt idx="880">
                  <c:v>447.30617608409983</c:v>
                </c:pt>
                <c:pt idx="881">
                  <c:v>433.37713534822598</c:v>
                </c:pt>
                <c:pt idx="882">
                  <c:v>429.76346911957944</c:v>
                </c:pt>
                <c:pt idx="883">
                  <c:v>420.1051248357424</c:v>
                </c:pt>
                <c:pt idx="884">
                  <c:v>408.86990801576871</c:v>
                </c:pt>
                <c:pt idx="885">
                  <c:v>410.24967148488827</c:v>
                </c:pt>
                <c:pt idx="886">
                  <c:v>398.55453350854134</c:v>
                </c:pt>
                <c:pt idx="887">
                  <c:v>404.86202365308799</c:v>
                </c:pt>
                <c:pt idx="888">
                  <c:v>402.43101182654402</c:v>
                </c:pt>
                <c:pt idx="889">
                  <c:v>403.74507227332452</c:v>
                </c:pt>
                <c:pt idx="890">
                  <c:v>392.50985545335078</c:v>
                </c:pt>
                <c:pt idx="891">
                  <c:v>404.07358738501972</c:v>
                </c:pt>
                <c:pt idx="892">
                  <c:v>406.37319316688564</c:v>
                </c:pt>
                <c:pt idx="893">
                  <c:v>401.44546649145855</c:v>
                </c:pt>
                <c:pt idx="894">
                  <c:v>408.34428383705642</c:v>
                </c:pt>
                <c:pt idx="895">
                  <c:v>410.31537450722732</c:v>
                </c:pt>
                <c:pt idx="896">
                  <c:v>414.25755584756894</c:v>
                </c:pt>
                <c:pt idx="897">
                  <c:v>401.77398160315374</c:v>
                </c:pt>
                <c:pt idx="898">
                  <c:v>405.71616294349536</c:v>
                </c:pt>
                <c:pt idx="899">
                  <c:v>402.10249671484883</c:v>
                </c:pt>
                <c:pt idx="900">
                  <c:v>409.72404730617609</c:v>
                </c:pt>
                <c:pt idx="901">
                  <c:v>411.69513797634687</c:v>
                </c:pt>
                <c:pt idx="902">
                  <c:v>412.35216819973709</c:v>
                </c:pt>
                <c:pt idx="903">
                  <c:v>397.17477003942179</c:v>
                </c:pt>
                <c:pt idx="904">
                  <c:v>405.38764783180022</c:v>
                </c:pt>
                <c:pt idx="905">
                  <c:v>422.47043363994737</c:v>
                </c:pt>
                <c:pt idx="906">
                  <c:v>433.11432325886989</c:v>
                </c:pt>
                <c:pt idx="907">
                  <c:v>433.63994743758212</c:v>
                </c:pt>
                <c:pt idx="908">
                  <c:v>431.66885676741128</c:v>
                </c:pt>
                <c:pt idx="909">
                  <c:v>433.31143232588698</c:v>
                </c:pt>
                <c:pt idx="910">
                  <c:v>435.01971090670168</c:v>
                </c:pt>
                <c:pt idx="911">
                  <c:v>431.40604467805514</c:v>
                </c:pt>
                <c:pt idx="912">
                  <c:v>426.08409986859391</c:v>
                </c:pt>
                <c:pt idx="913">
                  <c:v>425.55847568988167</c:v>
                </c:pt>
                <c:pt idx="914">
                  <c:v>418.7910643889619</c:v>
                </c:pt>
                <c:pt idx="915">
                  <c:v>413.46911957950061</c:v>
                </c:pt>
                <c:pt idx="916">
                  <c:v>410.24967148488832</c:v>
                </c:pt>
                <c:pt idx="917">
                  <c:v>396.84625492772665</c:v>
                </c:pt>
                <c:pt idx="918">
                  <c:v>399.8685939553219</c:v>
                </c:pt>
                <c:pt idx="919">
                  <c:v>394.80946123521682</c:v>
                </c:pt>
                <c:pt idx="920">
                  <c:v>384.88830486202363</c:v>
                </c:pt>
                <c:pt idx="921">
                  <c:v>387.5821287779238</c:v>
                </c:pt>
                <c:pt idx="922">
                  <c:v>390.53876478318</c:v>
                </c:pt>
                <c:pt idx="923">
                  <c:v>392.64126149802888</c:v>
                </c:pt>
                <c:pt idx="924">
                  <c:v>385.01971090670168</c:v>
                </c:pt>
                <c:pt idx="925">
                  <c:v>382.72010512483575</c:v>
                </c:pt>
                <c:pt idx="926">
                  <c:v>377.79237844940866</c:v>
                </c:pt>
                <c:pt idx="927">
                  <c:v>371.81340341655715</c:v>
                </c:pt>
                <c:pt idx="928">
                  <c:v>376.6754270696452</c:v>
                </c:pt>
                <c:pt idx="929">
                  <c:v>376.34691195795006</c:v>
                </c:pt>
                <c:pt idx="930">
                  <c:v>374.57293035479631</c:v>
                </c:pt>
                <c:pt idx="931">
                  <c:v>373.65308804204989</c:v>
                </c:pt>
                <c:pt idx="932">
                  <c:v>365.57161629434955</c:v>
                </c:pt>
                <c:pt idx="933">
                  <c:v>365.7030223390276</c:v>
                </c:pt>
                <c:pt idx="934">
                  <c:v>369.97371879106441</c:v>
                </c:pt>
                <c:pt idx="935">
                  <c:v>368.00262812089352</c:v>
                </c:pt>
                <c:pt idx="936">
                  <c:v>367.0170827858081</c:v>
                </c:pt>
                <c:pt idx="937">
                  <c:v>359.78975032851508</c:v>
                </c:pt>
                <c:pt idx="938">
                  <c:v>353.74507227332458</c:v>
                </c:pt>
                <c:pt idx="939">
                  <c:v>346.97766097240475</c:v>
                </c:pt>
                <c:pt idx="940">
                  <c:v>351.37976346911961</c:v>
                </c:pt>
                <c:pt idx="941">
                  <c:v>347.76609724047307</c:v>
                </c:pt>
                <c:pt idx="942">
                  <c:v>345.79500657030223</c:v>
                </c:pt>
                <c:pt idx="943">
                  <c:v>339.94743758212877</c:v>
                </c:pt>
                <c:pt idx="944">
                  <c:v>348.02890932982916</c:v>
                </c:pt>
                <c:pt idx="945">
                  <c:v>345.99211563731933</c:v>
                </c:pt>
                <c:pt idx="946">
                  <c:v>352.89093298291721</c:v>
                </c:pt>
                <c:pt idx="947">
                  <c:v>356.2417871222076</c:v>
                </c:pt>
                <c:pt idx="948">
                  <c:v>358.14717477003938</c:v>
                </c:pt>
                <c:pt idx="949">
                  <c:v>352.89093298291721</c:v>
                </c:pt>
                <c:pt idx="950">
                  <c:v>355.51905387647832</c:v>
                </c:pt>
                <c:pt idx="951">
                  <c:v>347.63469119579503</c:v>
                </c:pt>
                <c:pt idx="952">
                  <c:v>343.36399474375821</c:v>
                </c:pt>
                <c:pt idx="953">
                  <c:v>346.25492772667542</c:v>
                </c:pt>
                <c:pt idx="954">
                  <c:v>342.44415243101179</c:v>
                </c:pt>
                <c:pt idx="955">
                  <c:v>341.72141918528251</c:v>
                </c:pt>
                <c:pt idx="956">
                  <c:v>340.07884362680682</c:v>
                </c:pt>
                <c:pt idx="957">
                  <c:v>343.56110381077525</c:v>
                </c:pt>
                <c:pt idx="958">
                  <c:v>345.72930354796318</c:v>
                </c:pt>
                <c:pt idx="959">
                  <c:v>334.4940867279895</c:v>
                </c:pt>
                <c:pt idx="960">
                  <c:v>338.76478318002626</c:v>
                </c:pt>
                <c:pt idx="961">
                  <c:v>346.05781865965832</c:v>
                </c:pt>
                <c:pt idx="962">
                  <c:v>344.02102496714849</c:v>
                </c:pt>
                <c:pt idx="963">
                  <c:v>338.50197109067017</c:v>
                </c:pt>
                <c:pt idx="964">
                  <c:v>333.57424441524313</c:v>
                </c:pt>
                <c:pt idx="965">
                  <c:v>336.92509855453352</c:v>
                </c:pt>
                <c:pt idx="966">
                  <c:v>346.05781865965832</c:v>
                </c:pt>
                <c:pt idx="967">
                  <c:v>350.32851511169514</c:v>
                </c:pt>
                <c:pt idx="968">
                  <c:v>350.45992115637318</c:v>
                </c:pt>
                <c:pt idx="969">
                  <c:v>346.38633377135346</c:v>
                </c:pt>
                <c:pt idx="970">
                  <c:v>344.34954007884363</c:v>
                </c:pt>
                <c:pt idx="971">
                  <c:v>344.48094612352168</c:v>
                </c:pt>
                <c:pt idx="972">
                  <c:v>344.94086727989486</c:v>
                </c:pt>
                <c:pt idx="973">
                  <c:v>341.45860709592637</c:v>
                </c:pt>
                <c:pt idx="974">
                  <c:v>340.47306176084101</c:v>
                </c:pt>
                <c:pt idx="975">
                  <c:v>335.80814717477</c:v>
                </c:pt>
                <c:pt idx="976">
                  <c:v>331.60315374507223</c:v>
                </c:pt>
                <c:pt idx="977">
                  <c:v>326.08409986859397</c:v>
                </c:pt>
                <c:pt idx="978">
                  <c:v>338.17345597897503</c:v>
                </c:pt>
                <c:pt idx="979">
                  <c:v>341.52431011826542</c:v>
                </c:pt>
                <c:pt idx="980">
                  <c:v>351.6425755584757</c:v>
                </c:pt>
                <c:pt idx="981">
                  <c:v>354.07358738501972</c:v>
                </c:pt>
                <c:pt idx="982">
                  <c:v>358.54139290407358</c:v>
                </c:pt>
                <c:pt idx="983">
                  <c:v>366.36005256241782</c:v>
                </c:pt>
                <c:pt idx="984">
                  <c:v>366.03153745072274</c:v>
                </c:pt>
                <c:pt idx="985">
                  <c:v>362.48357424441525</c:v>
                </c:pt>
                <c:pt idx="986">
                  <c:v>365.11169513797631</c:v>
                </c:pt>
                <c:pt idx="987">
                  <c:v>368.72536136662285</c:v>
                </c:pt>
                <c:pt idx="988">
                  <c:v>366.68856767411302</c:v>
                </c:pt>
                <c:pt idx="989">
                  <c:v>364.12614980289095</c:v>
                </c:pt>
                <c:pt idx="990">
                  <c:v>361.10381077529564</c:v>
                </c:pt>
                <c:pt idx="991">
                  <c:v>357.55584756898816</c:v>
                </c:pt>
                <c:pt idx="992">
                  <c:v>360.57818659658346</c:v>
                </c:pt>
                <c:pt idx="993">
                  <c:v>364.78318002628123</c:v>
                </c:pt>
                <c:pt idx="994">
                  <c:v>360.84099868593955</c:v>
                </c:pt>
                <c:pt idx="995">
                  <c:v>358.86990801576871</c:v>
                </c:pt>
                <c:pt idx="996">
                  <c:v>366.75427069645201</c:v>
                </c:pt>
                <c:pt idx="997">
                  <c:v>363.46911957950067</c:v>
                </c:pt>
                <c:pt idx="998">
                  <c:v>361.49802890932983</c:v>
                </c:pt>
                <c:pt idx="999">
                  <c:v>362.02365308804207</c:v>
                </c:pt>
                <c:pt idx="1000">
                  <c:v>358.86990801576871</c:v>
                </c:pt>
                <c:pt idx="1001">
                  <c:v>357.35873850197106</c:v>
                </c:pt>
                <c:pt idx="1002">
                  <c:v>360.70959264126145</c:v>
                </c:pt>
                <c:pt idx="1003">
                  <c:v>360.31537450722732</c:v>
                </c:pt>
                <c:pt idx="1004">
                  <c:v>356.76741130091983</c:v>
                </c:pt>
                <c:pt idx="1005">
                  <c:v>357.8843626806833</c:v>
                </c:pt>
                <c:pt idx="1006">
                  <c:v>352.56241787122207</c:v>
                </c:pt>
                <c:pt idx="1007">
                  <c:v>354.4021024967148</c:v>
                </c:pt>
                <c:pt idx="1008">
                  <c:v>357.95006570302229</c:v>
                </c:pt>
                <c:pt idx="1009">
                  <c:v>348.29172141918525</c:v>
                </c:pt>
                <c:pt idx="1010">
                  <c:v>348.88304862023654</c:v>
                </c:pt>
                <c:pt idx="1011">
                  <c:v>349.34296977660972</c:v>
                </c:pt>
                <c:pt idx="1012">
                  <c:v>344.08672798948749</c:v>
                </c:pt>
                <c:pt idx="1013">
                  <c:v>340.47306176084101</c:v>
                </c:pt>
                <c:pt idx="1014">
                  <c:v>337.84494086727989</c:v>
                </c:pt>
                <c:pt idx="1015">
                  <c:v>341.39290407358737</c:v>
                </c:pt>
                <c:pt idx="1016">
                  <c:v>335.08541392904073</c:v>
                </c:pt>
                <c:pt idx="1017">
                  <c:v>340.53876478318</c:v>
                </c:pt>
                <c:pt idx="1018">
                  <c:v>348.68593955321944</c:v>
                </c:pt>
                <c:pt idx="1019">
                  <c:v>340.99868593955318</c:v>
                </c:pt>
                <c:pt idx="1020">
                  <c:v>335.47963206307492</c:v>
                </c:pt>
                <c:pt idx="1021">
                  <c:v>331.60315374507223</c:v>
                </c:pt>
                <c:pt idx="1022">
                  <c:v>341.85282522996056</c:v>
                </c:pt>
                <c:pt idx="1023">
                  <c:v>342.04993429697765</c:v>
                </c:pt>
                <c:pt idx="1024">
                  <c:v>352.10249671484888</c:v>
                </c:pt>
                <c:pt idx="1025">
                  <c:v>347.04336399474374</c:v>
                </c:pt>
                <c:pt idx="1026">
                  <c:v>346.05781865965832</c:v>
                </c:pt>
                <c:pt idx="1027">
                  <c:v>348.42312746386335</c:v>
                </c:pt>
                <c:pt idx="1028">
                  <c:v>350.78843626806832</c:v>
                </c:pt>
                <c:pt idx="1029">
                  <c:v>349.44152431011821</c:v>
                </c:pt>
                <c:pt idx="1030">
                  <c:v>348.09461235216816</c:v>
                </c:pt>
                <c:pt idx="1031">
                  <c:v>348.02890932982916</c:v>
                </c:pt>
                <c:pt idx="1032">
                  <c:v>347.56898817345598</c:v>
                </c:pt>
                <c:pt idx="1033">
                  <c:v>348.22601839684626</c:v>
                </c:pt>
                <c:pt idx="1034">
                  <c:v>343.10118265440207</c:v>
                </c:pt>
                <c:pt idx="1035">
                  <c:v>346.25492772667542</c:v>
                </c:pt>
                <c:pt idx="1036">
                  <c:v>349.34296977660972</c:v>
                </c:pt>
                <c:pt idx="1037">
                  <c:v>355.58475689881732</c:v>
                </c:pt>
                <c:pt idx="1038">
                  <c:v>358.73850197109067</c:v>
                </c:pt>
                <c:pt idx="1039">
                  <c:v>365.04599211563732</c:v>
                </c:pt>
                <c:pt idx="1040">
                  <c:v>363.60052562417872</c:v>
                </c:pt>
                <c:pt idx="1041">
                  <c:v>363.73193166885676</c:v>
                </c:pt>
                <c:pt idx="1042">
                  <c:v>365.96583442838369</c:v>
                </c:pt>
                <c:pt idx="1043">
                  <c:v>354.4021024967148</c:v>
                </c:pt>
                <c:pt idx="1044">
                  <c:v>345.07227332457296</c:v>
                </c:pt>
                <c:pt idx="1045">
                  <c:v>342.24704336399475</c:v>
                </c:pt>
                <c:pt idx="1046">
                  <c:v>345.46649145860709</c:v>
                </c:pt>
                <c:pt idx="1047">
                  <c:v>338.56767411300922</c:v>
                </c:pt>
                <c:pt idx="1048">
                  <c:v>332.19448094612352</c:v>
                </c:pt>
                <c:pt idx="1049">
                  <c:v>324.9671484888305</c:v>
                </c:pt>
                <c:pt idx="1050">
                  <c:v>318.72536136662285</c:v>
                </c:pt>
                <c:pt idx="1051">
                  <c:v>317.41130091984229</c:v>
                </c:pt>
                <c:pt idx="1052">
                  <c:v>313.73193166885676</c:v>
                </c:pt>
                <c:pt idx="1053">
                  <c:v>314.12614980289095</c:v>
                </c:pt>
                <c:pt idx="1054">
                  <c:v>312.81208935611039</c:v>
                </c:pt>
                <c:pt idx="1055">
                  <c:v>316.16294349540078</c:v>
                </c:pt>
                <c:pt idx="1056">
                  <c:v>314.25755584756894</c:v>
                </c:pt>
                <c:pt idx="1057">
                  <c:v>314.38896189224704</c:v>
                </c:pt>
                <c:pt idx="1058">
                  <c:v>308.73850197109067</c:v>
                </c:pt>
                <c:pt idx="1059">
                  <c:v>306.83311432325888</c:v>
                </c:pt>
                <c:pt idx="1060">
                  <c:v>310.18396846254927</c:v>
                </c:pt>
                <c:pt idx="1061">
                  <c:v>305.32194480946123</c:v>
                </c:pt>
                <c:pt idx="1062">
                  <c:v>298.09461235216816</c:v>
                </c:pt>
                <c:pt idx="1063">
                  <c:v>306.11038107752955</c:v>
                </c:pt>
                <c:pt idx="1064">
                  <c:v>298.55453350854134</c:v>
                </c:pt>
                <c:pt idx="1065">
                  <c:v>297.10906701708279</c:v>
                </c:pt>
                <c:pt idx="1066">
                  <c:v>300.06570302233905</c:v>
                </c:pt>
                <c:pt idx="1067">
                  <c:v>305.97897503285151</c:v>
                </c:pt>
                <c:pt idx="1068">
                  <c:v>311.16951379763469</c:v>
                </c:pt>
                <c:pt idx="1069">
                  <c:v>311.43232588699078</c:v>
                </c:pt>
                <c:pt idx="1070">
                  <c:v>308.08147174770039</c:v>
                </c:pt>
                <c:pt idx="1071">
                  <c:v>310.7752956636005</c:v>
                </c:pt>
                <c:pt idx="1072">
                  <c:v>304.99342969776603</c:v>
                </c:pt>
                <c:pt idx="1073">
                  <c:v>301.90538764783179</c:v>
                </c:pt>
                <c:pt idx="1074">
                  <c:v>303.74507227332458</c:v>
                </c:pt>
                <c:pt idx="1075">
                  <c:v>299.14586070959263</c:v>
                </c:pt>
                <c:pt idx="1076">
                  <c:v>310.57818659658346</c:v>
                </c:pt>
                <c:pt idx="1077">
                  <c:v>315.90013140604469</c:v>
                </c:pt>
                <c:pt idx="1078">
                  <c:v>315.24310118265441</c:v>
                </c:pt>
                <c:pt idx="1079">
                  <c:v>309.65834428383704</c:v>
                </c:pt>
                <c:pt idx="1080">
                  <c:v>301.11695137976346</c:v>
                </c:pt>
                <c:pt idx="1081">
                  <c:v>300.91984231274643</c:v>
                </c:pt>
                <c:pt idx="1082">
                  <c:v>301.83968462549279</c:v>
                </c:pt>
                <c:pt idx="1083">
                  <c:v>306.63600525624179</c:v>
                </c:pt>
                <c:pt idx="1084">
                  <c:v>304.73061760841</c:v>
                </c:pt>
                <c:pt idx="1085">
                  <c:v>299.14586070959263</c:v>
                </c:pt>
                <c:pt idx="1086">
                  <c:v>297.24047306176084</c:v>
                </c:pt>
                <c:pt idx="1087">
                  <c:v>296.05781865965832</c:v>
                </c:pt>
                <c:pt idx="1088">
                  <c:v>284.55978975032849</c:v>
                </c:pt>
                <c:pt idx="1089">
                  <c:v>289.0275952693824</c:v>
                </c:pt>
                <c:pt idx="1090">
                  <c:v>286.59658344283838</c:v>
                </c:pt>
                <c:pt idx="1091">
                  <c:v>287.97634691195799</c:v>
                </c:pt>
                <c:pt idx="1092">
                  <c:v>285.67674113009201</c:v>
                </c:pt>
                <c:pt idx="1093">
                  <c:v>286.66228646517743</c:v>
                </c:pt>
                <c:pt idx="1094">
                  <c:v>281.27463863337715</c:v>
                </c:pt>
                <c:pt idx="1095">
                  <c:v>278.64651773981603</c:v>
                </c:pt>
                <c:pt idx="1096">
                  <c:v>284.69119579500659</c:v>
                </c:pt>
                <c:pt idx="1097">
                  <c:v>274.70433639947436</c:v>
                </c:pt>
                <c:pt idx="1098">
                  <c:v>273.19316688567676</c:v>
                </c:pt>
                <c:pt idx="1099">
                  <c:v>279.10643889618922</c:v>
                </c:pt>
                <c:pt idx="1100">
                  <c:v>279.96057818659659</c:v>
                </c:pt>
                <c:pt idx="1101">
                  <c:v>287.25361366622866</c:v>
                </c:pt>
                <c:pt idx="1102">
                  <c:v>291.91852825229961</c:v>
                </c:pt>
                <c:pt idx="1103">
                  <c:v>292.24704336399475</c:v>
                </c:pt>
                <c:pt idx="1104">
                  <c:v>290.40735873850196</c:v>
                </c:pt>
                <c:pt idx="1105">
                  <c:v>287.5821287779238</c:v>
                </c:pt>
                <c:pt idx="1106">
                  <c:v>285.34822601839682</c:v>
                </c:pt>
                <c:pt idx="1107">
                  <c:v>285.67674113009201</c:v>
                </c:pt>
                <c:pt idx="1108">
                  <c:v>283.44283837056503</c:v>
                </c:pt>
                <c:pt idx="1109">
                  <c:v>291.85282522996056</c:v>
                </c:pt>
                <c:pt idx="1110">
                  <c:v>293.95532194480944</c:v>
                </c:pt>
                <c:pt idx="1111">
                  <c:v>290.93298291721419</c:v>
                </c:pt>
                <c:pt idx="1112">
                  <c:v>286.46517739816034</c:v>
                </c:pt>
                <c:pt idx="1113">
                  <c:v>281.60315374507223</c:v>
                </c:pt>
                <c:pt idx="1114">
                  <c:v>274.50722733245726</c:v>
                </c:pt>
                <c:pt idx="1115">
                  <c:v>271.61629434954011</c:v>
                </c:pt>
                <c:pt idx="1116">
                  <c:v>282.72010512483575</c:v>
                </c:pt>
                <c:pt idx="1117">
                  <c:v>286.33377135348229</c:v>
                </c:pt>
                <c:pt idx="1118">
                  <c:v>280.42049934296978</c:v>
                </c:pt>
                <c:pt idx="1119">
                  <c:v>279.50065703022335</c:v>
                </c:pt>
                <c:pt idx="1120">
                  <c:v>282.91721419185285</c:v>
                </c:pt>
                <c:pt idx="1121">
                  <c:v>276.08409986859397</c:v>
                </c:pt>
                <c:pt idx="1122">
                  <c:v>269.64520367936922</c:v>
                </c:pt>
                <c:pt idx="1123">
                  <c:v>267.41130091984235</c:v>
                </c:pt>
                <c:pt idx="1124">
                  <c:v>262.68068331143235</c:v>
                </c:pt>
                <c:pt idx="1125">
                  <c:v>259.85545335085413</c:v>
                </c:pt>
                <c:pt idx="1126">
                  <c:v>266.29434954007883</c:v>
                </c:pt>
                <c:pt idx="1127">
                  <c:v>266.55716162943497</c:v>
                </c:pt>
                <c:pt idx="1128">
                  <c:v>274.04730617608408</c:v>
                </c:pt>
                <c:pt idx="1129">
                  <c:v>264.45466491458603</c:v>
                </c:pt>
                <c:pt idx="1130">
                  <c:v>263.20630749014452</c:v>
                </c:pt>
                <c:pt idx="1131">
                  <c:v>256.76741130091989</c:v>
                </c:pt>
                <c:pt idx="1132">
                  <c:v>251.90538764783182</c:v>
                </c:pt>
                <c:pt idx="1133">
                  <c:v>250.72273324572933</c:v>
                </c:pt>
                <c:pt idx="1134">
                  <c:v>248.48883048620235</c:v>
                </c:pt>
                <c:pt idx="1135">
                  <c:v>243.49540078843629</c:v>
                </c:pt>
                <c:pt idx="1136">
                  <c:v>247.89750328515115</c:v>
                </c:pt>
                <c:pt idx="1137">
                  <c:v>252.69382391590014</c:v>
                </c:pt>
                <c:pt idx="1138">
                  <c:v>254.07358738501972</c:v>
                </c:pt>
                <c:pt idx="1139">
                  <c:v>252.89093298291721</c:v>
                </c:pt>
                <c:pt idx="1140">
                  <c:v>253.21944809461235</c:v>
                </c:pt>
                <c:pt idx="1141">
                  <c:v>261.36662286465179</c:v>
                </c:pt>
                <c:pt idx="1142">
                  <c:v>258.0157687253614</c:v>
                </c:pt>
                <c:pt idx="1143">
                  <c:v>258.47568988173458</c:v>
                </c:pt>
                <c:pt idx="1144">
                  <c:v>258.14717477003938</c:v>
                </c:pt>
                <c:pt idx="1145">
                  <c:v>255.51905387647832</c:v>
                </c:pt>
                <c:pt idx="1146">
                  <c:v>264.98028909329832</c:v>
                </c:pt>
                <c:pt idx="1147">
                  <c:v>262.68068331143235</c:v>
                </c:pt>
                <c:pt idx="1148">
                  <c:v>264.65177398160313</c:v>
                </c:pt>
                <c:pt idx="1149">
                  <c:v>268.92247043363994</c:v>
                </c:pt>
                <c:pt idx="1150">
                  <c:v>268.26544021024972</c:v>
                </c:pt>
                <c:pt idx="1151">
                  <c:v>277.39816031537453</c:v>
                </c:pt>
                <c:pt idx="1152">
                  <c:v>277.46386333771358</c:v>
                </c:pt>
                <c:pt idx="1153">
                  <c:v>275.75558475689883</c:v>
                </c:pt>
                <c:pt idx="1154">
                  <c:v>289.2247043363995</c:v>
                </c:pt>
                <c:pt idx="1155">
                  <c:v>287.97634691195799</c:v>
                </c:pt>
                <c:pt idx="1156">
                  <c:v>285.34822601839682</c:v>
                </c:pt>
                <c:pt idx="1157">
                  <c:v>284.62549277266754</c:v>
                </c:pt>
                <c:pt idx="1158">
                  <c:v>279.7634691195795</c:v>
                </c:pt>
                <c:pt idx="1159">
                  <c:v>279.04073587385022</c:v>
                </c:pt>
                <c:pt idx="1160">
                  <c:v>276.6754270696452</c:v>
                </c:pt>
                <c:pt idx="1161">
                  <c:v>278.77792378449408</c:v>
                </c:pt>
                <c:pt idx="1162">
                  <c:v>271.68199737187911</c:v>
                </c:pt>
                <c:pt idx="1163">
                  <c:v>271.81340341655715</c:v>
                </c:pt>
                <c:pt idx="1164">
                  <c:v>265.24310118265436</c:v>
                </c:pt>
                <c:pt idx="1165">
                  <c:v>256.0446780551905</c:v>
                </c:pt>
                <c:pt idx="1166">
                  <c:v>259.65834428383704</c:v>
                </c:pt>
                <c:pt idx="1167">
                  <c:v>259.46123521682</c:v>
                </c:pt>
                <c:pt idx="1168">
                  <c:v>255.05913272010511</c:v>
                </c:pt>
                <c:pt idx="1169">
                  <c:v>266.16294349540078</c:v>
                </c:pt>
                <c:pt idx="1170">
                  <c:v>263.53482260183966</c:v>
                </c:pt>
                <c:pt idx="1171">
                  <c:v>268.85676741130089</c:v>
                </c:pt>
                <c:pt idx="1172">
                  <c:v>268.5939553219448</c:v>
                </c:pt>
                <c:pt idx="1173">
                  <c:v>267.27989487516425</c:v>
                </c:pt>
                <c:pt idx="1174">
                  <c:v>269.18528252299603</c:v>
                </c:pt>
                <c:pt idx="1175">
                  <c:v>269.25098554533503</c:v>
                </c:pt>
                <c:pt idx="1176">
                  <c:v>266.49145860709592</c:v>
                </c:pt>
                <c:pt idx="1177">
                  <c:v>272.07621550591324</c:v>
                </c:pt>
                <c:pt idx="1178">
                  <c:v>278.31800262812089</c:v>
                </c:pt>
                <c:pt idx="1179">
                  <c:v>279.96057818659659</c:v>
                </c:pt>
                <c:pt idx="1180">
                  <c:v>291.78712220762151</c:v>
                </c:pt>
                <c:pt idx="1181">
                  <c:v>292.96977660972402</c:v>
                </c:pt>
                <c:pt idx="1182">
                  <c:v>295.53219448094609</c:v>
                </c:pt>
                <c:pt idx="1183">
                  <c:v>294.54664914586067</c:v>
                </c:pt>
                <c:pt idx="1184">
                  <c:v>293.95532194480944</c:v>
                </c:pt>
                <c:pt idx="1185">
                  <c:v>293.56110381077531</c:v>
                </c:pt>
                <c:pt idx="1186">
                  <c:v>289.55321944809458</c:v>
                </c:pt>
                <c:pt idx="1187">
                  <c:v>287.58212877792374</c:v>
                </c:pt>
                <c:pt idx="1188">
                  <c:v>282.91721419185279</c:v>
                </c:pt>
                <c:pt idx="1189">
                  <c:v>280.61760840998687</c:v>
                </c:pt>
                <c:pt idx="1190">
                  <c:v>275.42706964520363</c:v>
                </c:pt>
                <c:pt idx="1191">
                  <c:v>277.9237844940867</c:v>
                </c:pt>
                <c:pt idx="1192">
                  <c:v>276.34691195795</c:v>
                </c:pt>
                <c:pt idx="1193">
                  <c:v>271.7477003942181</c:v>
                </c:pt>
                <c:pt idx="1194">
                  <c:v>265.17739816031536</c:v>
                </c:pt>
                <c:pt idx="1195">
                  <c:v>261.23521681997369</c:v>
                </c:pt>
                <c:pt idx="1196">
                  <c:v>262.22076215505911</c:v>
                </c:pt>
                <c:pt idx="1197">
                  <c:v>260.70959264126151</c:v>
                </c:pt>
                <c:pt idx="1198">
                  <c:v>262.54927726675425</c:v>
                </c:pt>
                <c:pt idx="1199">
                  <c:v>262.54927726675425</c:v>
                </c:pt>
                <c:pt idx="1200">
                  <c:v>267.41130091984229</c:v>
                </c:pt>
                <c:pt idx="1201">
                  <c:v>269.64520367936922</c:v>
                </c:pt>
                <c:pt idx="1202">
                  <c:v>270.56504599211564</c:v>
                </c:pt>
                <c:pt idx="1203">
                  <c:v>270.36793692509855</c:v>
                </c:pt>
                <c:pt idx="1204">
                  <c:v>264.91458607095927</c:v>
                </c:pt>
                <c:pt idx="1205">
                  <c:v>268.19973718791061</c:v>
                </c:pt>
                <c:pt idx="1206">
                  <c:v>270.56504599211564</c:v>
                </c:pt>
                <c:pt idx="1207">
                  <c:v>274.44152431011821</c:v>
                </c:pt>
                <c:pt idx="1208">
                  <c:v>281.01182654402101</c:v>
                </c:pt>
                <c:pt idx="1209">
                  <c:v>297.10906701708279</c:v>
                </c:pt>
                <c:pt idx="1210">
                  <c:v>298.09461235216816</c:v>
                </c:pt>
                <c:pt idx="1211">
                  <c:v>296.7805519053876</c:v>
                </c:pt>
                <c:pt idx="1212">
                  <c:v>293.8239159001314</c:v>
                </c:pt>
                <c:pt idx="1213">
                  <c:v>302.36530880420497</c:v>
                </c:pt>
                <c:pt idx="1214">
                  <c:v>310.38107752956631</c:v>
                </c:pt>
                <c:pt idx="1215">
                  <c:v>306.11038107752955</c:v>
                </c:pt>
                <c:pt idx="1216">
                  <c:v>301.70827858081469</c:v>
                </c:pt>
                <c:pt idx="1217">
                  <c:v>298.3574244415243</c:v>
                </c:pt>
                <c:pt idx="1218">
                  <c:v>293.23258869908011</c:v>
                </c:pt>
                <c:pt idx="1219">
                  <c:v>298.68593955321944</c:v>
                </c:pt>
                <c:pt idx="1220">
                  <c:v>296.12352168199737</c:v>
                </c:pt>
                <c:pt idx="1221">
                  <c:v>297.17477003942179</c:v>
                </c:pt>
                <c:pt idx="1222">
                  <c:v>300.26281208935609</c:v>
                </c:pt>
                <c:pt idx="1223">
                  <c:v>300.06570302233899</c:v>
                </c:pt>
                <c:pt idx="1224">
                  <c:v>298.62023653088039</c:v>
                </c:pt>
                <c:pt idx="1225">
                  <c:v>306.11038107752955</c:v>
                </c:pt>
                <c:pt idx="1226">
                  <c:v>297.50328515111693</c:v>
                </c:pt>
                <c:pt idx="1227">
                  <c:v>295.20367936925095</c:v>
                </c:pt>
                <c:pt idx="1228">
                  <c:v>291.13009198423123</c:v>
                </c:pt>
                <c:pt idx="1229">
                  <c:v>294.80946123521682</c:v>
                </c:pt>
                <c:pt idx="1230">
                  <c:v>300.32851511169514</c:v>
                </c:pt>
                <c:pt idx="1231">
                  <c:v>295.20367936925095</c:v>
                </c:pt>
                <c:pt idx="1232">
                  <c:v>293.8239159001314</c:v>
                </c:pt>
                <c:pt idx="1233">
                  <c:v>285.54533508541391</c:v>
                </c:pt>
                <c:pt idx="1234">
                  <c:v>288.8961892247043</c:v>
                </c:pt>
                <c:pt idx="1235">
                  <c:v>292.24704336399469</c:v>
                </c:pt>
                <c:pt idx="1236">
                  <c:v>299.34296977660966</c:v>
                </c:pt>
                <c:pt idx="1237">
                  <c:v>293.10118265440207</c:v>
                </c:pt>
                <c:pt idx="1238">
                  <c:v>294.08672798948749</c:v>
                </c:pt>
                <c:pt idx="1239">
                  <c:v>294.74375821287776</c:v>
                </c:pt>
                <c:pt idx="1240">
                  <c:v>297.04336399474374</c:v>
                </c:pt>
                <c:pt idx="1241">
                  <c:v>287.51642575558475</c:v>
                </c:pt>
                <c:pt idx="1242">
                  <c:v>289.48751642575553</c:v>
                </c:pt>
                <c:pt idx="1243">
                  <c:v>301.31406044678056</c:v>
                </c:pt>
                <c:pt idx="1244">
                  <c:v>301.31406044678056</c:v>
                </c:pt>
                <c:pt idx="1245">
                  <c:v>303.41655716162944</c:v>
                </c:pt>
                <c:pt idx="1246">
                  <c:v>297.63469119579497</c:v>
                </c:pt>
                <c:pt idx="1247">
                  <c:v>288.10775295663598</c:v>
                </c:pt>
                <c:pt idx="1248">
                  <c:v>296.64914586070955</c:v>
                </c:pt>
                <c:pt idx="1249">
                  <c:v>309.39553219448089</c:v>
                </c:pt>
                <c:pt idx="1250">
                  <c:v>310.18396846254927</c:v>
                </c:pt>
                <c:pt idx="1251">
                  <c:v>306.2417871222076</c:v>
                </c:pt>
                <c:pt idx="1252">
                  <c:v>297.70039421813397</c:v>
                </c:pt>
                <c:pt idx="1253">
                  <c:v>302.36530880420497</c:v>
                </c:pt>
                <c:pt idx="1254">
                  <c:v>301.37976346911955</c:v>
                </c:pt>
                <c:pt idx="1255">
                  <c:v>302.29960578186592</c:v>
                </c:pt>
                <c:pt idx="1256">
                  <c:v>300.39421813403413</c:v>
                </c:pt>
                <c:pt idx="1257">
                  <c:v>295.26938239159</c:v>
                </c:pt>
                <c:pt idx="1258">
                  <c:v>290.14454664914581</c:v>
                </c:pt>
                <c:pt idx="1259">
                  <c:v>287.84494086727983</c:v>
                </c:pt>
                <c:pt idx="1260">
                  <c:v>284.29697766097235</c:v>
                </c:pt>
                <c:pt idx="1261">
                  <c:v>284.49408672798944</c:v>
                </c:pt>
                <c:pt idx="1262">
                  <c:v>282.72010512483575</c:v>
                </c:pt>
                <c:pt idx="1263">
                  <c:v>287.51642575558475</c:v>
                </c:pt>
                <c:pt idx="1264">
                  <c:v>284.88830486202363</c:v>
                </c:pt>
                <c:pt idx="1265">
                  <c:v>286.85939553219447</c:v>
                </c:pt>
                <c:pt idx="1266">
                  <c:v>293.75821287779235</c:v>
                </c:pt>
                <c:pt idx="1267">
                  <c:v>292.77266754270693</c:v>
                </c:pt>
                <c:pt idx="1268">
                  <c:v>284.88830486202363</c:v>
                </c:pt>
                <c:pt idx="1269">
                  <c:v>282.91721419185279</c:v>
                </c:pt>
                <c:pt idx="1270">
                  <c:v>279.10643889618922</c:v>
                </c:pt>
                <c:pt idx="1271">
                  <c:v>284.75689881734559</c:v>
                </c:pt>
                <c:pt idx="1272">
                  <c:v>285.21681997371877</c:v>
                </c:pt>
                <c:pt idx="1273">
                  <c:v>275.95269382391587</c:v>
                </c:pt>
                <c:pt idx="1274">
                  <c:v>272.01051248357425</c:v>
                </c:pt>
                <c:pt idx="1275">
                  <c:v>265.17739816031536</c:v>
                </c:pt>
                <c:pt idx="1276">
                  <c:v>240.80157687253612</c:v>
                </c:pt>
                <c:pt idx="1277">
                  <c:v>252.62812089356106</c:v>
                </c:pt>
                <c:pt idx="1278">
                  <c:v>252.89093298291721</c:v>
                </c:pt>
                <c:pt idx="1279">
                  <c:v>253.02233902759525</c:v>
                </c:pt>
                <c:pt idx="1280">
                  <c:v>253.15374507227332</c:v>
                </c:pt>
                <c:pt idx="1281">
                  <c:v>251.70827858081466</c:v>
                </c:pt>
                <c:pt idx="1282">
                  <c:v>252.69382391590014</c:v>
                </c:pt>
                <c:pt idx="1283">
                  <c:v>239.55321944809461</c:v>
                </c:pt>
                <c:pt idx="1284">
                  <c:v>237.51642575558475</c:v>
                </c:pt>
                <c:pt idx="1285">
                  <c:v>236.92509855453346</c:v>
                </c:pt>
                <c:pt idx="1286">
                  <c:v>237.45072273324573</c:v>
                </c:pt>
                <c:pt idx="1287">
                  <c:v>227.3981603153745</c:v>
                </c:pt>
                <c:pt idx="1288">
                  <c:v>227.9237844940867</c:v>
                </c:pt>
                <c:pt idx="1289">
                  <c:v>235.61103810775293</c:v>
                </c:pt>
                <c:pt idx="1290">
                  <c:v>240.21024967148486</c:v>
                </c:pt>
                <c:pt idx="1291">
                  <c:v>239.22470433639944</c:v>
                </c:pt>
                <c:pt idx="1292">
                  <c:v>239.55321944809461</c:v>
                </c:pt>
                <c:pt idx="1293">
                  <c:v>233.44283837056506</c:v>
                </c:pt>
                <c:pt idx="1294">
                  <c:v>233.31143232588695</c:v>
                </c:pt>
                <c:pt idx="1295">
                  <c:v>232.98291721419184</c:v>
                </c:pt>
                <c:pt idx="1296">
                  <c:v>236.59658344283835</c:v>
                </c:pt>
                <c:pt idx="1297">
                  <c:v>238.23915900131405</c:v>
                </c:pt>
                <c:pt idx="1298">
                  <c:v>247.76609724047304</c:v>
                </c:pt>
                <c:pt idx="1299">
                  <c:v>252.36530880420497</c:v>
                </c:pt>
                <c:pt idx="1300">
                  <c:v>249.1458607095926</c:v>
                </c:pt>
                <c:pt idx="1301">
                  <c:v>254.40210249671483</c:v>
                </c:pt>
                <c:pt idx="1302">
                  <c:v>257.35873850197106</c:v>
                </c:pt>
                <c:pt idx="1303">
                  <c:v>257.29303547963201</c:v>
                </c:pt>
                <c:pt idx="1304">
                  <c:v>254.33639947437581</c:v>
                </c:pt>
                <c:pt idx="1305">
                  <c:v>261.36662286465179</c:v>
                </c:pt>
                <c:pt idx="1306">
                  <c:v>253.81077529566355</c:v>
                </c:pt>
                <c:pt idx="1307">
                  <c:v>253.02233902759525</c:v>
                </c:pt>
                <c:pt idx="1308">
                  <c:v>254.33639947437581</c:v>
                </c:pt>
                <c:pt idx="1309">
                  <c:v>255.97897503285151</c:v>
                </c:pt>
                <c:pt idx="1310">
                  <c:v>255.65045992115634</c:v>
                </c:pt>
                <c:pt idx="1311">
                  <c:v>256.37319316688564</c:v>
                </c:pt>
                <c:pt idx="1312">
                  <c:v>262.48357424441519</c:v>
                </c:pt>
                <c:pt idx="1313">
                  <c:v>256.2417871222076</c:v>
                </c:pt>
                <c:pt idx="1314">
                  <c:v>258.93561103810771</c:v>
                </c:pt>
                <c:pt idx="1315">
                  <c:v>253.54796320630746</c:v>
                </c:pt>
                <c:pt idx="1316">
                  <c:v>247.04336399474377</c:v>
                </c:pt>
                <c:pt idx="1317">
                  <c:v>246.45203679369249</c:v>
                </c:pt>
                <c:pt idx="1318">
                  <c:v>241.9842312746386</c:v>
                </c:pt>
                <c:pt idx="1319">
                  <c:v>239.88173455978972</c:v>
                </c:pt>
                <c:pt idx="1320">
                  <c:v>236.53088042049933</c:v>
                </c:pt>
                <c:pt idx="1321">
                  <c:v>224.37582128777922</c:v>
                </c:pt>
                <c:pt idx="1322">
                  <c:v>234.42838370565045</c:v>
                </c:pt>
                <c:pt idx="1323">
                  <c:v>224.8357424441524</c:v>
                </c:pt>
                <c:pt idx="1324">
                  <c:v>235.01971090670168</c:v>
                </c:pt>
                <c:pt idx="1325">
                  <c:v>230.3547963206307</c:v>
                </c:pt>
                <c:pt idx="1326">
                  <c:v>225.82128777923782</c:v>
                </c:pt>
                <c:pt idx="1327">
                  <c:v>225.42706964520363</c:v>
                </c:pt>
                <c:pt idx="1328">
                  <c:v>223.98160315374503</c:v>
                </c:pt>
                <c:pt idx="1329">
                  <c:v>227.9237844940867</c:v>
                </c:pt>
                <c:pt idx="1330">
                  <c:v>223.58738501971089</c:v>
                </c:pt>
                <c:pt idx="1331">
                  <c:v>228.8436268068331</c:v>
                </c:pt>
                <c:pt idx="1332">
                  <c:v>233.96846254927726</c:v>
                </c:pt>
                <c:pt idx="1333">
                  <c:v>232.78580814717475</c:v>
                </c:pt>
                <c:pt idx="1334">
                  <c:v>242.64126149802891</c:v>
                </c:pt>
                <c:pt idx="1335">
                  <c:v>228.8436268068331</c:v>
                </c:pt>
                <c:pt idx="1336">
                  <c:v>223.25886990801573</c:v>
                </c:pt>
                <c:pt idx="1337">
                  <c:v>221.97766097240469</c:v>
                </c:pt>
                <c:pt idx="1338">
                  <c:v>220.69645203679366</c:v>
                </c:pt>
                <c:pt idx="1339">
                  <c:v>213.00919842312743</c:v>
                </c:pt>
                <c:pt idx="1340">
                  <c:v>219.18528252299603</c:v>
                </c:pt>
                <c:pt idx="1341">
                  <c:v>228.05519053876478</c:v>
                </c:pt>
                <c:pt idx="1342">
                  <c:v>231.34034165571614</c:v>
                </c:pt>
                <c:pt idx="1343">
                  <c:v>235.28252299605776</c:v>
                </c:pt>
                <c:pt idx="1344">
                  <c:v>234.09986859395528</c:v>
                </c:pt>
                <c:pt idx="1345">
                  <c:v>230.02628120893559</c:v>
                </c:pt>
                <c:pt idx="1346">
                  <c:v>235.93955321944807</c:v>
                </c:pt>
                <c:pt idx="1347">
                  <c:v>233.96846254927726</c:v>
                </c:pt>
                <c:pt idx="1348">
                  <c:v>239.88173455978972</c:v>
                </c:pt>
                <c:pt idx="1349">
                  <c:v>240.21024967148486</c:v>
                </c:pt>
                <c:pt idx="1350">
                  <c:v>232.52299605781866</c:v>
                </c:pt>
                <c:pt idx="1351">
                  <c:v>226.41261498028908</c:v>
                </c:pt>
                <c:pt idx="1352">
                  <c:v>218.85676741130086</c:v>
                </c:pt>
                <c:pt idx="1353">
                  <c:v>210.57818659658341</c:v>
                </c:pt>
                <c:pt idx="1354">
                  <c:v>206.04467805519056</c:v>
                </c:pt>
                <c:pt idx="1355">
                  <c:v>196.45203679369251</c:v>
                </c:pt>
                <c:pt idx="1356">
                  <c:v>199.73718791064388</c:v>
                </c:pt>
                <c:pt idx="1357">
                  <c:v>202.23390275952696</c:v>
                </c:pt>
                <c:pt idx="1358">
                  <c:v>194.21813403416559</c:v>
                </c:pt>
                <c:pt idx="1359">
                  <c:v>195.46649145860709</c:v>
                </c:pt>
                <c:pt idx="1360">
                  <c:v>188.56767411300922</c:v>
                </c:pt>
                <c:pt idx="1361">
                  <c:v>183.04862023653089</c:v>
                </c:pt>
                <c:pt idx="1362">
                  <c:v>186.59658344283838</c:v>
                </c:pt>
                <c:pt idx="1363">
                  <c:v>197.10906701708277</c:v>
                </c:pt>
                <c:pt idx="1364">
                  <c:v>195.53219448094612</c:v>
                </c:pt>
                <c:pt idx="1365">
                  <c:v>194.87516425755584</c:v>
                </c:pt>
                <c:pt idx="1366">
                  <c:v>201.4454664914586</c:v>
                </c:pt>
                <c:pt idx="1367">
                  <c:v>202.43101182654399</c:v>
                </c:pt>
                <c:pt idx="1368">
                  <c:v>209.65834428383704</c:v>
                </c:pt>
                <c:pt idx="1369">
                  <c:v>211.43232588699078</c:v>
                </c:pt>
                <c:pt idx="1370">
                  <c:v>218.52825229960575</c:v>
                </c:pt>
                <c:pt idx="1371">
                  <c:v>215.24310118265439</c:v>
                </c:pt>
                <c:pt idx="1372">
                  <c:v>219.18528252299603</c:v>
                </c:pt>
                <c:pt idx="1373">
                  <c:v>223.65308804204992</c:v>
                </c:pt>
                <c:pt idx="1374">
                  <c:v>221.81340341655715</c:v>
                </c:pt>
                <c:pt idx="1375">
                  <c:v>212.48357424441522</c:v>
                </c:pt>
                <c:pt idx="1376">
                  <c:v>222.33902759526936</c:v>
                </c:pt>
                <c:pt idx="1377">
                  <c:v>212.15505913272008</c:v>
                </c:pt>
                <c:pt idx="1378">
                  <c:v>213.73193166885676</c:v>
                </c:pt>
                <c:pt idx="1379">
                  <c:v>211.43232588699078</c:v>
                </c:pt>
                <c:pt idx="1380">
                  <c:v>222.47043363994743</c:v>
                </c:pt>
                <c:pt idx="1381">
                  <c:v>215.5716162943495</c:v>
                </c:pt>
                <c:pt idx="1382">
                  <c:v>221.9119579500657</c:v>
                </c:pt>
                <c:pt idx="1383">
                  <c:v>228.25229960578181</c:v>
                </c:pt>
                <c:pt idx="1384">
                  <c:v>225.42706964520363</c:v>
                </c:pt>
                <c:pt idx="1385">
                  <c:v>234.62549277266754</c:v>
                </c:pt>
                <c:pt idx="1386">
                  <c:v>222.93035479632061</c:v>
                </c:pt>
                <c:pt idx="1387">
                  <c:v>211.82654402102492</c:v>
                </c:pt>
                <c:pt idx="1388">
                  <c:v>215.90013140604466</c:v>
                </c:pt>
                <c:pt idx="1389">
                  <c:v>229.0407358738502</c:v>
                </c:pt>
                <c:pt idx="1390">
                  <c:v>219.77660972404732</c:v>
                </c:pt>
                <c:pt idx="1391">
                  <c:v>219.05387647831802</c:v>
                </c:pt>
                <c:pt idx="1392">
                  <c:v>217.60840998685941</c:v>
                </c:pt>
                <c:pt idx="1393">
                  <c:v>209.46123521681997</c:v>
                </c:pt>
                <c:pt idx="1394">
                  <c:v>196.64914586070958</c:v>
                </c:pt>
                <c:pt idx="1395">
                  <c:v>208.93561103810777</c:v>
                </c:pt>
                <c:pt idx="1396">
                  <c:v>213.79763469119578</c:v>
                </c:pt>
                <c:pt idx="1397">
                  <c:v>218.00262812089355</c:v>
                </c:pt>
                <c:pt idx="1398">
                  <c:v>218.65965834428383</c:v>
                </c:pt>
                <c:pt idx="1399">
                  <c:v>224.2444152431012</c:v>
                </c:pt>
                <c:pt idx="1400">
                  <c:v>225.5584756898817</c:v>
                </c:pt>
                <c:pt idx="1401">
                  <c:v>218.46254927726673</c:v>
                </c:pt>
                <c:pt idx="1402">
                  <c:v>211.56373193166885</c:v>
                </c:pt>
                <c:pt idx="1403">
                  <c:v>206.30749014454662</c:v>
                </c:pt>
                <c:pt idx="1404">
                  <c:v>204.79632063074902</c:v>
                </c:pt>
                <c:pt idx="1405">
                  <c:v>204.40210249671483</c:v>
                </c:pt>
                <c:pt idx="1406">
                  <c:v>201.97109067017084</c:v>
                </c:pt>
                <c:pt idx="1407">
                  <c:v>202.33245729303547</c:v>
                </c:pt>
                <c:pt idx="1408">
                  <c:v>202.69382391590014</c:v>
                </c:pt>
                <c:pt idx="1409">
                  <c:v>203.35085413929042</c:v>
                </c:pt>
                <c:pt idx="1410">
                  <c:v>206.96452036793693</c:v>
                </c:pt>
                <c:pt idx="1411">
                  <c:v>202.69382391590014</c:v>
                </c:pt>
                <c:pt idx="1412">
                  <c:v>199.08015768725363</c:v>
                </c:pt>
                <c:pt idx="1413">
                  <c:v>197.10906701708277</c:v>
                </c:pt>
                <c:pt idx="1414">
                  <c:v>198.09461235216818</c:v>
                </c:pt>
                <c:pt idx="1415">
                  <c:v>201.37976346911955</c:v>
                </c:pt>
                <c:pt idx="1416">
                  <c:v>204.66491458607095</c:v>
                </c:pt>
                <c:pt idx="1417">
                  <c:v>204.20499342969774</c:v>
                </c:pt>
                <c:pt idx="1418">
                  <c:v>198.55453350854137</c:v>
                </c:pt>
                <c:pt idx="1419">
                  <c:v>200.91984231274637</c:v>
                </c:pt>
                <c:pt idx="1420">
                  <c:v>194.61235216819975</c:v>
                </c:pt>
                <c:pt idx="1421">
                  <c:v>182.8515111695138</c:v>
                </c:pt>
                <c:pt idx="1422">
                  <c:v>170.82785808147173</c:v>
                </c:pt>
                <c:pt idx="1423">
                  <c:v>180.35479632063075</c:v>
                </c:pt>
                <c:pt idx="1424">
                  <c:v>176.41261498028911</c:v>
                </c:pt>
                <c:pt idx="1425">
                  <c:v>174.77003942181341</c:v>
                </c:pt>
                <c:pt idx="1426">
                  <c:v>177.66097240473061</c:v>
                </c:pt>
                <c:pt idx="1427">
                  <c:v>180.02628120893561</c:v>
                </c:pt>
                <c:pt idx="1428">
                  <c:v>188.89618922470433</c:v>
                </c:pt>
                <c:pt idx="1429">
                  <c:v>184.55978975032852</c:v>
                </c:pt>
                <c:pt idx="1430">
                  <c:v>179.96057818659659</c:v>
                </c:pt>
                <c:pt idx="1431">
                  <c:v>169.44809461235218</c:v>
                </c:pt>
                <c:pt idx="1432">
                  <c:v>162.48357424441525</c:v>
                </c:pt>
                <c:pt idx="1433">
                  <c:v>163.20630749014452</c:v>
                </c:pt>
                <c:pt idx="1434">
                  <c:v>158.67279894875165</c:v>
                </c:pt>
                <c:pt idx="1435">
                  <c:v>163.79763469119578</c:v>
                </c:pt>
                <c:pt idx="1436">
                  <c:v>152.82522996057818</c:v>
                </c:pt>
                <c:pt idx="1437">
                  <c:v>145.13797634691196</c:v>
                </c:pt>
                <c:pt idx="1438">
                  <c:v>148.16031537450723</c:v>
                </c:pt>
                <c:pt idx="1439">
                  <c:v>152.75952693823916</c:v>
                </c:pt>
                <c:pt idx="1440">
                  <c:v>156.43889618922472</c:v>
                </c:pt>
                <c:pt idx="1441">
                  <c:v>159.65834428383707</c:v>
                </c:pt>
                <c:pt idx="1442">
                  <c:v>151.70827858081472</c:v>
                </c:pt>
                <c:pt idx="1443">
                  <c:v>145.86070959264129</c:v>
                </c:pt>
                <c:pt idx="1444">
                  <c:v>132.72010512483575</c:v>
                </c:pt>
                <c:pt idx="1445">
                  <c:v>134.69119579500656</c:v>
                </c:pt>
                <c:pt idx="1446">
                  <c:v>126.80683311432325</c:v>
                </c:pt>
                <c:pt idx="1447">
                  <c:v>128.44940867279894</c:v>
                </c:pt>
                <c:pt idx="1448">
                  <c:v>137.64783180026282</c:v>
                </c:pt>
                <c:pt idx="1449">
                  <c:v>141.91852825229961</c:v>
                </c:pt>
                <c:pt idx="1450">
                  <c:v>140.40735873850198</c:v>
                </c:pt>
                <c:pt idx="1451">
                  <c:v>138.63337713534824</c:v>
                </c:pt>
                <c:pt idx="1452">
                  <c:v>143.88961892247045</c:v>
                </c:pt>
                <c:pt idx="1453">
                  <c:v>145.36793692509855</c:v>
                </c:pt>
                <c:pt idx="1454">
                  <c:v>146.84625492772668</c:v>
                </c:pt>
                <c:pt idx="1455">
                  <c:v>146.51773981603154</c:v>
                </c:pt>
                <c:pt idx="1456">
                  <c:v>150.06570302233902</c:v>
                </c:pt>
                <c:pt idx="1457">
                  <c:v>147.96320630749017</c:v>
                </c:pt>
                <c:pt idx="1458">
                  <c:v>143.0354796320631</c:v>
                </c:pt>
                <c:pt idx="1459">
                  <c:v>144.3495400788436</c:v>
                </c:pt>
                <c:pt idx="1460">
                  <c:v>140.40735873850196</c:v>
                </c:pt>
                <c:pt idx="1461">
                  <c:v>132.06307490144548</c:v>
                </c:pt>
                <c:pt idx="1462">
                  <c:v>140.07884362680682</c:v>
                </c:pt>
                <c:pt idx="1463">
                  <c:v>145.00657030223391</c:v>
                </c:pt>
                <c:pt idx="1464">
                  <c:v>142.04993429697763</c:v>
                </c:pt>
                <c:pt idx="1465">
                  <c:v>145.53219448094612</c:v>
                </c:pt>
                <c:pt idx="1466">
                  <c:v>138.56767411300922</c:v>
                </c:pt>
                <c:pt idx="1467">
                  <c:v>144.67805519053877</c:v>
                </c:pt>
                <c:pt idx="1468">
                  <c:v>132.98291721419187</c:v>
                </c:pt>
                <c:pt idx="1469">
                  <c:v>125.4270696452037</c:v>
                </c:pt>
                <c:pt idx="1470">
                  <c:v>123.65308804204993</c:v>
                </c:pt>
                <c:pt idx="1471">
                  <c:v>123.12746386333772</c:v>
                </c:pt>
                <c:pt idx="1472">
                  <c:v>119.05387647831797</c:v>
                </c:pt>
                <c:pt idx="1473">
                  <c:v>114.45466491458608</c:v>
                </c:pt>
                <c:pt idx="1474">
                  <c:v>121.81340341655715</c:v>
                </c:pt>
                <c:pt idx="1475">
                  <c:v>117.08278580814716</c:v>
                </c:pt>
                <c:pt idx="1476">
                  <c:v>112.81208935611039</c:v>
                </c:pt>
                <c:pt idx="1477">
                  <c:v>124.63863337713533</c:v>
                </c:pt>
                <c:pt idx="1478">
                  <c:v>115.37450722733247</c:v>
                </c:pt>
                <c:pt idx="1479">
                  <c:v>120.76215505913274</c:v>
                </c:pt>
                <c:pt idx="1480">
                  <c:v>124.31011826544021</c:v>
                </c:pt>
                <c:pt idx="1481">
                  <c:v>112.6149802890933</c:v>
                </c:pt>
                <c:pt idx="1482">
                  <c:v>115.5059132720105</c:v>
                </c:pt>
                <c:pt idx="1483">
                  <c:v>118.39684625492774</c:v>
                </c:pt>
                <c:pt idx="1484">
                  <c:v>107.88436268068332</c:v>
                </c:pt>
                <c:pt idx="1485">
                  <c:v>113.7976346911958</c:v>
                </c:pt>
                <c:pt idx="1486">
                  <c:v>107.55584756898816</c:v>
                </c:pt>
                <c:pt idx="1487">
                  <c:v>119.25098554533507</c:v>
                </c:pt>
                <c:pt idx="1488">
                  <c:v>126.08409986859394</c:v>
                </c:pt>
                <c:pt idx="1489">
                  <c:v>128.90932982917212</c:v>
                </c:pt>
                <c:pt idx="1490">
                  <c:v>131.2089356110381</c:v>
                </c:pt>
                <c:pt idx="1491">
                  <c:v>113.27201051248358</c:v>
                </c:pt>
                <c:pt idx="1492">
                  <c:v>120.82785808147175</c:v>
                </c:pt>
                <c:pt idx="1493">
                  <c:v>132.91721419185279</c:v>
                </c:pt>
                <c:pt idx="1494">
                  <c:v>125.95269382391591</c:v>
                </c:pt>
                <c:pt idx="1495">
                  <c:v>118.06833114323257</c:v>
                </c:pt>
                <c:pt idx="1496">
                  <c:v>110.18396846254929</c:v>
                </c:pt>
                <c:pt idx="1497">
                  <c:v>106.43889618922472</c:v>
                </c:pt>
                <c:pt idx="1498">
                  <c:v>116.75427069645205</c:v>
                </c:pt>
                <c:pt idx="1499">
                  <c:v>100.9855453350854</c:v>
                </c:pt>
                <c:pt idx="1500">
                  <c:v>92.247043363994749</c:v>
                </c:pt>
                <c:pt idx="1501">
                  <c:v>91.458607095926411</c:v>
                </c:pt>
                <c:pt idx="1502">
                  <c:v>93.593955321944804</c:v>
                </c:pt>
                <c:pt idx="1503">
                  <c:v>95.729303547963198</c:v>
                </c:pt>
                <c:pt idx="1504">
                  <c:v>104.92772667542707</c:v>
                </c:pt>
                <c:pt idx="1505">
                  <c:v>97.634691195795014</c:v>
                </c:pt>
                <c:pt idx="1506">
                  <c:v>102.49671484888304</c:v>
                </c:pt>
                <c:pt idx="1507">
                  <c:v>101.97109067017084</c:v>
                </c:pt>
                <c:pt idx="1508">
                  <c:v>112.48357424441522</c:v>
                </c:pt>
                <c:pt idx="1509">
                  <c:v>112.81208935611039</c:v>
                </c:pt>
                <c:pt idx="1510">
                  <c:v>115.44021024967148</c:v>
                </c:pt>
                <c:pt idx="1511">
                  <c:v>124.31011826544021</c:v>
                </c:pt>
                <c:pt idx="1512">
                  <c:v>124.9671484888305</c:v>
                </c:pt>
                <c:pt idx="1513">
                  <c:v>124.9671484888305</c:v>
                </c:pt>
              </c:numCache>
            </c:numRef>
          </c:val>
          <c:smooth val="0"/>
          <c:extLst>
            <c:ext xmlns:c16="http://schemas.microsoft.com/office/drawing/2014/chart" uri="{C3380CC4-5D6E-409C-BE32-E72D297353CC}">
              <c16:uniqueId val="{00000001-AA01-4066-A9EB-447DF2B78B9C}"/>
            </c:ext>
          </c:extLst>
        </c:ser>
        <c:ser>
          <c:idx val="3"/>
          <c:order val="2"/>
          <c:tx>
            <c:strRef>
              <c:f>'Graf 2016 - 2021'!$B$35</c:f>
              <c:strCache>
                <c:ptCount val="1"/>
                <c:pt idx="0">
                  <c:v>Precio Fuel Oil S. Industrial</c:v>
                </c:pt>
              </c:strCache>
            </c:strRef>
          </c:tx>
          <c:marker>
            <c:symbol val="none"/>
          </c:marker>
          <c:val>
            <c:numRef>
              <c:f>Fuel!$Y$184:$Y$1697</c:f>
              <c:numCache>
                <c:formatCode>0.00</c:formatCode>
                <c:ptCount val="1514"/>
                <c:pt idx="0">
                  <c:v>346.11945600000001</c:v>
                </c:pt>
                <c:pt idx="1">
                  <c:v>346.11945600000001</c:v>
                </c:pt>
                <c:pt idx="2">
                  <c:v>346.11945600000001</c:v>
                </c:pt>
                <c:pt idx="3">
                  <c:v>346.11945600000001</c:v>
                </c:pt>
                <c:pt idx="4">
                  <c:v>346.11945600000001</c:v>
                </c:pt>
                <c:pt idx="5">
                  <c:v>346.11945600000001</c:v>
                </c:pt>
                <c:pt idx="6">
                  <c:v>346.11945600000001</c:v>
                </c:pt>
                <c:pt idx="7">
                  <c:v>346.11945600000001</c:v>
                </c:pt>
                <c:pt idx="8">
                  <c:v>346.11945600000001</c:v>
                </c:pt>
                <c:pt idx="9">
                  <c:v>346.11945600000001</c:v>
                </c:pt>
                <c:pt idx="10">
                  <c:v>346.11945600000001</c:v>
                </c:pt>
                <c:pt idx="11">
                  <c:v>346.11945600000001</c:v>
                </c:pt>
                <c:pt idx="12">
                  <c:v>346.11945600000001</c:v>
                </c:pt>
                <c:pt idx="13">
                  <c:v>346.11945600000001</c:v>
                </c:pt>
                <c:pt idx="14">
                  <c:v>346.11945600000001</c:v>
                </c:pt>
                <c:pt idx="15">
                  <c:v>346.11945600000001</c:v>
                </c:pt>
                <c:pt idx="16">
                  <c:v>346.11945600000001</c:v>
                </c:pt>
                <c:pt idx="17">
                  <c:v>346.11945600000001</c:v>
                </c:pt>
                <c:pt idx="18">
                  <c:v>346.11945600000001</c:v>
                </c:pt>
                <c:pt idx="19">
                  <c:v>346.11945600000001</c:v>
                </c:pt>
                <c:pt idx="20">
                  <c:v>346.11945600000001</c:v>
                </c:pt>
                <c:pt idx="21">
                  <c:v>346.11945600000001</c:v>
                </c:pt>
                <c:pt idx="22">
                  <c:v>346.11945600000001</c:v>
                </c:pt>
                <c:pt idx="23">
                  <c:v>377.15262000000001</c:v>
                </c:pt>
                <c:pt idx="24">
                  <c:v>377.15262000000001</c:v>
                </c:pt>
                <c:pt idx="25">
                  <c:v>377.15262000000001</c:v>
                </c:pt>
                <c:pt idx="26">
                  <c:v>377.15262000000001</c:v>
                </c:pt>
                <c:pt idx="27">
                  <c:v>377.15262000000001</c:v>
                </c:pt>
                <c:pt idx="28">
                  <c:v>377.15262000000001</c:v>
                </c:pt>
                <c:pt idx="29">
                  <c:v>377.15262000000001</c:v>
                </c:pt>
                <c:pt idx="30">
                  <c:v>377.15262000000001</c:v>
                </c:pt>
                <c:pt idx="31">
                  <c:v>377.15262000000001</c:v>
                </c:pt>
                <c:pt idx="32">
                  <c:v>377.15262000000001</c:v>
                </c:pt>
                <c:pt idx="33">
                  <c:v>377.15262000000001</c:v>
                </c:pt>
                <c:pt idx="34">
                  <c:v>377.15262000000001</c:v>
                </c:pt>
                <c:pt idx="35">
                  <c:v>377.15262000000001</c:v>
                </c:pt>
                <c:pt idx="36">
                  <c:v>377.15262000000001</c:v>
                </c:pt>
                <c:pt idx="37">
                  <c:v>377.15262000000001</c:v>
                </c:pt>
                <c:pt idx="38">
                  <c:v>377.15262000000001</c:v>
                </c:pt>
                <c:pt idx="39">
                  <c:v>377.15262000000001</c:v>
                </c:pt>
                <c:pt idx="40">
                  <c:v>377.15262000000001</c:v>
                </c:pt>
                <c:pt idx="41">
                  <c:v>377.15262000000001</c:v>
                </c:pt>
                <c:pt idx="42">
                  <c:v>377.15262000000001</c:v>
                </c:pt>
                <c:pt idx="43">
                  <c:v>377.15262000000001</c:v>
                </c:pt>
                <c:pt idx="44">
                  <c:v>377.15262000000001</c:v>
                </c:pt>
                <c:pt idx="45">
                  <c:v>377.15262000000001</c:v>
                </c:pt>
                <c:pt idx="46">
                  <c:v>355.050816</c:v>
                </c:pt>
                <c:pt idx="47">
                  <c:v>355.050816</c:v>
                </c:pt>
                <c:pt idx="48">
                  <c:v>355.050816</c:v>
                </c:pt>
                <c:pt idx="49">
                  <c:v>355.050816</c:v>
                </c:pt>
                <c:pt idx="50">
                  <c:v>355.050816</c:v>
                </c:pt>
                <c:pt idx="51">
                  <c:v>355.050816</c:v>
                </c:pt>
                <c:pt idx="52">
                  <c:v>355.050816</c:v>
                </c:pt>
                <c:pt idx="53">
                  <c:v>355.050816</c:v>
                </c:pt>
                <c:pt idx="54">
                  <c:v>355.050816</c:v>
                </c:pt>
                <c:pt idx="55">
                  <c:v>355.050816</c:v>
                </c:pt>
                <c:pt idx="56">
                  <c:v>355.050816</c:v>
                </c:pt>
                <c:pt idx="57">
                  <c:v>355.050816</c:v>
                </c:pt>
                <c:pt idx="58">
                  <c:v>355.050816</c:v>
                </c:pt>
                <c:pt idx="59">
                  <c:v>355.050816</c:v>
                </c:pt>
                <c:pt idx="60">
                  <c:v>355.050816</c:v>
                </c:pt>
                <c:pt idx="61">
                  <c:v>355.050816</c:v>
                </c:pt>
                <c:pt idx="62">
                  <c:v>355.050816</c:v>
                </c:pt>
                <c:pt idx="63">
                  <c:v>355.050816</c:v>
                </c:pt>
                <c:pt idx="64">
                  <c:v>355.050816</c:v>
                </c:pt>
                <c:pt idx="65">
                  <c:v>355.050816</c:v>
                </c:pt>
                <c:pt idx="66">
                  <c:v>355.050816</c:v>
                </c:pt>
                <c:pt idx="67">
                  <c:v>355.050816</c:v>
                </c:pt>
                <c:pt idx="68">
                  <c:v>359.32522799999998</c:v>
                </c:pt>
                <c:pt idx="69">
                  <c:v>359.32522799999998</c:v>
                </c:pt>
                <c:pt idx="70">
                  <c:v>359.32522799999998</c:v>
                </c:pt>
                <c:pt idx="71">
                  <c:v>359.32522799999998</c:v>
                </c:pt>
                <c:pt idx="72">
                  <c:v>359.32522799999998</c:v>
                </c:pt>
                <c:pt idx="73">
                  <c:v>359.32522799999998</c:v>
                </c:pt>
                <c:pt idx="74">
                  <c:v>359.32522799999998</c:v>
                </c:pt>
                <c:pt idx="75">
                  <c:v>359.32522799999998</c:v>
                </c:pt>
                <c:pt idx="76">
                  <c:v>359.32522799999998</c:v>
                </c:pt>
                <c:pt idx="77">
                  <c:v>359.32522799999998</c:v>
                </c:pt>
                <c:pt idx="78">
                  <c:v>359.32522799999998</c:v>
                </c:pt>
                <c:pt idx="79">
                  <c:v>359.32522799999998</c:v>
                </c:pt>
                <c:pt idx="80">
                  <c:v>359.32522799999998</c:v>
                </c:pt>
                <c:pt idx="81">
                  <c:v>359.32522799999998</c:v>
                </c:pt>
                <c:pt idx="82">
                  <c:v>359.32522799999998</c:v>
                </c:pt>
                <c:pt idx="83">
                  <c:v>359.32522799999998</c:v>
                </c:pt>
                <c:pt idx="84">
                  <c:v>359.32522799999998</c:v>
                </c:pt>
                <c:pt idx="85">
                  <c:v>359.32522799999998</c:v>
                </c:pt>
                <c:pt idx="86">
                  <c:v>359.32522799999998</c:v>
                </c:pt>
                <c:pt idx="87">
                  <c:v>359.32522799999998</c:v>
                </c:pt>
                <c:pt idx="88">
                  <c:v>359.32522799999998</c:v>
                </c:pt>
                <c:pt idx="89">
                  <c:v>359.32522799999998</c:v>
                </c:pt>
                <c:pt idx="90">
                  <c:v>360.37154399999997</c:v>
                </c:pt>
                <c:pt idx="91">
                  <c:v>360.37154399999997</c:v>
                </c:pt>
                <c:pt idx="92">
                  <c:v>360.37154399999997</c:v>
                </c:pt>
                <c:pt idx="93">
                  <c:v>360.37154399999997</c:v>
                </c:pt>
                <c:pt idx="94">
                  <c:v>360.37154399999997</c:v>
                </c:pt>
                <c:pt idx="95">
                  <c:v>360.37154399999997</c:v>
                </c:pt>
                <c:pt idx="96">
                  <c:v>360.37154399999997</c:v>
                </c:pt>
                <c:pt idx="97">
                  <c:v>360.37154399999997</c:v>
                </c:pt>
                <c:pt idx="98">
                  <c:v>360.37154399999997</c:v>
                </c:pt>
                <c:pt idx="99">
                  <c:v>360.37154399999997</c:v>
                </c:pt>
                <c:pt idx="100">
                  <c:v>360.37154399999997</c:v>
                </c:pt>
                <c:pt idx="101">
                  <c:v>360.37154399999997</c:v>
                </c:pt>
                <c:pt idx="102">
                  <c:v>360.37154399999997</c:v>
                </c:pt>
                <c:pt idx="103">
                  <c:v>360.37154399999997</c:v>
                </c:pt>
                <c:pt idx="104">
                  <c:v>360.37154399999997</c:v>
                </c:pt>
                <c:pt idx="105">
                  <c:v>360.37154399999997</c:v>
                </c:pt>
                <c:pt idx="106">
                  <c:v>360.37154399999997</c:v>
                </c:pt>
                <c:pt idx="107">
                  <c:v>360.37154399999997</c:v>
                </c:pt>
                <c:pt idx="108">
                  <c:v>360.37154399999997</c:v>
                </c:pt>
                <c:pt idx="109">
                  <c:v>360.37154399999997</c:v>
                </c:pt>
                <c:pt idx="110">
                  <c:v>360.37154399999997</c:v>
                </c:pt>
                <c:pt idx="111">
                  <c:v>360.37154399999997</c:v>
                </c:pt>
                <c:pt idx="112">
                  <c:v>360.37154399999997</c:v>
                </c:pt>
                <c:pt idx="113">
                  <c:v>304.61512799999997</c:v>
                </c:pt>
                <c:pt idx="114">
                  <c:v>304.61512799999997</c:v>
                </c:pt>
                <c:pt idx="115">
                  <c:v>304.61512799999997</c:v>
                </c:pt>
                <c:pt idx="116">
                  <c:v>304.61512799999997</c:v>
                </c:pt>
                <c:pt idx="117">
                  <c:v>304.61512799999997</c:v>
                </c:pt>
                <c:pt idx="118">
                  <c:v>304.61512799999997</c:v>
                </c:pt>
                <c:pt idx="119">
                  <c:v>304.61512799999997</c:v>
                </c:pt>
                <c:pt idx="120">
                  <c:v>304.61512799999997</c:v>
                </c:pt>
                <c:pt idx="121">
                  <c:v>304.61512799999997</c:v>
                </c:pt>
                <c:pt idx="122">
                  <c:v>304.61512799999997</c:v>
                </c:pt>
                <c:pt idx="123">
                  <c:v>304.61512799999997</c:v>
                </c:pt>
                <c:pt idx="124">
                  <c:v>304.61512799999997</c:v>
                </c:pt>
                <c:pt idx="125">
                  <c:v>304.61512799999997</c:v>
                </c:pt>
                <c:pt idx="126">
                  <c:v>304.61512799999997</c:v>
                </c:pt>
                <c:pt idx="127">
                  <c:v>304.61512799999997</c:v>
                </c:pt>
                <c:pt idx="128">
                  <c:v>304.61512799999997</c:v>
                </c:pt>
                <c:pt idx="129">
                  <c:v>304.61512799999997</c:v>
                </c:pt>
                <c:pt idx="130">
                  <c:v>304.61512799999997</c:v>
                </c:pt>
                <c:pt idx="131">
                  <c:v>304.61512799999997</c:v>
                </c:pt>
                <c:pt idx="132">
                  <c:v>304.61512799999997</c:v>
                </c:pt>
                <c:pt idx="133">
                  <c:v>294.59908799999999</c:v>
                </c:pt>
                <c:pt idx="134">
                  <c:v>294.59908799999999</c:v>
                </c:pt>
                <c:pt idx="135">
                  <c:v>294.59908799999999</c:v>
                </c:pt>
                <c:pt idx="136">
                  <c:v>294.59908799999999</c:v>
                </c:pt>
                <c:pt idx="137">
                  <c:v>294.59908799999999</c:v>
                </c:pt>
                <c:pt idx="138">
                  <c:v>294.59908799999999</c:v>
                </c:pt>
                <c:pt idx="139">
                  <c:v>294.59908799999999</c:v>
                </c:pt>
                <c:pt idx="140">
                  <c:v>294.59908799999999</c:v>
                </c:pt>
                <c:pt idx="141">
                  <c:v>294.59908799999999</c:v>
                </c:pt>
                <c:pt idx="142">
                  <c:v>294.59908799999999</c:v>
                </c:pt>
                <c:pt idx="143">
                  <c:v>294.59908799999999</c:v>
                </c:pt>
                <c:pt idx="144">
                  <c:v>294.59908799999999</c:v>
                </c:pt>
                <c:pt idx="145">
                  <c:v>294.59908799999999</c:v>
                </c:pt>
                <c:pt idx="146">
                  <c:v>294.59908799999999</c:v>
                </c:pt>
                <c:pt idx="147">
                  <c:v>294.59908799999999</c:v>
                </c:pt>
                <c:pt idx="148">
                  <c:v>294.59908799999999</c:v>
                </c:pt>
                <c:pt idx="149">
                  <c:v>294.59908799999999</c:v>
                </c:pt>
                <c:pt idx="150">
                  <c:v>294.59908799999999</c:v>
                </c:pt>
                <c:pt idx="151">
                  <c:v>300.100596</c:v>
                </c:pt>
                <c:pt idx="152">
                  <c:v>300.100596</c:v>
                </c:pt>
                <c:pt idx="153">
                  <c:v>300.100596</c:v>
                </c:pt>
                <c:pt idx="154">
                  <c:v>300.100596</c:v>
                </c:pt>
                <c:pt idx="155">
                  <c:v>300.100596</c:v>
                </c:pt>
                <c:pt idx="156">
                  <c:v>300.100596</c:v>
                </c:pt>
                <c:pt idx="157">
                  <c:v>300.100596</c:v>
                </c:pt>
                <c:pt idx="158">
                  <c:v>300.100596</c:v>
                </c:pt>
                <c:pt idx="159">
                  <c:v>300.100596</c:v>
                </c:pt>
                <c:pt idx="160">
                  <c:v>300.100596</c:v>
                </c:pt>
                <c:pt idx="161">
                  <c:v>300.100596</c:v>
                </c:pt>
                <c:pt idx="162">
                  <c:v>300.100596</c:v>
                </c:pt>
                <c:pt idx="163">
                  <c:v>300.100596</c:v>
                </c:pt>
                <c:pt idx="164">
                  <c:v>300.100596</c:v>
                </c:pt>
                <c:pt idx="165">
                  <c:v>300.100596</c:v>
                </c:pt>
                <c:pt idx="166">
                  <c:v>300.100596</c:v>
                </c:pt>
                <c:pt idx="167">
                  <c:v>300.100596</c:v>
                </c:pt>
                <c:pt idx="168">
                  <c:v>300.100596</c:v>
                </c:pt>
                <c:pt idx="169">
                  <c:v>300.100596</c:v>
                </c:pt>
                <c:pt idx="170">
                  <c:v>300.100596</c:v>
                </c:pt>
                <c:pt idx="171">
                  <c:v>300.100596</c:v>
                </c:pt>
                <c:pt idx="172">
                  <c:v>300.100596</c:v>
                </c:pt>
                <c:pt idx="173">
                  <c:v>300.100596</c:v>
                </c:pt>
                <c:pt idx="174">
                  <c:v>292.15096800000003</c:v>
                </c:pt>
                <c:pt idx="175">
                  <c:v>292.15096800000003</c:v>
                </c:pt>
                <c:pt idx="176">
                  <c:v>292.15096800000003</c:v>
                </c:pt>
                <c:pt idx="177">
                  <c:v>292.15096800000003</c:v>
                </c:pt>
                <c:pt idx="178">
                  <c:v>292.15096800000003</c:v>
                </c:pt>
                <c:pt idx="179">
                  <c:v>292.15096800000003</c:v>
                </c:pt>
                <c:pt idx="180">
                  <c:v>292.15096800000003</c:v>
                </c:pt>
                <c:pt idx="181">
                  <c:v>292.15096800000003</c:v>
                </c:pt>
                <c:pt idx="182">
                  <c:v>292.15096800000003</c:v>
                </c:pt>
                <c:pt idx="183">
                  <c:v>292.15096800000003</c:v>
                </c:pt>
                <c:pt idx="184">
                  <c:v>292.15096800000003</c:v>
                </c:pt>
                <c:pt idx="185">
                  <c:v>292.15096800000003</c:v>
                </c:pt>
                <c:pt idx="186">
                  <c:v>292.15096800000003</c:v>
                </c:pt>
                <c:pt idx="187">
                  <c:v>292.15096800000003</c:v>
                </c:pt>
                <c:pt idx="188">
                  <c:v>292.15096800000003</c:v>
                </c:pt>
                <c:pt idx="189">
                  <c:v>292.15096800000003</c:v>
                </c:pt>
                <c:pt idx="190">
                  <c:v>292.15096800000003</c:v>
                </c:pt>
                <c:pt idx="191">
                  <c:v>292.15096800000003</c:v>
                </c:pt>
                <c:pt idx="192">
                  <c:v>292.15096800000003</c:v>
                </c:pt>
                <c:pt idx="193">
                  <c:v>292.15096800000003</c:v>
                </c:pt>
                <c:pt idx="194">
                  <c:v>292.15096800000003</c:v>
                </c:pt>
                <c:pt idx="195">
                  <c:v>292.15096800000003</c:v>
                </c:pt>
                <c:pt idx="196">
                  <c:v>272.73905999999999</c:v>
                </c:pt>
                <c:pt idx="197">
                  <c:v>272.73905999999999</c:v>
                </c:pt>
                <c:pt idx="198">
                  <c:v>272.73905999999999</c:v>
                </c:pt>
                <c:pt idx="199">
                  <c:v>272.73905999999999</c:v>
                </c:pt>
                <c:pt idx="200">
                  <c:v>272.73905999999999</c:v>
                </c:pt>
                <c:pt idx="201">
                  <c:v>272.73905999999999</c:v>
                </c:pt>
                <c:pt idx="202">
                  <c:v>272.73905999999999</c:v>
                </c:pt>
                <c:pt idx="203">
                  <c:v>272.73905999999999</c:v>
                </c:pt>
                <c:pt idx="204">
                  <c:v>272.73905999999999</c:v>
                </c:pt>
                <c:pt idx="205">
                  <c:v>272.73905999999999</c:v>
                </c:pt>
                <c:pt idx="206">
                  <c:v>272.73905999999999</c:v>
                </c:pt>
                <c:pt idx="207">
                  <c:v>272.73905999999999</c:v>
                </c:pt>
                <c:pt idx="208">
                  <c:v>272.73905999999999</c:v>
                </c:pt>
                <c:pt idx="209">
                  <c:v>272.73905999999999</c:v>
                </c:pt>
                <c:pt idx="210">
                  <c:v>272.73905999999999</c:v>
                </c:pt>
                <c:pt idx="211">
                  <c:v>272.73905999999999</c:v>
                </c:pt>
                <c:pt idx="212">
                  <c:v>272.73905999999999</c:v>
                </c:pt>
                <c:pt idx="213">
                  <c:v>272.73905999999999</c:v>
                </c:pt>
                <c:pt idx="214">
                  <c:v>272.73905999999999</c:v>
                </c:pt>
                <c:pt idx="215">
                  <c:v>250.77691199999998</c:v>
                </c:pt>
                <c:pt idx="216">
                  <c:v>250.77691199999998</c:v>
                </c:pt>
                <c:pt idx="217">
                  <c:v>250.77691199999998</c:v>
                </c:pt>
                <c:pt idx="218">
                  <c:v>250.77691199999998</c:v>
                </c:pt>
                <c:pt idx="219">
                  <c:v>250.77691199999998</c:v>
                </c:pt>
                <c:pt idx="220">
                  <c:v>250.77691199999998</c:v>
                </c:pt>
                <c:pt idx="221">
                  <c:v>250.77691199999998</c:v>
                </c:pt>
                <c:pt idx="222">
                  <c:v>250.77691199999998</c:v>
                </c:pt>
                <c:pt idx="223">
                  <c:v>250.77691199999998</c:v>
                </c:pt>
                <c:pt idx="224">
                  <c:v>250.77691199999998</c:v>
                </c:pt>
                <c:pt idx="225">
                  <c:v>250.77691199999998</c:v>
                </c:pt>
                <c:pt idx="226">
                  <c:v>250.77691199999998</c:v>
                </c:pt>
                <c:pt idx="227">
                  <c:v>250.77691199999998</c:v>
                </c:pt>
                <c:pt idx="228">
                  <c:v>250.77691199999998</c:v>
                </c:pt>
                <c:pt idx="229">
                  <c:v>250.77691199999998</c:v>
                </c:pt>
                <c:pt idx="230">
                  <c:v>250.77691199999998</c:v>
                </c:pt>
                <c:pt idx="231">
                  <c:v>250.77691199999998</c:v>
                </c:pt>
                <c:pt idx="232">
                  <c:v>250.77691199999998</c:v>
                </c:pt>
                <c:pt idx="233">
                  <c:v>250.77691199999998</c:v>
                </c:pt>
                <c:pt idx="234">
                  <c:v>250.77691199999998</c:v>
                </c:pt>
                <c:pt idx="235">
                  <c:v>250.77691199999998</c:v>
                </c:pt>
                <c:pt idx="236">
                  <c:v>250.77691199999998</c:v>
                </c:pt>
                <c:pt idx="237">
                  <c:v>227.577732</c:v>
                </c:pt>
                <c:pt idx="238">
                  <c:v>227.577732</c:v>
                </c:pt>
                <c:pt idx="239">
                  <c:v>227.577732</c:v>
                </c:pt>
                <c:pt idx="240">
                  <c:v>227.577732</c:v>
                </c:pt>
                <c:pt idx="241">
                  <c:v>227.577732</c:v>
                </c:pt>
                <c:pt idx="242">
                  <c:v>227.577732</c:v>
                </c:pt>
                <c:pt idx="243">
                  <c:v>227.577732</c:v>
                </c:pt>
                <c:pt idx="244">
                  <c:v>227.577732</c:v>
                </c:pt>
                <c:pt idx="245">
                  <c:v>227.577732</c:v>
                </c:pt>
                <c:pt idx="246">
                  <c:v>227.577732</c:v>
                </c:pt>
                <c:pt idx="247">
                  <c:v>227.577732</c:v>
                </c:pt>
                <c:pt idx="248">
                  <c:v>227.577732</c:v>
                </c:pt>
                <c:pt idx="249">
                  <c:v>227.577732</c:v>
                </c:pt>
                <c:pt idx="250">
                  <c:v>227.577732</c:v>
                </c:pt>
                <c:pt idx="251">
                  <c:v>227.577732</c:v>
                </c:pt>
                <c:pt idx="252">
                  <c:v>227.577732</c:v>
                </c:pt>
                <c:pt idx="253">
                  <c:v>227.577732</c:v>
                </c:pt>
                <c:pt idx="254">
                  <c:v>227.577732</c:v>
                </c:pt>
                <c:pt idx="255">
                  <c:v>227.577732</c:v>
                </c:pt>
                <c:pt idx="256">
                  <c:v>227.577732</c:v>
                </c:pt>
                <c:pt idx="257">
                  <c:v>221.29900799999999</c:v>
                </c:pt>
                <c:pt idx="258">
                  <c:v>221.29900799999999</c:v>
                </c:pt>
                <c:pt idx="259">
                  <c:v>221.29900799999999</c:v>
                </c:pt>
                <c:pt idx="260">
                  <c:v>221.29900799999999</c:v>
                </c:pt>
                <c:pt idx="261">
                  <c:v>221.29900799999999</c:v>
                </c:pt>
                <c:pt idx="262">
                  <c:v>221.29900799999999</c:v>
                </c:pt>
                <c:pt idx="263">
                  <c:v>221.29900799999999</c:v>
                </c:pt>
                <c:pt idx="264">
                  <c:v>221.29900799999999</c:v>
                </c:pt>
                <c:pt idx="265">
                  <c:v>221.29900799999999</c:v>
                </c:pt>
                <c:pt idx="266">
                  <c:v>221.29900799999999</c:v>
                </c:pt>
                <c:pt idx="267">
                  <c:v>221.29900799999999</c:v>
                </c:pt>
                <c:pt idx="268">
                  <c:v>221.29900799999999</c:v>
                </c:pt>
                <c:pt idx="269">
                  <c:v>221.29900799999999</c:v>
                </c:pt>
                <c:pt idx="270">
                  <c:v>221.29900799999999</c:v>
                </c:pt>
                <c:pt idx="271">
                  <c:v>221.29900799999999</c:v>
                </c:pt>
                <c:pt idx="272">
                  <c:v>221.29900799999999</c:v>
                </c:pt>
                <c:pt idx="273">
                  <c:v>221.29900799999999</c:v>
                </c:pt>
                <c:pt idx="274">
                  <c:v>221.29900799999999</c:v>
                </c:pt>
                <c:pt idx="275">
                  <c:v>221.29900799999999</c:v>
                </c:pt>
                <c:pt idx="276">
                  <c:v>221.29900799999999</c:v>
                </c:pt>
                <c:pt idx="277">
                  <c:v>221.29900799999999</c:v>
                </c:pt>
                <c:pt idx="278">
                  <c:v>221.29900799999999</c:v>
                </c:pt>
                <c:pt idx="279">
                  <c:v>234.03447600000001</c:v>
                </c:pt>
                <c:pt idx="280">
                  <c:v>234.03447600000001</c:v>
                </c:pt>
                <c:pt idx="281">
                  <c:v>234.03447600000001</c:v>
                </c:pt>
                <c:pt idx="282">
                  <c:v>234.03447600000001</c:v>
                </c:pt>
                <c:pt idx="283">
                  <c:v>234.03447600000001</c:v>
                </c:pt>
                <c:pt idx="284">
                  <c:v>234.03447600000001</c:v>
                </c:pt>
                <c:pt idx="285">
                  <c:v>234.03447600000001</c:v>
                </c:pt>
                <c:pt idx="286">
                  <c:v>234.03447600000001</c:v>
                </c:pt>
                <c:pt idx="287">
                  <c:v>234.03447600000001</c:v>
                </c:pt>
                <c:pt idx="288">
                  <c:v>234.03447600000001</c:v>
                </c:pt>
                <c:pt idx="289">
                  <c:v>234.03447600000001</c:v>
                </c:pt>
                <c:pt idx="290">
                  <c:v>234.03447600000001</c:v>
                </c:pt>
                <c:pt idx="291">
                  <c:v>234.03447600000001</c:v>
                </c:pt>
                <c:pt idx="292">
                  <c:v>234.03447600000001</c:v>
                </c:pt>
                <c:pt idx="293">
                  <c:v>234.03447600000001</c:v>
                </c:pt>
                <c:pt idx="294">
                  <c:v>234.011844</c:v>
                </c:pt>
                <c:pt idx="295">
                  <c:v>234.011844</c:v>
                </c:pt>
                <c:pt idx="296">
                  <c:v>234.011844</c:v>
                </c:pt>
                <c:pt idx="297">
                  <c:v>234.011844</c:v>
                </c:pt>
                <c:pt idx="298">
                  <c:v>234.011844</c:v>
                </c:pt>
                <c:pt idx="299">
                  <c:v>234.011844</c:v>
                </c:pt>
                <c:pt idx="300">
                  <c:v>234.011844</c:v>
                </c:pt>
                <c:pt idx="301">
                  <c:v>234.011844</c:v>
                </c:pt>
                <c:pt idx="302">
                  <c:v>234.011844</c:v>
                </c:pt>
                <c:pt idx="303">
                  <c:v>234.011844</c:v>
                </c:pt>
                <c:pt idx="304">
                  <c:v>234.011844</c:v>
                </c:pt>
                <c:pt idx="305">
                  <c:v>234.011844</c:v>
                </c:pt>
                <c:pt idx="306">
                  <c:v>234.011844</c:v>
                </c:pt>
                <c:pt idx="307">
                  <c:v>234.011844</c:v>
                </c:pt>
                <c:pt idx="308">
                  <c:v>234.011844</c:v>
                </c:pt>
                <c:pt idx="309">
                  <c:v>234.011844</c:v>
                </c:pt>
                <c:pt idx="310">
                  <c:v>234.011844</c:v>
                </c:pt>
                <c:pt idx="311">
                  <c:v>234.011844</c:v>
                </c:pt>
                <c:pt idx="312">
                  <c:v>234.011844</c:v>
                </c:pt>
                <c:pt idx="313">
                  <c:v>234.011844</c:v>
                </c:pt>
                <c:pt idx="314">
                  <c:v>234.011844</c:v>
                </c:pt>
                <c:pt idx="315">
                  <c:v>234.011844</c:v>
                </c:pt>
                <c:pt idx="316">
                  <c:v>234.011844</c:v>
                </c:pt>
                <c:pt idx="317">
                  <c:v>234.011844</c:v>
                </c:pt>
                <c:pt idx="318">
                  <c:v>234.011844</c:v>
                </c:pt>
                <c:pt idx="319">
                  <c:v>234.011844</c:v>
                </c:pt>
                <c:pt idx="320">
                  <c:v>234.011844</c:v>
                </c:pt>
                <c:pt idx="321">
                  <c:v>234.011844</c:v>
                </c:pt>
                <c:pt idx="322">
                  <c:v>234.011844</c:v>
                </c:pt>
                <c:pt idx="323">
                  <c:v>231.31698</c:v>
                </c:pt>
                <c:pt idx="324">
                  <c:v>231.31698</c:v>
                </c:pt>
                <c:pt idx="325">
                  <c:v>231.31698</c:v>
                </c:pt>
                <c:pt idx="326">
                  <c:v>231.31698</c:v>
                </c:pt>
                <c:pt idx="327">
                  <c:v>231.31698</c:v>
                </c:pt>
                <c:pt idx="328">
                  <c:v>231.31698</c:v>
                </c:pt>
                <c:pt idx="329">
                  <c:v>231.31698</c:v>
                </c:pt>
                <c:pt idx="330">
                  <c:v>231.31698</c:v>
                </c:pt>
                <c:pt idx="331">
                  <c:v>231.31698</c:v>
                </c:pt>
                <c:pt idx="332">
                  <c:v>231.31698</c:v>
                </c:pt>
                <c:pt idx="333">
                  <c:v>231.31698</c:v>
                </c:pt>
                <c:pt idx="334">
                  <c:v>231.31698</c:v>
                </c:pt>
                <c:pt idx="335">
                  <c:v>231.31698</c:v>
                </c:pt>
                <c:pt idx="336">
                  <c:v>231.31698</c:v>
                </c:pt>
                <c:pt idx="337">
                  <c:v>231.31698</c:v>
                </c:pt>
                <c:pt idx="338">
                  <c:v>231.31698</c:v>
                </c:pt>
                <c:pt idx="339">
                  <c:v>231.31698</c:v>
                </c:pt>
                <c:pt idx="340">
                  <c:v>231.31698</c:v>
                </c:pt>
                <c:pt idx="341">
                  <c:v>231.31698</c:v>
                </c:pt>
                <c:pt idx="342">
                  <c:v>233.94367199999999</c:v>
                </c:pt>
                <c:pt idx="343">
                  <c:v>233.94367199999999</c:v>
                </c:pt>
                <c:pt idx="344">
                  <c:v>233.94367199999999</c:v>
                </c:pt>
                <c:pt idx="345">
                  <c:v>233.94367199999999</c:v>
                </c:pt>
                <c:pt idx="346">
                  <c:v>233.94367199999999</c:v>
                </c:pt>
                <c:pt idx="347">
                  <c:v>233.94367199999999</c:v>
                </c:pt>
                <c:pt idx="348">
                  <c:v>233.94367199999999</c:v>
                </c:pt>
                <c:pt idx="349">
                  <c:v>233.94367199999999</c:v>
                </c:pt>
                <c:pt idx="350">
                  <c:v>233.94367199999999</c:v>
                </c:pt>
                <c:pt idx="351">
                  <c:v>233.94367199999999</c:v>
                </c:pt>
                <c:pt idx="352">
                  <c:v>233.94367199999999</c:v>
                </c:pt>
                <c:pt idx="353">
                  <c:v>233.94367199999999</c:v>
                </c:pt>
                <c:pt idx="354">
                  <c:v>233.94367199999999</c:v>
                </c:pt>
                <c:pt idx="355">
                  <c:v>233.94367199999999</c:v>
                </c:pt>
                <c:pt idx="356">
                  <c:v>233.94367199999999</c:v>
                </c:pt>
                <c:pt idx="357">
                  <c:v>233.94367199999999</c:v>
                </c:pt>
                <c:pt idx="358">
                  <c:v>233.94367199999999</c:v>
                </c:pt>
                <c:pt idx="359">
                  <c:v>233.94367199999999</c:v>
                </c:pt>
                <c:pt idx="360">
                  <c:v>233.94367199999999</c:v>
                </c:pt>
                <c:pt idx="361">
                  <c:v>233.94367199999999</c:v>
                </c:pt>
                <c:pt idx="362">
                  <c:v>233.94367199999999</c:v>
                </c:pt>
                <c:pt idx="363">
                  <c:v>233.94367199999999</c:v>
                </c:pt>
                <c:pt idx="364">
                  <c:v>233.94367199999999</c:v>
                </c:pt>
                <c:pt idx="365">
                  <c:v>233.94367199999999</c:v>
                </c:pt>
                <c:pt idx="366">
                  <c:v>233.94367199999999</c:v>
                </c:pt>
                <c:pt idx="367">
                  <c:v>233.94367199999999</c:v>
                </c:pt>
                <c:pt idx="368">
                  <c:v>233.94367199999999</c:v>
                </c:pt>
                <c:pt idx="369">
                  <c:v>233.94367199999999</c:v>
                </c:pt>
                <c:pt idx="370">
                  <c:v>233.94367199999999</c:v>
                </c:pt>
                <c:pt idx="371">
                  <c:v>233.94367199999999</c:v>
                </c:pt>
                <c:pt idx="372">
                  <c:v>233.94367199999999</c:v>
                </c:pt>
                <c:pt idx="373">
                  <c:v>233.94367199999999</c:v>
                </c:pt>
                <c:pt idx="374">
                  <c:v>233.94367199999999</c:v>
                </c:pt>
                <c:pt idx="375">
                  <c:v>233.94367199999999</c:v>
                </c:pt>
                <c:pt idx="376">
                  <c:v>233.94367199999999</c:v>
                </c:pt>
                <c:pt idx="377">
                  <c:v>233.94367199999999</c:v>
                </c:pt>
                <c:pt idx="378">
                  <c:v>233.94367199999999</c:v>
                </c:pt>
                <c:pt idx="379">
                  <c:v>233.94367199999999</c:v>
                </c:pt>
                <c:pt idx="380">
                  <c:v>233.94367199999999</c:v>
                </c:pt>
                <c:pt idx="381">
                  <c:v>233.94367199999999</c:v>
                </c:pt>
                <c:pt idx="382">
                  <c:v>233.94367199999999</c:v>
                </c:pt>
                <c:pt idx="383">
                  <c:v>233.94367199999999</c:v>
                </c:pt>
                <c:pt idx="384">
                  <c:v>233.94367199999999</c:v>
                </c:pt>
                <c:pt idx="385">
                  <c:v>233.94367199999999</c:v>
                </c:pt>
                <c:pt idx="386">
                  <c:v>233.94367199999999</c:v>
                </c:pt>
                <c:pt idx="387">
                  <c:v>233.94367199999999</c:v>
                </c:pt>
                <c:pt idx="388">
                  <c:v>233.94367199999999</c:v>
                </c:pt>
                <c:pt idx="389">
                  <c:v>223.232664</c:v>
                </c:pt>
                <c:pt idx="390">
                  <c:v>223.232664</c:v>
                </c:pt>
                <c:pt idx="391">
                  <c:v>223.232664</c:v>
                </c:pt>
                <c:pt idx="392">
                  <c:v>223.232664</c:v>
                </c:pt>
                <c:pt idx="393">
                  <c:v>223.232664</c:v>
                </c:pt>
                <c:pt idx="394">
                  <c:v>223.232664</c:v>
                </c:pt>
                <c:pt idx="395">
                  <c:v>223.232664</c:v>
                </c:pt>
                <c:pt idx="396">
                  <c:v>215.953338</c:v>
                </c:pt>
                <c:pt idx="397">
                  <c:v>215.953338</c:v>
                </c:pt>
                <c:pt idx="398">
                  <c:v>215.953338</c:v>
                </c:pt>
                <c:pt idx="399">
                  <c:v>215.953338</c:v>
                </c:pt>
                <c:pt idx="400">
                  <c:v>215.953338</c:v>
                </c:pt>
                <c:pt idx="401">
                  <c:v>215.953338</c:v>
                </c:pt>
                <c:pt idx="402">
                  <c:v>215.953338</c:v>
                </c:pt>
                <c:pt idx="403">
                  <c:v>215.953338</c:v>
                </c:pt>
                <c:pt idx="404">
                  <c:v>215.953338</c:v>
                </c:pt>
                <c:pt idx="405">
                  <c:v>215.953338</c:v>
                </c:pt>
                <c:pt idx="406">
                  <c:v>215.953338</c:v>
                </c:pt>
                <c:pt idx="407">
                  <c:v>215.953338</c:v>
                </c:pt>
                <c:pt idx="408">
                  <c:v>215.953338</c:v>
                </c:pt>
                <c:pt idx="409">
                  <c:v>215.953338</c:v>
                </c:pt>
                <c:pt idx="410">
                  <c:v>215.953338</c:v>
                </c:pt>
                <c:pt idx="411">
                  <c:v>215.953338</c:v>
                </c:pt>
                <c:pt idx="412">
                  <c:v>215.953338</c:v>
                </c:pt>
                <c:pt idx="413">
                  <c:v>215.953338</c:v>
                </c:pt>
                <c:pt idx="414">
                  <c:v>215.953338</c:v>
                </c:pt>
                <c:pt idx="415">
                  <c:v>215.953338</c:v>
                </c:pt>
                <c:pt idx="416">
                  <c:v>215.953338</c:v>
                </c:pt>
                <c:pt idx="417">
                  <c:v>244.89373500000002</c:v>
                </c:pt>
                <c:pt idx="418">
                  <c:v>244.89373500000002</c:v>
                </c:pt>
                <c:pt idx="419">
                  <c:v>244.89373500000002</c:v>
                </c:pt>
                <c:pt idx="420">
                  <c:v>244.89373500000002</c:v>
                </c:pt>
                <c:pt idx="421">
                  <c:v>244.89373500000002</c:v>
                </c:pt>
                <c:pt idx="422">
                  <c:v>244.89373500000002</c:v>
                </c:pt>
                <c:pt idx="423">
                  <c:v>244.89373500000002</c:v>
                </c:pt>
                <c:pt idx="424">
                  <c:v>244.89373500000002</c:v>
                </c:pt>
                <c:pt idx="425">
                  <c:v>244.89373500000002</c:v>
                </c:pt>
                <c:pt idx="426">
                  <c:v>244.89373500000002</c:v>
                </c:pt>
                <c:pt idx="427">
                  <c:v>244.89373500000002</c:v>
                </c:pt>
                <c:pt idx="428">
                  <c:v>244.89373500000002</c:v>
                </c:pt>
                <c:pt idx="429">
                  <c:v>244.89373500000002</c:v>
                </c:pt>
                <c:pt idx="430">
                  <c:v>244.89373500000002</c:v>
                </c:pt>
                <c:pt idx="431">
                  <c:v>244.89373500000002</c:v>
                </c:pt>
                <c:pt idx="432">
                  <c:v>244.89373500000002</c:v>
                </c:pt>
                <c:pt idx="433">
                  <c:v>244.89373500000002</c:v>
                </c:pt>
                <c:pt idx="434">
                  <c:v>244.89373500000002</c:v>
                </c:pt>
                <c:pt idx="435">
                  <c:v>244.89373500000002</c:v>
                </c:pt>
                <c:pt idx="436">
                  <c:v>244.89373500000002</c:v>
                </c:pt>
                <c:pt idx="437">
                  <c:v>244.89373500000002</c:v>
                </c:pt>
                <c:pt idx="438">
                  <c:v>244.89373500000002</c:v>
                </c:pt>
                <c:pt idx="439">
                  <c:v>244.89373500000002</c:v>
                </c:pt>
                <c:pt idx="440">
                  <c:v>268.59559200000001</c:v>
                </c:pt>
                <c:pt idx="441">
                  <c:v>268.59559200000001</c:v>
                </c:pt>
                <c:pt idx="442">
                  <c:v>268.59559200000001</c:v>
                </c:pt>
                <c:pt idx="443">
                  <c:v>268.59559200000001</c:v>
                </c:pt>
                <c:pt idx="444">
                  <c:v>268.59559200000001</c:v>
                </c:pt>
                <c:pt idx="445">
                  <c:v>268.59559200000001</c:v>
                </c:pt>
                <c:pt idx="446">
                  <c:v>268.59559200000001</c:v>
                </c:pt>
                <c:pt idx="447">
                  <c:v>268.59559200000001</c:v>
                </c:pt>
                <c:pt idx="448">
                  <c:v>268.59559200000001</c:v>
                </c:pt>
                <c:pt idx="449">
                  <c:v>268.59559200000001</c:v>
                </c:pt>
                <c:pt idx="450">
                  <c:v>268.59559200000001</c:v>
                </c:pt>
                <c:pt idx="451">
                  <c:v>268.59559200000001</c:v>
                </c:pt>
                <c:pt idx="452">
                  <c:v>268.59559200000001</c:v>
                </c:pt>
                <c:pt idx="453">
                  <c:v>268.59559200000001</c:v>
                </c:pt>
                <c:pt idx="454">
                  <c:v>268.59559200000001</c:v>
                </c:pt>
                <c:pt idx="455">
                  <c:v>268.59559200000001</c:v>
                </c:pt>
                <c:pt idx="456">
                  <c:v>268.59559200000001</c:v>
                </c:pt>
                <c:pt idx="457">
                  <c:v>268.59559200000001</c:v>
                </c:pt>
                <c:pt idx="458">
                  <c:v>268.59559200000001</c:v>
                </c:pt>
                <c:pt idx="459">
                  <c:v>269.11730999999997</c:v>
                </c:pt>
                <c:pt idx="460">
                  <c:v>269.11730999999997</c:v>
                </c:pt>
                <c:pt idx="461">
                  <c:v>269.11730999999997</c:v>
                </c:pt>
                <c:pt idx="462">
                  <c:v>269.11730999999997</c:v>
                </c:pt>
                <c:pt idx="463">
                  <c:v>269.11730999999997</c:v>
                </c:pt>
                <c:pt idx="464">
                  <c:v>269.11730999999997</c:v>
                </c:pt>
                <c:pt idx="465">
                  <c:v>269.11730999999997</c:v>
                </c:pt>
                <c:pt idx="466">
                  <c:v>269.11730999999997</c:v>
                </c:pt>
                <c:pt idx="467">
                  <c:v>269.11730999999997</c:v>
                </c:pt>
                <c:pt idx="468">
                  <c:v>269.11730999999997</c:v>
                </c:pt>
                <c:pt idx="469">
                  <c:v>269.11730999999997</c:v>
                </c:pt>
                <c:pt idx="470">
                  <c:v>269.11730999999997</c:v>
                </c:pt>
                <c:pt idx="471">
                  <c:v>269.11730999999997</c:v>
                </c:pt>
                <c:pt idx="472">
                  <c:v>269.11730999999997</c:v>
                </c:pt>
                <c:pt idx="473">
                  <c:v>269.11730999999997</c:v>
                </c:pt>
                <c:pt idx="474">
                  <c:v>269.11730999999997</c:v>
                </c:pt>
                <c:pt idx="475">
                  <c:v>269.11730999999997</c:v>
                </c:pt>
                <c:pt idx="476">
                  <c:v>269.11730999999997</c:v>
                </c:pt>
                <c:pt idx="477">
                  <c:v>269.11730999999997</c:v>
                </c:pt>
                <c:pt idx="478">
                  <c:v>279.05424900000003</c:v>
                </c:pt>
                <c:pt idx="479">
                  <c:v>279.05424900000003</c:v>
                </c:pt>
                <c:pt idx="480">
                  <c:v>279.05424900000003</c:v>
                </c:pt>
                <c:pt idx="481">
                  <c:v>279.05424900000003</c:v>
                </c:pt>
                <c:pt idx="482">
                  <c:v>279.05424900000003</c:v>
                </c:pt>
                <c:pt idx="483">
                  <c:v>279.05424900000003</c:v>
                </c:pt>
                <c:pt idx="484">
                  <c:v>279.05424900000003</c:v>
                </c:pt>
                <c:pt idx="485">
                  <c:v>279.05424900000003</c:v>
                </c:pt>
                <c:pt idx="486">
                  <c:v>279.05424900000003</c:v>
                </c:pt>
                <c:pt idx="487">
                  <c:v>279.05424900000003</c:v>
                </c:pt>
                <c:pt idx="488">
                  <c:v>279.05424900000003</c:v>
                </c:pt>
                <c:pt idx="489">
                  <c:v>279.05424900000003</c:v>
                </c:pt>
                <c:pt idx="490">
                  <c:v>279.05424900000003</c:v>
                </c:pt>
                <c:pt idx="491">
                  <c:v>279.05424900000003</c:v>
                </c:pt>
                <c:pt idx="492">
                  <c:v>279.05424900000003</c:v>
                </c:pt>
                <c:pt idx="493">
                  <c:v>279.05424900000003</c:v>
                </c:pt>
                <c:pt idx="494">
                  <c:v>279.05424900000003</c:v>
                </c:pt>
                <c:pt idx="495">
                  <c:v>279.05424900000003</c:v>
                </c:pt>
                <c:pt idx="496">
                  <c:v>279.05424900000003</c:v>
                </c:pt>
                <c:pt idx="497">
                  <c:v>279.05424900000003</c:v>
                </c:pt>
                <c:pt idx="498">
                  <c:v>279.05424900000003</c:v>
                </c:pt>
                <c:pt idx="499">
                  <c:v>266.82110810879999</c:v>
                </c:pt>
                <c:pt idx="500">
                  <c:v>266.82110810879999</c:v>
                </c:pt>
                <c:pt idx="501">
                  <c:v>266.82110810879999</c:v>
                </c:pt>
                <c:pt idx="502">
                  <c:v>266.82110810879999</c:v>
                </c:pt>
                <c:pt idx="503">
                  <c:v>266.82110810879999</c:v>
                </c:pt>
                <c:pt idx="504">
                  <c:v>266.82110810879999</c:v>
                </c:pt>
                <c:pt idx="505">
                  <c:v>266.82110810879999</c:v>
                </c:pt>
                <c:pt idx="506">
                  <c:v>266.82110810879999</c:v>
                </c:pt>
                <c:pt idx="507">
                  <c:v>266.82110810879999</c:v>
                </c:pt>
                <c:pt idx="508">
                  <c:v>266.82110810879999</c:v>
                </c:pt>
                <c:pt idx="509">
                  <c:v>266.82110810879999</c:v>
                </c:pt>
                <c:pt idx="510">
                  <c:v>266.82110810879999</c:v>
                </c:pt>
                <c:pt idx="511">
                  <c:v>266.82110810879999</c:v>
                </c:pt>
                <c:pt idx="512">
                  <c:v>266.82110810879999</c:v>
                </c:pt>
                <c:pt idx="513">
                  <c:v>266.82110810879999</c:v>
                </c:pt>
                <c:pt idx="514">
                  <c:v>266.82110810879999</c:v>
                </c:pt>
                <c:pt idx="515">
                  <c:v>266.82110810879999</c:v>
                </c:pt>
                <c:pt idx="516">
                  <c:v>266.82110810879999</c:v>
                </c:pt>
                <c:pt idx="517">
                  <c:v>266.82110810879999</c:v>
                </c:pt>
                <c:pt idx="518">
                  <c:v>266.82110810879999</c:v>
                </c:pt>
                <c:pt idx="519">
                  <c:v>277.54659658344286</c:v>
                </c:pt>
                <c:pt idx="520">
                  <c:v>268.94739784080002</c:v>
                </c:pt>
                <c:pt idx="521">
                  <c:v>268.94739784080002</c:v>
                </c:pt>
                <c:pt idx="522">
                  <c:v>268.94739784080002</c:v>
                </c:pt>
                <c:pt idx="523">
                  <c:v>268.94739784080002</c:v>
                </c:pt>
                <c:pt idx="524">
                  <c:v>268.94739784080002</c:v>
                </c:pt>
                <c:pt idx="525">
                  <c:v>268.94739784080002</c:v>
                </c:pt>
                <c:pt idx="526">
                  <c:v>268.94739784080002</c:v>
                </c:pt>
                <c:pt idx="527">
                  <c:v>268.94739784080002</c:v>
                </c:pt>
                <c:pt idx="528">
                  <c:v>268.94739784080002</c:v>
                </c:pt>
                <c:pt idx="529">
                  <c:v>268.94739784080002</c:v>
                </c:pt>
                <c:pt idx="530">
                  <c:v>268.94739784080002</c:v>
                </c:pt>
                <c:pt idx="531">
                  <c:v>268.94739784080002</c:v>
                </c:pt>
                <c:pt idx="532">
                  <c:v>268.94739784080002</c:v>
                </c:pt>
                <c:pt idx="533">
                  <c:v>268.94739784080002</c:v>
                </c:pt>
                <c:pt idx="534">
                  <c:v>268.94739784080002</c:v>
                </c:pt>
                <c:pt idx="535">
                  <c:v>268.94739784080002</c:v>
                </c:pt>
                <c:pt idx="536">
                  <c:v>268.94739784080002</c:v>
                </c:pt>
                <c:pt idx="537">
                  <c:v>268.94739784080002</c:v>
                </c:pt>
                <c:pt idx="538">
                  <c:v>279.7583574244415</c:v>
                </c:pt>
                <c:pt idx="539">
                  <c:v>274.096428</c:v>
                </c:pt>
                <c:pt idx="540">
                  <c:v>274.096428</c:v>
                </c:pt>
                <c:pt idx="541">
                  <c:v>274.096428</c:v>
                </c:pt>
                <c:pt idx="542">
                  <c:v>274.096428</c:v>
                </c:pt>
                <c:pt idx="543">
                  <c:v>274.096428</c:v>
                </c:pt>
                <c:pt idx="544">
                  <c:v>274.096428</c:v>
                </c:pt>
                <c:pt idx="545">
                  <c:v>274.096428</c:v>
                </c:pt>
                <c:pt idx="546">
                  <c:v>274.096428</c:v>
                </c:pt>
                <c:pt idx="547">
                  <c:v>274.096428</c:v>
                </c:pt>
                <c:pt idx="548">
                  <c:v>274.096428</c:v>
                </c:pt>
                <c:pt idx="549">
                  <c:v>274.096428</c:v>
                </c:pt>
                <c:pt idx="550">
                  <c:v>274.096428</c:v>
                </c:pt>
                <c:pt idx="551">
                  <c:v>274.096428</c:v>
                </c:pt>
                <c:pt idx="552">
                  <c:v>274.096428</c:v>
                </c:pt>
                <c:pt idx="553">
                  <c:v>274.096428</c:v>
                </c:pt>
                <c:pt idx="554">
                  <c:v>274.096428</c:v>
                </c:pt>
                <c:pt idx="555">
                  <c:v>274.096428</c:v>
                </c:pt>
                <c:pt idx="556">
                  <c:v>274.096428</c:v>
                </c:pt>
                <c:pt idx="557">
                  <c:v>274.096428</c:v>
                </c:pt>
                <c:pt idx="558">
                  <c:v>274.096428</c:v>
                </c:pt>
                <c:pt idx="559">
                  <c:v>274.096428</c:v>
                </c:pt>
                <c:pt idx="560">
                  <c:v>274.096428</c:v>
                </c:pt>
                <c:pt idx="561">
                  <c:v>274.096428</c:v>
                </c:pt>
                <c:pt idx="562">
                  <c:v>269.78587800000003</c:v>
                </c:pt>
                <c:pt idx="563">
                  <c:v>269.78587800000003</c:v>
                </c:pt>
                <c:pt idx="564">
                  <c:v>269.78587800000003</c:v>
                </c:pt>
                <c:pt idx="565">
                  <c:v>269.78587800000003</c:v>
                </c:pt>
                <c:pt idx="566">
                  <c:v>269.78587800000003</c:v>
                </c:pt>
                <c:pt idx="567">
                  <c:v>269.78587800000003</c:v>
                </c:pt>
                <c:pt idx="568">
                  <c:v>269.78587800000003</c:v>
                </c:pt>
                <c:pt idx="569">
                  <c:v>269.78587800000003</c:v>
                </c:pt>
                <c:pt idx="570">
                  <c:v>269.78587800000003</c:v>
                </c:pt>
                <c:pt idx="571">
                  <c:v>269.78587800000003</c:v>
                </c:pt>
                <c:pt idx="572">
                  <c:v>269.78587800000003</c:v>
                </c:pt>
                <c:pt idx="573">
                  <c:v>269.78587800000003</c:v>
                </c:pt>
                <c:pt idx="574">
                  <c:v>269.78587800000003</c:v>
                </c:pt>
                <c:pt idx="575">
                  <c:v>269.78587800000003</c:v>
                </c:pt>
                <c:pt idx="576">
                  <c:v>269.78587800000003</c:v>
                </c:pt>
                <c:pt idx="577">
                  <c:v>269.78587800000003</c:v>
                </c:pt>
                <c:pt idx="578">
                  <c:v>269.78587800000003</c:v>
                </c:pt>
                <c:pt idx="579">
                  <c:v>269.78587800000003</c:v>
                </c:pt>
                <c:pt idx="580">
                  <c:v>269.78587800000003</c:v>
                </c:pt>
                <c:pt idx="581">
                  <c:v>269.78587800000003</c:v>
                </c:pt>
                <c:pt idx="582">
                  <c:v>269.78587800000003</c:v>
                </c:pt>
                <c:pt idx="583">
                  <c:v>263.16130006565987</c:v>
                </c:pt>
                <c:pt idx="584">
                  <c:v>263.16130006565987</c:v>
                </c:pt>
                <c:pt idx="585">
                  <c:v>263.16130006565987</c:v>
                </c:pt>
                <c:pt idx="586">
                  <c:v>263.16130006565987</c:v>
                </c:pt>
                <c:pt idx="587">
                  <c:v>263.16130006565987</c:v>
                </c:pt>
                <c:pt idx="588">
                  <c:v>263.16130006565987</c:v>
                </c:pt>
                <c:pt idx="589">
                  <c:v>263.16130006565987</c:v>
                </c:pt>
                <c:pt idx="590">
                  <c:v>263.16130006565987</c:v>
                </c:pt>
                <c:pt idx="591">
                  <c:v>263.16130006565987</c:v>
                </c:pt>
                <c:pt idx="592">
                  <c:v>263.16130006565987</c:v>
                </c:pt>
                <c:pt idx="593">
                  <c:v>263.16130006565987</c:v>
                </c:pt>
                <c:pt idx="594">
                  <c:v>263.16130006565987</c:v>
                </c:pt>
                <c:pt idx="595">
                  <c:v>263.16130006565987</c:v>
                </c:pt>
                <c:pt idx="596">
                  <c:v>263.16130006565987</c:v>
                </c:pt>
                <c:pt idx="597">
                  <c:v>263.16130006565987</c:v>
                </c:pt>
                <c:pt idx="598">
                  <c:v>263.16130006565987</c:v>
                </c:pt>
                <c:pt idx="599">
                  <c:v>263.16130006565987</c:v>
                </c:pt>
                <c:pt idx="600">
                  <c:v>263.16130006565987</c:v>
                </c:pt>
                <c:pt idx="601">
                  <c:v>263.16130006565987</c:v>
                </c:pt>
                <c:pt idx="602">
                  <c:v>263.16130006565987</c:v>
                </c:pt>
                <c:pt idx="603">
                  <c:v>263.16130006565987</c:v>
                </c:pt>
                <c:pt idx="604">
                  <c:v>263.16130006565987</c:v>
                </c:pt>
                <c:pt idx="605">
                  <c:v>279.79859487852917</c:v>
                </c:pt>
                <c:pt idx="606">
                  <c:v>279.79859487852917</c:v>
                </c:pt>
                <c:pt idx="607">
                  <c:v>279.79859487852917</c:v>
                </c:pt>
                <c:pt idx="608">
                  <c:v>279.79859487852917</c:v>
                </c:pt>
                <c:pt idx="609">
                  <c:v>279.79859487852917</c:v>
                </c:pt>
                <c:pt idx="610">
                  <c:v>279.79859487852917</c:v>
                </c:pt>
                <c:pt idx="611">
                  <c:v>279.79859487852917</c:v>
                </c:pt>
                <c:pt idx="612">
                  <c:v>279.79859487852917</c:v>
                </c:pt>
                <c:pt idx="613">
                  <c:v>279.79859487852917</c:v>
                </c:pt>
                <c:pt idx="614">
                  <c:v>279.79859487852917</c:v>
                </c:pt>
                <c:pt idx="615">
                  <c:v>279.79859487852917</c:v>
                </c:pt>
                <c:pt idx="616">
                  <c:v>279.79859487852917</c:v>
                </c:pt>
                <c:pt idx="617">
                  <c:v>279.79859487852917</c:v>
                </c:pt>
                <c:pt idx="618">
                  <c:v>279.79859487852917</c:v>
                </c:pt>
                <c:pt idx="619">
                  <c:v>279.79859487852917</c:v>
                </c:pt>
                <c:pt idx="620">
                  <c:v>279.79859487852917</c:v>
                </c:pt>
                <c:pt idx="621">
                  <c:v>279.79859487852917</c:v>
                </c:pt>
                <c:pt idx="622">
                  <c:v>279.79859487852917</c:v>
                </c:pt>
                <c:pt idx="623">
                  <c:v>279.79859487852917</c:v>
                </c:pt>
                <c:pt idx="624">
                  <c:v>279.79859487852917</c:v>
                </c:pt>
                <c:pt idx="625">
                  <c:v>279.79859487852917</c:v>
                </c:pt>
                <c:pt idx="626">
                  <c:v>279.79859487852917</c:v>
                </c:pt>
                <c:pt idx="627">
                  <c:v>279.79859487852917</c:v>
                </c:pt>
                <c:pt idx="628">
                  <c:v>292.98681549573212</c:v>
                </c:pt>
                <c:pt idx="629">
                  <c:v>292.98681549573212</c:v>
                </c:pt>
                <c:pt idx="630">
                  <c:v>292.98681549573212</c:v>
                </c:pt>
                <c:pt idx="631">
                  <c:v>292.98681549573212</c:v>
                </c:pt>
                <c:pt idx="632">
                  <c:v>292.98681549573212</c:v>
                </c:pt>
                <c:pt idx="633">
                  <c:v>292.98681549573212</c:v>
                </c:pt>
                <c:pt idx="634">
                  <c:v>292.98681549573212</c:v>
                </c:pt>
                <c:pt idx="635">
                  <c:v>292.98681549573212</c:v>
                </c:pt>
                <c:pt idx="636">
                  <c:v>292.98681549573212</c:v>
                </c:pt>
                <c:pt idx="637">
                  <c:v>292.98681549573212</c:v>
                </c:pt>
                <c:pt idx="638">
                  <c:v>292.98681549573212</c:v>
                </c:pt>
                <c:pt idx="639">
                  <c:v>292.98681549573212</c:v>
                </c:pt>
                <c:pt idx="640">
                  <c:v>292.98681549573212</c:v>
                </c:pt>
                <c:pt idx="641">
                  <c:v>292.98681549573212</c:v>
                </c:pt>
                <c:pt idx="642">
                  <c:v>292.98681549573212</c:v>
                </c:pt>
                <c:pt idx="643">
                  <c:v>292.98681549573212</c:v>
                </c:pt>
                <c:pt idx="644">
                  <c:v>292.98681549573212</c:v>
                </c:pt>
                <c:pt idx="645">
                  <c:v>292.98681549573212</c:v>
                </c:pt>
                <c:pt idx="646">
                  <c:v>292.98681549573212</c:v>
                </c:pt>
                <c:pt idx="647">
                  <c:v>292.98681549573212</c:v>
                </c:pt>
                <c:pt idx="648">
                  <c:v>270.21636244254756</c:v>
                </c:pt>
                <c:pt idx="649">
                  <c:v>270.21636244254756</c:v>
                </c:pt>
                <c:pt idx="650">
                  <c:v>270.21636244254756</c:v>
                </c:pt>
                <c:pt idx="651">
                  <c:v>270.21636244254756</c:v>
                </c:pt>
                <c:pt idx="652">
                  <c:v>270.21636244254756</c:v>
                </c:pt>
                <c:pt idx="653">
                  <c:v>270.21636244254756</c:v>
                </c:pt>
                <c:pt idx="654">
                  <c:v>270.21636244254756</c:v>
                </c:pt>
                <c:pt idx="655">
                  <c:v>270.21636244254756</c:v>
                </c:pt>
                <c:pt idx="656">
                  <c:v>270.21636244254756</c:v>
                </c:pt>
                <c:pt idx="657">
                  <c:v>270.21636244254756</c:v>
                </c:pt>
                <c:pt idx="658">
                  <c:v>270.21636244254756</c:v>
                </c:pt>
                <c:pt idx="659">
                  <c:v>270.21636244254756</c:v>
                </c:pt>
                <c:pt idx="660">
                  <c:v>270.21636244254756</c:v>
                </c:pt>
                <c:pt idx="661">
                  <c:v>270.21636244254756</c:v>
                </c:pt>
                <c:pt idx="662">
                  <c:v>270.21636244254756</c:v>
                </c:pt>
                <c:pt idx="663">
                  <c:v>270.21636244254756</c:v>
                </c:pt>
                <c:pt idx="664">
                  <c:v>270.21636244254756</c:v>
                </c:pt>
                <c:pt idx="665">
                  <c:v>270.21636244254756</c:v>
                </c:pt>
                <c:pt idx="666">
                  <c:v>270.21636244254756</c:v>
                </c:pt>
                <c:pt idx="667">
                  <c:v>270.21636244254756</c:v>
                </c:pt>
                <c:pt idx="668">
                  <c:v>270.21636244254756</c:v>
                </c:pt>
                <c:pt idx="669">
                  <c:v>270.21636244254756</c:v>
                </c:pt>
                <c:pt idx="670">
                  <c:v>270.21636244254756</c:v>
                </c:pt>
                <c:pt idx="671">
                  <c:v>261.61863427445832</c:v>
                </c:pt>
                <c:pt idx="672">
                  <c:v>261.61863427445832</c:v>
                </c:pt>
                <c:pt idx="673">
                  <c:v>261.61863427445832</c:v>
                </c:pt>
                <c:pt idx="674">
                  <c:v>261.61863427445832</c:v>
                </c:pt>
                <c:pt idx="675">
                  <c:v>261.61863427445832</c:v>
                </c:pt>
                <c:pt idx="676">
                  <c:v>261.61863427445832</c:v>
                </c:pt>
                <c:pt idx="677">
                  <c:v>261.61863427445832</c:v>
                </c:pt>
                <c:pt idx="678">
                  <c:v>261.61863427445832</c:v>
                </c:pt>
                <c:pt idx="679">
                  <c:v>261.61863427445832</c:v>
                </c:pt>
                <c:pt idx="680">
                  <c:v>261.61863427445832</c:v>
                </c:pt>
                <c:pt idx="681">
                  <c:v>261.61863427445832</c:v>
                </c:pt>
                <c:pt idx="682">
                  <c:v>261.61863427445832</c:v>
                </c:pt>
                <c:pt idx="683">
                  <c:v>261.61863427445832</c:v>
                </c:pt>
                <c:pt idx="684">
                  <c:v>261.61863427445832</c:v>
                </c:pt>
                <c:pt idx="685">
                  <c:v>261.61863427445832</c:v>
                </c:pt>
                <c:pt idx="686">
                  <c:v>261.61863427445832</c:v>
                </c:pt>
                <c:pt idx="687">
                  <c:v>261.61863427445832</c:v>
                </c:pt>
                <c:pt idx="688">
                  <c:v>261.61863427445832</c:v>
                </c:pt>
                <c:pt idx="689">
                  <c:v>261.61863427445832</c:v>
                </c:pt>
                <c:pt idx="690">
                  <c:v>261.61863427445832</c:v>
                </c:pt>
                <c:pt idx="691">
                  <c:v>261.61863427445832</c:v>
                </c:pt>
                <c:pt idx="692">
                  <c:v>261.61863427445832</c:v>
                </c:pt>
                <c:pt idx="693">
                  <c:v>253.52115561391989</c:v>
                </c:pt>
                <c:pt idx="694">
                  <c:v>253.52115561391989</c:v>
                </c:pt>
                <c:pt idx="695">
                  <c:v>253.52115561391989</c:v>
                </c:pt>
                <c:pt idx="696">
                  <c:v>253.52115561391989</c:v>
                </c:pt>
                <c:pt idx="697">
                  <c:v>253.52115561391989</c:v>
                </c:pt>
                <c:pt idx="698">
                  <c:v>253.52115561391989</c:v>
                </c:pt>
                <c:pt idx="699">
                  <c:v>253.52115561391989</c:v>
                </c:pt>
                <c:pt idx="700">
                  <c:v>253.52115561391989</c:v>
                </c:pt>
                <c:pt idx="701">
                  <c:v>253.52115561391989</c:v>
                </c:pt>
                <c:pt idx="702">
                  <c:v>253.52115561391989</c:v>
                </c:pt>
                <c:pt idx="703">
                  <c:v>253.52115561391989</c:v>
                </c:pt>
                <c:pt idx="704">
                  <c:v>253.52115561391989</c:v>
                </c:pt>
                <c:pt idx="705">
                  <c:v>253.52115561391989</c:v>
                </c:pt>
                <c:pt idx="706">
                  <c:v>253.52115561391989</c:v>
                </c:pt>
                <c:pt idx="707">
                  <c:v>253.52115561391989</c:v>
                </c:pt>
                <c:pt idx="708">
                  <c:v>253.52115561391989</c:v>
                </c:pt>
                <c:pt idx="709">
                  <c:v>253.52115561391989</c:v>
                </c:pt>
                <c:pt idx="710">
                  <c:v>253.52115561391989</c:v>
                </c:pt>
                <c:pt idx="711">
                  <c:v>253.52115561391989</c:v>
                </c:pt>
                <c:pt idx="712">
                  <c:v>253.52115561391989</c:v>
                </c:pt>
                <c:pt idx="713">
                  <c:v>253.52115561391989</c:v>
                </c:pt>
                <c:pt idx="714">
                  <c:v>232.34714379514116</c:v>
                </c:pt>
                <c:pt idx="715">
                  <c:v>232.34714379514116</c:v>
                </c:pt>
                <c:pt idx="716">
                  <c:v>232.34714379514116</c:v>
                </c:pt>
                <c:pt idx="717">
                  <c:v>232.34714379514116</c:v>
                </c:pt>
                <c:pt idx="718">
                  <c:v>232.34714379514116</c:v>
                </c:pt>
                <c:pt idx="719">
                  <c:v>232.34714379514116</c:v>
                </c:pt>
                <c:pt idx="720">
                  <c:v>232.34714379514116</c:v>
                </c:pt>
                <c:pt idx="721">
                  <c:v>232.34714379514116</c:v>
                </c:pt>
                <c:pt idx="722">
                  <c:v>232.34714379514116</c:v>
                </c:pt>
                <c:pt idx="723">
                  <c:v>232.34714379514116</c:v>
                </c:pt>
                <c:pt idx="724">
                  <c:v>232.34714379514116</c:v>
                </c:pt>
                <c:pt idx="725">
                  <c:v>232.34714379514116</c:v>
                </c:pt>
                <c:pt idx="726">
                  <c:v>232.34714379514116</c:v>
                </c:pt>
                <c:pt idx="727">
                  <c:v>232.34714379514116</c:v>
                </c:pt>
                <c:pt idx="728">
                  <c:v>232.34714379514116</c:v>
                </c:pt>
                <c:pt idx="729">
                  <c:v>232.34714379514116</c:v>
                </c:pt>
                <c:pt idx="730">
                  <c:v>232.34714379514116</c:v>
                </c:pt>
                <c:pt idx="731">
                  <c:v>232.34714379514116</c:v>
                </c:pt>
                <c:pt idx="732">
                  <c:v>232.34714379514116</c:v>
                </c:pt>
                <c:pt idx="733">
                  <c:v>232.34714379514116</c:v>
                </c:pt>
                <c:pt idx="734">
                  <c:v>296.22106369008537</c:v>
                </c:pt>
                <c:pt idx="735">
                  <c:v>296.22106369008537</c:v>
                </c:pt>
                <c:pt idx="736">
                  <c:v>296.22106369008537</c:v>
                </c:pt>
                <c:pt idx="737">
                  <c:v>296.22106369008537</c:v>
                </c:pt>
                <c:pt idx="738">
                  <c:v>296.22106369008537</c:v>
                </c:pt>
                <c:pt idx="739">
                  <c:v>296.22106369008537</c:v>
                </c:pt>
                <c:pt idx="740">
                  <c:v>296.22106369008537</c:v>
                </c:pt>
                <c:pt idx="741">
                  <c:v>296.22106369008537</c:v>
                </c:pt>
                <c:pt idx="742">
                  <c:v>296.22106369008537</c:v>
                </c:pt>
                <c:pt idx="743">
                  <c:v>296.22106369008537</c:v>
                </c:pt>
                <c:pt idx="744">
                  <c:v>296.22106369008537</c:v>
                </c:pt>
                <c:pt idx="745">
                  <c:v>296.22106369008537</c:v>
                </c:pt>
                <c:pt idx="746">
                  <c:v>296.22106369008537</c:v>
                </c:pt>
                <c:pt idx="747">
                  <c:v>296.22106369008537</c:v>
                </c:pt>
                <c:pt idx="748">
                  <c:v>296.22106369008537</c:v>
                </c:pt>
                <c:pt idx="749">
                  <c:v>296.22106369008537</c:v>
                </c:pt>
                <c:pt idx="750">
                  <c:v>296.22106369008537</c:v>
                </c:pt>
                <c:pt idx="751">
                  <c:v>296.22106369008537</c:v>
                </c:pt>
                <c:pt idx="752">
                  <c:v>296.22106369008537</c:v>
                </c:pt>
                <c:pt idx="753">
                  <c:v>296.22106369008537</c:v>
                </c:pt>
                <c:pt idx="754">
                  <c:v>296.22106369008537</c:v>
                </c:pt>
                <c:pt idx="755">
                  <c:v>296.22106369008537</c:v>
                </c:pt>
                <c:pt idx="756">
                  <c:v>323.49982928430728</c:v>
                </c:pt>
                <c:pt idx="757">
                  <c:v>323.49982928430728</c:v>
                </c:pt>
                <c:pt idx="758">
                  <c:v>323.49982928430728</c:v>
                </c:pt>
                <c:pt idx="759">
                  <c:v>323.49982928430728</c:v>
                </c:pt>
                <c:pt idx="760">
                  <c:v>323.49982928430728</c:v>
                </c:pt>
                <c:pt idx="761">
                  <c:v>323.49982928430728</c:v>
                </c:pt>
                <c:pt idx="762">
                  <c:v>323.49982928430728</c:v>
                </c:pt>
                <c:pt idx="763">
                  <c:v>323.49982928430728</c:v>
                </c:pt>
                <c:pt idx="764">
                  <c:v>323.49982928430728</c:v>
                </c:pt>
                <c:pt idx="765">
                  <c:v>323.49982928430728</c:v>
                </c:pt>
                <c:pt idx="766">
                  <c:v>323.49982928430728</c:v>
                </c:pt>
                <c:pt idx="767">
                  <c:v>323.49982928430728</c:v>
                </c:pt>
                <c:pt idx="768">
                  <c:v>323.49982928430728</c:v>
                </c:pt>
                <c:pt idx="769">
                  <c:v>323.49982928430728</c:v>
                </c:pt>
                <c:pt idx="770">
                  <c:v>323.49982928430728</c:v>
                </c:pt>
                <c:pt idx="771">
                  <c:v>323.49982928430728</c:v>
                </c:pt>
                <c:pt idx="772">
                  <c:v>323.49982928430728</c:v>
                </c:pt>
                <c:pt idx="773">
                  <c:v>323.49982928430728</c:v>
                </c:pt>
                <c:pt idx="774">
                  <c:v>300.71200262639525</c:v>
                </c:pt>
                <c:pt idx="775">
                  <c:v>300.71200262639525</c:v>
                </c:pt>
                <c:pt idx="776">
                  <c:v>300.71200262639525</c:v>
                </c:pt>
                <c:pt idx="777">
                  <c:v>300.71200262639525</c:v>
                </c:pt>
                <c:pt idx="778">
                  <c:v>300.71200262639525</c:v>
                </c:pt>
                <c:pt idx="779">
                  <c:v>300.71200262639525</c:v>
                </c:pt>
                <c:pt idx="780">
                  <c:v>300.71200262639525</c:v>
                </c:pt>
                <c:pt idx="781">
                  <c:v>300.71200262639525</c:v>
                </c:pt>
                <c:pt idx="782">
                  <c:v>300.71200262639525</c:v>
                </c:pt>
                <c:pt idx="783">
                  <c:v>300.71200262639525</c:v>
                </c:pt>
                <c:pt idx="784">
                  <c:v>300.71200262639525</c:v>
                </c:pt>
                <c:pt idx="785">
                  <c:v>300.71200262639525</c:v>
                </c:pt>
                <c:pt idx="786">
                  <c:v>300.71200262639525</c:v>
                </c:pt>
                <c:pt idx="787">
                  <c:v>300.71200262639525</c:v>
                </c:pt>
                <c:pt idx="788">
                  <c:v>300.71200262639525</c:v>
                </c:pt>
                <c:pt idx="789">
                  <c:v>300.71200262639525</c:v>
                </c:pt>
                <c:pt idx="790">
                  <c:v>300.71200262639525</c:v>
                </c:pt>
                <c:pt idx="791">
                  <c:v>300.71200262639525</c:v>
                </c:pt>
                <c:pt idx="792">
                  <c:v>300.71200262639525</c:v>
                </c:pt>
                <c:pt idx="793">
                  <c:v>300.71200262639525</c:v>
                </c:pt>
                <c:pt idx="794">
                  <c:v>289.41033486539726</c:v>
                </c:pt>
                <c:pt idx="795">
                  <c:v>289.41033486539726</c:v>
                </c:pt>
                <c:pt idx="796">
                  <c:v>289.41033486539726</c:v>
                </c:pt>
                <c:pt idx="797">
                  <c:v>289.41033486539726</c:v>
                </c:pt>
                <c:pt idx="798">
                  <c:v>289.41033486539726</c:v>
                </c:pt>
                <c:pt idx="799">
                  <c:v>289.41033486539726</c:v>
                </c:pt>
                <c:pt idx="800">
                  <c:v>289.41033486539726</c:v>
                </c:pt>
                <c:pt idx="801">
                  <c:v>289.41033486539726</c:v>
                </c:pt>
                <c:pt idx="802">
                  <c:v>289.41033486539726</c:v>
                </c:pt>
                <c:pt idx="803">
                  <c:v>289.41033486539726</c:v>
                </c:pt>
                <c:pt idx="804">
                  <c:v>289.41033486539726</c:v>
                </c:pt>
                <c:pt idx="805">
                  <c:v>289.41033486539726</c:v>
                </c:pt>
                <c:pt idx="806">
                  <c:v>289.41033486539726</c:v>
                </c:pt>
                <c:pt idx="807">
                  <c:v>289.41033486539726</c:v>
                </c:pt>
                <c:pt idx="808">
                  <c:v>289.41033486539726</c:v>
                </c:pt>
                <c:pt idx="809">
                  <c:v>289.41033486539726</c:v>
                </c:pt>
                <c:pt idx="810">
                  <c:v>289.41033486539726</c:v>
                </c:pt>
                <c:pt idx="811">
                  <c:v>289.41033486539726</c:v>
                </c:pt>
                <c:pt idx="812">
                  <c:v>289.41033486539726</c:v>
                </c:pt>
                <c:pt idx="813">
                  <c:v>289.41033486539726</c:v>
                </c:pt>
                <c:pt idx="814">
                  <c:v>289.41033486539726</c:v>
                </c:pt>
                <c:pt idx="815">
                  <c:v>289.41033486539726</c:v>
                </c:pt>
                <c:pt idx="816">
                  <c:v>289.41033486539726</c:v>
                </c:pt>
                <c:pt idx="817">
                  <c:v>297.60047275114903</c:v>
                </c:pt>
                <c:pt idx="818">
                  <c:v>297.60047275114903</c:v>
                </c:pt>
                <c:pt idx="819">
                  <c:v>297.60047275114903</c:v>
                </c:pt>
                <c:pt idx="820">
                  <c:v>297.60047275114903</c:v>
                </c:pt>
                <c:pt idx="821">
                  <c:v>297.60047275114903</c:v>
                </c:pt>
                <c:pt idx="822">
                  <c:v>297.60047275114903</c:v>
                </c:pt>
                <c:pt idx="823">
                  <c:v>297.60047275114903</c:v>
                </c:pt>
                <c:pt idx="824">
                  <c:v>297.60047275114903</c:v>
                </c:pt>
                <c:pt idx="825">
                  <c:v>297.60047275114903</c:v>
                </c:pt>
                <c:pt idx="826">
                  <c:v>297.60047275114903</c:v>
                </c:pt>
                <c:pt idx="827">
                  <c:v>297.60047275114903</c:v>
                </c:pt>
                <c:pt idx="828">
                  <c:v>297.60047275114903</c:v>
                </c:pt>
                <c:pt idx="829">
                  <c:v>297.60047275114903</c:v>
                </c:pt>
                <c:pt idx="830">
                  <c:v>297.60047275114903</c:v>
                </c:pt>
                <c:pt idx="831">
                  <c:v>297.60047275114903</c:v>
                </c:pt>
                <c:pt idx="832">
                  <c:v>297.60047275114903</c:v>
                </c:pt>
                <c:pt idx="833">
                  <c:v>297.60047275114903</c:v>
                </c:pt>
                <c:pt idx="834">
                  <c:v>297.60047275114903</c:v>
                </c:pt>
                <c:pt idx="835">
                  <c:v>297.60047275114903</c:v>
                </c:pt>
                <c:pt idx="836">
                  <c:v>282.08694681549576</c:v>
                </c:pt>
                <c:pt idx="837">
                  <c:v>282.08694681549576</c:v>
                </c:pt>
                <c:pt idx="838">
                  <c:v>282.08694681549576</c:v>
                </c:pt>
                <c:pt idx="839">
                  <c:v>282.08694681549576</c:v>
                </c:pt>
                <c:pt idx="840">
                  <c:v>282.08694681549576</c:v>
                </c:pt>
                <c:pt idx="841">
                  <c:v>282.08694681549576</c:v>
                </c:pt>
                <c:pt idx="842">
                  <c:v>282.08694681549576</c:v>
                </c:pt>
                <c:pt idx="843">
                  <c:v>282.08694681549576</c:v>
                </c:pt>
                <c:pt idx="844">
                  <c:v>282.08694681549576</c:v>
                </c:pt>
                <c:pt idx="845">
                  <c:v>282.08694681549576</c:v>
                </c:pt>
                <c:pt idx="846">
                  <c:v>282.08694681549576</c:v>
                </c:pt>
                <c:pt idx="847">
                  <c:v>282.08694681549576</c:v>
                </c:pt>
                <c:pt idx="848">
                  <c:v>282.08694681549576</c:v>
                </c:pt>
                <c:pt idx="849">
                  <c:v>282.08694681549576</c:v>
                </c:pt>
                <c:pt idx="850">
                  <c:v>282.08694681549576</c:v>
                </c:pt>
                <c:pt idx="851">
                  <c:v>282.08694681549576</c:v>
                </c:pt>
                <c:pt idx="852">
                  <c:v>282.08694681549576</c:v>
                </c:pt>
                <c:pt idx="853">
                  <c:v>282.08694681549576</c:v>
                </c:pt>
                <c:pt idx="854">
                  <c:v>282.08694681549576</c:v>
                </c:pt>
                <c:pt idx="855">
                  <c:v>282.08694681549576</c:v>
                </c:pt>
                <c:pt idx="856">
                  <c:v>282.08694681549576</c:v>
                </c:pt>
                <c:pt idx="857">
                  <c:v>282.08694681549576</c:v>
                </c:pt>
                <c:pt idx="858">
                  <c:v>282.08694681549576</c:v>
                </c:pt>
                <c:pt idx="859">
                  <c:v>288.54386080105058</c:v>
                </c:pt>
                <c:pt idx="860">
                  <c:v>288.54386080105058</c:v>
                </c:pt>
                <c:pt idx="861">
                  <c:v>288.54386080105058</c:v>
                </c:pt>
                <c:pt idx="862">
                  <c:v>288.54386080105058</c:v>
                </c:pt>
                <c:pt idx="863">
                  <c:v>288.54386080105058</c:v>
                </c:pt>
                <c:pt idx="864">
                  <c:v>288.54386080105058</c:v>
                </c:pt>
                <c:pt idx="865">
                  <c:v>288.54386080105058</c:v>
                </c:pt>
                <c:pt idx="866">
                  <c:v>288.54386080105058</c:v>
                </c:pt>
                <c:pt idx="867">
                  <c:v>288.54386080105058</c:v>
                </c:pt>
                <c:pt idx="868">
                  <c:v>288.54386080105058</c:v>
                </c:pt>
                <c:pt idx="869">
                  <c:v>288.54386080105058</c:v>
                </c:pt>
                <c:pt idx="870">
                  <c:v>288.54386080105058</c:v>
                </c:pt>
                <c:pt idx="871">
                  <c:v>288.54386080105058</c:v>
                </c:pt>
                <c:pt idx="872">
                  <c:v>288.54386080105058</c:v>
                </c:pt>
                <c:pt idx="873">
                  <c:v>288.54386080105058</c:v>
                </c:pt>
                <c:pt idx="874">
                  <c:v>288.54386080105058</c:v>
                </c:pt>
                <c:pt idx="875">
                  <c:v>288.54386080105058</c:v>
                </c:pt>
                <c:pt idx="876">
                  <c:v>288.54386080105058</c:v>
                </c:pt>
                <c:pt idx="877">
                  <c:v>288.54386080105058</c:v>
                </c:pt>
                <c:pt idx="878">
                  <c:v>288.54386080105058</c:v>
                </c:pt>
                <c:pt idx="879">
                  <c:v>288.54386080105058</c:v>
                </c:pt>
                <c:pt idx="880">
                  <c:v>271.86768220617205</c:v>
                </c:pt>
                <c:pt idx="881">
                  <c:v>271.86768220617205</c:v>
                </c:pt>
                <c:pt idx="882">
                  <c:v>271.86768220617205</c:v>
                </c:pt>
                <c:pt idx="883">
                  <c:v>271.86768220617205</c:v>
                </c:pt>
                <c:pt idx="884">
                  <c:v>271.86768220617205</c:v>
                </c:pt>
                <c:pt idx="885">
                  <c:v>271.86768220617205</c:v>
                </c:pt>
                <c:pt idx="886">
                  <c:v>271.86768220617205</c:v>
                </c:pt>
                <c:pt idx="887">
                  <c:v>271.86768220617205</c:v>
                </c:pt>
                <c:pt idx="888">
                  <c:v>271.86768220617205</c:v>
                </c:pt>
                <c:pt idx="889">
                  <c:v>271.86768220617205</c:v>
                </c:pt>
                <c:pt idx="890">
                  <c:v>271.86768220617205</c:v>
                </c:pt>
                <c:pt idx="891">
                  <c:v>271.86768220617205</c:v>
                </c:pt>
                <c:pt idx="892">
                  <c:v>271.86768220617205</c:v>
                </c:pt>
                <c:pt idx="893">
                  <c:v>271.86768220617205</c:v>
                </c:pt>
                <c:pt idx="894">
                  <c:v>271.86768220617205</c:v>
                </c:pt>
                <c:pt idx="895">
                  <c:v>271.86768220617205</c:v>
                </c:pt>
                <c:pt idx="896">
                  <c:v>271.86768220617205</c:v>
                </c:pt>
                <c:pt idx="897">
                  <c:v>271.86768220617205</c:v>
                </c:pt>
                <c:pt idx="898">
                  <c:v>271.86768220617205</c:v>
                </c:pt>
                <c:pt idx="899">
                  <c:v>271.86768220617205</c:v>
                </c:pt>
                <c:pt idx="900">
                  <c:v>271.86768220617205</c:v>
                </c:pt>
                <c:pt idx="901">
                  <c:v>253.40560735390676</c:v>
                </c:pt>
                <c:pt idx="902">
                  <c:v>253.40560735390676</c:v>
                </c:pt>
                <c:pt idx="903">
                  <c:v>253.40560735390676</c:v>
                </c:pt>
                <c:pt idx="904">
                  <c:v>253.40560735390676</c:v>
                </c:pt>
                <c:pt idx="905">
                  <c:v>253.40560735390676</c:v>
                </c:pt>
                <c:pt idx="906">
                  <c:v>253.40560735390676</c:v>
                </c:pt>
                <c:pt idx="907">
                  <c:v>253.40560735390676</c:v>
                </c:pt>
                <c:pt idx="908">
                  <c:v>253.40560735390676</c:v>
                </c:pt>
                <c:pt idx="909">
                  <c:v>253.40560735390676</c:v>
                </c:pt>
                <c:pt idx="910">
                  <c:v>253.40560735390676</c:v>
                </c:pt>
                <c:pt idx="911">
                  <c:v>253.40560735390676</c:v>
                </c:pt>
                <c:pt idx="912">
                  <c:v>253.40560735390676</c:v>
                </c:pt>
                <c:pt idx="913">
                  <c:v>253.40560735390676</c:v>
                </c:pt>
                <c:pt idx="914">
                  <c:v>253.40560735390676</c:v>
                </c:pt>
                <c:pt idx="915">
                  <c:v>253.40560735390676</c:v>
                </c:pt>
                <c:pt idx="916">
                  <c:v>253.40560735390676</c:v>
                </c:pt>
                <c:pt idx="917">
                  <c:v>253.40560735390676</c:v>
                </c:pt>
                <c:pt idx="918">
                  <c:v>253.40560735390676</c:v>
                </c:pt>
                <c:pt idx="919">
                  <c:v>253.40560735390676</c:v>
                </c:pt>
                <c:pt idx="920">
                  <c:v>253.40560735390676</c:v>
                </c:pt>
                <c:pt idx="921">
                  <c:v>253.40560735390676</c:v>
                </c:pt>
                <c:pt idx="922">
                  <c:v>253.40560735390676</c:v>
                </c:pt>
                <c:pt idx="923">
                  <c:v>300.2649770190414</c:v>
                </c:pt>
                <c:pt idx="924">
                  <c:v>300.2649770190414</c:v>
                </c:pt>
                <c:pt idx="925">
                  <c:v>300.2649770190414</c:v>
                </c:pt>
                <c:pt idx="926">
                  <c:v>300.2649770190414</c:v>
                </c:pt>
                <c:pt idx="927">
                  <c:v>300.2649770190414</c:v>
                </c:pt>
                <c:pt idx="928">
                  <c:v>300.2649770190414</c:v>
                </c:pt>
                <c:pt idx="929">
                  <c:v>300.2649770190414</c:v>
                </c:pt>
                <c:pt idx="930">
                  <c:v>300.2649770190414</c:v>
                </c:pt>
                <c:pt idx="931">
                  <c:v>300.2649770190414</c:v>
                </c:pt>
                <c:pt idx="932">
                  <c:v>300.2649770190414</c:v>
                </c:pt>
                <c:pt idx="933">
                  <c:v>300.2649770190414</c:v>
                </c:pt>
                <c:pt idx="934">
                  <c:v>300.2649770190414</c:v>
                </c:pt>
                <c:pt idx="935">
                  <c:v>300.2649770190414</c:v>
                </c:pt>
                <c:pt idx="936">
                  <c:v>300.2649770190414</c:v>
                </c:pt>
                <c:pt idx="937">
                  <c:v>300.2649770190414</c:v>
                </c:pt>
                <c:pt idx="938">
                  <c:v>300.2649770190414</c:v>
                </c:pt>
                <c:pt idx="939">
                  <c:v>300.2649770190414</c:v>
                </c:pt>
                <c:pt idx="940">
                  <c:v>300.2649770190414</c:v>
                </c:pt>
                <c:pt idx="941">
                  <c:v>300.2649770190414</c:v>
                </c:pt>
                <c:pt idx="942">
                  <c:v>300.2649770190414</c:v>
                </c:pt>
                <c:pt idx="943">
                  <c:v>300.2649770190414</c:v>
                </c:pt>
                <c:pt idx="944">
                  <c:v>295.73763624425476</c:v>
                </c:pt>
                <c:pt idx="945">
                  <c:v>295.73763624425476</c:v>
                </c:pt>
                <c:pt idx="946">
                  <c:v>295.73763624425476</c:v>
                </c:pt>
                <c:pt idx="947">
                  <c:v>295.73763624425476</c:v>
                </c:pt>
                <c:pt idx="948">
                  <c:v>295.73763624425476</c:v>
                </c:pt>
                <c:pt idx="949">
                  <c:v>295.73763624425476</c:v>
                </c:pt>
                <c:pt idx="950">
                  <c:v>295.73763624425476</c:v>
                </c:pt>
                <c:pt idx="951">
                  <c:v>295.73763624425476</c:v>
                </c:pt>
                <c:pt idx="952">
                  <c:v>295.73763624425476</c:v>
                </c:pt>
                <c:pt idx="953">
                  <c:v>295.73763624425476</c:v>
                </c:pt>
                <c:pt idx="954">
                  <c:v>295.73763624425476</c:v>
                </c:pt>
                <c:pt idx="955">
                  <c:v>295.73763624425476</c:v>
                </c:pt>
                <c:pt idx="956">
                  <c:v>295.73763624425476</c:v>
                </c:pt>
                <c:pt idx="957">
                  <c:v>295.73763624425476</c:v>
                </c:pt>
                <c:pt idx="958">
                  <c:v>295.73763624425476</c:v>
                </c:pt>
                <c:pt idx="959">
                  <c:v>295.73763624425476</c:v>
                </c:pt>
                <c:pt idx="960">
                  <c:v>295.73763624425476</c:v>
                </c:pt>
                <c:pt idx="961">
                  <c:v>295.73763624425476</c:v>
                </c:pt>
                <c:pt idx="962">
                  <c:v>295.73763624425476</c:v>
                </c:pt>
                <c:pt idx="963">
                  <c:v>295.73763624425476</c:v>
                </c:pt>
                <c:pt idx="964">
                  <c:v>295.73763624425476</c:v>
                </c:pt>
                <c:pt idx="965">
                  <c:v>295.73763624425476</c:v>
                </c:pt>
                <c:pt idx="966">
                  <c:v>295.73763624425476</c:v>
                </c:pt>
                <c:pt idx="967">
                  <c:v>295.73763624425476</c:v>
                </c:pt>
                <c:pt idx="968">
                  <c:v>295.73763624425476</c:v>
                </c:pt>
                <c:pt idx="969">
                  <c:v>295.73763624425476</c:v>
                </c:pt>
                <c:pt idx="970">
                  <c:v>295.73763624425476</c:v>
                </c:pt>
                <c:pt idx="971">
                  <c:v>295.73763624425476</c:v>
                </c:pt>
                <c:pt idx="972">
                  <c:v>295.73763624425476</c:v>
                </c:pt>
                <c:pt idx="973">
                  <c:v>295.73763624425476</c:v>
                </c:pt>
                <c:pt idx="974">
                  <c:v>295.73763624425476</c:v>
                </c:pt>
                <c:pt idx="975">
                  <c:v>295.73763624425476</c:v>
                </c:pt>
                <c:pt idx="976">
                  <c:v>295.73763624425476</c:v>
                </c:pt>
                <c:pt idx="977">
                  <c:v>295.73763624425476</c:v>
                </c:pt>
                <c:pt idx="978">
                  <c:v>295.73763624425476</c:v>
                </c:pt>
                <c:pt idx="979">
                  <c:v>295.73763624425476</c:v>
                </c:pt>
                <c:pt idx="980">
                  <c:v>295.73763624425476</c:v>
                </c:pt>
                <c:pt idx="981">
                  <c:v>295.73763624425476</c:v>
                </c:pt>
                <c:pt idx="982">
                  <c:v>295.73763624425476</c:v>
                </c:pt>
                <c:pt idx="983">
                  <c:v>295.73763624425476</c:v>
                </c:pt>
                <c:pt idx="984">
                  <c:v>346.44126066973081</c:v>
                </c:pt>
                <c:pt idx="985">
                  <c:v>346.44126066973081</c:v>
                </c:pt>
                <c:pt idx="986">
                  <c:v>346.44126066973081</c:v>
                </c:pt>
                <c:pt idx="987">
                  <c:v>346.44126066973081</c:v>
                </c:pt>
                <c:pt idx="988">
                  <c:v>346.44126066973081</c:v>
                </c:pt>
                <c:pt idx="989">
                  <c:v>346.44126066973081</c:v>
                </c:pt>
                <c:pt idx="990">
                  <c:v>346.44126066973081</c:v>
                </c:pt>
                <c:pt idx="991">
                  <c:v>346.44126066973081</c:v>
                </c:pt>
                <c:pt idx="992">
                  <c:v>346.44126066973081</c:v>
                </c:pt>
                <c:pt idx="993">
                  <c:v>346.44126066973081</c:v>
                </c:pt>
                <c:pt idx="994">
                  <c:v>346.44126066973081</c:v>
                </c:pt>
                <c:pt idx="995">
                  <c:v>346.44126066973081</c:v>
                </c:pt>
                <c:pt idx="996">
                  <c:v>346.44126066973081</c:v>
                </c:pt>
                <c:pt idx="997">
                  <c:v>346.44126066973081</c:v>
                </c:pt>
                <c:pt idx="998">
                  <c:v>346.44126066973081</c:v>
                </c:pt>
                <c:pt idx="999">
                  <c:v>346.44126066973081</c:v>
                </c:pt>
                <c:pt idx="1000">
                  <c:v>346.44126066973081</c:v>
                </c:pt>
                <c:pt idx="1001">
                  <c:v>346.44126066973081</c:v>
                </c:pt>
                <c:pt idx="1002">
                  <c:v>346.44126066973081</c:v>
                </c:pt>
                <c:pt idx="1003">
                  <c:v>346.44126066973081</c:v>
                </c:pt>
                <c:pt idx="1004">
                  <c:v>346.44126066973081</c:v>
                </c:pt>
                <c:pt idx="1005">
                  <c:v>311.3592646093237</c:v>
                </c:pt>
                <c:pt idx="1006">
                  <c:v>311.3592646093237</c:v>
                </c:pt>
                <c:pt idx="1007">
                  <c:v>311.3592646093237</c:v>
                </c:pt>
                <c:pt idx="1008">
                  <c:v>311.3592646093237</c:v>
                </c:pt>
                <c:pt idx="1009">
                  <c:v>311.3592646093237</c:v>
                </c:pt>
                <c:pt idx="1010">
                  <c:v>311.3592646093237</c:v>
                </c:pt>
                <c:pt idx="1011">
                  <c:v>311.3592646093237</c:v>
                </c:pt>
                <c:pt idx="1012">
                  <c:v>311.3592646093237</c:v>
                </c:pt>
                <c:pt idx="1013">
                  <c:v>311.3592646093237</c:v>
                </c:pt>
                <c:pt idx="1014">
                  <c:v>311.3592646093237</c:v>
                </c:pt>
                <c:pt idx="1015">
                  <c:v>311.3592646093237</c:v>
                </c:pt>
                <c:pt idx="1016">
                  <c:v>311.3592646093237</c:v>
                </c:pt>
                <c:pt idx="1017">
                  <c:v>311.3592646093237</c:v>
                </c:pt>
                <c:pt idx="1018">
                  <c:v>311.3592646093237</c:v>
                </c:pt>
                <c:pt idx="1019">
                  <c:v>311.3592646093237</c:v>
                </c:pt>
                <c:pt idx="1020">
                  <c:v>311.3592646093237</c:v>
                </c:pt>
                <c:pt idx="1021">
                  <c:v>311.3592646093237</c:v>
                </c:pt>
                <c:pt idx="1022">
                  <c:v>311.3592646093237</c:v>
                </c:pt>
                <c:pt idx="1023">
                  <c:v>311.3592646093237</c:v>
                </c:pt>
                <c:pt idx="1024">
                  <c:v>311.3592646093237</c:v>
                </c:pt>
                <c:pt idx="1025">
                  <c:v>329.1192252133946</c:v>
                </c:pt>
                <c:pt idx="1026">
                  <c:v>329.1192252133946</c:v>
                </c:pt>
                <c:pt idx="1027">
                  <c:v>329.1192252133946</c:v>
                </c:pt>
                <c:pt idx="1028">
                  <c:v>329.1192252133946</c:v>
                </c:pt>
                <c:pt idx="1029">
                  <c:v>329.1192252133946</c:v>
                </c:pt>
                <c:pt idx="1030">
                  <c:v>329.1192252133946</c:v>
                </c:pt>
                <c:pt idx="1031">
                  <c:v>329.1192252133946</c:v>
                </c:pt>
                <c:pt idx="1032">
                  <c:v>329.1192252133946</c:v>
                </c:pt>
                <c:pt idx="1033">
                  <c:v>329.1192252133946</c:v>
                </c:pt>
                <c:pt idx="1034">
                  <c:v>329.1192252133946</c:v>
                </c:pt>
                <c:pt idx="1035">
                  <c:v>329.1192252133946</c:v>
                </c:pt>
                <c:pt idx="1036">
                  <c:v>329.1192252133946</c:v>
                </c:pt>
                <c:pt idx="1037">
                  <c:v>329.1192252133946</c:v>
                </c:pt>
                <c:pt idx="1038">
                  <c:v>329.1192252133946</c:v>
                </c:pt>
                <c:pt idx="1039">
                  <c:v>329.1192252133946</c:v>
                </c:pt>
                <c:pt idx="1040">
                  <c:v>329.1192252133946</c:v>
                </c:pt>
                <c:pt idx="1041">
                  <c:v>329.1192252133946</c:v>
                </c:pt>
                <c:pt idx="1042">
                  <c:v>329.1192252133946</c:v>
                </c:pt>
                <c:pt idx="1043">
                  <c:v>329.1192252133946</c:v>
                </c:pt>
                <c:pt idx="1044">
                  <c:v>329.1192252133946</c:v>
                </c:pt>
                <c:pt idx="1045">
                  <c:v>329.1192252133946</c:v>
                </c:pt>
                <c:pt idx="1046">
                  <c:v>321.16542350623769</c:v>
                </c:pt>
                <c:pt idx="1047">
                  <c:v>321.16542350623769</c:v>
                </c:pt>
                <c:pt idx="1048">
                  <c:v>321.16542350623769</c:v>
                </c:pt>
                <c:pt idx="1049">
                  <c:v>321.16542350623769</c:v>
                </c:pt>
                <c:pt idx="1050">
                  <c:v>321.16542350623769</c:v>
                </c:pt>
                <c:pt idx="1051">
                  <c:v>321.16542350623769</c:v>
                </c:pt>
                <c:pt idx="1052">
                  <c:v>321.16542350623769</c:v>
                </c:pt>
                <c:pt idx="1053">
                  <c:v>321.16542350623769</c:v>
                </c:pt>
                <c:pt idx="1054">
                  <c:v>321.16542350623769</c:v>
                </c:pt>
                <c:pt idx="1055">
                  <c:v>321.16542350623769</c:v>
                </c:pt>
                <c:pt idx="1056">
                  <c:v>321.16542350623769</c:v>
                </c:pt>
                <c:pt idx="1057">
                  <c:v>321.16542350623769</c:v>
                </c:pt>
                <c:pt idx="1058">
                  <c:v>321.16542350623769</c:v>
                </c:pt>
                <c:pt idx="1059">
                  <c:v>321.16542350623769</c:v>
                </c:pt>
                <c:pt idx="1060">
                  <c:v>321.16542350623769</c:v>
                </c:pt>
                <c:pt idx="1061">
                  <c:v>321.16542350623769</c:v>
                </c:pt>
                <c:pt idx="1062">
                  <c:v>321.16542350623769</c:v>
                </c:pt>
                <c:pt idx="1063">
                  <c:v>321.16542350623769</c:v>
                </c:pt>
                <c:pt idx="1064">
                  <c:v>321.16542350623769</c:v>
                </c:pt>
                <c:pt idx="1065">
                  <c:v>321.16542350623769</c:v>
                </c:pt>
                <c:pt idx="1066">
                  <c:v>321.16542350623769</c:v>
                </c:pt>
                <c:pt idx="1067">
                  <c:v>299.59319763624421</c:v>
                </c:pt>
                <c:pt idx="1068">
                  <c:v>299.59319763624421</c:v>
                </c:pt>
                <c:pt idx="1069">
                  <c:v>299.59319763624421</c:v>
                </c:pt>
                <c:pt idx="1070">
                  <c:v>299.59319763624421</c:v>
                </c:pt>
                <c:pt idx="1071">
                  <c:v>299.59319763624421</c:v>
                </c:pt>
                <c:pt idx="1072">
                  <c:v>299.59319763624421</c:v>
                </c:pt>
                <c:pt idx="1073">
                  <c:v>299.59319763624421</c:v>
                </c:pt>
                <c:pt idx="1074">
                  <c:v>299.59319763624421</c:v>
                </c:pt>
                <c:pt idx="1075">
                  <c:v>299.59319763624421</c:v>
                </c:pt>
                <c:pt idx="1076">
                  <c:v>299.59319763624421</c:v>
                </c:pt>
                <c:pt idx="1077">
                  <c:v>299.59319763624421</c:v>
                </c:pt>
                <c:pt idx="1078">
                  <c:v>299.59319763624421</c:v>
                </c:pt>
                <c:pt idx="1079">
                  <c:v>299.59319763624421</c:v>
                </c:pt>
                <c:pt idx="1080">
                  <c:v>299.59319763624421</c:v>
                </c:pt>
                <c:pt idx="1081">
                  <c:v>299.59319763624421</c:v>
                </c:pt>
                <c:pt idx="1082">
                  <c:v>299.59319763624421</c:v>
                </c:pt>
                <c:pt idx="1083">
                  <c:v>299.59319763624421</c:v>
                </c:pt>
                <c:pt idx="1084">
                  <c:v>299.59319763624421</c:v>
                </c:pt>
                <c:pt idx="1085">
                  <c:v>299.59319763624421</c:v>
                </c:pt>
                <c:pt idx="1086">
                  <c:v>299.59319763624421</c:v>
                </c:pt>
                <c:pt idx="1087">
                  <c:v>298.89466841759685</c:v>
                </c:pt>
                <c:pt idx="1088">
                  <c:v>298.89466841759685</c:v>
                </c:pt>
                <c:pt idx="1089">
                  <c:v>298.89466841759685</c:v>
                </c:pt>
                <c:pt idx="1090">
                  <c:v>298.89466841759685</c:v>
                </c:pt>
                <c:pt idx="1091">
                  <c:v>298.89466841759685</c:v>
                </c:pt>
                <c:pt idx="1092">
                  <c:v>298.89466841759685</c:v>
                </c:pt>
                <c:pt idx="1093">
                  <c:v>298.89466841759685</c:v>
                </c:pt>
                <c:pt idx="1094">
                  <c:v>298.89466841759685</c:v>
                </c:pt>
                <c:pt idx="1095">
                  <c:v>298.89466841759685</c:v>
                </c:pt>
                <c:pt idx="1096">
                  <c:v>298.89466841759685</c:v>
                </c:pt>
                <c:pt idx="1097">
                  <c:v>298.89466841759685</c:v>
                </c:pt>
                <c:pt idx="1098">
                  <c:v>298.89466841759685</c:v>
                </c:pt>
                <c:pt idx="1099">
                  <c:v>298.89466841759685</c:v>
                </c:pt>
                <c:pt idx="1100">
                  <c:v>298.89466841759685</c:v>
                </c:pt>
                <c:pt idx="1101">
                  <c:v>298.89466841759685</c:v>
                </c:pt>
                <c:pt idx="1102">
                  <c:v>298.89466841759685</c:v>
                </c:pt>
                <c:pt idx="1103">
                  <c:v>298.89466841759685</c:v>
                </c:pt>
                <c:pt idx="1104">
                  <c:v>298.89466841759685</c:v>
                </c:pt>
                <c:pt idx="1105">
                  <c:v>298.89466841759685</c:v>
                </c:pt>
                <c:pt idx="1106">
                  <c:v>298.89466841759685</c:v>
                </c:pt>
                <c:pt idx="1107">
                  <c:v>298.89466841759685</c:v>
                </c:pt>
                <c:pt idx="1108">
                  <c:v>298.89466841759685</c:v>
                </c:pt>
                <c:pt idx="1109">
                  <c:v>274.02007879185817</c:v>
                </c:pt>
                <c:pt idx="1110">
                  <c:v>274.02007879185817</c:v>
                </c:pt>
                <c:pt idx="1111">
                  <c:v>274.02007879185817</c:v>
                </c:pt>
                <c:pt idx="1112">
                  <c:v>274.02007879185817</c:v>
                </c:pt>
                <c:pt idx="1113">
                  <c:v>274.02007879185817</c:v>
                </c:pt>
                <c:pt idx="1114">
                  <c:v>274.02007879185817</c:v>
                </c:pt>
                <c:pt idx="1115">
                  <c:v>274.02007879185817</c:v>
                </c:pt>
                <c:pt idx="1116">
                  <c:v>274.02007879185817</c:v>
                </c:pt>
                <c:pt idx="1117">
                  <c:v>274.02007879185817</c:v>
                </c:pt>
                <c:pt idx="1118">
                  <c:v>274.02007879185817</c:v>
                </c:pt>
                <c:pt idx="1119">
                  <c:v>274.02007879185817</c:v>
                </c:pt>
                <c:pt idx="1120">
                  <c:v>274.02007879185817</c:v>
                </c:pt>
                <c:pt idx="1121">
                  <c:v>274.02007879185817</c:v>
                </c:pt>
                <c:pt idx="1122">
                  <c:v>274.02007879185817</c:v>
                </c:pt>
                <c:pt idx="1123">
                  <c:v>274.02007879185817</c:v>
                </c:pt>
                <c:pt idx="1124">
                  <c:v>274.02007879185817</c:v>
                </c:pt>
                <c:pt idx="1125">
                  <c:v>274.02007879185817</c:v>
                </c:pt>
                <c:pt idx="1126">
                  <c:v>274.02007879185817</c:v>
                </c:pt>
                <c:pt idx="1127">
                  <c:v>274.02007879185817</c:v>
                </c:pt>
                <c:pt idx="1128">
                  <c:v>291.1336309914642</c:v>
                </c:pt>
                <c:pt idx="1129">
                  <c:v>291.1336309914642</c:v>
                </c:pt>
                <c:pt idx="1130">
                  <c:v>291.1336309914642</c:v>
                </c:pt>
                <c:pt idx="1131">
                  <c:v>291.1336309914642</c:v>
                </c:pt>
                <c:pt idx="1132">
                  <c:v>291.1336309914642</c:v>
                </c:pt>
                <c:pt idx="1133">
                  <c:v>291.1336309914642</c:v>
                </c:pt>
                <c:pt idx="1134">
                  <c:v>291.1336309914642</c:v>
                </c:pt>
                <c:pt idx="1135">
                  <c:v>291.1336309914642</c:v>
                </c:pt>
                <c:pt idx="1136">
                  <c:v>291.1336309914642</c:v>
                </c:pt>
                <c:pt idx="1137">
                  <c:v>291.1336309914642</c:v>
                </c:pt>
                <c:pt idx="1138">
                  <c:v>291.1336309914642</c:v>
                </c:pt>
                <c:pt idx="1139">
                  <c:v>291.1336309914642</c:v>
                </c:pt>
                <c:pt idx="1140">
                  <c:v>291.1336309914642</c:v>
                </c:pt>
                <c:pt idx="1141">
                  <c:v>291.1336309914642</c:v>
                </c:pt>
                <c:pt idx="1142">
                  <c:v>291.1336309914642</c:v>
                </c:pt>
                <c:pt idx="1143">
                  <c:v>291.1336309914642</c:v>
                </c:pt>
                <c:pt idx="1144">
                  <c:v>291.1336309914642</c:v>
                </c:pt>
                <c:pt idx="1145">
                  <c:v>291.1336309914642</c:v>
                </c:pt>
                <c:pt idx="1146">
                  <c:v>291.1336309914642</c:v>
                </c:pt>
                <c:pt idx="1147">
                  <c:v>291.1336309914642</c:v>
                </c:pt>
                <c:pt idx="1148">
                  <c:v>291.1336309914642</c:v>
                </c:pt>
                <c:pt idx="1149">
                  <c:v>291.1336309914642</c:v>
                </c:pt>
                <c:pt idx="1150">
                  <c:v>295.51260669730794</c:v>
                </c:pt>
                <c:pt idx="1151">
                  <c:v>295.51260669730794</c:v>
                </c:pt>
                <c:pt idx="1152">
                  <c:v>295.51260669730794</c:v>
                </c:pt>
                <c:pt idx="1153">
                  <c:v>295.51260669730794</c:v>
                </c:pt>
                <c:pt idx="1154">
                  <c:v>295.51260669730794</c:v>
                </c:pt>
                <c:pt idx="1155">
                  <c:v>295.51260669730794</c:v>
                </c:pt>
                <c:pt idx="1156">
                  <c:v>295.51260669730794</c:v>
                </c:pt>
                <c:pt idx="1157">
                  <c:v>295.51260669730794</c:v>
                </c:pt>
                <c:pt idx="1158">
                  <c:v>295.51260669730794</c:v>
                </c:pt>
                <c:pt idx="1159">
                  <c:v>295.51260669730794</c:v>
                </c:pt>
                <c:pt idx="1160">
                  <c:v>295.51260669730794</c:v>
                </c:pt>
                <c:pt idx="1161">
                  <c:v>295.51260669730794</c:v>
                </c:pt>
                <c:pt idx="1162">
                  <c:v>295.51260669730794</c:v>
                </c:pt>
                <c:pt idx="1163">
                  <c:v>295.51260669730794</c:v>
                </c:pt>
                <c:pt idx="1164">
                  <c:v>295.51260669730794</c:v>
                </c:pt>
                <c:pt idx="1165">
                  <c:v>295.51260669730794</c:v>
                </c:pt>
                <c:pt idx="1166">
                  <c:v>295.51260669730794</c:v>
                </c:pt>
                <c:pt idx="1167">
                  <c:v>295.51260669730794</c:v>
                </c:pt>
                <c:pt idx="1168">
                  <c:v>295.51260669730794</c:v>
                </c:pt>
                <c:pt idx="1169">
                  <c:v>295.51260669730794</c:v>
                </c:pt>
                <c:pt idx="1170">
                  <c:v>295.51260669730794</c:v>
                </c:pt>
                <c:pt idx="1171">
                  <c:v>295.51260669730794</c:v>
                </c:pt>
                <c:pt idx="1172">
                  <c:v>327.28562048588316</c:v>
                </c:pt>
                <c:pt idx="1173">
                  <c:v>327.28562048588316</c:v>
                </c:pt>
                <c:pt idx="1174">
                  <c:v>327.28562048588316</c:v>
                </c:pt>
                <c:pt idx="1175">
                  <c:v>327.28562048588316</c:v>
                </c:pt>
                <c:pt idx="1176">
                  <c:v>327.28562048588316</c:v>
                </c:pt>
                <c:pt idx="1177">
                  <c:v>327.28562048588316</c:v>
                </c:pt>
                <c:pt idx="1178">
                  <c:v>327.28562048588316</c:v>
                </c:pt>
                <c:pt idx="1179">
                  <c:v>327.28562048588316</c:v>
                </c:pt>
                <c:pt idx="1180">
                  <c:v>327.28562048588316</c:v>
                </c:pt>
                <c:pt idx="1181">
                  <c:v>327.28562048588316</c:v>
                </c:pt>
                <c:pt idx="1182">
                  <c:v>327.28562048588316</c:v>
                </c:pt>
                <c:pt idx="1183">
                  <c:v>327.28562048588316</c:v>
                </c:pt>
                <c:pt idx="1184">
                  <c:v>327.28562048588316</c:v>
                </c:pt>
                <c:pt idx="1185">
                  <c:v>327.28562048588316</c:v>
                </c:pt>
                <c:pt idx="1186">
                  <c:v>327.28562048588316</c:v>
                </c:pt>
                <c:pt idx="1187">
                  <c:v>327.28562048588316</c:v>
                </c:pt>
                <c:pt idx="1188">
                  <c:v>327.28562048588316</c:v>
                </c:pt>
                <c:pt idx="1189">
                  <c:v>327.28562048588316</c:v>
                </c:pt>
                <c:pt idx="1190">
                  <c:v>327.28562048588316</c:v>
                </c:pt>
                <c:pt idx="1191">
                  <c:v>351.5204202232436</c:v>
                </c:pt>
                <c:pt idx="1192">
                  <c:v>351.5204202232436</c:v>
                </c:pt>
                <c:pt idx="1193">
                  <c:v>351.5204202232436</c:v>
                </c:pt>
                <c:pt idx="1194">
                  <c:v>351.5204202232436</c:v>
                </c:pt>
                <c:pt idx="1195">
                  <c:v>351.5204202232436</c:v>
                </c:pt>
                <c:pt idx="1196">
                  <c:v>351.5204202232436</c:v>
                </c:pt>
                <c:pt idx="1197">
                  <c:v>351.5204202232436</c:v>
                </c:pt>
                <c:pt idx="1198">
                  <c:v>351.5204202232436</c:v>
                </c:pt>
                <c:pt idx="1199">
                  <c:v>351.5204202232436</c:v>
                </c:pt>
                <c:pt idx="1200">
                  <c:v>351.5204202232436</c:v>
                </c:pt>
                <c:pt idx="1201">
                  <c:v>351.5204202232436</c:v>
                </c:pt>
                <c:pt idx="1202">
                  <c:v>351.5204202232436</c:v>
                </c:pt>
                <c:pt idx="1203">
                  <c:v>351.5204202232436</c:v>
                </c:pt>
                <c:pt idx="1204">
                  <c:v>351.5204202232436</c:v>
                </c:pt>
                <c:pt idx="1205">
                  <c:v>351.5204202232436</c:v>
                </c:pt>
                <c:pt idx="1206">
                  <c:v>351.5204202232436</c:v>
                </c:pt>
                <c:pt idx="1207">
                  <c:v>351.5204202232436</c:v>
                </c:pt>
                <c:pt idx="1208">
                  <c:v>351.5204202232436</c:v>
                </c:pt>
                <c:pt idx="1209">
                  <c:v>351.5204202232436</c:v>
                </c:pt>
                <c:pt idx="1210">
                  <c:v>351.5204202232436</c:v>
                </c:pt>
                <c:pt idx="1211">
                  <c:v>351.5204202232436</c:v>
                </c:pt>
                <c:pt idx="1212">
                  <c:v>351.5204202232436</c:v>
                </c:pt>
                <c:pt idx="1213">
                  <c:v>351.5204202232436</c:v>
                </c:pt>
                <c:pt idx="1214">
                  <c:v>311.50101116217991</c:v>
                </c:pt>
                <c:pt idx="1215">
                  <c:v>311.50101116217991</c:v>
                </c:pt>
                <c:pt idx="1216">
                  <c:v>311.50101116217991</c:v>
                </c:pt>
                <c:pt idx="1217">
                  <c:v>311.50101116217991</c:v>
                </c:pt>
                <c:pt idx="1218">
                  <c:v>311.50101116217991</c:v>
                </c:pt>
                <c:pt idx="1219">
                  <c:v>311.50101116217991</c:v>
                </c:pt>
                <c:pt idx="1220">
                  <c:v>311.50101116217991</c:v>
                </c:pt>
                <c:pt idx="1221">
                  <c:v>311.50101116217991</c:v>
                </c:pt>
                <c:pt idx="1222">
                  <c:v>311.50101116217991</c:v>
                </c:pt>
                <c:pt idx="1223">
                  <c:v>311.50101116217991</c:v>
                </c:pt>
                <c:pt idx="1224">
                  <c:v>311.50101116217991</c:v>
                </c:pt>
                <c:pt idx="1225">
                  <c:v>311.50101116217991</c:v>
                </c:pt>
                <c:pt idx="1226">
                  <c:v>311.50101116217991</c:v>
                </c:pt>
                <c:pt idx="1227">
                  <c:v>311.50101116217991</c:v>
                </c:pt>
                <c:pt idx="1228">
                  <c:v>311.50101116217991</c:v>
                </c:pt>
                <c:pt idx="1229">
                  <c:v>311.50101116217991</c:v>
                </c:pt>
                <c:pt idx="1230">
                  <c:v>311.50101116217991</c:v>
                </c:pt>
                <c:pt idx="1231">
                  <c:v>311.50101116217991</c:v>
                </c:pt>
                <c:pt idx="1232">
                  <c:v>311.50101116217991</c:v>
                </c:pt>
                <c:pt idx="1233">
                  <c:v>318.83184504267894</c:v>
                </c:pt>
                <c:pt idx="1234">
                  <c:v>318.83184504267894</c:v>
                </c:pt>
                <c:pt idx="1235">
                  <c:v>318.83184504267894</c:v>
                </c:pt>
                <c:pt idx="1236">
                  <c:v>318.83184504267894</c:v>
                </c:pt>
                <c:pt idx="1237">
                  <c:v>318.83184504267894</c:v>
                </c:pt>
                <c:pt idx="1238">
                  <c:v>318.83184504267894</c:v>
                </c:pt>
                <c:pt idx="1239">
                  <c:v>318.83184504267894</c:v>
                </c:pt>
                <c:pt idx="1240">
                  <c:v>318.83184504267894</c:v>
                </c:pt>
                <c:pt idx="1241">
                  <c:v>318.83184504267894</c:v>
                </c:pt>
                <c:pt idx="1242">
                  <c:v>318.83184504267894</c:v>
                </c:pt>
                <c:pt idx="1243">
                  <c:v>318.83184504267894</c:v>
                </c:pt>
                <c:pt idx="1244">
                  <c:v>318.83184504267894</c:v>
                </c:pt>
                <c:pt idx="1245">
                  <c:v>318.83184504267894</c:v>
                </c:pt>
                <c:pt idx="1246">
                  <c:v>318.83184504267894</c:v>
                </c:pt>
                <c:pt idx="1247">
                  <c:v>318.83184504267894</c:v>
                </c:pt>
                <c:pt idx="1248">
                  <c:v>318.83184504267894</c:v>
                </c:pt>
                <c:pt idx="1249">
                  <c:v>318.83184504267894</c:v>
                </c:pt>
                <c:pt idx="1250">
                  <c:v>318.83184504267894</c:v>
                </c:pt>
                <c:pt idx="1251">
                  <c:v>318.83184504267894</c:v>
                </c:pt>
                <c:pt idx="1252">
                  <c:v>318.83184504267894</c:v>
                </c:pt>
                <c:pt idx="1253">
                  <c:v>289.1745502298096</c:v>
                </c:pt>
                <c:pt idx="1254">
                  <c:v>289.1745502298096</c:v>
                </c:pt>
                <c:pt idx="1255">
                  <c:v>289.1745502298096</c:v>
                </c:pt>
                <c:pt idx="1256">
                  <c:v>289.1745502298096</c:v>
                </c:pt>
                <c:pt idx="1257">
                  <c:v>289.1745502298096</c:v>
                </c:pt>
                <c:pt idx="1258">
                  <c:v>289.1745502298096</c:v>
                </c:pt>
                <c:pt idx="1259">
                  <c:v>289.1745502298096</c:v>
                </c:pt>
                <c:pt idx="1260">
                  <c:v>289.1745502298096</c:v>
                </c:pt>
                <c:pt idx="1261">
                  <c:v>289.1745502298096</c:v>
                </c:pt>
                <c:pt idx="1262">
                  <c:v>289.1745502298096</c:v>
                </c:pt>
                <c:pt idx="1263">
                  <c:v>289.1745502298096</c:v>
                </c:pt>
                <c:pt idx="1264">
                  <c:v>289.1745502298096</c:v>
                </c:pt>
                <c:pt idx="1265">
                  <c:v>289.1745502298096</c:v>
                </c:pt>
                <c:pt idx="1266">
                  <c:v>289.1745502298096</c:v>
                </c:pt>
                <c:pt idx="1267">
                  <c:v>289.1745502298096</c:v>
                </c:pt>
                <c:pt idx="1268">
                  <c:v>289.1745502298096</c:v>
                </c:pt>
                <c:pt idx="1269">
                  <c:v>289.1745502298096</c:v>
                </c:pt>
                <c:pt idx="1270">
                  <c:v>289.1745502298096</c:v>
                </c:pt>
                <c:pt idx="1271">
                  <c:v>289.1745502298096</c:v>
                </c:pt>
                <c:pt idx="1272">
                  <c:v>289.1745502298096</c:v>
                </c:pt>
                <c:pt idx="1273">
                  <c:v>289.1745502298096</c:v>
                </c:pt>
                <c:pt idx="1274">
                  <c:v>289.1745502298096</c:v>
                </c:pt>
                <c:pt idx="1275">
                  <c:v>410.7114642153644</c:v>
                </c:pt>
                <c:pt idx="1276">
                  <c:v>410.7114642153644</c:v>
                </c:pt>
                <c:pt idx="1277">
                  <c:v>410.7114642153644</c:v>
                </c:pt>
                <c:pt idx="1278">
                  <c:v>410.7114642153644</c:v>
                </c:pt>
                <c:pt idx="1279">
                  <c:v>410.7114642153644</c:v>
                </c:pt>
                <c:pt idx="1280">
                  <c:v>410.7114642153644</c:v>
                </c:pt>
                <c:pt idx="1281">
                  <c:v>410.7114642153644</c:v>
                </c:pt>
                <c:pt idx="1282">
                  <c:v>410.7114642153644</c:v>
                </c:pt>
                <c:pt idx="1283">
                  <c:v>410.7114642153644</c:v>
                </c:pt>
                <c:pt idx="1284">
                  <c:v>410.7114642153644</c:v>
                </c:pt>
                <c:pt idx="1285">
                  <c:v>410.7114642153644</c:v>
                </c:pt>
                <c:pt idx="1286">
                  <c:v>410.7114642153644</c:v>
                </c:pt>
                <c:pt idx="1287">
                  <c:v>410.7114642153644</c:v>
                </c:pt>
                <c:pt idx="1288">
                  <c:v>410.7114642153644</c:v>
                </c:pt>
                <c:pt idx="1289">
                  <c:v>410.7114642153644</c:v>
                </c:pt>
                <c:pt idx="1290">
                  <c:v>410.7114642153644</c:v>
                </c:pt>
                <c:pt idx="1291">
                  <c:v>410.7114642153644</c:v>
                </c:pt>
                <c:pt idx="1292">
                  <c:v>410.7114642153644</c:v>
                </c:pt>
                <c:pt idx="1293">
                  <c:v>410.7114642153644</c:v>
                </c:pt>
                <c:pt idx="1294">
                  <c:v>410.7114642153644</c:v>
                </c:pt>
                <c:pt idx="1295">
                  <c:v>410.7114642153644</c:v>
                </c:pt>
                <c:pt idx="1296">
                  <c:v>410.7114642153644</c:v>
                </c:pt>
                <c:pt idx="1297">
                  <c:v>307.28363755745238</c:v>
                </c:pt>
                <c:pt idx="1298">
                  <c:v>307.28363755745238</c:v>
                </c:pt>
                <c:pt idx="1299">
                  <c:v>307.28363755745238</c:v>
                </c:pt>
                <c:pt idx="1300">
                  <c:v>307.28363755745238</c:v>
                </c:pt>
                <c:pt idx="1301">
                  <c:v>307.28363755745238</c:v>
                </c:pt>
                <c:pt idx="1302">
                  <c:v>307.28363755745238</c:v>
                </c:pt>
                <c:pt idx="1303">
                  <c:v>307.28363755745238</c:v>
                </c:pt>
                <c:pt idx="1304">
                  <c:v>307.28363755745238</c:v>
                </c:pt>
                <c:pt idx="1305">
                  <c:v>307.28363755745238</c:v>
                </c:pt>
                <c:pt idx="1306">
                  <c:v>307.28363755745238</c:v>
                </c:pt>
                <c:pt idx="1307">
                  <c:v>307.28363755745238</c:v>
                </c:pt>
                <c:pt idx="1308">
                  <c:v>307.28363755745238</c:v>
                </c:pt>
                <c:pt idx="1309">
                  <c:v>307.28363755745238</c:v>
                </c:pt>
                <c:pt idx="1310">
                  <c:v>307.28363755745238</c:v>
                </c:pt>
                <c:pt idx="1311">
                  <c:v>307.28363755745238</c:v>
                </c:pt>
                <c:pt idx="1312">
                  <c:v>307.28363755745238</c:v>
                </c:pt>
                <c:pt idx="1313">
                  <c:v>307.28363755745238</c:v>
                </c:pt>
                <c:pt idx="1314">
                  <c:v>307.28363755745238</c:v>
                </c:pt>
                <c:pt idx="1315">
                  <c:v>307.28363755745238</c:v>
                </c:pt>
                <c:pt idx="1316">
                  <c:v>307.28363755745238</c:v>
                </c:pt>
                <c:pt idx="1317">
                  <c:v>307.28363755745238</c:v>
                </c:pt>
                <c:pt idx="1318">
                  <c:v>291.23594221930398</c:v>
                </c:pt>
                <c:pt idx="1319">
                  <c:v>291.23594221930398</c:v>
                </c:pt>
                <c:pt idx="1320">
                  <c:v>291.23594221930398</c:v>
                </c:pt>
                <c:pt idx="1321">
                  <c:v>291.23594221930398</c:v>
                </c:pt>
                <c:pt idx="1322">
                  <c:v>291.23594221930398</c:v>
                </c:pt>
                <c:pt idx="1323">
                  <c:v>291.23594221930398</c:v>
                </c:pt>
                <c:pt idx="1324">
                  <c:v>291.23594221930398</c:v>
                </c:pt>
                <c:pt idx="1325">
                  <c:v>291.23594221930398</c:v>
                </c:pt>
                <c:pt idx="1326">
                  <c:v>291.23594221930398</c:v>
                </c:pt>
                <c:pt idx="1327">
                  <c:v>291.23594221930398</c:v>
                </c:pt>
                <c:pt idx="1328">
                  <c:v>291.23594221930398</c:v>
                </c:pt>
                <c:pt idx="1329">
                  <c:v>291.23594221930398</c:v>
                </c:pt>
                <c:pt idx="1330">
                  <c:v>291.23594221930398</c:v>
                </c:pt>
                <c:pt idx="1331">
                  <c:v>291.23594221930398</c:v>
                </c:pt>
                <c:pt idx="1332">
                  <c:v>291.23594221930398</c:v>
                </c:pt>
                <c:pt idx="1333">
                  <c:v>291.23594221930398</c:v>
                </c:pt>
                <c:pt idx="1334">
                  <c:v>291.23594221930398</c:v>
                </c:pt>
                <c:pt idx="1335">
                  <c:v>291.23594221930398</c:v>
                </c:pt>
                <c:pt idx="1336">
                  <c:v>291.23594221930398</c:v>
                </c:pt>
                <c:pt idx="1337">
                  <c:v>291.23594221930398</c:v>
                </c:pt>
                <c:pt idx="1338">
                  <c:v>291.23594221930398</c:v>
                </c:pt>
                <c:pt idx="1339">
                  <c:v>291.23594221930398</c:v>
                </c:pt>
                <c:pt idx="1340">
                  <c:v>289.71561391989496</c:v>
                </c:pt>
                <c:pt idx="1341">
                  <c:v>289.71561391989496</c:v>
                </c:pt>
                <c:pt idx="1342">
                  <c:v>289.71561391989496</c:v>
                </c:pt>
                <c:pt idx="1343">
                  <c:v>289.71561391989496</c:v>
                </c:pt>
                <c:pt idx="1344">
                  <c:v>289.71561391989496</c:v>
                </c:pt>
                <c:pt idx="1345">
                  <c:v>289.71561391989496</c:v>
                </c:pt>
                <c:pt idx="1346">
                  <c:v>289.71561391989496</c:v>
                </c:pt>
                <c:pt idx="1347">
                  <c:v>289.71561391989496</c:v>
                </c:pt>
                <c:pt idx="1348">
                  <c:v>289.71561391989496</c:v>
                </c:pt>
                <c:pt idx="1349">
                  <c:v>289.71561391989496</c:v>
                </c:pt>
                <c:pt idx="1350">
                  <c:v>289.71561391989496</c:v>
                </c:pt>
                <c:pt idx="1351">
                  <c:v>289.71561391989496</c:v>
                </c:pt>
                <c:pt idx="1352">
                  <c:v>289.71561391989496</c:v>
                </c:pt>
                <c:pt idx="1353">
                  <c:v>289.71561391989496</c:v>
                </c:pt>
                <c:pt idx="1354">
                  <c:v>289.71561391989496</c:v>
                </c:pt>
                <c:pt idx="1355">
                  <c:v>289.71561391989496</c:v>
                </c:pt>
                <c:pt idx="1356">
                  <c:v>289.71561391989496</c:v>
                </c:pt>
                <c:pt idx="1357">
                  <c:v>289.71561391989496</c:v>
                </c:pt>
                <c:pt idx="1358">
                  <c:v>289.71561391989496</c:v>
                </c:pt>
                <c:pt idx="1359">
                  <c:v>289.71561391989496</c:v>
                </c:pt>
                <c:pt idx="1360">
                  <c:v>289.71561391989496</c:v>
                </c:pt>
                <c:pt idx="1361">
                  <c:v>289.71561391989496</c:v>
                </c:pt>
                <c:pt idx="1362">
                  <c:v>289.71561391989496</c:v>
                </c:pt>
                <c:pt idx="1363">
                  <c:v>267.40790544977017</c:v>
                </c:pt>
                <c:pt idx="1364">
                  <c:v>267.40790544977017</c:v>
                </c:pt>
                <c:pt idx="1365">
                  <c:v>267.40790544977017</c:v>
                </c:pt>
                <c:pt idx="1366">
                  <c:v>267.40790544977017</c:v>
                </c:pt>
                <c:pt idx="1367">
                  <c:v>267.40790544977017</c:v>
                </c:pt>
                <c:pt idx="1368">
                  <c:v>267.40790544977017</c:v>
                </c:pt>
                <c:pt idx="1369">
                  <c:v>267.40790544977017</c:v>
                </c:pt>
                <c:pt idx="1370">
                  <c:v>267.40790544977017</c:v>
                </c:pt>
                <c:pt idx="1371">
                  <c:v>267.40790544977017</c:v>
                </c:pt>
                <c:pt idx="1372">
                  <c:v>267.40790544977017</c:v>
                </c:pt>
                <c:pt idx="1373">
                  <c:v>267.40790544977017</c:v>
                </c:pt>
                <c:pt idx="1374">
                  <c:v>267.40790544977017</c:v>
                </c:pt>
                <c:pt idx="1375">
                  <c:v>267.40790544977017</c:v>
                </c:pt>
                <c:pt idx="1376">
                  <c:v>267.40790544977017</c:v>
                </c:pt>
                <c:pt idx="1377">
                  <c:v>267.40790544977017</c:v>
                </c:pt>
                <c:pt idx="1378">
                  <c:v>267.40790544977017</c:v>
                </c:pt>
                <c:pt idx="1379">
                  <c:v>267.40790544977017</c:v>
                </c:pt>
                <c:pt idx="1380">
                  <c:v>267.40790544977017</c:v>
                </c:pt>
                <c:pt idx="1381">
                  <c:v>267.40790544977017</c:v>
                </c:pt>
                <c:pt idx="1382">
                  <c:v>267.40790544977017</c:v>
                </c:pt>
                <c:pt idx="1383">
                  <c:v>267.40790544977017</c:v>
                </c:pt>
                <c:pt idx="1384">
                  <c:v>227.60470124753775</c:v>
                </c:pt>
                <c:pt idx="1385">
                  <c:v>227.60470124753775</c:v>
                </c:pt>
                <c:pt idx="1386">
                  <c:v>227.60470124753775</c:v>
                </c:pt>
                <c:pt idx="1387">
                  <c:v>227.60470124753775</c:v>
                </c:pt>
                <c:pt idx="1388">
                  <c:v>227.60470124753775</c:v>
                </c:pt>
                <c:pt idx="1389">
                  <c:v>227.60470124753775</c:v>
                </c:pt>
                <c:pt idx="1390">
                  <c:v>227.60470124753775</c:v>
                </c:pt>
                <c:pt idx="1391">
                  <c:v>227.60470124753775</c:v>
                </c:pt>
                <c:pt idx="1392">
                  <c:v>227.60470124753775</c:v>
                </c:pt>
                <c:pt idx="1393">
                  <c:v>227.60470124753775</c:v>
                </c:pt>
                <c:pt idx="1394">
                  <c:v>227.60470124753775</c:v>
                </c:pt>
                <c:pt idx="1395">
                  <c:v>227.60470124753775</c:v>
                </c:pt>
                <c:pt idx="1396">
                  <c:v>227.60470124753775</c:v>
                </c:pt>
                <c:pt idx="1397">
                  <c:v>227.60470124753775</c:v>
                </c:pt>
                <c:pt idx="1398">
                  <c:v>227.60470124753775</c:v>
                </c:pt>
                <c:pt idx="1399">
                  <c:v>227.60470124753775</c:v>
                </c:pt>
                <c:pt idx="1400">
                  <c:v>227.60470124753775</c:v>
                </c:pt>
                <c:pt idx="1401">
                  <c:v>227.60470124753775</c:v>
                </c:pt>
                <c:pt idx="1402">
                  <c:v>227.60470124753775</c:v>
                </c:pt>
                <c:pt idx="1403">
                  <c:v>227.60470124753775</c:v>
                </c:pt>
                <c:pt idx="1404">
                  <c:v>227.60470124753775</c:v>
                </c:pt>
                <c:pt idx="1405">
                  <c:v>227.60470124753775</c:v>
                </c:pt>
                <c:pt idx="1406">
                  <c:v>205.5873801707157</c:v>
                </c:pt>
                <c:pt idx="1407">
                  <c:v>205.5873801707157</c:v>
                </c:pt>
                <c:pt idx="1408">
                  <c:v>205.5873801707157</c:v>
                </c:pt>
                <c:pt idx="1409">
                  <c:v>205.5873801707157</c:v>
                </c:pt>
                <c:pt idx="1410">
                  <c:v>205.5873801707157</c:v>
                </c:pt>
                <c:pt idx="1411">
                  <c:v>205.5873801707157</c:v>
                </c:pt>
                <c:pt idx="1412">
                  <c:v>205.5873801707157</c:v>
                </c:pt>
                <c:pt idx="1413">
                  <c:v>205.5873801707157</c:v>
                </c:pt>
                <c:pt idx="1414">
                  <c:v>205.5873801707157</c:v>
                </c:pt>
                <c:pt idx="1415">
                  <c:v>205.5873801707157</c:v>
                </c:pt>
                <c:pt idx="1416">
                  <c:v>205.5873801707157</c:v>
                </c:pt>
                <c:pt idx="1417">
                  <c:v>205.5873801707157</c:v>
                </c:pt>
                <c:pt idx="1418">
                  <c:v>205.5873801707157</c:v>
                </c:pt>
                <c:pt idx="1419">
                  <c:v>205.5873801707157</c:v>
                </c:pt>
                <c:pt idx="1420">
                  <c:v>205.5873801707157</c:v>
                </c:pt>
                <c:pt idx="1421">
                  <c:v>205.5873801707157</c:v>
                </c:pt>
                <c:pt idx="1422">
                  <c:v>205.5873801707157</c:v>
                </c:pt>
                <c:pt idx="1423">
                  <c:v>205.5873801707157</c:v>
                </c:pt>
                <c:pt idx="1424">
                  <c:v>205.5873801707157</c:v>
                </c:pt>
                <c:pt idx="1425">
                  <c:v>205.5873801707157</c:v>
                </c:pt>
                <c:pt idx="1426">
                  <c:v>205.5873801707157</c:v>
                </c:pt>
                <c:pt idx="1427">
                  <c:v>205.5873801707157</c:v>
                </c:pt>
                <c:pt idx="1428">
                  <c:v>192.89141168745897</c:v>
                </c:pt>
                <c:pt idx="1429">
                  <c:v>192.89141168745897</c:v>
                </c:pt>
                <c:pt idx="1430">
                  <c:v>192.89141168745897</c:v>
                </c:pt>
                <c:pt idx="1431">
                  <c:v>192.89141168745897</c:v>
                </c:pt>
                <c:pt idx="1432">
                  <c:v>192.89141168745897</c:v>
                </c:pt>
                <c:pt idx="1433">
                  <c:v>192.89141168745897</c:v>
                </c:pt>
                <c:pt idx="1434">
                  <c:v>192.89141168745897</c:v>
                </c:pt>
                <c:pt idx="1435">
                  <c:v>192.89141168745897</c:v>
                </c:pt>
                <c:pt idx="1436">
                  <c:v>192.89141168745897</c:v>
                </c:pt>
                <c:pt idx="1437">
                  <c:v>192.89141168745897</c:v>
                </c:pt>
                <c:pt idx="1438">
                  <c:v>192.89141168745897</c:v>
                </c:pt>
                <c:pt idx="1439">
                  <c:v>192.89141168745897</c:v>
                </c:pt>
                <c:pt idx="1440">
                  <c:v>192.89141168745897</c:v>
                </c:pt>
                <c:pt idx="1441">
                  <c:v>192.89141168745897</c:v>
                </c:pt>
                <c:pt idx="1442">
                  <c:v>192.89141168745897</c:v>
                </c:pt>
                <c:pt idx="1443">
                  <c:v>192.89141168745897</c:v>
                </c:pt>
                <c:pt idx="1444">
                  <c:v>192.89141168745897</c:v>
                </c:pt>
                <c:pt idx="1445">
                  <c:v>192.89141168745897</c:v>
                </c:pt>
                <c:pt idx="1446">
                  <c:v>192.89141168745897</c:v>
                </c:pt>
                <c:pt idx="1447">
                  <c:v>192.89141168745897</c:v>
                </c:pt>
                <c:pt idx="1448">
                  <c:v>192.89141168745897</c:v>
                </c:pt>
                <c:pt idx="1449">
                  <c:v>222.40006565988182</c:v>
                </c:pt>
                <c:pt idx="1450">
                  <c:v>222.40006565988182</c:v>
                </c:pt>
                <c:pt idx="1451">
                  <c:v>222.40006565988182</c:v>
                </c:pt>
                <c:pt idx="1452">
                  <c:v>222.40006565988182</c:v>
                </c:pt>
                <c:pt idx="1453">
                  <c:v>222.40006565988182</c:v>
                </c:pt>
                <c:pt idx="1454">
                  <c:v>222.40006565988182</c:v>
                </c:pt>
                <c:pt idx="1455">
                  <c:v>222.40006565988182</c:v>
                </c:pt>
                <c:pt idx="1456">
                  <c:v>222.40006565988182</c:v>
                </c:pt>
                <c:pt idx="1457">
                  <c:v>222.40006565988182</c:v>
                </c:pt>
                <c:pt idx="1458">
                  <c:v>222.40006565988182</c:v>
                </c:pt>
                <c:pt idx="1459">
                  <c:v>222.40006565988182</c:v>
                </c:pt>
                <c:pt idx="1460">
                  <c:v>222.40006565988182</c:v>
                </c:pt>
                <c:pt idx="1461">
                  <c:v>222.40006565988182</c:v>
                </c:pt>
                <c:pt idx="1462">
                  <c:v>222.40006565988182</c:v>
                </c:pt>
                <c:pt idx="1463">
                  <c:v>222.40006565988182</c:v>
                </c:pt>
                <c:pt idx="1464">
                  <c:v>222.40006565988182</c:v>
                </c:pt>
                <c:pt idx="1465">
                  <c:v>222.40006565988182</c:v>
                </c:pt>
                <c:pt idx="1466">
                  <c:v>222.40006565988182</c:v>
                </c:pt>
                <c:pt idx="1467">
                  <c:v>222.40006565988182</c:v>
                </c:pt>
                <c:pt idx="1468">
                  <c:v>222.40006565988182</c:v>
                </c:pt>
                <c:pt idx="1469">
                  <c:v>222.40006565988182</c:v>
                </c:pt>
                <c:pt idx="1470">
                  <c:v>222.40006565988182</c:v>
                </c:pt>
                <c:pt idx="1471">
                  <c:v>222.40006565988182</c:v>
                </c:pt>
                <c:pt idx="1472">
                  <c:v>307.55196323046619</c:v>
                </c:pt>
                <c:pt idx="1473">
                  <c:v>307.55196323046619</c:v>
                </c:pt>
                <c:pt idx="1474">
                  <c:v>307.55196323046619</c:v>
                </c:pt>
                <c:pt idx="1475">
                  <c:v>307.55196323046619</c:v>
                </c:pt>
                <c:pt idx="1476">
                  <c:v>307.55196323046619</c:v>
                </c:pt>
                <c:pt idx="1477">
                  <c:v>307.55196323046619</c:v>
                </c:pt>
                <c:pt idx="1478">
                  <c:v>307.55196323046619</c:v>
                </c:pt>
                <c:pt idx="1479">
                  <c:v>307.55196323046619</c:v>
                </c:pt>
                <c:pt idx="1480">
                  <c:v>307.55196323046619</c:v>
                </c:pt>
                <c:pt idx="1481">
                  <c:v>307.55196323046619</c:v>
                </c:pt>
                <c:pt idx="1482">
                  <c:v>307.55196323046619</c:v>
                </c:pt>
                <c:pt idx="1483">
                  <c:v>307.55196323046619</c:v>
                </c:pt>
                <c:pt idx="1484">
                  <c:v>307.55196323046619</c:v>
                </c:pt>
                <c:pt idx="1485">
                  <c:v>307.55196323046619</c:v>
                </c:pt>
                <c:pt idx="1486">
                  <c:v>307.55196323046619</c:v>
                </c:pt>
                <c:pt idx="1487">
                  <c:v>307.55196323046619</c:v>
                </c:pt>
                <c:pt idx="1488">
                  <c:v>307.55196323046619</c:v>
                </c:pt>
                <c:pt idx="1489">
                  <c:v>307.55196323046619</c:v>
                </c:pt>
                <c:pt idx="1490">
                  <c:v>307.55196323046619</c:v>
                </c:pt>
                <c:pt idx="1491">
                  <c:v>307.55196323046619</c:v>
                </c:pt>
                <c:pt idx="1492">
                  <c:v>307.55196323046619</c:v>
                </c:pt>
                <c:pt idx="1493">
                  <c:v>254.93779382797109</c:v>
                </c:pt>
                <c:pt idx="1494">
                  <c:v>254.93779382797109</c:v>
                </c:pt>
                <c:pt idx="1495">
                  <c:v>254.93779382797109</c:v>
                </c:pt>
                <c:pt idx="1496">
                  <c:v>254.93779382797109</c:v>
                </c:pt>
                <c:pt idx="1497">
                  <c:v>254.93779382797109</c:v>
                </c:pt>
                <c:pt idx="1498">
                  <c:v>254.93779382797109</c:v>
                </c:pt>
                <c:pt idx="1499">
                  <c:v>254.93779382797109</c:v>
                </c:pt>
                <c:pt idx="1500">
                  <c:v>254.93779382797109</c:v>
                </c:pt>
                <c:pt idx="1501">
                  <c:v>254.93779382797109</c:v>
                </c:pt>
                <c:pt idx="1502">
                  <c:v>254.93779382797109</c:v>
                </c:pt>
                <c:pt idx="1503">
                  <c:v>254.93779382797109</c:v>
                </c:pt>
                <c:pt idx="1504">
                  <c:v>254.93779382797109</c:v>
                </c:pt>
                <c:pt idx="1505">
                  <c:v>254.93779382797109</c:v>
                </c:pt>
                <c:pt idx="1506">
                  <c:v>254.93779382797109</c:v>
                </c:pt>
                <c:pt idx="1507">
                  <c:v>254.93779382797109</c:v>
                </c:pt>
                <c:pt idx="1508">
                  <c:v>254.93779382797109</c:v>
                </c:pt>
                <c:pt idx="1509">
                  <c:v>254.93779382797109</c:v>
                </c:pt>
                <c:pt idx="1510">
                  <c:v>254.93779382797109</c:v>
                </c:pt>
                <c:pt idx="1511">
                  <c:v>254.93779382797109</c:v>
                </c:pt>
                <c:pt idx="1512">
                  <c:v>254.93779382797109</c:v>
                </c:pt>
                <c:pt idx="1513">
                  <c:v>254.93779382797109</c:v>
                </c:pt>
              </c:numCache>
            </c:numRef>
          </c:val>
          <c:smooth val="0"/>
          <c:extLst>
            <c:ext xmlns:c16="http://schemas.microsoft.com/office/drawing/2014/chart" uri="{C3380CC4-5D6E-409C-BE32-E72D297353CC}">
              <c16:uniqueId val="{00000002-AA01-4066-A9EB-447DF2B78B9C}"/>
            </c:ext>
          </c:extLst>
        </c:ser>
        <c:dLbls>
          <c:showLegendKey val="0"/>
          <c:showVal val="0"/>
          <c:showCatName val="0"/>
          <c:showSerName val="0"/>
          <c:showPercent val="0"/>
          <c:showBubbleSize val="0"/>
        </c:dLbls>
        <c:smooth val="0"/>
        <c:axId val="235772160"/>
        <c:axId val="235779584"/>
      </c:lineChart>
      <c:dateAx>
        <c:axId val="235772160"/>
        <c:scaling>
          <c:orientation val="minMax"/>
        </c:scaling>
        <c:delete val="0"/>
        <c:axPos val="b"/>
        <c:numFmt formatCode="d/m/yyyy" sourceLinked="0"/>
        <c:majorTickMark val="none"/>
        <c:minorTickMark val="none"/>
        <c:tickLblPos val="nextTo"/>
        <c:txPr>
          <a:bodyPr/>
          <a:lstStyle/>
          <a:p>
            <a:pPr>
              <a:defRPr lang="es-EC"/>
            </a:pPr>
            <a:endParaRPr lang="es-EC"/>
          </a:p>
        </c:txPr>
        <c:crossAx val="235779584"/>
        <c:crosses val="autoZero"/>
        <c:auto val="0"/>
        <c:lblOffset val="100"/>
        <c:baseTimeUnit val="days"/>
      </c:dateAx>
      <c:valAx>
        <c:axId val="235779584"/>
        <c:scaling>
          <c:orientation val="minMax"/>
        </c:scaling>
        <c:delete val="0"/>
        <c:axPos val="l"/>
        <c:majorGridlines/>
        <c:numFmt formatCode="0.00" sourceLinked="1"/>
        <c:majorTickMark val="none"/>
        <c:minorTickMark val="none"/>
        <c:tickLblPos val="nextTo"/>
        <c:spPr>
          <a:ln w="9525">
            <a:noFill/>
          </a:ln>
        </c:spPr>
        <c:txPr>
          <a:bodyPr/>
          <a:lstStyle/>
          <a:p>
            <a:pPr>
              <a:defRPr lang="es-EC"/>
            </a:pPr>
            <a:endParaRPr lang="es-EC"/>
          </a:p>
        </c:txPr>
        <c:crossAx val="235772160"/>
        <c:crosses val="autoZero"/>
        <c:crossBetween val="between"/>
      </c:valAx>
    </c:plotArea>
    <c:legend>
      <c:legendPos val="b"/>
      <c:overlay val="0"/>
      <c:txPr>
        <a:bodyPr/>
        <a:lstStyle/>
        <a:p>
          <a:pPr>
            <a:defRPr lang="es-EC"/>
          </a:pPr>
          <a:endParaRPr lang="es-EC"/>
        </a:p>
      </c:txPr>
    </c:legend>
    <c:plotVisOnly val="1"/>
    <c:dispBlanksAs val="gap"/>
    <c:showDLblsOverMax val="0"/>
  </c:chart>
  <c:spPr>
    <a:ln>
      <a:noFill/>
    </a:ln>
  </c:spPr>
  <c:txPr>
    <a:bodyPr/>
    <a:lstStyle/>
    <a:p>
      <a:pPr>
        <a:defRPr sz="900">
          <a:latin typeface="Century Gothic" pitchFamily="34" charset="0"/>
        </a:defRPr>
      </a:pPr>
      <a:endParaRPr lang="es-EC"/>
    </a:p>
  </c:txPr>
  <c:printSettings>
    <c:headerFooter/>
    <c:pageMargins b="0.75000000000001266" l="0.70000000000000062" r="0.70000000000000062" t="0.75000000000001266"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sz="1100"/>
            </a:pPr>
            <a:r>
              <a:rPr lang="en-US" sz="1200"/>
              <a:t>Gráfico Comparativo de Precios</a:t>
            </a:r>
            <a:r>
              <a:rPr lang="en-US" sz="1200" baseline="0"/>
              <a:t> del FO EP Petroecuador</a:t>
            </a:r>
            <a:endParaRPr lang="en-US" sz="1200"/>
          </a:p>
          <a:p>
            <a:pPr algn="ctr">
              <a:defRPr sz="1100"/>
            </a:pPr>
            <a:r>
              <a:rPr lang="en-US" sz="1200"/>
              <a:t>Enero 2016 a-</a:t>
            </a:r>
            <a:r>
              <a:rPr lang="en-US" sz="1200" baseline="0"/>
              <a:t> Noviembre </a:t>
            </a:r>
            <a:r>
              <a:rPr lang="en-US" sz="1200"/>
              <a:t>2021</a:t>
            </a:r>
          </a:p>
        </c:rich>
      </c:tx>
      <c:layout>
        <c:manualLayout>
          <c:xMode val="edge"/>
          <c:yMode val="edge"/>
          <c:x val="0.34574310554178911"/>
          <c:y val="5.2187007723491122E-2"/>
        </c:manualLayout>
      </c:layout>
      <c:overlay val="0"/>
    </c:title>
    <c:autoTitleDeleted val="0"/>
    <c:plotArea>
      <c:layout>
        <c:manualLayout>
          <c:layoutTarget val="inner"/>
          <c:xMode val="edge"/>
          <c:yMode val="edge"/>
          <c:x val="7.6662908680947009E-2"/>
          <c:y val="0.22328244274809314"/>
          <c:w val="0.90078917700112771"/>
          <c:h val="0.51335877862595358"/>
        </c:manualLayout>
      </c:layout>
      <c:lineChart>
        <c:grouping val="standard"/>
        <c:varyColors val="0"/>
        <c:ser>
          <c:idx val="1"/>
          <c:order val="0"/>
          <c:tx>
            <c:v>Precio Exportacion EPP USGC HSFO</c:v>
          </c:tx>
          <c:spPr>
            <a:ln w="28575">
              <a:solidFill>
                <a:schemeClr val="accent3"/>
              </a:solidFill>
              <a:prstDash val="solid"/>
            </a:ln>
          </c:spPr>
          <c:marker>
            <c:symbol val="none"/>
          </c:marker>
          <c:cat>
            <c:numRef>
              <c:f>Fuel!$C$184:$C$1697</c:f>
              <c:numCache>
                <c:formatCode>m/d/yyyy</c:formatCode>
                <c:ptCount val="1514"/>
                <c:pt idx="0">
                  <c:v>44546</c:v>
                </c:pt>
                <c:pt idx="1">
                  <c:v>44545</c:v>
                </c:pt>
                <c:pt idx="2">
                  <c:v>44544</c:v>
                </c:pt>
                <c:pt idx="3">
                  <c:v>44543</c:v>
                </c:pt>
                <c:pt idx="4">
                  <c:v>44540</c:v>
                </c:pt>
                <c:pt idx="5">
                  <c:v>44539</c:v>
                </c:pt>
                <c:pt idx="6">
                  <c:v>44538</c:v>
                </c:pt>
                <c:pt idx="7">
                  <c:v>44537</c:v>
                </c:pt>
                <c:pt idx="8">
                  <c:v>44536</c:v>
                </c:pt>
                <c:pt idx="9">
                  <c:v>44533</c:v>
                </c:pt>
                <c:pt idx="10">
                  <c:v>44532</c:v>
                </c:pt>
                <c:pt idx="11">
                  <c:v>44531</c:v>
                </c:pt>
                <c:pt idx="12">
                  <c:v>44530</c:v>
                </c:pt>
                <c:pt idx="13">
                  <c:v>44529</c:v>
                </c:pt>
                <c:pt idx="14">
                  <c:v>44524</c:v>
                </c:pt>
                <c:pt idx="15">
                  <c:v>44523</c:v>
                </c:pt>
                <c:pt idx="16">
                  <c:v>44522</c:v>
                </c:pt>
                <c:pt idx="17">
                  <c:v>44519</c:v>
                </c:pt>
                <c:pt idx="18">
                  <c:v>44518</c:v>
                </c:pt>
                <c:pt idx="19">
                  <c:v>44517</c:v>
                </c:pt>
                <c:pt idx="20">
                  <c:v>44516</c:v>
                </c:pt>
                <c:pt idx="21">
                  <c:v>44515</c:v>
                </c:pt>
                <c:pt idx="22">
                  <c:v>44512</c:v>
                </c:pt>
                <c:pt idx="23">
                  <c:v>44511</c:v>
                </c:pt>
                <c:pt idx="24">
                  <c:v>44510</c:v>
                </c:pt>
                <c:pt idx="25">
                  <c:v>44509</c:v>
                </c:pt>
                <c:pt idx="26">
                  <c:v>44508</c:v>
                </c:pt>
                <c:pt idx="27">
                  <c:v>44505</c:v>
                </c:pt>
                <c:pt idx="28">
                  <c:v>44504</c:v>
                </c:pt>
                <c:pt idx="29">
                  <c:v>44503</c:v>
                </c:pt>
                <c:pt idx="30">
                  <c:v>44502</c:v>
                </c:pt>
                <c:pt idx="31">
                  <c:v>44501</c:v>
                </c:pt>
                <c:pt idx="32">
                  <c:v>44498</c:v>
                </c:pt>
                <c:pt idx="33">
                  <c:v>44497</c:v>
                </c:pt>
                <c:pt idx="34">
                  <c:v>44496</c:v>
                </c:pt>
                <c:pt idx="35">
                  <c:v>44495</c:v>
                </c:pt>
                <c:pt idx="36">
                  <c:v>44494</c:v>
                </c:pt>
                <c:pt idx="37">
                  <c:v>44491</c:v>
                </c:pt>
                <c:pt idx="38">
                  <c:v>44490</c:v>
                </c:pt>
                <c:pt idx="39">
                  <c:v>44489</c:v>
                </c:pt>
                <c:pt idx="40">
                  <c:v>44488</c:v>
                </c:pt>
                <c:pt idx="41">
                  <c:v>44487</c:v>
                </c:pt>
                <c:pt idx="42">
                  <c:v>44484</c:v>
                </c:pt>
                <c:pt idx="43">
                  <c:v>44483</c:v>
                </c:pt>
                <c:pt idx="44">
                  <c:v>44482</c:v>
                </c:pt>
                <c:pt idx="45">
                  <c:v>44481</c:v>
                </c:pt>
                <c:pt idx="46">
                  <c:v>44480</c:v>
                </c:pt>
                <c:pt idx="47">
                  <c:v>44477</c:v>
                </c:pt>
                <c:pt idx="48">
                  <c:v>44476</c:v>
                </c:pt>
                <c:pt idx="49">
                  <c:v>44475</c:v>
                </c:pt>
                <c:pt idx="50">
                  <c:v>44474</c:v>
                </c:pt>
                <c:pt idx="51">
                  <c:v>44473</c:v>
                </c:pt>
                <c:pt idx="52">
                  <c:v>44470</c:v>
                </c:pt>
                <c:pt idx="53">
                  <c:v>44469</c:v>
                </c:pt>
                <c:pt idx="54">
                  <c:v>44468</c:v>
                </c:pt>
                <c:pt idx="55">
                  <c:v>44467</c:v>
                </c:pt>
                <c:pt idx="56">
                  <c:v>44464</c:v>
                </c:pt>
                <c:pt idx="57">
                  <c:v>44463</c:v>
                </c:pt>
                <c:pt idx="58">
                  <c:v>44462</c:v>
                </c:pt>
                <c:pt idx="59">
                  <c:v>44461</c:v>
                </c:pt>
                <c:pt idx="60">
                  <c:v>44460</c:v>
                </c:pt>
                <c:pt idx="61">
                  <c:v>44459</c:v>
                </c:pt>
                <c:pt idx="62">
                  <c:v>44456</c:v>
                </c:pt>
                <c:pt idx="63">
                  <c:v>44455</c:v>
                </c:pt>
                <c:pt idx="64">
                  <c:v>44454</c:v>
                </c:pt>
                <c:pt idx="65">
                  <c:v>44453</c:v>
                </c:pt>
                <c:pt idx="66">
                  <c:v>44452</c:v>
                </c:pt>
                <c:pt idx="67">
                  <c:v>44449</c:v>
                </c:pt>
                <c:pt idx="68">
                  <c:v>44448</c:v>
                </c:pt>
                <c:pt idx="69">
                  <c:v>44447</c:v>
                </c:pt>
                <c:pt idx="70">
                  <c:v>44446</c:v>
                </c:pt>
                <c:pt idx="71">
                  <c:v>44445</c:v>
                </c:pt>
                <c:pt idx="72">
                  <c:v>44442</c:v>
                </c:pt>
                <c:pt idx="73">
                  <c:v>44441</c:v>
                </c:pt>
                <c:pt idx="74">
                  <c:v>44440</c:v>
                </c:pt>
                <c:pt idx="75">
                  <c:v>44439</c:v>
                </c:pt>
                <c:pt idx="76">
                  <c:v>44438</c:v>
                </c:pt>
                <c:pt idx="77">
                  <c:v>44435</c:v>
                </c:pt>
                <c:pt idx="78">
                  <c:v>44434</c:v>
                </c:pt>
                <c:pt idx="79">
                  <c:v>44433</c:v>
                </c:pt>
                <c:pt idx="80">
                  <c:v>44432</c:v>
                </c:pt>
                <c:pt idx="81">
                  <c:v>44431</c:v>
                </c:pt>
                <c:pt idx="82">
                  <c:v>44428</c:v>
                </c:pt>
                <c:pt idx="83">
                  <c:v>44427</c:v>
                </c:pt>
                <c:pt idx="84">
                  <c:v>44426</c:v>
                </c:pt>
                <c:pt idx="85">
                  <c:v>44425</c:v>
                </c:pt>
                <c:pt idx="86">
                  <c:v>44424</c:v>
                </c:pt>
                <c:pt idx="87">
                  <c:v>44421</c:v>
                </c:pt>
                <c:pt idx="88">
                  <c:v>44420</c:v>
                </c:pt>
                <c:pt idx="89">
                  <c:v>44419</c:v>
                </c:pt>
                <c:pt idx="90">
                  <c:v>44418</c:v>
                </c:pt>
                <c:pt idx="91">
                  <c:v>44417</c:v>
                </c:pt>
                <c:pt idx="92">
                  <c:v>44414</c:v>
                </c:pt>
                <c:pt idx="93">
                  <c:v>44413</c:v>
                </c:pt>
                <c:pt idx="94">
                  <c:v>44412</c:v>
                </c:pt>
                <c:pt idx="95">
                  <c:v>44411</c:v>
                </c:pt>
                <c:pt idx="96">
                  <c:v>44410</c:v>
                </c:pt>
                <c:pt idx="97">
                  <c:v>44407</c:v>
                </c:pt>
                <c:pt idx="98">
                  <c:v>44406</c:v>
                </c:pt>
                <c:pt idx="99">
                  <c:v>44405</c:v>
                </c:pt>
                <c:pt idx="100">
                  <c:v>44404</c:v>
                </c:pt>
                <c:pt idx="101">
                  <c:v>44403</c:v>
                </c:pt>
                <c:pt idx="102">
                  <c:v>44400</c:v>
                </c:pt>
                <c:pt idx="103">
                  <c:v>44399</c:v>
                </c:pt>
                <c:pt idx="104">
                  <c:v>44398</c:v>
                </c:pt>
                <c:pt idx="105">
                  <c:v>44397</c:v>
                </c:pt>
                <c:pt idx="106">
                  <c:v>44396</c:v>
                </c:pt>
                <c:pt idx="107">
                  <c:v>44393</c:v>
                </c:pt>
                <c:pt idx="108">
                  <c:v>44392</c:v>
                </c:pt>
                <c:pt idx="109">
                  <c:v>44391</c:v>
                </c:pt>
                <c:pt idx="110">
                  <c:v>44390</c:v>
                </c:pt>
                <c:pt idx="111">
                  <c:v>44389</c:v>
                </c:pt>
                <c:pt idx="112">
                  <c:v>44386</c:v>
                </c:pt>
                <c:pt idx="113">
                  <c:v>44385</c:v>
                </c:pt>
                <c:pt idx="114">
                  <c:v>44384</c:v>
                </c:pt>
                <c:pt idx="115">
                  <c:v>44383</c:v>
                </c:pt>
                <c:pt idx="116">
                  <c:v>44382</c:v>
                </c:pt>
                <c:pt idx="117">
                  <c:v>44379</c:v>
                </c:pt>
                <c:pt idx="118">
                  <c:v>44378</c:v>
                </c:pt>
                <c:pt idx="119">
                  <c:v>44377</c:v>
                </c:pt>
                <c:pt idx="120">
                  <c:v>44376</c:v>
                </c:pt>
                <c:pt idx="121">
                  <c:v>44375</c:v>
                </c:pt>
                <c:pt idx="122">
                  <c:v>44372</c:v>
                </c:pt>
                <c:pt idx="123">
                  <c:v>44371</c:v>
                </c:pt>
                <c:pt idx="124">
                  <c:v>44370</c:v>
                </c:pt>
                <c:pt idx="125">
                  <c:v>44369</c:v>
                </c:pt>
                <c:pt idx="126">
                  <c:v>44368</c:v>
                </c:pt>
                <c:pt idx="127">
                  <c:v>44365</c:v>
                </c:pt>
                <c:pt idx="128">
                  <c:v>44364</c:v>
                </c:pt>
                <c:pt idx="129">
                  <c:v>44363</c:v>
                </c:pt>
                <c:pt idx="130">
                  <c:v>44362</c:v>
                </c:pt>
                <c:pt idx="131">
                  <c:v>44361</c:v>
                </c:pt>
                <c:pt idx="132">
                  <c:v>44358</c:v>
                </c:pt>
                <c:pt idx="133">
                  <c:v>44357</c:v>
                </c:pt>
                <c:pt idx="134">
                  <c:v>44350</c:v>
                </c:pt>
                <c:pt idx="135">
                  <c:v>44349</c:v>
                </c:pt>
                <c:pt idx="136">
                  <c:v>44348</c:v>
                </c:pt>
                <c:pt idx="137">
                  <c:v>44347</c:v>
                </c:pt>
                <c:pt idx="138">
                  <c:v>44344</c:v>
                </c:pt>
                <c:pt idx="139">
                  <c:v>44343</c:v>
                </c:pt>
                <c:pt idx="140">
                  <c:v>44342</c:v>
                </c:pt>
                <c:pt idx="141">
                  <c:v>44341</c:v>
                </c:pt>
                <c:pt idx="142">
                  <c:v>44340</c:v>
                </c:pt>
                <c:pt idx="143">
                  <c:v>44337</c:v>
                </c:pt>
                <c:pt idx="144">
                  <c:v>44336</c:v>
                </c:pt>
                <c:pt idx="145">
                  <c:v>44335</c:v>
                </c:pt>
                <c:pt idx="146">
                  <c:v>44334</c:v>
                </c:pt>
                <c:pt idx="147">
                  <c:v>44333</c:v>
                </c:pt>
                <c:pt idx="148">
                  <c:v>44330</c:v>
                </c:pt>
                <c:pt idx="149">
                  <c:v>44329</c:v>
                </c:pt>
                <c:pt idx="150">
                  <c:v>44328</c:v>
                </c:pt>
                <c:pt idx="151">
                  <c:v>44327</c:v>
                </c:pt>
                <c:pt idx="152">
                  <c:v>44326</c:v>
                </c:pt>
                <c:pt idx="153">
                  <c:v>44323</c:v>
                </c:pt>
                <c:pt idx="154">
                  <c:v>44322</c:v>
                </c:pt>
                <c:pt idx="155">
                  <c:v>44321</c:v>
                </c:pt>
                <c:pt idx="156">
                  <c:v>44320</c:v>
                </c:pt>
                <c:pt idx="157">
                  <c:v>44319</c:v>
                </c:pt>
                <c:pt idx="158">
                  <c:v>44316</c:v>
                </c:pt>
                <c:pt idx="159">
                  <c:v>44315</c:v>
                </c:pt>
                <c:pt idx="160">
                  <c:v>44314</c:v>
                </c:pt>
                <c:pt idx="161">
                  <c:v>44313</c:v>
                </c:pt>
                <c:pt idx="162">
                  <c:v>44312</c:v>
                </c:pt>
                <c:pt idx="163">
                  <c:v>44309</c:v>
                </c:pt>
                <c:pt idx="164">
                  <c:v>44308</c:v>
                </c:pt>
                <c:pt idx="165">
                  <c:v>44307</c:v>
                </c:pt>
                <c:pt idx="166">
                  <c:v>44306</c:v>
                </c:pt>
                <c:pt idx="167">
                  <c:v>44305</c:v>
                </c:pt>
                <c:pt idx="168">
                  <c:v>44302</c:v>
                </c:pt>
                <c:pt idx="169">
                  <c:v>44301</c:v>
                </c:pt>
                <c:pt idx="170">
                  <c:v>44300</c:v>
                </c:pt>
                <c:pt idx="171">
                  <c:v>44299</c:v>
                </c:pt>
                <c:pt idx="172">
                  <c:v>44298</c:v>
                </c:pt>
                <c:pt idx="173">
                  <c:v>44295</c:v>
                </c:pt>
                <c:pt idx="174">
                  <c:v>44294</c:v>
                </c:pt>
                <c:pt idx="175">
                  <c:v>44293</c:v>
                </c:pt>
                <c:pt idx="176">
                  <c:v>44292</c:v>
                </c:pt>
                <c:pt idx="177">
                  <c:v>44291</c:v>
                </c:pt>
                <c:pt idx="178">
                  <c:v>44288</c:v>
                </c:pt>
                <c:pt idx="179">
                  <c:v>44287</c:v>
                </c:pt>
                <c:pt idx="180">
                  <c:v>44286</c:v>
                </c:pt>
                <c:pt idx="181">
                  <c:v>44285</c:v>
                </c:pt>
                <c:pt idx="182">
                  <c:v>44284</c:v>
                </c:pt>
                <c:pt idx="183">
                  <c:v>44281</c:v>
                </c:pt>
                <c:pt idx="184">
                  <c:v>44280</c:v>
                </c:pt>
                <c:pt idx="185">
                  <c:v>44279</c:v>
                </c:pt>
                <c:pt idx="186">
                  <c:v>44278</c:v>
                </c:pt>
                <c:pt idx="187">
                  <c:v>44277</c:v>
                </c:pt>
                <c:pt idx="188">
                  <c:v>44274</c:v>
                </c:pt>
                <c:pt idx="189">
                  <c:v>44273</c:v>
                </c:pt>
                <c:pt idx="190">
                  <c:v>44272</c:v>
                </c:pt>
                <c:pt idx="191">
                  <c:v>44271</c:v>
                </c:pt>
                <c:pt idx="192">
                  <c:v>44270</c:v>
                </c:pt>
                <c:pt idx="193">
                  <c:v>44267</c:v>
                </c:pt>
                <c:pt idx="194">
                  <c:v>44266</c:v>
                </c:pt>
                <c:pt idx="195">
                  <c:v>44265</c:v>
                </c:pt>
                <c:pt idx="196">
                  <c:v>44264</c:v>
                </c:pt>
                <c:pt idx="197">
                  <c:v>44263</c:v>
                </c:pt>
                <c:pt idx="198">
                  <c:v>44260</c:v>
                </c:pt>
                <c:pt idx="199">
                  <c:v>44259</c:v>
                </c:pt>
                <c:pt idx="200">
                  <c:v>44258</c:v>
                </c:pt>
                <c:pt idx="201">
                  <c:v>44257</c:v>
                </c:pt>
                <c:pt idx="202">
                  <c:v>44256</c:v>
                </c:pt>
                <c:pt idx="203">
                  <c:v>44253</c:v>
                </c:pt>
                <c:pt idx="204">
                  <c:v>44252</c:v>
                </c:pt>
                <c:pt idx="205">
                  <c:v>44251</c:v>
                </c:pt>
                <c:pt idx="206">
                  <c:v>44250</c:v>
                </c:pt>
                <c:pt idx="207">
                  <c:v>44249</c:v>
                </c:pt>
                <c:pt idx="208">
                  <c:v>44246</c:v>
                </c:pt>
                <c:pt idx="209">
                  <c:v>44245</c:v>
                </c:pt>
                <c:pt idx="210">
                  <c:v>44244</c:v>
                </c:pt>
                <c:pt idx="211">
                  <c:v>44243</c:v>
                </c:pt>
                <c:pt idx="212">
                  <c:v>44242</c:v>
                </c:pt>
                <c:pt idx="213">
                  <c:v>44239</c:v>
                </c:pt>
                <c:pt idx="214">
                  <c:v>44238</c:v>
                </c:pt>
                <c:pt idx="215">
                  <c:v>44237</c:v>
                </c:pt>
                <c:pt idx="216">
                  <c:v>44236</c:v>
                </c:pt>
                <c:pt idx="217">
                  <c:v>44235</c:v>
                </c:pt>
                <c:pt idx="218">
                  <c:v>44232</c:v>
                </c:pt>
                <c:pt idx="219">
                  <c:v>44231</c:v>
                </c:pt>
                <c:pt idx="220">
                  <c:v>44230</c:v>
                </c:pt>
                <c:pt idx="221">
                  <c:v>44229</c:v>
                </c:pt>
                <c:pt idx="222">
                  <c:v>44228</c:v>
                </c:pt>
                <c:pt idx="223">
                  <c:v>44225</c:v>
                </c:pt>
                <c:pt idx="224">
                  <c:v>44224</c:v>
                </c:pt>
                <c:pt idx="225">
                  <c:v>44223</c:v>
                </c:pt>
                <c:pt idx="226">
                  <c:v>44222</c:v>
                </c:pt>
                <c:pt idx="227">
                  <c:v>44221</c:v>
                </c:pt>
                <c:pt idx="228">
                  <c:v>44218</c:v>
                </c:pt>
                <c:pt idx="229">
                  <c:v>44217</c:v>
                </c:pt>
                <c:pt idx="230">
                  <c:v>44216</c:v>
                </c:pt>
                <c:pt idx="231">
                  <c:v>44215</c:v>
                </c:pt>
                <c:pt idx="232">
                  <c:v>44214</c:v>
                </c:pt>
                <c:pt idx="233">
                  <c:v>44211</c:v>
                </c:pt>
                <c:pt idx="234">
                  <c:v>44210</c:v>
                </c:pt>
                <c:pt idx="235">
                  <c:v>44209</c:v>
                </c:pt>
                <c:pt idx="236">
                  <c:v>44208</c:v>
                </c:pt>
                <c:pt idx="237">
                  <c:v>44207</c:v>
                </c:pt>
                <c:pt idx="238">
                  <c:v>44204</c:v>
                </c:pt>
                <c:pt idx="239">
                  <c:v>44203</c:v>
                </c:pt>
                <c:pt idx="240">
                  <c:v>44202</c:v>
                </c:pt>
                <c:pt idx="241">
                  <c:v>44201</c:v>
                </c:pt>
                <c:pt idx="242">
                  <c:v>44200</c:v>
                </c:pt>
                <c:pt idx="243">
                  <c:v>44196</c:v>
                </c:pt>
                <c:pt idx="244">
                  <c:v>44195</c:v>
                </c:pt>
                <c:pt idx="245">
                  <c:v>44194</c:v>
                </c:pt>
                <c:pt idx="246">
                  <c:v>44193</c:v>
                </c:pt>
                <c:pt idx="247">
                  <c:v>44189</c:v>
                </c:pt>
                <c:pt idx="248">
                  <c:v>44188</c:v>
                </c:pt>
                <c:pt idx="249">
                  <c:v>44187</c:v>
                </c:pt>
                <c:pt idx="250">
                  <c:v>44186</c:v>
                </c:pt>
                <c:pt idx="251">
                  <c:v>44183</c:v>
                </c:pt>
                <c:pt idx="252">
                  <c:v>44182</c:v>
                </c:pt>
                <c:pt idx="253">
                  <c:v>44181</c:v>
                </c:pt>
                <c:pt idx="254">
                  <c:v>44180</c:v>
                </c:pt>
                <c:pt idx="255">
                  <c:v>44179</c:v>
                </c:pt>
                <c:pt idx="256">
                  <c:v>44176</c:v>
                </c:pt>
                <c:pt idx="257">
                  <c:v>44175</c:v>
                </c:pt>
                <c:pt idx="258">
                  <c:v>44174</c:v>
                </c:pt>
                <c:pt idx="259">
                  <c:v>44173</c:v>
                </c:pt>
                <c:pt idx="260">
                  <c:v>44172</c:v>
                </c:pt>
                <c:pt idx="261">
                  <c:v>44169</c:v>
                </c:pt>
                <c:pt idx="262">
                  <c:v>44168</c:v>
                </c:pt>
                <c:pt idx="263">
                  <c:v>44167</c:v>
                </c:pt>
                <c:pt idx="264">
                  <c:v>44166</c:v>
                </c:pt>
                <c:pt idx="265">
                  <c:v>44165</c:v>
                </c:pt>
                <c:pt idx="266">
                  <c:v>44162</c:v>
                </c:pt>
                <c:pt idx="267">
                  <c:v>44161</c:v>
                </c:pt>
                <c:pt idx="268">
                  <c:v>44160</c:v>
                </c:pt>
                <c:pt idx="269">
                  <c:v>44159</c:v>
                </c:pt>
                <c:pt idx="270">
                  <c:v>44158</c:v>
                </c:pt>
                <c:pt idx="271">
                  <c:v>44155</c:v>
                </c:pt>
                <c:pt idx="272">
                  <c:v>44154</c:v>
                </c:pt>
                <c:pt idx="273">
                  <c:v>44153</c:v>
                </c:pt>
                <c:pt idx="274">
                  <c:v>44152</c:v>
                </c:pt>
                <c:pt idx="275">
                  <c:v>44151</c:v>
                </c:pt>
                <c:pt idx="276">
                  <c:v>44148</c:v>
                </c:pt>
                <c:pt idx="277">
                  <c:v>44147</c:v>
                </c:pt>
                <c:pt idx="278">
                  <c:v>44146</c:v>
                </c:pt>
                <c:pt idx="279">
                  <c:v>44145</c:v>
                </c:pt>
                <c:pt idx="280">
                  <c:v>44144</c:v>
                </c:pt>
                <c:pt idx="281">
                  <c:v>44141</c:v>
                </c:pt>
                <c:pt idx="282">
                  <c:v>44140</c:v>
                </c:pt>
                <c:pt idx="283">
                  <c:v>44139</c:v>
                </c:pt>
                <c:pt idx="284">
                  <c:v>44138</c:v>
                </c:pt>
                <c:pt idx="285">
                  <c:v>44137</c:v>
                </c:pt>
                <c:pt idx="286">
                  <c:v>44134</c:v>
                </c:pt>
                <c:pt idx="287">
                  <c:v>44133</c:v>
                </c:pt>
                <c:pt idx="288">
                  <c:v>44132</c:v>
                </c:pt>
                <c:pt idx="289">
                  <c:v>44131</c:v>
                </c:pt>
                <c:pt idx="290">
                  <c:v>44130</c:v>
                </c:pt>
                <c:pt idx="291">
                  <c:v>44127</c:v>
                </c:pt>
                <c:pt idx="292">
                  <c:v>44126</c:v>
                </c:pt>
                <c:pt idx="293">
                  <c:v>44125</c:v>
                </c:pt>
                <c:pt idx="294">
                  <c:v>44124</c:v>
                </c:pt>
                <c:pt idx="295">
                  <c:v>44123</c:v>
                </c:pt>
                <c:pt idx="296">
                  <c:v>44120</c:v>
                </c:pt>
                <c:pt idx="297">
                  <c:v>44119</c:v>
                </c:pt>
                <c:pt idx="298">
                  <c:v>44118</c:v>
                </c:pt>
                <c:pt idx="299">
                  <c:v>44117</c:v>
                </c:pt>
                <c:pt idx="300">
                  <c:v>44116</c:v>
                </c:pt>
                <c:pt idx="301">
                  <c:v>44113</c:v>
                </c:pt>
                <c:pt idx="302">
                  <c:v>44112</c:v>
                </c:pt>
                <c:pt idx="303">
                  <c:v>44111</c:v>
                </c:pt>
                <c:pt idx="304">
                  <c:v>44110</c:v>
                </c:pt>
                <c:pt idx="305">
                  <c:v>44109</c:v>
                </c:pt>
                <c:pt idx="306">
                  <c:v>44106</c:v>
                </c:pt>
                <c:pt idx="307">
                  <c:v>44105</c:v>
                </c:pt>
                <c:pt idx="308">
                  <c:v>44104</c:v>
                </c:pt>
                <c:pt idx="309">
                  <c:v>44103</c:v>
                </c:pt>
                <c:pt idx="310">
                  <c:v>44102</c:v>
                </c:pt>
                <c:pt idx="311">
                  <c:v>44099</c:v>
                </c:pt>
                <c:pt idx="312">
                  <c:v>44098</c:v>
                </c:pt>
                <c:pt idx="313">
                  <c:v>44097</c:v>
                </c:pt>
                <c:pt idx="314">
                  <c:v>44096</c:v>
                </c:pt>
                <c:pt idx="315">
                  <c:v>44095</c:v>
                </c:pt>
                <c:pt idx="316">
                  <c:v>44092</c:v>
                </c:pt>
                <c:pt idx="317">
                  <c:v>44091</c:v>
                </c:pt>
                <c:pt idx="318">
                  <c:v>44090</c:v>
                </c:pt>
                <c:pt idx="319">
                  <c:v>44089</c:v>
                </c:pt>
                <c:pt idx="320">
                  <c:v>44088</c:v>
                </c:pt>
                <c:pt idx="321">
                  <c:v>44085</c:v>
                </c:pt>
                <c:pt idx="322">
                  <c:v>44084</c:v>
                </c:pt>
                <c:pt idx="323">
                  <c:v>44083</c:v>
                </c:pt>
                <c:pt idx="324">
                  <c:v>44082</c:v>
                </c:pt>
                <c:pt idx="325">
                  <c:v>44081</c:v>
                </c:pt>
                <c:pt idx="326">
                  <c:v>44078</c:v>
                </c:pt>
                <c:pt idx="327">
                  <c:v>44077</c:v>
                </c:pt>
                <c:pt idx="328">
                  <c:v>44076</c:v>
                </c:pt>
                <c:pt idx="329">
                  <c:v>44075</c:v>
                </c:pt>
                <c:pt idx="330">
                  <c:v>44074</c:v>
                </c:pt>
                <c:pt idx="331">
                  <c:v>44071</c:v>
                </c:pt>
                <c:pt idx="332">
                  <c:v>44070</c:v>
                </c:pt>
                <c:pt idx="333">
                  <c:v>44069</c:v>
                </c:pt>
                <c:pt idx="334">
                  <c:v>44068</c:v>
                </c:pt>
                <c:pt idx="335">
                  <c:v>44067</c:v>
                </c:pt>
                <c:pt idx="336">
                  <c:v>44064</c:v>
                </c:pt>
                <c:pt idx="337">
                  <c:v>44063</c:v>
                </c:pt>
                <c:pt idx="338">
                  <c:v>44062</c:v>
                </c:pt>
                <c:pt idx="339">
                  <c:v>44061</c:v>
                </c:pt>
                <c:pt idx="340">
                  <c:v>44060</c:v>
                </c:pt>
                <c:pt idx="341">
                  <c:v>44057</c:v>
                </c:pt>
                <c:pt idx="342">
                  <c:v>44056</c:v>
                </c:pt>
                <c:pt idx="343">
                  <c:v>44055</c:v>
                </c:pt>
                <c:pt idx="344">
                  <c:v>44054</c:v>
                </c:pt>
                <c:pt idx="345">
                  <c:v>44053</c:v>
                </c:pt>
                <c:pt idx="346">
                  <c:v>44050</c:v>
                </c:pt>
                <c:pt idx="347">
                  <c:v>44049</c:v>
                </c:pt>
                <c:pt idx="348">
                  <c:v>44048</c:v>
                </c:pt>
                <c:pt idx="349">
                  <c:v>44047</c:v>
                </c:pt>
                <c:pt idx="350">
                  <c:v>44046</c:v>
                </c:pt>
                <c:pt idx="351">
                  <c:v>44043</c:v>
                </c:pt>
                <c:pt idx="352">
                  <c:v>44042</c:v>
                </c:pt>
                <c:pt idx="353">
                  <c:v>44041</c:v>
                </c:pt>
                <c:pt idx="354">
                  <c:v>44040</c:v>
                </c:pt>
                <c:pt idx="355">
                  <c:v>44039</c:v>
                </c:pt>
                <c:pt idx="356">
                  <c:v>44036</c:v>
                </c:pt>
                <c:pt idx="357">
                  <c:v>44035</c:v>
                </c:pt>
                <c:pt idx="358">
                  <c:v>44034</c:v>
                </c:pt>
                <c:pt idx="359">
                  <c:v>44033</c:v>
                </c:pt>
                <c:pt idx="360">
                  <c:v>44032</c:v>
                </c:pt>
                <c:pt idx="361">
                  <c:v>44029</c:v>
                </c:pt>
                <c:pt idx="362">
                  <c:v>44028</c:v>
                </c:pt>
                <c:pt idx="363">
                  <c:v>44027</c:v>
                </c:pt>
                <c:pt idx="364">
                  <c:v>44026</c:v>
                </c:pt>
                <c:pt idx="365">
                  <c:v>44025</c:v>
                </c:pt>
                <c:pt idx="366">
                  <c:v>44022</c:v>
                </c:pt>
                <c:pt idx="367">
                  <c:v>44021</c:v>
                </c:pt>
                <c:pt idx="368">
                  <c:v>44020</c:v>
                </c:pt>
                <c:pt idx="369">
                  <c:v>44019</c:v>
                </c:pt>
                <c:pt idx="370">
                  <c:v>44018</c:v>
                </c:pt>
                <c:pt idx="371">
                  <c:v>44015</c:v>
                </c:pt>
                <c:pt idx="372">
                  <c:v>44014</c:v>
                </c:pt>
                <c:pt idx="373">
                  <c:v>44013</c:v>
                </c:pt>
                <c:pt idx="374">
                  <c:v>44012</c:v>
                </c:pt>
                <c:pt idx="375">
                  <c:v>44011</c:v>
                </c:pt>
                <c:pt idx="376">
                  <c:v>44008</c:v>
                </c:pt>
                <c:pt idx="377">
                  <c:v>44007</c:v>
                </c:pt>
                <c:pt idx="378">
                  <c:v>44006</c:v>
                </c:pt>
                <c:pt idx="379">
                  <c:v>44005</c:v>
                </c:pt>
                <c:pt idx="380">
                  <c:v>44004</c:v>
                </c:pt>
                <c:pt idx="381">
                  <c:v>44001</c:v>
                </c:pt>
                <c:pt idx="382">
                  <c:v>44000</c:v>
                </c:pt>
                <c:pt idx="383">
                  <c:v>43999</c:v>
                </c:pt>
                <c:pt idx="384">
                  <c:v>43998</c:v>
                </c:pt>
                <c:pt idx="385">
                  <c:v>43997</c:v>
                </c:pt>
                <c:pt idx="386">
                  <c:v>43994</c:v>
                </c:pt>
                <c:pt idx="387">
                  <c:v>43993</c:v>
                </c:pt>
                <c:pt idx="388">
                  <c:v>43992</c:v>
                </c:pt>
                <c:pt idx="389">
                  <c:v>43991</c:v>
                </c:pt>
                <c:pt idx="390">
                  <c:v>43990</c:v>
                </c:pt>
                <c:pt idx="391">
                  <c:v>43987</c:v>
                </c:pt>
                <c:pt idx="392">
                  <c:v>43986</c:v>
                </c:pt>
                <c:pt idx="393">
                  <c:v>43985</c:v>
                </c:pt>
                <c:pt idx="394">
                  <c:v>43984</c:v>
                </c:pt>
                <c:pt idx="395">
                  <c:v>43983</c:v>
                </c:pt>
                <c:pt idx="396">
                  <c:v>43980</c:v>
                </c:pt>
                <c:pt idx="397">
                  <c:v>43979</c:v>
                </c:pt>
                <c:pt idx="398">
                  <c:v>43978</c:v>
                </c:pt>
                <c:pt idx="399">
                  <c:v>43977</c:v>
                </c:pt>
                <c:pt idx="400">
                  <c:v>43973</c:v>
                </c:pt>
                <c:pt idx="401">
                  <c:v>43972</c:v>
                </c:pt>
                <c:pt idx="402">
                  <c:v>43971</c:v>
                </c:pt>
                <c:pt idx="403">
                  <c:v>43970</c:v>
                </c:pt>
                <c:pt idx="404">
                  <c:v>43969</c:v>
                </c:pt>
                <c:pt idx="405">
                  <c:v>43966</c:v>
                </c:pt>
                <c:pt idx="406">
                  <c:v>43965</c:v>
                </c:pt>
                <c:pt idx="407">
                  <c:v>43964</c:v>
                </c:pt>
                <c:pt idx="408">
                  <c:v>43963</c:v>
                </c:pt>
                <c:pt idx="409">
                  <c:v>43962</c:v>
                </c:pt>
                <c:pt idx="410">
                  <c:v>43959</c:v>
                </c:pt>
                <c:pt idx="411">
                  <c:v>43958</c:v>
                </c:pt>
                <c:pt idx="412">
                  <c:v>43957</c:v>
                </c:pt>
                <c:pt idx="413">
                  <c:v>43956</c:v>
                </c:pt>
                <c:pt idx="414">
                  <c:v>43955</c:v>
                </c:pt>
                <c:pt idx="415">
                  <c:v>43952</c:v>
                </c:pt>
                <c:pt idx="416">
                  <c:v>43951</c:v>
                </c:pt>
                <c:pt idx="417">
                  <c:v>43950</c:v>
                </c:pt>
                <c:pt idx="418">
                  <c:v>43949</c:v>
                </c:pt>
                <c:pt idx="419">
                  <c:v>43948</c:v>
                </c:pt>
                <c:pt idx="420">
                  <c:v>43945</c:v>
                </c:pt>
                <c:pt idx="421">
                  <c:v>43944</c:v>
                </c:pt>
                <c:pt idx="422">
                  <c:v>43943</c:v>
                </c:pt>
                <c:pt idx="423">
                  <c:v>43942</c:v>
                </c:pt>
                <c:pt idx="424">
                  <c:v>43941</c:v>
                </c:pt>
                <c:pt idx="425">
                  <c:v>43938</c:v>
                </c:pt>
                <c:pt idx="426">
                  <c:v>43937</c:v>
                </c:pt>
                <c:pt idx="427">
                  <c:v>43936</c:v>
                </c:pt>
                <c:pt idx="428">
                  <c:v>43935</c:v>
                </c:pt>
                <c:pt idx="429">
                  <c:v>43934</c:v>
                </c:pt>
                <c:pt idx="430">
                  <c:v>43930</c:v>
                </c:pt>
                <c:pt idx="431">
                  <c:v>43929</c:v>
                </c:pt>
                <c:pt idx="432">
                  <c:v>43928</c:v>
                </c:pt>
                <c:pt idx="433">
                  <c:v>43927</c:v>
                </c:pt>
                <c:pt idx="434">
                  <c:v>43924</c:v>
                </c:pt>
                <c:pt idx="435">
                  <c:v>43923</c:v>
                </c:pt>
                <c:pt idx="436">
                  <c:v>43922</c:v>
                </c:pt>
                <c:pt idx="437">
                  <c:v>43921</c:v>
                </c:pt>
                <c:pt idx="438">
                  <c:v>43920</c:v>
                </c:pt>
                <c:pt idx="439">
                  <c:v>43917</c:v>
                </c:pt>
                <c:pt idx="440">
                  <c:v>43916</c:v>
                </c:pt>
                <c:pt idx="441">
                  <c:v>43915</c:v>
                </c:pt>
                <c:pt idx="442">
                  <c:v>43914</c:v>
                </c:pt>
                <c:pt idx="443">
                  <c:v>43913</c:v>
                </c:pt>
                <c:pt idx="444">
                  <c:v>43910</c:v>
                </c:pt>
                <c:pt idx="445">
                  <c:v>43909</c:v>
                </c:pt>
                <c:pt idx="446">
                  <c:v>43908</c:v>
                </c:pt>
                <c:pt idx="447">
                  <c:v>43907</c:v>
                </c:pt>
                <c:pt idx="448">
                  <c:v>43906</c:v>
                </c:pt>
                <c:pt idx="449">
                  <c:v>43903</c:v>
                </c:pt>
                <c:pt idx="450">
                  <c:v>43902</c:v>
                </c:pt>
                <c:pt idx="451">
                  <c:v>43901</c:v>
                </c:pt>
                <c:pt idx="452">
                  <c:v>43900</c:v>
                </c:pt>
                <c:pt idx="453">
                  <c:v>43899</c:v>
                </c:pt>
                <c:pt idx="454">
                  <c:v>43896</c:v>
                </c:pt>
                <c:pt idx="455">
                  <c:v>43895</c:v>
                </c:pt>
                <c:pt idx="456">
                  <c:v>43894</c:v>
                </c:pt>
                <c:pt idx="457">
                  <c:v>43893</c:v>
                </c:pt>
                <c:pt idx="458">
                  <c:v>43892</c:v>
                </c:pt>
                <c:pt idx="459">
                  <c:v>43889</c:v>
                </c:pt>
                <c:pt idx="460">
                  <c:v>43888</c:v>
                </c:pt>
                <c:pt idx="461">
                  <c:v>43887</c:v>
                </c:pt>
                <c:pt idx="462">
                  <c:v>43886</c:v>
                </c:pt>
                <c:pt idx="463">
                  <c:v>43885</c:v>
                </c:pt>
                <c:pt idx="464">
                  <c:v>43882</c:v>
                </c:pt>
                <c:pt idx="465">
                  <c:v>43881</c:v>
                </c:pt>
                <c:pt idx="466">
                  <c:v>43880</c:v>
                </c:pt>
                <c:pt idx="467">
                  <c:v>43879</c:v>
                </c:pt>
                <c:pt idx="468">
                  <c:v>43875</c:v>
                </c:pt>
                <c:pt idx="469">
                  <c:v>43874</c:v>
                </c:pt>
                <c:pt idx="470">
                  <c:v>43873</c:v>
                </c:pt>
                <c:pt idx="471">
                  <c:v>43872</c:v>
                </c:pt>
                <c:pt idx="472">
                  <c:v>43871</c:v>
                </c:pt>
                <c:pt idx="473">
                  <c:v>43868</c:v>
                </c:pt>
                <c:pt idx="474">
                  <c:v>43867</c:v>
                </c:pt>
                <c:pt idx="475">
                  <c:v>43866</c:v>
                </c:pt>
                <c:pt idx="476">
                  <c:v>43865</c:v>
                </c:pt>
                <c:pt idx="477">
                  <c:v>43864</c:v>
                </c:pt>
                <c:pt idx="478">
                  <c:v>43861</c:v>
                </c:pt>
                <c:pt idx="479">
                  <c:v>43860</c:v>
                </c:pt>
                <c:pt idx="480">
                  <c:v>43859</c:v>
                </c:pt>
                <c:pt idx="481">
                  <c:v>43858</c:v>
                </c:pt>
                <c:pt idx="482">
                  <c:v>43857</c:v>
                </c:pt>
                <c:pt idx="483">
                  <c:v>43854</c:v>
                </c:pt>
                <c:pt idx="484">
                  <c:v>43853</c:v>
                </c:pt>
                <c:pt idx="485">
                  <c:v>43852</c:v>
                </c:pt>
                <c:pt idx="486">
                  <c:v>43851</c:v>
                </c:pt>
                <c:pt idx="487">
                  <c:v>43847</c:v>
                </c:pt>
                <c:pt idx="488">
                  <c:v>43846</c:v>
                </c:pt>
                <c:pt idx="489">
                  <c:v>43845</c:v>
                </c:pt>
                <c:pt idx="490">
                  <c:v>43844</c:v>
                </c:pt>
                <c:pt idx="491">
                  <c:v>43843</c:v>
                </c:pt>
                <c:pt idx="492">
                  <c:v>43840</c:v>
                </c:pt>
                <c:pt idx="493">
                  <c:v>43839</c:v>
                </c:pt>
                <c:pt idx="494">
                  <c:v>43838</c:v>
                </c:pt>
                <c:pt idx="495">
                  <c:v>43837</c:v>
                </c:pt>
                <c:pt idx="496">
                  <c:v>43836</c:v>
                </c:pt>
                <c:pt idx="497">
                  <c:v>43833</c:v>
                </c:pt>
                <c:pt idx="498">
                  <c:v>43832</c:v>
                </c:pt>
                <c:pt idx="499">
                  <c:v>43830</c:v>
                </c:pt>
                <c:pt idx="500">
                  <c:v>43829</c:v>
                </c:pt>
                <c:pt idx="501">
                  <c:v>43826</c:v>
                </c:pt>
                <c:pt idx="502">
                  <c:v>43825</c:v>
                </c:pt>
                <c:pt idx="503">
                  <c:v>43823</c:v>
                </c:pt>
                <c:pt idx="504">
                  <c:v>43822</c:v>
                </c:pt>
                <c:pt idx="505">
                  <c:v>43819</c:v>
                </c:pt>
                <c:pt idx="506">
                  <c:v>43818</c:v>
                </c:pt>
                <c:pt idx="507">
                  <c:v>43817</c:v>
                </c:pt>
                <c:pt idx="508">
                  <c:v>43816</c:v>
                </c:pt>
                <c:pt idx="509">
                  <c:v>43815</c:v>
                </c:pt>
                <c:pt idx="510">
                  <c:v>43812</c:v>
                </c:pt>
                <c:pt idx="511">
                  <c:v>43811</c:v>
                </c:pt>
                <c:pt idx="512">
                  <c:v>43810</c:v>
                </c:pt>
                <c:pt idx="513">
                  <c:v>43809</c:v>
                </c:pt>
                <c:pt idx="514">
                  <c:v>43808</c:v>
                </c:pt>
                <c:pt idx="515">
                  <c:v>43805</c:v>
                </c:pt>
                <c:pt idx="516">
                  <c:v>43804</c:v>
                </c:pt>
                <c:pt idx="517">
                  <c:v>43803</c:v>
                </c:pt>
                <c:pt idx="518">
                  <c:v>43802</c:v>
                </c:pt>
                <c:pt idx="519">
                  <c:v>43801</c:v>
                </c:pt>
                <c:pt idx="520">
                  <c:v>43796</c:v>
                </c:pt>
                <c:pt idx="521">
                  <c:v>43795</c:v>
                </c:pt>
                <c:pt idx="522">
                  <c:v>43794</c:v>
                </c:pt>
                <c:pt idx="523">
                  <c:v>43791</c:v>
                </c:pt>
                <c:pt idx="524">
                  <c:v>43790</c:v>
                </c:pt>
                <c:pt idx="525">
                  <c:v>43789</c:v>
                </c:pt>
                <c:pt idx="526">
                  <c:v>43788</c:v>
                </c:pt>
                <c:pt idx="527">
                  <c:v>43787</c:v>
                </c:pt>
                <c:pt idx="528">
                  <c:v>43784</c:v>
                </c:pt>
                <c:pt idx="529">
                  <c:v>43783</c:v>
                </c:pt>
                <c:pt idx="530">
                  <c:v>43782</c:v>
                </c:pt>
                <c:pt idx="531">
                  <c:v>43781</c:v>
                </c:pt>
                <c:pt idx="532">
                  <c:v>43780</c:v>
                </c:pt>
                <c:pt idx="533">
                  <c:v>43777</c:v>
                </c:pt>
                <c:pt idx="534">
                  <c:v>43776</c:v>
                </c:pt>
                <c:pt idx="535">
                  <c:v>43775</c:v>
                </c:pt>
                <c:pt idx="536">
                  <c:v>43774</c:v>
                </c:pt>
                <c:pt idx="537">
                  <c:v>43773</c:v>
                </c:pt>
                <c:pt idx="538">
                  <c:v>43770</c:v>
                </c:pt>
                <c:pt idx="539">
                  <c:v>43769</c:v>
                </c:pt>
                <c:pt idx="540">
                  <c:v>43768</c:v>
                </c:pt>
                <c:pt idx="541">
                  <c:v>43767</c:v>
                </c:pt>
                <c:pt idx="542">
                  <c:v>43766</c:v>
                </c:pt>
                <c:pt idx="543">
                  <c:v>43763</c:v>
                </c:pt>
                <c:pt idx="544">
                  <c:v>43762</c:v>
                </c:pt>
                <c:pt idx="545">
                  <c:v>43761</c:v>
                </c:pt>
                <c:pt idx="546">
                  <c:v>43760</c:v>
                </c:pt>
                <c:pt idx="547">
                  <c:v>43759</c:v>
                </c:pt>
                <c:pt idx="548">
                  <c:v>43756</c:v>
                </c:pt>
                <c:pt idx="549">
                  <c:v>43755</c:v>
                </c:pt>
                <c:pt idx="550">
                  <c:v>43754</c:v>
                </c:pt>
                <c:pt idx="551">
                  <c:v>43753</c:v>
                </c:pt>
                <c:pt idx="552">
                  <c:v>43752</c:v>
                </c:pt>
                <c:pt idx="553">
                  <c:v>43749</c:v>
                </c:pt>
                <c:pt idx="554">
                  <c:v>43748</c:v>
                </c:pt>
                <c:pt idx="555">
                  <c:v>43747</c:v>
                </c:pt>
                <c:pt idx="556">
                  <c:v>43746</c:v>
                </c:pt>
                <c:pt idx="557">
                  <c:v>43745</c:v>
                </c:pt>
                <c:pt idx="558">
                  <c:v>43742</c:v>
                </c:pt>
                <c:pt idx="559">
                  <c:v>43741</c:v>
                </c:pt>
                <c:pt idx="560">
                  <c:v>43740</c:v>
                </c:pt>
                <c:pt idx="561">
                  <c:v>43739</c:v>
                </c:pt>
                <c:pt idx="562">
                  <c:v>43738</c:v>
                </c:pt>
                <c:pt idx="563">
                  <c:v>43735</c:v>
                </c:pt>
                <c:pt idx="564">
                  <c:v>43734</c:v>
                </c:pt>
                <c:pt idx="565">
                  <c:v>43733</c:v>
                </c:pt>
                <c:pt idx="566">
                  <c:v>43732</c:v>
                </c:pt>
                <c:pt idx="567">
                  <c:v>43731</c:v>
                </c:pt>
                <c:pt idx="568">
                  <c:v>43728</c:v>
                </c:pt>
                <c:pt idx="569">
                  <c:v>43727</c:v>
                </c:pt>
                <c:pt idx="570">
                  <c:v>43726</c:v>
                </c:pt>
                <c:pt idx="571">
                  <c:v>43725</c:v>
                </c:pt>
                <c:pt idx="572">
                  <c:v>43724</c:v>
                </c:pt>
                <c:pt idx="573">
                  <c:v>43721</c:v>
                </c:pt>
                <c:pt idx="574">
                  <c:v>43720</c:v>
                </c:pt>
                <c:pt idx="575">
                  <c:v>43719</c:v>
                </c:pt>
                <c:pt idx="576">
                  <c:v>43718</c:v>
                </c:pt>
                <c:pt idx="577">
                  <c:v>43717</c:v>
                </c:pt>
                <c:pt idx="578">
                  <c:v>43714</c:v>
                </c:pt>
                <c:pt idx="579">
                  <c:v>43713</c:v>
                </c:pt>
                <c:pt idx="580">
                  <c:v>43712</c:v>
                </c:pt>
                <c:pt idx="581">
                  <c:v>43711</c:v>
                </c:pt>
                <c:pt idx="582">
                  <c:v>43710</c:v>
                </c:pt>
                <c:pt idx="583">
                  <c:v>43707</c:v>
                </c:pt>
                <c:pt idx="584">
                  <c:v>43706</c:v>
                </c:pt>
                <c:pt idx="585">
                  <c:v>43705</c:v>
                </c:pt>
                <c:pt idx="586">
                  <c:v>43704</c:v>
                </c:pt>
                <c:pt idx="587">
                  <c:v>43703</c:v>
                </c:pt>
                <c:pt idx="588">
                  <c:v>43700</c:v>
                </c:pt>
                <c:pt idx="589">
                  <c:v>43699</c:v>
                </c:pt>
                <c:pt idx="590">
                  <c:v>43698</c:v>
                </c:pt>
                <c:pt idx="591">
                  <c:v>43697</c:v>
                </c:pt>
                <c:pt idx="592">
                  <c:v>43696</c:v>
                </c:pt>
                <c:pt idx="593">
                  <c:v>43693</c:v>
                </c:pt>
                <c:pt idx="594">
                  <c:v>43692</c:v>
                </c:pt>
                <c:pt idx="595">
                  <c:v>43691</c:v>
                </c:pt>
                <c:pt idx="596">
                  <c:v>43690</c:v>
                </c:pt>
                <c:pt idx="597">
                  <c:v>43689</c:v>
                </c:pt>
                <c:pt idx="598">
                  <c:v>43686</c:v>
                </c:pt>
                <c:pt idx="599">
                  <c:v>43685</c:v>
                </c:pt>
                <c:pt idx="600">
                  <c:v>43684</c:v>
                </c:pt>
                <c:pt idx="601">
                  <c:v>43683</c:v>
                </c:pt>
                <c:pt idx="602">
                  <c:v>43682</c:v>
                </c:pt>
                <c:pt idx="603">
                  <c:v>43679</c:v>
                </c:pt>
                <c:pt idx="604">
                  <c:v>43678</c:v>
                </c:pt>
                <c:pt idx="605">
                  <c:v>43677</c:v>
                </c:pt>
                <c:pt idx="606">
                  <c:v>43676</c:v>
                </c:pt>
                <c:pt idx="607">
                  <c:v>43675</c:v>
                </c:pt>
                <c:pt idx="608">
                  <c:v>43672</c:v>
                </c:pt>
                <c:pt idx="609">
                  <c:v>43671</c:v>
                </c:pt>
                <c:pt idx="610">
                  <c:v>43670</c:v>
                </c:pt>
                <c:pt idx="611">
                  <c:v>43669</c:v>
                </c:pt>
                <c:pt idx="612">
                  <c:v>43668</c:v>
                </c:pt>
                <c:pt idx="613">
                  <c:v>43665</c:v>
                </c:pt>
                <c:pt idx="614">
                  <c:v>43664</c:v>
                </c:pt>
                <c:pt idx="615">
                  <c:v>43663</c:v>
                </c:pt>
                <c:pt idx="616">
                  <c:v>43662</c:v>
                </c:pt>
                <c:pt idx="617">
                  <c:v>43661</c:v>
                </c:pt>
                <c:pt idx="618">
                  <c:v>43658</c:v>
                </c:pt>
                <c:pt idx="619">
                  <c:v>43657</c:v>
                </c:pt>
                <c:pt idx="620">
                  <c:v>43656</c:v>
                </c:pt>
                <c:pt idx="621">
                  <c:v>43655</c:v>
                </c:pt>
                <c:pt idx="622">
                  <c:v>43654</c:v>
                </c:pt>
                <c:pt idx="623">
                  <c:v>43651</c:v>
                </c:pt>
                <c:pt idx="624">
                  <c:v>43650</c:v>
                </c:pt>
                <c:pt idx="625">
                  <c:v>43649</c:v>
                </c:pt>
                <c:pt idx="626">
                  <c:v>43648</c:v>
                </c:pt>
                <c:pt idx="627">
                  <c:v>43647</c:v>
                </c:pt>
                <c:pt idx="628">
                  <c:v>43644</c:v>
                </c:pt>
                <c:pt idx="629">
                  <c:v>43643</c:v>
                </c:pt>
                <c:pt idx="630">
                  <c:v>43642</c:v>
                </c:pt>
                <c:pt idx="631">
                  <c:v>43641</c:v>
                </c:pt>
                <c:pt idx="632">
                  <c:v>43640</c:v>
                </c:pt>
                <c:pt idx="633">
                  <c:v>43637</c:v>
                </c:pt>
                <c:pt idx="634">
                  <c:v>43636</c:v>
                </c:pt>
                <c:pt idx="635">
                  <c:v>43635</c:v>
                </c:pt>
                <c:pt idx="636">
                  <c:v>43634</c:v>
                </c:pt>
                <c:pt idx="637">
                  <c:v>43633</c:v>
                </c:pt>
                <c:pt idx="638">
                  <c:v>43630</c:v>
                </c:pt>
                <c:pt idx="639">
                  <c:v>43629</c:v>
                </c:pt>
                <c:pt idx="640">
                  <c:v>43628</c:v>
                </c:pt>
                <c:pt idx="641">
                  <c:v>43627</c:v>
                </c:pt>
                <c:pt idx="642">
                  <c:v>43626</c:v>
                </c:pt>
                <c:pt idx="643">
                  <c:v>43623</c:v>
                </c:pt>
                <c:pt idx="644">
                  <c:v>43622</c:v>
                </c:pt>
                <c:pt idx="645">
                  <c:v>43621</c:v>
                </c:pt>
                <c:pt idx="646">
                  <c:v>43620</c:v>
                </c:pt>
                <c:pt idx="647">
                  <c:v>43619</c:v>
                </c:pt>
                <c:pt idx="648">
                  <c:v>43616</c:v>
                </c:pt>
                <c:pt idx="649">
                  <c:v>43615</c:v>
                </c:pt>
                <c:pt idx="650">
                  <c:v>43614</c:v>
                </c:pt>
                <c:pt idx="651">
                  <c:v>43613</c:v>
                </c:pt>
                <c:pt idx="652">
                  <c:v>43612</c:v>
                </c:pt>
                <c:pt idx="653">
                  <c:v>43609</c:v>
                </c:pt>
                <c:pt idx="654">
                  <c:v>43608</c:v>
                </c:pt>
                <c:pt idx="655">
                  <c:v>43607</c:v>
                </c:pt>
                <c:pt idx="656">
                  <c:v>43606</c:v>
                </c:pt>
                <c:pt idx="657">
                  <c:v>43605</c:v>
                </c:pt>
                <c:pt idx="658">
                  <c:v>43602</c:v>
                </c:pt>
                <c:pt idx="659">
                  <c:v>43601</c:v>
                </c:pt>
                <c:pt idx="660">
                  <c:v>43600</c:v>
                </c:pt>
                <c:pt idx="661">
                  <c:v>43599</c:v>
                </c:pt>
                <c:pt idx="662">
                  <c:v>43598</c:v>
                </c:pt>
                <c:pt idx="663">
                  <c:v>43595</c:v>
                </c:pt>
                <c:pt idx="664">
                  <c:v>43594</c:v>
                </c:pt>
                <c:pt idx="665">
                  <c:v>43593</c:v>
                </c:pt>
                <c:pt idx="666">
                  <c:v>43592</c:v>
                </c:pt>
                <c:pt idx="667">
                  <c:v>43591</c:v>
                </c:pt>
                <c:pt idx="668">
                  <c:v>43588</c:v>
                </c:pt>
                <c:pt idx="669">
                  <c:v>43587</c:v>
                </c:pt>
                <c:pt idx="670">
                  <c:v>43586</c:v>
                </c:pt>
                <c:pt idx="671">
                  <c:v>43585</c:v>
                </c:pt>
                <c:pt idx="672">
                  <c:v>43584</c:v>
                </c:pt>
                <c:pt idx="673">
                  <c:v>43581</c:v>
                </c:pt>
                <c:pt idx="674">
                  <c:v>43580</c:v>
                </c:pt>
                <c:pt idx="675">
                  <c:v>43579</c:v>
                </c:pt>
                <c:pt idx="676">
                  <c:v>43578</c:v>
                </c:pt>
                <c:pt idx="677">
                  <c:v>43577</c:v>
                </c:pt>
                <c:pt idx="678">
                  <c:v>43574</c:v>
                </c:pt>
                <c:pt idx="679">
                  <c:v>43573</c:v>
                </c:pt>
                <c:pt idx="680">
                  <c:v>43572</c:v>
                </c:pt>
                <c:pt idx="681">
                  <c:v>43571</c:v>
                </c:pt>
                <c:pt idx="682">
                  <c:v>43570</c:v>
                </c:pt>
                <c:pt idx="683">
                  <c:v>43567</c:v>
                </c:pt>
                <c:pt idx="684">
                  <c:v>43566</c:v>
                </c:pt>
                <c:pt idx="685">
                  <c:v>43565</c:v>
                </c:pt>
                <c:pt idx="686">
                  <c:v>43564</c:v>
                </c:pt>
                <c:pt idx="687">
                  <c:v>43563</c:v>
                </c:pt>
                <c:pt idx="688">
                  <c:v>43560</c:v>
                </c:pt>
                <c:pt idx="689">
                  <c:v>43559</c:v>
                </c:pt>
                <c:pt idx="690">
                  <c:v>43558</c:v>
                </c:pt>
                <c:pt idx="691">
                  <c:v>43557</c:v>
                </c:pt>
                <c:pt idx="692">
                  <c:v>43556</c:v>
                </c:pt>
                <c:pt idx="693">
                  <c:v>43553</c:v>
                </c:pt>
                <c:pt idx="694">
                  <c:v>43552</c:v>
                </c:pt>
                <c:pt idx="695">
                  <c:v>43551</c:v>
                </c:pt>
                <c:pt idx="696">
                  <c:v>43550</c:v>
                </c:pt>
                <c:pt idx="697">
                  <c:v>43549</c:v>
                </c:pt>
                <c:pt idx="698">
                  <c:v>43546</c:v>
                </c:pt>
                <c:pt idx="699">
                  <c:v>43545</c:v>
                </c:pt>
                <c:pt idx="700">
                  <c:v>43544</c:v>
                </c:pt>
                <c:pt idx="701">
                  <c:v>43543</c:v>
                </c:pt>
                <c:pt idx="702">
                  <c:v>43542</c:v>
                </c:pt>
                <c:pt idx="703">
                  <c:v>43539</c:v>
                </c:pt>
                <c:pt idx="704">
                  <c:v>43538</c:v>
                </c:pt>
                <c:pt idx="705">
                  <c:v>43537</c:v>
                </c:pt>
                <c:pt idx="706">
                  <c:v>43536</c:v>
                </c:pt>
                <c:pt idx="707">
                  <c:v>43535</c:v>
                </c:pt>
                <c:pt idx="708">
                  <c:v>43532</c:v>
                </c:pt>
                <c:pt idx="709">
                  <c:v>43531</c:v>
                </c:pt>
                <c:pt idx="710">
                  <c:v>43530</c:v>
                </c:pt>
                <c:pt idx="711">
                  <c:v>43529</c:v>
                </c:pt>
                <c:pt idx="712">
                  <c:v>43528</c:v>
                </c:pt>
                <c:pt idx="713">
                  <c:v>43525</c:v>
                </c:pt>
                <c:pt idx="714">
                  <c:v>43524</c:v>
                </c:pt>
                <c:pt idx="715">
                  <c:v>43523</c:v>
                </c:pt>
                <c:pt idx="716">
                  <c:v>43522</c:v>
                </c:pt>
                <c:pt idx="717">
                  <c:v>43521</c:v>
                </c:pt>
                <c:pt idx="718">
                  <c:v>43518</c:v>
                </c:pt>
                <c:pt idx="719">
                  <c:v>43517</c:v>
                </c:pt>
                <c:pt idx="720">
                  <c:v>43516</c:v>
                </c:pt>
                <c:pt idx="721">
                  <c:v>43515</c:v>
                </c:pt>
                <c:pt idx="722">
                  <c:v>43514</c:v>
                </c:pt>
                <c:pt idx="723">
                  <c:v>43511</c:v>
                </c:pt>
                <c:pt idx="724">
                  <c:v>43510</c:v>
                </c:pt>
                <c:pt idx="725">
                  <c:v>43509</c:v>
                </c:pt>
                <c:pt idx="726">
                  <c:v>43508</c:v>
                </c:pt>
                <c:pt idx="727">
                  <c:v>43507</c:v>
                </c:pt>
                <c:pt idx="728">
                  <c:v>43504</c:v>
                </c:pt>
                <c:pt idx="729">
                  <c:v>43503</c:v>
                </c:pt>
                <c:pt idx="730">
                  <c:v>43502</c:v>
                </c:pt>
                <c:pt idx="731">
                  <c:v>43501</c:v>
                </c:pt>
                <c:pt idx="732">
                  <c:v>43500</c:v>
                </c:pt>
                <c:pt idx="733">
                  <c:v>43497</c:v>
                </c:pt>
                <c:pt idx="734">
                  <c:v>43496</c:v>
                </c:pt>
                <c:pt idx="735">
                  <c:v>43495</c:v>
                </c:pt>
                <c:pt idx="736">
                  <c:v>43494</c:v>
                </c:pt>
                <c:pt idx="737">
                  <c:v>43493</c:v>
                </c:pt>
                <c:pt idx="738">
                  <c:v>43490</c:v>
                </c:pt>
                <c:pt idx="739">
                  <c:v>43489</c:v>
                </c:pt>
                <c:pt idx="740">
                  <c:v>43488</c:v>
                </c:pt>
                <c:pt idx="741">
                  <c:v>43487</c:v>
                </c:pt>
                <c:pt idx="742">
                  <c:v>43486</c:v>
                </c:pt>
                <c:pt idx="743">
                  <c:v>43483</c:v>
                </c:pt>
                <c:pt idx="744">
                  <c:v>43482</c:v>
                </c:pt>
                <c:pt idx="745">
                  <c:v>43481</c:v>
                </c:pt>
                <c:pt idx="746">
                  <c:v>43480</c:v>
                </c:pt>
                <c:pt idx="747">
                  <c:v>43479</c:v>
                </c:pt>
                <c:pt idx="748">
                  <c:v>43476</c:v>
                </c:pt>
                <c:pt idx="749">
                  <c:v>43475</c:v>
                </c:pt>
                <c:pt idx="750">
                  <c:v>43474</c:v>
                </c:pt>
                <c:pt idx="751">
                  <c:v>43473</c:v>
                </c:pt>
                <c:pt idx="752">
                  <c:v>43472</c:v>
                </c:pt>
                <c:pt idx="753">
                  <c:v>43469</c:v>
                </c:pt>
                <c:pt idx="754">
                  <c:v>43468</c:v>
                </c:pt>
                <c:pt idx="755">
                  <c:v>43467</c:v>
                </c:pt>
                <c:pt idx="756">
                  <c:v>43462</c:v>
                </c:pt>
                <c:pt idx="757">
                  <c:v>43461</c:v>
                </c:pt>
                <c:pt idx="758">
                  <c:v>43460</c:v>
                </c:pt>
                <c:pt idx="759">
                  <c:v>43455</c:v>
                </c:pt>
                <c:pt idx="760">
                  <c:v>43454</c:v>
                </c:pt>
                <c:pt idx="761">
                  <c:v>43453</c:v>
                </c:pt>
                <c:pt idx="762">
                  <c:v>43452</c:v>
                </c:pt>
                <c:pt idx="763">
                  <c:v>43451</c:v>
                </c:pt>
                <c:pt idx="764">
                  <c:v>43448</c:v>
                </c:pt>
                <c:pt idx="765">
                  <c:v>43447</c:v>
                </c:pt>
                <c:pt idx="766">
                  <c:v>43446</c:v>
                </c:pt>
                <c:pt idx="767">
                  <c:v>43445</c:v>
                </c:pt>
                <c:pt idx="768">
                  <c:v>43444</c:v>
                </c:pt>
                <c:pt idx="769">
                  <c:v>43441</c:v>
                </c:pt>
                <c:pt idx="770">
                  <c:v>43440</c:v>
                </c:pt>
                <c:pt idx="771">
                  <c:v>43439</c:v>
                </c:pt>
                <c:pt idx="772">
                  <c:v>43438</c:v>
                </c:pt>
                <c:pt idx="773">
                  <c:v>43437</c:v>
                </c:pt>
                <c:pt idx="774">
                  <c:v>43434</c:v>
                </c:pt>
                <c:pt idx="775">
                  <c:v>43433</c:v>
                </c:pt>
                <c:pt idx="776">
                  <c:v>43432</c:v>
                </c:pt>
                <c:pt idx="777">
                  <c:v>43431</c:v>
                </c:pt>
                <c:pt idx="778">
                  <c:v>43430</c:v>
                </c:pt>
                <c:pt idx="779">
                  <c:v>43425</c:v>
                </c:pt>
                <c:pt idx="780">
                  <c:v>43424</c:v>
                </c:pt>
                <c:pt idx="781">
                  <c:v>43423</c:v>
                </c:pt>
                <c:pt idx="782">
                  <c:v>43420</c:v>
                </c:pt>
                <c:pt idx="783">
                  <c:v>43419</c:v>
                </c:pt>
                <c:pt idx="784">
                  <c:v>43418</c:v>
                </c:pt>
                <c:pt idx="785">
                  <c:v>43417</c:v>
                </c:pt>
                <c:pt idx="786">
                  <c:v>43416</c:v>
                </c:pt>
                <c:pt idx="787">
                  <c:v>43413</c:v>
                </c:pt>
                <c:pt idx="788">
                  <c:v>43412</c:v>
                </c:pt>
                <c:pt idx="789">
                  <c:v>43411</c:v>
                </c:pt>
                <c:pt idx="790">
                  <c:v>43410</c:v>
                </c:pt>
                <c:pt idx="791">
                  <c:v>43409</c:v>
                </c:pt>
                <c:pt idx="792">
                  <c:v>43406</c:v>
                </c:pt>
                <c:pt idx="793">
                  <c:v>43405</c:v>
                </c:pt>
                <c:pt idx="794">
                  <c:v>43404</c:v>
                </c:pt>
                <c:pt idx="795">
                  <c:v>43403</c:v>
                </c:pt>
                <c:pt idx="796">
                  <c:v>43402</c:v>
                </c:pt>
                <c:pt idx="797">
                  <c:v>43399</c:v>
                </c:pt>
                <c:pt idx="798">
                  <c:v>43398</c:v>
                </c:pt>
                <c:pt idx="799">
                  <c:v>43397</c:v>
                </c:pt>
                <c:pt idx="800">
                  <c:v>43396</c:v>
                </c:pt>
                <c:pt idx="801">
                  <c:v>43395</c:v>
                </c:pt>
                <c:pt idx="802">
                  <c:v>43392</c:v>
                </c:pt>
                <c:pt idx="803">
                  <c:v>43391</c:v>
                </c:pt>
                <c:pt idx="804">
                  <c:v>43390</c:v>
                </c:pt>
                <c:pt idx="805">
                  <c:v>43389</c:v>
                </c:pt>
                <c:pt idx="806">
                  <c:v>43388</c:v>
                </c:pt>
                <c:pt idx="807">
                  <c:v>43385</c:v>
                </c:pt>
                <c:pt idx="808">
                  <c:v>43384</c:v>
                </c:pt>
                <c:pt idx="809">
                  <c:v>43383</c:v>
                </c:pt>
                <c:pt idx="810">
                  <c:v>43382</c:v>
                </c:pt>
                <c:pt idx="811">
                  <c:v>43381</c:v>
                </c:pt>
                <c:pt idx="812">
                  <c:v>43378</c:v>
                </c:pt>
                <c:pt idx="813">
                  <c:v>43377</c:v>
                </c:pt>
                <c:pt idx="814">
                  <c:v>43376</c:v>
                </c:pt>
                <c:pt idx="815">
                  <c:v>43375</c:v>
                </c:pt>
                <c:pt idx="816">
                  <c:v>43374</c:v>
                </c:pt>
                <c:pt idx="817">
                  <c:v>43371</c:v>
                </c:pt>
                <c:pt idx="818">
                  <c:v>43370</c:v>
                </c:pt>
                <c:pt idx="819">
                  <c:v>43369</c:v>
                </c:pt>
                <c:pt idx="820">
                  <c:v>43368</c:v>
                </c:pt>
                <c:pt idx="821">
                  <c:v>43367</c:v>
                </c:pt>
                <c:pt idx="822">
                  <c:v>43364</c:v>
                </c:pt>
                <c:pt idx="823">
                  <c:v>43363</c:v>
                </c:pt>
                <c:pt idx="824">
                  <c:v>43362</c:v>
                </c:pt>
                <c:pt idx="825">
                  <c:v>43361</c:v>
                </c:pt>
                <c:pt idx="826">
                  <c:v>43360</c:v>
                </c:pt>
                <c:pt idx="827">
                  <c:v>43357</c:v>
                </c:pt>
                <c:pt idx="828">
                  <c:v>43356</c:v>
                </c:pt>
                <c:pt idx="829">
                  <c:v>43355</c:v>
                </c:pt>
                <c:pt idx="830">
                  <c:v>43354</c:v>
                </c:pt>
                <c:pt idx="831">
                  <c:v>43353</c:v>
                </c:pt>
                <c:pt idx="832">
                  <c:v>43350</c:v>
                </c:pt>
                <c:pt idx="833">
                  <c:v>43349</c:v>
                </c:pt>
                <c:pt idx="834">
                  <c:v>43348</c:v>
                </c:pt>
                <c:pt idx="835">
                  <c:v>43347</c:v>
                </c:pt>
                <c:pt idx="836">
                  <c:v>43343</c:v>
                </c:pt>
                <c:pt idx="837">
                  <c:v>43342</c:v>
                </c:pt>
                <c:pt idx="838">
                  <c:v>43341</c:v>
                </c:pt>
                <c:pt idx="839">
                  <c:v>43340</c:v>
                </c:pt>
                <c:pt idx="840">
                  <c:v>43339</c:v>
                </c:pt>
                <c:pt idx="841">
                  <c:v>43336</c:v>
                </c:pt>
                <c:pt idx="842">
                  <c:v>43335</c:v>
                </c:pt>
                <c:pt idx="843">
                  <c:v>43334</c:v>
                </c:pt>
                <c:pt idx="844">
                  <c:v>43333</c:v>
                </c:pt>
                <c:pt idx="845">
                  <c:v>43332</c:v>
                </c:pt>
                <c:pt idx="846">
                  <c:v>43329</c:v>
                </c:pt>
                <c:pt idx="847">
                  <c:v>43328</c:v>
                </c:pt>
                <c:pt idx="848">
                  <c:v>43327</c:v>
                </c:pt>
                <c:pt idx="849">
                  <c:v>43326</c:v>
                </c:pt>
                <c:pt idx="850">
                  <c:v>43325</c:v>
                </c:pt>
                <c:pt idx="851">
                  <c:v>43322</c:v>
                </c:pt>
                <c:pt idx="852">
                  <c:v>43321</c:v>
                </c:pt>
                <c:pt idx="853">
                  <c:v>43320</c:v>
                </c:pt>
                <c:pt idx="854">
                  <c:v>43319</c:v>
                </c:pt>
                <c:pt idx="855">
                  <c:v>43318</c:v>
                </c:pt>
                <c:pt idx="856">
                  <c:v>43315</c:v>
                </c:pt>
                <c:pt idx="857">
                  <c:v>43314</c:v>
                </c:pt>
                <c:pt idx="858">
                  <c:v>43313</c:v>
                </c:pt>
                <c:pt idx="859">
                  <c:v>43312</c:v>
                </c:pt>
                <c:pt idx="860">
                  <c:v>43311</c:v>
                </c:pt>
                <c:pt idx="861">
                  <c:v>43308</c:v>
                </c:pt>
                <c:pt idx="862">
                  <c:v>43307</c:v>
                </c:pt>
                <c:pt idx="863">
                  <c:v>43306</c:v>
                </c:pt>
                <c:pt idx="864">
                  <c:v>43305</c:v>
                </c:pt>
                <c:pt idx="865">
                  <c:v>43304</c:v>
                </c:pt>
                <c:pt idx="866">
                  <c:v>43301</c:v>
                </c:pt>
                <c:pt idx="867">
                  <c:v>43300</c:v>
                </c:pt>
                <c:pt idx="868">
                  <c:v>43299</c:v>
                </c:pt>
                <c:pt idx="869">
                  <c:v>43298</c:v>
                </c:pt>
                <c:pt idx="870">
                  <c:v>43297</c:v>
                </c:pt>
                <c:pt idx="871">
                  <c:v>43294</c:v>
                </c:pt>
                <c:pt idx="872">
                  <c:v>43293</c:v>
                </c:pt>
                <c:pt idx="873">
                  <c:v>43292</c:v>
                </c:pt>
                <c:pt idx="874">
                  <c:v>43291</c:v>
                </c:pt>
                <c:pt idx="875">
                  <c:v>43290</c:v>
                </c:pt>
                <c:pt idx="876">
                  <c:v>43287</c:v>
                </c:pt>
                <c:pt idx="877">
                  <c:v>43286</c:v>
                </c:pt>
                <c:pt idx="878">
                  <c:v>43284</c:v>
                </c:pt>
                <c:pt idx="879">
                  <c:v>43283</c:v>
                </c:pt>
                <c:pt idx="880">
                  <c:v>43280</c:v>
                </c:pt>
                <c:pt idx="881">
                  <c:v>43279</c:v>
                </c:pt>
                <c:pt idx="882">
                  <c:v>43278</c:v>
                </c:pt>
                <c:pt idx="883">
                  <c:v>43277</c:v>
                </c:pt>
                <c:pt idx="884">
                  <c:v>43276</c:v>
                </c:pt>
                <c:pt idx="885">
                  <c:v>43273</c:v>
                </c:pt>
                <c:pt idx="886">
                  <c:v>43272</c:v>
                </c:pt>
                <c:pt idx="887">
                  <c:v>43271</c:v>
                </c:pt>
                <c:pt idx="888">
                  <c:v>43270</c:v>
                </c:pt>
                <c:pt idx="889">
                  <c:v>43269</c:v>
                </c:pt>
                <c:pt idx="890">
                  <c:v>43266</c:v>
                </c:pt>
                <c:pt idx="891">
                  <c:v>43265</c:v>
                </c:pt>
                <c:pt idx="892">
                  <c:v>43264</c:v>
                </c:pt>
                <c:pt idx="893">
                  <c:v>43263</c:v>
                </c:pt>
                <c:pt idx="894">
                  <c:v>43262</c:v>
                </c:pt>
                <c:pt idx="895">
                  <c:v>43259</c:v>
                </c:pt>
                <c:pt idx="896">
                  <c:v>43258</c:v>
                </c:pt>
                <c:pt idx="897">
                  <c:v>43257</c:v>
                </c:pt>
                <c:pt idx="898">
                  <c:v>43256</c:v>
                </c:pt>
                <c:pt idx="899">
                  <c:v>43255</c:v>
                </c:pt>
                <c:pt idx="900">
                  <c:v>43252</c:v>
                </c:pt>
                <c:pt idx="901">
                  <c:v>43251</c:v>
                </c:pt>
                <c:pt idx="902">
                  <c:v>43250</c:v>
                </c:pt>
                <c:pt idx="903">
                  <c:v>43249</c:v>
                </c:pt>
                <c:pt idx="904">
                  <c:v>43245</c:v>
                </c:pt>
                <c:pt idx="905">
                  <c:v>43244</c:v>
                </c:pt>
                <c:pt idx="906">
                  <c:v>43243</c:v>
                </c:pt>
                <c:pt idx="907">
                  <c:v>43242</c:v>
                </c:pt>
                <c:pt idx="908">
                  <c:v>43241</c:v>
                </c:pt>
                <c:pt idx="909">
                  <c:v>43238</c:v>
                </c:pt>
                <c:pt idx="910">
                  <c:v>43237</c:v>
                </c:pt>
                <c:pt idx="911">
                  <c:v>43236</c:v>
                </c:pt>
                <c:pt idx="912">
                  <c:v>43235</c:v>
                </c:pt>
                <c:pt idx="913">
                  <c:v>43234</c:v>
                </c:pt>
                <c:pt idx="914">
                  <c:v>43231</c:v>
                </c:pt>
                <c:pt idx="915">
                  <c:v>43230</c:v>
                </c:pt>
                <c:pt idx="916">
                  <c:v>43229</c:v>
                </c:pt>
                <c:pt idx="917">
                  <c:v>43228</c:v>
                </c:pt>
                <c:pt idx="918">
                  <c:v>43227</c:v>
                </c:pt>
                <c:pt idx="919">
                  <c:v>43224</c:v>
                </c:pt>
                <c:pt idx="920">
                  <c:v>43223</c:v>
                </c:pt>
                <c:pt idx="921">
                  <c:v>43222</c:v>
                </c:pt>
                <c:pt idx="922">
                  <c:v>43221</c:v>
                </c:pt>
                <c:pt idx="923">
                  <c:v>43220</c:v>
                </c:pt>
                <c:pt idx="924">
                  <c:v>43217</c:v>
                </c:pt>
                <c:pt idx="925">
                  <c:v>43216</c:v>
                </c:pt>
                <c:pt idx="926">
                  <c:v>43215</c:v>
                </c:pt>
                <c:pt idx="927">
                  <c:v>43214</c:v>
                </c:pt>
                <c:pt idx="928">
                  <c:v>43213</c:v>
                </c:pt>
                <c:pt idx="929">
                  <c:v>43210</c:v>
                </c:pt>
                <c:pt idx="930">
                  <c:v>43209</c:v>
                </c:pt>
                <c:pt idx="931">
                  <c:v>43208</c:v>
                </c:pt>
                <c:pt idx="932">
                  <c:v>43207</c:v>
                </c:pt>
                <c:pt idx="933">
                  <c:v>43206</c:v>
                </c:pt>
                <c:pt idx="934">
                  <c:v>43203</c:v>
                </c:pt>
                <c:pt idx="935">
                  <c:v>43202</c:v>
                </c:pt>
                <c:pt idx="936">
                  <c:v>43201</c:v>
                </c:pt>
                <c:pt idx="937">
                  <c:v>43200</c:v>
                </c:pt>
                <c:pt idx="938">
                  <c:v>43199</c:v>
                </c:pt>
                <c:pt idx="939">
                  <c:v>43196</c:v>
                </c:pt>
                <c:pt idx="940">
                  <c:v>43195</c:v>
                </c:pt>
                <c:pt idx="941">
                  <c:v>43194</c:v>
                </c:pt>
                <c:pt idx="942">
                  <c:v>43193</c:v>
                </c:pt>
                <c:pt idx="943">
                  <c:v>43192</c:v>
                </c:pt>
                <c:pt idx="944">
                  <c:v>43188</c:v>
                </c:pt>
                <c:pt idx="945">
                  <c:v>43187</c:v>
                </c:pt>
                <c:pt idx="946">
                  <c:v>43186</c:v>
                </c:pt>
                <c:pt idx="947">
                  <c:v>43185</c:v>
                </c:pt>
                <c:pt idx="948">
                  <c:v>43182</c:v>
                </c:pt>
                <c:pt idx="949">
                  <c:v>43181</c:v>
                </c:pt>
                <c:pt idx="950">
                  <c:v>43180</c:v>
                </c:pt>
                <c:pt idx="951">
                  <c:v>43179</c:v>
                </c:pt>
                <c:pt idx="952">
                  <c:v>43178</c:v>
                </c:pt>
                <c:pt idx="953">
                  <c:v>43175</c:v>
                </c:pt>
                <c:pt idx="954">
                  <c:v>43174</c:v>
                </c:pt>
                <c:pt idx="955">
                  <c:v>43173</c:v>
                </c:pt>
                <c:pt idx="956">
                  <c:v>43172</c:v>
                </c:pt>
                <c:pt idx="957">
                  <c:v>43171</c:v>
                </c:pt>
                <c:pt idx="958">
                  <c:v>43168</c:v>
                </c:pt>
                <c:pt idx="959">
                  <c:v>43167</c:v>
                </c:pt>
                <c:pt idx="960">
                  <c:v>43166</c:v>
                </c:pt>
                <c:pt idx="961">
                  <c:v>43165</c:v>
                </c:pt>
                <c:pt idx="962">
                  <c:v>43164</c:v>
                </c:pt>
                <c:pt idx="963">
                  <c:v>43161</c:v>
                </c:pt>
                <c:pt idx="964">
                  <c:v>43160</c:v>
                </c:pt>
                <c:pt idx="965">
                  <c:v>43159</c:v>
                </c:pt>
                <c:pt idx="966">
                  <c:v>43158</c:v>
                </c:pt>
                <c:pt idx="967">
                  <c:v>43157</c:v>
                </c:pt>
                <c:pt idx="968">
                  <c:v>43154</c:v>
                </c:pt>
                <c:pt idx="969">
                  <c:v>43153</c:v>
                </c:pt>
                <c:pt idx="970">
                  <c:v>43152</c:v>
                </c:pt>
                <c:pt idx="971">
                  <c:v>43151</c:v>
                </c:pt>
                <c:pt idx="972">
                  <c:v>43147</c:v>
                </c:pt>
                <c:pt idx="973">
                  <c:v>43146</c:v>
                </c:pt>
                <c:pt idx="974">
                  <c:v>43145</c:v>
                </c:pt>
                <c:pt idx="975">
                  <c:v>43144</c:v>
                </c:pt>
                <c:pt idx="976">
                  <c:v>43143</c:v>
                </c:pt>
                <c:pt idx="977">
                  <c:v>43140</c:v>
                </c:pt>
                <c:pt idx="978">
                  <c:v>43139</c:v>
                </c:pt>
                <c:pt idx="979">
                  <c:v>43138</c:v>
                </c:pt>
                <c:pt idx="980">
                  <c:v>43137</c:v>
                </c:pt>
                <c:pt idx="981">
                  <c:v>43136</c:v>
                </c:pt>
                <c:pt idx="982">
                  <c:v>43133</c:v>
                </c:pt>
                <c:pt idx="983">
                  <c:v>43132</c:v>
                </c:pt>
                <c:pt idx="984">
                  <c:v>43131</c:v>
                </c:pt>
                <c:pt idx="985">
                  <c:v>43130</c:v>
                </c:pt>
                <c:pt idx="986">
                  <c:v>43129</c:v>
                </c:pt>
                <c:pt idx="987">
                  <c:v>43126</c:v>
                </c:pt>
                <c:pt idx="988">
                  <c:v>43125</c:v>
                </c:pt>
                <c:pt idx="989">
                  <c:v>43124</c:v>
                </c:pt>
                <c:pt idx="990">
                  <c:v>43123</c:v>
                </c:pt>
                <c:pt idx="991">
                  <c:v>43122</c:v>
                </c:pt>
                <c:pt idx="992">
                  <c:v>43119</c:v>
                </c:pt>
                <c:pt idx="993">
                  <c:v>43118</c:v>
                </c:pt>
                <c:pt idx="994">
                  <c:v>43117</c:v>
                </c:pt>
                <c:pt idx="995">
                  <c:v>43116</c:v>
                </c:pt>
                <c:pt idx="996">
                  <c:v>43112</c:v>
                </c:pt>
                <c:pt idx="997">
                  <c:v>43111</c:v>
                </c:pt>
                <c:pt idx="998">
                  <c:v>43110</c:v>
                </c:pt>
                <c:pt idx="999">
                  <c:v>43109</c:v>
                </c:pt>
                <c:pt idx="1000">
                  <c:v>43108</c:v>
                </c:pt>
                <c:pt idx="1001">
                  <c:v>43105</c:v>
                </c:pt>
                <c:pt idx="1002">
                  <c:v>43104</c:v>
                </c:pt>
                <c:pt idx="1003">
                  <c:v>43103</c:v>
                </c:pt>
                <c:pt idx="1004">
                  <c:v>43102</c:v>
                </c:pt>
                <c:pt idx="1005">
                  <c:v>43098</c:v>
                </c:pt>
                <c:pt idx="1006">
                  <c:v>43097</c:v>
                </c:pt>
                <c:pt idx="1007">
                  <c:v>43096</c:v>
                </c:pt>
                <c:pt idx="1008">
                  <c:v>43095</c:v>
                </c:pt>
                <c:pt idx="1009">
                  <c:v>43091</c:v>
                </c:pt>
                <c:pt idx="1010">
                  <c:v>43090</c:v>
                </c:pt>
                <c:pt idx="1011">
                  <c:v>43089</c:v>
                </c:pt>
                <c:pt idx="1012">
                  <c:v>43088</c:v>
                </c:pt>
                <c:pt idx="1013">
                  <c:v>43087</c:v>
                </c:pt>
                <c:pt idx="1014">
                  <c:v>43084</c:v>
                </c:pt>
                <c:pt idx="1015">
                  <c:v>43083</c:v>
                </c:pt>
                <c:pt idx="1016">
                  <c:v>43082</c:v>
                </c:pt>
                <c:pt idx="1017">
                  <c:v>43081</c:v>
                </c:pt>
                <c:pt idx="1018">
                  <c:v>43080</c:v>
                </c:pt>
                <c:pt idx="1019">
                  <c:v>43077</c:v>
                </c:pt>
                <c:pt idx="1020">
                  <c:v>43076</c:v>
                </c:pt>
                <c:pt idx="1021">
                  <c:v>43075</c:v>
                </c:pt>
                <c:pt idx="1022">
                  <c:v>43074</c:v>
                </c:pt>
                <c:pt idx="1023">
                  <c:v>43073</c:v>
                </c:pt>
                <c:pt idx="1024">
                  <c:v>43070</c:v>
                </c:pt>
                <c:pt idx="1025">
                  <c:v>43069</c:v>
                </c:pt>
                <c:pt idx="1026">
                  <c:v>43068</c:v>
                </c:pt>
                <c:pt idx="1027">
                  <c:v>43067</c:v>
                </c:pt>
                <c:pt idx="1028">
                  <c:v>43066</c:v>
                </c:pt>
                <c:pt idx="1029">
                  <c:v>43063</c:v>
                </c:pt>
                <c:pt idx="1030">
                  <c:v>43061</c:v>
                </c:pt>
                <c:pt idx="1031">
                  <c:v>43060</c:v>
                </c:pt>
                <c:pt idx="1032">
                  <c:v>43059</c:v>
                </c:pt>
                <c:pt idx="1033">
                  <c:v>43056</c:v>
                </c:pt>
                <c:pt idx="1034">
                  <c:v>43055</c:v>
                </c:pt>
                <c:pt idx="1035">
                  <c:v>43054</c:v>
                </c:pt>
                <c:pt idx="1036">
                  <c:v>43053</c:v>
                </c:pt>
                <c:pt idx="1037">
                  <c:v>43052</c:v>
                </c:pt>
                <c:pt idx="1038">
                  <c:v>43049</c:v>
                </c:pt>
                <c:pt idx="1039">
                  <c:v>43048</c:v>
                </c:pt>
                <c:pt idx="1040">
                  <c:v>43047</c:v>
                </c:pt>
                <c:pt idx="1041">
                  <c:v>43046</c:v>
                </c:pt>
                <c:pt idx="1042">
                  <c:v>43045</c:v>
                </c:pt>
                <c:pt idx="1043">
                  <c:v>43042</c:v>
                </c:pt>
                <c:pt idx="1044">
                  <c:v>43041</c:v>
                </c:pt>
                <c:pt idx="1045">
                  <c:v>43040</c:v>
                </c:pt>
                <c:pt idx="1046">
                  <c:v>43039</c:v>
                </c:pt>
                <c:pt idx="1047">
                  <c:v>43038</c:v>
                </c:pt>
                <c:pt idx="1048">
                  <c:v>43035</c:v>
                </c:pt>
                <c:pt idx="1049">
                  <c:v>43034</c:v>
                </c:pt>
                <c:pt idx="1050">
                  <c:v>43033</c:v>
                </c:pt>
                <c:pt idx="1051">
                  <c:v>43032</c:v>
                </c:pt>
                <c:pt idx="1052">
                  <c:v>43031</c:v>
                </c:pt>
                <c:pt idx="1053">
                  <c:v>43028</c:v>
                </c:pt>
                <c:pt idx="1054">
                  <c:v>43027</c:v>
                </c:pt>
                <c:pt idx="1055">
                  <c:v>43026</c:v>
                </c:pt>
                <c:pt idx="1056">
                  <c:v>43025</c:v>
                </c:pt>
                <c:pt idx="1057">
                  <c:v>43024</c:v>
                </c:pt>
                <c:pt idx="1058">
                  <c:v>43021</c:v>
                </c:pt>
                <c:pt idx="1059">
                  <c:v>43020</c:v>
                </c:pt>
                <c:pt idx="1060">
                  <c:v>43019</c:v>
                </c:pt>
                <c:pt idx="1061">
                  <c:v>43018</c:v>
                </c:pt>
                <c:pt idx="1062">
                  <c:v>43014</c:v>
                </c:pt>
                <c:pt idx="1063">
                  <c:v>43013</c:v>
                </c:pt>
                <c:pt idx="1064">
                  <c:v>43012</c:v>
                </c:pt>
                <c:pt idx="1065">
                  <c:v>43011</c:v>
                </c:pt>
                <c:pt idx="1066">
                  <c:v>43010</c:v>
                </c:pt>
                <c:pt idx="1067">
                  <c:v>43007</c:v>
                </c:pt>
                <c:pt idx="1068">
                  <c:v>43006</c:v>
                </c:pt>
                <c:pt idx="1069">
                  <c:v>43005</c:v>
                </c:pt>
                <c:pt idx="1070">
                  <c:v>43004</c:v>
                </c:pt>
                <c:pt idx="1071">
                  <c:v>43003</c:v>
                </c:pt>
                <c:pt idx="1072">
                  <c:v>43000</c:v>
                </c:pt>
                <c:pt idx="1073">
                  <c:v>42999</c:v>
                </c:pt>
                <c:pt idx="1074">
                  <c:v>42998</c:v>
                </c:pt>
                <c:pt idx="1075">
                  <c:v>42997</c:v>
                </c:pt>
                <c:pt idx="1076">
                  <c:v>42996</c:v>
                </c:pt>
                <c:pt idx="1077">
                  <c:v>42993</c:v>
                </c:pt>
                <c:pt idx="1078">
                  <c:v>42992</c:v>
                </c:pt>
                <c:pt idx="1079">
                  <c:v>42991</c:v>
                </c:pt>
                <c:pt idx="1080">
                  <c:v>42990</c:v>
                </c:pt>
                <c:pt idx="1081">
                  <c:v>42989</c:v>
                </c:pt>
                <c:pt idx="1082">
                  <c:v>42986</c:v>
                </c:pt>
                <c:pt idx="1083">
                  <c:v>42985</c:v>
                </c:pt>
                <c:pt idx="1084">
                  <c:v>42984</c:v>
                </c:pt>
                <c:pt idx="1085">
                  <c:v>42983</c:v>
                </c:pt>
                <c:pt idx="1086">
                  <c:v>42979</c:v>
                </c:pt>
                <c:pt idx="1087">
                  <c:v>42978</c:v>
                </c:pt>
                <c:pt idx="1088">
                  <c:v>42977</c:v>
                </c:pt>
                <c:pt idx="1089">
                  <c:v>42976</c:v>
                </c:pt>
                <c:pt idx="1090">
                  <c:v>42975</c:v>
                </c:pt>
                <c:pt idx="1091">
                  <c:v>42972</c:v>
                </c:pt>
                <c:pt idx="1092">
                  <c:v>42971</c:v>
                </c:pt>
                <c:pt idx="1093">
                  <c:v>42970</c:v>
                </c:pt>
                <c:pt idx="1094">
                  <c:v>42969</c:v>
                </c:pt>
                <c:pt idx="1095">
                  <c:v>42968</c:v>
                </c:pt>
                <c:pt idx="1096">
                  <c:v>42965</c:v>
                </c:pt>
                <c:pt idx="1097">
                  <c:v>42964</c:v>
                </c:pt>
                <c:pt idx="1098">
                  <c:v>42963</c:v>
                </c:pt>
                <c:pt idx="1099">
                  <c:v>42962</c:v>
                </c:pt>
                <c:pt idx="1100">
                  <c:v>42961</c:v>
                </c:pt>
                <c:pt idx="1101">
                  <c:v>42957</c:v>
                </c:pt>
                <c:pt idx="1102">
                  <c:v>42956</c:v>
                </c:pt>
                <c:pt idx="1103">
                  <c:v>42955</c:v>
                </c:pt>
                <c:pt idx="1104">
                  <c:v>42954</c:v>
                </c:pt>
                <c:pt idx="1105">
                  <c:v>42951</c:v>
                </c:pt>
                <c:pt idx="1106">
                  <c:v>42950</c:v>
                </c:pt>
                <c:pt idx="1107">
                  <c:v>42949</c:v>
                </c:pt>
                <c:pt idx="1108">
                  <c:v>42948</c:v>
                </c:pt>
                <c:pt idx="1109">
                  <c:v>42947</c:v>
                </c:pt>
                <c:pt idx="1110">
                  <c:v>42944</c:v>
                </c:pt>
                <c:pt idx="1111">
                  <c:v>42943</c:v>
                </c:pt>
                <c:pt idx="1112">
                  <c:v>42942</c:v>
                </c:pt>
                <c:pt idx="1113">
                  <c:v>42941</c:v>
                </c:pt>
                <c:pt idx="1114">
                  <c:v>42940</c:v>
                </c:pt>
                <c:pt idx="1115">
                  <c:v>42937</c:v>
                </c:pt>
                <c:pt idx="1116">
                  <c:v>42936</c:v>
                </c:pt>
                <c:pt idx="1117">
                  <c:v>42935</c:v>
                </c:pt>
                <c:pt idx="1118">
                  <c:v>42934</c:v>
                </c:pt>
                <c:pt idx="1119">
                  <c:v>42933</c:v>
                </c:pt>
                <c:pt idx="1120">
                  <c:v>42930</c:v>
                </c:pt>
                <c:pt idx="1121">
                  <c:v>42929</c:v>
                </c:pt>
                <c:pt idx="1122">
                  <c:v>42928</c:v>
                </c:pt>
                <c:pt idx="1123">
                  <c:v>42927</c:v>
                </c:pt>
                <c:pt idx="1124">
                  <c:v>42926</c:v>
                </c:pt>
                <c:pt idx="1125">
                  <c:v>42923</c:v>
                </c:pt>
                <c:pt idx="1126">
                  <c:v>42922</c:v>
                </c:pt>
                <c:pt idx="1127">
                  <c:v>42921</c:v>
                </c:pt>
                <c:pt idx="1128">
                  <c:v>42916</c:v>
                </c:pt>
                <c:pt idx="1129">
                  <c:v>42915</c:v>
                </c:pt>
                <c:pt idx="1130">
                  <c:v>42914</c:v>
                </c:pt>
                <c:pt idx="1131">
                  <c:v>42913</c:v>
                </c:pt>
                <c:pt idx="1132">
                  <c:v>42912</c:v>
                </c:pt>
                <c:pt idx="1133">
                  <c:v>42909</c:v>
                </c:pt>
                <c:pt idx="1134">
                  <c:v>42908</c:v>
                </c:pt>
                <c:pt idx="1135">
                  <c:v>42907</c:v>
                </c:pt>
                <c:pt idx="1136">
                  <c:v>42906</c:v>
                </c:pt>
                <c:pt idx="1137">
                  <c:v>42905</c:v>
                </c:pt>
                <c:pt idx="1138">
                  <c:v>42902</c:v>
                </c:pt>
                <c:pt idx="1139">
                  <c:v>42901</c:v>
                </c:pt>
                <c:pt idx="1140">
                  <c:v>42900</c:v>
                </c:pt>
                <c:pt idx="1141">
                  <c:v>42899</c:v>
                </c:pt>
                <c:pt idx="1142">
                  <c:v>42898</c:v>
                </c:pt>
                <c:pt idx="1143">
                  <c:v>42895</c:v>
                </c:pt>
                <c:pt idx="1144">
                  <c:v>42894</c:v>
                </c:pt>
                <c:pt idx="1145">
                  <c:v>42893</c:v>
                </c:pt>
                <c:pt idx="1146">
                  <c:v>42892</c:v>
                </c:pt>
                <c:pt idx="1147">
                  <c:v>42891</c:v>
                </c:pt>
                <c:pt idx="1148">
                  <c:v>42888</c:v>
                </c:pt>
                <c:pt idx="1149">
                  <c:v>42887</c:v>
                </c:pt>
                <c:pt idx="1150">
                  <c:v>42886</c:v>
                </c:pt>
                <c:pt idx="1151">
                  <c:v>42885</c:v>
                </c:pt>
                <c:pt idx="1152">
                  <c:v>42881</c:v>
                </c:pt>
                <c:pt idx="1153">
                  <c:v>42880</c:v>
                </c:pt>
                <c:pt idx="1154">
                  <c:v>42879</c:v>
                </c:pt>
                <c:pt idx="1155">
                  <c:v>42878</c:v>
                </c:pt>
                <c:pt idx="1156">
                  <c:v>42877</c:v>
                </c:pt>
                <c:pt idx="1157">
                  <c:v>42874</c:v>
                </c:pt>
                <c:pt idx="1158">
                  <c:v>42873</c:v>
                </c:pt>
                <c:pt idx="1159">
                  <c:v>42872</c:v>
                </c:pt>
                <c:pt idx="1160">
                  <c:v>42871</c:v>
                </c:pt>
                <c:pt idx="1161">
                  <c:v>42870</c:v>
                </c:pt>
                <c:pt idx="1162">
                  <c:v>42867</c:v>
                </c:pt>
                <c:pt idx="1163">
                  <c:v>42866</c:v>
                </c:pt>
                <c:pt idx="1164">
                  <c:v>42865</c:v>
                </c:pt>
                <c:pt idx="1165">
                  <c:v>42864</c:v>
                </c:pt>
                <c:pt idx="1166">
                  <c:v>42863</c:v>
                </c:pt>
                <c:pt idx="1167">
                  <c:v>42860</c:v>
                </c:pt>
                <c:pt idx="1168">
                  <c:v>42859</c:v>
                </c:pt>
                <c:pt idx="1169">
                  <c:v>42858</c:v>
                </c:pt>
                <c:pt idx="1170">
                  <c:v>42857</c:v>
                </c:pt>
                <c:pt idx="1171">
                  <c:v>42856</c:v>
                </c:pt>
                <c:pt idx="1172">
                  <c:v>42853</c:v>
                </c:pt>
                <c:pt idx="1173">
                  <c:v>42852</c:v>
                </c:pt>
                <c:pt idx="1174">
                  <c:v>42851</c:v>
                </c:pt>
                <c:pt idx="1175">
                  <c:v>42850</c:v>
                </c:pt>
                <c:pt idx="1176">
                  <c:v>42849</c:v>
                </c:pt>
                <c:pt idx="1177">
                  <c:v>42846</c:v>
                </c:pt>
                <c:pt idx="1178">
                  <c:v>42845</c:v>
                </c:pt>
                <c:pt idx="1179">
                  <c:v>42844</c:v>
                </c:pt>
                <c:pt idx="1180">
                  <c:v>42843</c:v>
                </c:pt>
                <c:pt idx="1181">
                  <c:v>42842</c:v>
                </c:pt>
                <c:pt idx="1182">
                  <c:v>42838</c:v>
                </c:pt>
                <c:pt idx="1183">
                  <c:v>42837</c:v>
                </c:pt>
                <c:pt idx="1184">
                  <c:v>42836</c:v>
                </c:pt>
                <c:pt idx="1185">
                  <c:v>42835</c:v>
                </c:pt>
                <c:pt idx="1186">
                  <c:v>42832</c:v>
                </c:pt>
                <c:pt idx="1187">
                  <c:v>42831</c:v>
                </c:pt>
                <c:pt idx="1188">
                  <c:v>42830</c:v>
                </c:pt>
                <c:pt idx="1189">
                  <c:v>42829</c:v>
                </c:pt>
                <c:pt idx="1190">
                  <c:v>42828</c:v>
                </c:pt>
                <c:pt idx="1191">
                  <c:v>42825</c:v>
                </c:pt>
                <c:pt idx="1192">
                  <c:v>42824</c:v>
                </c:pt>
                <c:pt idx="1193">
                  <c:v>42823</c:v>
                </c:pt>
                <c:pt idx="1194">
                  <c:v>42822</c:v>
                </c:pt>
                <c:pt idx="1195">
                  <c:v>42821</c:v>
                </c:pt>
                <c:pt idx="1196">
                  <c:v>42818</c:v>
                </c:pt>
                <c:pt idx="1197">
                  <c:v>42817</c:v>
                </c:pt>
                <c:pt idx="1198">
                  <c:v>42816</c:v>
                </c:pt>
                <c:pt idx="1199">
                  <c:v>42815</c:v>
                </c:pt>
                <c:pt idx="1200">
                  <c:v>42814</c:v>
                </c:pt>
                <c:pt idx="1201">
                  <c:v>42811</c:v>
                </c:pt>
                <c:pt idx="1202">
                  <c:v>42810</c:v>
                </c:pt>
                <c:pt idx="1203">
                  <c:v>42809</c:v>
                </c:pt>
                <c:pt idx="1204">
                  <c:v>42808</c:v>
                </c:pt>
                <c:pt idx="1205">
                  <c:v>42807</c:v>
                </c:pt>
                <c:pt idx="1206">
                  <c:v>42804</c:v>
                </c:pt>
                <c:pt idx="1207">
                  <c:v>42803</c:v>
                </c:pt>
                <c:pt idx="1208">
                  <c:v>42802</c:v>
                </c:pt>
                <c:pt idx="1209">
                  <c:v>42801</c:v>
                </c:pt>
                <c:pt idx="1210">
                  <c:v>42800</c:v>
                </c:pt>
                <c:pt idx="1211">
                  <c:v>42797</c:v>
                </c:pt>
                <c:pt idx="1212">
                  <c:v>42796</c:v>
                </c:pt>
                <c:pt idx="1213">
                  <c:v>42795</c:v>
                </c:pt>
                <c:pt idx="1214">
                  <c:v>42794</c:v>
                </c:pt>
                <c:pt idx="1215">
                  <c:v>42793</c:v>
                </c:pt>
                <c:pt idx="1216">
                  <c:v>42790</c:v>
                </c:pt>
                <c:pt idx="1217">
                  <c:v>42789</c:v>
                </c:pt>
                <c:pt idx="1218">
                  <c:v>42788</c:v>
                </c:pt>
                <c:pt idx="1219">
                  <c:v>42787</c:v>
                </c:pt>
                <c:pt idx="1220">
                  <c:v>42783</c:v>
                </c:pt>
                <c:pt idx="1221">
                  <c:v>42782</c:v>
                </c:pt>
                <c:pt idx="1222">
                  <c:v>42781</c:v>
                </c:pt>
                <c:pt idx="1223">
                  <c:v>42780</c:v>
                </c:pt>
                <c:pt idx="1224">
                  <c:v>42779</c:v>
                </c:pt>
                <c:pt idx="1225">
                  <c:v>42776</c:v>
                </c:pt>
                <c:pt idx="1226">
                  <c:v>42775</c:v>
                </c:pt>
                <c:pt idx="1227">
                  <c:v>42774</c:v>
                </c:pt>
                <c:pt idx="1228">
                  <c:v>42773</c:v>
                </c:pt>
                <c:pt idx="1229">
                  <c:v>42772</c:v>
                </c:pt>
                <c:pt idx="1230">
                  <c:v>42769</c:v>
                </c:pt>
                <c:pt idx="1231">
                  <c:v>42768</c:v>
                </c:pt>
                <c:pt idx="1232">
                  <c:v>42767</c:v>
                </c:pt>
                <c:pt idx="1233">
                  <c:v>42766</c:v>
                </c:pt>
                <c:pt idx="1234">
                  <c:v>42765</c:v>
                </c:pt>
                <c:pt idx="1235">
                  <c:v>42762</c:v>
                </c:pt>
                <c:pt idx="1236">
                  <c:v>42761</c:v>
                </c:pt>
                <c:pt idx="1237">
                  <c:v>42760</c:v>
                </c:pt>
                <c:pt idx="1238">
                  <c:v>42759</c:v>
                </c:pt>
                <c:pt idx="1239">
                  <c:v>42758</c:v>
                </c:pt>
                <c:pt idx="1240">
                  <c:v>42755</c:v>
                </c:pt>
                <c:pt idx="1241">
                  <c:v>42754</c:v>
                </c:pt>
                <c:pt idx="1242">
                  <c:v>42753</c:v>
                </c:pt>
                <c:pt idx="1243">
                  <c:v>42752</c:v>
                </c:pt>
                <c:pt idx="1244">
                  <c:v>42748</c:v>
                </c:pt>
                <c:pt idx="1245">
                  <c:v>42747</c:v>
                </c:pt>
                <c:pt idx="1246">
                  <c:v>42746</c:v>
                </c:pt>
                <c:pt idx="1247">
                  <c:v>42745</c:v>
                </c:pt>
                <c:pt idx="1248">
                  <c:v>42744</c:v>
                </c:pt>
                <c:pt idx="1249">
                  <c:v>42741</c:v>
                </c:pt>
                <c:pt idx="1250">
                  <c:v>42740</c:v>
                </c:pt>
                <c:pt idx="1251">
                  <c:v>42739</c:v>
                </c:pt>
                <c:pt idx="1252">
                  <c:v>42738</c:v>
                </c:pt>
                <c:pt idx="1253">
                  <c:v>42734</c:v>
                </c:pt>
                <c:pt idx="1254">
                  <c:v>42733</c:v>
                </c:pt>
                <c:pt idx="1255">
                  <c:v>42732</c:v>
                </c:pt>
                <c:pt idx="1256">
                  <c:v>42731</c:v>
                </c:pt>
                <c:pt idx="1257">
                  <c:v>42730</c:v>
                </c:pt>
                <c:pt idx="1258">
                  <c:v>42727</c:v>
                </c:pt>
                <c:pt idx="1259">
                  <c:v>42726</c:v>
                </c:pt>
                <c:pt idx="1260">
                  <c:v>42725</c:v>
                </c:pt>
                <c:pt idx="1261">
                  <c:v>42724</c:v>
                </c:pt>
                <c:pt idx="1262">
                  <c:v>42723</c:v>
                </c:pt>
                <c:pt idx="1263">
                  <c:v>42720</c:v>
                </c:pt>
                <c:pt idx="1264">
                  <c:v>42719</c:v>
                </c:pt>
                <c:pt idx="1265">
                  <c:v>42718</c:v>
                </c:pt>
                <c:pt idx="1266">
                  <c:v>42717</c:v>
                </c:pt>
                <c:pt idx="1267">
                  <c:v>42716</c:v>
                </c:pt>
                <c:pt idx="1268">
                  <c:v>42713</c:v>
                </c:pt>
                <c:pt idx="1269">
                  <c:v>42712</c:v>
                </c:pt>
                <c:pt idx="1270">
                  <c:v>42711</c:v>
                </c:pt>
                <c:pt idx="1271">
                  <c:v>42710</c:v>
                </c:pt>
                <c:pt idx="1272">
                  <c:v>42709</c:v>
                </c:pt>
                <c:pt idx="1273">
                  <c:v>42706</c:v>
                </c:pt>
                <c:pt idx="1274">
                  <c:v>42705</c:v>
                </c:pt>
                <c:pt idx="1275">
                  <c:v>42704</c:v>
                </c:pt>
                <c:pt idx="1276">
                  <c:v>42703</c:v>
                </c:pt>
                <c:pt idx="1277">
                  <c:v>42702</c:v>
                </c:pt>
                <c:pt idx="1278">
                  <c:v>42699</c:v>
                </c:pt>
                <c:pt idx="1279">
                  <c:v>42698</c:v>
                </c:pt>
                <c:pt idx="1280">
                  <c:v>42697</c:v>
                </c:pt>
                <c:pt idx="1281">
                  <c:v>42696</c:v>
                </c:pt>
                <c:pt idx="1282">
                  <c:v>42695</c:v>
                </c:pt>
                <c:pt idx="1283">
                  <c:v>42692</c:v>
                </c:pt>
                <c:pt idx="1284">
                  <c:v>42691</c:v>
                </c:pt>
                <c:pt idx="1285">
                  <c:v>42690</c:v>
                </c:pt>
                <c:pt idx="1286">
                  <c:v>42689</c:v>
                </c:pt>
                <c:pt idx="1287">
                  <c:v>42688</c:v>
                </c:pt>
                <c:pt idx="1288">
                  <c:v>42685</c:v>
                </c:pt>
                <c:pt idx="1289">
                  <c:v>42684</c:v>
                </c:pt>
                <c:pt idx="1290">
                  <c:v>42683</c:v>
                </c:pt>
                <c:pt idx="1291">
                  <c:v>42682</c:v>
                </c:pt>
                <c:pt idx="1292">
                  <c:v>42681</c:v>
                </c:pt>
                <c:pt idx="1293">
                  <c:v>42678</c:v>
                </c:pt>
                <c:pt idx="1294">
                  <c:v>42677</c:v>
                </c:pt>
                <c:pt idx="1295">
                  <c:v>42676</c:v>
                </c:pt>
                <c:pt idx="1296">
                  <c:v>42675</c:v>
                </c:pt>
                <c:pt idx="1297">
                  <c:v>42674</c:v>
                </c:pt>
                <c:pt idx="1298">
                  <c:v>42671</c:v>
                </c:pt>
                <c:pt idx="1299">
                  <c:v>42670</c:v>
                </c:pt>
                <c:pt idx="1300">
                  <c:v>42669</c:v>
                </c:pt>
                <c:pt idx="1301">
                  <c:v>42668</c:v>
                </c:pt>
                <c:pt idx="1302">
                  <c:v>42667</c:v>
                </c:pt>
                <c:pt idx="1303">
                  <c:v>42664</c:v>
                </c:pt>
                <c:pt idx="1304">
                  <c:v>42663</c:v>
                </c:pt>
                <c:pt idx="1305">
                  <c:v>42662</c:v>
                </c:pt>
                <c:pt idx="1306">
                  <c:v>42661</c:v>
                </c:pt>
                <c:pt idx="1307">
                  <c:v>42660</c:v>
                </c:pt>
                <c:pt idx="1308">
                  <c:v>42657</c:v>
                </c:pt>
                <c:pt idx="1309">
                  <c:v>42656</c:v>
                </c:pt>
                <c:pt idx="1310">
                  <c:v>42655</c:v>
                </c:pt>
                <c:pt idx="1311">
                  <c:v>42654</c:v>
                </c:pt>
                <c:pt idx="1312">
                  <c:v>42653</c:v>
                </c:pt>
                <c:pt idx="1313">
                  <c:v>42650</c:v>
                </c:pt>
                <c:pt idx="1314">
                  <c:v>42649</c:v>
                </c:pt>
                <c:pt idx="1315">
                  <c:v>42648</c:v>
                </c:pt>
                <c:pt idx="1316">
                  <c:v>42647</c:v>
                </c:pt>
                <c:pt idx="1317">
                  <c:v>42646</c:v>
                </c:pt>
                <c:pt idx="1318">
                  <c:v>42643</c:v>
                </c:pt>
                <c:pt idx="1319">
                  <c:v>42642</c:v>
                </c:pt>
                <c:pt idx="1320">
                  <c:v>42641</c:v>
                </c:pt>
                <c:pt idx="1321">
                  <c:v>42640</c:v>
                </c:pt>
                <c:pt idx="1322">
                  <c:v>42639</c:v>
                </c:pt>
                <c:pt idx="1323">
                  <c:v>42636</c:v>
                </c:pt>
                <c:pt idx="1324">
                  <c:v>42635</c:v>
                </c:pt>
                <c:pt idx="1325">
                  <c:v>42634</c:v>
                </c:pt>
                <c:pt idx="1326">
                  <c:v>42633</c:v>
                </c:pt>
                <c:pt idx="1327">
                  <c:v>42632</c:v>
                </c:pt>
                <c:pt idx="1328">
                  <c:v>42629</c:v>
                </c:pt>
                <c:pt idx="1329">
                  <c:v>42628</c:v>
                </c:pt>
                <c:pt idx="1330">
                  <c:v>42627</c:v>
                </c:pt>
                <c:pt idx="1331">
                  <c:v>42626</c:v>
                </c:pt>
                <c:pt idx="1332">
                  <c:v>42625</c:v>
                </c:pt>
                <c:pt idx="1333">
                  <c:v>42622</c:v>
                </c:pt>
                <c:pt idx="1334">
                  <c:v>42621</c:v>
                </c:pt>
                <c:pt idx="1335">
                  <c:v>42620</c:v>
                </c:pt>
                <c:pt idx="1336">
                  <c:v>42619</c:v>
                </c:pt>
                <c:pt idx="1337">
                  <c:v>42618</c:v>
                </c:pt>
                <c:pt idx="1338">
                  <c:v>42615</c:v>
                </c:pt>
                <c:pt idx="1339">
                  <c:v>42614</c:v>
                </c:pt>
                <c:pt idx="1340">
                  <c:v>42613</c:v>
                </c:pt>
                <c:pt idx="1341">
                  <c:v>42612</c:v>
                </c:pt>
                <c:pt idx="1342">
                  <c:v>42611</c:v>
                </c:pt>
                <c:pt idx="1343">
                  <c:v>42608</c:v>
                </c:pt>
                <c:pt idx="1344">
                  <c:v>42607</c:v>
                </c:pt>
                <c:pt idx="1345">
                  <c:v>42606</c:v>
                </c:pt>
                <c:pt idx="1346">
                  <c:v>42605</c:v>
                </c:pt>
                <c:pt idx="1347">
                  <c:v>42604</c:v>
                </c:pt>
                <c:pt idx="1348">
                  <c:v>42601</c:v>
                </c:pt>
                <c:pt idx="1349">
                  <c:v>42600</c:v>
                </c:pt>
                <c:pt idx="1350">
                  <c:v>42599</c:v>
                </c:pt>
                <c:pt idx="1351">
                  <c:v>42598</c:v>
                </c:pt>
                <c:pt idx="1352">
                  <c:v>42597</c:v>
                </c:pt>
                <c:pt idx="1353">
                  <c:v>42594</c:v>
                </c:pt>
                <c:pt idx="1354">
                  <c:v>42593</c:v>
                </c:pt>
                <c:pt idx="1355">
                  <c:v>42592</c:v>
                </c:pt>
                <c:pt idx="1356">
                  <c:v>42591</c:v>
                </c:pt>
                <c:pt idx="1357">
                  <c:v>42590</c:v>
                </c:pt>
                <c:pt idx="1358">
                  <c:v>42587</c:v>
                </c:pt>
                <c:pt idx="1359">
                  <c:v>42586</c:v>
                </c:pt>
                <c:pt idx="1360">
                  <c:v>42585</c:v>
                </c:pt>
                <c:pt idx="1361">
                  <c:v>42584</c:v>
                </c:pt>
                <c:pt idx="1362">
                  <c:v>42583</c:v>
                </c:pt>
                <c:pt idx="1363">
                  <c:v>42580</c:v>
                </c:pt>
                <c:pt idx="1364">
                  <c:v>42579</c:v>
                </c:pt>
                <c:pt idx="1365">
                  <c:v>42578</c:v>
                </c:pt>
                <c:pt idx="1366">
                  <c:v>42577</c:v>
                </c:pt>
                <c:pt idx="1367">
                  <c:v>42576</c:v>
                </c:pt>
                <c:pt idx="1368">
                  <c:v>42573</c:v>
                </c:pt>
                <c:pt idx="1369">
                  <c:v>42572</c:v>
                </c:pt>
                <c:pt idx="1370">
                  <c:v>42571</c:v>
                </c:pt>
                <c:pt idx="1371">
                  <c:v>42570</c:v>
                </c:pt>
                <c:pt idx="1372">
                  <c:v>42569</c:v>
                </c:pt>
                <c:pt idx="1373">
                  <c:v>42566</c:v>
                </c:pt>
                <c:pt idx="1374">
                  <c:v>42565</c:v>
                </c:pt>
                <c:pt idx="1375">
                  <c:v>42564</c:v>
                </c:pt>
                <c:pt idx="1376">
                  <c:v>42563</c:v>
                </c:pt>
                <c:pt idx="1377">
                  <c:v>42562</c:v>
                </c:pt>
                <c:pt idx="1378">
                  <c:v>42559</c:v>
                </c:pt>
                <c:pt idx="1379">
                  <c:v>42558</c:v>
                </c:pt>
                <c:pt idx="1380">
                  <c:v>42557</c:v>
                </c:pt>
                <c:pt idx="1381">
                  <c:v>42556</c:v>
                </c:pt>
                <c:pt idx="1382">
                  <c:v>42555</c:v>
                </c:pt>
                <c:pt idx="1383">
                  <c:v>42552</c:v>
                </c:pt>
                <c:pt idx="1384">
                  <c:v>42551</c:v>
                </c:pt>
                <c:pt idx="1385">
                  <c:v>42550</c:v>
                </c:pt>
                <c:pt idx="1386">
                  <c:v>42549</c:v>
                </c:pt>
                <c:pt idx="1387">
                  <c:v>42548</c:v>
                </c:pt>
                <c:pt idx="1388">
                  <c:v>42545</c:v>
                </c:pt>
                <c:pt idx="1389">
                  <c:v>42544</c:v>
                </c:pt>
                <c:pt idx="1390">
                  <c:v>42543</c:v>
                </c:pt>
                <c:pt idx="1391">
                  <c:v>42542</c:v>
                </c:pt>
                <c:pt idx="1392">
                  <c:v>42541</c:v>
                </c:pt>
                <c:pt idx="1393">
                  <c:v>42538</c:v>
                </c:pt>
                <c:pt idx="1394">
                  <c:v>42537</c:v>
                </c:pt>
                <c:pt idx="1395">
                  <c:v>42536</c:v>
                </c:pt>
                <c:pt idx="1396">
                  <c:v>42535</c:v>
                </c:pt>
                <c:pt idx="1397">
                  <c:v>42534</c:v>
                </c:pt>
                <c:pt idx="1398">
                  <c:v>42531</c:v>
                </c:pt>
                <c:pt idx="1399">
                  <c:v>42530</c:v>
                </c:pt>
                <c:pt idx="1400">
                  <c:v>42529</c:v>
                </c:pt>
                <c:pt idx="1401">
                  <c:v>42528</c:v>
                </c:pt>
                <c:pt idx="1402">
                  <c:v>42527</c:v>
                </c:pt>
                <c:pt idx="1403">
                  <c:v>42524</c:v>
                </c:pt>
                <c:pt idx="1404">
                  <c:v>42523</c:v>
                </c:pt>
                <c:pt idx="1405">
                  <c:v>42522</c:v>
                </c:pt>
                <c:pt idx="1406">
                  <c:v>42521</c:v>
                </c:pt>
                <c:pt idx="1407">
                  <c:v>42520</c:v>
                </c:pt>
                <c:pt idx="1408">
                  <c:v>42517</c:v>
                </c:pt>
                <c:pt idx="1409">
                  <c:v>42516</c:v>
                </c:pt>
                <c:pt idx="1410">
                  <c:v>42515</c:v>
                </c:pt>
                <c:pt idx="1411">
                  <c:v>42514</c:v>
                </c:pt>
                <c:pt idx="1412">
                  <c:v>42513</c:v>
                </c:pt>
                <c:pt idx="1413">
                  <c:v>42510</c:v>
                </c:pt>
                <c:pt idx="1414">
                  <c:v>42509</c:v>
                </c:pt>
                <c:pt idx="1415">
                  <c:v>42508</c:v>
                </c:pt>
                <c:pt idx="1416">
                  <c:v>42507</c:v>
                </c:pt>
                <c:pt idx="1417">
                  <c:v>42506</c:v>
                </c:pt>
                <c:pt idx="1418">
                  <c:v>42503</c:v>
                </c:pt>
                <c:pt idx="1419">
                  <c:v>42502</c:v>
                </c:pt>
                <c:pt idx="1420">
                  <c:v>42501</c:v>
                </c:pt>
                <c:pt idx="1421">
                  <c:v>42500</c:v>
                </c:pt>
                <c:pt idx="1422">
                  <c:v>42499</c:v>
                </c:pt>
                <c:pt idx="1423">
                  <c:v>42496</c:v>
                </c:pt>
                <c:pt idx="1424">
                  <c:v>42495</c:v>
                </c:pt>
                <c:pt idx="1425">
                  <c:v>42494</c:v>
                </c:pt>
                <c:pt idx="1426">
                  <c:v>42493</c:v>
                </c:pt>
                <c:pt idx="1427">
                  <c:v>42492</c:v>
                </c:pt>
                <c:pt idx="1428">
                  <c:v>42489</c:v>
                </c:pt>
                <c:pt idx="1429">
                  <c:v>42488</c:v>
                </c:pt>
                <c:pt idx="1430">
                  <c:v>42487</c:v>
                </c:pt>
                <c:pt idx="1431">
                  <c:v>42486</c:v>
                </c:pt>
                <c:pt idx="1432">
                  <c:v>42485</c:v>
                </c:pt>
                <c:pt idx="1433">
                  <c:v>42482</c:v>
                </c:pt>
                <c:pt idx="1434">
                  <c:v>42481</c:v>
                </c:pt>
                <c:pt idx="1435">
                  <c:v>42480</c:v>
                </c:pt>
                <c:pt idx="1436">
                  <c:v>42479</c:v>
                </c:pt>
                <c:pt idx="1437">
                  <c:v>42478</c:v>
                </c:pt>
                <c:pt idx="1438">
                  <c:v>42475</c:v>
                </c:pt>
                <c:pt idx="1439">
                  <c:v>42474</c:v>
                </c:pt>
                <c:pt idx="1440">
                  <c:v>42473</c:v>
                </c:pt>
                <c:pt idx="1441">
                  <c:v>42472</c:v>
                </c:pt>
                <c:pt idx="1442">
                  <c:v>42471</c:v>
                </c:pt>
                <c:pt idx="1443">
                  <c:v>42468</c:v>
                </c:pt>
                <c:pt idx="1444">
                  <c:v>42467</c:v>
                </c:pt>
                <c:pt idx="1445">
                  <c:v>42466</c:v>
                </c:pt>
                <c:pt idx="1446">
                  <c:v>42465</c:v>
                </c:pt>
                <c:pt idx="1447">
                  <c:v>42464</c:v>
                </c:pt>
                <c:pt idx="1448">
                  <c:v>42461</c:v>
                </c:pt>
                <c:pt idx="1449">
                  <c:v>42460</c:v>
                </c:pt>
                <c:pt idx="1450">
                  <c:v>42459</c:v>
                </c:pt>
                <c:pt idx="1451">
                  <c:v>42458</c:v>
                </c:pt>
                <c:pt idx="1452">
                  <c:v>42457</c:v>
                </c:pt>
                <c:pt idx="1453">
                  <c:v>42454</c:v>
                </c:pt>
                <c:pt idx="1454">
                  <c:v>42453</c:v>
                </c:pt>
                <c:pt idx="1455">
                  <c:v>42452</c:v>
                </c:pt>
                <c:pt idx="1456">
                  <c:v>42451</c:v>
                </c:pt>
                <c:pt idx="1457">
                  <c:v>42450</c:v>
                </c:pt>
                <c:pt idx="1458">
                  <c:v>42447</c:v>
                </c:pt>
                <c:pt idx="1459">
                  <c:v>42446</c:v>
                </c:pt>
                <c:pt idx="1460">
                  <c:v>42445</c:v>
                </c:pt>
                <c:pt idx="1461">
                  <c:v>42444</c:v>
                </c:pt>
                <c:pt idx="1462">
                  <c:v>42443</c:v>
                </c:pt>
                <c:pt idx="1463">
                  <c:v>42440</c:v>
                </c:pt>
                <c:pt idx="1464">
                  <c:v>42439</c:v>
                </c:pt>
                <c:pt idx="1465">
                  <c:v>42438</c:v>
                </c:pt>
                <c:pt idx="1466">
                  <c:v>42437</c:v>
                </c:pt>
                <c:pt idx="1467">
                  <c:v>42436</c:v>
                </c:pt>
                <c:pt idx="1468">
                  <c:v>42433</c:v>
                </c:pt>
                <c:pt idx="1469">
                  <c:v>42432</c:v>
                </c:pt>
                <c:pt idx="1470">
                  <c:v>42431</c:v>
                </c:pt>
                <c:pt idx="1471">
                  <c:v>42430</c:v>
                </c:pt>
                <c:pt idx="1472">
                  <c:v>42429</c:v>
                </c:pt>
                <c:pt idx="1473">
                  <c:v>42426</c:v>
                </c:pt>
                <c:pt idx="1474">
                  <c:v>42425</c:v>
                </c:pt>
                <c:pt idx="1475">
                  <c:v>42424</c:v>
                </c:pt>
                <c:pt idx="1476">
                  <c:v>42423</c:v>
                </c:pt>
                <c:pt idx="1477">
                  <c:v>42422</c:v>
                </c:pt>
                <c:pt idx="1478">
                  <c:v>42419</c:v>
                </c:pt>
                <c:pt idx="1479">
                  <c:v>42418</c:v>
                </c:pt>
                <c:pt idx="1480">
                  <c:v>42417</c:v>
                </c:pt>
                <c:pt idx="1481">
                  <c:v>42416</c:v>
                </c:pt>
                <c:pt idx="1482">
                  <c:v>42415</c:v>
                </c:pt>
                <c:pt idx="1483">
                  <c:v>42412</c:v>
                </c:pt>
                <c:pt idx="1484">
                  <c:v>42411</c:v>
                </c:pt>
                <c:pt idx="1485">
                  <c:v>42410</c:v>
                </c:pt>
                <c:pt idx="1486">
                  <c:v>42409</c:v>
                </c:pt>
                <c:pt idx="1487">
                  <c:v>42408</c:v>
                </c:pt>
                <c:pt idx="1488">
                  <c:v>42405</c:v>
                </c:pt>
                <c:pt idx="1489">
                  <c:v>42404</c:v>
                </c:pt>
                <c:pt idx="1490">
                  <c:v>42403</c:v>
                </c:pt>
                <c:pt idx="1491">
                  <c:v>42402</c:v>
                </c:pt>
                <c:pt idx="1492">
                  <c:v>42401</c:v>
                </c:pt>
                <c:pt idx="1493">
                  <c:v>42398</c:v>
                </c:pt>
                <c:pt idx="1494">
                  <c:v>42397</c:v>
                </c:pt>
                <c:pt idx="1495">
                  <c:v>42396</c:v>
                </c:pt>
                <c:pt idx="1496">
                  <c:v>42395</c:v>
                </c:pt>
                <c:pt idx="1497">
                  <c:v>42394</c:v>
                </c:pt>
                <c:pt idx="1498">
                  <c:v>42391</c:v>
                </c:pt>
                <c:pt idx="1499">
                  <c:v>42390</c:v>
                </c:pt>
                <c:pt idx="1500">
                  <c:v>42389</c:v>
                </c:pt>
                <c:pt idx="1501">
                  <c:v>42388</c:v>
                </c:pt>
                <c:pt idx="1502">
                  <c:v>42387</c:v>
                </c:pt>
                <c:pt idx="1503">
                  <c:v>42384</c:v>
                </c:pt>
                <c:pt idx="1504">
                  <c:v>42383</c:v>
                </c:pt>
                <c:pt idx="1505">
                  <c:v>42382</c:v>
                </c:pt>
                <c:pt idx="1506">
                  <c:v>42381</c:v>
                </c:pt>
                <c:pt idx="1507">
                  <c:v>42380</c:v>
                </c:pt>
                <c:pt idx="1508">
                  <c:v>42377</c:v>
                </c:pt>
                <c:pt idx="1509">
                  <c:v>42376</c:v>
                </c:pt>
                <c:pt idx="1510">
                  <c:v>42375</c:v>
                </c:pt>
                <c:pt idx="1511">
                  <c:v>42374</c:v>
                </c:pt>
                <c:pt idx="1512">
                  <c:v>42373</c:v>
                </c:pt>
                <c:pt idx="1513">
                  <c:v>42370</c:v>
                </c:pt>
              </c:numCache>
            </c:numRef>
          </c:cat>
          <c:val>
            <c:numRef>
              <c:f>Fuel!$T$184:$T$1697</c:f>
              <c:numCache>
                <c:formatCode>0.00</c:formatCode>
                <c:ptCount val="1514"/>
                <c:pt idx="0">
                  <c:v>404.79632063074905</c:v>
                </c:pt>
                <c:pt idx="1">
                  <c:v>397.63469119579503</c:v>
                </c:pt>
                <c:pt idx="2">
                  <c:v>392.04993429697765</c:v>
                </c:pt>
                <c:pt idx="3">
                  <c:v>390.47306176084101</c:v>
                </c:pt>
                <c:pt idx="4">
                  <c:v>393.42969776609726</c:v>
                </c:pt>
                <c:pt idx="5">
                  <c:v>386.85939553219447</c:v>
                </c:pt>
                <c:pt idx="6">
                  <c:v>394.34954007884363</c:v>
                </c:pt>
                <c:pt idx="7">
                  <c:v>387.12220762155056</c:v>
                </c:pt>
                <c:pt idx="8">
                  <c:v>374.96714848883045</c:v>
                </c:pt>
                <c:pt idx="9">
                  <c:v>353.94218134034168</c:v>
                </c:pt>
                <c:pt idx="10">
                  <c:v>354.00788436268067</c:v>
                </c:pt>
                <c:pt idx="11">
                  <c:v>350.32851511169514</c:v>
                </c:pt>
                <c:pt idx="12">
                  <c:v>352.29960578186598</c:v>
                </c:pt>
                <c:pt idx="13">
                  <c:v>376.01839684625492</c:v>
                </c:pt>
                <c:pt idx="14">
                  <c:v>421.15637319316681</c:v>
                </c:pt>
                <c:pt idx="15">
                  <c:v>419.18528252299609</c:v>
                </c:pt>
                <c:pt idx="16">
                  <c:v>407.03022339027598</c:v>
                </c:pt>
                <c:pt idx="17">
                  <c:v>402.62812089356112</c:v>
                </c:pt>
                <c:pt idx="18">
                  <c:v>416.75427069645201</c:v>
                </c:pt>
                <c:pt idx="19">
                  <c:v>409.78975032851508</c:v>
                </c:pt>
                <c:pt idx="20">
                  <c:v>422.14191852825229</c:v>
                </c:pt>
                <c:pt idx="21">
                  <c:v>419.38239159001319</c:v>
                </c:pt>
                <c:pt idx="22">
                  <c:v>419.31668856767408</c:v>
                </c:pt>
                <c:pt idx="23">
                  <c:v>421.02496714848883</c:v>
                </c:pt>
                <c:pt idx="24">
                  <c:v>421.9448094612352</c:v>
                </c:pt>
                <c:pt idx="25">
                  <c:v>435.47963206307492</c:v>
                </c:pt>
                <c:pt idx="26">
                  <c:v>431.27463863337709</c:v>
                </c:pt>
                <c:pt idx="27">
                  <c:v>428.77792378449402</c:v>
                </c:pt>
                <c:pt idx="28">
                  <c:v>411.76084099868598</c:v>
                </c:pt>
                <c:pt idx="29">
                  <c:v>421.61629434954006</c:v>
                </c:pt>
                <c:pt idx="30">
                  <c:v>441.32720105124832</c:v>
                </c:pt>
                <c:pt idx="31">
                  <c:v>448.16031537450715</c:v>
                </c:pt>
                <c:pt idx="32">
                  <c:v>444.74375821287776</c:v>
                </c:pt>
                <c:pt idx="33">
                  <c:v>443.88961892247045</c:v>
                </c:pt>
                <c:pt idx="34">
                  <c:v>439.61892247043357</c:v>
                </c:pt>
                <c:pt idx="35">
                  <c:v>458.40998685939547</c:v>
                </c:pt>
                <c:pt idx="36">
                  <c:v>460.5124835742443</c:v>
                </c:pt>
                <c:pt idx="37">
                  <c:v>460.64388961892246</c:v>
                </c:pt>
                <c:pt idx="38">
                  <c:v>456.76741130091978</c:v>
                </c:pt>
                <c:pt idx="39">
                  <c:v>468.13403416557162</c:v>
                </c:pt>
                <c:pt idx="40">
                  <c:v>470.49934296977659</c:v>
                </c:pt>
                <c:pt idx="41">
                  <c:v>456.96452036793687</c:v>
                </c:pt>
                <c:pt idx="42">
                  <c:v>470.1051248357424</c:v>
                </c:pt>
                <c:pt idx="43">
                  <c:v>467.67411300919838</c:v>
                </c:pt>
                <c:pt idx="44">
                  <c:v>464.25755584756894</c:v>
                </c:pt>
                <c:pt idx="45">
                  <c:v>470.82785808147173</c:v>
                </c:pt>
                <c:pt idx="46">
                  <c:v>475.75558475689877</c:v>
                </c:pt>
                <c:pt idx="47">
                  <c:v>465.63731931668849</c:v>
                </c:pt>
                <c:pt idx="48">
                  <c:v>461.95795006570302</c:v>
                </c:pt>
                <c:pt idx="49">
                  <c:v>464.38896189224698</c:v>
                </c:pt>
                <c:pt idx="50">
                  <c:v>476.08409986859391</c:v>
                </c:pt>
                <c:pt idx="51">
                  <c:v>467.21419185282519</c:v>
                </c:pt>
                <c:pt idx="52">
                  <c:v>454.4021024967148</c:v>
                </c:pt>
                <c:pt idx="53">
                  <c:v>449.21156373193168</c:v>
                </c:pt>
                <c:pt idx="54">
                  <c:v>444.15243101182648</c:v>
                </c:pt>
                <c:pt idx="55">
                  <c:v>443.69250985545335</c:v>
                </c:pt>
                <c:pt idx="56">
                  <c:v>443.56110381077531</c:v>
                </c:pt>
                <c:pt idx="57">
                  <c:v>437.4507227332457</c:v>
                </c:pt>
                <c:pt idx="58">
                  <c:v>436.39947437582128</c:v>
                </c:pt>
                <c:pt idx="59">
                  <c:v>429.43495400788436</c:v>
                </c:pt>
                <c:pt idx="60">
                  <c:v>413.92904073587385</c:v>
                </c:pt>
                <c:pt idx="61">
                  <c:v>406.83311432325888</c:v>
                </c:pt>
                <c:pt idx="62">
                  <c:v>413.73193166885676</c:v>
                </c:pt>
                <c:pt idx="63">
                  <c:v>417.0170827858081</c:v>
                </c:pt>
                <c:pt idx="64">
                  <c:v>415.50591327201045</c:v>
                </c:pt>
                <c:pt idx="65">
                  <c:v>404.46780551905385</c:v>
                </c:pt>
                <c:pt idx="66">
                  <c:v>401.97109067017078</c:v>
                </c:pt>
                <c:pt idx="67">
                  <c:v>398.55453350854134</c:v>
                </c:pt>
                <c:pt idx="68">
                  <c:v>393.10118265440207</c:v>
                </c:pt>
                <c:pt idx="69">
                  <c:v>417.14848883048614</c:v>
                </c:pt>
                <c:pt idx="70">
                  <c:v>415.04599211563732</c:v>
                </c:pt>
                <c:pt idx="71">
                  <c:v>413.33771353482257</c:v>
                </c:pt>
                <c:pt idx="72">
                  <c:v>413.33771353482257</c:v>
                </c:pt>
                <c:pt idx="73">
                  <c:v>414.78318002628117</c:v>
                </c:pt>
                <c:pt idx="74">
                  <c:v>410.51248357424436</c:v>
                </c:pt>
                <c:pt idx="75">
                  <c:v>411.36662286465173</c:v>
                </c:pt>
                <c:pt idx="76">
                  <c:v>420.82785808147173</c:v>
                </c:pt>
                <c:pt idx="77">
                  <c:v>418.33114323258872</c:v>
                </c:pt>
                <c:pt idx="78">
                  <c:v>401.77398160315374</c:v>
                </c:pt>
                <c:pt idx="79">
                  <c:v>406.76741130091978</c:v>
                </c:pt>
                <c:pt idx="80">
                  <c:v>396.32063074901441</c:v>
                </c:pt>
                <c:pt idx="81">
                  <c:v>384.82260183968464</c:v>
                </c:pt>
                <c:pt idx="82">
                  <c:v>360.57818659658341</c:v>
                </c:pt>
                <c:pt idx="83">
                  <c:v>367.14848883048614</c:v>
                </c:pt>
                <c:pt idx="84">
                  <c:v>381.27463863337715</c:v>
                </c:pt>
                <c:pt idx="85">
                  <c:v>383.63994743758212</c:v>
                </c:pt>
                <c:pt idx="86">
                  <c:v>381.80026281208939</c:v>
                </c:pt>
                <c:pt idx="87">
                  <c:v>387.45072273324575</c:v>
                </c:pt>
                <c:pt idx="88">
                  <c:v>388.83048620236531</c:v>
                </c:pt>
                <c:pt idx="89">
                  <c:v>388.63337713534827</c:v>
                </c:pt>
                <c:pt idx="90">
                  <c:v>383.44283837056508</c:v>
                </c:pt>
                <c:pt idx="91">
                  <c:v>382.06307490144548</c:v>
                </c:pt>
                <c:pt idx="92">
                  <c:v>380.09198423127464</c:v>
                </c:pt>
                <c:pt idx="93">
                  <c:v>372.60183968462547</c:v>
                </c:pt>
                <c:pt idx="94">
                  <c:v>371.48488830486207</c:v>
                </c:pt>
                <c:pt idx="95">
                  <c:v>382.72010512483575</c:v>
                </c:pt>
                <c:pt idx="96">
                  <c:v>392.83837056504603</c:v>
                </c:pt>
                <c:pt idx="97">
                  <c:v>408.21287779237844</c:v>
                </c:pt>
                <c:pt idx="98">
                  <c:v>406.63600525624179</c:v>
                </c:pt>
                <c:pt idx="99">
                  <c:v>393.10118265440212</c:v>
                </c:pt>
                <c:pt idx="100">
                  <c:v>394.94086727989492</c:v>
                </c:pt>
                <c:pt idx="101">
                  <c:v>395.33508541392905</c:v>
                </c:pt>
                <c:pt idx="102">
                  <c:v>394.67805519053877</c:v>
                </c:pt>
                <c:pt idx="103">
                  <c:v>399.54007884362682</c:v>
                </c:pt>
                <c:pt idx="104">
                  <c:v>386.20236530880419</c:v>
                </c:pt>
                <c:pt idx="105">
                  <c:v>368.72536136662291</c:v>
                </c:pt>
                <c:pt idx="106">
                  <c:v>360.57818659658346</c:v>
                </c:pt>
                <c:pt idx="107">
                  <c:v>388.76478318002626</c:v>
                </c:pt>
                <c:pt idx="108">
                  <c:v>388.56767411300916</c:v>
                </c:pt>
                <c:pt idx="109">
                  <c:v>396.18922470433637</c:v>
                </c:pt>
                <c:pt idx="110">
                  <c:v>403.81077529566357</c:v>
                </c:pt>
                <c:pt idx="111">
                  <c:v>394.34954007884363</c:v>
                </c:pt>
                <c:pt idx="112">
                  <c:v>394.67805519053877</c:v>
                </c:pt>
                <c:pt idx="113">
                  <c:v>385.80814717477</c:v>
                </c:pt>
                <c:pt idx="114">
                  <c:v>375.42706964520369</c:v>
                </c:pt>
                <c:pt idx="115">
                  <c:v>389.2247043363995</c:v>
                </c:pt>
                <c:pt idx="116">
                  <c:v>406.1760840998686</c:v>
                </c:pt>
                <c:pt idx="117">
                  <c:v>406.1760840998686</c:v>
                </c:pt>
                <c:pt idx="118">
                  <c:v>406.83311432325883</c:v>
                </c:pt>
                <c:pt idx="119">
                  <c:v>406.1760840998686</c:v>
                </c:pt>
                <c:pt idx="120">
                  <c:v>403.21944809461235</c:v>
                </c:pt>
                <c:pt idx="121">
                  <c:v>401.90538764783179</c:v>
                </c:pt>
                <c:pt idx="122">
                  <c:v>411.43232588699078</c:v>
                </c:pt>
                <c:pt idx="123">
                  <c:v>404.20499342969777</c:v>
                </c:pt>
                <c:pt idx="124">
                  <c:v>402.23390275952693</c:v>
                </c:pt>
                <c:pt idx="125">
                  <c:v>396.97766097240475</c:v>
                </c:pt>
                <c:pt idx="126">
                  <c:v>395.99211563731933</c:v>
                </c:pt>
                <c:pt idx="127">
                  <c:v>386.33377135348229</c:v>
                </c:pt>
                <c:pt idx="128">
                  <c:v>384.3626806833114</c:v>
                </c:pt>
                <c:pt idx="129">
                  <c:v>394.21813403416553</c:v>
                </c:pt>
                <c:pt idx="130">
                  <c:v>388.96189224704335</c:v>
                </c:pt>
                <c:pt idx="131">
                  <c:v>382.06964520367939</c:v>
                </c:pt>
                <c:pt idx="132">
                  <c:v>380.74901445466492</c:v>
                </c:pt>
                <c:pt idx="133">
                  <c:v>379.10643889618922</c:v>
                </c:pt>
                <c:pt idx="134">
                  <c:v>374.50722733245726</c:v>
                </c:pt>
                <c:pt idx="135">
                  <c:v>377.79237844940866</c:v>
                </c:pt>
                <c:pt idx="136">
                  <c:v>375.82128777923782</c:v>
                </c:pt>
                <c:pt idx="137">
                  <c:v>369.25098554533508</c:v>
                </c:pt>
                <c:pt idx="138">
                  <c:v>369.25098554533508</c:v>
                </c:pt>
                <c:pt idx="139">
                  <c:v>370.2365308804205</c:v>
                </c:pt>
                <c:pt idx="140">
                  <c:v>365.30880420499341</c:v>
                </c:pt>
                <c:pt idx="141">
                  <c:v>360.70959264126145</c:v>
                </c:pt>
                <c:pt idx="142">
                  <c:v>357.75295663600525</c:v>
                </c:pt>
                <c:pt idx="143">
                  <c:v>345.92641261498028</c:v>
                </c:pt>
                <c:pt idx="144">
                  <c:v>340.34165571616296</c:v>
                </c:pt>
                <c:pt idx="145">
                  <c:v>348.5545335085414</c:v>
                </c:pt>
                <c:pt idx="146">
                  <c:v>356.76741130091983</c:v>
                </c:pt>
                <c:pt idx="147">
                  <c:v>361.36662286465173</c:v>
                </c:pt>
                <c:pt idx="148">
                  <c:v>362.68068331143235</c:v>
                </c:pt>
                <c:pt idx="149">
                  <c:v>352.82522996057821</c:v>
                </c:pt>
                <c:pt idx="150">
                  <c:v>372.53613666228648</c:v>
                </c:pt>
                <c:pt idx="151">
                  <c:v>366.62286465177397</c:v>
                </c:pt>
                <c:pt idx="152">
                  <c:v>376.14980289093296</c:v>
                </c:pt>
                <c:pt idx="153">
                  <c:v>368.92247043363994</c:v>
                </c:pt>
                <c:pt idx="154">
                  <c:v>366.95137976346911</c:v>
                </c:pt>
                <c:pt idx="155">
                  <c:v>360.70959264126145</c:v>
                </c:pt>
                <c:pt idx="156">
                  <c:v>366.29434954007883</c:v>
                </c:pt>
                <c:pt idx="157">
                  <c:v>362.02365308804207</c:v>
                </c:pt>
                <c:pt idx="158">
                  <c:v>361.69513797634693</c:v>
                </c:pt>
                <c:pt idx="159">
                  <c:v>367.27989487516425</c:v>
                </c:pt>
                <c:pt idx="160">
                  <c:v>360.70959264126145</c:v>
                </c:pt>
                <c:pt idx="161">
                  <c:v>362.35216819973715</c:v>
                </c:pt>
                <c:pt idx="162">
                  <c:v>362.02365308804207</c:v>
                </c:pt>
                <c:pt idx="163">
                  <c:v>357.75295663600525</c:v>
                </c:pt>
                <c:pt idx="164">
                  <c:v>359.72404730617609</c:v>
                </c:pt>
                <c:pt idx="165">
                  <c:v>357.09592641261497</c:v>
                </c:pt>
                <c:pt idx="166">
                  <c:v>363.00919842312743</c:v>
                </c:pt>
                <c:pt idx="167">
                  <c:v>374.83574244415246</c:v>
                </c:pt>
                <c:pt idx="168">
                  <c:v>372.93035479632067</c:v>
                </c:pt>
                <c:pt idx="169">
                  <c:v>372.93035479632067</c:v>
                </c:pt>
                <c:pt idx="170">
                  <c:v>367.0170827858081</c:v>
                </c:pt>
                <c:pt idx="171">
                  <c:v>342.70696452036793</c:v>
                </c:pt>
                <c:pt idx="172">
                  <c:v>334.4940867279895</c:v>
                </c:pt>
                <c:pt idx="173">
                  <c:v>337.4507227332457</c:v>
                </c:pt>
                <c:pt idx="174">
                  <c:v>335.80814717477</c:v>
                </c:pt>
                <c:pt idx="175">
                  <c:v>330.55190538764782</c:v>
                </c:pt>
                <c:pt idx="176">
                  <c:v>322.66754270696453</c:v>
                </c:pt>
                <c:pt idx="177">
                  <c:v>317.41130091984229</c:v>
                </c:pt>
                <c:pt idx="178">
                  <c:v>325.62417871222078</c:v>
                </c:pt>
                <c:pt idx="179">
                  <c:v>325.62417871222078</c:v>
                </c:pt>
                <c:pt idx="180">
                  <c:v>325.29566360052564</c:v>
                </c:pt>
                <c:pt idx="181">
                  <c:v>334.82260183968464</c:v>
                </c:pt>
                <c:pt idx="182">
                  <c:v>337.77923784494089</c:v>
                </c:pt>
                <c:pt idx="183">
                  <c:v>340.40735873850196</c:v>
                </c:pt>
                <c:pt idx="184">
                  <c:v>328.25229960578184</c:v>
                </c:pt>
                <c:pt idx="185">
                  <c:v>340.07884362680687</c:v>
                </c:pt>
                <c:pt idx="186">
                  <c:v>320.69645203679369</c:v>
                </c:pt>
                <c:pt idx="187">
                  <c:v>341.72141918528251</c:v>
                </c:pt>
                <c:pt idx="188">
                  <c:v>340.07884362680687</c:v>
                </c:pt>
                <c:pt idx="189">
                  <c:v>345.40078843626804</c:v>
                </c:pt>
                <c:pt idx="190">
                  <c:v>366.42575558475687</c:v>
                </c:pt>
                <c:pt idx="191">
                  <c:v>369.71090670170821</c:v>
                </c:pt>
                <c:pt idx="192">
                  <c:v>372.99605781865961</c:v>
                </c:pt>
                <c:pt idx="193">
                  <c:v>373.98160315374503</c:v>
                </c:pt>
                <c:pt idx="194">
                  <c:v>373.3245729303548</c:v>
                </c:pt>
                <c:pt idx="195">
                  <c:v>364.45466491458603</c:v>
                </c:pt>
                <c:pt idx="196">
                  <c:v>366.09724047306173</c:v>
                </c:pt>
                <c:pt idx="197">
                  <c:v>371.68199737187911</c:v>
                </c:pt>
                <c:pt idx="198">
                  <c:v>382.52299605781866</c:v>
                </c:pt>
                <c:pt idx="199">
                  <c:v>367.08278580814715</c:v>
                </c:pt>
                <c:pt idx="200">
                  <c:v>353.94218134034162</c:v>
                </c:pt>
                <c:pt idx="201">
                  <c:v>351.3140604467805</c:v>
                </c:pt>
                <c:pt idx="202">
                  <c:v>344.74375821287776</c:v>
                </c:pt>
                <c:pt idx="203">
                  <c:v>352.9566360052562</c:v>
                </c:pt>
                <c:pt idx="204">
                  <c:v>360.51248357424436</c:v>
                </c:pt>
                <c:pt idx="205">
                  <c:v>362.81208935611033</c:v>
                </c:pt>
                <c:pt idx="206">
                  <c:v>347.96320630749011</c:v>
                </c:pt>
                <c:pt idx="207">
                  <c:v>347.30617608409983</c:v>
                </c:pt>
                <c:pt idx="208">
                  <c:v>336.00525624178709</c:v>
                </c:pt>
                <c:pt idx="209">
                  <c:v>345.86070959264123</c:v>
                </c:pt>
                <c:pt idx="210">
                  <c:v>349.80289093298285</c:v>
                </c:pt>
                <c:pt idx="211">
                  <c:v>345.53219448094609</c:v>
                </c:pt>
                <c:pt idx="212">
                  <c:v>342.57555847568989</c:v>
                </c:pt>
                <c:pt idx="213">
                  <c:v>342.57555847568989</c:v>
                </c:pt>
                <c:pt idx="214">
                  <c:v>334.62549277266754</c:v>
                </c:pt>
                <c:pt idx="215">
                  <c:v>334.29697766097235</c:v>
                </c:pt>
                <c:pt idx="216">
                  <c:v>333.04862023653084</c:v>
                </c:pt>
                <c:pt idx="217">
                  <c:v>333.70565045992112</c:v>
                </c:pt>
                <c:pt idx="218">
                  <c:v>329.17214191852821</c:v>
                </c:pt>
                <c:pt idx="219">
                  <c:v>325.88699080157681</c:v>
                </c:pt>
                <c:pt idx="220">
                  <c:v>322.99605781865961</c:v>
                </c:pt>
                <c:pt idx="221">
                  <c:v>319.71090670170827</c:v>
                </c:pt>
                <c:pt idx="222">
                  <c:v>314.45466491458603</c:v>
                </c:pt>
                <c:pt idx="223">
                  <c:v>305.38764783180022</c:v>
                </c:pt>
                <c:pt idx="224">
                  <c:v>306.0446780551905</c:v>
                </c:pt>
                <c:pt idx="225">
                  <c:v>307.62155059132721</c:v>
                </c:pt>
                <c:pt idx="226">
                  <c:v>306.43889618922469</c:v>
                </c:pt>
                <c:pt idx="227">
                  <c:v>307.6872536136662</c:v>
                </c:pt>
                <c:pt idx="228">
                  <c:v>305.05913272010508</c:v>
                </c:pt>
                <c:pt idx="229">
                  <c:v>309.85545335085408</c:v>
                </c:pt>
                <c:pt idx="230">
                  <c:v>312.4178712220762</c:v>
                </c:pt>
                <c:pt idx="231">
                  <c:v>310.11826544021028</c:v>
                </c:pt>
                <c:pt idx="232">
                  <c:v>301.24835742444151</c:v>
                </c:pt>
                <c:pt idx="233">
                  <c:v>301.24835742444151</c:v>
                </c:pt>
                <c:pt idx="234">
                  <c:v>315.70302233902754</c:v>
                </c:pt>
                <c:pt idx="235">
                  <c:v>312.4178712220762</c:v>
                </c:pt>
                <c:pt idx="236">
                  <c:v>310.7752956636005</c:v>
                </c:pt>
                <c:pt idx="237">
                  <c:v>307.16162943495402</c:v>
                </c:pt>
                <c:pt idx="238">
                  <c:v>313.40341655716162</c:v>
                </c:pt>
                <c:pt idx="239">
                  <c:v>306.1760840998686</c:v>
                </c:pt>
                <c:pt idx="240">
                  <c:v>307.16162943495402</c:v>
                </c:pt>
                <c:pt idx="241">
                  <c:v>297.96320630749017</c:v>
                </c:pt>
                <c:pt idx="242">
                  <c:v>285.47963206307492</c:v>
                </c:pt>
                <c:pt idx="243">
                  <c:v>286.46517739816034</c:v>
                </c:pt>
                <c:pt idx="244">
                  <c:v>324.36925098554531</c:v>
                </c:pt>
                <c:pt idx="245">
                  <c:v>288.76478318002631</c:v>
                </c:pt>
                <c:pt idx="246">
                  <c:v>285.80814717477</c:v>
                </c:pt>
                <c:pt idx="247">
                  <c:v>282.85151116951374</c:v>
                </c:pt>
                <c:pt idx="248">
                  <c:v>282.52299605781866</c:v>
                </c:pt>
                <c:pt idx="249">
                  <c:v>277.26675427069648</c:v>
                </c:pt>
                <c:pt idx="250">
                  <c:v>283.50854139290408</c:v>
                </c:pt>
                <c:pt idx="251">
                  <c:v>292.70696452036793</c:v>
                </c:pt>
                <c:pt idx="252">
                  <c:v>286.46517739816034</c:v>
                </c:pt>
                <c:pt idx="253">
                  <c:v>283.50854139290408</c:v>
                </c:pt>
                <c:pt idx="254">
                  <c:v>277.9237844940867</c:v>
                </c:pt>
                <c:pt idx="255">
                  <c:v>272.33902759526939</c:v>
                </c:pt>
                <c:pt idx="256">
                  <c:v>269.38239159001313</c:v>
                </c:pt>
                <c:pt idx="257">
                  <c:v>274.63863337713531</c:v>
                </c:pt>
                <c:pt idx="258">
                  <c:v>271.35348226018397</c:v>
                </c:pt>
                <c:pt idx="259">
                  <c:v>266.09724047306173</c:v>
                </c:pt>
                <c:pt idx="260">
                  <c:v>269.38239159001313</c:v>
                </c:pt>
                <c:pt idx="261">
                  <c:v>275.95269382391587</c:v>
                </c:pt>
                <c:pt idx="262">
                  <c:v>273.98160315374508</c:v>
                </c:pt>
                <c:pt idx="263">
                  <c:v>272.66754270696453</c:v>
                </c:pt>
                <c:pt idx="264">
                  <c:v>262.81208935611039</c:v>
                </c:pt>
                <c:pt idx="265">
                  <c:v>262.81208935611039</c:v>
                </c:pt>
                <c:pt idx="266">
                  <c:v>266.75427069645201</c:v>
                </c:pt>
                <c:pt idx="267">
                  <c:v>282.52299605781866</c:v>
                </c:pt>
                <c:pt idx="268">
                  <c:v>282.52299605781866</c:v>
                </c:pt>
                <c:pt idx="269">
                  <c:v>274.63863337713531</c:v>
                </c:pt>
                <c:pt idx="270">
                  <c:v>264.45466491458603</c:v>
                </c:pt>
                <c:pt idx="271">
                  <c:v>256.89881734559788</c:v>
                </c:pt>
                <c:pt idx="272">
                  <c:v>251.64257555847567</c:v>
                </c:pt>
                <c:pt idx="273">
                  <c:v>244.74375821287779</c:v>
                </c:pt>
                <c:pt idx="274">
                  <c:v>244.74375821287779</c:v>
                </c:pt>
                <c:pt idx="275">
                  <c:v>244.74375821287779</c:v>
                </c:pt>
                <c:pt idx="276">
                  <c:v>244.74375821287779</c:v>
                </c:pt>
                <c:pt idx="277">
                  <c:v>252.62812089356112</c:v>
                </c:pt>
                <c:pt idx="278">
                  <c:v>254.59921156373193</c:v>
                </c:pt>
                <c:pt idx="279">
                  <c:v>247.37187910643888</c:v>
                </c:pt>
                <c:pt idx="280">
                  <c:v>243.42969776609721</c:v>
                </c:pt>
                <c:pt idx="281">
                  <c:v>227.00394218134031</c:v>
                </c:pt>
                <c:pt idx="282">
                  <c:v>232.91721419185282</c:v>
                </c:pt>
                <c:pt idx="283">
                  <c:v>237.84494086727992</c:v>
                </c:pt>
                <c:pt idx="284">
                  <c:v>226.6754270696452</c:v>
                </c:pt>
                <c:pt idx="285">
                  <c:v>223.71879106438894</c:v>
                </c:pt>
                <c:pt idx="286">
                  <c:v>215.83442838370564</c:v>
                </c:pt>
                <c:pt idx="287">
                  <c:v>220.43363994743754</c:v>
                </c:pt>
                <c:pt idx="288">
                  <c:v>227.33245729303547</c:v>
                </c:pt>
                <c:pt idx="289">
                  <c:v>241.4586070959264</c:v>
                </c:pt>
                <c:pt idx="290">
                  <c:v>237.51642575558475</c:v>
                </c:pt>
                <c:pt idx="291">
                  <c:v>243.75821287779237</c:v>
                </c:pt>
                <c:pt idx="292">
                  <c:v>250.65703022339025</c:v>
                </c:pt>
                <c:pt idx="293">
                  <c:v>241.4586070959264</c:v>
                </c:pt>
                <c:pt idx="294">
                  <c:v>247.37187910643888</c:v>
                </c:pt>
                <c:pt idx="295">
                  <c:v>309.26412614980291</c:v>
                </c:pt>
                <c:pt idx="296">
                  <c:v>248.35742444152427</c:v>
                </c:pt>
                <c:pt idx="297">
                  <c:v>248.02890932982916</c:v>
                </c:pt>
                <c:pt idx="298">
                  <c:v>248.68593955321944</c:v>
                </c:pt>
                <c:pt idx="299">
                  <c:v>240.47306176084101</c:v>
                </c:pt>
                <c:pt idx="300">
                  <c:v>234.23127463863335</c:v>
                </c:pt>
                <c:pt idx="301">
                  <c:v>239.15900131406042</c:v>
                </c:pt>
                <c:pt idx="302">
                  <c:v>234.55978975032852</c:v>
                </c:pt>
                <c:pt idx="303">
                  <c:v>225.0328515111695</c:v>
                </c:pt>
                <c:pt idx="304">
                  <c:v>234.23127463863335</c:v>
                </c:pt>
                <c:pt idx="305">
                  <c:v>228.64651773981601</c:v>
                </c:pt>
                <c:pt idx="306">
                  <c:v>211.89224704336399</c:v>
                </c:pt>
                <c:pt idx="307">
                  <c:v>220.10512483574243</c:v>
                </c:pt>
                <c:pt idx="308">
                  <c:v>214.52036793692508</c:v>
                </c:pt>
                <c:pt idx="309">
                  <c:v>220.10512483574243</c:v>
                </c:pt>
                <c:pt idx="310">
                  <c:v>227.33245729303547</c:v>
                </c:pt>
                <c:pt idx="311">
                  <c:v>225.36136662286464</c:v>
                </c:pt>
                <c:pt idx="312">
                  <c:v>223.71879106438894</c:v>
                </c:pt>
                <c:pt idx="313">
                  <c:v>222.07621550591324</c:v>
                </c:pt>
                <c:pt idx="314">
                  <c:v>214.84888304862025</c:v>
                </c:pt>
                <c:pt idx="315">
                  <c:v>208.93561103810774</c:v>
                </c:pt>
                <c:pt idx="316">
                  <c:v>232.58869908015768</c:v>
                </c:pt>
                <c:pt idx="317">
                  <c:v>235.08541392904073</c:v>
                </c:pt>
                <c:pt idx="318">
                  <c:v>231.80026281208936</c:v>
                </c:pt>
                <c:pt idx="319">
                  <c:v>225.68988173455978</c:v>
                </c:pt>
                <c:pt idx="320">
                  <c:v>217.47700394218134</c:v>
                </c:pt>
                <c:pt idx="321">
                  <c:v>215.17739816031536</c:v>
                </c:pt>
                <c:pt idx="322">
                  <c:v>216.49145860709592</c:v>
                </c:pt>
                <c:pt idx="323">
                  <c:v>214.84888304862025</c:v>
                </c:pt>
                <c:pt idx="324">
                  <c:v>207.68725361366623</c:v>
                </c:pt>
                <c:pt idx="325">
                  <c:v>223.71879106438894</c:v>
                </c:pt>
                <c:pt idx="326">
                  <c:v>222.60183968462545</c:v>
                </c:pt>
                <c:pt idx="327">
                  <c:v>231.47174770039419</c:v>
                </c:pt>
                <c:pt idx="328">
                  <c:v>243.29829172141919</c:v>
                </c:pt>
                <c:pt idx="329">
                  <c:v>243.95532194480941</c:v>
                </c:pt>
                <c:pt idx="330">
                  <c:v>251.18265440210246</c:v>
                </c:pt>
                <c:pt idx="331">
                  <c:v>253.15374507227332</c:v>
                </c:pt>
                <c:pt idx="332">
                  <c:v>255.45335085413925</c:v>
                </c:pt>
                <c:pt idx="333">
                  <c:v>261.36662286465179</c:v>
                </c:pt>
                <c:pt idx="334">
                  <c:v>265.63731931668855</c:v>
                </c:pt>
                <c:pt idx="335">
                  <c:v>260.70959264126151</c:v>
                </c:pt>
                <c:pt idx="336">
                  <c:v>253.15374507227332</c:v>
                </c:pt>
                <c:pt idx="337">
                  <c:v>259.39553219448089</c:v>
                </c:pt>
                <c:pt idx="338">
                  <c:v>263.00919842312749</c:v>
                </c:pt>
                <c:pt idx="339">
                  <c:v>261.69513797634687</c:v>
                </c:pt>
                <c:pt idx="340">
                  <c:v>254.13929040735871</c:v>
                </c:pt>
                <c:pt idx="341">
                  <c:v>250.19710906701707</c:v>
                </c:pt>
                <c:pt idx="342">
                  <c:v>253.48226018396844</c:v>
                </c:pt>
                <c:pt idx="343">
                  <c:v>256.76741130091983</c:v>
                </c:pt>
                <c:pt idx="344">
                  <c:v>252.49671484888304</c:v>
                </c:pt>
                <c:pt idx="345">
                  <c:v>247.89750328515109</c:v>
                </c:pt>
                <c:pt idx="346">
                  <c:v>240.99868593955321</c:v>
                </c:pt>
                <c:pt idx="347">
                  <c:v>241.32720105124832</c:v>
                </c:pt>
                <c:pt idx="348">
                  <c:v>239.02759526938235</c:v>
                </c:pt>
                <c:pt idx="349">
                  <c:v>235.41392904073587</c:v>
                </c:pt>
                <c:pt idx="350">
                  <c:v>239.68462549277262</c:v>
                </c:pt>
                <c:pt idx="351">
                  <c:v>232.12877792378447</c:v>
                </c:pt>
                <c:pt idx="352">
                  <c:v>231.14323258869908</c:v>
                </c:pt>
                <c:pt idx="353">
                  <c:v>231.14323258869908</c:v>
                </c:pt>
                <c:pt idx="354">
                  <c:v>228.18659658344282</c:v>
                </c:pt>
                <c:pt idx="355">
                  <c:v>232.45729303547958</c:v>
                </c:pt>
                <c:pt idx="356">
                  <c:v>228.51511169513796</c:v>
                </c:pt>
                <c:pt idx="357">
                  <c:v>232.78580814717475</c:v>
                </c:pt>
                <c:pt idx="358">
                  <c:v>234.09986859395528</c:v>
                </c:pt>
                <c:pt idx="359">
                  <c:v>231.47174770039419</c:v>
                </c:pt>
                <c:pt idx="360">
                  <c:v>227.85808147174768</c:v>
                </c:pt>
                <c:pt idx="361">
                  <c:v>231.14323258869908</c:v>
                </c:pt>
                <c:pt idx="362">
                  <c:v>230.15768725361366</c:v>
                </c:pt>
                <c:pt idx="363">
                  <c:v>235.08541392904073</c:v>
                </c:pt>
                <c:pt idx="364">
                  <c:v>324.9014454664914</c:v>
                </c:pt>
                <c:pt idx="365">
                  <c:v>246.58344283837056</c:v>
                </c:pt>
                <c:pt idx="366">
                  <c:v>247.56898817345598</c:v>
                </c:pt>
                <c:pt idx="367">
                  <c:v>245.59789750328511</c:v>
                </c:pt>
                <c:pt idx="368">
                  <c:v>245.92641261498028</c:v>
                </c:pt>
                <c:pt idx="369">
                  <c:v>246.58344283837056</c:v>
                </c:pt>
                <c:pt idx="370">
                  <c:v>233.44283837056506</c:v>
                </c:pt>
                <c:pt idx="371">
                  <c:v>221.28777923784492</c:v>
                </c:pt>
                <c:pt idx="372">
                  <c:v>221.28777923784492</c:v>
                </c:pt>
                <c:pt idx="373">
                  <c:v>210.44678055190539</c:v>
                </c:pt>
                <c:pt idx="374">
                  <c:v>206.83311432325885</c:v>
                </c:pt>
                <c:pt idx="375">
                  <c:v>206.17608409986855</c:v>
                </c:pt>
                <c:pt idx="376">
                  <c:v>202.23390275952693</c:v>
                </c:pt>
                <c:pt idx="377">
                  <c:v>205.84756898817344</c:v>
                </c:pt>
                <c:pt idx="378">
                  <c:v>205.84756898817344</c:v>
                </c:pt>
                <c:pt idx="379">
                  <c:v>227.2010512483574</c:v>
                </c:pt>
                <c:pt idx="380">
                  <c:v>214.38896189224701</c:v>
                </c:pt>
                <c:pt idx="381">
                  <c:v>211.76084099868592</c:v>
                </c:pt>
                <c:pt idx="382">
                  <c:v>204.86202365308804</c:v>
                </c:pt>
                <c:pt idx="383">
                  <c:v>196.97766097240469</c:v>
                </c:pt>
                <c:pt idx="384">
                  <c:v>200.59132720105126</c:v>
                </c:pt>
                <c:pt idx="385">
                  <c:v>196.32063074901447</c:v>
                </c:pt>
                <c:pt idx="386">
                  <c:v>194.61235216819972</c:v>
                </c:pt>
                <c:pt idx="387">
                  <c:v>194.67805519053877</c:v>
                </c:pt>
                <c:pt idx="388">
                  <c:v>208.14717477003941</c:v>
                </c:pt>
                <c:pt idx="389">
                  <c:v>201.24835742444148</c:v>
                </c:pt>
                <c:pt idx="390">
                  <c:v>205.84756898817344</c:v>
                </c:pt>
                <c:pt idx="391">
                  <c:v>214.06044678055187</c:v>
                </c:pt>
                <c:pt idx="392">
                  <c:v>196.64914586070958</c:v>
                </c:pt>
                <c:pt idx="393">
                  <c:v>195.66360052562419</c:v>
                </c:pt>
                <c:pt idx="394">
                  <c:v>189.09329829172142</c:v>
                </c:pt>
                <c:pt idx="395">
                  <c:v>180.22339027595268</c:v>
                </c:pt>
                <c:pt idx="396">
                  <c:v>171.35348226018394</c:v>
                </c:pt>
                <c:pt idx="397">
                  <c:v>169.05387647831799</c:v>
                </c:pt>
                <c:pt idx="398">
                  <c:v>160.51248357424441</c:v>
                </c:pt>
                <c:pt idx="399">
                  <c:v>169.71090670170827</c:v>
                </c:pt>
                <c:pt idx="400">
                  <c:v>169.05387647831799</c:v>
                </c:pt>
                <c:pt idx="401">
                  <c:v>174.9671484888305</c:v>
                </c:pt>
                <c:pt idx="402">
                  <c:v>175.29566360052561</c:v>
                </c:pt>
                <c:pt idx="403">
                  <c:v>168.06833114323257</c:v>
                </c:pt>
                <c:pt idx="404">
                  <c:v>159.19842312746383</c:v>
                </c:pt>
                <c:pt idx="405">
                  <c:v>139.81603153745073</c:v>
                </c:pt>
                <c:pt idx="406">
                  <c:v>134.23127463863338</c:v>
                </c:pt>
                <c:pt idx="407">
                  <c:v>122.07621550591325</c:v>
                </c:pt>
                <c:pt idx="408">
                  <c:v>122.07621550591325</c:v>
                </c:pt>
                <c:pt idx="409">
                  <c:v>126.67542706964521</c:v>
                </c:pt>
                <c:pt idx="410">
                  <c:v>126.67542706964521</c:v>
                </c:pt>
                <c:pt idx="411">
                  <c:v>124.04730617608411</c:v>
                </c:pt>
                <c:pt idx="412">
                  <c:v>114.84888304862021</c:v>
                </c:pt>
                <c:pt idx="413">
                  <c:v>124.70433639947434</c:v>
                </c:pt>
                <c:pt idx="414">
                  <c:v>104.99342969776609</c:v>
                </c:pt>
                <c:pt idx="415">
                  <c:v>94.48094612352169</c:v>
                </c:pt>
                <c:pt idx="416">
                  <c:v>94.80946123521683</c:v>
                </c:pt>
                <c:pt idx="417">
                  <c:v>84.625492772667542</c:v>
                </c:pt>
                <c:pt idx="418">
                  <c:v>76.741130091984232</c:v>
                </c:pt>
                <c:pt idx="419">
                  <c:v>71.484888304862025</c:v>
                </c:pt>
                <c:pt idx="420">
                  <c:v>73.455978975032849</c:v>
                </c:pt>
                <c:pt idx="421">
                  <c:v>71.156373193166885</c:v>
                </c:pt>
                <c:pt idx="422">
                  <c:v>68.528252299605782</c:v>
                </c:pt>
                <c:pt idx="423">
                  <c:v>67.214191852825223</c:v>
                </c:pt>
                <c:pt idx="424">
                  <c:v>94.80946123521683</c:v>
                </c:pt>
                <c:pt idx="425">
                  <c:v>104.00788436268068</c:v>
                </c:pt>
                <c:pt idx="426">
                  <c:v>104.99342969776609</c:v>
                </c:pt>
                <c:pt idx="427">
                  <c:v>113.20630749014452</c:v>
                </c:pt>
                <c:pt idx="428">
                  <c:v>123.06176084099866</c:v>
                </c:pt>
                <c:pt idx="429">
                  <c:v>122.40473061760842</c:v>
                </c:pt>
                <c:pt idx="430">
                  <c:v>117.14848883048619</c:v>
                </c:pt>
                <c:pt idx="431">
                  <c:v>131.27463863337712</c:v>
                </c:pt>
                <c:pt idx="432">
                  <c:v>133.57424441524307</c:v>
                </c:pt>
                <c:pt idx="433">
                  <c:v>129.30354796320631</c:v>
                </c:pt>
                <c:pt idx="434">
                  <c:v>133.57424441524307</c:v>
                </c:pt>
                <c:pt idx="435">
                  <c:v>117.47700394218136</c:v>
                </c:pt>
                <c:pt idx="436">
                  <c:v>81.2089356110381</c:v>
                </c:pt>
                <c:pt idx="437">
                  <c:v>94.152431011826536</c:v>
                </c:pt>
                <c:pt idx="438">
                  <c:v>88.567674113009204</c:v>
                </c:pt>
                <c:pt idx="439">
                  <c:v>104.33639947437582</c:v>
                </c:pt>
                <c:pt idx="440">
                  <c:v>112.54927726675429</c:v>
                </c:pt>
                <c:pt idx="441">
                  <c:v>118.79106438896187</c:v>
                </c:pt>
                <c:pt idx="442">
                  <c:v>121.09067017082785</c:v>
                </c:pt>
                <c:pt idx="443">
                  <c:v>124.04730617608411</c:v>
                </c:pt>
                <c:pt idx="444">
                  <c:v>122.73324572930355</c:v>
                </c:pt>
                <c:pt idx="445">
                  <c:v>127.66097240473061</c:v>
                </c:pt>
                <c:pt idx="446">
                  <c:v>105.97897503285152</c:v>
                </c:pt>
                <c:pt idx="447">
                  <c:v>130.2890932982917</c:v>
                </c:pt>
                <c:pt idx="448">
                  <c:v>122.40473061760842</c:v>
                </c:pt>
                <c:pt idx="449">
                  <c:v>148.02890932982916</c:v>
                </c:pt>
                <c:pt idx="450">
                  <c:v>137.51642575558475</c:v>
                </c:pt>
                <c:pt idx="451">
                  <c:v>139.48751642575556</c:v>
                </c:pt>
                <c:pt idx="452">
                  <c:v>156.24178712220763</c:v>
                </c:pt>
                <c:pt idx="453">
                  <c:v>170.03942181340344</c:v>
                </c:pt>
                <c:pt idx="454">
                  <c:v>261.82654402102497</c:v>
                </c:pt>
                <c:pt idx="455">
                  <c:v>294.34954007884357</c:v>
                </c:pt>
                <c:pt idx="456">
                  <c:v>298.29172141918525</c:v>
                </c:pt>
                <c:pt idx="457">
                  <c:v>293.03547963206307</c:v>
                </c:pt>
                <c:pt idx="458">
                  <c:v>305.19053876478318</c:v>
                </c:pt>
                <c:pt idx="459">
                  <c:v>296.64914586070955</c:v>
                </c:pt>
                <c:pt idx="460">
                  <c:v>306.50459921156369</c:v>
                </c:pt>
                <c:pt idx="461">
                  <c:v>307.49014454664911</c:v>
                </c:pt>
                <c:pt idx="462">
                  <c:v>312.4178712220762</c:v>
                </c:pt>
                <c:pt idx="463">
                  <c:v>313.73193166885676</c:v>
                </c:pt>
                <c:pt idx="464">
                  <c:v>323.58738501971089</c:v>
                </c:pt>
                <c:pt idx="465">
                  <c:v>325.22996057818659</c:v>
                </c:pt>
                <c:pt idx="466">
                  <c:v>315.83442838370564</c:v>
                </c:pt>
                <c:pt idx="467">
                  <c:v>314.71747700394218</c:v>
                </c:pt>
                <c:pt idx="468">
                  <c:v>323.91590013140603</c:v>
                </c:pt>
                <c:pt idx="469">
                  <c:v>320.63074901445464</c:v>
                </c:pt>
                <c:pt idx="470">
                  <c:v>322.86465177398162</c:v>
                </c:pt>
                <c:pt idx="471">
                  <c:v>314.58607095926413</c:v>
                </c:pt>
                <c:pt idx="472">
                  <c:v>311.10381077529564</c:v>
                </c:pt>
                <c:pt idx="473">
                  <c:v>314.52036793692508</c:v>
                </c:pt>
                <c:pt idx="474">
                  <c:v>318.98817345597894</c:v>
                </c:pt>
                <c:pt idx="475">
                  <c:v>320.63074901445464</c:v>
                </c:pt>
                <c:pt idx="476">
                  <c:v>322.99605781865961</c:v>
                </c:pt>
                <c:pt idx="477">
                  <c:v>307.95006570302229</c:v>
                </c:pt>
                <c:pt idx="478">
                  <c:v>310.70959264126145</c:v>
                </c:pt>
                <c:pt idx="479">
                  <c:v>319.97371879106441</c:v>
                </c:pt>
                <c:pt idx="480">
                  <c:v>334.09986859395531</c:v>
                </c:pt>
                <c:pt idx="481">
                  <c:v>323.12746386333771</c:v>
                </c:pt>
                <c:pt idx="482">
                  <c:v>321.41918528252302</c:v>
                </c:pt>
                <c:pt idx="483">
                  <c:v>332.19448094612352</c:v>
                </c:pt>
                <c:pt idx="484">
                  <c:v>326.87253613666229</c:v>
                </c:pt>
                <c:pt idx="485">
                  <c:v>313.79763469119575</c:v>
                </c:pt>
                <c:pt idx="486">
                  <c:v>302.69382391590011</c:v>
                </c:pt>
                <c:pt idx="487">
                  <c:v>306.2417871222076</c:v>
                </c:pt>
                <c:pt idx="488">
                  <c:v>302.43101182654402</c:v>
                </c:pt>
                <c:pt idx="489">
                  <c:v>282.85151116951374</c:v>
                </c:pt>
                <c:pt idx="490">
                  <c:v>288.10775295663598</c:v>
                </c:pt>
                <c:pt idx="491">
                  <c:v>294.61235216819972</c:v>
                </c:pt>
                <c:pt idx="492">
                  <c:v>303.21944809461235</c:v>
                </c:pt>
                <c:pt idx="493">
                  <c:v>300.26281208935609</c:v>
                </c:pt>
                <c:pt idx="494">
                  <c:v>296.32063074901447</c:v>
                </c:pt>
                <c:pt idx="495">
                  <c:v>301.31406044678056</c:v>
                </c:pt>
                <c:pt idx="496">
                  <c:v>301.11695137976346</c:v>
                </c:pt>
                <c:pt idx="497">
                  <c:v>295.00657030223385</c:v>
                </c:pt>
                <c:pt idx="498">
                  <c:v>313.79763469119575</c:v>
                </c:pt>
                <c:pt idx="499">
                  <c:v>323.91590013140603</c:v>
                </c:pt>
                <c:pt idx="500">
                  <c:v>333.11432325886989</c:v>
                </c:pt>
                <c:pt idx="501">
                  <c:v>320.17082785808145</c:v>
                </c:pt>
                <c:pt idx="502">
                  <c:v>297.70039421813402</c:v>
                </c:pt>
                <c:pt idx="503">
                  <c:v>263.27201051248358</c:v>
                </c:pt>
                <c:pt idx="504">
                  <c:v>269.84231274638631</c:v>
                </c:pt>
                <c:pt idx="505">
                  <c:v>268.72531666122893</c:v>
                </c:pt>
                <c:pt idx="506">
                  <c:v>267.61274192495233</c:v>
                </c:pt>
                <c:pt idx="507">
                  <c:v>266.504571036762</c:v>
                </c:pt>
                <c:pt idx="508">
                  <c:v>265.40078656512964</c:v>
                </c:pt>
                <c:pt idx="509">
                  <c:v>264.3013711475254</c:v>
                </c:pt>
                <c:pt idx="510">
                  <c:v>263.20630749014452</c:v>
                </c:pt>
                <c:pt idx="511">
                  <c:v>255.97897503285151</c:v>
                </c:pt>
                <c:pt idx="512">
                  <c:v>253.02233902759525</c:v>
                </c:pt>
                <c:pt idx="513">
                  <c:v>261.62943495400788</c:v>
                </c:pt>
                <c:pt idx="514">
                  <c:v>244.87516425755581</c:v>
                </c:pt>
                <c:pt idx="515">
                  <c:v>237.97634691195793</c:v>
                </c:pt>
                <c:pt idx="516">
                  <c:v>222.53613666228645</c:v>
                </c:pt>
                <c:pt idx="517">
                  <c:v>223.52168199737184</c:v>
                </c:pt>
                <c:pt idx="518">
                  <c:v>217.60840998685936</c:v>
                </c:pt>
                <c:pt idx="519">
                  <c:v>218.59395532194478</c:v>
                </c:pt>
                <c:pt idx="520">
                  <c:v>250.06570302233902</c:v>
                </c:pt>
                <c:pt idx="521">
                  <c:v>260.18396846254927</c:v>
                </c:pt>
                <c:pt idx="522">
                  <c:v>252.69382391590014</c:v>
                </c:pt>
                <c:pt idx="523">
                  <c:v>241.13009198423129</c:v>
                </c:pt>
                <c:pt idx="524">
                  <c:v>243.56110381077528</c:v>
                </c:pt>
                <c:pt idx="525">
                  <c:v>220.03942181340341</c:v>
                </c:pt>
                <c:pt idx="526">
                  <c:v>206.11038107752955</c:v>
                </c:pt>
                <c:pt idx="527">
                  <c:v>215.63731931668855</c:v>
                </c:pt>
                <c:pt idx="528">
                  <c:v>225.95269382391589</c:v>
                </c:pt>
                <c:pt idx="529">
                  <c:v>213.27201051248358</c:v>
                </c:pt>
                <c:pt idx="530">
                  <c:v>213.27201051248358</c:v>
                </c:pt>
                <c:pt idx="531">
                  <c:v>213.60052562417874</c:v>
                </c:pt>
                <c:pt idx="532">
                  <c:v>220.17082785808151</c:v>
                </c:pt>
                <c:pt idx="533">
                  <c:v>240.6701708278581</c:v>
                </c:pt>
                <c:pt idx="534">
                  <c:v>248.75164257555846</c:v>
                </c:pt>
                <c:pt idx="535">
                  <c:v>268.52825229960581</c:v>
                </c:pt>
                <c:pt idx="536">
                  <c:v>278.64651773981603</c:v>
                </c:pt>
                <c:pt idx="537">
                  <c:v>275.75558475689877</c:v>
                </c:pt>
                <c:pt idx="538">
                  <c:v>282.72010512483575</c:v>
                </c:pt>
                <c:pt idx="539">
                  <c:v>254.66491458607098</c:v>
                </c:pt>
                <c:pt idx="540">
                  <c:v>245.46649145860709</c:v>
                </c:pt>
                <c:pt idx="541">
                  <c:v>238.43626806833112</c:v>
                </c:pt>
                <c:pt idx="542">
                  <c:v>243.49540078843629</c:v>
                </c:pt>
                <c:pt idx="543">
                  <c:v>248.75164257555846</c:v>
                </c:pt>
                <c:pt idx="544">
                  <c:v>251.11695137976346</c:v>
                </c:pt>
                <c:pt idx="545">
                  <c:v>241.39290407358737</c:v>
                </c:pt>
                <c:pt idx="546">
                  <c:v>237.91064388961891</c:v>
                </c:pt>
                <c:pt idx="547">
                  <c:v>235.54533508541394</c:v>
                </c:pt>
                <c:pt idx="548">
                  <c:v>245.66360052562416</c:v>
                </c:pt>
                <c:pt idx="549">
                  <c:v>257.29303547963207</c:v>
                </c:pt>
                <c:pt idx="550">
                  <c:v>255.6504599211564</c:v>
                </c:pt>
                <c:pt idx="551">
                  <c:v>249.73718791064391</c:v>
                </c:pt>
                <c:pt idx="552">
                  <c:v>269.18528252299603</c:v>
                </c:pt>
                <c:pt idx="553">
                  <c:v>297.76609724047307</c:v>
                </c:pt>
                <c:pt idx="554">
                  <c:v>320.36793692509855</c:v>
                </c:pt>
                <c:pt idx="555">
                  <c:v>326.74113009198425</c:v>
                </c:pt>
                <c:pt idx="556">
                  <c:v>331.2089356110381</c:v>
                </c:pt>
                <c:pt idx="557">
                  <c:v>348.22601839684626</c:v>
                </c:pt>
                <c:pt idx="558">
                  <c:v>344.80946123521682</c:v>
                </c:pt>
                <c:pt idx="559">
                  <c:v>332.45729303547961</c:v>
                </c:pt>
                <c:pt idx="560">
                  <c:v>315.17739816031536</c:v>
                </c:pt>
                <c:pt idx="561">
                  <c:v>306.11038107752955</c:v>
                </c:pt>
                <c:pt idx="562">
                  <c:v>306.2417871222076</c:v>
                </c:pt>
                <c:pt idx="563">
                  <c:v>315.11169513797631</c:v>
                </c:pt>
                <c:pt idx="564">
                  <c:v>349.34296977660972</c:v>
                </c:pt>
                <c:pt idx="565">
                  <c:v>336.46517739816028</c:v>
                </c:pt>
                <c:pt idx="566">
                  <c:v>321.81340341655715</c:v>
                </c:pt>
                <c:pt idx="567">
                  <c:v>328.12089356110386</c:v>
                </c:pt>
                <c:pt idx="568">
                  <c:v>348.94875164257553</c:v>
                </c:pt>
                <c:pt idx="569">
                  <c:v>358.40998685939553</c:v>
                </c:pt>
                <c:pt idx="570">
                  <c:v>343.36399474375821</c:v>
                </c:pt>
                <c:pt idx="571">
                  <c:v>387.3850197109067</c:v>
                </c:pt>
                <c:pt idx="572">
                  <c:v>399.8685939553219</c:v>
                </c:pt>
                <c:pt idx="573">
                  <c:v>331.86596583442838</c:v>
                </c:pt>
                <c:pt idx="574">
                  <c:v>308.93561103810777</c:v>
                </c:pt>
                <c:pt idx="575">
                  <c:v>268.92247043363994</c:v>
                </c:pt>
                <c:pt idx="576">
                  <c:v>280.88042049934296</c:v>
                </c:pt>
                <c:pt idx="577">
                  <c:v>312.08935611038106</c:v>
                </c:pt>
                <c:pt idx="578">
                  <c:v>331.01182654402101</c:v>
                </c:pt>
                <c:pt idx="579">
                  <c:v>326.93823915900134</c:v>
                </c:pt>
                <c:pt idx="580">
                  <c:v>308.54139290407358</c:v>
                </c:pt>
                <c:pt idx="581">
                  <c:v>276.54402102496715</c:v>
                </c:pt>
                <c:pt idx="582">
                  <c:v>279.59921156373196</c:v>
                </c:pt>
                <c:pt idx="583">
                  <c:v>282.6544021024967</c:v>
                </c:pt>
                <c:pt idx="584">
                  <c:v>297.50328515111693</c:v>
                </c:pt>
                <c:pt idx="585">
                  <c:v>298.09461235216821</c:v>
                </c:pt>
                <c:pt idx="586">
                  <c:v>300.26281208935609</c:v>
                </c:pt>
                <c:pt idx="587">
                  <c:v>289.94743758212877</c:v>
                </c:pt>
                <c:pt idx="588">
                  <c:v>285.54533508541391</c:v>
                </c:pt>
                <c:pt idx="589">
                  <c:v>287.4507227332457</c:v>
                </c:pt>
                <c:pt idx="590">
                  <c:v>286.07095926412615</c:v>
                </c:pt>
                <c:pt idx="591">
                  <c:v>277.52956636005257</c:v>
                </c:pt>
                <c:pt idx="592">
                  <c:v>285.54533508541391</c:v>
                </c:pt>
                <c:pt idx="593">
                  <c:v>287.31931668856771</c:v>
                </c:pt>
                <c:pt idx="594">
                  <c:v>269.44809461235218</c:v>
                </c:pt>
                <c:pt idx="595">
                  <c:v>266.16294349540084</c:v>
                </c:pt>
                <c:pt idx="596">
                  <c:v>290.01314060446782</c:v>
                </c:pt>
                <c:pt idx="597">
                  <c:v>274.63863337713536</c:v>
                </c:pt>
                <c:pt idx="598">
                  <c:v>283.04862023653089</c:v>
                </c:pt>
                <c:pt idx="599">
                  <c:v>280.61760840998687</c:v>
                </c:pt>
                <c:pt idx="600">
                  <c:v>277.52956636005257</c:v>
                </c:pt>
                <c:pt idx="601">
                  <c:v>302.29960578186598</c:v>
                </c:pt>
                <c:pt idx="602">
                  <c:v>328.58081471747704</c:v>
                </c:pt>
                <c:pt idx="603">
                  <c:v>338.56767411300922</c:v>
                </c:pt>
                <c:pt idx="604">
                  <c:v>324.8357424441524</c:v>
                </c:pt>
                <c:pt idx="605">
                  <c:v>369.84231274638631</c:v>
                </c:pt>
                <c:pt idx="606">
                  <c:v>362.68068331143235</c:v>
                </c:pt>
                <c:pt idx="607">
                  <c:v>351.83968462549274</c:v>
                </c:pt>
                <c:pt idx="608">
                  <c:v>357.03022339027598</c:v>
                </c:pt>
                <c:pt idx="609">
                  <c:v>354.46780551905385</c:v>
                </c:pt>
                <c:pt idx="610">
                  <c:v>341.59001314060447</c:v>
                </c:pt>
                <c:pt idx="611">
                  <c:v>341.65571616294346</c:v>
                </c:pt>
                <c:pt idx="612">
                  <c:v>344.34954007884357</c:v>
                </c:pt>
                <c:pt idx="613">
                  <c:v>346.25492772667542</c:v>
                </c:pt>
                <c:pt idx="614">
                  <c:v>337.3850197109067</c:v>
                </c:pt>
                <c:pt idx="615">
                  <c:v>346.25492772667542</c:v>
                </c:pt>
                <c:pt idx="616">
                  <c:v>346.18922470433637</c:v>
                </c:pt>
                <c:pt idx="617">
                  <c:v>353.74507227332458</c:v>
                </c:pt>
                <c:pt idx="618">
                  <c:v>371.8791064388962</c:v>
                </c:pt>
                <c:pt idx="619">
                  <c:v>392.11563731931665</c:v>
                </c:pt>
                <c:pt idx="620">
                  <c:v>402.10249671484888</c:v>
                </c:pt>
                <c:pt idx="621">
                  <c:v>364.19185282522994</c:v>
                </c:pt>
                <c:pt idx="622">
                  <c:v>386.66228646517737</c:v>
                </c:pt>
                <c:pt idx="623">
                  <c:v>387.77923784494084</c:v>
                </c:pt>
                <c:pt idx="624">
                  <c:v>388.8961892247043</c:v>
                </c:pt>
                <c:pt idx="625">
                  <c:v>391.13009198423129</c:v>
                </c:pt>
                <c:pt idx="626">
                  <c:v>384.69119579500654</c:v>
                </c:pt>
                <c:pt idx="627">
                  <c:v>386.46517739816028</c:v>
                </c:pt>
                <c:pt idx="628">
                  <c:v>384.88830486202363</c:v>
                </c:pt>
                <c:pt idx="629">
                  <c:v>387.77923784494084</c:v>
                </c:pt>
                <c:pt idx="630">
                  <c:v>383.70565045992112</c:v>
                </c:pt>
                <c:pt idx="631">
                  <c:v>370.89356110381073</c:v>
                </c:pt>
                <c:pt idx="632">
                  <c:v>370.36793692509855</c:v>
                </c:pt>
                <c:pt idx="633">
                  <c:v>374.17871222076212</c:v>
                </c:pt>
                <c:pt idx="634">
                  <c:v>357.5558475689881</c:v>
                </c:pt>
                <c:pt idx="635">
                  <c:v>343.16688567674112</c:v>
                </c:pt>
                <c:pt idx="636">
                  <c:v>341.91852825229961</c:v>
                </c:pt>
                <c:pt idx="637">
                  <c:v>325.55847568988167</c:v>
                </c:pt>
                <c:pt idx="638">
                  <c:v>334.29697766097235</c:v>
                </c:pt>
                <c:pt idx="639">
                  <c:v>328.51511169513799</c:v>
                </c:pt>
                <c:pt idx="640">
                  <c:v>325.22996057818659</c:v>
                </c:pt>
                <c:pt idx="641">
                  <c:v>344.21813403416559</c:v>
                </c:pt>
                <c:pt idx="642">
                  <c:v>345.53219448094609</c:v>
                </c:pt>
                <c:pt idx="643">
                  <c:v>354.33639947437581</c:v>
                </c:pt>
                <c:pt idx="644">
                  <c:v>345.1379763469119</c:v>
                </c:pt>
                <c:pt idx="645">
                  <c:v>335.6110381077529</c:v>
                </c:pt>
                <c:pt idx="646">
                  <c:v>348.55453350854134</c:v>
                </c:pt>
                <c:pt idx="647">
                  <c:v>339.35611038107749</c:v>
                </c:pt>
                <c:pt idx="648">
                  <c:v>349.99999999999994</c:v>
                </c:pt>
                <c:pt idx="649">
                  <c:v>365.90013140604464</c:v>
                </c:pt>
                <c:pt idx="650">
                  <c:v>377.79237844940866</c:v>
                </c:pt>
                <c:pt idx="651">
                  <c:v>381.73455978975028</c:v>
                </c:pt>
                <c:pt idx="652">
                  <c:v>376.64257555847564</c:v>
                </c:pt>
                <c:pt idx="653">
                  <c:v>371.550591327201</c:v>
                </c:pt>
                <c:pt idx="654">
                  <c:v>362.68068331143229</c:v>
                </c:pt>
                <c:pt idx="655">
                  <c:v>378.97503285151117</c:v>
                </c:pt>
                <c:pt idx="656">
                  <c:v>394.87516425755581</c:v>
                </c:pt>
                <c:pt idx="657">
                  <c:v>396.51773981603151</c:v>
                </c:pt>
                <c:pt idx="658">
                  <c:v>398.75164257555844</c:v>
                </c:pt>
                <c:pt idx="659">
                  <c:v>401.5111695137976</c:v>
                </c:pt>
                <c:pt idx="660">
                  <c:v>389.81603153745067</c:v>
                </c:pt>
                <c:pt idx="661">
                  <c:v>388.30486202365302</c:v>
                </c:pt>
                <c:pt idx="662">
                  <c:v>391.52431011826542</c:v>
                </c:pt>
                <c:pt idx="663">
                  <c:v>401.83968462549274</c:v>
                </c:pt>
                <c:pt idx="664">
                  <c:v>401.64257555847564</c:v>
                </c:pt>
                <c:pt idx="665">
                  <c:v>402.43101182654402</c:v>
                </c:pt>
                <c:pt idx="666">
                  <c:v>395.79500657030218</c:v>
                </c:pt>
                <c:pt idx="667">
                  <c:v>405.84756898817341</c:v>
                </c:pt>
                <c:pt idx="668">
                  <c:v>406.11038107752955</c:v>
                </c:pt>
                <c:pt idx="669">
                  <c:v>411.62943495400782</c:v>
                </c:pt>
                <c:pt idx="670">
                  <c:v>419.77660972404732</c:v>
                </c:pt>
                <c:pt idx="671">
                  <c:v>423.85019710906693</c:v>
                </c:pt>
                <c:pt idx="672">
                  <c:v>421.48488830486195</c:v>
                </c:pt>
                <c:pt idx="673">
                  <c:v>419.84231274638626</c:v>
                </c:pt>
                <c:pt idx="674">
                  <c:v>435.93955321944804</c:v>
                </c:pt>
                <c:pt idx="675">
                  <c:v>433.96846254927721</c:v>
                </c:pt>
                <c:pt idx="676">
                  <c:v>424.77003942181335</c:v>
                </c:pt>
                <c:pt idx="677">
                  <c:v>422.14191852825229</c:v>
                </c:pt>
                <c:pt idx="678">
                  <c:v>417.14848883048614</c:v>
                </c:pt>
                <c:pt idx="679">
                  <c:v>412.15505913272011</c:v>
                </c:pt>
                <c:pt idx="680">
                  <c:v>412.15505913272011</c:v>
                </c:pt>
                <c:pt idx="681">
                  <c:v>412.81208935611033</c:v>
                </c:pt>
                <c:pt idx="682">
                  <c:v>420.23653088042045</c:v>
                </c:pt>
                <c:pt idx="683">
                  <c:v>425.16425755584748</c:v>
                </c:pt>
                <c:pt idx="684">
                  <c:v>419.90801576872531</c:v>
                </c:pt>
                <c:pt idx="685">
                  <c:v>421.9448094612352</c:v>
                </c:pt>
                <c:pt idx="686">
                  <c:v>417.87122207621547</c:v>
                </c:pt>
                <c:pt idx="687">
                  <c:v>424.37582128777922</c:v>
                </c:pt>
                <c:pt idx="688">
                  <c:v>416.68856767411302</c:v>
                </c:pt>
                <c:pt idx="689">
                  <c:v>412.28646517739816</c:v>
                </c:pt>
                <c:pt idx="690">
                  <c:v>411.82654402102492</c:v>
                </c:pt>
                <c:pt idx="691">
                  <c:v>410.57818659658341</c:v>
                </c:pt>
                <c:pt idx="692">
                  <c:v>409.26412614980285</c:v>
                </c:pt>
                <c:pt idx="693">
                  <c:v>407.03022339027598</c:v>
                </c:pt>
                <c:pt idx="694">
                  <c:v>403.54796320630743</c:v>
                </c:pt>
                <c:pt idx="695">
                  <c:v>405.58475689881732</c:v>
                </c:pt>
                <c:pt idx="696">
                  <c:v>403.08804204993424</c:v>
                </c:pt>
                <c:pt idx="697">
                  <c:v>396.64914586070955</c:v>
                </c:pt>
                <c:pt idx="698">
                  <c:v>394.61235216819966</c:v>
                </c:pt>
                <c:pt idx="699">
                  <c:v>401.97109067017078</c:v>
                </c:pt>
                <c:pt idx="700">
                  <c:v>403.35085413929039</c:v>
                </c:pt>
                <c:pt idx="701">
                  <c:v>400.52562417871218</c:v>
                </c:pt>
                <c:pt idx="702">
                  <c:v>401.11695137976341</c:v>
                </c:pt>
                <c:pt idx="703">
                  <c:v>402.16819973718788</c:v>
                </c:pt>
                <c:pt idx="704">
                  <c:v>405.38764783180022</c:v>
                </c:pt>
                <c:pt idx="705">
                  <c:v>409.19842312746385</c:v>
                </c:pt>
                <c:pt idx="706">
                  <c:v>408.54139290407352</c:v>
                </c:pt>
                <c:pt idx="707">
                  <c:v>411.30091984231268</c:v>
                </c:pt>
                <c:pt idx="708">
                  <c:v>404.73061760840994</c:v>
                </c:pt>
                <c:pt idx="709">
                  <c:v>409.3298291721419</c:v>
                </c:pt>
                <c:pt idx="710">
                  <c:v>409.3298291721419</c:v>
                </c:pt>
                <c:pt idx="711">
                  <c:v>415.24310118265441</c:v>
                </c:pt>
                <c:pt idx="712">
                  <c:v>418.39684625492765</c:v>
                </c:pt>
                <c:pt idx="713">
                  <c:v>414.58607095926408</c:v>
                </c:pt>
                <c:pt idx="714">
                  <c:v>416.88567674113011</c:v>
                </c:pt>
                <c:pt idx="715">
                  <c:v>413.27201051248352</c:v>
                </c:pt>
                <c:pt idx="716">
                  <c:v>405.71616294349536</c:v>
                </c:pt>
                <c:pt idx="717">
                  <c:v>400.45992115637313</c:v>
                </c:pt>
                <c:pt idx="718">
                  <c:v>416.55716162943486</c:v>
                </c:pt>
                <c:pt idx="719">
                  <c:v>424.70433639947436</c:v>
                </c:pt>
                <c:pt idx="720">
                  <c:v>426.54402102496715</c:v>
                </c:pt>
                <c:pt idx="721">
                  <c:v>417.54270696452033</c:v>
                </c:pt>
                <c:pt idx="722">
                  <c:v>420.1051248357424</c:v>
                </c:pt>
                <c:pt idx="723">
                  <c:v>422.66754270696447</c:v>
                </c:pt>
                <c:pt idx="724">
                  <c:v>410.84099868593955</c:v>
                </c:pt>
                <c:pt idx="725">
                  <c:v>405.25624178712218</c:v>
                </c:pt>
                <c:pt idx="726">
                  <c:v>395.26938239159</c:v>
                </c:pt>
                <c:pt idx="727">
                  <c:v>387.18791064388961</c:v>
                </c:pt>
                <c:pt idx="728">
                  <c:v>389.42181340341654</c:v>
                </c:pt>
                <c:pt idx="729">
                  <c:v>385.34822601839682</c:v>
                </c:pt>
                <c:pt idx="730">
                  <c:v>388.63337713534821</c:v>
                </c:pt>
                <c:pt idx="731">
                  <c:v>385.28252299605782</c:v>
                </c:pt>
                <c:pt idx="732">
                  <c:v>383.37713534822598</c:v>
                </c:pt>
                <c:pt idx="733">
                  <c:v>381.47174770039419</c:v>
                </c:pt>
                <c:pt idx="734">
                  <c:v>369.18528252299603</c:v>
                </c:pt>
                <c:pt idx="735">
                  <c:v>374.04730617608408</c:v>
                </c:pt>
                <c:pt idx="736">
                  <c:v>368.19973718791061</c:v>
                </c:pt>
                <c:pt idx="737">
                  <c:v>349.27726675427067</c:v>
                </c:pt>
                <c:pt idx="738">
                  <c:v>361.43232588699078</c:v>
                </c:pt>
                <c:pt idx="739">
                  <c:v>357.5558475689881</c:v>
                </c:pt>
                <c:pt idx="740">
                  <c:v>360.8409986859395</c:v>
                </c:pt>
                <c:pt idx="741">
                  <c:v>361.03810775295659</c:v>
                </c:pt>
                <c:pt idx="742">
                  <c:v>363.10775295663598</c:v>
                </c:pt>
                <c:pt idx="743">
                  <c:v>365.17739816031536</c:v>
                </c:pt>
                <c:pt idx="744">
                  <c:v>353.1537450722733</c:v>
                </c:pt>
                <c:pt idx="745">
                  <c:v>356.1103810775295</c:v>
                </c:pt>
                <c:pt idx="746">
                  <c:v>354.53350854139285</c:v>
                </c:pt>
                <c:pt idx="747">
                  <c:v>345.86070959264123</c:v>
                </c:pt>
                <c:pt idx="748">
                  <c:v>357.22733245729302</c:v>
                </c:pt>
                <c:pt idx="749">
                  <c:v>364.65177398160313</c:v>
                </c:pt>
                <c:pt idx="750">
                  <c:v>364.19185282522994</c:v>
                </c:pt>
                <c:pt idx="751">
                  <c:v>341.65571616294346</c:v>
                </c:pt>
                <c:pt idx="752">
                  <c:v>333.57424441524307</c:v>
                </c:pt>
                <c:pt idx="753">
                  <c:v>327.79237844940866</c:v>
                </c:pt>
                <c:pt idx="754">
                  <c:v>319.97371879106436</c:v>
                </c:pt>
                <c:pt idx="755">
                  <c:v>312.94349540078838</c:v>
                </c:pt>
                <c:pt idx="756">
                  <c:v>298.48883048620235</c:v>
                </c:pt>
                <c:pt idx="757">
                  <c:v>296.18922470433637</c:v>
                </c:pt>
                <c:pt idx="758">
                  <c:v>307.16162943495402</c:v>
                </c:pt>
                <c:pt idx="759">
                  <c:v>303.35085413929033</c:v>
                </c:pt>
                <c:pt idx="760">
                  <c:v>309.06701708278581</c:v>
                </c:pt>
                <c:pt idx="761">
                  <c:v>322.73324572930352</c:v>
                </c:pt>
                <c:pt idx="762">
                  <c:v>312.54927726675425</c:v>
                </c:pt>
                <c:pt idx="763">
                  <c:v>331.93166885676737</c:v>
                </c:pt>
                <c:pt idx="764">
                  <c:v>338.37056504599212</c:v>
                </c:pt>
                <c:pt idx="765">
                  <c:v>347.89750328515106</c:v>
                </c:pt>
                <c:pt idx="766">
                  <c:v>342.1156373193167</c:v>
                </c:pt>
                <c:pt idx="767">
                  <c:v>345.59789750328508</c:v>
                </c:pt>
                <c:pt idx="768">
                  <c:v>345.46649145860709</c:v>
                </c:pt>
                <c:pt idx="769">
                  <c:v>356.17608409986855</c:v>
                </c:pt>
                <c:pt idx="770">
                  <c:v>345.1379763469119</c:v>
                </c:pt>
                <c:pt idx="771">
                  <c:v>361.10381077529559</c:v>
                </c:pt>
                <c:pt idx="772">
                  <c:v>364.19185282522994</c:v>
                </c:pt>
                <c:pt idx="773">
                  <c:v>360.05256241787117</c:v>
                </c:pt>
                <c:pt idx="774">
                  <c:v>345.26938239159</c:v>
                </c:pt>
                <c:pt idx="775">
                  <c:v>344.34954007884357</c:v>
                </c:pt>
                <c:pt idx="776">
                  <c:v>340.80157687253609</c:v>
                </c:pt>
                <c:pt idx="777">
                  <c:v>353.1537450722733</c:v>
                </c:pt>
                <c:pt idx="778">
                  <c:v>358.60709592641257</c:v>
                </c:pt>
                <c:pt idx="779">
                  <c:v>379.6320630749014</c:v>
                </c:pt>
                <c:pt idx="780">
                  <c:v>370.36793692509855</c:v>
                </c:pt>
                <c:pt idx="781">
                  <c:v>396.05781865965827</c:v>
                </c:pt>
                <c:pt idx="782">
                  <c:v>389.81603153745067</c:v>
                </c:pt>
                <c:pt idx="783">
                  <c:v>389.48751642575553</c:v>
                </c:pt>
                <c:pt idx="784">
                  <c:v>387.97634691195793</c:v>
                </c:pt>
                <c:pt idx="785">
                  <c:v>382.19448094612346</c:v>
                </c:pt>
                <c:pt idx="786">
                  <c:v>409.59264126149804</c:v>
                </c:pt>
                <c:pt idx="787">
                  <c:v>410.57818659658341</c:v>
                </c:pt>
                <c:pt idx="788">
                  <c:v>413.86333771353475</c:v>
                </c:pt>
                <c:pt idx="789">
                  <c:v>424.8357424441524</c:v>
                </c:pt>
                <c:pt idx="790">
                  <c:v>418.85676741130089</c:v>
                </c:pt>
                <c:pt idx="791">
                  <c:v>424.70433639947436</c:v>
                </c:pt>
                <c:pt idx="792">
                  <c:v>424.24441524310112</c:v>
                </c:pt>
                <c:pt idx="793">
                  <c:v>425.75558475689877</c:v>
                </c:pt>
                <c:pt idx="794">
                  <c:v>434.95400788436268</c:v>
                </c:pt>
                <c:pt idx="795">
                  <c:v>434.55978975032849</c:v>
                </c:pt>
                <c:pt idx="796">
                  <c:v>443.6268068331143</c:v>
                </c:pt>
                <c:pt idx="797">
                  <c:v>450.06570302233899</c:v>
                </c:pt>
                <c:pt idx="798">
                  <c:v>445.00657030223391</c:v>
                </c:pt>
                <c:pt idx="799">
                  <c:v>435.67674113009195</c:v>
                </c:pt>
                <c:pt idx="800">
                  <c:v>428.97503285151112</c:v>
                </c:pt>
                <c:pt idx="801">
                  <c:v>447.83180026281207</c:v>
                </c:pt>
                <c:pt idx="802">
                  <c:v>448.09461235216821</c:v>
                </c:pt>
                <c:pt idx="803">
                  <c:v>442.64126149802883</c:v>
                </c:pt>
                <c:pt idx="804">
                  <c:v>444.21813403416553</c:v>
                </c:pt>
                <c:pt idx="805">
                  <c:v>449.99999999999994</c:v>
                </c:pt>
                <c:pt idx="806">
                  <c:v>447.10906701708274</c:v>
                </c:pt>
                <c:pt idx="807">
                  <c:v>443.36399474375821</c:v>
                </c:pt>
                <c:pt idx="808">
                  <c:v>439.42181340341654</c:v>
                </c:pt>
                <c:pt idx="809">
                  <c:v>455.51905387647827</c:v>
                </c:pt>
                <c:pt idx="810">
                  <c:v>468.00262812089358</c:v>
                </c:pt>
                <c:pt idx="811">
                  <c:v>461.76084099868592</c:v>
                </c:pt>
                <c:pt idx="812">
                  <c:v>460.44678055190536</c:v>
                </c:pt>
                <c:pt idx="813">
                  <c:v>460.24967148488827</c:v>
                </c:pt>
                <c:pt idx="814">
                  <c:v>468.00262812089358</c:v>
                </c:pt>
                <c:pt idx="815">
                  <c:v>456.70170827858072</c:v>
                </c:pt>
                <c:pt idx="816">
                  <c:v>456.63600525624179</c:v>
                </c:pt>
                <c:pt idx="817">
                  <c:v>449.40867279894866</c:v>
                </c:pt>
                <c:pt idx="818">
                  <c:v>441.52431011826542</c:v>
                </c:pt>
                <c:pt idx="819">
                  <c:v>436.66228646517732</c:v>
                </c:pt>
                <c:pt idx="820">
                  <c:v>439.22470433639944</c:v>
                </c:pt>
                <c:pt idx="821">
                  <c:v>434.03416557161631</c:v>
                </c:pt>
                <c:pt idx="822">
                  <c:v>422.33902759526939</c:v>
                </c:pt>
                <c:pt idx="823">
                  <c:v>422.47043363994737</c:v>
                </c:pt>
                <c:pt idx="824">
                  <c:v>422.93035479632056</c:v>
                </c:pt>
                <c:pt idx="825">
                  <c:v>421.22207621550587</c:v>
                </c:pt>
                <c:pt idx="826">
                  <c:v>414.58607095926408</c:v>
                </c:pt>
                <c:pt idx="827">
                  <c:v>411.62943495400782</c:v>
                </c:pt>
                <c:pt idx="828">
                  <c:v>412.02365308804201</c:v>
                </c:pt>
                <c:pt idx="829">
                  <c:v>421.15637319316681</c:v>
                </c:pt>
                <c:pt idx="830">
                  <c:v>418.6596583442838</c:v>
                </c:pt>
                <c:pt idx="831">
                  <c:v>410.7752956636005</c:v>
                </c:pt>
                <c:pt idx="832">
                  <c:v>408.93561103810771</c:v>
                </c:pt>
                <c:pt idx="833">
                  <c:v>404.33639947437581</c:v>
                </c:pt>
                <c:pt idx="834">
                  <c:v>404.27069645203676</c:v>
                </c:pt>
                <c:pt idx="835">
                  <c:v>412.61498028909324</c:v>
                </c:pt>
                <c:pt idx="836">
                  <c:v>423.58738501971089</c:v>
                </c:pt>
                <c:pt idx="837">
                  <c:v>427.9237844940867</c:v>
                </c:pt>
                <c:pt idx="838">
                  <c:v>424.04730617608402</c:v>
                </c:pt>
                <c:pt idx="839">
                  <c:v>413.99474375821279</c:v>
                </c:pt>
                <c:pt idx="840">
                  <c:v>415.5716162943495</c:v>
                </c:pt>
                <c:pt idx="841">
                  <c:v>413.92904073587385</c:v>
                </c:pt>
                <c:pt idx="842">
                  <c:v>411.76084099868592</c:v>
                </c:pt>
                <c:pt idx="843">
                  <c:v>409.98685939553212</c:v>
                </c:pt>
                <c:pt idx="844">
                  <c:v>392.96977660972402</c:v>
                </c:pt>
                <c:pt idx="845">
                  <c:v>393.88961892247039</c:v>
                </c:pt>
                <c:pt idx="846">
                  <c:v>390.14454664914581</c:v>
                </c:pt>
                <c:pt idx="847">
                  <c:v>391.59001314060441</c:v>
                </c:pt>
                <c:pt idx="848">
                  <c:v>387.12220762155056</c:v>
                </c:pt>
                <c:pt idx="849">
                  <c:v>397.83180026281207</c:v>
                </c:pt>
                <c:pt idx="850">
                  <c:v>398.81734559789749</c:v>
                </c:pt>
                <c:pt idx="851">
                  <c:v>402.62812089356106</c:v>
                </c:pt>
                <c:pt idx="852">
                  <c:v>398.02890932982916</c:v>
                </c:pt>
                <c:pt idx="853">
                  <c:v>397.50328515111693</c:v>
                </c:pt>
                <c:pt idx="854">
                  <c:v>410.9724047306176</c:v>
                </c:pt>
                <c:pt idx="855">
                  <c:v>404.73061760840994</c:v>
                </c:pt>
                <c:pt idx="856">
                  <c:v>404.86202365308799</c:v>
                </c:pt>
                <c:pt idx="857">
                  <c:v>407.49014454664911</c:v>
                </c:pt>
                <c:pt idx="858">
                  <c:v>403.54796320630743</c:v>
                </c:pt>
                <c:pt idx="859">
                  <c:v>418.26544021024961</c:v>
                </c:pt>
                <c:pt idx="860">
                  <c:v>427.79237844940866</c:v>
                </c:pt>
                <c:pt idx="861">
                  <c:v>425.16425755584748</c:v>
                </c:pt>
                <c:pt idx="862">
                  <c:v>430.68331143232587</c:v>
                </c:pt>
                <c:pt idx="863">
                  <c:v>425.16425755584748</c:v>
                </c:pt>
                <c:pt idx="864">
                  <c:v>423.58738501971089</c:v>
                </c:pt>
                <c:pt idx="865">
                  <c:v>419.31668856767408</c:v>
                </c:pt>
                <c:pt idx="866">
                  <c:v>415.50591327201045</c:v>
                </c:pt>
                <c:pt idx="867">
                  <c:v>410.31537450722732</c:v>
                </c:pt>
                <c:pt idx="868">
                  <c:v>413.27201051248352</c:v>
                </c:pt>
                <c:pt idx="869">
                  <c:v>415.96583442838369</c:v>
                </c:pt>
                <c:pt idx="870">
                  <c:v>413.79763469119581</c:v>
                </c:pt>
                <c:pt idx="871">
                  <c:v>436.59658344283838</c:v>
                </c:pt>
                <c:pt idx="872">
                  <c:v>417.08278580814721</c:v>
                </c:pt>
                <c:pt idx="873">
                  <c:v>421.09067017082788</c:v>
                </c:pt>
                <c:pt idx="874">
                  <c:v>448.75164257555844</c:v>
                </c:pt>
                <c:pt idx="875">
                  <c:v>443.69250985545335</c:v>
                </c:pt>
                <c:pt idx="876">
                  <c:v>438.23915900131408</c:v>
                </c:pt>
                <c:pt idx="877">
                  <c:v>440.40735873850196</c:v>
                </c:pt>
                <c:pt idx="878">
                  <c:v>440.93298291721419</c:v>
                </c:pt>
                <c:pt idx="879">
                  <c:v>437.2536136662286</c:v>
                </c:pt>
                <c:pt idx="880">
                  <c:v>447.30617608409983</c:v>
                </c:pt>
                <c:pt idx="881">
                  <c:v>433.37713534822598</c:v>
                </c:pt>
                <c:pt idx="882">
                  <c:v>429.76346911957944</c:v>
                </c:pt>
                <c:pt idx="883">
                  <c:v>420.1051248357424</c:v>
                </c:pt>
                <c:pt idx="884">
                  <c:v>408.86990801576871</c:v>
                </c:pt>
                <c:pt idx="885">
                  <c:v>410.24967148488827</c:v>
                </c:pt>
                <c:pt idx="886">
                  <c:v>398.55453350854134</c:v>
                </c:pt>
                <c:pt idx="887">
                  <c:v>404.86202365308799</c:v>
                </c:pt>
                <c:pt idx="888">
                  <c:v>402.43101182654402</c:v>
                </c:pt>
                <c:pt idx="889">
                  <c:v>403.74507227332452</c:v>
                </c:pt>
                <c:pt idx="890">
                  <c:v>392.50985545335078</c:v>
                </c:pt>
                <c:pt idx="891">
                  <c:v>404.07358738501972</c:v>
                </c:pt>
                <c:pt idx="892">
                  <c:v>406.37319316688564</c:v>
                </c:pt>
                <c:pt idx="893">
                  <c:v>401.44546649145855</c:v>
                </c:pt>
                <c:pt idx="894">
                  <c:v>408.34428383705642</c:v>
                </c:pt>
                <c:pt idx="895">
                  <c:v>410.31537450722732</c:v>
                </c:pt>
                <c:pt idx="896">
                  <c:v>414.25755584756894</c:v>
                </c:pt>
                <c:pt idx="897">
                  <c:v>401.77398160315374</c:v>
                </c:pt>
                <c:pt idx="898">
                  <c:v>405.71616294349536</c:v>
                </c:pt>
                <c:pt idx="899">
                  <c:v>402.10249671484883</c:v>
                </c:pt>
                <c:pt idx="900">
                  <c:v>409.72404730617609</c:v>
                </c:pt>
                <c:pt idx="901">
                  <c:v>411.69513797634687</c:v>
                </c:pt>
                <c:pt idx="902">
                  <c:v>412.35216819973709</c:v>
                </c:pt>
                <c:pt idx="903">
                  <c:v>397.17477003942179</c:v>
                </c:pt>
                <c:pt idx="904">
                  <c:v>405.38764783180022</c:v>
                </c:pt>
                <c:pt idx="905">
                  <c:v>422.47043363994737</c:v>
                </c:pt>
                <c:pt idx="906">
                  <c:v>433.11432325886989</c:v>
                </c:pt>
                <c:pt idx="907">
                  <c:v>433.63994743758212</c:v>
                </c:pt>
                <c:pt idx="908">
                  <c:v>431.66885676741128</c:v>
                </c:pt>
                <c:pt idx="909">
                  <c:v>433.31143232588698</c:v>
                </c:pt>
                <c:pt idx="910">
                  <c:v>435.01971090670168</c:v>
                </c:pt>
                <c:pt idx="911">
                  <c:v>431.40604467805514</c:v>
                </c:pt>
                <c:pt idx="912">
                  <c:v>426.08409986859391</c:v>
                </c:pt>
                <c:pt idx="913">
                  <c:v>425.55847568988167</c:v>
                </c:pt>
                <c:pt idx="914">
                  <c:v>418.7910643889619</c:v>
                </c:pt>
                <c:pt idx="915">
                  <c:v>413.46911957950061</c:v>
                </c:pt>
                <c:pt idx="916">
                  <c:v>410.24967148488832</c:v>
                </c:pt>
                <c:pt idx="917">
                  <c:v>396.84625492772665</c:v>
                </c:pt>
                <c:pt idx="918">
                  <c:v>399.8685939553219</c:v>
                </c:pt>
                <c:pt idx="919">
                  <c:v>394.80946123521682</c:v>
                </c:pt>
                <c:pt idx="920">
                  <c:v>384.88830486202363</c:v>
                </c:pt>
                <c:pt idx="921">
                  <c:v>387.5821287779238</c:v>
                </c:pt>
                <c:pt idx="922">
                  <c:v>390.53876478318</c:v>
                </c:pt>
                <c:pt idx="923">
                  <c:v>392.64126149802888</c:v>
                </c:pt>
                <c:pt idx="924">
                  <c:v>385.01971090670168</c:v>
                </c:pt>
                <c:pt idx="925">
                  <c:v>382.72010512483575</c:v>
                </c:pt>
                <c:pt idx="926">
                  <c:v>377.79237844940866</c:v>
                </c:pt>
                <c:pt idx="927">
                  <c:v>371.81340341655715</c:v>
                </c:pt>
                <c:pt idx="928">
                  <c:v>376.6754270696452</c:v>
                </c:pt>
                <c:pt idx="929">
                  <c:v>376.34691195795006</c:v>
                </c:pt>
                <c:pt idx="930">
                  <c:v>374.57293035479631</c:v>
                </c:pt>
                <c:pt idx="931">
                  <c:v>373.65308804204989</c:v>
                </c:pt>
                <c:pt idx="932">
                  <c:v>365.57161629434955</c:v>
                </c:pt>
                <c:pt idx="933">
                  <c:v>365.7030223390276</c:v>
                </c:pt>
                <c:pt idx="934">
                  <c:v>369.97371879106441</c:v>
                </c:pt>
                <c:pt idx="935">
                  <c:v>368.00262812089352</c:v>
                </c:pt>
                <c:pt idx="936">
                  <c:v>367.0170827858081</c:v>
                </c:pt>
                <c:pt idx="937">
                  <c:v>359.78975032851508</c:v>
                </c:pt>
                <c:pt idx="938">
                  <c:v>353.74507227332458</c:v>
                </c:pt>
                <c:pt idx="939">
                  <c:v>346.97766097240475</c:v>
                </c:pt>
                <c:pt idx="940">
                  <c:v>351.37976346911961</c:v>
                </c:pt>
                <c:pt idx="941">
                  <c:v>347.76609724047307</c:v>
                </c:pt>
                <c:pt idx="942">
                  <c:v>345.79500657030223</c:v>
                </c:pt>
                <c:pt idx="943">
                  <c:v>339.94743758212877</c:v>
                </c:pt>
                <c:pt idx="944">
                  <c:v>348.02890932982916</c:v>
                </c:pt>
                <c:pt idx="945">
                  <c:v>345.99211563731933</c:v>
                </c:pt>
                <c:pt idx="946">
                  <c:v>352.89093298291721</c:v>
                </c:pt>
                <c:pt idx="947">
                  <c:v>356.2417871222076</c:v>
                </c:pt>
                <c:pt idx="948">
                  <c:v>358.14717477003938</c:v>
                </c:pt>
                <c:pt idx="949">
                  <c:v>352.89093298291721</c:v>
                </c:pt>
                <c:pt idx="950">
                  <c:v>355.51905387647832</c:v>
                </c:pt>
                <c:pt idx="951">
                  <c:v>347.63469119579503</c:v>
                </c:pt>
                <c:pt idx="952">
                  <c:v>343.36399474375821</c:v>
                </c:pt>
                <c:pt idx="953">
                  <c:v>346.25492772667542</c:v>
                </c:pt>
                <c:pt idx="954">
                  <c:v>342.44415243101179</c:v>
                </c:pt>
                <c:pt idx="955">
                  <c:v>341.72141918528251</c:v>
                </c:pt>
                <c:pt idx="956">
                  <c:v>340.07884362680682</c:v>
                </c:pt>
                <c:pt idx="957">
                  <c:v>343.56110381077525</c:v>
                </c:pt>
                <c:pt idx="958">
                  <c:v>345.72930354796318</c:v>
                </c:pt>
                <c:pt idx="959">
                  <c:v>334.4940867279895</c:v>
                </c:pt>
                <c:pt idx="960">
                  <c:v>338.76478318002626</c:v>
                </c:pt>
                <c:pt idx="961">
                  <c:v>346.05781865965832</c:v>
                </c:pt>
                <c:pt idx="962">
                  <c:v>344.02102496714849</c:v>
                </c:pt>
                <c:pt idx="963">
                  <c:v>338.50197109067017</c:v>
                </c:pt>
                <c:pt idx="964">
                  <c:v>333.57424441524313</c:v>
                </c:pt>
                <c:pt idx="965">
                  <c:v>336.92509855453352</c:v>
                </c:pt>
                <c:pt idx="966">
                  <c:v>346.05781865965832</c:v>
                </c:pt>
                <c:pt idx="967">
                  <c:v>350.32851511169514</c:v>
                </c:pt>
                <c:pt idx="968">
                  <c:v>350.45992115637318</c:v>
                </c:pt>
                <c:pt idx="969">
                  <c:v>346.38633377135346</c:v>
                </c:pt>
                <c:pt idx="970">
                  <c:v>344.34954007884363</c:v>
                </c:pt>
                <c:pt idx="971">
                  <c:v>344.48094612352168</c:v>
                </c:pt>
                <c:pt idx="972">
                  <c:v>344.94086727989486</c:v>
                </c:pt>
                <c:pt idx="973">
                  <c:v>341.45860709592637</c:v>
                </c:pt>
                <c:pt idx="974">
                  <c:v>340.47306176084101</c:v>
                </c:pt>
                <c:pt idx="975">
                  <c:v>335.80814717477</c:v>
                </c:pt>
                <c:pt idx="976">
                  <c:v>331.60315374507223</c:v>
                </c:pt>
                <c:pt idx="977">
                  <c:v>326.08409986859397</c:v>
                </c:pt>
                <c:pt idx="978">
                  <c:v>338.17345597897503</c:v>
                </c:pt>
                <c:pt idx="979">
                  <c:v>341.52431011826542</c:v>
                </c:pt>
                <c:pt idx="980">
                  <c:v>351.6425755584757</c:v>
                </c:pt>
                <c:pt idx="981">
                  <c:v>354.07358738501972</c:v>
                </c:pt>
                <c:pt idx="982">
                  <c:v>358.54139290407358</c:v>
                </c:pt>
                <c:pt idx="983">
                  <c:v>366.36005256241782</c:v>
                </c:pt>
                <c:pt idx="984">
                  <c:v>366.03153745072274</c:v>
                </c:pt>
                <c:pt idx="985">
                  <c:v>362.48357424441525</c:v>
                </c:pt>
                <c:pt idx="986">
                  <c:v>365.11169513797631</c:v>
                </c:pt>
                <c:pt idx="987">
                  <c:v>368.72536136662285</c:v>
                </c:pt>
                <c:pt idx="988">
                  <c:v>366.68856767411302</c:v>
                </c:pt>
                <c:pt idx="989">
                  <c:v>364.12614980289095</c:v>
                </c:pt>
                <c:pt idx="990">
                  <c:v>361.10381077529564</c:v>
                </c:pt>
                <c:pt idx="991">
                  <c:v>357.55584756898816</c:v>
                </c:pt>
                <c:pt idx="992">
                  <c:v>360.57818659658346</c:v>
                </c:pt>
                <c:pt idx="993">
                  <c:v>364.78318002628123</c:v>
                </c:pt>
                <c:pt idx="994">
                  <c:v>360.84099868593955</c:v>
                </c:pt>
                <c:pt idx="995">
                  <c:v>358.86990801576871</c:v>
                </c:pt>
                <c:pt idx="996">
                  <c:v>366.75427069645201</c:v>
                </c:pt>
                <c:pt idx="997">
                  <c:v>363.46911957950067</c:v>
                </c:pt>
                <c:pt idx="998">
                  <c:v>361.49802890932983</c:v>
                </c:pt>
                <c:pt idx="999">
                  <c:v>362.02365308804207</c:v>
                </c:pt>
                <c:pt idx="1000">
                  <c:v>358.86990801576871</c:v>
                </c:pt>
                <c:pt idx="1001">
                  <c:v>357.35873850197106</c:v>
                </c:pt>
                <c:pt idx="1002">
                  <c:v>360.70959264126145</c:v>
                </c:pt>
                <c:pt idx="1003">
                  <c:v>360.31537450722732</c:v>
                </c:pt>
                <c:pt idx="1004">
                  <c:v>356.76741130091983</c:v>
                </c:pt>
                <c:pt idx="1005">
                  <c:v>357.8843626806833</c:v>
                </c:pt>
                <c:pt idx="1006">
                  <c:v>352.56241787122207</c:v>
                </c:pt>
                <c:pt idx="1007">
                  <c:v>354.4021024967148</c:v>
                </c:pt>
                <c:pt idx="1008">
                  <c:v>357.95006570302229</c:v>
                </c:pt>
                <c:pt idx="1009">
                  <c:v>348.29172141918525</c:v>
                </c:pt>
                <c:pt idx="1010">
                  <c:v>348.88304862023654</c:v>
                </c:pt>
                <c:pt idx="1011">
                  <c:v>349.34296977660972</c:v>
                </c:pt>
                <c:pt idx="1012">
                  <c:v>344.08672798948749</c:v>
                </c:pt>
                <c:pt idx="1013">
                  <c:v>340.47306176084101</c:v>
                </c:pt>
                <c:pt idx="1014">
                  <c:v>337.84494086727989</c:v>
                </c:pt>
                <c:pt idx="1015">
                  <c:v>341.39290407358737</c:v>
                </c:pt>
                <c:pt idx="1016">
                  <c:v>335.08541392904073</c:v>
                </c:pt>
                <c:pt idx="1017">
                  <c:v>340.53876478318</c:v>
                </c:pt>
                <c:pt idx="1018">
                  <c:v>348.68593955321944</c:v>
                </c:pt>
                <c:pt idx="1019">
                  <c:v>340.99868593955318</c:v>
                </c:pt>
                <c:pt idx="1020">
                  <c:v>335.47963206307492</c:v>
                </c:pt>
                <c:pt idx="1021">
                  <c:v>331.60315374507223</c:v>
                </c:pt>
                <c:pt idx="1022">
                  <c:v>341.85282522996056</c:v>
                </c:pt>
                <c:pt idx="1023">
                  <c:v>342.04993429697765</c:v>
                </c:pt>
                <c:pt idx="1024">
                  <c:v>352.10249671484888</c:v>
                </c:pt>
                <c:pt idx="1025">
                  <c:v>347.04336399474374</c:v>
                </c:pt>
                <c:pt idx="1026">
                  <c:v>346.05781865965832</c:v>
                </c:pt>
                <c:pt idx="1027">
                  <c:v>348.42312746386335</c:v>
                </c:pt>
                <c:pt idx="1028">
                  <c:v>350.78843626806832</c:v>
                </c:pt>
                <c:pt idx="1029">
                  <c:v>349.44152431011821</c:v>
                </c:pt>
                <c:pt idx="1030">
                  <c:v>348.09461235216816</c:v>
                </c:pt>
                <c:pt idx="1031">
                  <c:v>348.02890932982916</c:v>
                </c:pt>
                <c:pt idx="1032">
                  <c:v>347.56898817345598</c:v>
                </c:pt>
                <c:pt idx="1033">
                  <c:v>348.22601839684626</c:v>
                </c:pt>
                <c:pt idx="1034">
                  <c:v>343.10118265440207</c:v>
                </c:pt>
                <c:pt idx="1035">
                  <c:v>346.25492772667542</c:v>
                </c:pt>
                <c:pt idx="1036">
                  <c:v>349.34296977660972</c:v>
                </c:pt>
                <c:pt idx="1037">
                  <c:v>355.58475689881732</c:v>
                </c:pt>
                <c:pt idx="1038">
                  <c:v>358.73850197109067</c:v>
                </c:pt>
                <c:pt idx="1039">
                  <c:v>365.04599211563732</c:v>
                </c:pt>
                <c:pt idx="1040">
                  <c:v>363.60052562417872</c:v>
                </c:pt>
                <c:pt idx="1041">
                  <c:v>363.73193166885676</c:v>
                </c:pt>
                <c:pt idx="1042">
                  <c:v>365.96583442838369</c:v>
                </c:pt>
                <c:pt idx="1043">
                  <c:v>354.4021024967148</c:v>
                </c:pt>
                <c:pt idx="1044">
                  <c:v>345.07227332457296</c:v>
                </c:pt>
                <c:pt idx="1045">
                  <c:v>342.24704336399475</c:v>
                </c:pt>
                <c:pt idx="1046">
                  <c:v>345.46649145860709</c:v>
                </c:pt>
                <c:pt idx="1047">
                  <c:v>338.56767411300922</c:v>
                </c:pt>
                <c:pt idx="1048">
                  <c:v>332.19448094612352</c:v>
                </c:pt>
                <c:pt idx="1049">
                  <c:v>324.9671484888305</c:v>
                </c:pt>
                <c:pt idx="1050">
                  <c:v>318.72536136662285</c:v>
                </c:pt>
                <c:pt idx="1051">
                  <c:v>317.41130091984229</c:v>
                </c:pt>
                <c:pt idx="1052">
                  <c:v>313.73193166885676</c:v>
                </c:pt>
                <c:pt idx="1053">
                  <c:v>314.12614980289095</c:v>
                </c:pt>
                <c:pt idx="1054">
                  <c:v>312.81208935611039</c:v>
                </c:pt>
                <c:pt idx="1055">
                  <c:v>316.16294349540078</c:v>
                </c:pt>
                <c:pt idx="1056">
                  <c:v>314.25755584756894</c:v>
                </c:pt>
                <c:pt idx="1057">
                  <c:v>314.38896189224704</c:v>
                </c:pt>
                <c:pt idx="1058">
                  <c:v>308.73850197109067</c:v>
                </c:pt>
                <c:pt idx="1059">
                  <c:v>306.83311432325888</c:v>
                </c:pt>
                <c:pt idx="1060">
                  <c:v>310.18396846254927</c:v>
                </c:pt>
                <c:pt idx="1061">
                  <c:v>305.32194480946123</c:v>
                </c:pt>
                <c:pt idx="1062">
                  <c:v>298.09461235216816</c:v>
                </c:pt>
                <c:pt idx="1063">
                  <c:v>306.11038107752955</c:v>
                </c:pt>
                <c:pt idx="1064">
                  <c:v>298.55453350854134</c:v>
                </c:pt>
                <c:pt idx="1065">
                  <c:v>297.10906701708279</c:v>
                </c:pt>
                <c:pt idx="1066">
                  <c:v>300.06570302233905</c:v>
                </c:pt>
                <c:pt idx="1067">
                  <c:v>305.97897503285151</c:v>
                </c:pt>
                <c:pt idx="1068">
                  <c:v>311.16951379763469</c:v>
                </c:pt>
                <c:pt idx="1069">
                  <c:v>311.43232588699078</c:v>
                </c:pt>
                <c:pt idx="1070">
                  <c:v>308.08147174770039</c:v>
                </c:pt>
                <c:pt idx="1071">
                  <c:v>310.7752956636005</c:v>
                </c:pt>
                <c:pt idx="1072">
                  <c:v>304.99342969776603</c:v>
                </c:pt>
                <c:pt idx="1073">
                  <c:v>301.90538764783179</c:v>
                </c:pt>
                <c:pt idx="1074">
                  <c:v>303.74507227332458</c:v>
                </c:pt>
                <c:pt idx="1075">
                  <c:v>299.14586070959263</c:v>
                </c:pt>
                <c:pt idx="1076">
                  <c:v>310.57818659658346</c:v>
                </c:pt>
                <c:pt idx="1077">
                  <c:v>315.90013140604469</c:v>
                </c:pt>
                <c:pt idx="1078">
                  <c:v>315.24310118265441</c:v>
                </c:pt>
                <c:pt idx="1079">
                  <c:v>309.65834428383704</c:v>
                </c:pt>
                <c:pt idx="1080">
                  <c:v>301.11695137976346</c:v>
                </c:pt>
                <c:pt idx="1081">
                  <c:v>300.91984231274643</c:v>
                </c:pt>
                <c:pt idx="1082">
                  <c:v>301.83968462549279</c:v>
                </c:pt>
                <c:pt idx="1083">
                  <c:v>306.63600525624179</c:v>
                </c:pt>
                <c:pt idx="1084">
                  <c:v>304.73061760841</c:v>
                </c:pt>
                <c:pt idx="1085">
                  <c:v>299.14586070959263</c:v>
                </c:pt>
                <c:pt idx="1086">
                  <c:v>297.24047306176084</c:v>
                </c:pt>
                <c:pt idx="1087">
                  <c:v>296.05781865965832</c:v>
                </c:pt>
                <c:pt idx="1088">
                  <c:v>284.55978975032849</c:v>
                </c:pt>
                <c:pt idx="1089">
                  <c:v>289.0275952693824</c:v>
                </c:pt>
                <c:pt idx="1090">
                  <c:v>286.59658344283838</c:v>
                </c:pt>
                <c:pt idx="1091">
                  <c:v>287.97634691195799</c:v>
                </c:pt>
                <c:pt idx="1092">
                  <c:v>285.67674113009201</c:v>
                </c:pt>
                <c:pt idx="1093">
                  <c:v>286.66228646517743</c:v>
                </c:pt>
                <c:pt idx="1094">
                  <c:v>281.27463863337715</c:v>
                </c:pt>
                <c:pt idx="1095">
                  <c:v>278.64651773981603</c:v>
                </c:pt>
                <c:pt idx="1096">
                  <c:v>284.69119579500659</c:v>
                </c:pt>
                <c:pt idx="1097">
                  <c:v>274.70433639947436</c:v>
                </c:pt>
                <c:pt idx="1098">
                  <c:v>273.19316688567676</c:v>
                </c:pt>
                <c:pt idx="1099">
                  <c:v>279.10643889618922</c:v>
                </c:pt>
                <c:pt idx="1100">
                  <c:v>279.96057818659659</c:v>
                </c:pt>
                <c:pt idx="1101">
                  <c:v>287.25361366622866</c:v>
                </c:pt>
                <c:pt idx="1102">
                  <c:v>291.91852825229961</c:v>
                </c:pt>
                <c:pt idx="1103">
                  <c:v>292.24704336399475</c:v>
                </c:pt>
                <c:pt idx="1104">
                  <c:v>290.40735873850196</c:v>
                </c:pt>
                <c:pt idx="1105">
                  <c:v>287.5821287779238</c:v>
                </c:pt>
                <c:pt idx="1106">
                  <c:v>285.34822601839682</c:v>
                </c:pt>
                <c:pt idx="1107">
                  <c:v>285.67674113009201</c:v>
                </c:pt>
                <c:pt idx="1108">
                  <c:v>283.44283837056503</c:v>
                </c:pt>
                <c:pt idx="1109">
                  <c:v>291.85282522996056</c:v>
                </c:pt>
                <c:pt idx="1110">
                  <c:v>293.95532194480944</c:v>
                </c:pt>
                <c:pt idx="1111">
                  <c:v>290.93298291721419</c:v>
                </c:pt>
                <c:pt idx="1112">
                  <c:v>286.46517739816034</c:v>
                </c:pt>
                <c:pt idx="1113">
                  <c:v>281.60315374507223</c:v>
                </c:pt>
                <c:pt idx="1114">
                  <c:v>274.50722733245726</c:v>
                </c:pt>
                <c:pt idx="1115">
                  <c:v>271.61629434954011</c:v>
                </c:pt>
                <c:pt idx="1116">
                  <c:v>282.72010512483575</c:v>
                </c:pt>
                <c:pt idx="1117">
                  <c:v>286.33377135348229</c:v>
                </c:pt>
                <c:pt idx="1118">
                  <c:v>280.42049934296978</c:v>
                </c:pt>
                <c:pt idx="1119">
                  <c:v>279.50065703022335</c:v>
                </c:pt>
                <c:pt idx="1120">
                  <c:v>282.91721419185285</c:v>
                </c:pt>
                <c:pt idx="1121">
                  <c:v>276.08409986859397</c:v>
                </c:pt>
                <c:pt idx="1122">
                  <c:v>269.64520367936922</c:v>
                </c:pt>
                <c:pt idx="1123">
                  <c:v>267.41130091984235</c:v>
                </c:pt>
                <c:pt idx="1124">
                  <c:v>262.68068331143235</c:v>
                </c:pt>
                <c:pt idx="1125">
                  <c:v>259.85545335085413</c:v>
                </c:pt>
                <c:pt idx="1126">
                  <c:v>266.29434954007883</c:v>
                </c:pt>
                <c:pt idx="1127">
                  <c:v>266.55716162943497</c:v>
                </c:pt>
                <c:pt idx="1128">
                  <c:v>274.04730617608408</c:v>
                </c:pt>
                <c:pt idx="1129">
                  <c:v>264.45466491458603</c:v>
                </c:pt>
                <c:pt idx="1130">
                  <c:v>263.20630749014452</c:v>
                </c:pt>
                <c:pt idx="1131">
                  <c:v>256.76741130091989</c:v>
                </c:pt>
                <c:pt idx="1132">
                  <c:v>251.90538764783182</c:v>
                </c:pt>
                <c:pt idx="1133">
                  <c:v>250.72273324572933</c:v>
                </c:pt>
                <c:pt idx="1134">
                  <c:v>248.48883048620235</c:v>
                </c:pt>
                <c:pt idx="1135">
                  <c:v>243.49540078843629</c:v>
                </c:pt>
                <c:pt idx="1136">
                  <c:v>247.89750328515115</c:v>
                </c:pt>
                <c:pt idx="1137">
                  <c:v>252.69382391590014</c:v>
                </c:pt>
                <c:pt idx="1138">
                  <c:v>254.07358738501972</c:v>
                </c:pt>
                <c:pt idx="1139">
                  <c:v>252.89093298291721</c:v>
                </c:pt>
                <c:pt idx="1140">
                  <c:v>253.21944809461235</c:v>
                </c:pt>
                <c:pt idx="1141">
                  <c:v>261.36662286465179</c:v>
                </c:pt>
                <c:pt idx="1142">
                  <c:v>258.0157687253614</c:v>
                </c:pt>
                <c:pt idx="1143">
                  <c:v>258.47568988173458</c:v>
                </c:pt>
                <c:pt idx="1144">
                  <c:v>258.14717477003938</c:v>
                </c:pt>
                <c:pt idx="1145">
                  <c:v>255.51905387647832</c:v>
                </c:pt>
                <c:pt idx="1146">
                  <c:v>264.98028909329832</c:v>
                </c:pt>
                <c:pt idx="1147">
                  <c:v>262.68068331143235</c:v>
                </c:pt>
                <c:pt idx="1148">
                  <c:v>264.65177398160313</c:v>
                </c:pt>
                <c:pt idx="1149">
                  <c:v>268.92247043363994</c:v>
                </c:pt>
                <c:pt idx="1150">
                  <c:v>268.26544021024972</c:v>
                </c:pt>
                <c:pt idx="1151">
                  <c:v>277.39816031537453</c:v>
                </c:pt>
                <c:pt idx="1152">
                  <c:v>277.46386333771358</c:v>
                </c:pt>
                <c:pt idx="1153">
                  <c:v>275.75558475689883</c:v>
                </c:pt>
                <c:pt idx="1154">
                  <c:v>289.2247043363995</c:v>
                </c:pt>
                <c:pt idx="1155">
                  <c:v>287.97634691195799</c:v>
                </c:pt>
                <c:pt idx="1156">
                  <c:v>285.34822601839682</c:v>
                </c:pt>
                <c:pt idx="1157">
                  <c:v>284.62549277266754</c:v>
                </c:pt>
                <c:pt idx="1158">
                  <c:v>279.7634691195795</c:v>
                </c:pt>
                <c:pt idx="1159">
                  <c:v>279.04073587385022</c:v>
                </c:pt>
                <c:pt idx="1160">
                  <c:v>276.6754270696452</c:v>
                </c:pt>
                <c:pt idx="1161">
                  <c:v>278.77792378449408</c:v>
                </c:pt>
                <c:pt idx="1162">
                  <c:v>271.68199737187911</c:v>
                </c:pt>
                <c:pt idx="1163">
                  <c:v>271.81340341655715</c:v>
                </c:pt>
                <c:pt idx="1164">
                  <c:v>265.24310118265436</c:v>
                </c:pt>
                <c:pt idx="1165">
                  <c:v>256.0446780551905</c:v>
                </c:pt>
                <c:pt idx="1166">
                  <c:v>259.65834428383704</c:v>
                </c:pt>
                <c:pt idx="1167">
                  <c:v>259.46123521682</c:v>
                </c:pt>
                <c:pt idx="1168">
                  <c:v>255.05913272010511</c:v>
                </c:pt>
                <c:pt idx="1169">
                  <c:v>266.16294349540078</c:v>
                </c:pt>
                <c:pt idx="1170">
                  <c:v>263.53482260183966</c:v>
                </c:pt>
                <c:pt idx="1171">
                  <c:v>268.85676741130089</c:v>
                </c:pt>
                <c:pt idx="1172">
                  <c:v>268.5939553219448</c:v>
                </c:pt>
                <c:pt idx="1173">
                  <c:v>267.27989487516425</c:v>
                </c:pt>
                <c:pt idx="1174">
                  <c:v>269.18528252299603</c:v>
                </c:pt>
                <c:pt idx="1175">
                  <c:v>269.25098554533503</c:v>
                </c:pt>
                <c:pt idx="1176">
                  <c:v>266.49145860709592</c:v>
                </c:pt>
                <c:pt idx="1177">
                  <c:v>272.07621550591324</c:v>
                </c:pt>
                <c:pt idx="1178">
                  <c:v>278.31800262812089</c:v>
                </c:pt>
                <c:pt idx="1179">
                  <c:v>279.96057818659659</c:v>
                </c:pt>
                <c:pt idx="1180">
                  <c:v>291.78712220762151</c:v>
                </c:pt>
                <c:pt idx="1181">
                  <c:v>292.96977660972402</c:v>
                </c:pt>
                <c:pt idx="1182">
                  <c:v>295.53219448094609</c:v>
                </c:pt>
                <c:pt idx="1183">
                  <c:v>294.54664914586067</c:v>
                </c:pt>
                <c:pt idx="1184">
                  <c:v>293.95532194480944</c:v>
                </c:pt>
                <c:pt idx="1185">
                  <c:v>293.56110381077531</c:v>
                </c:pt>
                <c:pt idx="1186">
                  <c:v>289.55321944809458</c:v>
                </c:pt>
                <c:pt idx="1187">
                  <c:v>287.58212877792374</c:v>
                </c:pt>
                <c:pt idx="1188">
                  <c:v>282.91721419185279</c:v>
                </c:pt>
                <c:pt idx="1189">
                  <c:v>280.61760840998687</c:v>
                </c:pt>
                <c:pt idx="1190">
                  <c:v>275.42706964520363</c:v>
                </c:pt>
                <c:pt idx="1191">
                  <c:v>277.9237844940867</c:v>
                </c:pt>
                <c:pt idx="1192">
                  <c:v>276.34691195795</c:v>
                </c:pt>
                <c:pt idx="1193">
                  <c:v>271.7477003942181</c:v>
                </c:pt>
                <c:pt idx="1194">
                  <c:v>265.17739816031536</c:v>
                </c:pt>
                <c:pt idx="1195">
                  <c:v>261.23521681997369</c:v>
                </c:pt>
                <c:pt idx="1196">
                  <c:v>262.22076215505911</c:v>
                </c:pt>
                <c:pt idx="1197">
                  <c:v>260.70959264126151</c:v>
                </c:pt>
                <c:pt idx="1198">
                  <c:v>262.54927726675425</c:v>
                </c:pt>
                <c:pt idx="1199">
                  <c:v>262.54927726675425</c:v>
                </c:pt>
                <c:pt idx="1200">
                  <c:v>267.41130091984229</c:v>
                </c:pt>
                <c:pt idx="1201">
                  <c:v>269.64520367936922</c:v>
                </c:pt>
                <c:pt idx="1202">
                  <c:v>270.56504599211564</c:v>
                </c:pt>
                <c:pt idx="1203">
                  <c:v>270.36793692509855</c:v>
                </c:pt>
                <c:pt idx="1204">
                  <c:v>264.91458607095927</c:v>
                </c:pt>
                <c:pt idx="1205">
                  <c:v>268.19973718791061</c:v>
                </c:pt>
                <c:pt idx="1206">
                  <c:v>270.56504599211564</c:v>
                </c:pt>
                <c:pt idx="1207">
                  <c:v>274.44152431011821</c:v>
                </c:pt>
                <c:pt idx="1208">
                  <c:v>281.01182654402101</c:v>
                </c:pt>
                <c:pt idx="1209">
                  <c:v>297.10906701708279</c:v>
                </c:pt>
                <c:pt idx="1210">
                  <c:v>298.09461235216816</c:v>
                </c:pt>
                <c:pt idx="1211">
                  <c:v>296.7805519053876</c:v>
                </c:pt>
                <c:pt idx="1212">
                  <c:v>293.8239159001314</c:v>
                </c:pt>
                <c:pt idx="1213">
                  <c:v>302.36530880420497</c:v>
                </c:pt>
                <c:pt idx="1214">
                  <c:v>310.38107752956631</c:v>
                </c:pt>
                <c:pt idx="1215">
                  <c:v>306.11038107752955</c:v>
                </c:pt>
                <c:pt idx="1216">
                  <c:v>301.70827858081469</c:v>
                </c:pt>
                <c:pt idx="1217">
                  <c:v>298.3574244415243</c:v>
                </c:pt>
                <c:pt idx="1218">
                  <c:v>293.23258869908011</c:v>
                </c:pt>
                <c:pt idx="1219">
                  <c:v>298.68593955321944</c:v>
                </c:pt>
                <c:pt idx="1220">
                  <c:v>296.12352168199737</c:v>
                </c:pt>
                <c:pt idx="1221">
                  <c:v>297.17477003942179</c:v>
                </c:pt>
                <c:pt idx="1222">
                  <c:v>300.26281208935609</c:v>
                </c:pt>
                <c:pt idx="1223">
                  <c:v>300.06570302233899</c:v>
                </c:pt>
                <c:pt idx="1224">
                  <c:v>298.62023653088039</c:v>
                </c:pt>
                <c:pt idx="1225">
                  <c:v>306.11038107752955</c:v>
                </c:pt>
                <c:pt idx="1226">
                  <c:v>297.50328515111693</c:v>
                </c:pt>
                <c:pt idx="1227">
                  <c:v>295.20367936925095</c:v>
                </c:pt>
                <c:pt idx="1228">
                  <c:v>291.13009198423123</c:v>
                </c:pt>
                <c:pt idx="1229">
                  <c:v>294.80946123521682</c:v>
                </c:pt>
                <c:pt idx="1230">
                  <c:v>300.32851511169514</c:v>
                </c:pt>
                <c:pt idx="1231">
                  <c:v>295.20367936925095</c:v>
                </c:pt>
                <c:pt idx="1232">
                  <c:v>293.8239159001314</c:v>
                </c:pt>
                <c:pt idx="1233">
                  <c:v>285.54533508541391</c:v>
                </c:pt>
                <c:pt idx="1234">
                  <c:v>288.8961892247043</c:v>
                </c:pt>
                <c:pt idx="1235">
                  <c:v>292.24704336399469</c:v>
                </c:pt>
                <c:pt idx="1236">
                  <c:v>299.34296977660966</c:v>
                </c:pt>
                <c:pt idx="1237">
                  <c:v>293.10118265440207</c:v>
                </c:pt>
                <c:pt idx="1238">
                  <c:v>294.08672798948749</c:v>
                </c:pt>
                <c:pt idx="1239">
                  <c:v>294.74375821287776</c:v>
                </c:pt>
                <c:pt idx="1240">
                  <c:v>297.04336399474374</c:v>
                </c:pt>
                <c:pt idx="1241">
                  <c:v>287.51642575558475</c:v>
                </c:pt>
                <c:pt idx="1242">
                  <c:v>289.48751642575553</c:v>
                </c:pt>
                <c:pt idx="1243">
                  <c:v>301.31406044678056</c:v>
                </c:pt>
                <c:pt idx="1244">
                  <c:v>301.31406044678056</c:v>
                </c:pt>
                <c:pt idx="1245">
                  <c:v>303.41655716162944</c:v>
                </c:pt>
                <c:pt idx="1246">
                  <c:v>297.63469119579497</c:v>
                </c:pt>
                <c:pt idx="1247">
                  <c:v>288.10775295663598</c:v>
                </c:pt>
                <c:pt idx="1248">
                  <c:v>296.64914586070955</c:v>
                </c:pt>
                <c:pt idx="1249">
                  <c:v>309.39553219448089</c:v>
                </c:pt>
                <c:pt idx="1250">
                  <c:v>310.18396846254927</c:v>
                </c:pt>
                <c:pt idx="1251">
                  <c:v>306.2417871222076</c:v>
                </c:pt>
                <c:pt idx="1252">
                  <c:v>297.70039421813397</c:v>
                </c:pt>
                <c:pt idx="1253">
                  <c:v>302.36530880420497</c:v>
                </c:pt>
                <c:pt idx="1254">
                  <c:v>301.37976346911955</c:v>
                </c:pt>
                <c:pt idx="1255">
                  <c:v>302.29960578186592</c:v>
                </c:pt>
                <c:pt idx="1256">
                  <c:v>300.39421813403413</c:v>
                </c:pt>
                <c:pt idx="1257">
                  <c:v>295.26938239159</c:v>
                </c:pt>
                <c:pt idx="1258">
                  <c:v>290.14454664914581</c:v>
                </c:pt>
                <c:pt idx="1259">
                  <c:v>287.84494086727983</c:v>
                </c:pt>
                <c:pt idx="1260">
                  <c:v>284.29697766097235</c:v>
                </c:pt>
                <c:pt idx="1261">
                  <c:v>284.49408672798944</c:v>
                </c:pt>
                <c:pt idx="1262">
                  <c:v>282.72010512483575</c:v>
                </c:pt>
                <c:pt idx="1263">
                  <c:v>287.51642575558475</c:v>
                </c:pt>
                <c:pt idx="1264">
                  <c:v>284.88830486202363</c:v>
                </c:pt>
                <c:pt idx="1265">
                  <c:v>286.85939553219447</c:v>
                </c:pt>
                <c:pt idx="1266">
                  <c:v>293.75821287779235</c:v>
                </c:pt>
                <c:pt idx="1267">
                  <c:v>292.77266754270693</c:v>
                </c:pt>
                <c:pt idx="1268">
                  <c:v>284.88830486202363</c:v>
                </c:pt>
                <c:pt idx="1269">
                  <c:v>282.91721419185279</c:v>
                </c:pt>
                <c:pt idx="1270">
                  <c:v>279.10643889618922</c:v>
                </c:pt>
                <c:pt idx="1271">
                  <c:v>284.75689881734559</c:v>
                </c:pt>
                <c:pt idx="1272">
                  <c:v>285.21681997371877</c:v>
                </c:pt>
                <c:pt idx="1273">
                  <c:v>275.95269382391587</c:v>
                </c:pt>
                <c:pt idx="1274">
                  <c:v>272.01051248357425</c:v>
                </c:pt>
                <c:pt idx="1275">
                  <c:v>265.17739816031536</c:v>
                </c:pt>
                <c:pt idx="1276">
                  <c:v>240.80157687253612</c:v>
                </c:pt>
                <c:pt idx="1277">
                  <c:v>252.62812089356106</c:v>
                </c:pt>
                <c:pt idx="1278">
                  <c:v>252.89093298291721</c:v>
                </c:pt>
                <c:pt idx="1279">
                  <c:v>253.02233902759525</c:v>
                </c:pt>
                <c:pt idx="1280">
                  <c:v>253.15374507227332</c:v>
                </c:pt>
                <c:pt idx="1281">
                  <c:v>251.70827858081466</c:v>
                </c:pt>
                <c:pt idx="1282">
                  <c:v>252.69382391590014</c:v>
                </c:pt>
                <c:pt idx="1283">
                  <c:v>239.55321944809461</c:v>
                </c:pt>
                <c:pt idx="1284">
                  <c:v>237.51642575558475</c:v>
                </c:pt>
                <c:pt idx="1285">
                  <c:v>236.92509855453346</c:v>
                </c:pt>
                <c:pt idx="1286">
                  <c:v>237.45072273324573</c:v>
                </c:pt>
                <c:pt idx="1287">
                  <c:v>227.3981603153745</c:v>
                </c:pt>
                <c:pt idx="1288">
                  <c:v>227.9237844940867</c:v>
                </c:pt>
                <c:pt idx="1289">
                  <c:v>235.61103810775293</c:v>
                </c:pt>
                <c:pt idx="1290">
                  <c:v>240.21024967148486</c:v>
                </c:pt>
                <c:pt idx="1291">
                  <c:v>239.22470433639944</c:v>
                </c:pt>
                <c:pt idx="1292">
                  <c:v>239.55321944809461</c:v>
                </c:pt>
                <c:pt idx="1293">
                  <c:v>233.44283837056506</c:v>
                </c:pt>
                <c:pt idx="1294">
                  <c:v>233.31143232588695</c:v>
                </c:pt>
                <c:pt idx="1295">
                  <c:v>232.98291721419184</c:v>
                </c:pt>
                <c:pt idx="1296">
                  <c:v>236.59658344283835</c:v>
                </c:pt>
                <c:pt idx="1297">
                  <c:v>238.23915900131405</c:v>
                </c:pt>
                <c:pt idx="1298">
                  <c:v>247.76609724047304</c:v>
                </c:pt>
                <c:pt idx="1299">
                  <c:v>252.36530880420497</c:v>
                </c:pt>
                <c:pt idx="1300">
                  <c:v>249.1458607095926</c:v>
                </c:pt>
                <c:pt idx="1301">
                  <c:v>254.40210249671483</c:v>
                </c:pt>
                <c:pt idx="1302">
                  <c:v>257.35873850197106</c:v>
                </c:pt>
                <c:pt idx="1303">
                  <c:v>257.29303547963201</c:v>
                </c:pt>
                <c:pt idx="1304">
                  <c:v>254.33639947437581</c:v>
                </c:pt>
                <c:pt idx="1305">
                  <c:v>261.36662286465179</c:v>
                </c:pt>
                <c:pt idx="1306">
                  <c:v>253.81077529566355</c:v>
                </c:pt>
                <c:pt idx="1307">
                  <c:v>253.02233902759525</c:v>
                </c:pt>
                <c:pt idx="1308">
                  <c:v>254.33639947437581</c:v>
                </c:pt>
                <c:pt idx="1309">
                  <c:v>255.97897503285151</c:v>
                </c:pt>
                <c:pt idx="1310">
                  <c:v>255.65045992115634</c:v>
                </c:pt>
                <c:pt idx="1311">
                  <c:v>256.37319316688564</c:v>
                </c:pt>
                <c:pt idx="1312">
                  <c:v>262.48357424441519</c:v>
                </c:pt>
                <c:pt idx="1313">
                  <c:v>256.2417871222076</c:v>
                </c:pt>
                <c:pt idx="1314">
                  <c:v>258.93561103810771</c:v>
                </c:pt>
                <c:pt idx="1315">
                  <c:v>253.54796320630746</c:v>
                </c:pt>
                <c:pt idx="1316">
                  <c:v>247.04336399474377</c:v>
                </c:pt>
                <c:pt idx="1317">
                  <c:v>246.45203679369249</c:v>
                </c:pt>
                <c:pt idx="1318">
                  <c:v>241.9842312746386</c:v>
                </c:pt>
                <c:pt idx="1319">
                  <c:v>239.88173455978972</c:v>
                </c:pt>
                <c:pt idx="1320">
                  <c:v>236.53088042049933</c:v>
                </c:pt>
                <c:pt idx="1321">
                  <c:v>224.37582128777922</c:v>
                </c:pt>
                <c:pt idx="1322">
                  <c:v>234.42838370565045</c:v>
                </c:pt>
                <c:pt idx="1323">
                  <c:v>224.8357424441524</c:v>
                </c:pt>
                <c:pt idx="1324">
                  <c:v>235.01971090670168</c:v>
                </c:pt>
                <c:pt idx="1325">
                  <c:v>230.3547963206307</c:v>
                </c:pt>
                <c:pt idx="1326">
                  <c:v>225.82128777923782</c:v>
                </c:pt>
                <c:pt idx="1327">
                  <c:v>225.42706964520363</c:v>
                </c:pt>
                <c:pt idx="1328">
                  <c:v>223.98160315374503</c:v>
                </c:pt>
                <c:pt idx="1329">
                  <c:v>227.9237844940867</c:v>
                </c:pt>
                <c:pt idx="1330">
                  <c:v>223.58738501971089</c:v>
                </c:pt>
                <c:pt idx="1331">
                  <c:v>228.8436268068331</c:v>
                </c:pt>
                <c:pt idx="1332">
                  <c:v>233.96846254927726</c:v>
                </c:pt>
                <c:pt idx="1333">
                  <c:v>232.78580814717475</c:v>
                </c:pt>
                <c:pt idx="1334">
                  <c:v>242.64126149802891</c:v>
                </c:pt>
                <c:pt idx="1335">
                  <c:v>228.8436268068331</c:v>
                </c:pt>
                <c:pt idx="1336">
                  <c:v>223.25886990801573</c:v>
                </c:pt>
                <c:pt idx="1337">
                  <c:v>221.97766097240469</c:v>
                </c:pt>
                <c:pt idx="1338">
                  <c:v>220.69645203679366</c:v>
                </c:pt>
                <c:pt idx="1339">
                  <c:v>213.00919842312743</c:v>
                </c:pt>
                <c:pt idx="1340">
                  <c:v>219.18528252299603</c:v>
                </c:pt>
                <c:pt idx="1341">
                  <c:v>228.05519053876478</c:v>
                </c:pt>
                <c:pt idx="1342">
                  <c:v>231.34034165571614</c:v>
                </c:pt>
                <c:pt idx="1343">
                  <c:v>235.28252299605776</c:v>
                </c:pt>
                <c:pt idx="1344">
                  <c:v>234.09986859395528</c:v>
                </c:pt>
                <c:pt idx="1345">
                  <c:v>230.02628120893559</c:v>
                </c:pt>
                <c:pt idx="1346">
                  <c:v>235.93955321944807</c:v>
                </c:pt>
                <c:pt idx="1347">
                  <c:v>233.96846254927726</c:v>
                </c:pt>
                <c:pt idx="1348">
                  <c:v>239.88173455978972</c:v>
                </c:pt>
                <c:pt idx="1349">
                  <c:v>240.21024967148486</c:v>
                </c:pt>
                <c:pt idx="1350">
                  <c:v>232.52299605781866</c:v>
                </c:pt>
                <c:pt idx="1351">
                  <c:v>226.41261498028908</c:v>
                </c:pt>
                <c:pt idx="1352">
                  <c:v>218.85676741130086</c:v>
                </c:pt>
                <c:pt idx="1353">
                  <c:v>210.57818659658341</c:v>
                </c:pt>
                <c:pt idx="1354">
                  <c:v>206.04467805519056</c:v>
                </c:pt>
                <c:pt idx="1355">
                  <c:v>196.45203679369251</c:v>
                </c:pt>
                <c:pt idx="1356">
                  <c:v>199.73718791064388</c:v>
                </c:pt>
                <c:pt idx="1357">
                  <c:v>202.23390275952696</c:v>
                </c:pt>
                <c:pt idx="1358">
                  <c:v>194.21813403416559</c:v>
                </c:pt>
                <c:pt idx="1359">
                  <c:v>195.46649145860709</c:v>
                </c:pt>
                <c:pt idx="1360">
                  <c:v>188.56767411300922</c:v>
                </c:pt>
                <c:pt idx="1361">
                  <c:v>183.04862023653089</c:v>
                </c:pt>
                <c:pt idx="1362">
                  <c:v>186.59658344283838</c:v>
                </c:pt>
                <c:pt idx="1363">
                  <c:v>197.10906701708277</c:v>
                </c:pt>
                <c:pt idx="1364">
                  <c:v>195.53219448094612</c:v>
                </c:pt>
                <c:pt idx="1365">
                  <c:v>194.87516425755584</c:v>
                </c:pt>
                <c:pt idx="1366">
                  <c:v>201.4454664914586</c:v>
                </c:pt>
                <c:pt idx="1367">
                  <c:v>202.43101182654399</c:v>
                </c:pt>
                <c:pt idx="1368">
                  <c:v>209.65834428383704</c:v>
                </c:pt>
                <c:pt idx="1369">
                  <c:v>211.43232588699078</c:v>
                </c:pt>
                <c:pt idx="1370">
                  <c:v>218.52825229960575</c:v>
                </c:pt>
                <c:pt idx="1371">
                  <c:v>215.24310118265439</c:v>
                </c:pt>
                <c:pt idx="1372">
                  <c:v>219.18528252299603</c:v>
                </c:pt>
                <c:pt idx="1373">
                  <c:v>223.65308804204992</c:v>
                </c:pt>
                <c:pt idx="1374">
                  <c:v>221.81340341655715</c:v>
                </c:pt>
                <c:pt idx="1375">
                  <c:v>212.48357424441522</c:v>
                </c:pt>
                <c:pt idx="1376">
                  <c:v>222.33902759526936</c:v>
                </c:pt>
                <c:pt idx="1377">
                  <c:v>212.15505913272008</c:v>
                </c:pt>
                <c:pt idx="1378">
                  <c:v>213.73193166885676</c:v>
                </c:pt>
                <c:pt idx="1379">
                  <c:v>211.43232588699078</c:v>
                </c:pt>
                <c:pt idx="1380">
                  <c:v>222.47043363994743</c:v>
                </c:pt>
                <c:pt idx="1381">
                  <c:v>215.5716162943495</c:v>
                </c:pt>
                <c:pt idx="1382">
                  <c:v>221.9119579500657</c:v>
                </c:pt>
                <c:pt idx="1383">
                  <c:v>228.25229960578181</c:v>
                </c:pt>
                <c:pt idx="1384">
                  <c:v>225.42706964520363</c:v>
                </c:pt>
                <c:pt idx="1385">
                  <c:v>234.62549277266754</c:v>
                </c:pt>
                <c:pt idx="1386">
                  <c:v>222.93035479632061</c:v>
                </c:pt>
                <c:pt idx="1387">
                  <c:v>211.82654402102492</c:v>
                </c:pt>
                <c:pt idx="1388">
                  <c:v>215.90013140604466</c:v>
                </c:pt>
                <c:pt idx="1389">
                  <c:v>229.0407358738502</c:v>
                </c:pt>
                <c:pt idx="1390">
                  <c:v>219.77660972404732</c:v>
                </c:pt>
                <c:pt idx="1391">
                  <c:v>219.05387647831802</c:v>
                </c:pt>
                <c:pt idx="1392">
                  <c:v>217.60840998685941</c:v>
                </c:pt>
                <c:pt idx="1393">
                  <c:v>209.46123521681997</c:v>
                </c:pt>
                <c:pt idx="1394">
                  <c:v>196.64914586070958</c:v>
                </c:pt>
                <c:pt idx="1395">
                  <c:v>208.93561103810777</c:v>
                </c:pt>
                <c:pt idx="1396">
                  <c:v>213.79763469119578</c:v>
                </c:pt>
                <c:pt idx="1397">
                  <c:v>218.00262812089355</c:v>
                </c:pt>
                <c:pt idx="1398">
                  <c:v>218.65965834428383</c:v>
                </c:pt>
                <c:pt idx="1399">
                  <c:v>224.2444152431012</c:v>
                </c:pt>
                <c:pt idx="1400">
                  <c:v>225.5584756898817</c:v>
                </c:pt>
                <c:pt idx="1401">
                  <c:v>218.46254927726673</c:v>
                </c:pt>
                <c:pt idx="1402">
                  <c:v>211.56373193166885</c:v>
                </c:pt>
                <c:pt idx="1403">
                  <c:v>206.30749014454662</c:v>
                </c:pt>
                <c:pt idx="1404">
                  <c:v>204.79632063074902</c:v>
                </c:pt>
                <c:pt idx="1405">
                  <c:v>204.40210249671483</c:v>
                </c:pt>
                <c:pt idx="1406">
                  <c:v>201.97109067017084</c:v>
                </c:pt>
                <c:pt idx="1407">
                  <c:v>202.33245729303547</c:v>
                </c:pt>
                <c:pt idx="1408">
                  <c:v>202.69382391590014</c:v>
                </c:pt>
                <c:pt idx="1409">
                  <c:v>203.35085413929042</c:v>
                </c:pt>
                <c:pt idx="1410">
                  <c:v>206.96452036793693</c:v>
                </c:pt>
                <c:pt idx="1411">
                  <c:v>202.69382391590014</c:v>
                </c:pt>
                <c:pt idx="1412">
                  <c:v>199.08015768725363</c:v>
                </c:pt>
                <c:pt idx="1413">
                  <c:v>197.10906701708277</c:v>
                </c:pt>
                <c:pt idx="1414">
                  <c:v>198.09461235216818</c:v>
                </c:pt>
                <c:pt idx="1415">
                  <c:v>201.37976346911955</c:v>
                </c:pt>
                <c:pt idx="1416">
                  <c:v>204.66491458607095</c:v>
                </c:pt>
                <c:pt idx="1417">
                  <c:v>204.20499342969774</c:v>
                </c:pt>
                <c:pt idx="1418">
                  <c:v>198.55453350854137</c:v>
                </c:pt>
                <c:pt idx="1419">
                  <c:v>200.91984231274637</c:v>
                </c:pt>
                <c:pt idx="1420">
                  <c:v>194.61235216819975</c:v>
                </c:pt>
                <c:pt idx="1421">
                  <c:v>182.8515111695138</c:v>
                </c:pt>
                <c:pt idx="1422">
                  <c:v>170.82785808147173</c:v>
                </c:pt>
                <c:pt idx="1423">
                  <c:v>180.35479632063075</c:v>
                </c:pt>
                <c:pt idx="1424">
                  <c:v>176.41261498028911</c:v>
                </c:pt>
                <c:pt idx="1425">
                  <c:v>174.77003942181341</c:v>
                </c:pt>
                <c:pt idx="1426">
                  <c:v>177.66097240473061</c:v>
                </c:pt>
                <c:pt idx="1427">
                  <c:v>180.02628120893561</c:v>
                </c:pt>
                <c:pt idx="1428">
                  <c:v>188.89618922470433</c:v>
                </c:pt>
                <c:pt idx="1429">
                  <c:v>184.55978975032852</c:v>
                </c:pt>
                <c:pt idx="1430">
                  <c:v>179.96057818659659</c:v>
                </c:pt>
                <c:pt idx="1431">
                  <c:v>169.44809461235218</c:v>
                </c:pt>
                <c:pt idx="1432">
                  <c:v>162.48357424441525</c:v>
                </c:pt>
                <c:pt idx="1433">
                  <c:v>163.20630749014452</c:v>
                </c:pt>
                <c:pt idx="1434">
                  <c:v>158.67279894875165</c:v>
                </c:pt>
                <c:pt idx="1435">
                  <c:v>163.79763469119578</c:v>
                </c:pt>
                <c:pt idx="1436">
                  <c:v>152.82522996057818</c:v>
                </c:pt>
                <c:pt idx="1437">
                  <c:v>145.13797634691196</c:v>
                </c:pt>
                <c:pt idx="1438">
                  <c:v>148.16031537450723</c:v>
                </c:pt>
                <c:pt idx="1439">
                  <c:v>152.75952693823916</c:v>
                </c:pt>
                <c:pt idx="1440">
                  <c:v>156.43889618922472</c:v>
                </c:pt>
                <c:pt idx="1441">
                  <c:v>159.65834428383707</c:v>
                </c:pt>
                <c:pt idx="1442">
                  <c:v>151.70827858081472</c:v>
                </c:pt>
                <c:pt idx="1443">
                  <c:v>145.86070959264129</c:v>
                </c:pt>
                <c:pt idx="1444">
                  <c:v>132.72010512483575</c:v>
                </c:pt>
                <c:pt idx="1445">
                  <c:v>134.69119579500656</c:v>
                </c:pt>
                <c:pt idx="1446">
                  <c:v>126.80683311432325</c:v>
                </c:pt>
                <c:pt idx="1447">
                  <c:v>128.44940867279894</c:v>
                </c:pt>
                <c:pt idx="1448">
                  <c:v>137.64783180026282</c:v>
                </c:pt>
                <c:pt idx="1449">
                  <c:v>141.91852825229961</c:v>
                </c:pt>
                <c:pt idx="1450">
                  <c:v>140.40735873850198</c:v>
                </c:pt>
                <c:pt idx="1451">
                  <c:v>138.63337713534824</c:v>
                </c:pt>
                <c:pt idx="1452">
                  <c:v>143.88961892247045</c:v>
                </c:pt>
                <c:pt idx="1453">
                  <c:v>145.36793692509855</c:v>
                </c:pt>
                <c:pt idx="1454">
                  <c:v>146.84625492772668</c:v>
                </c:pt>
                <c:pt idx="1455">
                  <c:v>146.51773981603154</c:v>
                </c:pt>
                <c:pt idx="1456">
                  <c:v>150.06570302233902</c:v>
                </c:pt>
                <c:pt idx="1457">
                  <c:v>147.96320630749017</c:v>
                </c:pt>
                <c:pt idx="1458">
                  <c:v>143.0354796320631</c:v>
                </c:pt>
                <c:pt idx="1459">
                  <c:v>144.3495400788436</c:v>
                </c:pt>
                <c:pt idx="1460">
                  <c:v>140.40735873850196</c:v>
                </c:pt>
                <c:pt idx="1461">
                  <c:v>132.06307490144548</c:v>
                </c:pt>
                <c:pt idx="1462">
                  <c:v>140.07884362680682</c:v>
                </c:pt>
                <c:pt idx="1463">
                  <c:v>145.00657030223391</c:v>
                </c:pt>
                <c:pt idx="1464">
                  <c:v>142.04993429697763</c:v>
                </c:pt>
                <c:pt idx="1465">
                  <c:v>145.53219448094612</c:v>
                </c:pt>
                <c:pt idx="1466">
                  <c:v>138.56767411300922</c:v>
                </c:pt>
                <c:pt idx="1467">
                  <c:v>144.67805519053877</c:v>
                </c:pt>
                <c:pt idx="1468">
                  <c:v>132.98291721419187</c:v>
                </c:pt>
                <c:pt idx="1469">
                  <c:v>125.4270696452037</c:v>
                </c:pt>
                <c:pt idx="1470">
                  <c:v>123.65308804204993</c:v>
                </c:pt>
                <c:pt idx="1471">
                  <c:v>123.12746386333772</c:v>
                </c:pt>
                <c:pt idx="1472">
                  <c:v>119.05387647831797</c:v>
                </c:pt>
                <c:pt idx="1473">
                  <c:v>114.45466491458608</c:v>
                </c:pt>
                <c:pt idx="1474">
                  <c:v>121.81340341655715</c:v>
                </c:pt>
                <c:pt idx="1475">
                  <c:v>117.08278580814716</c:v>
                </c:pt>
                <c:pt idx="1476">
                  <c:v>112.81208935611039</c:v>
                </c:pt>
                <c:pt idx="1477">
                  <c:v>124.63863337713533</c:v>
                </c:pt>
                <c:pt idx="1478">
                  <c:v>115.37450722733247</c:v>
                </c:pt>
                <c:pt idx="1479">
                  <c:v>120.76215505913274</c:v>
                </c:pt>
                <c:pt idx="1480">
                  <c:v>124.31011826544021</c:v>
                </c:pt>
                <c:pt idx="1481">
                  <c:v>112.6149802890933</c:v>
                </c:pt>
                <c:pt idx="1482">
                  <c:v>115.5059132720105</c:v>
                </c:pt>
                <c:pt idx="1483">
                  <c:v>118.39684625492774</c:v>
                </c:pt>
                <c:pt idx="1484">
                  <c:v>107.88436268068332</c:v>
                </c:pt>
                <c:pt idx="1485">
                  <c:v>113.7976346911958</c:v>
                </c:pt>
                <c:pt idx="1486">
                  <c:v>107.55584756898816</c:v>
                </c:pt>
                <c:pt idx="1487">
                  <c:v>119.25098554533507</c:v>
                </c:pt>
                <c:pt idx="1488">
                  <c:v>126.08409986859394</c:v>
                </c:pt>
                <c:pt idx="1489">
                  <c:v>128.90932982917212</c:v>
                </c:pt>
                <c:pt idx="1490">
                  <c:v>131.2089356110381</c:v>
                </c:pt>
                <c:pt idx="1491">
                  <c:v>113.27201051248358</c:v>
                </c:pt>
                <c:pt idx="1492">
                  <c:v>120.82785808147175</c:v>
                </c:pt>
                <c:pt idx="1493">
                  <c:v>132.91721419185279</c:v>
                </c:pt>
                <c:pt idx="1494">
                  <c:v>125.95269382391591</c:v>
                </c:pt>
                <c:pt idx="1495">
                  <c:v>118.06833114323257</c:v>
                </c:pt>
                <c:pt idx="1496">
                  <c:v>110.18396846254929</c:v>
                </c:pt>
                <c:pt idx="1497">
                  <c:v>106.43889618922472</c:v>
                </c:pt>
                <c:pt idx="1498">
                  <c:v>116.75427069645205</c:v>
                </c:pt>
                <c:pt idx="1499">
                  <c:v>100.9855453350854</c:v>
                </c:pt>
                <c:pt idx="1500">
                  <c:v>92.247043363994749</c:v>
                </c:pt>
                <c:pt idx="1501">
                  <c:v>91.458607095926411</c:v>
                </c:pt>
                <c:pt idx="1502">
                  <c:v>93.593955321944804</c:v>
                </c:pt>
                <c:pt idx="1503">
                  <c:v>95.729303547963198</c:v>
                </c:pt>
                <c:pt idx="1504">
                  <c:v>104.92772667542707</c:v>
                </c:pt>
                <c:pt idx="1505">
                  <c:v>97.634691195795014</c:v>
                </c:pt>
                <c:pt idx="1506">
                  <c:v>102.49671484888304</c:v>
                </c:pt>
                <c:pt idx="1507">
                  <c:v>101.97109067017084</c:v>
                </c:pt>
                <c:pt idx="1508">
                  <c:v>112.48357424441522</c:v>
                </c:pt>
                <c:pt idx="1509">
                  <c:v>112.81208935611039</c:v>
                </c:pt>
                <c:pt idx="1510">
                  <c:v>115.44021024967148</c:v>
                </c:pt>
                <c:pt idx="1511">
                  <c:v>124.31011826544021</c:v>
                </c:pt>
                <c:pt idx="1512">
                  <c:v>124.9671484888305</c:v>
                </c:pt>
                <c:pt idx="1513">
                  <c:v>124.9671484888305</c:v>
                </c:pt>
              </c:numCache>
            </c:numRef>
          </c:val>
          <c:smooth val="0"/>
          <c:extLst>
            <c:ext xmlns:c16="http://schemas.microsoft.com/office/drawing/2014/chart" uri="{C3380CC4-5D6E-409C-BE32-E72D297353CC}">
              <c16:uniqueId val="{00000000-5C39-4B6E-B0D9-71F32B3A5485}"/>
            </c:ext>
          </c:extLst>
        </c:ser>
        <c:ser>
          <c:idx val="2"/>
          <c:order val="1"/>
          <c:tx>
            <c:v>Precio FO4 SNI EPP</c:v>
          </c:tx>
          <c:spPr>
            <a:ln w="38100">
              <a:solidFill>
                <a:schemeClr val="accent5"/>
              </a:solidFill>
            </a:ln>
          </c:spPr>
          <c:marker>
            <c:symbol val="none"/>
          </c:marker>
          <c:cat>
            <c:numRef>
              <c:f>Fuel!$C$184:$C$1697</c:f>
              <c:numCache>
                <c:formatCode>m/d/yyyy</c:formatCode>
                <c:ptCount val="1514"/>
                <c:pt idx="0">
                  <c:v>44546</c:v>
                </c:pt>
                <c:pt idx="1">
                  <c:v>44545</c:v>
                </c:pt>
                <c:pt idx="2">
                  <c:v>44544</c:v>
                </c:pt>
                <c:pt idx="3">
                  <c:v>44543</c:v>
                </c:pt>
                <c:pt idx="4">
                  <c:v>44540</c:v>
                </c:pt>
                <c:pt idx="5">
                  <c:v>44539</c:v>
                </c:pt>
                <c:pt idx="6">
                  <c:v>44538</c:v>
                </c:pt>
                <c:pt idx="7">
                  <c:v>44537</c:v>
                </c:pt>
                <c:pt idx="8">
                  <c:v>44536</c:v>
                </c:pt>
                <c:pt idx="9">
                  <c:v>44533</c:v>
                </c:pt>
                <c:pt idx="10">
                  <c:v>44532</c:v>
                </c:pt>
                <c:pt idx="11">
                  <c:v>44531</c:v>
                </c:pt>
                <c:pt idx="12">
                  <c:v>44530</c:v>
                </c:pt>
                <c:pt idx="13">
                  <c:v>44529</c:v>
                </c:pt>
                <c:pt idx="14">
                  <c:v>44524</c:v>
                </c:pt>
                <c:pt idx="15">
                  <c:v>44523</c:v>
                </c:pt>
                <c:pt idx="16">
                  <c:v>44522</c:v>
                </c:pt>
                <c:pt idx="17">
                  <c:v>44519</c:v>
                </c:pt>
                <c:pt idx="18">
                  <c:v>44518</c:v>
                </c:pt>
                <c:pt idx="19">
                  <c:v>44517</c:v>
                </c:pt>
                <c:pt idx="20">
                  <c:v>44516</c:v>
                </c:pt>
                <c:pt idx="21">
                  <c:v>44515</c:v>
                </c:pt>
                <c:pt idx="22">
                  <c:v>44512</c:v>
                </c:pt>
                <c:pt idx="23">
                  <c:v>44511</c:v>
                </c:pt>
                <c:pt idx="24">
                  <c:v>44510</c:v>
                </c:pt>
                <c:pt idx="25">
                  <c:v>44509</c:v>
                </c:pt>
                <c:pt idx="26">
                  <c:v>44508</c:v>
                </c:pt>
                <c:pt idx="27">
                  <c:v>44505</c:v>
                </c:pt>
                <c:pt idx="28">
                  <c:v>44504</c:v>
                </c:pt>
                <c:pt idx="29">
                  <c:v>44503</c:v>
                </c:pt>
                <c:pt idx="30">
                  <c:v>44502</c:v>
                </c:pt>
                <c:pt idx="31">
                  <c:v>44501</c:v>
                </c:pt>
                <c:pt idx="32">
                  <c:v>44498</c:v>
                </c:pt>
                <c:pt idx="33">
                  <c:v>44497</c:v>
                </c:pt>
                <c:pt idx="34">
                  <c:v>44496</c:v>
                </c:pt>
                <c:pt idx="35">
                  <c:v>44495</c:v>
                </c:pt>
                <c:pt idx="36">
                  <c:v>44494</c:v>
                </c:pt>
                <c:pt idx="37">
                  <c:v>44491</c:v>
                </c:pt>
                <c:pt idx="38">
                  <c:v>44490</c:v>
                </c:pt>
                <c:pt idx="39">
                  <c:v>44489</c:v>
                </c:pt>
                <c:pt idx="40">
                  <c:v>44488</c:v>
                </c:pt>
                <c:pt idx="41">
                  <c:v>44487</c:v>
                </c:pt>
                <c:pt idx="42">
                  <c:v>44484</c:v>
                </c:pt>
                <c:pt idx="43">
                  <c:v>44483</c:v>
                </c:pt>
                <c:pt idx="44">
                  <c:v>44482</c:v>
                </c:pt>
                <c:pt idx="45">
                  <c:v>44481</c:v>
                </c:pt>
                <c:pt idx="46">
                  <c:v>44480</c:v>
                </c:pt>
                <c:pt idx="47">
                  <c:v>44477</c:v>
                </c:pt>
                <c:pt idx="48">
                  <c:v>44476</c:v>
                </c:pt>
                <c:pt idx="49">
                  <c:v>44475</c:v>
                </c:pt>
                <c:pt idx="50">
                  <c:v>44474</c:v>
                </c:pt>
                <c:pt idx="51">
                  <c:v>44473</c:v>
                </c:pt>
                <c:pt idx="52">
                  <c:v>44470</c:v>
                </c:pt>
                <c:pt idx="53">
                  <c:v>44469</c:v>
                </c:pt>
                <c:pt idx="54">
                  <c:v>44468</c:v>
                </c:pt>
                <c:pt idx="55">
                  <c:v>44467</c:v>
                </c:pt>
                <c:pt idx="56">
                  <c:v>44464</c:v>
                </c:pt>
                <c:pt idx="57">
                  <c:v>44463</c:v>
                </c:pt>
                <c:pt idx="58">
                  <c:v>44462</c:v>
                </c:pt>
                <c:pt idx="59">
                  <c:v>44461</c:v>
                </c:pt>
                <c:pt idx="60">
                  <c:v>44460</c:v>
                </c:pt>
                <c:pt idx="61">
                  <c:v>44459</c:v>
                </c:pt>
                <c:pt idx="62">
                  <c:v>44456</c:v>
                </c:pt>
                <c:pt idx="63">
                  <c:v>44455</c:v>
                </c:pt>
                <c:pt idx="64">
                  <c:v>44454</c:v>
                </c:pt>
                <c:pt idx="65">
                  <c:v>44453</c:v>
                </c:pt>
                <c:pt idx="66">
                  <c:v>44452</c:v>
                </c:pt>
                <c:pt idx="67">
                  <c:v>44449</c:v>
                </c:pt>
                <c:pt idx="68">
                  <c:v>44448</c:v>
                </c:pt>
                <c:pt idx="69">
                  <c:v>44447</c:v>
                </c:pt>
                <c:pt idx="70">
                  <c:v>44446</c:v>
                </c:pt>
                <c:pt idx="71">
                  <c:v>44445</c:v>
                </c:pt>
                <c:pt idx="72">
                  <c:v>44442</c:v>
                </c:pt>
                <c:pt idx="73">
                  <c:v>44441</c:v>
                </c:pt>
                <c:pt idx="74">
                  <c:v>44440</c:v>
                </c:pt>
                <c:pt idx="75">
                  <c:v>44439</c:v>
                </c:pt>
                <c:pt idx="76">
                  <c:v>44438</c:v>
                </c:pt>
                <c:pt idx="77">
                  <c:v>44435</c:v>
                </c:pt>
                <c:pt idx="78">
                  <c:v>44434</c:v>
                </c:pt>
                <c:pt idx="79">
                  <c:v>44433</c:v>
                </c:pt>
                <c:pt idx="80">
                  <c:v>44432</c:v>
                </c:pt>
                <c:pt idx="81">
                  <c:v>44431</c:v>
                </c:pt>
                <c:pt idx="82">
                  <c:v>44428</c:v>
                </c:pt>
                <c:pt idx="83">
                  <c:v>44427</c:v>
                </c:pt>
                <c:pt idx="84">
                  <c:v>44426</c:v>
                </c:pt>
                <c:pt idx="85">
                  <c:v>44425</c:v>
                </c:pt>
                <c:pt idx="86">
                  <c:v>44424</c:v>
                </c:pt>
                <c:pt idx="87">
                  <c:v>44421</c:v>
                </c:pt>
                <c:pt idx="88">
                  <c:v>44420</c:v>
                </c:pt>
                <c:pt idx="89">
                  <c:v>44419</c:v>
                </c:pt>
                <c:pt idx="90">
                  <c:v>44418</c:v>
                </c:pt>
                <c:pt idx="91">
                  <c:v>44417</c:v>
                </c:pt>
                <c:pt idx="92">
                  <c:v>44414</c:v>
                </c:pt>
                <c:pt idx="93">
                  <c:v>44413</c:v>
                </c:pt>
                <c:pt idx="94">
                  <c:v>44412</c:v>
                </c:pt>
                <c:pt idx="95">
                  <c:v>44411</c:v>
                </c:pt>
                <c:pt idx="96">
                  <c:v>44410</c:v>
                </c:pt>
                <c:pt idx="97">
                  <c:v>44407</c:v>
                </c:pt>
                <c:pt idx="98">
                  <c:v>44406</c:v>
                </c:pt>
                <c:pt idx="99">
                  <c:v>44405</c:v>
                </c:pt>
                <c:pt idx="100">
                  <c:v>44404</c:v>
                </c:pt>
                <c:pt idx="101">
                  <c:v>44403</c:v>
                </c:pt>
                <c:pt idx="102">
                  <c:v>44400</c:v>
                </c:pt>
                <c:pt idx="103">
                  <c:v>44399</c:v>
                </c:pt>
                <c:pt idx="104">
                  <c:v>44398</c:v>
                </c:pt>
                <c:pt idx="105">
                  <c:v>44397</c:v>
                </c:pt>
                <c:pt idx="106">
                  <c:v>44396</c:v>
                </c:pt>
                <c:pt idx="107">
                  <c:v>44393</c:v>
                </c:pt>
                <c:pt idx="108">
                  <c:v>44392</c:v>
                </c:pt>
                <c:pt idx="109">
                  <c:v>44391</c:v>
                </c:pt>
                <c:pt idx="110">
                  <c:v>44390</c:v>
                </c:pt>
                <c:pt idx="111">
                  <c:v>44389</c:v>
                </c:pt>
                <c:pt idx="112">
                  <c:v>44386</c:v>
                </c:pt>
                <c:pt idx="113">
                  <c:v>44385</c:v>
                </c:pt>
                <c:pt idx="114">
                  <c:v>44384</c:v>
                </c:pt>
                <c:pt idx="115">
                  <c:v>44383</c:v>
                </c:pt>
                <c:pt idx="116">
                  <c:v>44382</c:v>
                </c:pt>
                <c:pt idx="117">
                  <c:v>44379</c:v>
                </c:pt>
                <c:pt idx="118">
                  <c:v>44378</c:v>
                </c:pt>
                <c:pt idx="119">
                  <c:v>44377</c:v>
                </c:pt>
                <c:pt idx="120">
                  <c:v>44376</c:v>
                </c:pt>
                <c:pt idx="121">
                  <c:v>44375</c:v>
                </c:pt>
                <c:pt idx="122">
                  <c:v>44372</c:v>
                </c:pt>
                <c:pt idx="123">
                  <c:v>44371</c:v>
                </c:pt>
                <c:pt idx="124">
                  <c:v>44370</c:v>
                </c:pt>
                <c:pt idx="125">
                  <c:v>44369</c:v>
                </c:pt>
                <c:pt idx="126">
                  <c:v>44368</c:v>
                </c:pt>
                <c:pt idx="127">
                  <c:v>44365</c:v>
                </c:pt>
                <c:pt idx="128">
                  <c:v>44364</c:v>
                </c:pt>
                <c:pt idx="129">
                  <c:v>44363</c:v>
                </c:pt>
                <c:pt idx="130">
                  <c:v>44362</c:v>
                </c:pt>
                <c:pt idx="131">
                  <c:v>44361</c:v>
                </c:pt>
                <c:pt idx="132">
                  <c:v>44358</c:v>
                </c:pt>
                <c:pt idx="133">
                  <c:v>44357</c:v>
                </c:pt>
                <c:pt idx="134">
                  <c:v>44350</c:v>
                </c:pt>
                <c:pt idx="135">
                  <c:v>44349</c:v>
                </c:pt>
                <c:pt idx="136">
                  <c:v>44348</c:v>
                </c:pt>
                <c:pt idx="137">
                  <c:v>44347</c:v>
                </c:pt>
                <c:pt idx="138">
                  <c:v>44344</c:v>
                </c:pt>
                <c:pt idx="139">
                  <c:v>44343</c:v>
                </c:pt>
                <c:pt idx="140">
                  <c:v>44342</c:v>
                </c:pt>
                <c:pt idx="141">
                  <c:v>44341</c:v>
                </c:pt>
                <c:pt idx="142">
                  <c:v>44340</c:v>
                </c:pt>
                <c:pt idx="143">
                  <c:v>44337</c:v>
                </c:pt>
                <c:pt idx="144">
                  <c:v>44336</c:v>
                </c:pt>
                <c:pt idx="145">
                  <c:v>44335</c:v>
                </c:pt>
                <c:pt idx="146">
                  <c:v>44334</c:v>
                </c:pt>
                <c:pt idx="147">
                  <c:v>44333</c:v>
                </c:pt>
                <c:pt idx="148">
                  <c:v>44330</c:v>
                </c:pt>
                <c:pt idx="149">
                  <c:v>44329</c:v>
                </c:pt>
                <c:pt idx="150">
                  <c:v>44328</c:v>
                </c:pt>
                <c:pt idx="151">
                  <c:v>44327</c:v>
                </c:pt>
                <c:pt idx="152">
                  <c:v>44326</c:v>
                </c:pt>
                <c:pt idx="153">
                  <c:v>44323</c:v>
                </c:pt>
                <c:pt idx="154">
                  <c:v>44322</c:v>
                </c:pt>
                <c:pt idx="155">
                  <c:v>44321</c:v>
                </c:pt>
                <c:pt idx="156">
                  <c:v>44320</c:v>
                </c:pt>
                <c:pt idx="157">
                  <c:v>44319</c:v>
                </c:pt>
                <c:pt idx="158">
                  <c:v>44316</c:v>
                </c:pt>
                <c:pt idx="159">
                  <c:v>44315</c:v>
                </c:pt>
                <c:pt idx="160">
                  <c:v>44314</c:v>
                </c:pt>
                <c:pt idx="161">
                  <c:v>44313</c:v>
                </c:pt>
                <c:pt idx="162">
                  <c:v>44312</c:v>
                </c:pt>
                <c:pt idx="163">
                  <c:v>44309</c:v>
                </c:pt>
                <c:pt idx="164">
                  <c:v>44308</c:v>
                </c:pt>
                <c:pt idx="165">
                  <c:v>44307</c:v>
                </c:pt>
                <c:pt idx="166">
                  <c:v>44306</c:v>
                </c:pt>
                <c:pt idx="167">
                  <c:v>44305</c:v>
                </c:pt>
                <c:pt idx="168">
                  <c:v>44302</c:v>
                </c:pt>
                <c:pt idx="169">
                  <c:v>44301</c:v>
                </c:pt>
                <c:pt idx="170">
                  <c:v>44300</c:v>
                </c:pt>
                <c:pt idx="171">
                  <c:v>44299</c:v>
                </c:pt>
                <c:pt idx="172">
                  <c:v>44298</c:v>
                </c:pt>
                <c:pt idx="173">
                  <c:v>44295</c:v>
                </c:pt>
                <c:pt idx="174">
                  <c:v>44294</c:v>
                </c:pt>
                <c:pt idx="175">
                  <c:v>44293</c:v>
                </c:pt>
                <c:pt idx="176">
                  <c:v>44292</c:v>
                </c:pt>
                <c:pt idx="177">
                  <c:v>44291</c:v>
                </c:pt>
                <c:pt idx="178">
                  <c:v>44288</c:v>
                </c:pt>
                <c:pt idx="179">
                  <c:v>44287</c:v>
                </c:pt>
                <c:pt idx="180">
                  <c:v>44286</c:v>
                </c:pt>
                <c:pt idx="181">
                  <c:v>44285</c:v>
                </c:pt>
                <c:pt idx="182">
                  <c:v>44284</c:v>
                </c:pt>
                <c:pt idx="183">
                  <c:v>44281</c:v>
                </c:pt>
                <c:pt idx="184">
                  <c:v>44280</c:v>
                </c:pt>
                <c:pt idx="185">
                  <c:v>44279</c:v>
                </c:pt>
                <c:pt idx="186">
                  <c:v>44278</c:v>
                </c:pt>
                <c:pt idx="187">
                  <c:v>44277</c:v>
                </c:pt>
                <c:pt idx="188">
                  <c:v>44274</c:v>
                </c:pt>
                <c:pt idx="189">
                  <c:v>44273</c:v>
                </c:pt>
                <c:pt idx="190">
                  <c:v>44272</c:v>
                </c:pt>
                <c:pt idx="191">
                  <c:v>44271</c:v>
                </c:pt>
                <c:pt idx="192">
                  <c:v>44270</c:v>
                </c:pt>
                <c:pt idx="193">
                  <c:v>44267</c:v>
                </c:pt>
                <c:pt idx="194">
                  <c:v>44266</c:v>
                </c:pt>
                <c:pt idx="195">
                  <c:v>44265</c:v>
                </c:pt>
                <c:pt idx="196">
                  <c:v>44264</c:v>
                </c:pt>
                <c:pt idx="197">
                  <c:v>44263</c:v>
                </c:pt>
                <c:pt idx="198">
                  <c:v>44260</c:v>
                </c:pt>
                <c:pt idx="199">
                  <c:v>44259</c:v>
                </c:pt>
                <c:pt idx="200">
                  <c:v>44258</c:v>
                </c:pt>
                <c:pt idx="201">
                  <c:v>44257</c:v>
                </c:pt>
                <c:pt idx="202">
                  <c:v>44256</c:v>
                </c:pt>
                <c:pt idx="203">
                  <c:v>44253</c:v>
                </c:pt>
                <c:pt idx="204">
                  <c:v>44252</c:v>
                </c:pt>
                <c:pt idx="205">
                  <c:v>44251</c:v>
                </c:pt>
                <c:pt idx="206">
                  <c:v>44250</c:v>
                </c:pt>
                <c:pt idx="207">
                  <c:v>44249</c:v>
                </c:pt>
                <c:pt idx="208">
                  <c:v>44246</c:v>
                </c:pt>
                <c:pt idx="209">
                  <c:v>44245</c:v>
                </c:pt>
                <c:pt idx="210">
                  <c:v>44244</c:v>
                </c:pt>
                <c:pt idx="211">
                  <c:v>44243</c:v>
                </c:pt>
                <c:pt idx="212">
                  <c:v>44242</c:v>
                </c:pt>
                <c:pt idx="213">
                  <c:v>44239</c:v>
                </c:pt>
                <c:pt idx="214">
                  <c:v>44238</c:v>
                </c:pt>
                <c:pt idx="215">
                  <c:v>44237</c:v>
                </c:pt>
                <c:pt idx="216">
                  <c:v>44236</c:v>
                </c:pt>
                <c:pt idx="217">
                  <c:v>44235</c:v>
                </c:pt>
                <c:pt idx="218">
                  <c:v>44232</c:v>
                </c:pt>
                <c:pt idx="219">
                  <c:v>44231</c:v>
                </c:pt>
                <c:pt idx="220">
                  <c:v>44230</c:v>
                </c:pt>
                <c:pt idx="221">
                  <c:v>44229</c:v>
                </c:pt>
                <c:pt idx="222">
                  <c:v>44228</c:v>
                </c:pt>
                <c:pt idx="223">
                  <c:v>44225</c:v>
                </c:pt>
                <c:pt idx="224">
                  <c:v>44224</c:v>
                </c:pt>
                <c:pt idx="225">
                  <c:v>44223</c:v>
                </c:pt>
                <c:pt idx="226">
                  <c:v>44222</c:v>
                </c:pt>
                <c:pt idx="227">
                  <c:v>44221</c:v>
                </c:pt>
                <c:pt idx="228">
                  <c:v>44218</c:v>
                </c:pt>
                <c:pt idx="229">
                  <c:v>44217</c:v>
                </c:pt>
                <c:pt idx="230">
                  <c:v>44216</c:v>
                </c:pt>
                <c:pt idx="231">
                  <c:v>44215</c:v>
                </c:pt>
                <c:pt idx="232">
                  <c:v>44214</c:v>
                </c:pt>
                <c:pt idx="233">
                  <c:v>44211</c:v>
                </c:pt>
                <c:pt idx="234">
                  <c:v>44210</c:v>
                </c:pt>
                <c:pt idx="235">
                  <c:v>44209</c:v>
                </c:pt>
                <c:pt idx="236">
                  <c:v>44208</c:v>
                </c:pt>
                <c:pt idx="237">
                  <c:v>44207</c:v>
                </c:pt>
                <c:pt idx="238">
                  <c:v>44204</c:v>
                </c:pt>
                <c:pt idx="239">
                  <c:v>44203</c:v>
                </c:pt>
                <c:pt idx="240">
                  <c:v>44202</c:v>
                </c:pt>
                <c:pt idx="241">
                  <c:v>44201</c:v>
                </c:pt>
                <c:pt idx="242">
                  <c:v>44200</c:v>
                </c:pt>
                <c:pt idx="243">
                  <c:v>44196</c:v>
                </c:pt>
                <c:pt idx="244">
                  <c:v>44195</c:v>
                </c:pt>
                <c:pt idx="245">
                  <c:v>44194</c:v>
                </c:pt>
                <c:pt idx="246">
                  <c:v>44193</c:v>
                </c:pt>
                <c:pt idx="247">
                  <c:v>44189</c:v>
                </c:pt>
                <c:pt idx="248">
                  <c:v>44188</c:v>
                </c:pt>
                <c:pt idx="249">
                  <c:v>44187</c:v>
                </c:pt>
                <c:pt idx="250">
                  <c:v>44186</c:v>
                </c:pt>
                <c:pt idx="251">
                  <c:v>44183</c:v>
                </c:pt>
                <c:pt idx="252">
                  <c:v>44182</c:v>
                </c:pt>
                <c:pt idx="253">
                  <c:v>44181</c:v>
                </c:pt>
                <c:pt idx="254">
                  <c:v>44180</c:v>
                </c:pt>
                <c:pt idx="255">
                  <c:v>44179</c:v>
                </c:pt>
                <c:pt idx="256">
                  <c:v>44176</c:v>
                </c:pt>
                <c:pt idx="257">
                  <c:v>44175</c:v>
                </c:pt>
                <c:pt idx="258">
                  <c:v>44174</c:v>
                </c:pt>
                <c:pt idx="259">
                  <c:v>44173</c:v>
                </c:pt>
                <c:pt idx="260">
                  <c:v>44172</c:v>
                </c:pt>
                <c:pt idx="261">
                  <c:v>44169</c:v>
                </c:pt>
                <c:pt idx="262">
                  <c:v>44168</c:v>
                </c:pt>
                <c:pt idx="263">
                  <c:v>44167</c:v>
                </c:pt>
                <c:pt idx="264">
                  <c:v>44166</c:v>
                </c:pt>
                <c:pt idx="265">
                  <c:v>44165</c:v>
                </c:pt>
                <c:pt idx="266">
                  <c:v>44162</c:v>
                </c:pt>
                <c:pt idx="267">
                  <c:v>44161</c:v>
                </c:pt>
                <c:pt idx="268">
                  <c:v>44160</c:v>
                </c:pt>
                <c:pt idx="269">
                  <c:v>44159</c:v>
                </c:pt>
                <c:pt idx="270">
                  <c:v>44158</c:v>
                </c:pt>
                <c:pt idx="271">
                  <c:v>44155</c:v>
                </c:pt>
                <c:pt idx="272">
                  <c:v>44154</c:v>
                </c:pt>
                <c:pt idx="273">
                  <c:v>44153</c:v>
                </c:pt>
                <c:pt idx="274">
                  <c:v>44152</c:v>
                </c:pt>
                <c:pt idx="275">
                  <c:v>44151</c:v>
                </c:pt>
                <c:pt idx="276">
                  <c:v>44148</c:v>
                </c:pt>
                <c:pt idx="277">
                  <c:v>44147</c:v>
                </c:pt>
                <c:pt idx="278">
                  <c:v>44146</c:v>
                </c:pt>
                <c:pt idx="279">
                  <c:v>44145</c:v>
                </c:pt>
                <c:pt idx="280">
                  <c:v>44144</c:v>
                </c:pt>
                <c:pt idx="281">
                  <c:v>44141</c:v>
                </c:pt>
                <c:pt idx="282">
                  <c:v>44140</c:v>
                </c:pt>
                <c:pt idx="283">
                  <c:v>44139</c:v>
                </c:pt>
                <c:pt idx="284">
                  <c:v>44138</c:v>
                </c:pt>
                <c:pt idx="285">
                  <c:v>44137</c:v>
                </c:pt>
                <c:pt idx="286">
                  <c:v>44134</c:v>
                </c:pt>
                <c:pt idx="287">
                  <c:v>44133</c:v>
                </c:pt>
                <c:pt idx="288">
                  <c:v>44132</c:v>
                </c:pt>
                <c:pt idx="289">
                  <c:v>44131</c:v>
                </c:pt>
                <c:pt idx="290">
                  <c:v>44130</c:v>
                </c:pt>
                <c:pt idx="291">
                  <c:v>44127</c:v>
                </c:pt>
                <c:pt idx="292">
                  <c:v>44126</c:v>
                </c:pt>
                <c:pt idx="293">
                  <c:v>44125</c:v>
                </c:pt>
                <c:pt idx="294">
                  <c:v>44124</c:v>
                </c:pt>
                <c:pt idx="295">
                  <c:v>44123</c:v>
                </c:pt>
                <c:pt idx="296">
                  <c:v>44120</c:v>
                </c:pt>
                <c:pt idx="297">
                  <c:v>44119</c:v>
                </c:pt>
                <c:pt idx="298">
                  <c:v>44118</c:v>
                </c:pt>
                <c:pt idx="299">
                  <c:v>44117</c:v>
                </c:pt>
                <c:pt idx="300">
                  <c:v>44116</c:v>
                </c:pt>
                <c:pt idx="301">
                  <c:v>44113</c:v>
                </c:pt>
                <c:pt idx="302">
                  <c:v>44112</c:v>
                </c:pt>
                <c:pt idx="303">
                  <c:v>44111</c:v>
                </c:pt>
                <c:pt idx="304">
                  <c:v>44110</c:v>
                </c:pt>
                <c:pt idx="305">
                  <c:v>44109</c:v>
                </c:pt>
                <c:pt idx="306">
                  <c:v>44106</c:v>
                </c:pt>
                <c:pt idx="307">
                  <c:v>44105</c:v>
                </c:pt>
                <c:pt idx="308">
                  <c:v>44104</c:v>
                </c:pt>
                <c:pt idx="309">
                  <c:v>44103</c:v>
                </c:pt>
                <c:pt idx="310">
                  <c:v>44102</c:v>
                </c:pt>
                <c:pt idx="311">
                  <c:v>44099</c:v>
                </c:pt>
                <c:pt idx="312">
                  <c:v>44098</c:v>
                </c:pt>
                <c:pt idx="313">
                  <c:v>44097</c:v>
                </c:pt>
                <c:pt idx="314">
                  <c:v>44096</c:v>
                </c:pt>
                <c:pt idx="315">
                  <c:v>44095</c:v>
                </c:pt>
                <c:pt idx="316">
                  <c:v>44092</c:v>
                </c:pt>
                <c:pt idx="317">
                  <c:v>44091</c:v>
                </c:pt>
                <c:pt idx="318">
                  <c:v>44090</c:v>
                </c:pt>
                <c:pt idx="319">
                  <c:v>44089</c:v>
                </c:pt>
                <c:pt idx="320">
                  <c:v>44088</c:v>
                </c:pt>
                <c:pt idx="321">
                  <c:v>44085</c:v>
                </c:pt>
                <c:pt idx="322">
                  <c:v>44084</c:v>
                </c:pt>
                <c:pt idx="323">
                  <c:v>44083</c:v>
                </c:pt>
                <c:pt idx="324">
                  <c:v>44082</c:v>
                </c:pt>
                <c:pt idx="325">
                  <c:v>44081</c:v>
                </c:pt>
                <c:pt idx="326">
                  <c:v>44078</c:v>
                </c:pt>
                <c:pt idx="327">
                  <c:v>44077</c:v>
                </c:pt>
                <c:pt idx="328">
                  <c:v>44076</c:v>
                </c:pt>
                <c:pt idx="329">
                  <c:v>44075</c:v>
                </c:pt>
                <c:pt idx="330">
                  <c:v>44074</c:v>
                </c:pt>
                <c:pt idx="331">
                  <c:v>44071</c:v>
                </c:pt>
                <c:pt idx="332">
                  <c:v>44070</c:v>
                </c:pt>
                <c:pt idx="333">
                  <c:v>44069</c:v>
                </c:pt>
                <c:pt idx="334">
                  <c:v>44068</c:v>
                </c:pt>
                <c:pt idx="335">
                  <c:v>44067</c:v>
                </c:pt>
                <c:pt idx="336">
                  <c:v>44064</c:v>
                </c:pt>
                <c:pt idx="337">
                  <c:v>44063</c:v>
                </c:pt>
                <c:pt idx="338">
                  <c:v>44062</c:v>
                </c:pt>
                <c:pt idx="339">
                  <c:v>44061</c:v>
                </c:pt>
                <c:pt idx="340">
                  <c:v>44060</c:v>
                </c:pt>
                <c:pt idx="341">
                  <c:v>44057</c:v>
                </c:pt>
                <c:pt idx="342">
                  <c:v>44056</c:v>
                </c:pt>
                <c:pt idx="343">
                  <c:v>44055</c:v>
                </c:pt>
                <c:pt idx="344">
                  <c:v>44054</c:v>
                </c:pt>
                <c:pt idx="345">
                  <c:v>44053</c:v>
                </c:pt>
                <c:pt idx="346">
                  <c:v>44050</c:v>
                </c:pt>
                <c:pt idx="347">
                  <c:v>44049</c:v>
                </c:pt>
                <c:pt idx="348">
                  <c:v>44048</c:v>
                </c:pt>
                <c:pt idx="349">
                  <c:v>44047</c:v>
                </c:pt>
                <c:pt idx="350">
                  <c:v>44046</c:v>
                </c:pt>
                <c:pt idx="351">
                  <c:v>44043</c:v>
                </c:pt>
                <c:pt idx="352">
                  <c:v>44042</c:v>
                </c:pt>
                <c:pt idx="353">
                  <c:v>44041</c:v>
                </c:pt>
                <c:pt idx="354">
                  <c:v>44040</c:v>
                </c:pt>
                <c:pt idx="355">
                  <c:v>44039</c:v>
                </c:pt>
                <c:pt idx="356">
                  <c:v>44036</c:v>
                </c:pt>
                <c:pt idx="357">
                  <c:v>44035</c:v>
                </c:pt>
                <c:pt idx="358">
                  <c:v>44034</c:v>
                </c:pt>
                <c:pt idx="359">
                  <c:v>44033</c:v>
                </c:pt>
                <c:pt idx="360">
                  <c:v>44032</c:v>
                </c:pt>
                <c:pt idx="361">
                  <c:v>44029</c:v>
                </c:pt>
                <c:pt idx="362">
                  <c:v>44028</c:v>
                </c:pt>
                <c:pt idx="363">
                  <c:v>44027</c:v>
                </c:pt>
                <c:pt idx="364">
                  <c:v>44026</c:v>
                </c:pt>
                <c:pt idx="365">
                  <c:v>44025</c:v>
                </c:pt>
                <c:pt idx="366">
                  <c:v>44022</c:v>
                </c:pt>
                <c:pt idx="367">
                  <c:v>44021</c:v>
                </c:pt>
                <c:pt idx="368">
                  <c:v>44020</c:v>
                </c:pt>
                <c:pt idx="369">
                  <c:v>44019</c:v>
                </c:pt>
                <c:pt idx="370">
                  <c:v>44018</c:v>
                </c:pt>
                <c:pt idx="371">
                  <c:v>44015</c:v>
                </c:pt>
                <c:pt idx="372">
                  <c:v>44014</c:v>
                </c:pt>
                <c:pt idx="373">
                  <c:v>44013</c:v>
                </c:pt>
                <c:pt idx="374">
                  <c:v>44012</c:v>
                </c:pt>
                <c:pt idx="375">
                  <c:v>44011</c:v>
                </c:pt>
                <c:pt idx="376">
                  <c:v>44008</c:v>
                </c:pt>
                <c:pt idx="377">
                  <c:v>44007</c:v>
                </c:pt>
                <c:pt idx="378">
                  <c:v>44006</c:v>
                </c:pt>
                <c:pt idx="379">
                  <c:v>44005</c:v>
                </c:pt>
                <c:pt idx="380">
                  <c:v>44004</c:v>
                </c:pt>
                <c:pt idx="381">
                  <c:v>44001</c:v>
                </c:pt>
                <c:pt idx="382">
                  <c:v>44000</c:v>
                </c:pt>
                <c:pt idx="383">
                  <c:v>43999</c:v>
                </c:pt>
                <c:pt idx="384">
                  <c:v>43998</c:v>
                </c:pt>
                <c:pt idx="385">
                  <c:v>43997</c:v>
                </c:pt>
                <c:pt idx="386">
                  <c:v>43994</c:v>
                </c:pt>
                <c:pt idx="387">
                  <c:v>43993</c:v>
                </c:pt>
                <c:pt idx="388">
                  <c:v>43992</c:v>
                </c:pt>
                <c:pt idx="389">
                  <c:v>43991</c:v>
                </c:pt>
                <c:pt idx="390">
                  <c:v>43990</c:v>
                </c:pt>
                <c:pt idx="391">
                  <c:v>43987</c:v>
                </c:pt>
                <c:pt idx="392">
                  <c:v>43986</c:v>
                </c:pt>
                <c:pt idx="393">
                  <c:v>43985</c:v>
                </c:pt>
                <c:pt idx="394">
                  <c:v>43984</c:v>
                </c:pt>
                <c:pt idx="395">
                  <c:v>43983</c:v>
                </c:pt>
                <c:pt idx="396">
                  <c:v>43980</c:v>
                </c:pt>
                <c:pt idx="397">
                  <c:v>43979</c:v>
                </c:pt>
                <c:pt idx="398">
                  <c:v>43978</c:v>
                </c:pt>
                <c:pt idx="399">
                  <c:v>43977</c:v>
                </c:pt>
                <c:pt idx="400">
                  <c:v>43973</c:v>
                </c:pt>
                <c:pt idx="401">
                  <c:v>43972</c:v>
                </c:pt>
                <c:pt idx="402">
                  <c:v>43971</c:v>
                </c:pt>
                <c:pt idx="403">
                  <c:v>43970</c:v>
                </c:pt>
                <c:pt idx="404">
                  <c:v>43969</c:v>
                </c:pt>
                <c:pt idx="405">
                  <c:v>43966</c:v>
                </c:pt>
                <c:pt idx="406">
                  <c:v>43965</c:v>
                </c:pt>
                <c:pt idx="407">
                  <c:v>43964</c:v>
                </c:pt>
                <c:pt idx="408">
                  <c:v>43963</c:v>
                </c:pt>
                <c:pt idx="409">
                  <c:v>43962</c:v>
                </c:pt>
                <c:pt idx="410">
                  <c:v>43959</c:v>
                </c:pt>
                <c:pt idx="411">
                  <c:v>43958</c:v>
                </c:pt>
                <c:pt idx="412">
                  <c:v>43957</c:v>
                </c:pt>
                <c:pt idx="413">
                  <c:v>43956</c:v>
                </c:pt>
                <c:pt idx="414">
                  <c:v>43955</c:v>
                </c:pt>
                <c:pt idx="415">
                  <c:v>43952</c:v>
                </c:pt>
                <c:pt idx="416">
                  <c:v>43951</c:v>
                </c:pt>
                <c:pt idx="417">
                  <c:v>43950</c:v>
                </c:pt>
                <c:pt idx="418">
                  <c:v>43949</c:v>
                </c:pt>
                <c:pt idx="419">
                  <c:v>43948</c:v>
                </c:pt>
                <c:pt idx="420">
                  <c:v>43945</c:v>
                </c:pt>
                <c:pt idx="421">
                  <c:v>43944</c:v>
                </c:pt>
                <c:pt idx="422">
                  <c:v>43943</c:v>
                </c:pt>
                <c:pt idx="423">
                  <c:v>43942</c:v>
                </c:pt>
                <c:pt idx="424">
                  <c:v>43941</c:v>
                </c:pt>
                <c:pt idx="425">
                  <c:v>43938</c:v>
                </c:pt>
                <c:pt idx="426">
                  <c:v>43937</c:v>
                </c:pt>
                <c:pt idx="427">
                  <c:v>43936</c:v>
                </c:pt>
                <c:pt idx="428">
                  <c:v>43935</c:v>
                </c:pt>
                <c:pt idx="429">
                  <c:v>43934</c:v>
                </c:pt>
                <c:pt idx="430">
                  <c:v>43930</c:v>
                </c:pt>
                <c:pt idx="431">
                  <c:v>43929</c:v>
                </c:pt>
                <c:pt idx="432">
                  <c:v>43928</c:v>
                </c:pt>
                <c:pt idx="433">
                  <c:v>43927</c:v>
                </c:pt>
                <c:pt idx="434">
                  <c:v>43924</c:v>
                </c:pt>
                <c:pt idx="435">
                  <c:v>43923</c:v>
                </c:pt>
                <c:pt idx="436">
                  <c:v>43922</c:v>
                </c:pt>
                <c:pt idx="437">
                  <c:v>43921</c:v>
                </c:pt>
                <c:pt idx="438">
                  <c:v>43920</c:v>
                </c:pt>
                <c:pt idx="439">
                  <c:v>43917</c:v>
                </c:pt>
                <c:pt idx="440">
                  <c:v>43916</c:v>
                </c:pt>
                <c:pt idx="441">
                  <c:v>43915</c:v>
                </c:pt>
                <c:pt idx="442">
                  <c:v>43914</c:v>
                </c:pt>
                <c:pt idx="443">
                  <c:v>43913</c:v>
                </c:pt>
                <c:pt idx="444">
                  <c:v>43910</c:v>
                </c:pt>
                <c:pt idx="445">
                  <c:v>43909</c:v>
                </c:pt>
                <c:pt idx="446">
                  <c:v>43908</c:v>
                </c:pt>
                <c:pt idx="447">
                  <c:v>43907</c:v>
                </c:pt>
                <c:pt idx="448">
                  <c:v>43906</c:v>
                </c:pt>
                <c:pt idx="449">
                  <c:v>43903</c:v>
                </c:pt>
                <c:pt idx="450">
                  <c:v>43902</c:v>
                </c:pt>
                <c:pt idx="451">
                  <c:v>43901</c:v>
                </c:pt>
                <c:pt idx="452">
                  <c:v>43900</c:v>
                </c:pt>
                <c:pt idx="453">
                  <c:v>43899</c:v>
                </c:pt>
                <c:pt idx="454">
                  <c:v>43896</c:v>
                </c:pt>
                <c:pt idx="455">
                  <c:v>43895</c:v>
                </c:pt>
                <c:pt idx="456">
                  <c:v>43894</c:v>
                </c:pt>
                <c:pt idx="457">
                  <c:v>43893</c:v>
                </c:pt>
                <c:pt idx="458">
                  <c:v>43892</c:v>
                </c:pt>
                <c:pt idx="459">
                  <c:v>43889</c:v>
                </c:pt>
                <c:pt idx="460">
                  <c:v>43888</c:v>
                </c:pt>
                <c:pt idx="461">
                  <c:v>43887</c:v>
                </c:pt>
                <c:pt idx="462">
                  <c:v>43886</c:v>
                </c:pt>
                <c:pt idx="463">
                  <c:v>43885</c:v>
                </c:pt>
                <c:pt idx="464">
                  <c:v>43882</c:v>
                </c:pt>
                <c:pt idx="465">
                  <c:v>43881</c:v>
                </c:pt>
                <c:pt idx="466">
                  <c:v>43880</c:v>
                </c:pt>
                <c:pt idx="467">
                  <c:v>43879</c:v>
                </c:pt>
                <c:pt idx="468">
                  <c:v>43875</c:v>
                </c:pt>
                <c:pt idx="469">
                  <c:v>43874</c:v>
                </c:pt>
                <c:pt idx="470">
                  <c:v>43873</c:v>
                </c:pt>
                <c:pt idx="471">
                  <c:v>43872</c:v>
                </c:pt>
                <c:pt idx="472">
                  <c:v>43871</c:v>
                </c:pt>
                <c:pt idx="473">
                  <c:v>43868</c:v>
                </c:pt>
                <c:pt idx="474">
                  <c:v>43867</c:v>
                </c:pt>
                <c:pt idx="475">
                  <c:v>43866</c:v>
                </c:pt>
                <c:pt idx="476">
                  <c:v>43865</c:v>
                </c:pt>
                <c:pt idx="477">
                  <c:v>43864</c:v>
                </c:pt>
                <c:pt idx="478">
                  <c:v>43861</c:v>
                </c:pt>
                <c:pt idx="479">
                  <c:v>43860</c:v>
                </c:pt>
                <c:pt idx="480">
                  <c:v>43859</c:v>
                </c:pt>
                <c:pt idx="481">
                  <c:v>43858</c:v>
                </c:pt>
                <c:pt idx="482">
                  <c:v>43857</c:v>
                </c:pt>
                <c:pt idx="483">
                  <c:v>43854</c:v>
                </c:pt>
                <c:pt idx="484">
                  <c:v>43853</c:v>
                </c:pt>
                <c:pt idx="485">
                  <c:v>43852</c:v>
                </c:pt>
                <c:pt idx="486">
                  <c:v>43851</c:v>
                </c:pt>
                <c:pt idx="487">
                  <c:v>43847</c:v>
                </c:pt>
                <c:pt idx="488">
                  <c:v>43846</c:v>
                </c:pt>
                <c:pt idx="489">
                  <c:v>43845</c:v>
                </c:pt>
                <c:pt idx="490">
                  <c:v>43844</c:v>
                </c:pt>
                <c:pt idx="491">
                  <c:v>43843</c:v>
                </c:pt>
                <c:pt idx="492">
                  <c:v>43840</c:v>
                </c:pt>
                <c:pt idx="493">
                  <c:v>43839</c:v>
                </c:pt>
                <c:pt idx="494">
                  <c:v>43838</c:v>
                </c:pt>
                <c:pt idx="495">
                  <c:v>43837</c:v>
                </c:pt>
                <c:pt idx="496">
                  <c:v>43836</c:v>
                </c:pt>
                <c:pt idx="497">
                  <c:v>43833</c:v>
                </c:pt>
                <c:pt idx="498">
                  <c:v>43832</c:v>
                </c:pt>
                <c:pt idx="499">
                  <c:v>43830</c:v>
                </c:pt>
                <c:pt idx="500">
                  <c:v>43829</c:v>
                </c:pt>
                <c:pt idx="501">
                  <c:v>43826</c:v>
                </c:pt>
                <c:pt idx="502">
                  <c:v>43825</c:v>
                </c:pt>
                <c:pt idx="503">
                  <c:v>43823</c:v>
                </c:pt>
                <c:pt idx="504">
                  <c:v>43822</c:v>
                </c:pt>
                <c:pt idx="505">
                  <c:v>43819</c:v>
                </c:pt>
                <c:pt idx="506">
                  <c:v>43818</c:v>
                </c:pt>
                <c:pt idx="507">
                  <c:v>43817</c:v>
                </c:pt>
                <c:pt idx="508">
                  <c:v>43816</c:v>
                </c:pt>
                <c:pt idx="509">
                  <c:v>43815</c:v>
                </c:pt>
                <c:pt idx="510">
                  <c:v>43812</c:v>
                </c:pt>
                <c:pt idx="511">
                  <c:v>43811</c:v>
                </c:pt>
                <c:pt idx="512">
                  <c:v>43810</c:v>
                </c:pt>
                <c:pt idx="513">
                  <c:v>43809</c:v>
                </c:pt>
                <c:pt idx="514">
                  <c:v>43808</c:v>
                </c:pt>
                <c:pt idx="515">
                  <c:v>43805</c:v>
                </c:pt>
                <c:pt idx="516">
                  <c:v>43804</c:v>
                </c:pt>
                <c:pt idx="517">
                  <c:v>43803</c:v>
                </c:pt>
                <c:pt idx="518">
                  <c:v>43802</c:v>
                </c:pt>
                <c:pt idx="519">
                  <c:v>43801</c:v>
                </c:pt>
                <c:pt idx="520">
                  <c:v>43796</c:v>
                </c:pt>
                <c:pt idx="521">
                  <c:v>43795</c:v>
                </c:pt>
                <c:pt idx="522">
                  <c:v>43794</c:v>
                </c:pt>
                <c:pt idx="523">
                  <c:v>43791</c:v>
                </c:pt>
                <c:pt idx="524">
                  <c:v>43790</c:v>
                </c:pt>
                <c:pt idx="525">
                  <c:v>43789</c:v>
                </c:pt>
                <c:pt idx="526">
                  <c:v>43788</c:v>
                </c:pt>
                <c:pt idx="527">
                  <c:v>43787</c:v>
                </c:pt>
                <c:pt idx="528">
                  <c:v>43784</c:v>
                </c:pt>
                <c:pt idx="529">
                  <c:v>43783</c:v>
                </c:pt>
                <c:pt idx="530">
                  <c:v>43782</c:v>
                </c:pt>
                <c:pt idx="531">
                  <c:v>43781</c:v>
                </c:pt>
                <c:pt idx="532">
                  <c:v>43780</c:v>
                </c:pt>
                <c:pt idx="533">
                  <c:v>43777</c:v>
                </c:pt>
                <c:pt idx="534">
                  <c:v>43776</c:v>
                </c:pt>
                <c:pt idx="535">
                  <c:v>43775</c:v>
                </c:pt>
                <c:pt idx="536">
                  <c:v>43774</c:v>
                </c:pt>
                <c:pt idx="537">
                  <c:v>43773</c:v>
                </c:pt>
                <c:pt idx="538">
                  <c:v>43770</c:v>
                </c:pt>
                <c:pt idx="539">
                  <c:v>43769</c:v>
                </c:pt>
                <c:pt idx="540">
                  <c:v>43768</c:v>
                </c:pt>
                <c:pt idx="541">
                  <c:v>43767</c:v>
                </c:pt>
                <c:pt idx="542">
                  <c:v>43766</c:v>
                </c:pt>
                <c:pt idx="543">
                  <c:v>43763</c:v>
                </c:pt>
                <c:pt idx="544">
                  <c:v>43762</c:v>
                </c:pt>
                <c:pt idx="545">
                  <c:v>43761</c:v>
                </c:pt>
                <c:pt idx="546">
                  <c:v>43760</c:v>
                </c:pt>
                <c:pt idx="547">
                  <c:v>43759</c:v>
                </c:pt>
                <c:pt idx="548">
                  <c:v>43756</c:v>
                </c:pt>
                <c:pt idx="549">
                  <c:v>43755</c:v>
                </c:pt>
                <c:pt idx="550">
                  <c:v>43754</c:v>
                </c:pt>
                <c:pt idx="551">
                  <c:v>43753</c:v>
                </c:pt>
                <c:pt idx="552">
                  <c:v>43752</c:v>
                </c:pt>
                <c:pt idx="553">
                  <c:v>43749</c:v>
                </c:pt>
                <c:pt idx="554">
                  <c:v>43748</c:v>
                </c:pt>
                <c:pt idx="555">
                  <c:v>43747</c:v>
                </c:pt>
                <c:pt idx="556">
                  <c:v>43746</c:v>
                </c:pt>
                <c:pt idx="557">
                  <c:v>43745</c:v>
                </c:pt>
                <c:pt idx="558">
                  <c:v>43742</c:v>
                </c:pt>
                <c:pt idx="559">
                  <c:v>43741</c:v>
                </c:pt>
                <c:pt idx="560">
                  <c:v>43740</c:v>
                </c:pt>
                <c:pt idx="561">
                  <c:v>43739</c:v>
                </c:pt>
                <c:pt idx="562">
                  <c:v>43738</c:v>
                </c:pt>
                <c:pt idx="563">
                  <c:v>43735</c:v>
                </c:pt>
                <c:pt idx="564">
                  <c:v>43734</c:v>
                </c:pt>
                <c:pt idx="565">
                  <c:v>43733</c:v>
                </c:pt>
                <c:pt idx="566">
                  <c:v>43732</c:v>
                </c:pt>
                <c:pt idx="567">
                  <c:v>43731</c:v>
                </c:pt>
                <c:pt idx="568">
                  <c:v>43728</c:v>
                </c:pt>
                <c:pt idx="569">
                  <c:v>43727</c:v>
                </c:pt>
                <c:pt idx="570">
                  <c:v>43726</c:v>
                </c:pt>
                <c:pt idx="571">
                  <c:v>43725</c:v>
                </c:pt>
                <c:pt idx="572">
                  <c:v>43724</c:v>
                </c:pt>
                <c:pt idx="573">
                  <c:v>43721</c:v>
                </c:pt>
                <c:pt idx="574">
                  <c:v>43720</c:v>
                </c:pt>
                <c:pt idx="575">
                  <c:v>43719</c:v>
                </c:pt>
                <c:pt idx="576">
                  <c:v>43718</c:v>
                </c:pt>
                <c:pt idx="577">
                  <c:v>43717</c:v>
                </c:pt>
                <c:pt idx="578">
                  <c:v>43714</c:v>
                </c:pt>
                <c:pt idx="579">
                  <c:v>43713</c:v>
                </c:pt>
                <c:pt idx="580">
                  <c:v>43712</c:v>
                </c:pt>
                <c:pt idx="581">
                  <c:v>43711</c:v>
                </c:pt>
                <c:pt idx="582">
                  <c:v>43710</c:v>
                </c:pt>
                <c:pt idx="583">
                  <c:v>43707</c:v>
                </c:pt>
                <c:pt idx="584">
                  <c:v>43706</c:v>
                </c:pt>
                <c:pt idx="585">
                  <c:v>43705</c:v>
                </c:pt>
                <c:pt idx="586">
                  <c:v>43704</c:v>
                </c:pt>
                <c:pt idx="587">
                  <c:v>43703</c:v>
                </c:pt>
                <c:pt idx="588">
                  <c:v>43700</c:v>
                </c:pt>
                <c:pt idx="589">
                  <c:v>43699</c:v>
                </c:pt>
                <c:pt idx="590">
                  <c:v>43698</c:v>
                </c:pt>
                <c:pt idx="591">
                  <c:v>43697</c:v>
                </c:pt>
                <c:pt idx="592">
                  <c:v>43696</c:v>
                </c:pt>
                <c:pt idx="593">
                  <c:v>43693</c:v>
                </c:pt>
                <c:pt idx="594">
                  <c:v>43692</c:v>
                </c:pt>
                <c:pt idx="595">
                  <c:v>43691</c:v>
                </c:pt>
                <c:pt idx="596">
                  <c:v>43690</c:v>
                </c:pt>
                <c:pt idx="597">
                  <c:v>43689</c:v>
                </c:pt>
                <c:pt idx="598">
                  <c:v>43686</c:v>
                </c:pt>
                <c:pt idx="599">
                  <c:v>43685</c:v>
                </c:pt>
                <c:pt idx="600">
                  <c:v>43684</c:v>
                </c:pt>
                <c:pt idx="601">
                  <c:v>43683</c:v>
                </c:pt>
                <c:pt idx="602">
                  <c:v>43682</c:v>
                </c:pt>
                <c:pt idx="603">
                  <c:v>43679</c:v>
                </c:pt>
                <c:pt idx="604">
                  <c:v>43678</c:v>
                </c:pt>
                <c:pt idx="605">
                  <c:v>43677</c:v>
                </c:pt>
                <c:pt idx="606">
                  <c:v>43676</c:v>
                </c:pt>
                <c:pt idx="607">
                  <c:v>43675</c:v>
                </c:pt>
                <c:pt idx="608">
                  <c:v>43672</c:v>
                </c:pt>
                <c:pt idx="609">
                  <c:v>43671</c:v>
                </c:pt>
                <c:pt idx="610">
                  <c:v>43670</c:v>
                </c:pt>
                <c:pt idx="611">
                  <c:v>43669</c:v>
                </c:pt>
                <c:pt idx="612">
                  <c:v>43668</c:v>
                </c:pt>
                <c:pt idx="613">
                  <c:v>43665</c:v>
                </c:pt>
                <c:pt idx="614">
                  <c:v>43664</c:v>
                </c:pt>
                <c:pt idx="615">
                  <c:v>43663</c:v>
                </c:pt>
                <c:pt idx="616">
                  <c:v>43662</c:v>
                </c:pt>
                <c:pt idx="617">
                  <c:v>43661</c:v>
                </c:pt>
                <c:pt idx="618">
                  <c:v>43658</c:v>
                </c:pt>
                <c:pt idx="619">
                  <c:v>43657</c:v>
                </c:pt>
                <c:pt idx="620">
                  <c:v>43656</c:v>
                </c:pt>
                <c:pt idx="621">
                  <c:v>43655</c:v>
                </c:pt>
                <c:pt idx="622">
                  <c:v>43654</c:v>
                </c:pt>
                <c:pt idx="623">
                  <c:v>43651</c:v>
                </c:pt>
                <c:pt idx="624">
                  <c:v>43650</c:v>
                </c:pt>
                <c:pt idx="625">
                  <c:v>43649</c:v>
                </c:pt>
                <c:pt idx="626">
                  <c:v>43648</c:v>
                </c:pt>
                <c:pt idx="627">
                  <c:v>43647</c:v>
                </c:pt>
                <c:pt idx="628">
                  <c:v>43644</c:v>
                </c:pt>
                <c:pt idx="629">
                  <c:v>43643</c:v>
                </c:pt>
                <c:pt idx="630">
                  <c:v>43642</c:v>
                </c:pt>
                <c:pt idx="631">
                  <c:v>43641</c:v>
                </c:pt>
                <c:pt idx="632">
                  <c:v>43640</c:v>
                </c:pt>
                <c:pt idx="633">
                  <c:v>43637</c:v>
                </c:pt>
                <c:pt idx="634">
                  <c:v>43636</c:v>
                </c:pt>
                <c:pt idx="635">
                  <c:v>43635</c:v>
                </c:pt>
                <c:pt idx="636">
                  <c:v>43634</c:v>
                </c:pt>
                <c:pt idx="637">
                  <c:v>43633</c:v>
                </c:pt>
                <c:pt idx="638">
                  <c:v>43630</c:v>
                </c:pt>
                <c:pt idx="639">
                  <c:v>43629</c:v>
                </c:pt>
                <c:pt idx="640">
                  <c:v>43628</c:v>
                </c:pt>
                <c:pt idx="641">
                  <c:v>43627</c:v>
                </c:pt>
                <c:pt idx="642">
                  <c:v>43626</c:v>
                </c:pt>
                <c:pt idx="643">
                  <c:v>43623</c:v>
                </c:pt>
                <c:pt idx="644">
                  <c:v>43622</c:v>
                </c:pt>
                <c:pt idx="645">
                  <c:v>43621</c:v>
                </c:pt>
                <c:pt idx="646">
                  <c:v>43620</c:v>
                </c:pt>
                <c:pt idx="647">
                  <c:v>43619</c:v>
                </c:pt>
                <c:pt idx="648">
                  <c:v>43616</c:v>
                </c:pt>
                <c:pt idx="649">
                  <c:v>43615</c:v>
                </c:pt>
                <c:pt idx="650">
                  <c:v>43614</c:v>
                </c:pt>
                <c:pt idx="651">
                  <c:v>43613</c:v>
                </c:pt>
                <c:pt idx="652">
                  <c:v>43612</c:v>
                </c:pt>
                <c:pt idx="653">
                  <c:v>43609</c:v>
                </c:pt>
                <c:pt idx="654">
                  <c:v>43608</c:v>
                </c:pt>
                <c:pt idx="655">
                  <c:v>43607</c:v>
                </c:pt>
                <c:pt idx="656">
                  <c:v>43606</c:v>
                </c:pt>
                <c:pt idx="657">
                  <c:v>43605</c:v>
                </c:pt>
                <c:pt idx="658">
                  <c:v>43602</c:v>
                </c:pt>
                <c:pt idx="659">
                  <c:v>43601</c:v>
                </c:pt>
                <c:pt idx="660">
                  <c:v>43600</c:v>
                </c:pt>
                <c:pt idx="661">
                  <c:v>43599</c:v>
                </c:pt>
                <c:pt idx="662">
                  <c:v>43598</c:v>
                </c:pt>
                <c:pt idx="663">
                  <c:v>43595</c:v>
                </c:pt>
                <c:pt idx="664">
                  <c:v>43594</c:v>
                </c:pt>
                <c:pt idx="665">
                  <c:v>43593</c:v>
                </c:pt>
                <c:pt idx="666">
                  <c:v>43592</c:v>
                </c:pt>
                <c:pt idx="667">
                  <c:v>43591</c:v>
                </c:pt>
                <c:pt idx="668">
                  <c:v>43588</c:v>
                </c:pt>
                <c:pt idx="669">
                  <c:v>43587</c:v>
                </c:pt>
                <c:pt idx="670">
                  <c:v>43586</c:v>
                </c:pt>
                <c:pt idx="671">
                  <c:v>43585</c:v>
                </c:pt>
                <c:pt idx="672">
                  <c:v>43584</c:v>
                </c:pt>
                <c:pt idx="673">
                  <c:v>43581</c:v>
                </c:pt>
                <c:pt idx="674">
                  <c:v>43580</c:v>
                </c:pt>
                <c:pt idx="675">
                  <c:v>43579</c:v>
                </c:pt>
                <c:pt idx="676">
                  <c:v>43578</c:v>
                </c:pt>
                <c:pt idx="677">
                  <c:v>43577</c:v>
                </c:pt>
                <c:pt idx="678">
                  <c:v>43574</c:v>
                </c:pt>
                <c:pt idx="679">
                  <c:v>43573</c:v>
                </c:pt>
                <c:pt idx="680">
                  <c:v>43572</c:v>
                </c:pt>
                <c:pt idx="681">
                  <c:v>43571</c:v>
                </c:pt>
                <c:pt idx="682">
                  <c:v>43570</c:v>
                </c:pt>
                <c:pt idx="683">
                  <c:v>43567</c:v>
                </c:pt>
                <c:pt idx="684">
                  <c:v>43566</c:v>
                </c:pt>
                <c:pt idx="685">
                  <c:v>43565</c:v>
                </c:pt>
                <c:pt idx="686">
                  <c:v>43564</c:v>
                </c:pt>
                <c:pt idx="687">
                  <c:v>43563</c:v>
                </c:pt>
                <c:pt idx="688">
                  <c:v>43560</c:v>
                </c:pt>
                <c:pt idx="689">
                  <c:v>43559</c:v>
                </c:pt>
                <c:pt idx="690">
                  <c:v>43558</c:v>
                </c:pt>
                <c:pt idx="691">
                  <c:v>43557</c:v>
                </c:pt>
                <c:pt idx="692">
                  <c:v>43556</c:v>
                </c:pt>
                <c:pt idx="693">
                  <c:v>43553</c:v>
                </c:pt>
                <c:pt idx="694">
                  <c:v>43552</c:v>
                </c:pt>
                <c:pt idx="695">
                  <c:v>43551</c:v>
                </c:pt>
                <c:pt idx="696">
                  <c:v>43550</c:v>
                </c:pt>
                <c:pt idx="697">
                  <c:v>43549</c:v>
                </c:pt>
                <c:pt idx="698">
                  <c:v>43546</c:v>
                </c:pt>
                <c:pt idx="699">
                  <c:v>43545</c:v>
                </c:pt>
                <c:pt idx="700">
                  <c:v>43544</c:v>
                </c:pt>
                <c:pt idx="701">
                  <c:v>43543</c:v>
                </c:pt>
                <c:pt idx="702">
                  <c:v>43542</c:v>
                </c:pt>
                <c:pt idx="703">
                  <c:v>43539</c:v>
                </c:pt>
                <c:pt idx="704">
                  <c:v>43538</c:v>
                </c:pt>
                <c:pt idx="705">
                  <c:v>43537</c:v>
                </c:pt>
                <c:pt idx="706">
                  <c:v>43536</c:v>
                </c:pt>
                <c:pt idx="707">
                  <c:v>43535</c:v>
                </c:pt>
                <c:pt idx="708">
                  <c:v>43532</c:v>
                </c:pt>
                <c:pt idx="709">
                  <c:v>43531</c:v>
                </c:pt>
                <c:pt idx="710">
                  <c:v>43530</c:v>
                </c:pt>
                <c:pt idx="711">
                  <c:v>43529</c:v>
                </c:pt>
                <c:pt idx="712">
                  <c:v>43528</c:v>
                </c:pt>
                <c:pt idx="713">
                  <c:v>43525</c:v>
                </c:pt>
                <c:pt idx="714">
                  <c:v>43524</c:v>
                </c:pt>
                <c:pt idx="715">
                  <c:v>43523</c:v>
                </c:pt>
                <c:pt idx="716">
                  <c:v>43522</c:v>
                </c:pt>
                <c:pt idx="717">
                  <c:v>43521</c:v>
                </c:pt>
                <c:pt idx="718">
                  <c:v>43518</c:v>
                </c:pt>
                <c:pt idx="719">
                  <c:v>43517</c:v>
                </c:pt>
                <c:pt idx="720">
                  <c:v>43516</c:v>
                </c:pt>
                <c:pt idx="721">
                  <c:v>43515</c:v>
                </c:pt>
                <c:pt idx="722">
                  <c:v>43514</c:v>
                </c:pt>
                <c:pt idx="723">
                  <c:v>43511</c:v>
                </c:pt>
                <c:pt idx="724">
                  <c:v>43510</c:v>
                </c:pt>
                <c:pt idx="725">
                  <c:v>43509</c:v>
                </c:pt>
                <c:pt idx="726">
                  <c:v>43508</c:v>
                </c:pt>
                <c:pt idx="727">
                  <c:v>43507</c:v>
                </c:pt>
                <c:pt idx="728">
                  <c:v>43504</c:v>
                </c:pt>
                <c:pt idx="729">
                  <c:v>43503</c:v>
                </c:pt>
                <c:pt idx="730">
                  <c:v>43502</c:v>
                </c:pt>
                <c:pt idx="731">
                  <c:v>43501</c:v>
                </c:pt>
                <c:pt idx="732">
                  <c:v>43500</c:v>
                </c:pt>
                <c:pt idx="733">
                  <c:v>43497</c:v>
                </c:pt>
                <c:pt idx="734">
                  <c:v>43496</c:v>
                </c:pt>
                <c:pt idx="735">
                  <c:v>43495</c:v>
                </c:pt>
                <c:pt idx="736">
                  <c:v>43494</c:v>
                </c:pt>
                <c:pt idx="737">
                  <c:v>43493</c:v>
                </c:pt>
                <c:pt idx="738">
                  <c:v>43490</c:v>
                </c:pt>
                <c:pt idx="739">
                  <c:v>43489</c:v>
                </c:pt>
                <c:pt idx="740">
                  <c:v>43488</c:v>
                </c:pt>
                <c:pt idx="741">
                  <c:v>43487</c:v>
                </c:pt>
                <c:pt idx="742">
                  <c:v>43486</c:v>
                </c:pt>
                <c:pt idx="743">
                  <c:v>43483</c:v>
                </c:pt>
                <c:pt idx="744">
                  <c:v>43482</c:v>
                </c:pt>
                <c:pt idx="745">
                  <c:v>43481</c:v>
                </c:pt>
                <c:pt idx="746">
                  <c:v>43480</c:v>
                </c:pt>
                <c:pt idx="747">
                  <c:v>43479</c:v>
                </c:pt>
                <c:pt idx="748">
                  <c:v>43476</c:v>
                </c:pt>
                <c:pt idx="749">
                  <c:v>43475</c:v>
                </c:pt>
                <c:pt idx="750">
                  <c:v>43474</c:v>
                </c:pt>
                <c:pt idx="751">
                  <c:v>43473</c:v>
                </c:pt>
                <c:pt idx="752">
                  <c:v>43472</c:v>
                </c:pt>
                <c:pt idx="753">
                  <c:v>43469</c:v>
                </c:pt>
                <c:pt idx="754">
                  <c:v>43468</c:v>
                </c:pt>
                <c:pt idx="755">
                  <c:v>43467</c:v>
                </c:pt>
                <c:pt idx="756">
                  <c:v>43462</c:v>
                </c:pt>
                <c:pt idx="757">
                  <c:v>43461</c:v>
                </c:pt>
                <c:pt idx="758">
                  <c:v>43460</c:v>
                </c:pt>
                <c:pt idx="759">
                  <c:v>43455</c:v>
                </c:pt>
                <c:pt idx="760">
                  <c:v>43454</c:v>
                </c:pt>
                <c:pt idx="761">
                  <c:v>43453</c:v>
                </c:pt>
                <c:pt idx="762">
                  <c:v>43452</c:v>
                </c:pt>
                <c:pt idx="763">
                  <c:v>43451</c:v>
                </c:pt>
                <c:pt idx="764">
                  <c:v>43448</c:v>
                </c:pt>
                <c:pt idx="765">
                  <c:v>43447</c:v>
                </c:pt>
                <c:pt idx="766">
                  <c:v>43446</c:v>
                </c:pt>
                <c:pt idx="767">
                  <c:v>43445</c:v>
                </c:pt>
                <c:pt idx="768">
                  <c:v>43444</c:v>
                </c:pt>
                <c:pt idx="769">
                  <c:v>43441</c:v>
                </c:pt>
                <c:pt idx="770">
                  <c:v>43440</c:v>
                </c:pt>
                <c:pt idx="771">
                  <c:v>43439</c:v>
                </c:pt>
                <c:pt idx="772">
                  <c:v>43438</c:v>
                </c:pt>
                <c:pt idx="773">
                  <c:v>43437</c:v>
                </c:pt>
                <c:pt idx="774">
                  <c:v>43434</c:v>
                </c:pt>
                <c:pt idx="775">
                  <c:v>43433</c:v>
                </c:pt>
                <c:pt idx="776">
                  <c:v>43432</c:v>
                </c:pt>
                <c:pt idx="777">
                  <c:v>43431</c:v>
                </c:pt>
                <c:pt idx="778">
                  <c:v>43430</c:v>
                </c:pt>
                <c:pt idx="779">
                  <c:v>43425</c:v>
                </c:pt>
                <c:pt idx="780">
                  <c:v>43424</c:v>
                </c:pt>
                <c:pt idx="781">
                  <c:v>43423</c:v>
                </c:pt>
                <c:pt idx="782">
                  <c:v>43420</c:v>
                </c:pt>
                <c:pt idx="783">
                  <c:v>43419</c:v>
                </c:pt>
                <c:pt idx="784">
                  <c:v>43418</c:v>
                </c:pt>
                <c:pt idx="785">
                  <c:v>43417</c:v>
                </c:pt>
                <c:pt idx="786">
                  <c:v>43416</c:v>
                </c:pt>
                <c:pt idx="787">
                  <c:v>43413</c:v>
                </c:pt>
                <c:pt idx="788">
                  <c:v>43412</c:v>
                </c:pt>
                <c:pt idx="789">
                  <c:v>43411</c:v>
                </c:pt>
                <c:pt idx="790">
                  <c:v>43410</c:v>
                </c:pt>
                <c:pt idx="791">
                  <c:v>43409</c:v>
                </c:pt>
                <c:pt idx="792">
                  <c:v>43406</c:v>
                </c:pt>
                <c:pt idx="793">
                  <c:v>43405</c:v>
                </c:pt>
                <c:pt idx="794">
                  <c:v>43404</c:v>
                </c:pt>
                <c:pt idx="795">
                  <c:v>43403</c:v>
                </c:pt>
                <c:pt idx="796">
                  <c:v>43402</c:v>
                </c:pt>
                <c:pt idx="797">
                  <c:v>43399</c:v>
                </c:pt>
                <c:pt idx="798">
                  <c:v>43398</c:v>
                </c:pt>
                <c:pt idx="799">
                  <c:v>43397</c:v>
                </c:pt>
                <c:pt idx="800">
                  <c:v>43396</c:v>
                </c:pt>
                <c:pt idx="801">
                  <c:v>43395</c:v>
                </c:pt>
                <c:pt idx="802">
                  <c:v>43392</c:v>
                </c:pt>
                <c:pt idx="803">
                  <c:v>43391</c:v>
                </c:pt>
                <c:pt idx="804">
                  <c:v>43390</c:v>
                </c:pt>
                <c:pt idx="805">
                  <c:v>43389</c:v>
                </c:pt>
                <c:pt idx="806">
                  <c:v>43388</c:v>
                </c:pt>
                <c:pt idx="807">
                  <c:v>43385</c:v>
                </c:pt>
                <c:pt idx="808">
                  <c:v>43384</c:v>
                </c:pt>
                <c:pt idx="809">
                  <c:v>43383</c:v>
                </c:pt>
                <c:pt idx="810">
                  <c:v>43382</c:v>
                </c:pt>
                <c:pt idx="811">
                  <c:v>43381</c:v>
                </c:pt>
                <c:pt idx="812">
                  <c:v>43378</c:v>
                </c:pt>
                <c:pt idx="813">
                  <c:v>43377</c:v>
                </c:pt>
                <c:pt idx="814">
                  <c:v>43376</c:v>
                </c:pt>
                <c:pt idx="815">
                  <c:v>43375</c:v>
                </c:pt>
                <c:pt idx="816">
                  <c:v>43374</c:v>
                </c:pt>
                <c:pt idx="817">
                  <c:v>43371</c:v>
                </c:pt>
                <c:pt idx="818">
                  <c:v>43370</c:v>
                </c:pt>
                <c:pt idx="819">
                  <c:v>43369</c:v>
                </c:pt>
                <c:pt idx="820">
                  <c:v>43368</c:v>
                </c:pt>
                <c:pt idx="821">
                  <c:v>43367</c:v>
                </c:pt>
                <c:pt idx="822">
                  <c:v>43364</c:v>
                </c:pt>
                <c:pt idx="823">
                  <c:v>43363</c:v>
                </c:pt>
                <c:pt idx="824">
                  <c:v>43362</c:v>
                </c:pt>
                <c:pt idx="825">
                  <c:v>43361</c:v>
                </c:pt>
                <c:pt idx="826">
                  <c:v>43360</c:v>
                </c:pt>
                <c:pt idx="827">
                  <c:v>43357</c:v>
                </c:pt>
                <c:pt idx="828">
                  <c:v>43356</c:v>
                </c:pt>
                <c:pt idx="829">
                  <c:v>43355</c:v>
                </c:pt>
                <c:pt idx="830">
                  <c:v>43354</c:v>
                </c:pt>
                <c:pt idx="831">
                  <c:v>43353</c:v>
                </c:pt>
                <c:pt idx="832">
                  <c:v>43350</c:v>
                </c:pt>
                <c:pt idx="833">
                  <c:v>43349</c:v>
                </c:pt>
                <c:pt idx="834">
                  <c:v>43348</c:v>
                </c:pt>
                <c:pt idx="835">
                  <c:v>43347</c:v>
                </c:pt>
                <c:pt idx="836">
                  <c:v>43343</c:v>
                </c:pt>
                <c:pt idx="837">
                  <c:v>43342</c:v>
                </c:pt>
                <c:pt idx="838">
                  <c:v>43341</c:v>
                </c:pt>
                <c:pt idx="839">
                  <c:v>43340</c:v>
                </c:pt>
                <c:pt idx="840">
                  <c:v>43339</c:v>
                </c:pt>
                <c:pt idx="841">
                  <c:v>43336</c:v>
                </c:pt>
                <c:pt idx="842">
                  <c:v>43335</c:v>
                </c:pt>
                <c:pt idx="843">
                  <c:v>43334</c:v>
                </c:pt>
                <c:pt idx="844">
                  <c:v>43333</c:v>
                </c:pt>
                <c:pt idx="845">
                  <c:v>43332</c:v>
                </c:pt>
                <c:pt idx="846">
                  <c:v>43329</c:v>
                </c:pt>
                <c:pt idx="847">
                  <c:v>43328</c:v>
                </c:pt>
                <c:pt idx="848">
                  <c:v>43327</c:v>
                </c:pt>
                <c:pt idx="849">
                  <c:v>43326</c:v>
                </c:pt>
                <c:pt idx="850">
                  <c:v>43325</c:v>
                </c:pt>
                <c:pt idx="851">
                  <c:v>43322</c:v>
                </c:pt>
                <c:pt idx="852">
                  <c:v>43321</c:v>
                </c:pt>
                <c:pt idx="853">
                  <c:v>43320</c:v>
                </c:pt>
                <c:pt idx="854">
                  <c:v>43319</c:v>
                </c:pt>
                <c:pt idx="855">
                  <c:v>43318</c:v>
                </c:pt>
                <c:pt idx="856">
                  <c:v>43315</c:v>
                </c:pt>
                <c:pt idx="857">
                  <c:v>43314</c:v>
                </c:pt>
                <c:pt idx="858">
                  <c:v>43313</c:v>
                </c:pt>
                <c:pt idx="859">
                  <c:v>43312</c:v>
                </c:pt>
                <c:pt idx="860">
                  <c:v>43311</c:v>
                </c:pt>
                <c:pt idx="861">
                  <c:v>43308</c:v>
                </c:pt>
                <c:pt idx="862">
                  <c:v>43307</c:v>
                </c:pt>
                <c:pt idx="863">
                  <c:v>43306</c:v>
                </c:pt>
                <c:pt idx="864">
                  <c:v>43305</c:v>
                </c:pt>
                <c:pt idx="865">
                  <c:v>43304</c:v>
                </c:pt>
                <c:pt idx="866">
                  <c:v>43301</c:v>
                </c:pt>
                <c:pt idx="867">
                  <c:v>43300</c:v>
                </c:pt>
                <c:pt idx="868">
                  <c:v>43299</c:v>
                </c:pt>
                <c:pt idx="869">
                  <c:v>43298</c:v>
                </c:pt>
                <c:pt idx="870">
                  <c:v>43297</c:v>
                </c:pt>
                <c:pt idx="871">
                  <c:v>43294</c:v>
                </c:pt>
                <c:pt idx="872">
                  <c:v>43293</c:v>
                </c:pt>
                <c:pt idx="873">
                  <c:v>43292</c:v>
                </c:pt>
                <c:pt idx="874">
                  <c:v>43291</c:v>
                </c:pt>
                <c:pt idx="875">
                  <c:v>43290</c:v>
                </c:pt>
                <c:pt idx="876">
                  <c:v>43287</c:v>
                </c:pt>
                <c:pt idx="877">
                  <c:v>43286</c:v>
                </c:pt>
                <c:pt idx="878">
                  <c:v>43284</c:v>
                </c:pt>
                <c:pt idx="879">
                  <c:v>43283</c:v>
                </c:pt>
                <c:pt idx="880">
                  <c:v>43280</c:v>
                </c:pt>
                <c:pt idx="881">
                  <c:v>43279</c:v>
                </c:pt>
                <c:pt idx="882">
                  <c:v>43278</c:v>
                </c:pt>
                <c:pt idx="883">
                  <c:v>43277</c:v>
                </c:pt>
                <c:pt idx="884">
                  <c:v>43276</c:v>
                </c:pt>
                <c:pt idx="885">
                  <c:v>43273</c:v>
                </c:pt>
                <c:pt idx="886">
                  <c:v>43272</c:v>
                </c:pt>
                <c:pt idx="887">
                  <c:v>43271</c:v>
                </c:pt>
                <c:pt idx="888">
                  <c:v>43270</c:v>
                </c:pt>
                <c:pt idx="889">
                  <c:v>43269</c:v>
                </c:pt>
                <c:pt idx="890">
                  <c:v>43266</c:v>
                </c:pt>
                <c:pt idx="891">
                  <c:v>43265</c:v>
                </c:pt>
                <c:pt idx="892">
                  <c:v>43264</c:v>
                </c:pt>
                <c:pt idx="893">
                  <c:v>43263</c:v>
                </c:pt>
                <c:pt idx="894">
                  <c:v>43262</c:v>
                </c:pt>
                <c:pt idx="895">
                  <c:v>43259</c:v>
                </c:pt>
                <c:pt idx="896">
                  <c:v>43258</c:v>
                </c:pt>
                <c:pt idx="897">
                  <c:v>43257</c:v>
                </c:pt>
                <c:pt idx="898">
                  <c:v>43256</c:v>
                </c:pt>
                <c:pt idx="899">
                  <c:v>43255</c:v>
                </c:pt>
                <c:pt idx="900">
                  <c:v>43252</c:v>
                </c:pt>
                <c:pt idx="901">
                  <c:v>43251</c:v>
                </c:pt>
                <c:pt idx="902">
                  <c:v>43250</c:v>
                </c:pt>
                <c:pt idx="903">
                  <c:v>43249</c:v>
                </c:pt>
                <c:pt idx="904">
                  <c:v>43245</c:v>
                </c:pt>
                <c:pt idx="905">
                  <c:v>43244</c:v>
                </c:pt>
                <c:pt idx="906">
                  <c:v>43243</c:v>
                </c:pt>
                <c:pt idx="907">
                  <c:v>43242</c:v>
                </c:pt>
                <c:pt idx="908">
                  <c:v>43241</c:v>
                </c:pt>
                <c:pt idx="909">
                  <c:v>43238</c:v>
                </c:pt>
                <c:pt idx="910">
                  <c:v>43237</c:v>
                </c:pt>
                <c:pt idx="911">
                  <c:v>43236</c:v>
                </c:pt>
                <c:pt idx="912">
                  <c:v>43235</c:v>
                </c:pt>
                <c:pt idx="913">
                  <c:v>43234</c:v>
                </c:pt>
                <c:pt idx="914">
                  <c:v>43231</c:v>
                </c:pt>
                <c:pt idx="915">
                  <c:v>43230</c:v>
                </c:pt>
                <c:pt idx="916">
                  <c:v>43229</c:v>
                </c:pt>
                <c:pt idx="917">
                  <c:v>43228</c:v>
                </c:pt>
                <c:pt idx="918">
                  <c:v>43227</c:v>
                </c:pt>
                <c:pt idx="919">
                  <c:v>43224</c:v>
                </c:pt>
                <c:pt idx="920">
                  <c:v>43223</c:v>
                </c:pt>
                <c:pt idx="921">
                  <c:v>43222</c:v>
                </c:pt>
                <c:pt idx="922">
                  <c:v>43221</c:v>
                </c:pt>
                <c:pt idx="923">
                  <c:v>43220</c:v>
                </c:pt>
                <c:pt idx="924">
                  <c:v>43217</c:v>
                </c:pt>
                <c:pt idx="925">
                  <c:v>43216</c:v>
                </c:pt>
                <c:pt idx="926">
                  <c:v>43215</c:v>
                </c:pt>
                <c:pt idx="927">
                  <c:v>43214</c:v>
                </c:pt>
                <c:pt idx="928">
                  <c:v>43213</c:v>
                </c:pt>
                <c:pt idx="929">
                  <c:v>43210</c:v>
                </c:pt>
                <c:pt idx="930">
                  <c:v>43209</c:v>
                </c:pt>
                <c:pt idx="931">
                  <c:v>43208</c:v>
                </c:pt>
                <c:pt idx="932">
                  <c:v>43207</c:v>
                </c:pt>
                <c:pt idx="933">
                  <c:v>43206</c:v>
                </c:pt>
                <c:pt idx="934">
                  <c:v>43203</c:v>
                </c:pt>
                <c:pt idx="935">
                  <c:v>43202</c:v>
                </c:pt>
                <c:pt idx="936">
                  <c:v>43201</c:v>
                </c:pt>
                <c:pt idx="937">
                  <c:v>43200</c:v>
                </c:pt>
                <c:pt idx="938">
                  <c:v>43199</c:v>
                </c:pt>
                <c:pt idx="939">
                  <c:v>43196</c:v>
                </c:pt>
                <c:pt idx="940">
                  <c:v>43195</c:v>
                </c:pt>
                <c:pt idx="941">
                  <c:v>43194</c:v>
                </c:pt>
                <c:pt idx="942">
                  <c:v>43193</c:v>
                </c:pt>
                <c:pt idx="943">
                  <c:v>43192</c:v>
                </c:pt>
                <c:pt idx="944">
                  <c:v>43188</c:v>
                </c:pt>
                <c:pt idx="945">
                  <c:v>43187</c:v>
                </c:pt>
                <c:pt idx="946">
                  <c:v>43186</c:v>
                </c:pt>
                <c:pt idx="947">
                  <c:v>43185</c:v>
                </c:pt>
                <c:pt idx="948">
                  <c:v>43182</c:v>
                </c:pt>
                <c:pt idx="949">
                  <c:v>43181</c:v>
                </c:pt>
                <c:pt idx="950">
                  <c:v>43180</c:v>
                </c:pt>
                <c:pt idx="951">
                  <c:v>43179</c:v>
                </c:pt>
                <c:pt idx="952">
                  <c:v>43178</c:v>
                </c:pt>
                <c:pt idx="953">
                  <c:v>43175</c:v>
                </c:pt>
                <c:pt idx="954">
                  <c:v>43174</c:v>
                </c:pt>
                <c:pt idx="955">
                  <c:v>43173</c:v>
                </c:pt>
                <c:pt idx="956">
                  <c:v>43172</c:v>
                </c:pt>
                <c:pt idx="957">
                  <c:v>43171</c:v>
                </c:pt>
                <c:pt idx="958">
                  <c:v>43168</c:v>
                </c:pt>
                <c:pt idx="959">
                  <c:v>43167</c:v>
                </c:pt>
                <c:pt idx="960">
                  <c:v>43166</c:v>
                </c:pt>
                <c:pt idx="961">
                  <c:v>43165</c:v>
                </c:pt>
                <c:pt idx="962">
                  <c:v>43164</c:v>
                </c:pt>
                <c:pt idx="963">
                  <c:v>43161</c:v>
                </c:pt>
                <c:pt idx="964">
                  <c:v>43160</c:v>
                </c:pt>
                <c:pt idx="965">
                  <c:v>43159</c:v>
                </c:pt>
                <c:pt idx="966">
                  <c:v>43158</c:v>
                </c:pt>
                <c:pt idx="967">
                  <c:v>43157</c:v>
                </c:pt>
                <c:pt idx="968">
                  <c:v>43154</c:v>
                </c:pt>
                <c:pt idx="969">
                  <c:v>43153</c:v>
                </c:pt>
                <c:pt idx="970">
                  <c:v>43152</c:v>
                </c:pt>
                <c:pt idx="971">
                  <c:v>43151</c:v>
                </c:pt>
                <c:pt idx="972">
                  <c:v>43147</c:v>
                </c:pt>
                <c:pt idx="973">
                  <c:v>43146</c:v>
                </c:pt>
                <c:pt idx="974">
                  <c:v>43145</c:v>
                </c:pt>
                <c:pt idx="975">
                  <c:v>43144</c:v>
                </c:pt>
                <c:pt idx="976">
                  <c:v>43143</c:v>
                </c:pt>
                <c:pt idx="977">
                  <c:v>43140</c:v>
                </c:pt>
                <c:pt idx="978">
                  <c:v>43139</c:v>
                </c:pt>
                <c:pt idx="979">
                  <c:v>43138</c:v>
                </c:pt>
                <c:pt idx="980">
                  <c:v>43137</c:v>
                </c:pt>
                <c:pt idx="981">
                  <c:v>43136</c:v>
                </c:pt>
                <c:pt idx="982">
                  <c:v>43133</c:v>
                </c:pt>
                <c:pt idx="983">
                  <c:v>43132</c:v>
                </c:pt>
                <c:pt idx="984">
                  <c:v>43131</c:v>
                </c:pt>
                <c:pt idx="985">
                  <c:v>43130</c:v>
                </c:pt>
                <c:pt idx="986">
                  <c:v>43129</c:v>
                </c:pt>
                <c:pt idx="987">
                  <c:v>43126</c:v>
                </c:pt>
                <c:pt idx="988">
                  <c:v>43125</c:v>
                </c:pt>
                <c:pt idx="989">
                  <c:v>43124</c:v>
                </c:pt>
                <c:pt idx="990">
                  <c:v>43123</c:v>
                </c:pt>
                <c:pt idx="991">
                  <c:v>43122</c:v>
                </c:pt>
                <c:pt idx="992">
                  <c:v>43119</c:v>
                </c:pt>
                <c:pt idx="993">
                  <c:v>43118</c:v>
                </c:pt>
                <c:pt idx="994">
                  <c:v>43117</c:v>
                </c:pt>
                <c:pt idx="995">
                  <c:v>43116</c:v>
                </c:pt>
                <c:pt idx="996">
                  <c:v>43112</c:v>
                </c:pt>
                <c:pt idx="997">
                  <c:v>43111</c:v>
                </c:pt>
                <c:pt idx="998">
                  <c:v>43110</c:v>
                </c:pt>
                <c:pt idx="999">
                  <c:v>43109</c:v>
                </c:pt>
                <c:pt idx="1000">
                  <c:v>43108</c:v>
                </c:pt>
                <c:pt idx="1001">
                  <c:v>43105</c:v>
                </c:pt>
                <c:pt idx="1002">
                  <c:v>43104</c:v>
                </c:pt>
                <c:pt idx="1003">
                  <c:v>43103</c:v>
                </c:pt>
                <c:pt idx="1004">
                  <c:v>43102</c:v>
                </c:pt>
                <c:pt idx="1005">
                  <c:v>43098</c:v>
                </c:pt>
                <c:pt idx="1006">
                  <c:v>43097</c:v>
                </c:pt>
                <c:pt idx="1007">
                  <c:v>43096</c:v>
                </c:pt>
                <c:pt idx="1008">
                  <c:v>43095</c:v>
                </c:pt>
                <c:pt idx="1009">
                  <c:v>43091</c:v>
                </c:pt>
                <c:pt idx="1010">
                  <c:v>43090</c:v>
                </c:pt>
                <c:pt idx="1011">
                  <c:v>43089</c:v>
                </c:pt>
                <c:pt idx="1012">
                  <c:v>43088</c:v>
                </c:pt>
                <c:pt idx="1013">
                  <c:v>43087</c:v>
                </c:pt>
                <c:pt idx="1014">
                  <c:v>43084</c:v>
                </c:pt>
                <c:pt idx="1015">
                  <c:v>43083</c:v>
                </c:pt>
                <c:pt idx="1016">
                  <c:v>43082</c:v>
                </c:pt>
                <c:pt idx="1017">
                  <c:v>43081</c:v>
                </c:pt>
                <c:pt idx="1018">
                  <c:v>43080</c:v>
                </c:pt>
                <c:pt idx="1019">
                  <c:v>43077</c:v>
                </c:pt>
                <c:pt idx="1020">
                  <c:v>43076</c:v>
                </c:pt>
                <c:pt idx="1021">
                  <c:v>43075</c:v>
                </c:pt>
                <c:pt idx="1022">
                  <c:v>43074</c:v>
                </c:pt>
                <c:pt idx="1023">
                  <c:v>43073</c:v>
                </c:pt>
                <c:pt idx="1024">
                  <c:v>43070</c:v>
                </c:pt>
                <c:pt idx="1025">
                  <c:v>43069</c:v>
                </c:pt>
                <c:pt idx="1026">
                  <c:v>43068</c:v>
                </c:pt>
                <c:pt idx="1027">
                  <c:v>43067</c:v>
                </c:pt>
                <c:pt idx="1028">
                  <c:v>43066</c:v>
                </c:pt>
                <c:pt idx="1029">
                  <c:v>43063</c:v>
                </c:pt>
                <c:pt idx="1030">
                  <c:v>43061</c:v>
                </c:pt>
                <c:pt idx="1031">
                  <c:v>43060</c:v>
                </c:pt>
                <c:pt idx="1032">
                  <c:v>43059</c:v>
                </c:pt>
                <c:pt idx="1033">
                  <c:v>43056</c:v>
                </c:pt>
                <c:pt idx="1034">
                  <c:v>43055</c:v>
                </c:pt>
                <c:pt idx="1035">
                  <c:v>43054</c:v>
                </c:pt>
                <c:pt idx="1036">
                  <c:v>43053</c:v>
                </c:pt>
                <c:pt idx="1037">
                  <c:v>43052</c:v>
                </c:pt>
                <c:pt idx="1038">
                  <c:v>43049</c:v>
                </c:pt>
                <c:pt idx="1039">
                  <c:v>43048</c:v>
                </c:pt>
                <c:pt idx="1040">
                  <c:v>43047</c:v>
                </c:pt>
                <c:pt idx="1041">
                  <c:v>43046</c:v>
                </c:pt>
                <c:pt idx="1042">
                  <c:v>43045</c:v>
                </c:pt>
                <c:pt idx="1043">
                  <c:v>43042</c:v>
                </c:pt>
                <c:pt idx="1044">
                  <c:v>43041</c:v>
                </c:pt>
                <c:pt idx="1045">
                  <c:v>43040</c:v>
                </c:pt>
                <c:pt idx="1046">
                  <c:v>43039</c:v>
                </c:pt>
                <c:pt idx="1047">
                  <c:v>43038</c:v>
                </c:pt>
                <c:pt idx="1048">
                  <c:v>43035</c:v>
                </c:pt>
                <c:pt idx="1049">
                  <c:v>43034</c:v>
                </c:pt>
                <c:pt idx="1050">
                  <c:v>43033</c:v>
                </c:pt>
                <c:pt idx="1051">
                  <c:v>43032</c:v>
                </c:pt>
                <c:pt idx="1052">
                  <c:v>43031</c:v>
                </c:pt>
                <c:pt idx="1053">
                  <c:v>43028</c:v>
                </c:pt>
                <c:pt idx="1054">
                  <c:v>43027</c:v>
                </c:pt>
                <c:pt idx="1055">
                  <c:v>43026</c:v>
                </c:pt>
                <c:pt idx="1056">
                  <c:v>43025</c:v>
                </c:pt>
                <c:pt idx="1057">
                  <c:v>43024</c:v>
                </c:pt>
                <c:pt idx="1058">
                  <c:v>43021</c:v>
                </c:pt>
                <c:pt idx="1059">
                  <c:v>43020</c:v>
                </c:pt>
                <c:pt idx="1060">
                  <c:v>43019</c:v>
                </c:pt>
                <c:pt idx="1061">
                  <c:v>43018</c:v>
                </c:pt>
                <c:pt idx="1062">
                  <c:v>43014</c:v>
                </c:pt>
                <c:pt idx="1063">
                  <c:v>43013</c:v>
                </c:pt>
                <c:pt idx="1064">
                  <c:v>43012</c:v>
                </c:pt>
                <c:pt idx="1065">
                  <c:v>43011</c:v>
                </c:pt>
                <c:pt idx="1066">
                  <c:v>43010</c:v>
                </c:pt>
                <c:pt idx="1067">
                  <c:v>43007</c:v>
                </c:pt>
                <c:pt idx="1068">
                  <c:v>43006</c:v>
                </c:pt>
                <c:pt idx="1069">
                  <c:v>43005</c:v>
                </c:pt>
                <c:pt idx="1070">
                  <c:v>43004</c:v>
                </c:pt>
                <c:pt idx="1071">
                  <c:v>43003</c:v>
                </c:pt>
                <c:pt idx="1072">
                  <c:v>43000</c:v>
                </c:pt>
                <c:pt idx="1073">
                  <c:v>42999</c:v>
                </c:pt>
                <c:pt idx="1074">
                  <c:v>42998</c:v>
                </c:pt>
                <c:pt idx="1075">
                  <c:v>42997</c:v>
                </c:pt>
                <c:pt idx="1076">
                  <c:v>42996</c:v>
                </c:pt>
                <c:pt idx="1077">
                  <c:v>42993</c:v>
                </c:pt>
                <c:pt idx="1078">
                  <c:v>42992</c:v>
                </c:pt>
                <c:pt idx="1079">
                  <c:v>42991</c:v>
                </c:pt>
                <c:pt idx="1080">
                  <c:v>42990</c:v>
                </c:pt>
                <c:pt idx="1081">
                  <c:v>42989</c:v>
                </c:pt>
                <c:pt idx="1082">
                  <c:v>42986</c:v>
                </c:pt>
                <c:pt idx="1083">
                  <c:v>42985</c:v>
                </c:pt>
                <c:pt idx="1084">
                  <c:v>42984</c:v>
                </c:pt>
                <c:pt idx="1085">
                  <c:v>42983</c:v>
                </c:pt>
                <c:pt idx="1086">
                  <c:v>42979</c:v>
                </c:pt>
                <c:pt idx="1087">
                  <c:v>42978</c:v>
                </c:pt>
                <c:pt idx="1088">
                  <c:v>42977</c:v>
                </c:pt>
                <c:pt idx="1089">
                  <c:v>42976</c:v>
                </c:pt>
                <c:pt idx="1090">
                  <c:v>42975</c:v>
                </c:pt>
                <c:pt idx="1091">
                  <c:v>42972</c:v>
                </c:pt>
                <c:pt idx="1092">
                  <c:v>42971</c:v>
                </c:pt>
                <c:pt idx="1093">
                  <c:v>42970</c:v>
                </c:pt>
                <c:pt idx="1094">
                  <c:v>42969</c:v>
                </c:pt>
                <c:pt idx="1095">
                  <c:v>42968</c:v>
                </c:pt>
                <c:pt idx="1096">
                  <c:v>42965</c:v>
                </c:pt>
                <c:pt idx="1097">
                  <c:v>42964</c:v>
                </c:pt>
                <c:pt idx="1098">
                  <c:v>42963</c:v>
                </c:pt>
                <c:pt idx="1099">
                  <c:v>42962</c:v>
                </c:pt>
                <c:pt idx="1100">
                  <c:v>42961</c:v>
                </c:pt>
                <c:pt idx="1101">
                  <c:v>42957</c:v>
                </c:pt>
                <c:pt idx="1102">
                  <c:v>42956</c:v>
                </c:pt>
                <c:pt idx="1103">
                  <c:v>42955</c:v>
                </c:pt>
                <c:pt idx="1104">
                  <c:v>42954</c:v>
                </c:pt>
                <c:pt idx="1105">
                  <c:v>42951</c:v>
                </c:pt>
                <c:pt idx="1106">
                  <c:v>42950</c:v>
                </c:pt>
                <c:pt idx="1107">
                  <c:v>42949</c:v>
                </c:pt>
                <c:pt idx="1108">
                  <c:v>42948</c:v>
                </c:pt>
                <c:pt idx="1109">
                  <c:v>42947</c:v>
                </c:pt>
                <c:pt idx="1110">
                  <c:v>42944</c:v>
                </c:pt>
                <c:pt idx="1111">
                  <c:v>42943</c:v>
                </c:pt>
                <c:pt idx="1112">
                  <c:v>42942</c:v>
                </c:pt>
                <c:pt idx="1113">
                  <c:v>42941</c:v>
                </c:pt>
                <c:pt idx="1114">
                  <c:v>42940</c:v>
                </c:pt>
                <c:pt idx="1115">
                  <c:v>42937</c:v>
                </c:pt>
                <c:pt idx="1116">
                  <c:v>42936</c:v>
                </c:pt>
                <c:pt idx="1117">
                  <c:v>42935</c:v>
                </c:pt>
                <c:pt idx="1118">
                  <c:v>42934</c:v>
                </c:pt>
                <c:pt idx="1119">
                  <c:v>42933</c:v>
                </c:pt>
                <c:pt idx="1120">
                  <c:v>42930</c:v>
                </c:pt>
                <c:pt idx="1121">
                  <c:v>42929</c:v>
                </c:pt>
                <c:pt idx="1122">
                  <c:v>42928</c:v>
                </c:pt>
                <c:pt idx="1123">
                  <c:v>42927</c:v>
                </c:pt>
                <c:pt idx="1124">
                  <c:v>42926</c:v>
                </c:pt>
                <c:pt idx="1125">
                  <c:v>42923</c:v>
                </c:pt>
                <c:pt idx="1126">
                  <c:v>42922</c:v>
                </c:pt>
                <c:pt idx="1127">
                  <c:v>42921</c:v>
                </c:pt>
                <c:pt idx="1128">
                  <c:v>42916</c:v>
                </c:pt>
                <c:pt idx="1129">
                  <c:v>42915</c:v>
                </c:pt>
                <c:pt idx="1130">
                  <c:v>42914</c:v>
                </c:pt>
                <c:pt idx="1131">
                  <c:v>42913</c:v>
                </c:pt>
                <c:pt idx="1132">
                  <c:v>42912</c:v>
                </c:pt>
                <c:pt idx="1133">
                  <c:v>42909</c:v>
                </c:pt>
                <c:pt idx="1134">
                  <c:v>42908</c:v>
                </c:pt>
                <c:pt idx="1135">
                  <c:v>42907</c:v>
                </c:pt>
                <c:pt idx="1136">
                  <c:v>42906</c:v>
                </c:pt>
                <c:pt idx="1137">
                  <c:v>42905</c:v>
                </c:pt>
                <c:pt idx="1138">
                  <c:v>42902</c:v>
                </c:pt>
                <c:pt idx="1139">
                  <c:v>42901</c:v>
                </c:pt>
                <c:pt idx="1140">
                  <c:v>42900</c:v>
                </c:pt>
                <c:pt idx="1141">
                  <c:v>42899</c:v>
                </c:pt>
                <c:pt idx="1142">
                  <c:v>42898</c:v>
                </c:pt>
                <c:pt idx="1143">
                  <c:v>42895</c:v>
                </c:pt>
                <c:pt idx="1144">
                  <c:v>42894</c:v>
                </c:pt>
                <c:pt idx="1145">
                  <c:v>42893</c:v>
                </c:pt>
                <c:pt idx="1146">
                  <c:v>42892</c:v>
                </c:pt>
                <c:pt idx="1147">
                  <c:v>42891</c:v>
                </c:pt>
                <c:pt idx="1148">
                  <c:v>42888</c:v>
                </c:pt>
                <c:pt idx="1149">
                  <c:v>42887</c:v>
                </c:pt>
                <c:pt idx="1150">
                  <c:v>42886</c:v>
                </c:pt>
                <c:pt idx="1151">
                  <c:v>42885</c:v>
                </c:pt>
                <c:pt idx="1152">
                  <c:v>42881</c:v>
                </c:pt>
                <c:pt idx="1153">
                  <c:v>42880</c:v>
                </c:pt>
                <c:pt idx="1154">
                  <c:v>42879</c:v>
                </c:pt>
                <c:pt idx="1155">
                  <c:v>42878</c:v>
                </c:pt>
                <c:pt idx="1156">
                  <c:v>42877</c:v>
                </c:pt>
                <c:pt idx="1157">
                  <c:v>42874</c:v>
                </c:pt>
                <c:pt idx="1158">
                  <c:v>42873</c:v>
                </c:pt>
                <c:pt idx="1159">
                  <c:v>42872</c:v>
                </c:pt>
                <c:pt idx="1160">
                  <c:v>42871</c:v>
                </c:pt>
                <c:pt idx="1161">
                  <c:v>42870</c:v>
                </c:pt>
                <c:pt idx="1162">
                  <c:v>42867</c:v>
                </c:pt>
                <c:pt idx="1163">
                  <c:v>42866</c:v>
                </c:pt>
                <c:pt idx="1164">
                  <c:v>42865</c:v>
                </c:pt>
                <c:pt idx="1165">
                  <c:v>42864</c:v>
                </c:pt>
                <c:pt idx="1166">
                  <c:v>42863</c:v>
                </c:pt>
                <c:pt idx="1167">
                  <c:v>42860</c:v>
                </c:pt>
                <c:pt idx="1168">
                  <c:v>42859</c:v>
                </c:pt>
                <c:pt idx="1169">
                  <c:v>42858</c:v>
                </c:pt>
                <c:pt idx="1170">
                  <c:v>42857</c:v>
                </c:pt>
                <c:pt idx="1171">
                  <c:v>42856</c:v>
                </c:pt>
                <c:pt idx="1172">
                  <c:v>42853</c:v>
                </c:pt>
                <c:pt idx="1173">
                  <c:v>42852</c:v>
                </c:pt>
                <c:pt idx="1174">
                  <c:v>42851</c:v>
                </c:pt>
                <c:pt idx="1175">
                  <c:v>42850</c:v>
                </c:pt>
                <c:pt idx="1176">
                  <c:v>42849</c:v>
                </c:pt>
                <c:pt idx="1177">
                  <c:v>42846</c:v>
                </c:pt>
                <c:pt idx="1178">
                  <c:v>42845</c:v>
                </c:pt>
                <c:pt idx="1179">
                  <c:v>42844</c:v>
                </c:pt>
                <c:pt idx="1180">
                  <c:v>42843</c:v>
                </c:pt>
                <c:pt idx="1181">
                  <c:v>42842</c:v>
                </c:pt>
                <c:pt idx="1182">
                  <c:v>42838</c:v>
                </c:pt>
                <c:pt idx="1183">
                  <c:v>42837</c:v>
                </c:pt>
                <c:pt idx="1184">
                  <c:v>42836</c:v>
                </c:pt>
                <c:pt idx="1185">
                  <c:v>42835</c:v>
                </c:pt>
                <c:pt idx="1186">
                  <c:v>42832</c:v>
                </c:pt>
                <c:pt idx="1187">
                  <c:v>42831</c:v>
                </c:pt>
                <c:pt idx="1188">
                  <c:v>42830</c:v>
                </c:pt>
                <c:pt idx="1189">
                  <c:v>42829</c:v>
                </c:pt>
                <c:pt idx="1190">
                  <c:v>42828</c:v>
                </c:pt>
                <c:pt idx="1191">
                  <c:v>42825</c:v>
                </c:pt>
                <c:pt idx="1192">
                  <c:v>42824</c:v>
                </c:pt>
                <c:pt idx="1193">
                  <c:v>42823</c:v>
                </c:pt>
                <c:pt idx="1194">
                  <c:v>42822</c:v>
                </c:pt>
                <c:pt idx="1195">
                  <c:v>42821</c:v>
                </c:pt>
                <c:pt idx="1196">
                  <c:v>42818</c:v>
                </c:pt>
                <c:pt idx="1197">
                  <c:v>42817</c:v>
                </c:pt>
                <c:pt idx="1198">
                  <c:v>42816</c:v>
                </c:pt>
                <c:pt idx="1199">
                  <c:v>42815</c:v>
                </c:pt>
                <c:pt idx="1200">
                  <c:v>42814</c:v>
                </c:pt>
                <c:pt idx="1201">
                  <c:v>42811</c:v>
                </c:pt>
                <c:pt idx="1202">
                  <c:v>42810</c:v>
                </c:pt>
                <c:pt idx="1203">
                  <c:v>42809</c:v>
                </c:pt>
                <c:pt idx="1204">
                  <c:v>42808</c:v>
                </c:pt>
                <c:pt idx="1205">
                  <c:v>42807</c:v>
                </c:pt>
                <c:pt idx="1206">
                  <c:v>42804</c:v>
                </c:pt>
                <c:pt idx="1207">
                  <c:v>42803</c:v>
                </c:pt>
                <c:pt idx="1208">
                  <c:v>42802</c:v>
                </c:pt>
                <c:pt idx="1209">
                  <c:v>42801</c:v>
                </c:pt>
                <c:pt idx="1210">
                  <c:v>42800</c:v>
                </c:pt>
                <c:pt idx="1211">
                  <c:v>42797</c:v>
                </c:pt>
                <c:pt idx="1212">
                  <c:v>42796</c:v>
                </c:pt>
                <c:pt idx="1213">
                  <c:v>42795</c:v>
                </c:pt>
                <c:pt idx="1214">
                  <c:v>42794</c:v>
                </c:pt>
                <c:pt idx="1215">
                  <c:v>42793</c:v>
                </c:pt>
                <c:pt idx="1216">
                  <c:v>42790</c:v>
                </c:pt>
                <c:pt idx="1217">
                  <c:v>42789</c:v>
                </c:pt>
                <c:pt idx="1218">
                  <c:v>42788</c:v>
                </c:pt>
                <c:pt idx="1219">
                  <c:v>42787</c:v>
                </c:pt>
                <c:pt idx="1220">
                  <c:v>42783</c:v>
                </c:pt>
                <c:pt idx="1221">
                  <c:v>42782</c:v>
                </c:pt>
                <c:pt idx="1222">
                  <c:v>42781</c:v>
                </c:pt>
                <c:pt idx="1223">
                  <c:v>42780</c:v>
                </c:pt>
                <c:pt idx="1224">
                  <c:v>42779</c:v>
                </c:pt>
                <c:pt idx="1225">
                  <c:v>42776</c:v>
                </c:pt>
                <c:pt idx="1226">
                  <c:v>42775</c:v>
                </c:pt>
                <c:pt idx="1227">
                  <c:v>42774</c:v>
                </c:pt>
                <c:pt idx="1228">
                  <c:v>42773</c:v>
                </c:pt>
                <c:pt idx="1229">
                  <c:v>42772</c:v>
                </c:pt>
                <c:pt idx="1230">
                  <c:v>42769</c:v>
                </c:pt>
                <c:pt idx="1231">
                  <c:v>42768</c:v>
                </c:pt>
                <c:pt idx="1232">
                  <c:v>42767</c:v>
                </c:pt>
                <c:pt idx="1233">
                  <c:v>42766</c:v>
                </c:pt>
                <c:pt idx="1234">
                  <c:v>42765</c:v>
                </c:pt>
                <c:pt idx="1235">
                  <c:v>42762</c:v>
                </c:pt>
                <c:pt idx="1236">
                  <c:v>42761</c:v>
                </c:pt>
                <c:pt idx="1237">
                  <c:v>42760</c:v>
                </c:pt>
                <c:pt idx="1238">
                  <c:v>42759</c:v>
                </c:pt>
                <c:pt idx="1239">
                  <c:v>42758</c:v>
                </c:pt>
                <c:pt idx="1240">
                  <c:v>42755</c:v>
                </c:pt>
                <c:pt idx="1241">
                  <c:v>42754</c:v>
                </c:pt>
                <c:pt idx="1242">
                  <c:v>42753</c:v>
                </c:pt>
                <c:pt idx="1243">
                  <c:v>42752</c:v>
                </c:pt>
                <c:pt idx="1244">
                  <c:v>42748</c:v>
                </c:pt>
                <c:pt idx="1245">
                  <c:v>42747</c:v>
                </c:pt>
                <c:pt idx="1246">
                  <c:v>42746</c:v>
                </c:pt>
                <c:pt idx="1247">
                  <c:v>42745</c:v>
                </c:pt>
                <c:pt idx="1248">
                  <c:v>42744</c:v>
                </c:pt>
                <c:pt idx="1249">
                  <c:v>42741</c:v>
                </c:pt>
                <c:pt idx="1250">
                  <c:v>42740</c:v>
                </c:pt>
                <c:pt idx="1251">
                  <c:v>42739</c:v>
                </c:pt>
                <c:pt idx="1252">
                  <c:v>42738</c:v>
                </c:pt>
                <c:pt idx="1253">
                  <c:v>42734</c:v>
                </c:pt>
                <c:pt idx="1254">
                  <c:v>42733</c:v>
                </c:pt>
                <c:pt idx="1255">
                  <c:v>42732</c:v>
                </c:pt>
                <c:pt idx="1256">
                  <c:v>42731</c:v>
                </c:pt>
                <c:pt idx="1257">
                  <c:v>42730</c:v>
                </c:pt>
                <c:pt idx="1258">
                  <c:v>42727</c:v>
                </c:pt>
                <c:pt idx="1259">
                  <c:v>42726</c:v>
                </c:pt>
                <c:pt idx="1260">
                  <c:v>42725</c:v>
                </c:pt>
                <c:pt idx="1261">
                  <c:v>42724</c:v>
                </c:pt>
                <c:pt idx="1262">
                  <c:v>42723</c:v>
                </c:pt>
                <c:pt idx="1263">
                  <c:v>42720</c:v>
                </c:pt>
                <c:pt idx="1264">
                  <c:v>42719</c:v>
                </c:pt>
                <c:pt idx="1265">
                  <c:v>42718</c:v>
                </c:pt>
                <c:pt idx="1266">
                  <c:v>42717</c:v>
                </c:pt>
                <c:pt idx="1267">
                  <c:v>42716</c:v>
                </c:pt>
                <c:pt idx="1268">
                  <c:v>42713</c:v>
                </c:pt>
                <c:pt idx="1269">
                  <c:v>42712</c:v>
                </c:pt>
                <c:pt idx="1270">
                  <c:v>42711</c:v>
                </c:pt>
                <c:pt idx="1271">
                  <c:v>42710</c:v>
                </c:pt>
                <c:pt idx="1272">
                  <c:v>42709</c:v>
                </c:pt>
                <c:pt idx="1273">
                  <c:v>42706</c:v>
                </c:pt>
                <c:pt idx="1274">
                  <c:v>42705</c:v>
                </c:pt>
                <c:pt idx="1275">
                  <c:v>42704</c:v>
                </c:pt>
                <c:pt idx="1276">
                  <c:v>42703</c:v>
                </c:pt>
                <c:pt idx="1277">
                  <c:v>42702</c:v>
                </c:pt>
                <c:pt idx="1278">
                  <c:v>42699</c:v>
                </c:pt>
                <c:pt idx="1279">
                  <c:v>42698</c:v>
                </c:pt>
                <c:pt idx="1280">
                  <c:v>42697</c:v>
                </c:pt>
                <c:pt idx="1281">
                  <c:v>42696</c:v>
                </c:pt>
                <c:pt idx="1282">
                  <c:v>42695</c:v>
                </c:pt>
                <c:pt idx="1283">
                  <c:v>42692</c:v>
                </c:pt>
                <c:pt idx="1284">
                  <c:v>42691</c:v>
                </c:pt>
                <c:pt idx="1285">
                  <c:v>42690</c:v>
                </c:pt>
                <c:pt idx="1286">
                  <c:v>42689</c:v>
                </c:pt>
                <c:pt idx="1287">
                  <c:v>42688</c:v>
                </c:pt>
                <c:pt idx="1288">
                  <c:v>42685</c:v>
                </c:pt>
                <c:pt idx="1289">
                  <c:v>42684</c:v>
                </c:pt>
                <c:pt idx="1290">
                  <c:v>42683</c:v>
                </c:pt>
                <c:pt idx="1291">
                  <c:v>42682</c:v>
                </c:pt>
                <c:pt idx="1292">
                  <c:v>42681</c:v>
                </c:pt>
                <c:pt idx="1293">
                  <c:v>42678</c:v>
                </c:pt>
                <c:pt idx="1294">
                  <c:v>42677</c:v>
                </c:pt>
                <c:pt idx="1295">
                  <c:v>42676</c:v>
                </c:pt>
                <c:pt idx="1296">
                  <c:v>42675</c:v>
                </c:pt>
                <c:pt idx="1297">
                  <c:v>42674</c:v>
                </c:pt>
                <c:pt idx="1298">
                  <c:v>42671</c:v>
                </c:pt>
                <c:pt idx="1299">
                  <c:v>42670</c:v>
                </c:pt>
                <c:pt idx="1300">
                  <c:v>42669</c:v>
                </c:pt>
                <c:pt idx="1301">
                  <c:v>42668</c:v>
                </c:pt>
                <c:pt idx="1302">
                  <c:v>42667</c:v>
                </c:pt>
                <c:pt idx="1303">
                  <c:v>42664</c:v>
                </c:pt>
                <c:pt idx="1304">
                  <c:v>42663</c:v>
                </c:pt>
                <c:pt idx="1305">
                  <c:v>42662</c:v>
                </c:pt>
                <c:pt idx="1306">
                  <c:v>42661</c:v>
                </c:pt>
                <c:pt idx="1307">
                  <c:v>42660</c:v>
                </c:pt>
                <c:pt idx="1308">
                  <c:v>42657</c:v>
                </c:pt>
                <c:pt idx="1309">
                  <c:v>42656</c:v>
                </c:pt>
                <c:pt idx="1310">
                  <c:v>42655</c:v>
                </c:pt>
                <c:pt idx="1311">
                  <c:v>42654</c:v>
                </c:pt>
                <c:pt idx="1312">
                  <c:v>42653</c:v>
                </c:pt>
                <c:pt idx="1313">
                  <c:v>42650</c:v>
                </c:pt>
                <c:pt idx="1314">
                  <c:v>42649</c:v>
                </c:pt>
                <c:pt idx="1315">
                  <c:v>42648</c:v>
                </c:pt>
                <c:pt idx="1316">
                  <c:v>42647</c:v>
                </c:pt>
                <c:pt idx="1317">
                  <c:v>42646</c:v>
                </c:pt>
                <c:pt idx="1318">
                  <c:v>42643</c:v>
                </c:pt>
                <c:pt idx="1319">
                  <c:v>42642</c:v>
                </c:pt>
                <c:pt idx="1320">
                  <c:v>42641</c:v>
                </c:pt>
                <c:pt idx="1321">
                  <c:v>42640</c:v>
                </c:pt>
                <c:pt idx="1322">
                  <c:v>42639</c:v>
                </c:pt>
                <c:pt idx="1323">
                  <c:v>42636</c:v>
                </c:pt>
                <c:pt idx="1324">
                  <c:v>42635</c:v>
                </c:pt>
                <c:pt idx="1325">
                  <c:v>42634</c:v>
                </c:pt>
                <c:pt idx="1326">
                  <c:v>42633</c:v>
                </c:pt>
                <c:pt idx="1327">
                  <c:v>42632</c:v>
                </c:pt>
                <c:pt idx="1328">
                  <c:v>42629</c:v>
                </c:pt>
                <c:pt idx="1329">
                  <c:v>42628</c:v>
                </c:pt>
                <c:pt idx="1330">
                  <c:v>42627</c:v>
                </c:pt>
                <c:pt idx="1331">
                  <c:v>42626</c:v>
                </c:pt>
                <c:pt idx="1332">
                  <c:v>42625</c:v>
                </c:pt>
                <c:pt idx="1333">
                  <c:v>42622</c:v>
                </c:pt>
                <c:pt idx="1334">
                  <c:v>42621</c:v>
                </c:pt>
                <c:pt idx="1335">
                  <c:v>42620</c:v>
                </c:pt>
                <c:pt idx="1336">
                  <c:v>42619</c:v>
                </c:pt>
                <c:pt idx="1337">
                  <c:v>42618</c:v>
                </c:pt>
                <c:pt idx="1338">
                  <c:v>42615</c:v>
                </c:pt>
                <c:pt idx="1339">
                  <c:v>42614</c:v>
                </c:pt>
                <c:pt idx="1340">
                  <c:v>42613</c:v>
                </c:pt>
                <c:pt idx="1341">
                  <c:v>42612</c:v>
                </c:pt>
                <c:pt idx="1342">
                  <c:v>42611</c:v>
                </c:pt>
                <c:pt idx="1343">
                  <c:v>42608</c:v>
                </c:pt>
                <c:pt idx="1344">
                  <c:v>42607</c:v>
                </c:pt>
                <c:pt idx="1345">
                  <c:v>42606</c:v>
                </c:pt>
                <c:pt idx="1346">
                  <c:v>42605</c:v>
                </c:pt>
                <c:pt idx="1347">
                  <c:v>42604</c:v>
                </c:pt>
                <c:pt idx="1348">
                  <c:v>42601</c:v>
                </c:pt>
                <c:pt idx="1349">
                  <c:v>42600</c:v>
                </c:pt>
                <c:pt idx="1350">
                  <c:v>42599</c:v>
                </c:pt>
                <c:pt idx="1351">
                  <c:v>42598</c:v>
                </c:pt>
                <c:pt idx="1352">
                  <c:v>42597</c:v>
                </c:pt>
                <c:pt idx="1353">
                  <c:v>42594</c:v>
                </c:pt>
                <c:pt idx="1354">
                  <c:v>42593</c:v>
                </c:pt>
                <c:pt idx="1355">
                  <c:v>42592</c:v>
                </c:pt>
                <c:pt idx="1356">
                  <c:v>42591</c:v>
                </c:pt>
                <c:pt idx="1357">
                  <c:v>42590</c:v>
                </c:pt>
                <c:pt idx="1358">
                  <c:v>42587</c:v>
                </c:pt>
                <c:pt idx="1359">
                  <c:v>42586</c:v>
                </c:pt>
                <c:pt idx="1360">
                  <c:v>42585</c:v>
                </c:pt>
                <c:pt idx="1361">
                  <c:v>42584</c:v>
                </c:pt>
                <c:pt idx="1362">
                  <c:v>42583</c:v>
                </c:pt>
                <c:pt idx="1363">
                  <c:v>42580</c:v>
                </c:pt>
                <c:pt idx="1364">
                  <c:v>42579</c:v>
                </c:pt>
                <c:pt idx="1365">
                  <c:v>42578</c:v>
                </c:pt>
                <c:pt idx="1366">
                  <c:v>42577</c:v>
                </c:pt>
                <c:pt idx="1367">
                  <c:v>42576</c:v>
                </c:pt>
                <c:pt idx="1368">
                  <c:v>42573</c:v>
                </c:pt>
                <c:pt idx="1369">
                  <c:v>42572</c:v>
                </c:pt>
                <c:pt idx="1370">
                  <c:v>42571</c:v>
                </c:pt>
                <c:pt idx="1371">
                  <c:v>42570</c:v>
                </c:pt>
                <c:pt idx="1372">
                  <c:v>42569</c:v>
                </c:pt>
                <c:pt idx="1373">
                  <c:v>42566</c:v>
                </c:pt>
                <c:pt idx="1374">
                  <c:v>42565</c:v>
                </c:pt>
                <c:pt idx="1375">
                  <c:v>42564</c:v>
                </c:pt>
                <c:pt idx="1376">
                  <c:v>42563</c:v>
                </c:pt>
                <c:pt idx="1377">
                  <c:v>42562</c:v>
                </c:pt>
                <c:pt idx="1378">
                  <c:v>42559</c:v>
                </c:pt>
                <c:pt idx="1379">
                  <c:v>42558</c:v>
                </c:pt>
                <c:pt idx="1380">
                  <c:v>42557</c:v>
                </c:pt>
                <c:pt idx="1381">
                  <c:v>42556</c:v>
                </c:pt>
                <c:pt idx="1382">
                  <c:v>42555</c:v>
                </c:pt>
                <c:pt idx="1383">
                  <c:v>42552</c:v>
                </c:pt>
                <c:pt idx="1384">
                  <c:v>42551</c:v>
                </c:pt>
                <c:pt idx="1385">
                  <c:v>42550</c:v>
                </c:pt>
                <c:pt idx="1386">
                  <c:v>42549</c:v>
                </c:pt>
                <c:pt idx="1387">
                  <c:v>42548</c:v>
                </c:pt>
                <c:pt idx="1388">
                  <c:v>42545</c:v>
                </c:pt>
                <c:pt idx="1389">
                  <c:v>42544</c:v>
                </c:pt>
                <c:pt idx="1390">
                  <c:v>42543</c:v>
                </c:pt>
                <c:pt idx="1391">
                  <c:v>42542</c:v>
                </c:pt>
                <c:pt idx="1392">
                  <c:v>42541</c:v>
                </c:pt>
                <c:pt idx="1393">
                  <c:v>42538</c:v>
                </c:pt>
                <c:pt idx="1394">
                  <c:v>42537</c:v>
                </c:pt>
                <c:pt idx="1395">
                  <c:v>42536</c:v>
                </c:pt>
                <c:pt idx="1396">
                  <c:v>42535</c:v>
                </c:pt>
                <c:pt idx="1397">
                  <c:v>42534</c:v>
                </c:pt>
                <c:pt idx="1398">
                  <c:v>42531</c:v>
                </c:pt>
                <c:pt idx="1399">
                  <c:v>42530</c:v>
                </c:pt>
                <c:pt idx="1400">
                  <c:v>42529</c:v>
                </c:pt>
                <c:pt idx="1401">
                  <c:v>42528</c:v>
                </c:pt>
                <c:pt idx="1402">
                  <c:v>42527</c:v>
                </c:pt>
                <c:pt idx="1403">
                  <c:v>42524</c:v>
                </c:pt>
                <c:pt idx="1404">
                  <c:v>42523</c:v>
                </c:pt>
                <c:pt idx="1405">
                  <c:v>42522</c:v>
                </c:pt>
                <c:pt idx="1406">
                  <c:v>42521</c:v>
                </c:pt>
                <c:pt idx="1407">
                  <c:v>42520</c:v>
                </c:pt>
                <c:pt idx="1408">
                  <c:v>42517</c:v>
                </c:pt>
                <c:pt idx="1409">
                  <c:v>42516</c:v>
                </c:pt>
                <c:pt idx="1410">
                  <c:v>42515</c:v>
                </c:pt>
                <c:pt idx="1411">
                  <c:v>42514</c:v>
                </c:pt>
                <c:pt idx="1412">
                  <c:v>42513</c:v>
                </c:pt>
                <c:pt idx="1413">
                  <c:v>42510</c:v>
                </c:pt>
                <c:pt idx="1414">
                  <c:v>42509</c:v>
                </c:pt>
                <c:pt idx="1415">
                  <c:v>42508</c:v>
                </c:pt>
                <c:pt idx="1416">
                  <c:v>42507</c:v>
                </c:pt>
                <c:pt idx="1417">
                  <c:v>42506</c:v>
                </c:pt>
                <c:pt idx="1418">
                  <c:v>42503</c:v>
                </c:pt>
                <c:pt idx="1419">
                  <c:v>42502</c:v>
                </c:pt>
                <c:pt idx="1420">
                  <c:v>42501</c:v>
                </c:pt>
                <c:pt idx="1421">
                  <c:v>42500</c:v>
                </c:pt>
                <c:pt idx="1422">
                  <c:v>42499</c:v>
                </c:pt>
                <c:pt idx="1423">
                  <c:v>42496</c:v>
                </c:pt>
                <c:pt idx="1424">
                  <c:v>42495</c:v>
                </c:pt>
                <c:pt idx="1425">
                  <c:v>42494</c:v>
                </c:pt>
                <c:pt idx="1426">
                  <c:v>42493</c:v>
                </c:pt>
                <c:pt idx="1427">
                  <c:v>42492</c:v>
                </c:pt>
                <c:pt idx="1428">
                  <c:v>42489</c:v>
                </c:pt>
                <c:pt idx="1429">
                  <c:v>42488</c:v>
                </c:pt>
                <c:pt idx="1430">
                  <c:v>42487</c:v>
                </c:pt>
                <c:pt idx="1431">
                  <c:v>42486</c:v>
                </c:pt>
                <c:pt idx="1432">
                  <c:v>42485</c:v>
                </c:pt>
                <c:pt idx="1433">
                  <c:v>42482</c:v>
                </c:pt>
                <c:pt idx="1434">
                  <c:v>42481</c:v>
                </c:pt>
                <c:pt idx="1435">
                  <c:v>42480</c:v>
                </c:pt>
                <c:pt idx="1436">
                  <c:v>42479</c:v>
                </c:pt>
                <c:pt idx="1437">
                  <c:v>42478</c:v>
                </c:pt>
                <c:pt idx="1438">
                  <c:v>42475</c:v>
                </c:pt>
                <c:pt idx="1439">
                  <c:v>42474</c:v>
                </c:pt>
                <c:pt idx="1440">
                  <c:v>42473</c:v>
                </c:pt>
                <c:pt idx="1441">
                  <c:v>42472</c:v>
                </c:pt>
                <c:pt idx="1442">
                  <c:v>42471</c:v>
                </c:pt>
                <c:pt idx="1443">
                  <c:v>42468</c:v>
                </c:pt>
                <c:pt idx="1444">
                  <c:v>42467</c:v>
                </c:pt>
                <c:pt idx="1445">
                  <c:v>42466</c:v>
                </c:pt>
                <c:pt idx="1446">
                  <c:v>42465</c:v>
                </c:pt>
                <c:pt idx="1447">
                  <c:v>42464</c:v>
                </c:pt>
                <c:pt idx="1448">
                  <c:v>42461</c:v>
                </c:pt>
                <c:pt idx="1449">
                  <c:v>42460</c:v>
                </c:pt>
                <c:pt idx="1450">
                  <c:v>42459</c:v>
                </c:pt>
                <c:pt idx="1451">
                  <c:v>42458</c:v>
                </c:pt>
                <c:pt idx="1452">
                  <c:v>42457</c:v>
                </c:pt>
                <c:pt idx="1453">
                  <c:v>42454</c:v>
                </c:pt>
                <c:pt idx="1454">
                  <c:v>42453</c:v>
                </c:pt>
                <c:pt idx="1455">
                  <c:v>42452</c:v>
                </c:pt>
                <c:pt idx="1456">
                  <c:v>42451</c:v>
                </c:pt>
                <c:pt idx="1457">
                  <c:v>42450</c:v>
                </c:pt>
                <c:pt idx="1458">
                  <c:v>42447</c:v>
                </c:pt>
                <c:pt idx="1459">
                  <c:v>42446</c:v>
                </c:pt>
                <c:pt idx="1460">
                  <c:v>42445</c:v>
                </c:pt>
                <c:pt idx="1461">
                  <c:v>42444</c:v>
                </c:pt>
                <c:pt idx="1462">
                  <c:v>42443</c:v>
                </c:pt>
                <c:pt idx="1463">
                  <c:v>42440</c:v>
                </c:pt>
                <c:pt idx="1464">
                  <c:v>42439</c:v>
                </c:pt>
                <c:pt idx="1465">
                  <c:v>42438</c:v>
                </c:pt>
                <c:pt idx="1466">
                  <c:v>42437</c:v>
                </c:pt>
                <c:pt idx="1467">
                  <c:v>42436</c:v>
                </c:pt>
                <c:pt idx="1468">
                  <c:v>42433</c:v>
                </c:pt>
                <c:pt idx="1469">
                  <c:v>42432</c:v>
                </c:pt>
                <c:pt idx="1470">
                  <c:v>42431</c:v>
                </c:pt>
                <c:pt idx="1471">
                  <c:v>42430</c:v>
                </c:pt>
                <c:pt idx="1472">
                  <c:v>42429</c:v>
                </c:pt>
                <c:pt idx="1473">
                  <c:v>42426</c:v>
                </c:pt>
                <c:pt idx="1474">
                  <c:v>42425</c:v>
                </c:pt>
                <c:pt idx="1475">
                  <c:v>42424</c:v>
                </c:pt>
                <c:pt idx="1476">
                  <c:v>42423</c:v>
                </c:pt>
                <c:pt idx="1477">
                  <c:v>42422</c:v>
                </c:pt>
                <c:pt idx="1478">
                  <c:v>42419</c:v>
                </c:pt>
                <c:pt idx="1479">
                  <c:v>42418</c:v>
                </c:pt>
                <c:pt idx="1480">
                  <c:v>42417</c:v>
                </c:pt>
                <c:pt idx="1481">
                  <c:v>42416</c:v>
                </c:pt>
                <c:pt idx="1482">
                  <c:v>42415</c:v>
                </c:pt>
                <c:pt idx="1483">
                  <c:v>42412</c:v>
                </c:pt>
                <c:pt idx="1484">
                  <c:v>42411</c:v>
                </c:pt>
                <c:pt idx="1485">
                  <c:v>42410</c:v>
                </c:pt>
                <c:pt idx="1486">
                  <c:v>42409</c:v>
                </c:pt>
                <c:pt idx="1487">
                  <c:v>42408</c:v>
                </c:pt>
                <c:pt idx="1488">
                  <c:v>42405</c:v>
                </c:pt>
                <c:pt idx="1489">
                  <c:v>42404</c:v>
                </c:pt>
                <c:pt idx="1490">
                  <c:v>42403</c:v>
                </c:pt>
                <c:pt idx="1491">
                  <c:v>42402</c:v>
                </c:pt>
                <c:pt idx="1492">
                  <c:v>42401</c:v>
                </c:pt>
                <c:pt idx="1493">
                  <c:v>42398</c:v>
                </c:pt>
                <c:pt idx="1494">
                  <c:v>42397</c:v>
                </c:pt>
                <c:pt idx="1495">
                  <c:v>42396</c:v>
                </c:pt>
                <c:pt idx="1496">
                  <c:v>42395</c:v>
                </c:pt>
                <c:pt idx="1497">
                  <c:v>42394</c:v>
                </c:pt>
                <c:pt idx="1498">
                  <c:v>42391</c:v>
                </c:pt>
                <c:pt idx="1499">
                  <c:v>42390</c:v>
                </c:pt>
                <c:pt idx="1500">
                  <c:v>42389</c:v>
                </c:pt>
                <c:pt idx="1501">
                  <c:v>42388</c:v>
                </c:pt>
                <c:pt idx="1502">
                  <c:v>42387</c:v>
                </c:pt>
                <c:pt idx="1503">
                  <c:v>42384</c:v>
                </c:pt>
                <c:pt idx="1504">
                  <c:v>42383</c:v>
                </c:pt>
                <c:pt idx="1505">
                  <c:v>42382</c:v>
                </c:pt>
                <c:pt idx="1506">
                  <c:v>42381</c:v>
                </c:pt>
                <c:pt idx="1507">
                  <c:v>42380</c:v>
                </c:pt>
                <c:pt idx="1508">
                  <c:v>42377</c:v>
                </c:pt>
                <c:pt idx="1509">
                  <c:v>42376</c:v>
                </c:pt>
                <c:pt idx="1510">
                  <c:v>42375</c:v>
                </c:pt>
                <c:pt idx="1511">
                  <c:v>42374</c:v>
                </c:pt>
                <c:pt idx="1512">
                  <c:v>42373</c:v>
                </c:pt>
                <c:pt idx="1513">
                  <c:v>42370</c:v>
                </c:pt>
              </c:numCache>
            </c:numRef>
          </c:cat>
          <c:val>
            <c:numRef>
              <c:f>Fuel!$D$184:$D$1697</c:f>
              <c:numCache>
                <c:formatCode>0.00</c:formatCode>
                <c:ptCount val="1514"/>
                <c:pt idx="0">
                  <c:v>372.94372199999998</c:v>
                </c:pt>
                <c:pt idx="1">
                  <c:v>372.94372199999998</c:v>
                </c:pt>
                <c:pt idx="2">
                  <c:v>368.81525599999998</c:v>
                </c:pt>
                <c:pt idx="3">
                  <c:v>368.81525599999998</c:v>
                </c:pt>
                <c:pt idx="4">
                  <c:v>368.81525599999998</c:v>
                </c:pt>
                <c:pt idx="5">
                  <c:v>368.81525599999998</c:v>
                </c:pt>
                <c:pt idx="6">
                  <c:v>368.81525599999998</c:v>
                </c:pt>
                <c:pt idx="7">
                  <c:v>403.48597599999999</c:v>
                </c:pt>
                <c:pt idx="8">
                  <c:v>403.48597599999999</c:v>
                </c:pt>
                <c:pt idx="9">
                  <c:v>403.48597599999999</c:v>
                </c:pt>
                <c:pt idx="10">
                  <c:v>403.48597599999999</c:v>
                </c:pt>
                <c:pt idx="11">
                  <c:v>403.48597599999999</c:v>
                </c:pt>
                <c:pt idx="12">
                  <c:v>397.88597600000003</c:v>
                </c:pt>
                <c:pt idx="13">
                  <c:v>397.88597600000003</c:v>
                </c:pt>
                <c:pt idx="14">
                  <c:v>397.88597600000003</c:v>
                </c:pt>
                <c:pt idx="15">
                  <c:v>397.88597600000003</c:v>
                </c:pt>
                <c:pt idx="16">
                  <c:v>397.88597600000003</c:v>
                </c:pt>
                <c:pt idx="17">
                  <c:v>397.88597600000003</c:v>
                </c:pt>
                <c:pt idx="18">
                  <c:v>397.88597600000003</c:v>
                </c:pt>
                <c:pt idx="19">
                  <c:v>397.88597600000003</c:v>
                </c:pt>
                <c:pt idx="20">
                  <c:v>397.88597600000003</c:v>
                </c:pt>
                <c:pt idx="21">
                  <c:v>397.88597600000003</c:v>
                </c:pt>
                <c:pt idx="22">
                  <c:v>397.88597600000003</c:v>
                </c:pt>
                <c:pt idx="23">
                  <c:v>397.88597600000003</c:v>
                </c:pt>
                <c:pt idx="24">
                  <c:v>397.88597600000003</c:v>
                </c:pt>
                <c:pt idx="25">
                  <c:v>427.08306099999999</c:v>
                </c:pt>
                <c:pt idx="26">
                  <c:v>427.08306099999999</c:v>
                </c:pt>
                <c:pt idx="27">
                  <c:v>427.08306099999999</c:v>
                </c:pt>
                <c:pt idx="28">
                  <c:v>427.08306099999999</c:v>
                </c:pt>
                <c:pt idx="29">
                  <c:v>427.08306099999999</c:v>
                </c:pt>
                <c:pt idx="30">
                  <c:v>427.08306099999999</c:v>
                </c:pt>
                <c:pt idx="31">
                  <c:v>427.08306099999999</c:v>
                </c:pt>
                <c:pt idx="32">
                  <c:v>427.08306099999999</c:v>
                </c:pt>
                <c:pt idx="33">
                  <c:v>427.08306099999999</c:v>
                </c:pt>
                <c:pt idx="34">
                  <c:v>427.08306099999999</c:v>
                </c:pt>
                <c:pt idx="35">
                  <c:v>427.08306099999999</c:v>
                </c:pt>
                <c:pt idx="36">
                  <c:v>427.08306099999999</c:v>
                </c:pt>
                <c:pt idx="37">
                  <c:v>427.08306099999999</c:v>
                </c:pt>
                <c:pt idx="38">
                  <c:v>427.08306099999999</c:v>
                </c:pt>
                <c:pt idx="39">
                  <c:v>427.08306099999999</c:v>
                </c:pt>
                <c:pt idx="40">
                  <c:v>414.76306099999999</c:v>
                </c:pt>
                <c:pt idx="41">
                  <c:v>414.76306099999999</c:v>
                </c:pt>
                <c:pt idx="42">
                  <c:v>414.76306099999999</c:v>
                </c:pt>
                <c:pt idx="43">
                  <c:v>414.76306099999999</c:v>
                </c:pt>
                <c:pt idx="44">
                  <c:v>414.76306099999999</c:v>
                </c:pt>
                <c:pt idx="45">
                  <c:v>382.14632599999999</c:v>
                </c:pt>
                <c:pt idx="46">
                  <c:v>382.14632599999999</c:v>
                </c:pt>
                <c:pt idx="47">
                  <c:v>382.14632599999999</c:v>
                </c:pt>
                <c:pt idx="48">
                  <c:v>382.14632599999999</c:v>
                </c:pt>
                <c:pt idx="49">
                  <c:v>382.14632599999999</c:v>
                </c:pt>
                <c:pt idx="50">
                  <c:v>342.96895899999998</c:v>
                </c:pt>
                <c:pt idx="51">
                  <c:v>342.96895899999998</c:v>
                </c:pt>
                <c:pt idx="52">
                  <c:v>342.96895899999998</c:v>
                </c:pt>
                <c:pt idx="53">
                  <c:v>342.96895899999998</c:v>
                </c:pt>
                <c:pt idx="54">
                  <c:v>342.96895899999998</c:v>
                </c:pt>
                <c:pt idx="55">
                  <c:v>345.15862700000002</c:v>
                </c:pt>
                <c:pt idx="56">
                  <c:v>345.15862700000002</c:v>
                </c:pt>
                <c:pt idx="57">
                  <c:v>345.15862700000002</c:v>
                </c:pt>
                <c:pt idx="58">
                  <c:v>345.15862700000002</c:v>
                </c:pt>
                <c:pt idx="59">
                  <c:v>345.15862700000002</c:v>
                </c:pt>
                <c:pt idx="60">
                  <c:v>346.73719899999998</c:v>
                </c:pt>
                <c:pt idx="61">
                  <c:v>346.73719899999998</c:v>
                </c:pt>
                <c:pt idx="62">
                  <c:v>346.73719899999998</c:v>
                </c:pt>
                <c:pt idx="63">
                  <c:v>346.73719899999998</c:v>
                </c:pt>
                <c:pt idx="64">
                  <c:v>346.73719899999998</c:v>
                </c:pt>
                <c:pt idx="65">
                  <c:v>351.43936400000001</c:v>
                </c:pt>
                <c:pt idx="66">
                  <c:v>351.43936400000001</c:v>
                </c:pt>
                <c:pt idx="67">
                  <c:v>351.43936400000001</c:v>
                </c:pt>
                <c:pt idx="68">
                  <c:v>351.43936400000001</c:v>
                </c:pt>
                <c:pt idx="69">
                  <c:v>351.43936400000001</c:v>
                </c:pt>
                <c:pt idx="70">
                  <c:v>352.03006199999999</c:v>
                </c:pt>
                <c:pt idx="71">
                  <c:v>352.03006199999999</c:v>
                </c:pt>
                <c:pt idx="72">
                  <c:v>352.03006199999999</c:v>
                </c:pt>
                <c:pt idx="73">
                  <c:v>352.03006199999999</c:v>
                </c:pt>
                <c:pt idx="74">
                  <c:v>352.03006199999999</c:v>
                </c:pt>
                <c:pt idx="75">
                  <c:v>352.22716000000003</c:v>
                </c:pt>
                <c:pt idx="76">
                  <c:v>352.22716000000003</c:v>
                </c:pt>
                <c:pt idx="77">
                  <c:v>352.22716000000003</c:v>
                </c:pt>
                <c:pt idx="78">
                  <c:v>352.22716000000003</c:v>
                </c:pt>
                <c:pt idx="79">
                  <c:v>352.22716000000003</c:v>
                </c:pt>
                <c:pt idx="80">
                  <c:v>352.08772299999998</c:v>
                </c:pt>
                <c:pt idx="81">
                  <c:v>352.08772299999998</c:v>
                </c:pt>
                <c:pt idx="82">
                  <c:v>352.08772299999998</c:v>
                </c:pt>
                <c:pt idx="83">
                  <c:v>352.08772299999998</c:v>
                </c:pt>
                <c:pt idx="84">
                  <c:v>352.08772299999998</c:v>
                </c:pt>
                <c:pt idx="85">
                  <c:v>351.66236800000001</c:v>
                </c:pt>
                <c:pt idx="86">
                  <c:v>351.66236800000001</c:v>
                </c:pt>
                <c:pt idx="87">
                  <c:v>351.66236800000001</c:v>
                </c:pt>
                <c:pt idx="88">
                  <c:v>351.66236800000001</c:v>
                </c:pt>
                <c:pt idx="89">
                  <c:v>351.66236800000001</c:v>
                </c:pt>
                <c:pt idx="90">
                  <c:v>339.658591</c:v>
                </c:pt>
                <c:pt idx="91">
                  <c:v>339.658591</c:v>
                </c:pt>
                <c:pt idx="92">
                  <c:v>339.658591</c:v>
                </c:pt>
                <c:pt idx="93">
                  <c:v>339.658591</c:v>
                </c:pt>
                <c:pt idx="94">
                  <c:v>339.658591</c:v>
                </c:pt>
                <c:pt idx="95">
                  <c:v>339.658591</c:v>
                </c:pt>
                <c:pt idx="96">
                  <c:v>339.658591</c:v>
                </c:pt>
                <c:pt idx="97">
                  <c:v>339.658591</c:v>
                </c:pt>
                <c:pt idx="98">
                  <c:v>339.658591</c:v>
                </c:pt>
                <c:pt idx="99">
                  <c:v>339.658591</c:v>
                </c:pt>
                <c:pt idx="100">
                  <c:v>339.658591</c:v>
                </c:pt>
                <c:pt idx="101">
                  <c:v>339.658591</c:v>
                </c:pt>
                <c:pt idx="102">
                  <c:v>339.658591</c:v>
                </c:pt>
                <c:pt idx="103">
                  <c:v>339.658591</c:v>
                </c:pt>
                <c:pt idx="104">
                  <c:v>339.658591</c:v>
                </c:pt>
                <c:pt idx="105">
                  <c:v>339.658591</c:v>
                </c:pt>
                <c:pt idx="106">
                  <c:v>339.658591</c:v>
                </c:pt>
                <c:pt idx="107">
                  <c:v>339.658591</c:v>
                </c:pt>
                <c:pt idx="108">
                  <c:v>339.658591</c:v>
                </c:pt>
                <c:pt idx="109">
                  <c:v>339.658591</c:v>
                </c:pt>
                <c:pt idx="110">
                  <c:v>318.53128600000002</c:v>
                </c:pt>
                <c:pt idx="111">
                  <c:v>318.53128600000002</c:v>
                </c:pt>
                <c:pt idx="112">
                  <c:v>318.53128600000002</c:v>
                </c:pt>
                <c:pt idx="113">
                  <c:v>318.53128600000002</c:v>
                </c:pt>
                <c:pt idx="114">
                  <c:v>318.53128600000002</c:v>
                </c:pt>
                <c:pt idx="115">
                  <c:v>312.77671800000002</c:v>
                </c:pt>
                <c:pt idx="116">
                  <c:v>312.77671800000002</c:v>
                </c:pt>
                <c:pt idx="117">
                  <c:v>312.77671800000002</c:v>
                </c:pt>
                <c:pt idx="118">
                  <c:v>312.77671800000002</c:v>
                </c:pt>
                <c:pt idx="119">
                  <c:v>312.77671800000002</c:v>
                </c:pt>
                <c:pt idx="120">
                  <c:v>307.46477700000003</c:v>
                </c:pt>
                <c:pt idx="121">
                  <c:v>307.46477700000003</c:v>
                </c:pt>
                <c:pt idx="122">
                  <c:v>307.46477700000003</c:v>
                </c:pt>
                <c:pt idx="123">
                  <c:v>307.46477700000003</c:v>
                </c:pt>
                <c:pt idx="124">
                  <c:v>307.46477700000003</c:v>
                </c:pt>
                <c:pt idx="125">
                  <c:v>302.56145700000002</c:v>
                </c:pt>
                <c:pt idx="126">
                  <c:v>302.56145700000002</c:v>
                </c:pt>
                <c:pt idx="127">
                  <c:v>302.56145700000002</c:v>
                </c:pt>
                <c:pt idx="128">
                  <c:v>302.56145700000002</c:v>
                </c:pt>
                <c:pt idx="129">
                  <c:v>302.56145700000002</c:v>
                </c:pt>
                <c:pt idx="130">
                  <c:v>287.99265500000001</c:v>
                </c:pt>
                <c:pt idx="131">
                  <c:v>287.99265500000001</c:v>
                </c:pt>
                <c:pt idx="132">
                  <c:v>287.99265500000001</c:v>
                </c:pt>
                <c:pt idx="133">
                  <c:v>287.99265500000001</c:v>
                </c:pt>
                <c:pt idx="134">
                  <c:v>283.81479899999999</c:v>
                </c:pt>
                <c:pt idx="135">
                  <c:v>279.95841899999999</c:v>
                </c:pt>
                <c:pt idx="136">
                  <c:v>279.95841899999999</c:v>
                </c:pt>
                <c:pt idx="137">
                  <c:v>279.95841899999999</c:v>
                </c:pt>
                <c:pt idx="138">
                  <c:v>279.95841899999999</c:v>
                </c:pt>
                <c:pt idx="139">
                  <c:v>279.95841899999999</c:v>
                </c:pt>
                <c:pt idx="140">
                  <c:v>276.97224599999998</c:v>
                </c:pt>
                <c:pt idx="141">
                  <c:v>276.97224599999998</c:v>
                </c:pt>
                <c:pt idx="142">
                  <c:v>276.97224599999998</c:v>
                </c:pt>
                <c:pt idx="143">
                  <c:v>276.97224599999998</c:v>
                </c:pt>
                <c:pt idx="144">
                  <c:v>276.97224599999998</c:v>
                </c:pt>
                <c:pt idx="145">
                  <c:v>273.11249299999997</c:v>
                </c:pt>
                <c:pt idx="146">
                  <c:v>273.11249299999997</c:v>
                </c:pt>
                <c:pt idx="147">
                  <c:v>273.11249299999997</c:v>
                </c:pt>
                <c:pt idx="148">
                  <c:v>273.11249299999997</c:v>
                </c:pt>
                <c:pt idx="149">
                  <c:v>273.11249299999997</c:v>
                </c:pt>
                <c:pt idx="150">
                  <c:v>273.11249299999997</c:v>
                </c:pt>
                <c:pt idx="151">
                  <c:v>278.336097</c:v>
                </c:pt>
                <c:pt idx="152">
                  <c:v>278.336097</c:v>
                </c:pt>
                <c:pt idx="153">
                  <c:v>278.336097</c:v>
                </c:pt>
                <c:pt idx="154">
                  <c:v>278.336097</c:v>
                </c:pt>
                <c:pt idx="155">
                  <c:v>278.336097</c:v>
                </c:pt>
                <c:pt idx="156">
                  <c:v>276.83326099999999</c:v>
                </c:pt>
                <c:pt idx="157">
                  <c:v>276.83326099999999</c:v>
                </c:pt>
                <c:pt idx="158">
                  <c:v>276.83326099999999</c:v>
                </c:pt>
                <c:pt idx="159">
                  <c:v>276.83326099999999</c:v>
                </c:pt>
                <c:pt idx="160">
                  <c:v>276.83326099999999</c:v>
                </c:pt>
                <c:pt idx="161">
                  <c:v>276.83326099999999</c:v>
                </c:pt>
                <c:pt idx="162">
                  <c:v>276.83326099999999</c:v>
                </c:pt>
                <c:pt idx="163">
                  <c:v>276.83326099999999</c:v>
                </c:pt>
                <c:pt idx="164">
                  <c:v>276.83326099999999</c:v>
                </c:pt>
                <c:pt idx="165">
                  <c:v>276.83326099999999</c:v>
                </c:pt>
                <c:pt idx="166">
                  <c:v>276.83322700000002</c:v>
                </c:pt>
                <c:pt idx="167">
                  <c:v>276.83322700000002</c:v>
                </c:pt>
                <c:pt idx="168">
                  <c:v>276.83322700000002</c:v>
                </c:pt>
                <c:pt idx="169">
                  <c:v>276.83322700000002</c:v>
                </c:pt>
                <c:pt idx="170">
                  <c:v>276.83322700000002</c:v>
                </c:pt>
                <c:pt idx="171">
                  <c:v>268.35655100000002</c:v>
                </c:pt>
                <c:pt idx="172">
                  <c:v>268.35655100000002</c:v>
                </c:pt>
                <c:pt idx="173">
                  <c:v>268.35655100000002</c:v>
                </c:pt>
                <c:pt idx="174">
                  <c:v>268.35655100000002</c:v>
                </c:pt>
                <c:pt idx="175">
                  <c:v>268.35655100000002</c:v>
                </c:pt>
                <c:pt idx="176">
                  <c:v>268.356134</c:v>
                </c:pt>
                <c:pt idx="177">
                  <c:v>268.356134</c:v>
                </c:pt>
                <c:pt idx="178">
                  <c:v>268.356134</c:v>
                </c:pt>
                <c:pt idx="179">
                  <c:v>268.356134</c:v>
                </c:pt>
                <c:pt idx="180">
                  <c:v>268.356134</c:v>
                </c:pt>
                <c:pt idx="181">
                  <c:v>268.35626999999999</c:v>
                </c:pt>
                <c:pt idx="182">
                  <c:v>268.35626999999999</c:v>
                </c:pt>
                <c:pt idx="183">
                  <c:v>268.35626999999999</c:v>
                </c:pt>
                <c:pt idx="184">
                  <c:v>268.35626999999999</c:v>
                </c:pt>
                <c:pt idx="185">
                  <c:v>268.35626999999999</c:v>
                </c:pt>
                <c:pt idx="186">
                  <c:v>268.356877</c:v>
                </c:pt>
                <c:pt idx="187">
                  <c:v>268.356877</c:v>
                </c:pt>
                <c:pt idx="188">
                  <c:v>268.356877</c:v>
                </c:pt>
                <c:pt idx="189">
                  <c:v>268.356877</c:v>
                </c:pt>
                <c:pt idx="190">
                  <c:v>268.356877</c:v>
                </c:pt>
                <c:pt idx="191">
                  <c:v>268.35788100000002</c:v>
                </c:pt>
                <c:pt idx="192">
                  <c:v>268.35788100000002</c:v>
                </c:pt>
                <c:pt idx="193">
                  <c:v>268.35788100000002</c:v>
                </c:pt>
                <c:pt idx="194">
                  <c:v>268.35788100000002</c:v>
                </c:pt>
                <c:pt idx="195">
                  <c:v>268.35788100000002</c:v>
                </c:pt>
                <c:pt idx="196">
                  <c:v>249.95563300000001</c:v>
                </c:pt>
                <c:pt idx="197">
                  <c:v>249.95563300000001</c:v>
                </c:pt>
                <c:pt idx="198">
                  <c:v>249.95563300000001</c:v>
                </c:pt>
                <c:pt idx="199">
                  <c:v>249.95563300000001</c:v>
                </c:pt>
                <c:pt idx="200">
                  <c:v>249.95496800000001</c:v>
                </c:pt>
                <c:pt idx="201">
                  <c:v>249.95496800000001</c:v>
                </c:pt>
                <c:pt idx="202">
                  <c:v>249.95496800000001</c:v>
                </c:pt>
                <c:pt idx="203">
                  <c:v>249.95496800000001</c:v>
                </c:pt>
                <c:pt idx="204">
                  <c:v>249.95496800000001</c:v>
                </c:pt>
                <c:pt idx="205">
                  <c:v>249.95260200000001</c:v>
                </c:pt>
                <c:pt idx="206">
                  <c:v>249.95260200000001</c:v>
                </c:pt>
                <c:pt idx="207">
                  <c:v>249.95260200000001</c:v>
                </c:pt>
                <c:pt idx="208">
                  <c:v>249.95260200000001</c:v>
                </c:pt>
                <c:pt idx="209">
                  <c:v>249.95260200000001</c:v>
                </c:pt>
                <c:pt idx="210">
                  <c:v>249.94880000000001</c:v>
                </c:pt>
                <c:pt idx="211">
                  <c:v>249.94880000000001</c:v>
                </c:pt>
                <c:pt idx="212">
                  <c:v>249.94880000000001</c:v>
                </c:pt>
                <c:pt idx="213">
                  <c:v>249.94880000000001</c:v>
                </c:pt>
                <c:pt idx="214">
                  <c:v>249.94880000000001</c:v>
                </c:pt>
                <c:pt idx="215">
                  <c:v>228.45551699999999</c:v>
                </c:pt>
                <c:pt idx="216">
                  <c:v>228.45551699999999</c:v>
                </c:pt>
                <c:pt idx="217">
                  <c:v>228.45551699999999</c:v>
                </c:pt>
                <c:pt idx="218">
                  <c:v>228.45551699999999</c:v>
                </c:pt>
                <c:pt idx="219">
                  <c:v>228.45551699999999</c:v>
                </c:pt>
                <c:pt idx="220">
                  <c:v>228.44952000000001</c:v>
                </c:pt>
                <c:pt idx="221">
                  <c:v>228.44952000000001</c:v>
                </c:pt>
                <c:pt idx="222">
                  <c:v>228.44952000000001</c:v>
                </c:pt>
                <c:pt idx="223">
                  <c:v>228.44952000000001</c:v>
                </c:pt>
                <c:pt idx="224">
                  <c:v>228.44952000000001</c:v>
                </c:pt>
                <c:pt idx="225">
                  <c:v>228.46212</c:v>
                </c:pt>
                <c:pt idx="226">
                  <c:v>228.46212</c:v>
                </c:pt>
                <c:pt idx="227">
                  <c:v>228.46212</c:v>
                </c:pt>
                <c:pt idx="228">
                  <c:v>228.46212</c:v>
                </c:pt>
                <c:pt idx="229">
                  <c:v>228.46212</c:v>
                </c:pt>
                <c:pt idx="230">
                  <c:v>228.46212</c:v>
                </c:pt>
                <c:pt idx="231">
                  <c:v>228.49048999999999</c:v>
                </c:pt>
                <c:pt idx="232">
                  <c:v>228.49048999999999</c:v>
                </c:pt>
                <c:pt idx="233">
                  <c:v>228.49048999999999</c:v>
                </c:pt>
                <c:pt idx="234">
                  <c:v>228.49048999999999</c:v>
                </c:pt>
                <c:pt idx="235">
                  <c:v>228.49048999999999</c:v>
                </c:pt>
                <c:pt idx="236">
                  <c:v>204.64044699999999</c:v>
                </c:pt>
                <c:pt idx="237">
                  <c:v>204.64044699999999</c:v>
                </c:pt>
                <c:pt idx="238">
                  <c:v>204.64044699999999</c:v>
                </c:pt>
                <c:pt idx="239">
                  <c:v>204.64044699999999</c:v>
                </c:pt>
                <c:pt idx="240">
                  <c:v>204.64044699999999</c:v>
                </c:pt>
                <c:pt idx="241">
                  <c:v>204.647221</c:v>
                </c:pt>
                <c:pt idx="242">
                  <c:v>204.647221</c:v>
                </c:pt>
                <c:pt idx="243">
                  <c:v>204.647221</c:v>
                </c:pt>
                <c:pt idx="244">
                  <c:v>204.65924699999999</c:v>
                </c:pt>
                <c:pt idx="245">
                  <c:v>204.65924699999999</c:v>
                </c:pt>
                <c:pt idx="246">
                  <c:v>204.65924699999999</c:v>
                </c:pt>
                <c:pt idx="247">
                  <c:v>204.65924699999999</c:v>
                </c:pt>
                <c:pt idx="248">
                  <c:v>204.65924699999999</c:v>
                </c:pt>
                <c:pt idx="249">
                  <c:v>204.65924699999999</c:v>
                </c:pt>
                <c:pt idx="250">
                  <c:v>200.12188699999999</c:v>
                </c:pt>
                <c:pt idx="251">
                  <c:v>200.12188699999999</c:v>
                </c:pt>
                <c:pt idx="252">
                  <c:v>200.12188699999999</c:v>
                </c:pt>
                <c:pt idx="253">
                  <c:v>200.12188699999999</c:v>
                </c:pt>
                <c:pt idx="254">
                  <c:v>200.12188699999999</c:v>
                </c:pt>
                <c:pt idx="255">
                  <c:v>200.12188699999999</c:v>
                </c:pt>
                <c:pt idx="256">
                  <c:v>200.12188699999999</c:v>
                </c:pt>
                <c:pt idx="257">
                  <c:v>200.12188699999999</c:v>
                </c:pt>
                <c:pt idx="258">
                  <c:v>200.12188699999999</c:v>
                </c:pt>
                <c:pt idx="259">
                  <c:v>200.09720200000001</c:v>
                </c:pt>
                <c:pt idx="260">
                  <c:v>200.09720200000001</c:v>
                </c:pt>
                <c:pt idx="261">
                  <c:v>200.09720200000001</c:v>
                </c:pt>
                <c:pt idx="262">
                  <c:v>200.09720200000001</c:v>
                </c:pt>
                <c:pt idx="263">
                  <c:v>200.09720200000001</c:v>
                </c:pt>
                <c:pt idx="264">
                  <c:v>200.053383</c:v>
                </c:pt>
                <c:pt idx="265">
                  <c:v>200.053383</c:v>
                </c:pt>
                <c:pt idx="266">
                  <c:v>200.053383</c:v>
                </c:pt>
                <c:pt idx="267">
                  <c:v>200.053383</c:v>
                </c:pt>
                <c:pt idx="268">
                  <c:v>200.053383</c:v>
                </c:pt>
                <c:pt idx="269">
                  <c:v>200.053383</c:v>
                </c:pt>
                <c:pt idx="270">
                  <c:v>200.053383</c:v>
                </c:pt>
                <c:pt idx="271">
                  <c:v>200.053383</c:v>
                </c:pt>
                <c:pt idx="272">
                  <c:v>200.053383</c:v>
                </c:pt>
                <c:pt idx="273">
                  <c:v>200.053383</c:v>
                </c:pt>
                <c:pt idx="274">
                  <c:v>200.053383</c:v>
                </c:pt>
                <c:pt idx="275">
                  <c:v>200.053383</c:v>
                </c:pt>
                <c:pt idx="276">
                  <c:v>200.03396799999999</c:v>
                </c:pt>
                <c:pt idx="277">
                  <c:v>200.03396799999999</c:v>
                </c:pt>
                <c:pt idx="278">
                  <c:v>200.03396799999999</c:v>
                </c:pt>
                <c:pt idx="279">
                  <c:v>193.29700800000001</c:v>
                </c:pt>
                <c:pt idx="280">
                  <c:v>193.29700800000001</c:v>
                </c:pt>
                <c:pt idx="281">
                  <c:v>193.29700800000001</c:v>
                </c:pt>
                <c:pt idx="282">
                  <c:v>193.29700800000001</c:v>
                </c:pt>
                <c:pt idx="283">
                  <c:v>193.29700800000001</c:v>
                </c:pt>
                <c:pt idx="284">
                  <c:v>193.29700800000001</c:v>
                </c:pt>
                <c:pt idx="285">
                  <c:v>193.29700800000001</c:v>
                </c:pt>
                <c:pt idx="286">
                  <c:v>193.29700800000001</c:v>
                </c:pt>
                <c:pt idx="287">
                  <c:v>193.29700800000001</c:v>
                </c:pt>
                <c:pt idx="288">
                  <c:v>193.29700800000001</c:v>
                </c:pt>
                <c:pt idx="289">
                  <c:v>193.51463100000001</c:v>
                </c:pt>
                <c:pt idx="290">
                  <c:v>193.51463100000001</c:v>
                </c:pt>
                <c:pt idx="291">
                  <c:v>193.51463100000001</c:v>
                </c:pt>
                <c:pt idx="292">
                  <c:v>193.51463100000001</c:v>
                </c:pt>
                <c:pt idx="293">
                  <c:v>193.51463100000001</c:v>
                </c:pt>
                <c:pt idx="294">
                  <c:v>192.76829499999999</c:v>
                </c:pt>
                <c:pt idx="295">
                  <c:v>192.76829499999999</c:v>
                </c:pt>
                <c:pt idx="296">
                  <c:v>192.76829499999999</c:v>
                </c:pt>
                <c:pt idx="297">
                  <c:v>192.76829499999999</c:v>
                </c:pt>
                <c:pt idx="298">
                  <c:v>192.76829499999999</c:v>
                </c:pt>
                <c:pt idx="299">
                  <c:v>217.45056</c:v>
                </c:pt>
                <c:pt idx="300">
                  <c:v>217.45056</c:v>
                </c:pt>
                <c:pt idx="301">
                  <c:v>217.45056</c:v>
                </c:pt>
                <c:pt idx="302">
                  <c:v>217.45056</c:v>
                </c:pt>
                <c:pt idx="303">
                  <c:v>217.45056</c:v>
                </c:pt>
                <c:pt idx="304">
                  <c:v>217.45056</c:v>
                </c:pt>
                <c:pt idx="305">
                  <c:v>217.45056</c:v>
                </c:pt>
                <c:pt idx="306">
                  <c:v>217.45056</c:v>
                </c:pt>
                <c:pt idx="307">
                  <c:v>217.45056</c:v>
                </c:pt>
                <c:pt idx="308">
                  <c:v>217.45056</c:v>
                </c:pt>
                <c:pt idx="309">
                  <c:v>217.45056</c:v>
                </c:pt>
                <c:pt idx="310">
                  <c:v>217.45056</c:v>
                </c:pt>
                <c:pt idx="311">
                  <c:v>217.45056</c:v>
                </c:pt>
                <c:pt idx="312">
                  <c:v>217.45056</c:v>
                </c:pt>
                <c:pt idx="313">
                  <c:v>217.45056</c:v>
                </c:pt>
                <c:pt idx="314">
                  <c:v>217.45056</c:v>
                </c:pt>
                <c:pt idx="315">
                  <c:v>217.45056</c:v>
                </c:pt>
                <c:pt idx="316">
                  <c:v>217.45056</c:v>
                </c:pt>
                <c:pt idx="317">
                  <c:v>217.45056</c:v>
                </c:pt>
                <c:pt idx="318">
                  <c:v>217.45056</c:v>
                </c:pt>
                <c:pt idx="319">
                  <c:v>196.27549300000001</c:v>
                </c:pt>
                <c:pt idx="320">
                  <c:v>196.27549300000001</c:v>
                </c:pt>
                <c:pt idx="321">
                  <c:v>196.27549300000001</c:v>
                </c:pt>
                <c:pt idx="322">
                  <c:v>196.27549300000001</c:v>
                </c:pt>
                <c:pt idx="323">
                  <c:v>196.27549300000001</c:v>
                </c:pt>
                <c:pt idx="324">
                  <c:v>196.27549300000001</c:v>
                </c:pt>
                <c:pt idx="325">
                  <c:v>196.27549300000001</c:v>
                </c:pt>
                <c:pt idx="326">
                  <c:v>196.27549300000001</c:v>
                </c:pt>
                <c:pt idx="327">
                  <c:v>196.27549300000001</c:v>
                </c:pt>
                <c:pt idx="328">
                  <c:v>196.27549300000001</c:v>
                </c:pt>
                <c:pt idx="329">
                  <c:v>196.27549300000001</c:v>
                </c:pt>
                <c:pt idx="330">
                  <c:v>196.27549300000001</c:v>
                </c:pt>
                <c:pt idx="331">
                  <c:v>196.27549300000001</c:v>
                </c:pt>
                <c:pt idx="332">
                  <c:v>196.27549300000001</c:v>
                </c:pt>
                <c:pt idx="333">
                  <c:v>196.27549300000001</c:v>
                </c:pt>
                <c:pt idx="334">
                  <c:v>196.27549300000001</c:v>
                </c:pt>
                <c:pt idx="335">
                  <c:v>196.27549300000001</c:v>
                </c:pt>
                <c:pt idx="336">
                  <c:v>196.27549300000001</c:v>
                </c:pt>
                <c:pt idx="337">
                  <c:v>196.27549300000001</c:v>
                </c:pt>
                <c:pt idx="338">
                  <c:v>196.27549300000001</c:v>
                </c:pt>
                <c:pt idx="339">
                  <c:v>193.96495200000001</c:v>
                </c:pt>
                <c:pt idx="340">
                  <c:v>193.96495200000001</c:v>
                </c:pt>
                <c:pt idx="341">
                  <c:v>193.96495200000001</c:v>
                </c:pt>
                <c:pt idx="342">
                  <c:v>193.96495200000001</c:v>
                </c:pt>
                <c:pt idx="343">
                  <c:v>193.96495200000001</c:v>
                </c:pt>
                <c:pt idx="344">
                  <c:v>193.96495200000001</c:v>
                </c:pt>
                <c:pt idx="345">
                  <c:v>193.96495200000001</c:v>
                </c:pt>
                <c:pt idx="346">
                  <c:v>193.96495200000001</c:v>
                </c:pt>
                <c:pt idx="347">
                  <c:v>193.96495200000001</c:v>
                </c:pt>
                <c:pt idx="348">
                  <c:v>193.96495200000001</c:v>
                </c:pt>
                <c:pt idx="349">
                  <c:v>193.96495200000001</c:v>
                </c:pt>
                <c:pt idx="350">
                  <c:v>193.96495200000001</c:v>
                </c:pt>
                <c:pt idx="351">
                  <c:v>193.96495200000001</c:v>
                </c:pt>
                <c:pt idx="352">
                  <c:v>193.96495200000001</c:v>
                </c:pt>
                <c:pt idx="353">
                  <c:v>193.96495200000001</c:v>
                </c:pt>
                <c:pt idx="354">
                  <c:v>190.550817</c:v>
                </c:pt>
                <c:pt idx="355">
                  <c:v>190.550817</c:v>
                </c:pt>
                <c:pt idx="356">
                  <c:v>190.550817</c:v>
                </c:pt>
                <c:pt idx="357">
                  <c:v>190.550817</c:v>
                </c:pt>
                <c:pt idx="358">
                  <c:v>190.550817</c:v>
                </c:pt>
                <c:pt idx="359">
                  <c:v>190.550817</c:v>
                </c:pt>
                <c:pt idx="360">
                  <c:v>190.550817</c:v>
                </c:pt>
                <c:pt idx="361">
                  <c:v>190.550817</c:v>
                </c:pt>
                <c:pt idx="362">
                  <c:v>190.550817</c:v>
                </c:pt>
                <c:pt idx="363">
                  <c:v>202.17389499999999</c:v>
                </c:pt>
                <c:pt idx="364">
                  <c:v>202.17389499999999</c:v>
                </c:pt>
                <c:pt idx="365">
                  <c:v>202.17389499999999</c:v>
                </c:pt>
                <c:pt idx="366">
                  <c:v>202.17389499999999</c:v>
                </c:pt>
                <c:pt idx="367">
                  <c:v>202.17389499999999</c:v>
                </c:pt>
                <c:pt idx="368">
                  <c:v>202.17389499999999</c:v>
                </c:pt>
                <c:pt idx="369">
                  <c:v>202.17389499999999</c:v>
                </c:pt>
                <c:pt idx="370">
                  <c:v>202.17389499999999</c:v>
                </c:pt>
                <c:pt idx="371">
                  <c:v>202.17389499999999</c:v>
                </c:pt>
                <c:pt idx="372">
                  <c:v>202.17389499999999</c:v>
                </c:pt>
                <c:pt idx="373">
                  <c:v>202.17389499999999</c:v>
                </c:pt>
                <c:pt idx="374">
                  <c:v>202.17389499999999</c:v>
                </c:pt>
                <c:pt idx="375">
                  <c:v>202.17389499999999</c:v>
                </c:pt>
                <c:pt idx="376">
                  <c:v>202.17389499999999</c:v>
                </c:pt>
                <c:pt idx="377">
                  <c:v>202.17389499999999</c:v>
                </c:pt>
                <c:pt idx="378">
                  <c:v>202.17389499999999</c:v>
                </c:pt>
                <c:pt idx="379">
                  <c:v>202.17389499999999</c:v>
                </c:pt>
                <c:pt idx="380">
                  <c:v>202.17389499999999</c:v>
                </c:pt>
                <c:pt idx="381">
                  <c:v>202.17389499999999</c:v>
                </c:pt>
                <c:pt idx="382">
                  <c:v>202.17389499999999</c:v>
                </c:pt>
                <c:pt idx="383">
                  <c:v>202.17389499999999</c:v>
                </c:pt>
                <c:pt idx="384">
                  <c:v>202.17389499999999</c:v>
                </c:pt>
                <c:pt idx="385">
                  <c:v>202.17389499999999</c:v>
                </c:pt>
                <c:pt idx="386">
                  <c:v>202.17389499999999</c:v>
                </c:pt>
                <c:pt idx="387">
                  <c:v>202.17389499999999</c:v>
                </c:pt>
                <c:pt idx="388">
                  <c:v>202.17389499999999</c:v>
                </c:pt>
                <c:pt idx="389">
                  <c:v>195.49936400000001</c:v>
                </c:pt>
                <c:pt idx="390">
                  <c:v>195.49936400000001</c:v>
                </c:pt>
                <c:pt idx="391">
                  <c:v>195.49936400000001</c:v>
                </c:pt>
                <c:pt idx="392">
                  <c:v>195.49936400000001</c:v>
                </c:pt>
                <c:pt idx="393">
                  <c:v>195.49936400000001</c:v>
                </c:pt>
                <c:pt idx="394">
                  <c:v>195.49936400000001</c:v>
                </c:pt>
                <c:pt idx="395">
                  <c:v>195.49936400000001</c:v>
                </c:pt>
                <c:pt idx="396">
                  <c:v>195.49936400000001</c:v>
                </c:pt>
                <c:pt idx="397">
                  <c:v>195.49936400000001</c:v>
                </c:pt>
                <c:pt idx="398">
                  <c:v>195.49936400000001</c:v>
                </c:pt>
                <c:pt idx="399">
                  <c:v>195.49936400000001</c:v>
                </c:pt>
                <c:pt idx="400">
                  <c:v>195.49936400000001</c:v>
                </c:pt>
                <c:pt idx="401">
                  <c:v>195.49936400000001</c:v>
                </c:pt>
                <c:pt idx="402">
                  <c:v>195.49936400000001</c:v>
                </c:pt>
                <c:pt idx="403">
                  <c:v>195.49936400000001</c:v>
                </c:pt>
                <c:pt idx="404">
                  <c:v>195.49936400000001</c:v>
                </c:pt>
                <c:pt idx="405">
                  <c:v>195.49936400000001</c:v>
                </c:pt>
                <c:pt idx="406">
                  <c:v>195.49936400000001</c:v>
                </c:pt>
                <c:pt idx="407">
                  <c:v>195.49936400000001</c:v>
                </c:pt>
                <c:pt idx="408">
                  <c:v>195.49936400000001</c:v>
                </c:pt>
                <c:pt idx="409">
                  <c:v>195.49936400000001</c:v>
                </c:pt>
                <c:pt idx="410">
                  <c:v>195.49936400000001</c:v>
                </c:pt>
                <c:pt idx="411">
                  <c:v>195.49936400000001</c:v>
                </c:pt>
                <c:pt idx="412">
                  <c:v>195.49936400000001</c:v>
                </c:pt>
                <c:pt idx="413">
                  <c:v>195.49936400000001</c:v>
                </c:pt>
                <c:pt idx="414">
                  <c:v>195.49936400000001</c:v>
                </c:pt>
                <c:pt idx="415">
                  <c:v>195.49936400000001</c:v>
                </c:pt>
                <c:pt idx="416">
                  <c:v>195.49936400000001</c:v>
                </c:pt>
                <c:pt idx="417">
                  <c:v>195.49936400000001</c:v>
                </c:pt>
                <c:pt idx="418">
                  <c:v>259.93246499999998</c:v>
                </c:pt>
                <c:pt idx="419">
                  <c:v>259.93246499999998</c:v>
                </c:pt>
                <c:pt idx="420">
                  <c:v>259.93246499999998</c:v>
                </c:pt>
                <c:pt idx="421">
                  <c:v>259.93246499999998</c:v>
                </c:pt>
                <c:pt idx="422">
                  <c:v>259.93246499999998</c:v>
                </c:pt>
                <c:pt idx="423">
                  <c:v>259.93246499999998</c:v>
                </c:pt>
                <c:pt idx="424">
                  <c:v>259.93246499999998</c:v>
                </c:pt>
                <c:pt idx="425">
                  <c:v>259.93246499999998</c:v>
                </c:pt>
                <c:pt idx="426">
                  <c:v>259.93246499999998</c:v>
                </c:pt>
                <c:pt idx="427">
                  <c:v>259.93246499999998</c:v>
                </c:pt>
                <c:pt idx="428">
                  <c:v>259.93246499999998</c:v>
                </c:pt>
                <c:pt idx="429">
                  <c:v>259.93246499999998</c:v>
                </c:pt>
                <c:pt idx="430">
                  <c:v>259.93246499999998</c:v>
                </c:pt>
                <c:pt idx="431">
                  <c:v>259.93246499999998</c:v>
                </c:pt>
                <c:pt idx="432">
                  <c:v>254.952406</c:v>
                </c:pt>
                <c:pt idx="433">
                  <c:v>254.952406</c:v>
                </c:pt>
                <c:pt idx="434">
                  <c:v>254.952406</c:v>
                </c:pt>
                <c:pt idx="435">
                  <c:v>254.952406</c:v>
                </c:pt>
                <c:pt idx="436">
                  <c:v>254.952406</c:v>
                </c:pt>
                <c:pt idx="437">
                  <c:v>268.224538</c:v>
                </c:pt>
                <c:pt idx="438">
                  <c:v>268.224538</c:v>
                </c:pt>
                <c:pt idx="439">
                  <c:v>268.224538</c:v>
                </c:pt>
                <c:pt idx="440">
                  <c:v>268.224538</c:v>
                </c:pt>
                <c:pt idx="441">
                  <c:v>268.224538</c:v>
                </c:pt>
                <c:pt idx="442">
                  <c:v>268.224538</c:v>
                </c:pt>
                <c:pt idx="443">
                  <c:v>268.224538</c:v>
                </c:pt>
                <c:pt idx="444">
                  <c:v>268.224538</c:v>
                </c:pt>
                <c:pt idx="445">
                  <c:v>268.224538</c:v>
                </c:pt>
                <c:pt idx="446">
                  <c:v>268.224538</c:v>
                </c:pt>
                <c:pt idx="447">
                  <c:v>268.224538</c:v>
                </c:pt>
                <c:pt idx="448">
                  <c:v>268.224538</c:v>
                </c:pt>
                <c:pt idx="449">
                  <c:v>268.224538</c:v>
                </c:pt>
                <c:pt idx="450">
                  <c:v>268.224538</c:v>
                </c:pt>
                <c:pt idx="451">
                  <c:v>268.224538</c:v>
                </c:pt>
                <c:pt idx="452">
                  <c:v>268.224538</c:v>
                </c:pt>
                <c:pt idx="453">
                  <c:v>268.224538</c:v>
                </c:pt>
                <c:pt idx="454">
                  <c:v>268.224538</c:v>
                </c:pt>
                <c:pt idx="455">
                  <c:v>268.224538</c:v>
                </c:pt>
                <c:pt idx="456">
                  <c:v>268.224538</c:v>
                </c:pt>
                <c:pt idx="457">
                  <c:v>271.06598300000002</c:v>
                </c:pt>
                <c:pt idx="458">
                  <c:v>271.06598300000002</c:v>
                </c:pt>
                <c:pt idx="459">
                  <c:v>271.06598300000002</c:v>
                </c:pt>
                <c:pt idx="460">
                  <c:v>271.06598300000002</c:v>
                </c:pt>
                <c:pt idx="461">
                  <c:v>271.06598300000002</c:v>
                </c:pt>
                <c:pt idx="462">
                  <c:v>271.06598300000002</c:v>
                </c:pt>
                <c:pt idx="463">
                  <c:v>271.06598300000002</c:v>
                </c:pt>
                <c:pt idx="464">
                  <c:v>271.06598300000002</c:v>
                </c:pt>
                <c:pt idx="465">
                  <c:v>271.06598300000002</c:v>
                </c:pt>
                <c:pt idx="466">
                  <c:v>271.06598300000002</c:v>
                </c:pt>
                <c:pt idx="467">
                  <c:v>271.06598300000002</c:v>
                </c:pt>
                <c:pt idx="468">
                  <c:v>271.06598300000002</c:v>
                </c:pt>
                <c:pt idx="469">
                  <c:v>271.06598300000002</c:v>
                </c:pt>
                <c:pt idx="470">
                  <c:v>271.06598300000002</c:v>
                </c:pt>
                <c:pt idx="471">
                  <c:v>271.06598300000002</c:v>
                </c:pt>
                <c:pt idx="472">
                  <c:v>271.06598300000002</c:v>
                </c:pt>
                <c:pt idx="473">
                  <c:v>271.06598300000002</c:v>
                </c:pt>
                <c:pt idx="474">
                  <c:v>271.06598300000002</c:v>
                </c:pt>
                <c:pt idx="475">
                  <c:v>271.06598300000002</c:v>
                </c:pt>
                <c:pt idx="476">
                  <c:v>264.36135400000001</c:v>
                </c:pt>
                <c:pt idx="477">
                  <c:v>264.36135400000001</c:v>
                </c:pt>
                <c:pt idx="478">
                  <c:v>264.36135400000001</c:v>
                </c:pt>
                <c:pt idx="479">
                  <c:v>264.36135400000001</c:v>
                </c:pt>
                <c:pt idx="480">
                  <c:v>264.36135400000001</c:v>
                </c:pt>
                <c:pt idx="481">
                  <c:v>264.36135400000001</c:v>
                </c:pt>
                <c:pt idx="482">
                  <c:v>264.36135400000001</c:v>
                </c:pt>
                <c:pt idx="483">
                  <c:v>264.36135400000001</c:v>
                </c:pt>
                <c:pt idx="484">
                  <c:v>264.36135400000001</c:v>
                </c:pt>
                <c:pt idx="485">
                  <c:v>264.36135400000001</c:v>
                </c:pt>
                <c:pt idx="486">
                  <c:v>264.36135400000001</c:v>
                </c:pt>
                <c:pt idx="487">
                  <c:v>264.36135400000001</c:v>
                </c:pt>
                <c:pt idx="488">
                  <c:v>264.36135400000001</c:v>
                </c:pt>
                <c:pt idx="489">
                  <c:v>264.36135400000001</c:v>
                </c:pt>
                <c:pt idx="490">
                  <c:v>264.36135400000001</c:v>
                </c:pt>
                <c:pt idx="491">
                  <c:v>264.36135400000001</c:v>
                </c:pt>
                <c:pt idx="492">
                  <c:v>264.36135400000001</c:v>
                </c:pt>
                <c:pt idx="493">
                  <c:v>264.36135400000001</c:v>
                </c:pt>
                <c:pt idx="494">
                  <c:v>264.36135400000001</c:v>
                </c:pt>
                <c:pt idx="495">
                  <c:v>259.25227899999999</c:v>
                </c:pt>
                <c:pt idx="496">
                  <c:v>259.25227899999999</c:v>
                </c:pt>
                <c:pt idx="497">
                  <c:v>259.25227899999999</c:v>
                </c:pt>
                <c:pt idx="498">
                  <c:v>259.25227899999999</c:v>
                </c:pt>
                <c:pt idx="499">
                  <c:v>250.92691600000001</c:v>
                </c:pt>
                <c:pt idx="500">
                  <c:v>250.92691600000001</c:v>
                </c:pt>
                <c:pt idx="501">
                  <c:v>250.92691600000001</c:v>
                </c:pt>
                <c:pt idx="502">
                  <c:v>250.92691600000001</c:v>
                </c:pt>
                <c:pt idx="503">
                  <c:v>250.92691600000001</c:v>
                </c:pt>
                <c:pt idx="504">
                  <c:v>250.92691600000001</c:v>
                </c:pt>
                <c:pt idx="505">
                  <c:v>250.92691600000001</c:v>
                </c:pt>
                <c:pt idx="506">
                  <c:v>250.92691600000001</c:v>
                </c:pt>
                <c:pt idx="507">
                  <c:v>250.92691600000001</c:v>
                </c:pt>
                <c:pt idx="508">
                  <c:v>250.92691600000001</c:v>
                </c:pt>
                <c:pt idx="509">
                  <c:v>250.92691600000001</c:v>
                </c:pt>
                <c:pt idx="510">
                  <c:v>250.92691600000001</c:v>
                </c:pt>
                <c:pt idx="511">
                  <c:v>250.92691600000001</c:v>
                </c:pt>
                <c:pt idx="512">
                  <c:v>250.92691600000001</c:v>
                </c:pt>
                <c:pt idx="513">
                  <c:v>250.92691600000001</c:v>
                </c:pt>
                <c:pt idx="514">
                  <c:v>250.92691600000001</c:v>
                </c:pt>
                <c:pt idx="515">
                  <c:v>250.92691600000001</c:v>
                </c:pt>
                <c:pt idx="516">
                  <c:v>250.92691600000001</c:v>
                </c:pt>
                <c:pt idx="517">
                  <c:v>282.15206599999999</c:v>
                </c:pt>
                <c:pt idx="518">
                  <c:v>282.15206599999999</c:v>
                </c:pt>
                <c:pt idx="519">
                  <c:v>282.15206599999999</c:v>
                </c:pt>
                <c:pt idx="520">
                  <c:v>282.15206599999999</c:v>
                </c:pt>
                <c:pt idx="521">
                  <c:v>282.15206599999999</c:v>
                </c:pt>
                <c:pt idx="522">
                  <c:v>282.15206599999999</c:v>
                </c:pt>
                <c:pt idx="523">
                  <c:v>311.396995</c:v>
                </c:pt>
                <c:pt idx="524">
                  <c:v>311.396995</c:v>
                </c:pt>
                <c:pt idx="525">
                  <c:v>318.59699499999999</c:v>
                </c:pt>
                <c:pt idx="526">
                  <c:v>318.59699499999999</c:v>
                </c:pt>
                <c:pt idx="527">
                  <c:v>318.59699499999999</c:v>
                </c:pt>
                <c:pt idx="528">
                  <c:v>318.59699499999999</c:v>
                </c:pt>
                <c:pt idx="529">
                  <c:v>318.59699499999999</c:v>
                </c:pt>
                <c:pt idx="530">
                  <c:v>360.05517099999997</c:v>
                </c:pt>
                <c:pt idx="531">
                  <c:v>360.05517099999997</c:v>
                </c:pt>
                <c:pt idx="532">
                  <c:v>360.05517099999997</c:v>
                </c:pt>
                <c:pt idx="533">
                  <c:v>360.05517099999997</c:v>
                </c:pt>
                <c:pt idx="534">
                  <c:v>360.05517099999997</c:v>
                </c:pt>
                <c:pt idx="535">
                  <c:v>344.43795599999999</c:v>
                </c:pt>
                <c:pt idx="536">
                  <c:v>344.43795599999999</c:v>
                </c:pt>
                <c:pt idx="537">
                  <c:v>344.43795599999999</c:v>
                </c:pt>
                <c:pt idx="538">
                  <c:v>344.43795599999999</c:v>
                </c:pt>
                <c:pt idx="539">
                  <c:v>344.43795599999999</c:v>
                </c:pt>
                <c:pt idx="540">
                  <c:v>364.821958</c:v>
                </c:pt>
                <c:pt idx="541">
                  <c:v>364.821958</c:v>
                </c:pt>
                <c:pt idx="542">
                  <c:v>364.821958</c:v>
                </c:pt>
                <c:pt idx="543">
                  <c:v>364.821958</c:v>
                </c:pt>
                <c:pt idx="544">
                  <c:v>364.821958</c:v>
                </c:pt>
                <c:pt idx="545">
                  <c:v>371.34048200000001</c:v>
                </c:pt>
                <c:pt idx="546">
                  <c:v>371.34048200000001</c:v>
                </c:pt>
                <c:pt idx="547">
                  <c:v>371.34048200000001</c:v>
                </c:pt>
                <c:pt idx="548">
                  <c:v>371.34048200000001</c:v>
                </c:pt>
                <c:pt idx="549">
                  <c:v>371.34048200000001</c:v>
                </c:pt>
                <c:pt idx="550">
                  <c:v>371.34048200000001</c:v>
                </c:pt>
                <c:pt idx="551">
                  <c:v>371.34048200000001</c:v>
                </c:pt>
                <c:pt idx="552">
                  <c:v>371.34048200000001</c:v>
                </c:pt>
                <c:pt idx="553">
                  <c:v>371.34048200000001</c:v>
                </c:pt>
                <c:pt idx="554">
                  <c:v>371.34048200000001</c:v>
                </c:pt>
                <c:pt idx="555">
                  <c:v>371.34048200000001</c:v>
                </c:pt>
                <c:pt idx="556">
                  <c:v>371.34048200000001</c:v>
                </c:pt>
                <c:pt idx="557">
                  <c:v>371.34048200000001</c:v>
                </c:pt>
                <c:pt idx="558">
                  <c:v>371.34048200000001</c:v>
                </c:pt>
                <c:pt idx="559">
                  <c:v>371.34048200000001</c:v>
                </c:pt>
                <c:pt idx="560">
                  <c:v>394.260107</c:v>
                </c:pt>
                <c:pt idx="561">
                  <c:v>394.260107</c:v>
                </c:pt>
                <c:pt idx="562">
                  <c:v>394.260107</c:v>
                </c:pt>
                <c:pt idx="563">
                  <c:v>394.260107</c:v>
                </c:pt>
                <c:pt idx="564">
                  <c:v>394.260107</c:v>
                </c:pt>
                <c:pt idx="565">
                  <c:v>474.58705099999997</c:v>
                </c:pt>
                <c:pt idx="566">
                  <c:v>474.58705099999997</c:v>
                </c:pt>
                <c:pt idx="567">
                  <c:v>474.58705099999997</c:v>
                </c:pt>
                <c:pt idx="568">
                  <c:v>474.58705099999997</c:v>
                </c:pt>
                <c:pt idx="569">
                  <c:v>474.58705099999997</c:v>
                </c:pt>
                <c:pt idx="570">
                  <c:v>356.28891399999998</c:v>
                </c:pt>
                <c:pt idx="571">
                  <c:v>356.28891399999998</c:v>
                </c:pt>
                <c:pt idx="572">
                  <c:v>356.28891399999998</c:v>
                </c:pt>
                <c:pt idx="573">
                  <c:v>356.28891399999998</c:v>
                </c:pt>
                <c:pt idx="574">
                  <c:v>356.28891399999998</c:v>
                </c:pt>
                <c:pt idx="575">
                  <c:v>351.90435500000001</c:v>
                </c:pt>
                <c:pt idx="576">
                  <c:v>351.90435500000001</c:v>
                </c:pt>
                <c:pt idx="577">
                  <c:v>351.90435500000001</c:v>
                </c:pt>
                <c:pt idx="578">
                  <c:v>351.90435500000001</c:v>
                </c:pt>
                <c:pt idx="579">
                  <c:v>351.90435500000001</c:v>
                </c:pt>
                <c:pt idx="580">
                  <c:v>352.851448</c:v>
                </c:pt>
                <c:pt idx="581">
                  <c:v>352.851448</c:v>
                </c:pt>
                <c:pt idx="582">
                  <c:v>352.851448</c:v>
                </c:pt>
                <c:pt idx="583">
                  <c:v>352.851448</c:v>
                </c:pt>
                <c:pt idx="584">
                  <c:v>352.851448</c:v>
                </c:pt>
                <c:pt idx="585">
                  <c:v>364.91041200000001</c:v>
                </c:pt>
                <c:pt idx="586">
                  <c:v>364.91041200000001</c:v>
                </c:pt>
                <c:pt idx="587">
                  <c:v>364.91041200000001</c:v>
                </c:pt>
                <c:pt idx="588">
                  <c:v>364.91041200000001</c:v>
                </c:pt>
                <c:pt idx="589">
                  <c:v>364.91041200000001</c:v>
                </c:pt>
                <c:pt idx="590">
                  <c:v>339.15041200000002</c:v>
                </c:pt>
                <c:pt idx="591">
                  <c:v>339.15041200000002</c:v>
                </c:pt>
                <c:pt idx="592">
                  <c:v>339.15041200000002</c:v>
                </c:pt>
                <c:pt idx="593">
                  <c:v>339.15041200000002</c:v>
                </c:pt>
                <c:pt idx="594">
                  <c:v>339.15041200000002</c:v>
                </c:pt>
                <c:pt idx="595">
                  <c:v>354.49352299999998</c:v>
                </c:pt>
                <c:pt idx="596">
                  <c:v>354.49352299999998</c:v>
                </c:pt>
                <c:pt idx="597">
                  <c:v>354.49352299999998</c:v>
                </c:pt>
                <c:pt idx="598">
                  <c:v>354.49352299999998</c:v>
                </c:pt>
                <c:pt idx="599">
                  <c:v>354.49352299999998</c:v>
                </c:pt>
                <c:pt idx="600">
                  <c:v>356.71574500000003</c:v>
                </c:pt>
                <c:pt idx="601">
                  <c:v>356.71574500000003</c:v>
                </c:pt>
                <c:pt idx="602">
                  <c:v>356.71574500000003</c:v>
                </c:pt>
                <c:pt idx="603">
                  <c:v>356.71574500000003</c:v>
                </c:pt>
                <c:pt idx="604">
                  <c:v>356.71574500000003</c:v>
                </c:pt>
                <c:pt idx="605">
                  <c:v>350.65226799999999</c:v>
                </c:pt>
                <c:pt idx="606">
                  <c:v>350.65226799999999</c:v>
                </c:pt>
                <c:pt idx="607">
                  <c:v>350.65226799999999</c:v>
                </c:pt>
                <c:pt idx="608">
                  <c:v>350.65226799999999</c:v>
                </c:pt>
                <c:pt idx="609">
                  <c:v>350.65226799999999</c:v>
                </c:pt>
                <c:pt idx="610">
                  <c:v>350.65226799999999</c:v>
                </c:pt>
                <c:pt idx="611">
                  <c:v>350.65226799999999</c:v>
                </c:pt>
                <c:pt idx="612">
                  <c:v>350.65226799999999</c:v>
                </c:pt>
                <c:pt idx="613">
                  <c:v>350.65226799999999</c:v>
                </c:pt>
                <c:pt idx="614">
                  <c:v>350.65226799999999</c:v>
                </c:pt>
                <c:pt idx="615">
                  <c:v>360.31211000000002</c:v>
                </c:pt>
                <c:pt idx="616">
                  <c:v>360.31211000000002</c:v>
                </c:pt>
                <c:pt idx="617">
                  <c:v>360.31211000000002</c:v>
                </c:pt>
                <c:pt idx="618">
                  <c:v>360.31211000000002</c:v>
                </c:pt>
                <c:pt idx="619">
                  <c:v>360.31211000000002</c:v>
                </c:pt>
                <c:pt idx="620">
                  <c:v>360.31211000000002</c:v>
                </c:pt>
                <c:pt idx="621">
                  <c:v>360.31211000000002</c:v>
                </c:pt>
                <c:pt idx="622">
                  <c:v>360.31211000000002</c:v>
                </c:pt>
                <c:pt idx="623">
                  <c:v>360.31211000000002</c:v>
                </c:pt>
                <c:pt idx="624">
                  <c:v>360.31211000000002</c:v>
                </c:pt>
                <c:pt idx="625">
                  <c:v>331.20030500000001</c:v>
                </c:pt>
                <c:pt idx="626">
                  <c:v>331.20030500000001</c:v>
                </c:pt>
                <c:pt idx="627">
                  <c:v>331.20030500000001</c:v>
                </c:pt>
                <c:pt idx="628">
                  <c:v>331.20030500000001</c:v>
                </c:pt>
                <c:pt idx="629">
                  <c:v>331.20030500000001</c:v>
                </c:pt>
                <c:pt idx="630">
                  <c:v>331.20030500000001</c:v>
                </c:pt>
                <c:pt idx="631">
                  <c:v>331.20030500000001</c:v>
                </c:pt>
                <c:pt idx="632">
                  <c:v>331.20030500000001</c:v>
                </c:pt>
                <c:pt idx="633">
                  <c:v>331.20030500000001</c:v>
                </c:pt>
                <c:pt idx="634">
                  <c:v>331.20030500000001</c:v>
                </c:pt>
                <c:pt idx="635">
                  <c:v>331.20030500000001</c:v>
                </c:pt>
                <c:pt idx="636">
                  <c:v>331.20030500000001</c:v>
                </c:pt>
                <c:pt idx="637">
                  <c:v>331.20030500000001</c:v>
                </c:pt>
                <c:pt idx="638">
                  <c:v>331.20030500000001</c:v>
                </c:pt>
                <c:pt idx="639">
                  <c:v>331.20030500000001</c:v>
                </c:pt>
                <c:pt idx="640">
                  <c:v>331.20030500000001</c:v>
                </c:pt>
                <c:pt idx="641">
                  <c:v>331.20030500000001</c:v>
                </c:pt>
                <c:pt idx="642">
                  <c:v>331.20030500000001</c:v>
                </c:pt>
                <c:pt idx="643">
                  <c:v>331.20030500000001</c:v>
                </c:pt>
                <c:pt idx="644">
                  <c:v>331.20030500000001</c:v>
                </c:pt>
                <c:pt idx="645">
                  <c:v>382.88939099999999</c:v>
                </c:pt>
                <c:pt idx="646">
                  <c:v>382.88939099999999</c:v>
                </c:pt>
                <c:pt idx="647">
                  <c:v>382.88939099999999</c:v>
                </c:pt>
                <c:pt idx="648">
                  <c:v>382.88939099999999</c:v>
                </c:pt>
                <c:pt idx="649">
                  <c:v>382.88939099999999</c:v>
                </c:pt>
                <c:pt idx="650">
                  <c:v>391.767313</c:v>
                </c:pt>
                <c:pt idx="651">
                  <c:v>391.767313</c:v>
                </c:pt>
                <c:pt idx="652">
                  <c:v>391.767313</c:v>
                </c:pt>
                <c:pt idx="653">
                  <c:v>391.767313</c:v>
                </c:pt>
                <c:pt idx="654">
                  <c:v>391.767313</c:v>
                </c:pt>
                <c:pt idx="655">
                  <c:v>391.767313</c:v>
                </c:pt>
                <c:pt idx="656">
                  <c:v>391.767313</c:v>
                </c:pt>
                <c:pt idx="657">
                  <c:v>391.767313</c:v>
                </c:pt>
                <c:pt idx="658">
                  <c:v>391.767313</c:v>
                </c:pt>
                <c:pt idx="659">
                  <c:v>391.767313</c:v>
                </c:pt>
                <c:pt idx="660">
                  <c:v>391.767313</c:v>
                </c:pt>
                <c:pt idx="661">
                  <c:v>391.767313</c:v>
                </c:pt>
                <c:pt idx="662">
                  <c:v>391.767313</c:v>
                </c:pt>
                <c:pt idx="663">
                  <c:v>391.767313</c:v>
                </c:pt>
                <c:pt idx="664">
                  <c:v>391.767313</c:v>
                </c:pt>
                <c:pt idx="665">
                  <c:v>408.20199700000001</c:v>
                </c:pt>
                <c:pt idx="666">
                  <c:v>408.20199700000001</c:v>
                </c:pt>
                <c:pt idx="667">
                  <c:v>408.20199700000001</c:v>
                </c:pt>
                <c:pt idx="668">
                  <c:v>408.20199700000001</c:v>
                </c:pt>
                <c:pt idx="669">
                  <c:v>408.20199700000001</c:v>
                </c:pt>
                <c:pt idx="670">
                  <c:v>383.79258800000002</c:v>
                </c:pt>
                <c:pt idx="671">
                  <c:v>383.79258800000002</c:v>
                </c:pt>
                <c:pt idx="672">
                  <c:v>383.79258800000002</c:v>
                </c:pt>
                <c:pt idx="673">
                  <c:v>383.79258800000002</c:v>
                </c:pt>
                <c:pt idx="674">
                  <c:v>383.79258800000002</c:v>
                </c:pt>
                <c:pt idx="675">
                  <c:v>383.79258800000002</c:v>
                </c:pt>
                <c:pt idx="676">
                  <c:v>383.79258800000002</c:v>
                </c:pt>
                <c:pt idx="677">
                  <c:v>383.79258800000002</c:v>
                </c:pt>
                <c:pt idx="678">
                  <c:v>383.79258800000002</c:v>
                </c:pt>
                <c:pt idx="679">
                  <c:v>383.79258800000002</c:v>
                </c:pt>
                <c:pt idx="680">
                  <c:v>383.79258800000002</c:v>
                </c:pt>
                <c:pt idx="681">
                  <c:v>383.79258800000002</c:v>
                </c:pt>
                <c:pt idx="682">
                  <c:v>383.79258800000002</c:v>
                </c:pt>
                <c:pt idx="683">
                  <c:v>383.79258800000002</c:v>
                </c:pt>
                <c:pt idx="684">
                  <c:v>383.79258800000002</c:v>
                </c:pt>
                <c:pt idx="685">
                  <c:v>391.29589399999998</c:v>
                </c:pt>
                <c:pt idx="686">
                  <c:v>391.29589399999998</c:v>
                </c:pt>
                <c:pt idx="687">
                  <c:v>391.29589399999998</c:v>
                </c:pt>
                <c:pt idx="688">
                  <c:v>391.29589399999998</c:v>
                </c:pt>
                <c:pt idx="689">
                  <c:v>391.29589399999998</c:v>
                </c:pt>
                <c:pt idx="690">
                  <c:v>391.29589399999998</c:v>
                </c:pt>
                <c:pt idx="691">
                  <c:v>391.29589399999998</c:v>
                </c:pt>
                <c:pt idx="692">
                  <c:v>391.29589399999998</c:v>
                </c:pt>
                <c:pt idx="693">
                  <c:v>391.29589399999998</c:v>
                </c:pt>
                <c:pt idx="694">
                  <c:v>391.29589399999998</c:v>
                </c:pt>
                <c:pt idx="695">
                  <c:v>391.29589399999998</c:v>
                </c:pt>
                <c:pt idx="696">
                  <c:v>391.29589399999998</c:v>
                </c:pt>
                <c:pt idx="697">
                  <c:v>391.29589399999998</c:v>
                </c:pt>
                <c:pt idx="698">
                  <c:v>391.29589399999998</c:v>
                </c:pt>
                <c:pt idx="699">
                  <c:v>391.29589399999998</c:v>
                </c:pt>
                <c:pt idx="700">
                  <c:v>361.69941799999998</c:v>
                </c:pt>
                <c:pt idx="701">
                  <c:v>361.69941799999998</c:v>
                </c:pt>
                <c:pt idx="702">
                  <c:v>361.69941799999998</c:v>
                </c:pt>
                <c:pt idx="703">
                  <c:v>361.69941799999998</c:v>
                </c:pt>
                <c:pt idx="704">
                  <c:v>361.69941799999998</c:v>
                </c:pt>
                <c:pt idx="705">
                  <c:v>361.69941799999998</c:v>
                </c:pt>
                <c:pt idx="706">
                  <c:v>361.69941799999998</c:v>
                </c:pt>
                <c:pt idx="707">
                  <c:v>361.69941799999998</c:v>
                </c:pt>
                <c:pt idx="708">
                  <c:v>361.69941799999998</c:v>
                </c:pt>
                <c:pt idx="709">
                  <c:v>361.69941799999998</c:v>
                </c:pt>
                <c:pt idx="710">
                  <c:v>361.69941799999998</c:v>
                </c:pt>
                <c:pt idx="711">
                  <c:v>361.69941799999998</c:v>
                </c:pt>
                <c:pt idx="712">
                  <c:v>361.69941799999998</c:v>
                </c:pt>
                <c:pt idx="713">
                  <c:v>361.69941799999998</c:v>
                </c:pt>
                <c:pt idx="714">
                  <c:v>361.69941799999998</c:v>
                </c:pt>
                <c:pt idx="715">
                  <c:v>359.932052</c:v>
                </c:pt>
                <c:pt idx="716">
                  <c:v>359.932052</c:v>
                </c:pt>
                <c:pt idx="717">
                  <c:v>359.932052</c:v>
                </c:pt>
                <c:pt idx="718">
                  <c:v>359.932052</c:v>
                </c:pt>
                <c:pt idx="719">
                  <c:v>359.932052</c:v>
                </c:pt>
                <c:pt idx="720">
                  <c:v>332.73330900000002</c:v>
                </c:pt>
                <c:pt idx="721">
                  <c:v>332.73330900000002</c:v>
                </c:pt>
                <c:pt idx="722">
                  <c:v>332.73330900000002</c:v>
                </c:pt>
                <c:pt idx="723">
                  <c:v>332.73330900000002</c:v>
                </c:pt>
                <c:pt idx="724">
                  <c:v>332.73330900000002</c:v>
                </c:pt>
                <c:pt idx="725">
                  <c:v>331.13367899999997</c:v>
                </c:pt>
                <c:pt idx="726">
                  <c:v>331.13367899999997</c:v>
                </c:pt>
                <c:pt idx="727">
                  <c:v>331.13367899999997</c:v>
                </c:pt>
                <c:pt idx="728">
                  <c:v>331.13367899999997</c:v>
                </c:pt>
                <c:pt idx="729">
                  <c:v>331.13367899999997</c:v>
                </c:pt>
                <c:pt idx="730">
                  <c:v>340.73146200000002</c:v>
                </c:pt>
                <c:pt idx="731">
                  <c:v>340.73146200000002</c:v>
                </c:pt>
                <c:pt idx="732">
                  <c:v>340.73146200000002</c:v>
                </c:pt>
                <c:pt idx="733">
                  <c:v>340.73146200000002</c:v>
                </c:pt>
                <c:pt idx="734">
                  <c:v>340.73146200000002</c:v>
                </c:pt>
                <c:pt idx="735">
                  <c:v>327.62854700000003</c:v>
                </c:pt>
                <c:pt idx="736">
                  <c:v>327.62854700000003</c:v>
                </c:pt>
                <c:pt idx="737">
                  <c:v>327.62854700000003</c:v>
                </c:pt>
                <c:pt idx="738">
                  <c:v>327.62854700000003</c:v>
                </c:pt>
                <c:pt idx="739">
                  <c:v>327.62854700000003</c:v>
                </c:pt>
                <c:pt idx="740">
                  <c:v>327.62854700000003</c:v>
                </c:pt>
                <c:pt idx="741">
                  <c:v>327.62854700000003</c:v>
                </c:pt>
                <c:pt idx="742">
                  <c:v>327.62854700000003</c:v>
                </c:pt>
                <c:pt idx="743">
                  <c:v>327.62854700000003</c:v>
                </c:pt>
                <c:pt idx="744">
                  <c:v>327.62854700000003</c:v>
                </c:pt>
                <c:pt idx="745">
                  <c:v>330.93741499999999</c:v>
                </c:pt>
                <c:pt idx="746">
                  <c:v>330.93741499999999</c:v>
                </c:pt>
                <c:pt idx="747">
                  <c:v>330.93741499999999</c:v>
                </c:pt>
                <c:pt idx="748">
                  <c:v>330.93741499999999</c:v>
                </c:pt>
                <c:pt idx="749">
                  <c:v>330.93741499999999</c:v>
                </c:pt>
                <c:pt idx="750">
                  <c:v>321.15201000000002</c:v>
                </c:pt>
                <c:pt idx="751">
                  <c:v>321.15201000000002</c:v>
                </c:pt>
                <c:pt idx="752">
                  <c:v>321.15201000000002</c:v>
                </c:pt>
                <c:pt idx="753">
                  <c:v>321.15201000000002</c:v>
                </c:pt>
                <c:pt idx="754">
                  <c:v>321.15201000000002</c:v>
                </c:pt>
                <c:pt idx="755">
                  <c:v>331.36739599999999</c:v>
                </c:pt>
                <c:pt idx="756">
                  <c:v>331.36739599999999</c:v>
                </c:pt>
                <c:pt idx="757">
                  <c:v>331.36739599999999</c:v>
                </c:pt>
                <c:pt idx="758">
                  <c:v>341.452586</c:v>
                </c:pt>
                <c:pt idx="759">
                  <c:v>341.452586</c:v>
                </c:pt>
                <c:pt idx="760">
                  <c:v>341.452586</c:v>
                </c:pt>
                <c:pt idx="761">
                  <c:v>372.72486300000003</c:v>
                </c:pt>
                <c:pt idx="762">
                  <c:v>372.72486300000003</c:v>
                </c:pt>
                <c:pt idx="763">
                  <c:v>372.72486300000003</c:v>
                </c:pt>
                <c:pt idx="764">
                  <c:v>372.72486300000003</c:v>
                </c:pt>
                <c:pt idx="765">
                  <c:v>372.72486300000003</c:v>
                </c:pt>
                <c:pt idx="766">
                  <c:v>372.72486300000003</c:v>
                </c:pt>
                <c:pt idx="767">
                  <c:v>372.72486300000003</c:v>
                </c:pt>
                <c:pt idx="768">
                  <c:v>372.72486300000003</c:v>
                </c:pt>
                <c:pt idx="769">
                  <c:v>372.72486300000003</c:v>
                </c:pt>
                <c:pt idx="770">
                  <c:v>372.72486300000003</c:v>
                </c:pt>
                <c:pt idx="771">
                  <c:v>405.815</c:v>
                </c:pt>
                <c:pt idx="772">
                  <c:v>405.815</c:v>
                </c:pt>
                <c:pt idx="773">
                  <c:v>405.815</c:v>
                </c:pt>
                <c:pt idx="774">
                  <c:v>405.815</c:v>
                </c:pt>
                <c:pt idx="775">
                  <c:v>405.815</c:v>
                </c:pt>
                <c:pt idx="776">
                  <c:v>406.35186800000002</c:v>
                </c:pt>
                <c:pt idx="777">
                  <c:v>406.35186800000002</c:v>
                </c:pt>
                <c:pt idx="778">
                  <c:v>406.35186800000002</c:v>
                </c:pt>
                <c:pt idx="779">
                  <c:v>406.35186800000002</c:v>
                </c:pt>
                <c:pt idx="780">
                  <c:v>406.35186800000002</c:v>
                </c:pt>
                <c:pt idx="781">
                  <c:v>406.35186800000002</c:v>
                </c:pt>
                <c:pt idx="782">
                  <c:v>406.35186800000002</c:v>
                </c:pt>
                <c:pt idx="783">
                  <c:v>406.35186800000002</c:v>
                </c:pt>
                <c:pt idx="784">
                  <c:v>411.97814199999999</c:v>
                </c:pt>
                <c:pt idx="785">
                  <c:v>411.97814199999999</c:v>
                </c:pt>
                <c:pt idx="786">
                  <c:v>411.97814199999999</c:v>
                </c:pt>
                <c:pt idx="787">
                  <c:v>411.97814199999999</c:v>
                </c:pt>
                <c:pt idx="788">
                  <c:v>411.97814199999999</c:v>
                </c:pt>
                <c:pt idx="789">
                  <c:v>432.141076</c:v>
                </c:pt>
                <c:pt idx="790">
                  <c:v>432.141076</c:v>
                </c:pt>
                <c:pt idx="791">
                  <c:v>432.141076</c:v>
                </c:pt>
                <c:pt idx="792">
                  <c:v>432.141076</c:v>
                </c:pt>
                <c:pt idx="793">
                  <c:v>432.141076</c:v>
                </c:pt>
                <c:pt idx="794">
                  <c:v>434.52507700000001</c:v>
                </c:pt>
                <c:pt idx="795">
                  <c:v>434.52507700000001</c:v>
                </c:pt>
                <c:pt idx="796">
                  <c:v>434.52507700000001</c:v>
                </c:pt>
                <c:pt idx="797">
                  <c:v>434.52507700000001</c:v>
                </c:pt>
                <c:pt idx="798">
                  <c:v>434.52507700000001</c:v>
                </c:pt>
                <c:pt idx="799">
                  <c:v>434.52507700000001</c:v>
                </c:pt>
                <c:pt idx="800">
                  <c:v>434.52507700000001</c:v>
                </c:pt>
                <c:pt idx="801">
                  <c:v>434.52507700000001</c:v>
                </c:pt>
                <c:pt idx="802">
                  <c:v>435.52507700000001</c:v>
                </c:pt>
                <c:pt idx="803">
                  <c:v>436.52507700000001</c:v>
                </c:pt>
                <c:pt idx="804">
                  <c:v>437.52507700000001</c:v>
                </c:pt>
                <c:pt idx="805">
                  <c:v>438.52507700000001</c:v>
                </c:pt>
                <c:pt idx="806">
                  <c:v>438.52507700000001</c:v>
                </c:pt>
                <c:pt idx="807">
                  <c:v>438.52507700000001</c:v>
                </c:pt>
                <c:pt idx="808">
                  <c:v>438.52507700000001</c:v>
                </c:pt>
                <c:pt idx="809">
                  <c:v>419.791721</c:v>
                </c:pt>
                <c:pt idx="810">
                  <c:v>419.791721</c:v>
                </c:pt>
                <c:pt idx="811">
                  <c:v>419.791721</c:v>
                </c:pt>
                <c:pt idx="812">
                  <c:v>419.791721</c:v>
                </c:pt>
                <c:pt idx="813">
                  <c:v>419.791721</c:v>
                </c:pt>
                <c:pt idx="814">
                  <c:v>409.64006999999998</c:v>
                </c:pt>
                <c:pt idx="815">
                  <c:v>409.64006999999998</c:v>
                </c:pt>
                <c:pt idx="816">
                  <c:v>409.64006999999998</c:v>
                </c:pt>
                <c:pt idx="817">
                  <c:v>409.64006999999998</c:v>
                </c:pt>
                <c:pt idx="818">
                  <c:v>409.64006999999998</c:v>
                </c:pt>
                <c:pt idx="819">
                  <c:v>409.64006999999998</c:v>
                </c:pt>
                <c:pt idx="820">
                  <c:v>409.64006999999998</c:v>
                </c:pt>
                <c:pt idx="821">
                  <c:v>409.64006999999998</c:v>
                </c:pt>
                <c:pt idx="822">
                  <c:v>409.64006999999998</c:v>
                </c:pt>
                <c:pt idx="823">
                  <c:v>409.64006999999998</c:v>
                </c:pt>
                <c:pt idx="824">
                  <c:v>409.64006999999998</c:v>
                </c:pt>
                <c:pt idx="825">
                  <c:v>409.64006999999998</c:v>
                </c:pt>
                <c:pt idx="826">
                  <c:v>409.64006999999998</c:v>
                </c:pt>
                <c:pt idx="827">
                  <c:v>409.64006999999998</c:v>
                </c:pt>
                <c:pt idx="828">
                  <c:v>409.64006999999998</c:v>
                </c:pt>
                <c:pt idx="829">
                  <c:v>396.608994</c:v>
                </c:pt>
                <c:pt idx="830">
                  <c:v>396.608994</c:v>
                </c:pt>
                <c:pt idx="831">
                  <c:v>396.608994</c:v>
                </c:pt>
                <c:pt idx="832">
                  <c:v>396.608994</c:v>
                </c:pt>
                <c:pt idx="833">
                  <c:v>396.608994</c:v>
                </c:pt>
                <c:pt idx="834">
                  <c:v>395.40992799999998</c:v>
                </c:pt>
                <c:pt idx="835">
                  <c:v>395.40992799999998</c:v>
                </c:pt>
                <c:pt idx="836">
                  <c:v>395.29620999999997</c:v>
                </c:pt>
                <c:pt idx="837">
                  <c:v>395.29620999999997</c:v>
                </c:pt>
                <c:pt idx="838">
                  <c:v>393.25309600000003</c:v>
                </c:pt>
                <c:pt idx="839">
                  <c:v>393.25309600000003</c:v>
                </c:pt>
                <c:pt idx="840">
                  <c:v>393.25309600000003</c:v>
                </c:pt>
                <c:pt idx="841">
                  <c:v>393.25309600000003</c:v>
                </c:pt>
                <c:pt idx="842">
                  <c:v>393.25309600000003</c:v>
                </c:pt>
                <c:pt idx="843">
                  <c:v>398.63169499999998</c:v>
                </c:pt>
                <c:pt idx="844">
                  <c:v>398.63169499999998</c:v>
                </c:pt>
                <c:pt idx="845">
                  <c:v>398.63169499999998</c:v>
                </c:pt>
                <c:pt idx="846">
                  <c:v>398.63169499999998</c:v>
                </c:pt>
                <c:pt idx="847">
                  <c:v>398.63169499999998</c:v>
                </c:pt>
                <c:pt idx="848">
                  <c:v>390.56379600000002</c:v>
                </c:pt>
                <c:pt idx="849">
                  <c:v>390.56379600000002</c:v>
                </c:pt>
                <c:pt idx="850">
                  <c:v>390.56379600000002</c:v>
                </c:pt>
                <c:pt idx="851">
                  <c:v>390.56379600000002</c:v>
                </c:pt>
                <c:pt idx="852">
                  <c:v>390.56379600000002</c:v>
                </c:pt>
                <c:pt idx="853">
                  <c:v>390.56379600000002</c:v>
                </c:pt>
                <c:pt idx="854">
                  <c:v>390.56379600000002</c:v>
                </c:pt>
                <c:pt idx="855">
                  <c:v>390.56379600000002</c:v>
                </c:pt>
                <c:pt idx="856">
                  <c:v>390.56379600000002</c:v>
                </c:pt>
                <c:pt idx="857">
                  <c:v>390.56379600000002</c:v>
                </c:pt>
                <c:pt idx="858">
                  <c:v>388.62973599999998</c:v>
                </c:pt>
                <c:pt idx="859">
                  <c:v>388.62973599999998</c:v>
                </c:pt>
                <c:pt idx="860">
                  <c:v>388.62973599999998</c:v>
                </c:pt>
                <c:pt idx="861">
                  <c:v>388.62973599999998</c:v>
                </c:pt>
                <c:pt idx="862">
                  <c:v>388.62973599999998</c:v>
                </c:pt>
                <c:pt idx="863">
                  <c:v>387.21</c:v>
                </c:pt>
                <c:pt idx="864">
                  <c:v>387.21</c:v>
                </c:pt>
                <c:pt idx="865">
                  <c:v>387.21</c:v>
                </c:pt>
                <c:pt idx="866">
                  <c:v>387.21345200000002</c:v>
                </c:pt>
                <c:pt idx="867">
                  <c:v>387.21345200000002</c:v>
                </c:pt>
                <c:pt idx="868">
                  <c:v>389.33787799999999</c:v>
                </c:pt>
                <c:pt idx="869">
                  <c:v>389.33787799999999</c:v>
                </c:pt>
                <c:pt idx="870">
                  <c:v>389.33787799999999</c:v>
                </c:pt>
                <c:pt idx="871">
                  <c:v>389.33787799999999</c:v>
                </c:pt>
                <c:pt idx="872">
                  <c:v>389.33787799999999</c:v>
                </c:pt>
                <c:pt idx="873">
                  <c:v>389.33787799999999</c:v>
                </c:pt>
                <c:pt idx="874">
                  <c:v>389.33787799999999</c:v>
                </c:pt>
                <c:pt idx="875">
                  <c:v>389.33787799999999</c:v>
                </c:pt>
                <c:pt idx="876">
                  <c:v>389.33787799999999</c:v>
                </c:pt>
                <c:pt idx="877">
                  <c:v>389.33787799999999</c:v>
                </c:pt>
                <c:pt idx="878">
                  <c:v>382.96460000000002</c:v>
                </c:pt>
                <c:pt idx="879">
                  <c:v>382.96460000000002</c:v>
                </c:pt>
                <c:pt idx="880">
                  <c:v>382.96460000000002</c:v>
                </c:pt>
                <c:pt idx="881">
                  <c:v>382.96460000000002</c:v>
                </c:pt>
                <c:pt idx="882">
                  <c:v>365.542304</c:v>
                </c:pt>
                <c:pt idx="883">
                  <c:v>365.542304</c:v>
                </c:pt>
                <c:pt idx="884">
                  <c:v>365.542304</c:v>
                </c:pt>
                <c:pt idx="885">
                  <c:v>365.542304</c:v>
                </c:pt>
                <c:pt idx="886">
                  <c:v>365.542304</c:v>
                </c:pt>
                <c:pt idx="887">
                  <c:v>365.542304</c:v>
                </c:pt>
                <c:pt idx="888">
                  <c:v>365.542304</c:v>
                </c:pt>
                <c:pt idx="889">
                  <c:v>365.542304</c:v>
                </c:pt>
                <c:pt idx="890">
                  <c:v>365.542304</c:v>
                </c:pt>
                <c:pt idx="891">
                  <c:v>365.542304</c:v>
                </c:pt>
                <c:pt idx="892">
                  <c:v>363.50858599999998</c:v>
                </c:pt>
                <c:pt idx="893">
                  <c:v>363.50858599999998</c:v>
                </c:pt>
                <c:pt idx="894">
                  <c:v>363.50858599999998</c:v>
                </c:pt>
                <c:pt idx="895">
                  <c:v>363.50858599999998</c:v>
                </c:pt>
                <c:pt idx="896">
                  <c:v>363.50858599999998</c:v>
                </c:pt>
                <c:pt idx="897">
                  <c:v>363.50858599999998</c:v>
                </c:pt>
                <c:pt idx="898">
                  <c:v>363.50858599999998</c:v>
                </c:pt>
                <c:pt idx="899">
                  <c:v>363.50858599999998</c:v>
                </c:pt>
                <c:pt idx="900">
                  <c:v>363.50858599999998</c:v>
                </c:pt>
                <c:pt idx="901">
                  <c:v>363.50858599999998</c:v>
                </c:pt>
                <c:pt idx="902">
                  <c:v>368.19465400000001</c:v>
                </c:pt>
                <c:pt idx="903">
                  <c:v>368.19465400000001</c:v>
                </c:pt>
                <c:pt idx="904">
                  <c:v>368.19465400000001</c:v>
                </c:pt>
                <c:pt idx="905">
                  <c:v>368.19465400000001</c:v>
                </c:pt>
                <c:pt idx="906">
                  <c:v>368.19465400000001</c:v>
                </c:pt>
                <c:pt idx="907">
                  <c:v>368.19465400000001</c:v>
                </c:pt>
                <c:pt idx="908">
                  <c:v>368.19465400000001</c:v>
                </c:pt>
                <c:pt idx="909">
                  <c:v>368.19465400000001</c:v>
                </c:pt>
                <c:pt idx="910">
                  <c:v>368.19465400000001</c:v>
                </c:pt>
                <c:pt idx="911">
                  <c:v>368.19465400000001</c:v>
                </c:pt>
                <c:pt idx="912">
                  <c:v>368.19465400000001</c:v>
                </c:pt>
                <c:pt idx="913">
                  <c:v>368.19465400000001</c:v>
                </c:pt>
                <c:pt idx="914">
                  <c:v>368.19465400000001</c:v>
                </c:pt>
                <c:pt idx="915">
                  <c:v>368.19465400000001</c:v>
                </c:pt>
                <c:pt idx="916">
                  <c:v>343.88347800000003</c:v>
                </c:pt>
                <c:pt idx="917">
                  <c:v>343.88347800000003</c:v>
                </c:pt>
                <c:pt idx="918">
                  <c:v>343.88347800000003</c:v>
                </c:pt>
                <c:pt idx="919">
                  <c:v>343.88347800000003</c:v>
                </c:pt>
                <c:pt idx="920">
                  <c:v>343.88347800000003</c:v>
                </c:pt>
                <c:pt idx="921">
                  <c:v>329.91778299999999</c:v>
                </c:pt>
                <c:pt idx="922">
                  <c:v>329.91778299999999</c:v>
                </c:pt>
                <c:pt idx="923">
                  <c:v>329.91778299999999</c:v>
                </c:pt>
                <c:pt idx="924">
                  <c:v>329.91778299999999</c:v>
                </c:pt>
                <c:pt idx="925">
                  <c:v>329.91778299999999</c:v>
                </c:pt>
                <c:pt idx="926">
                  <c:v>329.91778299999999</c:v>
                </c:pt>
                <c:pt idx="927">
                  <c:v>329.91778299999999</c:v>
                </c:pt>
                <c:pt idx="928">
                  <c:v>329.91778299999999</c:v>
                </c:pt>
                <c:pt idx="929">
                  <c:v>329.91778299999999</c:v>
                </c:pt>
                <c:pt idx="930">
                  <c:v>329.91778299999999</c:v>
                </c:pt>
                <c:pt idx="931">
                  <c:v>329.91778299999999</c:v>
                </c:pt>
                <c:pt idx="932">
                  <c:v>329.91778299999999</c:v>
                </c:pt>
                <c:pt idx="933">
                  <c:v>329.91778299999999</c:v>
                </c:pt>
                <c:pt idx="934">
                  <c:v>329.91778299999999</c:v>
                </c:pt>
                <c:pt idx="935">
                  <c:v>329.91778299999999</c:v>
                </c:pt>
                <c:pt idx="936">
                  <c:v>329.91778299999999</c:v>
                </c:pt>
                <c:pt idx="937">
                  <c:v>329.91778299999999</c:v>
                </c:pt>
                <c:pt idx="938">
                  <c:v>329.91778299999999</c:v>
                </c:pt>
                <c:pt idx="939">
                  <c:v>329.91778299999999</c:v>
                </c:pt>
                <c:pt idx="940">
                  <c:v>329.91778299999999</c:v>
                </c:pt>
                <c:pt idx="941">
                  <c:v>329.91778299999999</c:v>
                </c:pt>
                <c:pt idx="942">
                  <c:v>329.91778299999999</c:v>
                </c:pt>
                <c:pt idx="943">
                  <c:v>329.91778299999999</c:v>
                </c:pt>
                <c:pt idx="944">
                  <c:v>324.28583200000003</c:v>
                </c:pt>
                <c:pt idx="945">
                  <c:v>324.28583200000003</c:v>
                </c:pt>
                <c:pt idx="946">
                  <c:v>324.28583200000003</c:v>
                </c:pt>
                <c:pt idx="947">
                  <c:v>324.28583200000003</c:v>
                </c:pt>
                <c:pt idx="948">
                  <c:v>324.28583200000003</c:v>
                </c:pt>
                <c:pt idx="949">
                  <c:v>324.28583200000003</c:v>
                </c:pt>
                <c:pt idx="950">
                  <c:v>324.28583200000003</c:v>
                </c:pt>
                <c:pt idx="951">
                  <c:v>324.28583200000003</c:v>
                </c:pt>
                <c:pt idx="952">
                  <c:v>324.28583200000003</c:v>
                </c:pt>
                <c:pt idx="953">
                  <c:v>324.28583200000003</c:v>
                </c:pt>
                <c:pt idx="954">
                  <c:v>324.28583200000003</c:v>
                </c:pt>
                <c:pt idx="955">
                  <c:v>324.28583200000003</c:v>
                </c:pt>
                <c:pt idx="956">
                  <c:v>324.28583200000003</c:v>
                </c:pt>
                <c:pt idx="957">
                  <c:v>324.28583200000003</c:v>
                </c:pt>
                <c:pt idx="958">
                  <c:v>324.28583200000003</c:v>
                </c:pt>
                <c:pt idx="959">
                  <c:v>324.28583200000003</c:v>
                </c:pt>
                <c:pt idx="960">
                  <c:v>324.28583200000003</c:v>
                </c:pt>
                <c:pt idx="961">
                  <c:v>324.28583200000003</c:v>
                </c:pt>
                <c:pt idx="962">
                  <c:v>324.28583200000003</c:v>
                </c:pt>
                <c:pt idx="963">
                  <c:v>324.28583200000003</c:v>
                </c:pt>
                <c:pt idx="964">
                  <c:v>324.28583200000003</c:v>
                </c:pt>
                <c:pt idx="965">
                  <c:v>324.37982</c:v>
                </c:pt>
                <c:pt idx="966">
                  <c:v>324.37982</c:v>
                </c:pt>
                <c:pt idx="967">
                  <c:v>324.37982</c:v>
                </c:pt>
                <c:pt idx="968">
                  <c:v>324.37982</c:v>
                </c:pt>
                <c:pt idx="969">
                  <c:v>324.37982</c:v>
                </c:pt>
                <c:pt idx="970">
                  <c:v>324.37982</c:v>
                </c:pt>
                <c:pt idx="971">
                  <c:v>324.37982</c:v>
                </c:pt>
                <c:pt idx="972">
                  <c:v>324.37982</c:v>
                </c:pt>
                <c:pt idx="973">
                  <c:v>324.37982</c:v>
                </c:pt>
                <c:pt idx="974">
                  <c:v>324.37982</c:v>
                </c:pt>
                <c:pt idx="975">
                  <c:v>324.37982</c:v>
                </c:pt>
                <c:pt idx="976">
                  <c:v>324.37982</c:v>
                </c:pt>
                <c:pt idx="977">
                  <c:v>324.37982</c:v>
                </c:pt>
                <c:pt idx="978">
                  <c:v>324.37982</c:v>
                </c:pt>
                <c:pt idx="979">
                  <c:v>324.37982</c:v>
                </c:pt>
                <c:pt idx="980">
                  <c:v>324.37982</c:v>
                </c:pt>
                <c:pt idx="981">
                  <c:v>324.37982</c:v>
                </c:pt>
                <c:pt idx="982">
                  <c:v>324.37982</c:v>
                </c:pt>
                <c:pt idx="983">
                  <c:v>324.37982</c:v>
                </c:pt>
                <c:pt idx="984">
                  <c:v>331.97929499999998</c:v>
                </c:pt>
                <c:pt idx="985">
                  <c:v>331.97929499999998</c:v>
                </c:pt>
                <c:pt idx="986">
                  <c:v>331.97929499999998</c:v>
                </c:pt>
                <c:pt idx="987">
                  <c:v>331.97929499999998</c:v>
                </c:pt>
                <c:pt idx="988">
                  <c:v>331.97929499999998</c:v>
                </c:pt>
                <c:pt idx="989">
                  <c:v>331.97929499999998</c:v>
                </c:pt>
                <c:pt idx="990">
                  <c:v>331.97929499999998</c:v>
                </c:pt>
                <c:pt idx="991">
                  <c:v>331.97929499999998</c:v>
                </c:pt>
                <c:pt idx="992">
                  <c:v>331.97929499999998</c:v>
                </c:pt>
                <c:pt idx="993">
                  <c:v>331.97929499999998</c:v>
                </c:pt>
                <c:pt idx="994">
                  <c:v>331.97929499999998</c:v>
                </c:pt>
                <c:pt idx="995">
                  <c:v>331.97929499999998</c:v>
                </c:pt>
                <c:pt idx="996">
                  <c:v>331.97929499999998</c:v>
                </c:pt>
                <c:pt idx="997">
                  <c:v>331.97929499999998</c:v>
                </c:pt>
                <c:pt idx="998">
                  <c:v>331.97929499999998</c:v>
                </c:pt>
                <c:pt idx="999">
                  <c:v>331.97929499999998</c:v>
                </c:pt>
                <c:pt idx="1000">
                  <c:v>331.97929499999998</c:v>
                </c:pt>
                <c:pt idx="1001">
                  <c:v>331.97929499999998</c:v>
                </c:pt>
                <c:pt idx="1002">
                  <c:v>331.97929499999998</c:v>
                </c:pt>
                <c:pt idx="1003">
                  <c:v>331.97929499999998</c:v>
                </c:pt>
                <c:pt idx="1004">
                  <c:v>331.97929499999998</c:v>
                </c:pt>
                <c:pt idx="1005">
                  <c:v>295.77</c:v>
                </c:pt>
                <c:pt idx="1006">
                  <c:v>295.77</c:v>
                </c:pt>
                <c:pt idx="1007">
                  <c:v>295.77</c:v>
                </c:pt>
                <c:pt idx="1008">
                  <c:v>295.77</c:v>
                </c:pt>
                <c:pt idx="1009">
                  <c:v>295.76880299999999</c:v>
                </c:pt>
                <c:pt idx="1010">
                  <c:v>295.76880299999999</c:v>
                </c:pt>
                <c:pt idx="1011">
                  <c:v>295.76880299999999</c:v>
                </c:pt>
                <c:pt idx="1012">
                  <c:v>295.76880299999999</c:v>
                </c:pt>
                <c:pt idx="1013">
                  <c:v>295.76880299999999</c:v>
                </c:pt>
                <c:pt idx="1014">
                  <c:v>295.76880299999999</c:v>
                </c:pt>
                <c:pt idx="1015">
                  <c:v>295.76880299999999</c:v>
                </c:pt>
                <c:pt idx="1016">
                  <c:v>295.76880299999999</c:v>
                </c:pt>
                <c:pt idx="1017">
                  <c:v>295.76880299999999</c:v>
                </c:pt>
                <c:pt idx="1018">
                  <c:v>295.76880299999999</c:v>
                </c:pt>
                <c:pt idx="1019">
                  <c:v>295.76880299999999</c:v>
                </c:pt>
                <c:pt idx="1020">
                  <c:v>295.76880299999999</c:v>
                </c:pt>
                <c:pt idx="1021">
                  <c:v>295.76880299999999</c:v>
                </c:pt>
                <c:pt idx="1022">
                  <c:v>295.76880299999999</c:v>
                </c:pt>
                <c:pt idx="1023">
                  <c:v>295.76880299999999</c:v>
                </c:pt>
                <c:pt idx="1024">
                  <c:v>295.76880299999999</c:v>
                </c:pt>
                <c:pt idx="1025">
                  <c:v>301.52054900000002</c:v>
                </c:pt>
                <c:pt idx="1026">
                  <c:v>301.52054900000002</c:v>
                </c:pt>
                <c:pt idx="1027">
                  <c:v>301.52054900000002</c:v>
                </c:pt>
                <c:pt idx="1028">
                  <c:v>301.52054900000002</c:v>
                </c:pt>
                <c:pt idx="1029">
                  <c:v>301.52054900000002</c:v>
                </c:pt>
                <c:pt idx="1030">
                  <c:v>301.52054900000002</c:v>
                </c:pt>
                <c:pt idx="1031">
                  <c:v>301.52054900000002</c:v>
                </c:pt>
                <c:pt idx="1032">
                  <c:v>301.52054900000002</c:v>
                </c:pt>
                <c:pt idx="1033">
                  <c:v>301.52054900000002</c:v>
                </c:pt>
                <c:pt idx="1034">
                  <c:v>301.52054900000002</c:v>
                </c:pt>
                <c:pt idx="1035">
                  <c:v>301.52054900000002</c:v>
                </c:pt>
                <c:pt idx="1036">
                  <c:v>301.52054900000002</c:v>
                </c:pt>
                <c:pt idx="1037">
                  <c:v>301.52054900000002</c:v>
                </c:pt>
                <c:pt idx="1038">
                  <c:v>301.52054900000002</c:v>
                </c:pt>
                <c:pt idx="1039">
                  <c:v>301.52054900000002</c:v>
                </c:pt>
                <c:pt idx="1040">
                  <c:v>301.52054900000002</c:v>
                </c:pt>
                <c:pt idx="1041">
                  <c:v>301.52054900000002</c:v>
                </c:pt>
                <c:pt idx="1042">
                  <c:v>301.52054900000002</c:v>
                </c:pt>
                <c:pt idx="1043">
                  <c:v>301.52054900000002</c:v>
                </c:pt>
                <c:pt idx="1044">
                  <c:v>301.52054900000002</c:v>
                </c:pt>
                <c:pt idx="1045">
                  <c:v>301.52054900000002</c:v>
                </c:pt>
                <c:pt idx="1046">
                  <c:v>274.76083299999999</c:v>
                </c:pt>
                <c:pt idx="1047">
                  <c:v>274.76083299999999</c:v>
                </c:pt>
                <c:pt idx="1048">
                  <c:v>274.76083299999999</c:v>
                </c:pt>
                <c:pt idx="1049">
                  <c:v>274.76083299999999</c:v>
                </c:pt>
                <c:pt idx="1050">
                  <c:v>274.76083299999999</c:v>
                </c:pt>
                <c:pt idx="1051">
                  <c:v>274.76083299999999</c:v>
                </c:pt>
                <c:pt idx="1052">
                  <c:v>274.76083299999999</c:v>
                </c:pt>
                <c:pt idx="1053">
                  <c:v>274.76083299999999</c:v>
                </c:pt>
                <c:pt idx="1054">
                  <c:v>274.76083299999999</c:v>
                </c:pt>
                <c:pt idx="1055">
                  <c:v>274.76083299999999</c:v>
                </c:pt>
                <c:pt idx="1056">
                  <c:v>274.76083299999999</c:v>
                </c:pt>
                <c:pt idx="1057">
                  <c:v>274.76083299999999</c:v>
                </c:pt>
                <c:pt idx="1058">
                  <c:v>274.76083299999999</c:v>
                </c:pt>
                <c:pt idx="1059">
                  <c:v>274.76083299999999</c:v>
                </c:pt>
                <c:pt idx="1060">
                  <c:v>274.76083299999999</c:v>
                </c:pt>
                <c:pt idx="1061">
                  <c:v>274.76083299999999</c:v>
                </c:pt>
                <c:pt idx="1062">
                  <c:v>274.76083299999999</c:v>
                </c:pt>
                <c:pt idx="1063">
                  <c:v>274.76083299999999</c:v>
                </c:pt>
                <c:pt idx="1064">
                  <c:v>274.76083299999999</c:v>
                </c:pt>
                <c:pt idx="1065">
                  <c:v>274.76083299999999</c:v>
                </c:pt>
                <c:pt idx="1066">
                  <c:v>274.76083299999999</c:v>
                </c:pt>
                <c:pt idx="1067">
                  <c:v>276.19841400000001</c:v>
                </c:pt>
                <c:pt idx="1068">
                  <c:v>276.19841400000001</c:v>
                </c:pt>
                <c:pt idx="1069">
                  <c:v>276.19841400000001</c:v>
                </c:pt>
                <c:pt idx="1070">
                  <c:v>276.19841400000001</c:v>
                </c:pt>
                <c:pt idx="1071">
                  <c:v>276.19841400000001</c:v>
                </c:pt>
                <c:pt idx="1072">
                  <c:v>276.19841400000001</c:v>
                </c:pt>
                <c:pt idx="1073">
                  <c:v>276.19841400000001</c:v>
                </c:pt>
                <c:pt idx="1074">
                  <c:v>276.19841400000001</c:v>
                </c:pt>
                <c:pt idx="1075">
                  <c:v>276.19841400000001</c:v>
                </c:pt>
                <c:pt idx="1076">
                  <c:v>276.19841400000001</c:v>
                </c:pt>
                <c:pt idx="1077">
                  <c:v>276.19841400000001</c:v>
                </c:pt>
                <c:pt idx="1078">
                  <c:v>276.19841400000001</c:v>
                </c:pt>
                <c:pt idx="1079">
                  <c:v>276.19841400000001</c:v>
                </c:pt>
                <c:pt idx="1080">
                  <c:v>276.19841400000001</c:v>
                </c:pt>
                <c:pt idx="1081">
                  <c:v>276.19841400000001</c:v>
                </c:pt>
                <c:pt idx="1082">
                  <c:v>276.19841400000001</c:v>
                </c:pt>
                <c:pt idx="1083">
                  <c:v>276.19841400000001</c:v>
                </c:pt>
                <c:pt idx="1084">
                  <c:v>276.19841400000001</c:v>
                </c:pt>
                <c:pt idx="1085">
                  <c:v>276.19841400000001</c:v>
                </c:pt>
                <c:pt idx="1086">
                  <c:v>276.19841400000001</c:v>
                </c:pt>
                <c:pt idx="1087">
                  <c:v>304.91227500000002</c:v>
                </c:pt>
                <c:pt idx="1088">
                  <c:v>304.91227500000002</c:v>
                </c:pt>
                <c:pt idx="1089">
                  <c:v>304.91227500000002</c:v>
                </c:pt>
                <c:pt idx="1090">
                  <c:v>304.91227500000002</c:v>
                </c:pt>
                <c:pt idx="1091">
                  <c:v>304.91227500000002</c:v>
                </c:pt>
                <c:pt idx="1092">
                  <c:v>304.91227500000002</c:v>
                </c:pt>
                <c:pt idx="1093">
                  <c:v>304.91227500000002</c:v>
                </c:pt>
                <c:pt idx="1094">
                  <c:v>304.91227500000002</c:v>
                </c:pt>
                <c:pt idx="1095">
                  <c:v>304.91227500000002</c:v>
                </c:pt>
                <c:pt idx="1096">
                  <c:v>304.91227500000002</c:v>
                </c:pt>
                <c:pt idx="1097">
                  <c:v>304.91227500000002</c:v>
                </c:pt>
                <c:pt idx="1098">
                  <c:v>304.91227500000002</c:v>
                </c:pt>
                <c:pt idx="1099">
                  <c:v>304.91227500000002</c:v>
                </c:pt>
                <c:pt idx="1100">
                  <c:v>304.91227500000002</c:v>
                </c:pt>
                <c:pt idx="1101">
                  <c:v>304.91227500000002</c:v>
                </c:pt>
                <c:pt idx="1102">
                  <c:v>304.91227500000002</c:v>
                </c:pt>
                <c:pt idx="1103">
                  <c:v>304.91227500000002</c:v>
                </c:pt>
                <c:pt idx="1104">
                  <c:v>304.91227500000002</c:v>
                </c:pt>
                <c:pt idx="1105">
                  <c:v>304.91227500000002</c:v>
                </c:pt>
                <c:pt idx="1106">
                  <c:v>304.91227500000002</c:v>
                </c:pt>
                <c:pt idx="1107">
                  <c:v>304.91227500000002</c:v>
                </c:pt>
                <c:pt idx="1108">
                  <c:v>304.91227500000002</c:v>
                </c:pt>
                <c:pt idx="1109">
                  <c:v>271.54260199999999</c:v>
                </c:pt>
                <c:pt idx="1110">
                  <c:v>271.54260199999999</c:v>
                </c:pt>
                <c:pt idx="1111">
                  <c:v>271.54260199999999</c:v>
                </c:pt>
                <c:pt idx="1112">
                  <c:v>271.54260199999999</c:v>
                </c:pt>
                <c:pt idx="1113">
                  <c:v>271.54260199999999</c:v>
                </c:pt>
                <c:pt idx="1114">
                  <c:v>271.54260199999999</c:v>
                </c:pt>
                <c:pt idx="1115">
                  <c:v>271.54260199999999</c:v>
                </c:pt>
                <c:pt idx="1116">
                  <c:v>271.54260199999999</c:v>
                </c:pt>
                <c:pt idx="1117">
                  <c:v>271.54260199999999</c:v>
                </c:pt>
                <c:pt idx="1118">
                  <c:v>271.54260199999999</c:v>
                </c:pt>
                <c:pt idx="1119">
                  <c:v>271.54260199999999</c:v>
                </c:pt>
                <c:pt idx="1120">
                  <c:v>271.54260199999999</c:v>
                </c:pt>
                <c:pt idx="1121">
                  <c:v>271.54260199999999</c:v>
                </c:pt>
                <c:pt idx="1122">
                  <c:v>271.54260199999999</c:v>
                </c:pt>
                <c:pt idx="1123">
                  <c:v>271.54260199999999</c:v>
                </c:pt>
                <c:pt idx="1124">
                  <c:v>271.54260199999999</c:v>
                </c:pt>
                <c:pt idx="1125">
                  <c:v>271.54260199999999</c:v>
                </c:pt>
                <c:pt idx="1126">
                  <c:v>271.54260199999999</c:v>
                </c:pt>
                <c:pt idx="1127">
                  <c:v>271.54260199999999</c:v>
                </c:pt>
                <c:pt idx="1128">
                  <c:v>282.74404700000002</c:v>
                </c:pt>
                <c:pt idx="1129">
                  <c:v>282.74404700000002</c:v>
                </c:pt>
                <c:pt idx="1130">
                  <c:v>282.74404700000002</c:v>
                </c:pt>
                <c:pt idx="1131">
                  <c:v>282.74404700000002</c:v>
                </c:pt>
                <c:pt idx="1132">
                  <c:v>282.74404700000002</c:v>
                </c:pt>
                <c:pt idx="1133">
                  <c:v>282.74404700000002</c:v>
                </c:pt>
                <c:pt idx="1134">
                  <c:v>282.74404700000002</c:v>
                </c:pt>
                <c:pt idx="1135">
                  <c:v>282.74404700000002</c:v>
                </c:pt>
                <c:pt idx="1136">
                  <c:v>282.74404700000002</c:v>
                </c:pt>
                <c:pt idx="1137">
                  <c:v>282.74404700000002</c:v>
                </c:pt>
                <c:pt idx="1138">
                  <c:v>282.74404700000002</c:v>
                </c:pt>
                <c:pt idx="1139">
                  <c:v>282.74404700000002</c:v>
                </c:pt>
                <c:pt idx="1140">
                  <c:v>282.74404700000002</c:v>
                </c:pt>
                <c:pt idx="1141">
                  <c:v>282.74404700000002</c:v>
                </c:pt>
                <c:pt idx="1142">
                  <c:v>282.74404700000002</c:v>
                </c:pt>
                <c:pt idx="1143">
                  <c:v>282.74404700000002</c:v>
                </c:pt>
                <c:pt idx="1144">
                  <c:v>282.74404700000002</c:v>
                </c:pt>
                <c:pt idx="1145">
                  <c:v>282.74404700000002</c:v>
                </c:pt>
                <c:pt idx="1146">
                  <c:v>282.74404700000002</c:v>
                </c:pt>
                <c:pt idx="1147">
                  <c:v>282.74404700000002</c:v>
                </c:pt>
                <c:pt idx="1148">
                  <c:v>282.74404700000002</c:v>
                </c:pt>
                <c:pt idx="1149">
                  <c:v>282.74404700000002</c:v>
                </c:pt>
                <c:pt idx="1150">
                  <c:v>278.99075900000003</c:v>
                </c:pt>
                <c:pt idx="1151">
                  <c:v>278.99075900000003</c:v>
                </c:pt>
                <c:pt idx="1152">
                  <c:v>278.99075900000003</c:v>
                </c:pt>
                <c:pt idx="1153">
                  <c:v>278.99075900000003</c:v>
                </c:pt>
                <c:pt idx="1154">
                  <c:v>278.99075900000003</c:v>
                </c:pt>
                <c:pt idx="1155">
                  <c:v>278.99075900000003</c:v>
                </c:pt>
                <c:pt idx="1156">
                  <c:v>278.99075900000003</c:v>
                </c:pt>
                <c:pt idx="1157">
                  <c:v>278.99075900000003</c:v>
                </c:pt>
                <c:pt idx="1158">
                  <c:v>278.99075900000003</c:v>
                </c:pt>
                <c:pt idx="1159">
                  <c:v>278.99075900000003</c:v>
                </c:pt>
                <c:pt idx="1160">
                  <c:v>278.99075900000003</c:v>
                </c:pt>
                <c:pt idx="1161">
                  <c:v>278.99075900000003</c:v>
                </c:pt>
                <c:pt idx="1162">
                  <c:v>278.99075900000003</c:v>
                </c:pt>
                <c:pt idx="1163">
                  <c:v>278.99075900000003</c:v>
                </c:pt>
                <c:pt idx="1164">
                  <c:v>278.99075900000003</c:v>
                </c:pt>
                <c:pt idx="1165">
                  <c:v>278.99075900000003</c:v>
                </c:pt>
                <c:pt idx="1166">
                  <c:v>278.99075900000003</c:v>
                </c:pt>
                <c:pt idx="1167">
                  <c:v>278.99075900000003</c:v>
                </c:pt>
                <c:pt idx="1168">
                  <c:v>278.99075900000003</c:v>
                </c:pt>
                <c:pt idx="1169">
                  <c:v>278.99075900000003</c:v>
                </c:pt>
                <c:pt idx="1170">
                  <c:v>278.99075900000003</c:v>
                </c:pt>
                <c:pt idx="1171">
                  <c:v>278.99075900000003</c:v>
                </c:pt>
                <c:pt idx="1172">
                  <c:v>285.48209600000001</c:v>
                </c:pt>
                <c:pt idx="1173">
                  <c:v>285.48209600000001</c:v>
                </c:pt>
                <c:pt idx="1174">
                  <c:v>285.48209600000001</c:v>
                </c:pt>
                <c:pt idx="1175">
                  <c:v>285.48209600000001</c:v>
                </c:pt>
                <c:pt idx="1176">
                  <c:v>285.48209600000001</c:v>
                </c:pt>
                <c:pt idx="1177">
                  <c:v>285.48209600000001</c:v>
                </c:pt>
                <c:pt idx="1178">
                  <c:v>285.48209600000001</c:v>
                </c:pt>
                <c:pt idx="1179">
                  <c:v>285.48209600000001</c:v>
                </c:pt>
                <c:pt idx="1180">
                  <c:v>285.48209600000001</c:v>
                </c:pt>
                <c:pt idx="1181">
                  <c:v>285.48209600000001</c:v>
                </c:pt>
                <c:pt idx="1182">
                  <c:v>285.48209600000001</c:v>
                </c:pt>
                <c:pt idx="1183">
                  <c:v>285.48209600000001</c:v>
                </c:pt>
                <c:pt idx="1184">
                  <c:v>285.48209600000001</c:v>
                </c:pt>
                <c:pt idx="1185">
                  <c:v>285.48209600000001</c:v>
                </c:pt>
                <c:pt idx="1186">
                  <c:v>285.48209600000001</c:v>
                </c:pt>
                <c:pt idx="1187">
                  <c:v>285.48209600000001</c:v>
                </c:pt>
                <c:pt idx="1188">
                  <c:v>285.48209600000001</c:v>
                </c:pt>
                <c:pt idx="1189">
                  <c:v>285.48209600000001</c:v>
                </c:pt>
                <c:pt idx="1190">
                  <c:v>285.48209600000001</c:v>
                </c:pt>
                <c:pt idx="1191">
                  <c:v>306.49</c:v>
                </c:pt>
                <c:pt idx="1192">
                  <c:v>306.49</c:v>
                </c:pt>
                <c:pt idx="1193">
                  <c:v>306.49</c:v>
                </c:pt>
                <c:pt idx="1194">
                  <c:v>306.49</c:v>
                </c:pt>
                <c:pt idx="1195">
                  <c:v>306.49</c:v>
                </c:pt>
                <c:pt idx="1196">
                  <c:v>306.49</c:v>
                </c:pt>
                <c:pt idx="1197">
                  <c:v>306.49</c:v>
                </c:pt>
                <c:pt idx="1198">
                  <c:v>306.49</c:v>
                </c:pt>
                <c:pt idx="1199">
                  <c:v>306.48840200000001</c:v>
                </c:pt>
                <c:pt idx="1200">
                  <c:v>306.48840200000001</c:v>
                </c:pt>
                <c:pt idx="1201">
                  <c:v>306.48840200000001</c:v>
                </c:pt>
                <c:pt idx="1202">
                  <c:v>306.48840200000001</c:v>
                </c:pt>
                <c:pt idx="1203">
                  <c:v>306.48840200000001</c:v>
                </c:pt>
                <c:pt idx="1204">
                  <c:v>306.48840200000001</c:v>
                </c:pt>
                <c:pt idx="1205">
                  <c:v>306.48840200000001</c:v>
                </c:pt>
                <c:pt idx="1206">
                  <c:v>306.48840200000001</c:v>
                </c:pt>
                <c:pt idx="1207">
                  <c:v>306.48840200000001</c:v>
                </c:pt>
                <c:pt idx="1208">
                  <c:v>306.48840200000001</c:v>
                </c:pt>
                <c:pt idx="1209">
                  <c:v>306.48840200000001</c:v>
                </c:pt>
                <c:pt idx="1210">
                  <c:v>306.48840200000001</c:v>
                </c:pt>
                <c:pt idx="1211">
                  <c:v>306.48840200000001</c:v>
                </c:pt>
                <c:pt idx="1212">
                  <c:v>306.48840200000001</c:v>
                </c:pt>
                <c:pt idx="1213">
                  <c:v>306.48840200000001</c:v>
                </c:pt>
                <c:pt idx="1214">
                  <c:v>304.51672500000001</c:v>
                </c:pt>
                <c:pt idx="1215">
                  <c:v>304.51672500000001</c:v>
                </c:pt>
                <c:pt idx="1216">
                  <c:v>304.51672500000001</c:v>
                </c:pt>
                <c:pt idx="1217">
                  <c:v>304.51672500000001</c:v>
                </c:pt>
                <c:pt idx="1218">
                  <c:v>304.51672500000001</c:v>
                </c:pt>
                <c:pt idx="1219">
                  <c:v>304.51672500000001</c:v>
                </c:pt>
                <c:pt idx="1220">
                  <c:v>304.51672500000001</c:v>
                </c:pt>
                <c:pt idx="1221">
                  <c:v>304.51672500000001</c:v>
                </c:pt>
                <c:pt idx="1222">
                  <c:v>304.51672500000001</c:v>
                </c:pt>
                <c:pt idx="1223">
                  <c:v>304.51672500000001</c:v>
                </c:pt>
                <c:pt idx="1224">
                  <c:v>304.51672500000001</c:v>
                </c:pt>
                <c:pt idx="1225">
                  <c:v>304.51672500000001</c:v>
                </c:pt>
                <c:pt idx="1226">
                  <c:v>304.51672500000001</c:v>
                </c:pt>
                <c:pt idx="1227">
                  <c:v>304.51672500000001</c:v>
                </c:pt>
                <c:pt idx="1228">
                  <c:v>304.51672500000001</c:v>
                </c:pt>
                <c:pt idx="1229">
                  <c:v>304.51672500000001</c:v>
                </c:pt>
                <c:pt idx="1230">
                  <c:v>304.51672500000001</c:v>
                </c:pt>
                <c:pt idx="1231">
                  <c:v>304.51672500000001</c:v>
                </c:pt>
                <c:pt idx="1232">
                  <c:v>304.51672500000001</c:v>
                </c:pt>
                <c:pt idx="1233">
                  <c:v>308.37471499999998</c:v>
                </c:pt>
                <c:pt idx="1234">
                  <c:v>308.37471499999998</c:v>
                </c:pt>
                <c:pt idx="1235">
                  <c:v>308.37471499999998</c:v>
                </c:pt>
                <c:pt idx="1236">
                  <c:v>308.37471499999998</c:v>
                </c:pt>
                <c:pt idx="1237">
                  <c:v>308.37471499999998</c:v>
                </c:pt>
                <c:pt idx="1238">
                  <c:v>308.37471499999998</c:v>
                </c:pt>
                <c:pt idx="1239">
                  <c:v>308.37471499999998</c:v>
                </c:pt>
                <c:pt idx="1240">
                  <c:v>308.37471499999998</c:v>
                </c:pt>
                <c:pt idx="1241">
                  <c:v>308.37471499999998</c:v>
                </c:pt>
                <c:pt idx="1242">
                  <c:v>308.37471499999998</c:v>
                </c:pt>
                <c:pt idx="1243">
                  <c:v>308.37471499999998</c:v>
                </c:pt>
                <c:pt idx="1244">
                  <c:v>308.37471499999998</c:v>
                </c:pt>
                <c:pt idx="1245">
                  <c:v>308.37471499999998</c:v>
                </c:pt>
                <c:pt idx="1246">
                  <c:v>308.37471499999998</c:v>
                </c:pt>
                <c:pt idx="1247">
                  <c:v>308.37471499999998</c:v>
                </c:pt>
                <c:pt idx="1248">
                  <c:v>308.37471499999998</c:v>
                </c:pt>
                <c:pt idx="1249">
                  <c:v>308.37471499999998</c:v>
                </c:pt>
                <c:pt idx="1250">
                  <c:v>308.37471499999998</c:v>
                </c:pt>
                <c:pt idx="1251">
                  <c:v>308.37471499999998</c:v>
                </c:pt>
                <c:pt idx="1252">
                  <c:v>308.37471499999998</c:v>
                </c:pt>
                <c:pt idx="1253">
                  <c:v>262.07</c:v>
                </c:pt>
                <c:pt idx="1254">
                  <c:v>262.07</c:v>
                </c:pt>
                <c:pt idx="1255">
                  <c:v>262.07</c:v>
                </c:pt>
                <c:pt idx="1256">
                  <c:v>262.07</c:v>
                </c:pt>
                <c:pt idx="1257">
                  <c:v>262.07</c:v>
                </c:pt>
                <c:pt idx="1258">
                  <c:v>262.07</c:v>
                </c:pt>
                <c:pt idx="1259">
                  <c:v>262.07</c:v>
                </c:pt>
                <c:pt idx="1260">
                  <c:v>262.07</c:v>
                </c:pt>
                <c:pt idx="1261">
                  <c:v>262.07</c:v>
                </c:pt>
                <c:pt idx="1262">
                  <c:v>262.07</c:v>
                </c:pt>
                <c:pt idx="1263">
                  <c:v>262.07</c:v>
                </c:pt>
                <c:pt idx="1264">
                  <c:v>262.07</c:v>
                </c:pt>
                <c:pt idx="1265">
                  <c:v>262.07</c:v>
                </c:pt>
                <c:pt idx="1266">
                  <c:v>262.07</c:v>
                </c:pt>
                <c:pt idx="1267">
                  <c:v>262.07</c:v>
                </c:pt>
                <c:pt idx="1268">
                  <c:v>262.07</c:v>
                </c:pt>
                <c:pt idx="1269">
                  <c:v>262.07</c:v>
                </c:pt>
                <c:pt idx="1270">
                  <c:v>262.07</c:v>
                </c:pt>
                <c:pt idx="1271">
                  <c:v>262.07</c:v>
                </c:pt>
                <c:pt idx="1272">
                  <c:v>262.07</c:v>
                </c:pt>
                <c:pt idx="1273">
                  <c:v>262.07</c:v>
                </c:pt>
                <c:pt idx="1274">
                  <c:v>262.07</c:v>
                </c:pt>
                <c:pt idx="1275">
                  <c:v>282.26099900000003</c:v>
                </c:pt>
                <c:pt idx="1276">
                  <c:v>282.26099900000003</c:v>
                </c:pt>
                <c:pt idx="1277">
                  <c:v>282.26099900000003</c:v>
                </c:pt>
                <c:pt idx="1278">
                  <c:v>282.26099900000003</c:v>
                </c:pt>
                <c:pt idx="1279">
                  <c:v>282.26099900000003</c:v>
                </c:pt>
                <c:pt idx="1280">
                  <c:v>282.26099900000003</c:v>
                </c:pt>
                <c:pt idx="1281">
                  <c:v>282.26099900000003</c:v>
                </c:pt>
                <c:pt idx="1282">
                  <c:v>282.26099900000003</c:v>
                </c:pt>
                <c:pt idx="1283">
                  <c:v>282.26099900000003</c:v>
                </c:pt>
                <c:pt idx="1284">
                  <c:v>282.26099900000003</c:v>
                </c:pt>
                <c:pt idx="1285">
                  <c:v>282.26099900000003</c:v>
                </c:pt>
                <c:pt idx="1286">
                  <c:v>282.26099900000003</c:v>
                </c:pt>
                <c:pt idx="1287">
                  <c:v>282.26099900000003</c:v>
                </c:pt>
                <c:pt idx="1288">
                  <c:v>282.26099900000003</c:v>
                </c:pt>
                <c:pt idx="1289">
                  <c:v>282.26099900000003</c:v>
                </c:pt>
                <c:pt idx="1290">
                  <c:v>282.26099900000003</c:v>
                </c:pt>
                <c:pt idx="1291">
                  <c:v>282.26099900000003</c:v>
                </c:pt>
                <c:pt idx="1292">
                  <c:v>282.26099900000003</c:v>
                </c:pt>
                <c:pt idx="1293">
                  <c:v>282.26099900000003</c:v>
                </c:pt>
                <c:pt idx="1294">
                  <c:v>282.26099900000003</c:v>
                </c:pt>
                <c:pt idx="1295">
                  <c:v>282.26099900000003</c:v>
                </c:pt>
                <c:pt idx="1296">
                  <c:v>282.26099900000003</c:v>
                </c:pt>
                <c:pt idx="1297">
                  <c:v>246.65</c:v>
                </c:pt>
                <c:pt idx="1298">
                  <c:v>246.65</c:v>
                </c:pt>
                <c:pt idx="1299">
                  <c:v>246.65</c:v>
                </c:pt>
                <c:pt idx="1300">
                  <c:v>246.65</c:v>
                </c:pt>
                <c:pt idx="1301">
                  <c:v>246.65</c:v>
                </c:pt>
                <c:pt idx="1302">
                  <c:v>246.65</c:v>
                </c:pt>
                <c:pt idx="1303">
                  <c:v>246.65</c:v>
                </c:pt>
                <c:pt idx="1304">
                  <c:v>246.65</c:v>
                </c:pt>
                <c:pt idx="1305">
                  <c:v>246.65</c:v>
                </c:pt>
                <c:pt idx="1306">
                  <c:v>246.65</c:v>
                </c:pt>
                <c:pt idx="1307">
                  <c:v>246.65</c:v>
                </c:pt>
                <c:pt idx="1308">
                  <c:v>246.65</c:v>
                </c:pt>
                <c:pt idx="1309">
                  <c:v>246.65</c:v>
                </c:pt>
                <c:pt idx="1310">
                  <c:v>246.65</c:v>
                </c:pt>
                <c:pt idx="1311">
                  <c:v>246.65</c:v>
                </c:pt>
                <c:pt idx="1312">
                  <c:v>246.65</c:v>
                </c:pt>
                <c:pt idx="1313">
                  <c:v>246.65</c:v>
                </c:pt>
                <c:pt idx="1314">
                  <c:v>246.65</c:v>
                </c:pt>
                <c:pt idx="1315">
                  <c:v>246.65</c:v>
                </c:pt>
                <c:pt idx="1316">
                  <c:v>246.65</c:v>
                </c:pt>
                <c:pt idx="1317">
                  <c:v>246.65</c:v>
                </c:pt>
                <c:pt idx="1318">
                  <c:v>238.40765999999999</c:v>
                </c:pt>
                <c:pt idx="1319">
                  <c:v>238.40765999999999</c:v>
                </c:pt>
                <c:pt idx="1320">
                  <c:v>238.40765999999999</c:v>
                </c:pt>
                <c:pt idx="1321">
                  <c:v>238.40765999999999</c:v>
                </c:pt>
                <c:pt idx="1322">
                  <c:v>238.40765999999999</c:v>
                </c:pt>
                <c:pt idx="1323">
                  <c:v>238.40765999999999</c:v>
                </c:pt>
                <c:pt idx="1324">
                  <c:v>238.40765999999999</c:v>
                </c:pt>
                <c:pt idx="1325">
                  <c:v>238.40765999999999</c:v>
                </c:pt>
                <c:pt idx="1326">
                  <c:v>238.40765999999999</c:v>
                </c:pt>
                <c:pt idx="1327">
                  <c:v>238.40765999999999</c:v>
                </c:pt>
                <c:pt idx="1328">
                  <c:v>238.40765999999999</c:v>
                </c:pt>
                <c:pt idx="1329">
                  <c:v>238.40765999999999</c:v>
                </c:pt>
                <c:pt idx="1330">
                  <c:v>238.40765999999999</c:v>
                </c:pt>
                <c:pt idx="1331">
                  <c:v>238.40765999999999</c:v>
                </c:pt>
                <c:pt idx="1332">
                  <c:v>238.40765999999999</c:v>
                </c:pt>
                <c:pt idx="1333">
                  <c:v>238.40765999999999</c:v>
                </c:pt>
                <c:pt idx="1334">
                  <c:v>238.40765999999999</c:v>
                </c:pt>
                <c:pt idx="1335">
                  <c:v>238.40765999999999</c:v>
                </c:pt>
                <c:pt idx="1336">
                  <c:v>238.40765999999999</c:v>
                </c:pt>
                <c:pt idx="1337">
                  <c:v>238.40765999999999</c:v>
                </c:pt>
                <c:pt idx="1338">
                  <c:v>238.40765999999999</c:v>
                </c:pt>
                <c:pt idx="1339">
                  <c:v>238.40765999999999</c:v>
                </c:pt>
                <c:pt idx="1340">
                  <c:v>215.67</c:v>
                </c:pt>
                <c:pt idx="1341">
                  <c:v>215.67</c:v>
                </c:pt>
                <c:pt idx="1342">
                  <c:v>215.67</c:v>
                </c:pt>
                <c:pt idx="1343">
                  <c:v>215.67</c:v>
                </c:pt>
                <c:pt idx="1344">
                  <c:v>215.67</c:v>
                </c:pt>
                <c:pt idx="1345">
                  <c:v>215.67</c:v>
                </c:pt>
                <c:pt idx="1346">
                  <c:v>215.67</c:v>
                </c:pt>
                <c:pt idx="1347">
                  <c:v>215.67</c:v>
                </c:pt>
                <c:pt idx="1348">
                  <c:v>215.67</c:v>
                </c:pt>
                <c:pt idx="1349">
                  <c:v>215.67</c:v>
                </c:pt>
                <c:pt idx="1350">
                  <c:v>215.67</c:v>
                </c:pt>
                <c:pt idx="1351">
                  <c:v>215.67</c:v>
                </c:pt>
                <c:pt idx="1352">
                  <c:v>215.67</c:v>
                </c:pt>
                <c:pt idx="1353">
                  <c:v>215.67</c:v>
                </c:pt>
                <c:pt idx="1354">
                  <c:v>215.67</c:v>
                </c:pt>
                <c:pt idx="1355">
                  <c:v>215.67</c:v>
                </c:pt>
                <c:pt idx="1356">
                  <c:v>215.67</c:v>
                </c:pt>
                <c:pt idx="1357">
                  <c:v>215.67</c:v>
                </c:pt>
                <c:pt idx="1358">
                  <c:v>215.67</c:v>
                </c:pt>
                <c:pt idx="1359">
                  <c:v>215.67</c:v>
                </c:pt>
                <c:pt idx="1360">
                  <c:v>215.67</c:v>
                </c:pt>
                <c:pt idx="1361">
                  <c:v>215.67</c:v>
                </c:pt>
                <c:pt idx="1362">
                  <c:v>215.67</c:v>
                </c:pt>
                <c:pt idx="1363">
                  <c:v>237.71</c:v>
                </c:pt>
                <c:pt idx="1364">
                  <c:v>237.71</c:v>
                </c:pt>
                <c:pt idx="1365">
                  <c:v>237.71</c:v>
                </c:pt>
                <c:pt idx="1366">
                  <c:v>237.71</c:v>
                </c:pt>
                <c:pt idx="1367">
                  <c:v>237.71</c:v>
                </c:pt>
                <c:pt idx="1368">
                  <c:v>237.71</c:v>
                </c:pt>
                <c:pt idx="1369">
                  <c:v>237.71</c:v>
                </c:pt>
                <c:pt idx="1370">
                  <c:v>237.71</c:v>
                </c:pt>
                <c:pt idx="1371">
                  <c:v>237.71</c:v>
                </c:pt>
                <c:pt idx="1372">
                  <c:v>237.71</c:v>
                </c:pt>
                <c:pt idx="1373">
                  <c:v>237.71</c:v>
                </c:pt>
                <c:pt idx="1374">
                  <c:v>237.71</c:v>
                </c:pt>
                <c:pt idx="1375">
                  <c:v>237.71</c:v>
                </c:pt>
                <c:pt idx="1376">
                  <c:v>237.71</c:v>
                </c:pt>
                <c:pt idx="1377">
                  <c:v>237.71</c:v>
                </c:pt>
                <c:pt idx="1378">
                  <c:v>237.71</c:v>
                </c:pt>
                <c:pt idx="1379">
                  <c:v>237.71</c:v>
                </c:pt>
                <c:pt idx="1380">
                  <c:v>237.71</c:v>
                </c:pt>
                <c:pt idx="1381">
                  <c:v>237.71</c:v>
                </c:pt>
                <c:pt idx="1382">
                  <c:v>237.71</c:v>
                </c:pt>
                <c:pt idx="1383">
                  <c:v>237.71</c:v>
                </c:pt>
                <c:pt idx="1384">
                  <c:v>225.46</c:v>
                </c:pt>
                <c:pt idx="1385">
                  <c:v>225.46</c:v>
                </c:pt>
                <c:pt idx="1386">
                  <c:v>225.46</c:v>
                </c:pt>
                <c:pt idx="1387">
                  <c:v>225.46</c:v>
                </c:pt>
                <c:pt idx="1388">
                  <c:v>225.46</c:v>
                </c:pt>
                <c:pt idx="1389">
                  <c:v>225.46</c:v>
                </c:pt>
                <c:pt idx="1390">
                  <c:v>225.46</c:v>
                </c:pt>
                <c:pt idx="1391">
                  <c:v>225.46</c:v>
                </c:pt>
                <c:pt idx="1392">
                  <c:v>225.46</c:v>
                </c:pt>
                <c:pt idx="1393">
                  <c:v>225.46</c:v>
                </c:pt>
                <c:pt idx="1394">
                  <c:v>225.46</c:v>
                </c:pt>
                <c:pt idx="1395">
                  <c:v>225.46</c:v>
                </c:pt>
                <c:pt idx="1396">
                  <c:v>225.46</c:v>
                </c:pt>
                <c:pt idx="1397">
                  <c:v>225.46</c:v>
                </c:pt>
                <c:pt idx="1398">
                  <c:v>225.46</c:v>
                </c:pt>
                <c:pt idx="1399">
                  <c:v>225.46</c:v>
                </c:pt>
                <c:pt idx="1400">
                  <c:v>225.46</c:v>
                </c:pt>
                <c:pt idx="1401">
                  <c:v>225.46</c:v>
                </c:pt>
                <c:pt idx="1402">
                  <c:v>225.46</c:v>
                </c:pt>
                <c:pt idx="1403">
                  <c:v>225.46</c:v>
                </c:pt>
                <c:pt idx="1404">
                  <c:v>225.46</c:v>
                </c:pt>
                <c:pt idx="1405">
                  <c:v>225.46</c:v>
                </c:pt>
                <c:pt idx="1406">
                  <c:v>179.35</c:v>
                </c:pt>
                <c:pt idx="1407">
                  <c:v>179.35</c:v>
                </c:pt>
                <c:pt idx="1408">
                  <c:v>179.35</c:v>
                </c:pt>
                <c:pt idx="1409">
                  <c:v>179.35</c:v>
                </c:pt>
                <c:pt idx="1410">
                  <c:v>179.35</c:v>
                </c:pt>
                <c:pt idx="1411">
                  <c:v>179.35</c:v>
                </c:pt>
                <c:pt idx="1412">
                  <c:v>179.35</c:v>
                </c:pt>
                <c:pt idx="1413">
                  <c:v>179.35</c:v>
                </c:pt>
                <c:pt idx="1414">
                  <c:v>179.35</c:v>
                </c:pt>
                <c:pt idx="1415">
                  <c:v>179.35</c:v>
                </c:pt>
                <c:pt idx="1416">
                  <c:v>179.35</c:v>
                </c:pt>
                <c:pt idx="1417">
                  <c:v>179.35</c:v>
                </c:pt>
                <c:pt idx="1418">
                  <c:v>179.35</c:v>
                </c:pt>
                <c:pt idx="1419">
                  <c:v>179.35</c:v>
                </c:pt>
                <c:pt idx="1420">
                  <c:v>179.35</c:v>
                </c:pt>
                <c:pt idx="1421">
                  <c:v>179.35</c:v>
                </c:pt>
                <c:pt idx="1422">
                  <c:v>179.35</c:v>
                </c:pt>
                <c:pt idx="1423">
                  <c:v>179.35</c:v>
                </c:pt>
                <c:pt idx="1424">
                  <c:v>179.35</c:v>
                </c:pt>
                <c:pt idx="1425">
                  <c:v>179.35</c:v>
                </c:pt>
                <c:pt idx="1426">
                  <c:v>179.35</c:v>
                </c:pt>
                <c:pt idx="1427">
                  <c:v>179.35</c:v>
                </c:pt>
                <c:pt idx="1428">
                  <c:v>148.05000000000001</c:v>
                </c:pt>
                <c:pt idx="1429">
                  <c:v>148.05000000000001</c:v>
                </c:pt>
                <c:pt idx="1430">
                  <c:v>148.05000000000001</c:v>
                </c:pt>
                <c:pt idx="1431">
                  <c:v>148.05000000000001</c:v>
                </c:pt>
                <c:pt idx="1432">
                  <c:v>148.05000000000001</c:v>
                </c:pt>
                <c:pt idx="1433">
                  <c:v>148.05000000000001</c:v>
                </c:pt>
                <c:pt idx="1434">
                  <c:v>148.05000000000001</c:v>
                </c:pt>
                <c:pt idx="1435">
                  <c:v>148.05000000000001</c:v>
                </c:pt>
                <c:pt idx="1436">
                  <c:v>148.05000000000001</c:v>
                </c:pt>
                <c:pt idx="1437">
                  <c:v>148.05000000000001</c:v>
                </c:pt>
                <c:pt idx="1438">
                  <c:v>148.05000000000001</c:v>
                </c:pt>
                <c:pt idx="1439">
                  <c:v>148.05000000000001</c:v>
                </c:pt>
                <c:pt idx="1440">
                  <c:v>148.05000000000001</c:v>
                </c:pt>
                <c:pt idx="1441">
                  <c:v>148.05000000000001</c:v>
                </c:pt>
                <c:pt idx="1442">
                  <c:v>148.05000000000001</c:v>
                </c:pt>
                <c:pt idx="1443">
                  <c:v>148.05000000000001</c:v>
                </c:pt>
                <c:pt idx="1444">
                  <c:v>148.05000000000001</c:v>
                </c:pt>
                <c:pt idx="1445">
                  <c:v>148.05000000000001</c:v>
                </c:pt>
                <c:pt idx="1446">
                  <c:v>148.05000000000001</c:v>
                </c:pt>
                <c:pt idx="1447">
                  <c:v>148.05000000000001</c:v>
                </c:pt>
                <c:pt idx="1448">
                  <c:v>148.05000000000001</c:v>
                </c:pt>
                <c:pt idx="1449">
                  <c:v>126.26203</c:v>
                </c:pt>
                <c:pt idx="1450">
                  <c:v>126.26203</c:v>
                </c:pt>
                <c:pt idx="1451">
                  <c:v>126.26203</c:v>
                </c:pt>
                <c:pt idx="1452">
                  <c:v>126.26203</c:v>
                </c:pt>
                <c:pt idx="1453">
                  <c:v>126.26203</c:v>
                </c:pt>
                <c:pt idx="1454">
                  <c:v>126.26203</c:v>
                </c:pt>
                <c:pt idx="1455">
                  <c:v>126.26203</c:v>
                </c:pt>
                <c:pt idx="1456">
                  <c:v>126.26203</c:v>
                </c:pt>
                <c:pt idx="1457">
                  <c:v>126.26203</c:v>
                </c:pt>
                <c:pt idx="1458">
                  <c:v>126.26203</c:v>
                </c:pt>
                <c:pt idx="1459">
                  <c:v>126.26203</c:v>
                </c:pt>
                <c:pt idx="1460">
                  <c:v>126.26203</c:v>
                </c:pt>
                <c:pt idx="1461">
                  <c:v>126.26203</c:v>
                </c:pt>
                <c:pt idx="1462">
                  <c:v>126.26203</c:v>
                </c:pt>
                <c:pt idx="1463">
                  <c:v>126.26203</c:v>
                </c:pt>
                <c:pt idx="1464">
                  <c:v>126.26203</c:v>
                </c:pt>
                <c:pt idx="1465">
                  <c:v>126.26203</c:v>
                </c:pt>
                <c:pt idx="1466">
                  <c:v>126.26203</c:v>
                </c:pt>
                <c:pt idx="1467">
                  <c:v>126.26203</c:v>
                </c:pt>
                <c:pt idx="1468">
                  <c:v>126.26203</c:v>
                </c:pt>
                <c:pt idx="1469">
                  <c:v>126.26203</c:v>
                </c:pt>
                <c:pt idx="1470">
                  <c:v>126.26203</c:v>
                </c:pt>
                <c:pt idx="1471">
                  <c:v>126.26203</c:v>
                </c:pt>
                <c:pt idx="1472">
                  <c:v>126.50861999999999</c:v>
                </c:pt>
                <c:pt idx="1473">
                  <c:v>126.50861999999999</c:v>
                </c:pt>
                <c:pt idx="1474">
                  <c:v>126.50861999999999</c:v>
                </c:pt>
                <c:pt idx="1475">
                  <c:v>126.50861999999999</c:v>
                </c:pt>
                <c:pt idx="1476">
                  <c:v>126.50861999999999</c:v>
                </c:pt>
                <c:pt idx="1477">
                  <c:v>126.50861999999999</c:v>
                </c:pt>
                <c:pt idx="1478">
                  <c:v>126.50861999999999</c:v>
                </c:pt>
                <c:pt idx="1479">
                  <c:v>126.50861999999999</c:v>
                </c:pt>
                <c:pt idx="1480">
                  <c:v>126.50861999999999</c:v>
                </c:pt>
                <c:pt idx="1481">
                  <c:v>126.50861999999999</c:v>
                </c:pt>
                <c:pt idx="1482">
                  <c:v>126.50861999999999</c:v>
                </c:pt>
                <c:pt idx="1483">
                  <c:v>126.50861999999999</c:v>
                </c:pt>
                <c:pt idx="1484">
                  <c:v>126.50861999999999</c:v>
                </c:pt>
                <c:pt idx="1485">
                  <c:v>126.50861999999999</c:v>
                </c:pt>
                <c:pt idx="1486">
                  <c:v>126.50861999999999</c:v>
                </c:pt>
                <c:pt idx="1487">
                  <c:v>126.50861999999999</c:v>
                </c:pt>
                <c:pt idx="1488">
                  <c:v>126.50861999999999</c:v>
                </c:pt>
                <c:pt idx="1489">
                  <c:v>126.50861999999999</c:v>
                </c:pt>
                <c:pt idx="1490">
                  <c:v>126.50861999999999</c:v>
                </c:pt>
                <c:pt idx="1491">
                  <c:v>126.50861999999999</c:v>
                </c:pt>
                <c:pt idx="1492">
                  <c:v>126.50861999999999</c:v>
                </c:pt>
                <c:pt idx="1493">
                  <c:v>143.15766300000001</c:v>
                </c:pt>
                <c:pt idx="1494">
                  <c:v>143.15766300000001</c:v>
                </c:pt>
                <c:pt idx="1495">
                  <c:v>143.15766300000001</c:v>
                </c:pt>
                <c:pt idx="1496">
                  <c:v>143.15766300000001</c:v>
                </c:pt>
                <c:pt idx="1497">
                  <c:v>143.15766300000001</c:v>
                </c:pt>
                <c:pt idx="1498">
                  <c:v>143.15766300000001</c:v>
                </c:pt>
                <c:pt idx="1499">
                  <c:v>143.15766300000001</c:v>
                </c:pt>
                <c:pt idx="1500">
                  <c:v>143.15766300000001</c:v>
                </c:pt>
                <c:pt idx="1501">
                  <c:v>143.15766300000001</c:v>
                </c:pt>
                <c:pt idx="1502">
                  <c:v>143.15766300000001</c:v>
                </c:pt>
                <c:pt idx="1503">
                  <c:v>143.15766300000001</c:v>
                </c:pt>
                <c:pt idx="1504">
                  <c:v>143.15766300000001</c:v>
                </c:pt>
                <c:pt idx="1505">
                  <c:v>143.15766300000001</c:v>
                </c:pt>
                <c:pt idx="1506">
                  <c:v>143.15766300000001</c:v>
                </c:pt>
                <c:pt idx="1507">
                  <c:v>143.15766300000001</c:v>
                </c:pt>
                <c:pt idx="1508">
                  <c:v>143.15766300000001</c:v>
                </c:pt>
                <c:pt idx="1509">
                  <c:v>143.15766300000001</c:v>
                </c:pt>
                <c:pt idx="1510">
                  <c:v>143.15766300000001</c:v>
                </c:pt>
                <c:pt idx="1511">
                  <c:v>143.15766300000001</c:v>
                </c:pt>
                <c:pt idx="1512">
                  <c:v>143.15766300000001</c:v>
                </c:pt>
                <c:pt idx="1513">
                  <c:v>143.15766300000001</c:v>
                </c:pt>
              </c:numCache>
            </c:numRef>
          </c:val>
          <c:smooth val="0"/>
          <c:extLst>
            <c:ext xmlns:c16="http://schemas.microsoft.com/office/drawing/2014/chart" uri="{C3380CC4-5D6E-409C-BE32-E72D297353CC}">
              <c16:uniqueId val="{00000001-5C39-4B6E-B0D9-71F32B3A5485}"/>
            </c:ext>
          </c:extLst>
        </c:ser>
        <c:ser>
          <c:idx val="3"/>
          <c:order val="2"/>
          <c:tx>
            <c:v>Precio FO4 S.IND/ Petrolero EPP</c:v>
          </c:tx>
          <c:spPr>
            <a:ln w="38100">
              <a:solidFill>
                <a:schemeClr val="accent5">
                  <a:lumMod val="50000"/>
                </a:schemeClr>
              </a:solidFill>
            </a:ln>
          </c:spPr>
          <c:marker>
            <c:symbol val="none"/>
          </c:marker>
          <c:val>
            <c:numRef>
              <c:f>Fuel!$Y$184:$Y$1697</c:f>
              <c:numCache>
                <c:formatCode>0.00</c:formatCode>
                <c:ptCount val="1514"/>
                <c:pt idx="0">
                  <c:v>346.11945600000001</c:v>
                </c:pt>
                <c:pt idx="1">
                  <c:v>346.11945600000001</c:v>
                </c:pt>
                <c:pt idx="2">
                  <c:v>346.11945600000001</c:v>
                </c:pt>
                <c:pt idx="3">
                  <c:v>346.11945600000001</c:v>
                </c:pt>
                <c:pt idx="4">
                  <c:v>346.11945600000001</c:v>
                </c:pt>
                <c:pt idx="5">
                  <c:v>346.11945600000001</c:v>
                </c:pt>
                <c:pt idx="6">
                  <c:v>346.11945600000001</c:v>
                </c:pt>
                <c:pt idx="7">
                  <c:v>346.11945600000001</c:v>
                </c:pt>
                <c:pt idx="8">
                  <c:v>346.11945600000001</c:v>
                </c:pt>
                <c:pt idx="9">
                  <c:v>346.11945600000001</c:v>
                </c:pt>
                <c:pt idx="10">
                  <c:v>346.11945600000001</c:v>
                </c:pt>
                <c:pt idx="11">
                  <c:v>346.11945600000001</c:v>
                </c:pt>
                <c:pt idx="12">
                  <c:v>346.11945600000001</c:v>
                </c:pt>
                <c:pt idx="13">
                  <c:v>346.11945600000001</c:v>
                </c:pt>
                <c:pt idx="14">
                  <c:v>346.11945600000001</c:v>
                </c:pt>
                <c:pt idx="15">
                  <c:v>346.11945600000001</c:v>
                </c:pt>
                <c:pt idx="16">
                  <c:v>346.11945600000001</c:v>
                </c:pt>
                <c:pt idx="17">
                  <c:v>346.11945600000001</c:v>
                </c:pt>
                <c:pt idx="18">
                  <c:v>346.11945600000001</c:v>
                </c:pt>
                <c:pt idx="19">
                  <c:v>346.11945600000001</c:v>
                </c:pt>
                <c:pt idx="20">
                  <c:v>346.11945600000001</c:v>
                </c:pt>
                <c:pt idx="21">
                  <c:v>346.11945600000001</c:v>
                </c:pt>
                <c:pt idx="22">
                  <c:v>346.11945600000001</c:v>
                </c:pt>
                <c:pt idx="23">
                  <c:v>377.15262000000001</c:v>
                </c:pt>
                <c:pt idx="24">
                  <c:v>377.15262000000001</c:v>
                </c:pt>
                <c:pt idx="25">
                  <c:v>377.15262000000001</c:v>
                </c:pt>
                <c:pt idx="26">
                  <c:v>377.15262000000001</c:v>
                </c:pt>
                <c:pt idx="27">
                  <c:v>377.15262000000001</c:v>
                </c:pt>
                <c:pt idx="28">
                  <c:v>377.15262000000001</c:v>
                </c:pt>
                <c:pt idx="29">
                  <c:v>377.15262000000001</c:v>
                </c:pt>
                <c:pt idx="30">
                  <c:v>377.15262000000001</c:v>
                </c:pt>
                <c:pt idx="31">
                  <c:v>377.15262000000001</c:v>
                </c:pt>
                <c:pt idx="32">
                  <c:v>377.15262000000001</c:v>
                </c:pt>
                <c:pt idx="33">
                  <c:v>377.15262000000001</c:v>
                </c:pt>
                <c:pt idx="34">
                  <c:v>377.15262000000001</c:v>
                </c:pt>
                <c:pt idx="35">
                  <c:v>377.15262000000001</c:v>
                </c:pt>
                <c:pt idx="36">
                  <c:v>377.15262000000001</c:v>
                </c:pt>
                <c:pt idx="37">
                  <c:v>377.15262000000001</c:v>
                </c:pt>
                <c:pt idx="38">
                  <c:v>377.15262000000001</c:v>
                </c:pt>
                <c:pt idx="39">
                  <c:v>377.15262000000001</c:v>
                </c:pt>
                <c:pt idx="40">
                  <c:v>377.15262000000001</c:v>
                </c:pt>
                <c:pt idx="41">
                  <c:v>377.15262000000001</c:v>
                </c:pt>
                <c:pt idx="42">
                  <c:v>377.15262000000001</c:v>
                </c:pt>
                <c:pt idx="43">
                  <c:v>377.15262000000001</c:v>
                </c:pt>
                <c:pt idx="44">
                  <c:v>377.15262000000001</c:v>
                </c:pt>
                <c:pt idx="45">
                  <c:v>377.15262000000001</c:v>
                </c:pt>
                <c:pt idx="46">
                  <c:v>355.050816</c:v>
                </c:pt>
                <c:pt idx="47">
                  <c:v>355.050816</c:v>
                </c:pt>
                <c:pt idx="48">
                  <c:v>355.050816</c:v>
                </c:pt>
                <c:pt idx="49">
                  <c:v>355.050816</c:v>
                </c:pt>
                <c:pt idx="50">
                  <c:v>355.050816</c:v>
                </c:pt>
                <c:pt idx="51">
                  <c:v>355.050816</c:v>
                </c:pt>
                <c:pt idx="52">
                  <c:v>355.050816</c:v>
                </c:pt>
                <c:pt idx="53">
                  <c:v>355.050816</c:v>
                </c:pt>
                <c:pt idx="54">
                  <c:v>355.050816</c:v>
                </c:pt>
                <c:pt idx="55">
                  <c:v>355.050816</c:v>
                </c:pt>
                <c:pt idx="56">
                  <c:v>355.050816</c:v>
                </c:pt>
                <c:pt idx="57">
                  <c:v>355.050816</c:v>
                </c:pt>
                <c:pt idx="58">
                  <c:v>355.050816</c:v>
                </c:pt>
                <c:pt idx="59">
                  <c:v>355.050816</c:v>
                </c:pt>
                <c:pt idx="60">
                  <c:v>355.050816</c:v>
                </c:pt>
                <c:pt idx="61">
                  <c:v>355.050816</c:v>
                </c:pt>
                <c:pt idx="62">
                  <c:v>355.050816</c:v>
                </c:pt>
                <c:pt idx="63">
                  <c:v>355.050816</c:v>
                </c:pt>
                <c:pt idx="64">
                  <c:v>355.050816</c:v>
                </c:pt>
                <c:pt idx="65">
                  <c:v>355.050816</c:v>
                </c:pt>
                <c:pt idx="66">
                  <c:v>355.050816</c:v>
                </c:pt>
                <c:pt idx="67">
                  <c:v>355.050816</c:v>
                </c:pt>
                <c:pt idx="68">
                  <c:v>359.32522799999998</c:v>
                </c:pt>
                <c:pt idx="69">
                  <c:v>359.32522799999998</c:v>
                </c:pt>
                <c:pt idx="70">
                  <c:v>359.32522799999998</c:v>
                </c:pt>
                <c:pt idx="71">
                  <c:v>359.32522799999998</c:v>
                </c:pt>
                <c:pt idx="72">
                  <c:v>359.32522799999998</c:v>
                </c:pt>
                <c:pt idx="73">
                  <c:v>359.32522799999998</c:v>
                </c:pt>
                <c:pt idx="74">
                  <c:v>359.32522799999998</c:v>
                </c:pt>
                <c:pt idx="75">
                  <c:v>359.32522799999998</c:v>
                </c:pt>
                <c:pt idx="76">
                  <c:v>359.32522799999998</c:v>
                </c:pt>
                <c:pt idx="77">
                  <c:v>359.32522799999998</c:v>
                </c:pt>
                <c:pt idx="78">
                  <c:v>359.32522799999998</c:v>
                </c:pt>
                <c:pt idx="79">
                  <c:v>359.32522799999998</c:v>
                </c:pt>
                <c:pt idx="80">
                  <c:v>359.32522799999998</c:v>
                </c:pt>
                <c:pt idx="81">
                  <c:v>359.32522799999998</c:v>
                </c:pt>
                <c:pt idx="82">
                  <c:v>359.32522799999998</c:v>
                </c:pt>
                <c:pt idx="83">
                  <c:v>359.32522799999998</c:v>
                </c:pt>
                <c:pt idx="84">
                  <c:v>359.32522799999998</c:v>
                </c:pt>
                <c:pt idx="85">
                  <c:v>359.32522799999998</c:v>
                </c:pt>
                <c:pt idx="86">
                  <c:v>359.32522799999998</c:v>
                </c:pt>
                <c:pt idx="87">
                  <c:v>359.32522799999998</c:v>
                </c:pt>
                <c:pt idx="88">
                  <c:v>359.32522799999998</c:v>
                </c:pt>
                <c:pt idx="89">
                  <c:v>359.32522799999998</c:v>
                </c:pt>
                <c:pt idx="90">
                  <c:v>360.37154399999997</c:v>
                </c:pt>
                <c:pt idx="91">
                  <c:v>360.37154399999997</c:v>
                </c:pt>
                <c:pt idx="92">
                  <c:v>360.37154399999997</c:v>
                </c:pt>
                <c:pt idx="93">
                  <c:v>360.37154399999997</c:v>
                </c:pt>
                <c:pt idx="94">
                  <c:v>360.37154399999997</c:v>
                </c:pt>
                <c:pt idx="95">
                  <c:v>360.37154399999997</c:v>
                </c:pt>
                <c:pt idx="96">
                  <c:v>360.37154399999997</c:v>
                </c:pt>
                <c:pt idx="97">
                  <c:v>360.37154399999997</c:v>
                </c:pt>
                <c:pt idx="98">
                  <c:v>360.37154399999997</c:v>
                </c:pt>
                <c:pt idx="99">
                  <c:v>360.37154399999997</c:v>
                </c:pt>
                <c:pt idx="100">
                  <c:v>360.37154399999997</c:v>
                </c:pt>
                <c:pt idx="101">
                  <c:v>360.37154399999997</c:v>
                </c:pt>
                <c:pt idx="102">
                  <c:v>360.37154399999997</c:v>
                </c:pt>
                <c:pt idx="103">
                  <c:v>360.37154399999997</c:v>
                </c:pt>
                <c:pt idx="104">
                  <c:v>360.37154399999997</c:v>
                </c:pt>
                <c:pt idx="105">
                  <c:v>360.37154399999997</c:v>
                </c:pt>
                <c:pt idx="106">
                  <c:v>360.37154399999997</c:v>
                </c:pt>
                <c:pt idx="107">
                  <c:v>360.37154399999997</c:v>
                </c:pt>
                <c:pt idx="108">
                  <c:v>360.37154399999997</c:v>
                </c:pt>
                <c:pt idx="109">
                  <c:v>360.37154399999997</c:v>
                </c:pt>
                <c:pt idx="110">
                  <c:v>360.37154399999997</c:v>
                </c:pt>
                <c:pt idx="111">
                  <c:v>360.37154399999997</c:v>
                </c:pt>
                <c:pt idx="112">
                  <c:v>360.37154399999997</c:v>
                </c:pt>
                <c:pt idx="113">
                  <c:v>304.61512799999997</c:v>
                </c:pt>
                <c:pt idx="114">
                  <c:v>304.61512799999997</c:v>
                </c:pt>
                <c:pt idx="115">
                  <c:v>304.61512799999997</c:v>
                </c:pt>
                <c:pt idx="116">
                  <c:v>304.61512799999997</c:v>
                </c:pt>
                <c:pt idx="117">
                  <c:v>304.61512799999997</c:v>
                </c:pt>
                <c:pt idx="118">
                  <c:v>304.61512799999997</c:v>
                </c:pt>
                <c:pt idx="119">
                  <c:v>304.61512799999997</c:v>
                </c:pt>
                <c:pt idx="120">
                  <c:v>304.61512799999997</c:v>
                </c:pt>
                <c:pt idx="121">
                  <c:v>304.61512799999997</c:v>
                </c:pt>
                <c:pt idx="122">
                  <c:v>304.61512799999997</c:v>
                </c:pt>
                <c:pt idx="123">
                  <c:v>304.61512799999997</c:v>
                </c:pt>
                <c:pt idx="124">
                  <c:v>304.61512799999997</c:v>
                </c:pt>
                <c:pt idx="125">
                  <c:v>304.61512799999997</c:v>
                </c:pt>
                <c:pt idx="126">
                  <c:v>304.61512799999997</c:v>
                </c:pt>
                <c:pt idx="127">
                  <c:v>304.61512799999997</c:v>
                </c:pt>
                <c:pt idx="128">
                  <c:v>304.61512799999997</c:v>
                </c:pt>
                <c:pt idx="129">
                  <c:v>304.61512799999997</c:v>
                </c:pt>
                <c:pt idx="130">
                  <c:v>304.61512799999997</c:v>
                </c:pt>
                <c:pt idx="131">
                  <c:v>304.61512799999997</c:v>
                </c:pt>
                <c:pt idx="132">
                  <c:v>304.61512799999997</c:v>
                </c:pt>
                <c:pt idx="133">
                  <c:v>294.59908799999999</c:v>
                </c:pt>
                <c:pt idx="134">
                  <c:v>294.59908799999999</c:v>
                </c:pt>
                <c:pt idx="135">
                  <c:v>294.59908799999999</c:v>
                </c:pt>
                <c:pt idx="136">
                  <c:v>294.59908799999999</c:v>
                </c:pt>
                <c:pt idx="137">
                  <c:v>294.59908799999999</c:v>
                </c:pt>
                <c:pt idx="138">
                  <c:v>294.59908799999999</c:v>
                </c:pt>
                <c:pt idx="139">
                  <c:v>294.59908799999999</c:v>
                </c:pt>
                <c:pt idx="140">
                  <c:v>294.59908799999999</c:v>
                </c:pt>
                <c:pt idx="141">
                  <c:v>294.59908799999999</c:v>
                </c:pt>
                <c:pt idx="142">
                  <c:v>294.59908799999999</c:v>
                </c:pt>
                <c:pt idx="143">
                  <c:v>294.59908799999999</c:v>
                </c:pt>
                <c:pt idx="144">
                  <c:v>294.59908799999999</c:v>
                </c:pt>
                <c:pt idx="145">
                  <c:v>294.59908799999999</c:v>
                </c:pt>
                <c:pt idx="146">
                  <c:v>294.59908799999999</c:v>
                </c:pt>
                <c:pt idx="147">
                  <c:v>294.59908799999999</c:v>
                </c:pt>
                <c:pt idx="148">
                  <c:v>294.59908799999999</c:v>
                </c:pt>
                <c:pt idx="149">
                  <c:v>294.59908799999999</c:v>
                </c:pt>
                <c:pt idx="150">
                  <c:v>294.59908799999999</c:v>
                </c:pt>
                <c:pt idx="151">
                  <c:v>300.100596</c:v>
                </c:pt>
                <c:pt idx="152">
                  <c:v>300.100596</c:v>
                </c:pt>
                <c:pt idx="153">
                  <c:v>300.100596</c:v>
                </c:pt>
                <c:pt idx="154">
                  <c:v>300.100596</c:v>
                </c:pt>
                <c:pt idx="155">
                  <c:v>300.100596</c:v>
                </c:pt>
                <c:pt idx="156">
                  <c:v>300.100596</c:v>
                </c:pt>
                <c:pt idx="157">
                  <c:v>300.100596</c:v>
                </c:pt>
                <c:pt idx="158">
                  <c:v>300.100596</c:v>
                </c:pt>
                <c:pt idx="159">
                  <c:v>300.100596</c:v>
                </c:pt>
                <c:pt idx="160">
                  <c:v>300.100596</c:v>
                </c:pt>
                <c:pt idx="161">
                  <c:v>300.100596</c:v>
                </c:pt>
                <c:pt idx="162">
                  <c:v>300.100596</c:v>
                </c:pt>
                <c:pt idx="163">
                  <c:v>300.100596</c:v>
                </c:pt>
                <c:pt idx="164">
                  <c:v>300.100596</c:v>
                </c:pt>
                <c:pt idx="165">
                  <c:v>300.100596</c:v>
                </c:pt>
                <c:pt idx="166">
                  <c:v>300.100596</c:v>
                </c:pt>
                <c:pt idx="167">
                  <c:v>300.100596</c:v>
                </c:pt>
                <c:pt idx="168">
                  <c:v>300.100596</c:v>
                </c:pt>
                <c:pt idx="169">
                  <c:v>300.100596</c:v>
                </c:pt>
                <c:pt idx="170">
                  <c:v>300.100596</c:v>
                </c:pt>
                <c:pt idx="171">
                  <c:v>300.100596</c:v>
                </c:pt>
                <c:pt idx="172">
                  <c:v>300.100596</c:v>
                </c:pt>
                <c:pt idx="173">
                  <c:v>300.100596</c:v>
                </c:pt>
                <c:pt idx="174">
                  <c:v>292.15096800000003</c:v>
                </c:pt>
                <c:pt idx="175">
                  <c:v>292.15096800000003</c:v>
                </c:pt>
                <c:pt idx="176">
                  <c:v>292.15096800000003</c:v>
                </c:pt>
                <c:pt idx="177">
                  <c:v>292.15096800000003</c:v>
                </c:pt>
                <c:pt idx="178">
                  <c:v>292.15096800000003</c:v>
                </c:pt>
                <c:pt idx="179">
                  <c:v>292.15096800000003</c:v>
                </c:pt>
                <c:pt idx="180">
                  <c:v>292.15096800000003</c:v>
                </c:pt>
                <c:pt idx="181">
                  <c:v>292.15096800000003</c:v>
                </c:pt>
                <c:pt idx="182">
                  <c:v>292.15096800000003</c:v>
                </c:pt>
                <c:pt idx="183">
                  <c:v>292.15096800000003</c:v>
                </c:pt>
                <c:pt idx="184">
                  <c:v>292.15096800000003</c:v>
                </c:pt>
                <c:pt idx="185">
                  <c:v>292.15096800000003</c:v>
                </c:pt>
                <c:pt idx="186">
                  <c:v>292.15096800000003</c:v>
                </c:pt>
                <c:pt idx="187">
                  <c:v>292.15096800000003</c:v>
                </c:pt>
                <c:pt idx="188">
                  <c:v>292.15096800000003</c:v>
                </c:pt>
                <c:pt idx="189">
                  <c:v>292.15096800000003</c:v>
                </c:pt>
                <c:pt idx="190">
                  <c:v>292.15096800000003</c:v>
                </c:pt>
                <c:pt idx="191">
                  <c:v>292.15096800000003</c:v>
                </c:pt>
                <c:pt idx="192">
                  <c:v>292.15096800000003</c:v>
                </c:pt>
                <c:pt idx="193">
                  <c:v>292.15096800000003</c:v>
                </c:pt>
                <c:pt idx="194">
                  <c:v>292.15096800000003</c:v>
                </c:pt>
                <c:pt idx="195">
                  <c:v>292.15096800000003</c:v>
                </c:pt>
                <c:pt idx="196">
                  <c:v>272.73905999999999</c:v>
                </c:pt>
                <c:pt idx="197">
                  <c:v>272.73905999999999</c:v>
                </c:pt>
                <c:pt idx="198">
                  <c:v>272.73905999999999</c:v>
                </c:pt>
                <c:pt idx="199">
                  <c:v>272.73905999999999</c:v>
                </c:pt>
                <c:pt idx="200">
                  <c:v>272.73905999999999</c:v>
                </c:pt>
                <c:pt idx="201">
                  <c:v>272.73905999999999</c:v>
                </c:pt>
                <c:pt idx="202">
                  <c:v>272.73905999999999</c:v>
                </c:pt>
                <c:pt idx="203">
                  <c:v>272.73905999999999</c:v>
                </c:pt>
                <c:pt idx="204">
                  <c:v>272.73905999999999</c:v>
                </c:pt>
                <c:pt idx="205">
                  <c:v>272.73905999999999</c:v>
                </c:pt>
                <c:pt idx="206">
                  <c:v>272.73905999999999</c:v>
                </c:pt>
                <c:pt idx="207">
                  <c:v>272.73905999999999</c:v>
                </c:pt>
                <c:pt idx="208">
                  <c:v>272.73905999999999</c:v>
                </c:pt>
                <c:pt idx="209">
                  <c:v>272.73905999999999</c:v>
                </c:pt>
                <c:pt idx="210">
                  <c:v>272.73905999999999</c:v>
                </c:pt>
                <c:pt idx="211">
                  <c:v>272.73905999999999</c:v>
                </c:pt>
                <c:pt idx="212">
                  <c:v>272.73905999999999</c:v>
                </c:pt>
                <c:pt idx="213">
                  <c:v>272.73905999999999</c:v>
                </c:pt>
                <c:pt idx="214">
                  <c:v>272.73905999999999</c:v>
                </c:pt>
                <c:pt idx="215">
                  <c:v>250.77691199999998</c:v>
                </c:pt>
                <c:pt idx="216">
                  <c:v>250.77691199999998</c:v>
                </c:pt>
                <c:pt idx="217">
                  <c:v>250.77691199999998</c:v>
                </c:pt>
                <c:pt idx="218">
                  <c:v>250.77691199999998</c:v>
                </c:pt>
                <c:pt idx="219">
                  <c:v>250.77691199999998</c:v>
                </c:pt>
                <c:pt idx="220">
                  <c:v>250.77691199999998</c:v>
                </c:pt>
                <c:pt idx="221">
                  <c:v>250.77691199999998</c:v>
                </c:pt>
                <c:pt idx="222">
                  <c:v>250.77691199999998</c:v>
                </c:pt>
                <c:pt idx="223">
                  <c:v>250.77691199999998</c:v>
                </c:pt>
                <c:pt idx="224">
                  <c:v>250.77691199999998</c:v>
                </c:pt>
                <c:pt idx="225">
                  <c:v>250.77691199999998</c:v>
                </c:pt>
                <c:pt idx="226">
                  <c:v>250.77691199999998</c:v>
                </c:pt>
                <c:pt idx="227">
                  <c:v>250.77691199999998</c:v>
                </c:pt>
                <c:pt idx="228">
                  <c:v>250.77691199999998</c:v>
                </c:pt>
                <c:pt idx="229">
                  <c:v>250.77691199999998</c:v>
                </c:pt>
                <c:pt idx="230">
                  <c:v>250.77691199999998</c:v>
                </c:pt>
                <c:pt idx="231">
                  <c:v>250.77691199999998</c:v>
                </c:pt>
                <c:pt idx="232">
                  <c:v>250.77691199999998</c:v>
                </c:pt>
                <c:pt idx="233">
                  <c:v>250.77691199999998</c:v>
                </c:pt>
                <c:pt idx="234">
                  <c:v>250.77691199999998</c:v>
                </c:pt>
                <c:pt idx="235">
                  <c:v>250.77691199999998</c:v>
                </c:pt>
                <c:pt idx="236">
                  <c:v>250.77691199999998</c:v>
                </c:pt>
                <c:pt idx="237">
                  <c:v>227.577732</c:v>
                </c:pt>
                <c:pt idx="238">
                  <c:v>227.577732</c:v>
                </c:pt>
                <c:pt idx="239">
                  <c:v>227.577732</c:v>
                </c:pt>
                <c:pt idx="240">
                  <c:v>227.577732</c:v>
                </c:pt>
                <c:pt idx="241">
                  <c:v>227.577732</c:v>
                </c:pt>
                <c:pt idx="242">
                  <c:v>227.577732</c:v>
                </c:pt>
                <c:pt idx="243">
                  <c:v>227.577732</c:v>
                </c:pt>
                <c:pt idx="244">
                  <c:v>227.577732</c:v>
                </c:pt>
                <c:pt idx="245">
                  <c:v>227.577732</c:v>
                </c:pt>
                <c:pt idx="246">
                  <c:v>227.577732</c:v>
                </c:pt>
                <c:pt idx="247">
                  <c:v>227.577732</c:v>
                </c:pt>
                <c:pt idx="248">
                  <c:v>227.577732</c:v>
                </c:pt>
                <c:pt idx="249">
                  <c:v>227.577732</c:v>
                </c:pt>
                <c:pt idx="250">
                  <c:v>227.577732</c:v>
                </c:pt>
                <c:pt idx="251">
                  <c:v>227.577732</c:v>
                </c:pt>
                <c:pt idx="252">
                  <c:v>227.577732</c:v>
                </c:pt>
                <c:pt idx="253">
                  <c:v>227.577732</c:v>
                </c:pt>
                <c:pt idx="254">
                  <c:v>227.577732</c:v>
                </c:pt>
                <c:pt idx="255">
                  <c:v>227.577732</c:v>
                </c:pt>
                <c:pt idx="256">
                  <c:v>227.577732</c:v>
                </c:pt>
                <c:pt idx="257">
                  <c:v>221.29900799999999</c:v>
                </c:pt>
                <c:pt idx="258">
                  <c:v>221.29900799999999</c:v>
                </c:pt>
                <c:pt idx="259">
                  <c:v>221.29900799999999</c:v>
                </c:pt>
                <c:pt idx="260">
                  <c:v>221.29900799999999</c:v>
                </c:pt>
                <c:pt idx="261">
                  <c:v>221.29900799999999</c:v>
                </c:pt>
                <c:pt idx="262">
                  <c:v>221.29900799999999</c:v>
                </c:pt>
                <c:pt idx="263">
                  <c:v>221.29900799999999</c:v>
                </c:pt>
                <c:pt idx="264">
                  <c:v>221.29900799999999</c:v>
                </c:pt>
                <c:pt idx="265">
                  <c:v>221.29900799999999</c:v>
                </c:pt>
                <c:pt idx="266">
                  <c:v>221.29900799999999</c:v>
                </c:pt>
                <c:pt idx="267">
                  <c:v>221.29900799999999</c:v>
                </c:pt>
                <c:pt idx="268">
                  <c:v>221.29900799999999</c:v>
                </c:pt>
                <c:pt idx="269">
                  <c:v>221.29900799999999</c:v>
                </c:pt>
                <c:pt idx="270">
                  <c:v>221.29900799999999</c:v>
                </c:pt>
                <c:pt idx="271">
                  <c:v>221.29900799999999</c:v>
                </c:pt>
                <c:pt idx="272">
                  <c:v>221.29900799999999</c:v>
                </c:pt>
                <c:pt idx="273">
                  <c:v>221.29900799999999</c:v>
                </c:pt>
                <c:pt idx="274">
                  <c:v>221.29900799999999</c:v>
                </c:pt>
                <c:pt idx="275">
                  <c:v>221.29900799999999</c:v>
                </c:pt>
                <c:pt idx="276">
                  <c:v>221.29900799999999</c:v>
                </c:pt>
                <c:pt idx="277">
                  <c:v>221.29900799999999</c:v>
                </c:pt>
                <c:pt idx="278">
                  <c:v>221.29900799999999</c:v>
                </c:pt>
                <c:pt idx="279">
                  <c:v>234.03447600000001</c:v>
                </c:pt>
                <c:pt idx="280">
                  <c:v>234.03447600000001</c:v>
                </c:pt>
                <c:pt idx="281">
                  <c:v>234.03447600000001</c:v>
                </c:pt>
                <c:pt idx="282">
                  <c:v>234.03447600000001</c:v>
                </c:pt>
                <c:pt idx="283">
                  <c:v>234.03447600000001</c:v>
                </c:pt>
                <c:pt idx="284">
                  <c:v>234.03447600000001</c:v>
                </c:pt>
                <c:pt idx="285">
                  <c:v>234.03447600000001</c:v>
                </c:pt>
                <c:pt idx="286">
                  <c:v>234.03447600000001</c:v>
                </c:pt>
                <c:pt idx="287">
                  <c:v>234.03447600000001</c:v>
                </c:pt>
                <c:pt idx="288">
                  <c:v>234.03447600000001</c:v>
                </c:pt>
                <c:pt idx="289">
                  <c:v>234.03447600000001</c:v>
                </c:pt>
                <c:pt idx="290">
                  <c:v>234.03447600000001</c:v>
                </c:pt>
                <c:pt idx="291">
                  <c:v>234.03447600000001</c:v>
                </c:pt>
                <c:pt idx="292">
                  <c:v>234.03447600000001</c:v>
                </c:pt>
                <c:pt idx="293">
                  <c:v>234.03447600000001</c:v>
                </c:pt>
                <c:pt idx="294">
                  <c:v>234.011844</c:v>
                </c:pt>
                <c:pt idx="295">
                  <c:v>234.011844</c:v>
                </c:pt>
                <c:pt idx="296">
                  <c:v>234.011844</c:v>
                </c:pt>
                <c:pt idx="297">
                  <c:v>234.011844</c:v>
                </c:pt>
                <c:pt idx="298">
                  <c:v>234.011844</c:v>
                </c:pt>
                <c:pt idx="299">
                  <c:v>234.011844</c:v>
                </c:pt>
                <c:pt idx="300">
                  <c:v>234.011844</c:v>
                </c:pt>
                <c:pt idx="301">
                  <c:v>234.011844</c:v>
                </c:pt>
                <c:pt idx="302">
                  <c:v>234.011844</c:v>
                </c:pt>
                <c:pt idx="303">
                  <c:v>234.011844</c:v>
                </c:pt>
                <c:pt idx="304">
                  <c:v>234.011844</c:v>
                </c:pt>
                <c:pt idx="305">
                  <c:v>234.011844</c:v>
                </c:pt>
                <c:pt idx="306">
                  <c:v>234.011844</c:v>
                </c:pt>
                <c:pt idx="307">
                  <c:v>234.011844</c:v>
                </c:pt>
                <c:pt idx="308">
                  <c:v>234.011844</c:v>
                </c:pt>
                <c:pt idx="309">
                  <c:v>234.011844</c:v>
                </c:pt>
                <c:pt idx="310">
                  <c:v>234.011844</c:v>
                </c:pt>
                <c:pt idx="311">
                  <c:v>234.011844</c:v>
                </c:pt>
                <c:pt idx="312">
                  <c:v>234.011844</c:v>
                </c:pt>
                <c:pt idx="313">
                  <c:v>234.011844</c:v>
                </c:pt>
                <c:pt idx="314">
                  <c:v>234.011844</c:v>
                </c:pt>
                <c:pt idx="315">
                  <c:v>234.011844</c:v>
                </c:pt>
                <c:pt idx="316">
                  <c:v>234.011844</c:v>
                </c:pt>
                <c:pt idx="317">
                  <c:v>234.011844</c:v>
                </c:pt>
                <c:pt idx="318">
                  <c:v>234.011844</c:v>
                </c:pt>
                <c:pt idx="319">
                  <c:v>234.011844</c:v>
                </c:pt>
                <c:pt idx="320">
                  <c:v>234.011844</c:v>
                </c:pt>
                <c:pt idx="321">
                  <c:v>234.011844</c:v>
                </c:pt>
                <c:pt idx="322">
                  <c:v>234.011844</c:v>
                </c:pt>
                <c:pt idx="323">
                  <c:v>231.31698</c:v>
                </c:pt>
                <c:pt idx="324">
                  <c:v>231.31698</c:v>
                </c:pt>
                <c:pt idx="325">
                  <c:v>231.31698</c:v>
                </c:pt>
                <c:pt idx="326">
                  <c:v>231.31698</c:v>
                </c:pt>
                <c:pt idx="327">
                  <c:v>231.31698</c:v>
                </c:pt>
                <c:pt idx="328">
                  <c:v>231.31698</c:v>
                </c:pt>
                <c:pt idx="329">
                  <c:v>231.31698</c:v>
                </c:pt>
                <c:pt idx="330">
                  <c:v>231.31698</c:v>
                </c:pt>
                <c:pt idx="331">
                  <c:v>231.31698</c:v>
                </c:pt>
                <c:pt idx="332">
                  <c:v>231.31698</c:v>
                </c:pt>
                <c:pt idx="333">
                  <c:v>231.31698</c:v>
                </c:pt>
                <c:pt idx="334">
                  <c:v>231.31698</c:v>
                </c:pt>
                <c:pt idx="335">
                  <c:v>231.31698</c:v>
                </c:pt>
                <c:pt idx="336">
                  <c:v>231.31698</c:v>
                </c:pt>
                <c:pt idx="337">
                  <c:v>231.31698</c:v>
                </c:pt>
                <c:pt idx="338">
                  <c:v>231.31698</c:v>
                </c:pt>
                <c:pt idx="339">
                  <c:v>231.31698</c:v>
                </c:pt>
                <c:pt idx="340">
                  <c:v>231.31698</c:v>
                </c:pt>
                <c:pt idx="341">
                  <c:v>231.31698</c:v>
                </c:pt>
                <c:pt idx="342">
                  <c:v>233.94367199999999</c:v>
                </c:pt>
                <c:pt idx="343">
                  <c:v>233.94367199999999</c:v>
                </c:pt>
                <c:pt idx="344">
                  <c:v>233.94367199999999</c:v>
                </c:pt>
                <c:pt idx="345">
                  <c:v>233.94367199999999</c:v>
                </c:pt>
                <c:pt idx="346">
                  <c:v>233.94367199999999</c:v>
                </c:pt>
                <c:pt idx="347">
                  <c:v>233.94367199999999</c:v>
                </c:pt>
                <c:pt idx="348">
                  <c:v>233.94367199999999</c:v>
                </c:pt>
                <c:pt idx="349">
                  <c:v>233.94367199999999</c:v>
                </c:pt>
                <c:pt idx="350">
                  <c:v>233.94367199999999</c:v>
                </c:pt>
                <c:pt idx="351">
                  <c:v>233.94367199999999</c:v>
                </c:pt>
                <c:pt idx="352">
                  <c:v>233.94367199999999</c:v>
                </c:pt>
                <c:pt idx="353">
                  <c:v>233.94367199999999</c:v>
                </c:pt>
                <c:pt idx="354">
                  <c:v>233.94367199999999</c:v>
                </c:pt>
                <c:pt idx="355">
                  <c:v>233.94367199999999</c:v>
                </c:pt>
                <c:pt idx="356">
                  <c:v>233.94367199999999</c:v>
                </c:pt>
                <c:pt idx="357">
                  <c:v>233.94367199999999</c:v>
                </c:pt>
                <c:pt idx="358">
                  <c:v>233.94367199999999</c:v>
                </c:pt>
                <c:pt idx="359">
                  <c:v>233.94367199999999</c:v>
                </c:pt>
                <c:pt idx="360">
                  <c:v>233.94367199999999</c:v>
                </c:pt>
                <c:pt idx="361">
                  <c:v>233.94367199999999</c:v>
                </c:pt>
                <c:pt idx="362">
                  <c:v>233.94367199999999</c:v>
                </c:pt>
                <c:pt idx="363">
                  <c:v>233.94367199999999</c:v>
                </c:pt>
                <c:pt idx="364">
                  <c:v>233.94367199999999</c:v>
                </c:pt>
                <c:pt idx="365">
                  <c:v>233.94367199999999</c:v>
                </c:pt>
                <c:pt idx="366">
                  <c:v>233.94367199999999</c:v>
                </c:pt>
                <c:pt idx="367">
                  <c:v>233.94367199999999</c:v>
                </c:pt>
                <c:pt idx="368">
                  <c:v>233.94367199999999</c:v>
                </c:pt>
                <c:pt idx="369">
                  <c:v>233.94367199999999</c:v>
                </c:pt>
                <c:pt idx="370">
                  <c:v>233.94367199999999</c:v>
                </c:pt>
                <c:pt idx="371">
                  <c:v>233.94367199999999</c:v>
                </c:pt>
                <c:pt idx="372">
                  <c:v>233.94367199999999</c:v>
                </c:pt>
                <c:pt idx="373">
                  <c:v>233.94367199999999</c:v>
                </c:pt>
                <c:pt idx="374">
                  <c:v>233.94367199999999</c:v>
                </c:pt>
                <c:pt idx="375">
                  <c:v>233.94367199999999</c:v>
                </c:pt>
                <c:pt idx="376">
                  <c:v>233.94367199999999</c:v>
                </c:pt>
                <c:pt idx="377">
                  <c:v>233.94367199999999</c:v>
                </c:pt>
                <c:pt idx="378">
                  <c:v>233.94367199999999</c:v>
                </c:pt>
                <c:pt idx="379">
                  <c:v>233.94367199999999</c:v>
                </c:pt>
                <c:pt idx="380">
                  <c:v>233.94367199999999</c:v>
                </c:pt>
                <c:pt idx="381">
                  <c:v>233.94367199999999</c:v>
                </c:pt>
                <c:pt idx="382">
                  <c:v>233.94367199999999</c:v>
                </c:pt>
                <c:pt idx="383">
                  <c:v>233.94367199999999</c:v>
                </c:pt>
                <c:pt idx="384">
                  <c:v>233.94367199999999</c:v>
                </c:pt>
                <c:pt idx="385">
                  <c:v>233.94367199999999</c:v>
                </c:pt>
                <c:pt idx="386">
                  <c:v>233.94367199999999</c:v>
                </c:pt>
                <c:pt idx="387">
                  <c:v>233.94367199999999</c:v>
                </c:pt>
                <c:pt idx="388">
                  <c:v>233.94367199999999</c:v>
                </c:pt>
                <c:pt idx="389">
                  <c:v>223.232664</c:v>
                </c:pt>
                <c:pt idx="390">
                  <c:v>223.232664</c:v>
                </c:pt>
                <c:pt idx="391">
                  <c:v>223.232664</c:v>
                </c:pt>
                <c:pt idx="392">
                  <c:v>223.232664</c:v>
                </c:pt>
                <c:pt idx="393">
                  <c:v>223.232664</c:v>
                </c:pt>
                <c:pt idx="394">
                  <c:v>223.232664</c:v>
                </c:pt>
                <c:pt idx="395">
                  <c:v>223.232664</c:v>
                </c:pt>
                <c:pt idx="396">
                  <c:v>215.953338</c:v>
                </c:pt>
                <c:pt idx="397">
                  <c:v>215.953338</c:v>
                </c:pt>
                <c:pt idx="398">
                  <c:v>215.953338</c:v>
                </c:pt>
                <c:pt idx="399">
                  <c:v>215.953338</c:v>
                </c:pt>
                <c:pt idx="400">
                  <c:v>215.953338</c:v>
                </c:pt>
                <c:pt idx="401">
                  <c:v>215.953338</c:v>
                </c:pt>
                <c:pt idx="402">
                  <c:v>215.953338</c:v>
                </c:pt>
                <c:pt idx="403">
                  <c:v>215.953338</c:v>
                </c:pt>
                <c:pt idx="404">
                  <c:v>215.953338</c:v>
                </c:pt>
                <c:pt idx="405">
                  <c:v>215.953338</c:v>
                </c:pt>
                <c:pt idx="406">
                  <c:v>215.953338</c:v>
                </c:pt>
                <c:pt idx="407">
                  <c:v>215.953338</c:v>
                </c:pt>
                <c:pt idx="408">
                  <c:v>215.953338</c:v>
                </c:pt>
                <c:pt idx="409">
                  <c:v>215.953338</c:v>
                </c:pt>
                <c:pt idx="410">
                  <c:v>215.953338</c:v>
                </c:pt>
                <c:pt idx="411">
                  <c:v>215.953338</c:v>
                </c:pt>
                <c:pt idx="412">
                  <c:v>215.953338</c:v>
                </c:pt>
                <c:pt idx="413">
                  <c:v>215.953338</c:v>
                </c:pt>
                <c:pt idx="414">
                  <c:v>215.953338</c:v>
                </c:pt>
                <c:pt idx="415">
                  <c:v>215.953338</c:v>
                </c:pt>
                <c:pt idx="416">
                  <c:v>215.953338</c:v>
                </c:pt>
                <c:pt idx="417">
                  <c:v>244.89373500000002</c:v>
                </c:pt>
                <c:pt idx="418">
                  <c:v>244.89373500000002</c:v>
                </c:pt>
                <c:pt idx="419">
                  <c:v>244.89373500000002</c:v>
                </c:pt>
                <c:pt idx="420">
                  <c:v>244.89373500000002</c:v>
                </c:pt>
                <c:pt idx="421">
                  <c:v>244.89373500000002</c:v>
                </c:pt>
                <c:pt idx="422">
                  <c:v>244.89373500000002</c:v>
                </c:pt>
                <c:pt idx="423">
                  <c:v>244.89373500000002</c:v>
                </c:pt>
                <c:pt idx="424">
                  <c:v>244.89373500000002</c:v>
                </c:pt>
                <c:pt idx="425">
                  <c:v>244.89373500000002</c:v>
                </c:pt>
                <c:pt idx="426">
                  <c:v>244.89373500000002</c:v>
                </c:pt>
                <c:pt idx="427">
                  <c:v>244.89373500000002</c:v>
                </c:pt>
                <c:pt idx="428">
                  <c:v>244.89373500000002</c:v>
                </c:pt>
                <c:pt idx="429">
                  <c:v>244.89373500000002</c:v>
                </c:pt>
                <c:pt idx="430">
                  <c:v>244.89373500000002</c:v>
                </c:pt>
                <c:pt idx="431">
                  <c:v>244.89373500000002</c:v>
                </c:pt>
                <c:pt idx="432">
                  <c:v>244.89373500000002</c:v>
                </c:pt>
                <c:pt idx="433">
                  <c:v>244.89373500000002</c:v>
                </c:pt>
                <c:pt idx="434">
                  <c:v>244.89373500000002</c:v>
                </c:pt>
                <c:pt idx="435">
                  <c:v>244.89373500000002</c:v>
                </c:pt>
                <c:pt idx="436">
                  <c:v>244.89373500000002</c:v>
                </c:pt>
                <c:pt idx="437">
                  <c:v>244.89373500000002</c:v>
                </c:pt>
                <c:pt idx="438">
                  <c:v>244.89373500000002</c:v>
                </c:pt>
                <c:pt idx="439">
                  <c:v>244.89373500000002</c:v>
                </c:pt>
                <c:pt idx="440">
                  <c:v>268.59559200000001</c:v>
                </c:pt>
                <c:pt idx="441">
                  <c:v>268.59559200000001</c:v>
                </c:pt>
                <c:pt idx="442">
                  <c:v>268.59559200000001</c:v>
                </c:pt>
                <c:pt idx="443">
                  <c:v>268.59559200000001</c:v>
                </c:pt>
                <c:pt idx="444">
                  <c:v>268.59559200000001</c:v>
                </c:pt>
                <c:pt idx="445">
                  <c:v>268.59559200000001</c:v>
                </c:pt>
                <c:pt idx="446">
                  <c:v>268.59559200000001</c:v>
                </c:pt>
                <c:pt idx="447">
                  <c:v>268.59559200000001</c:v>
                </c:pt>
                <c:pt idx="448">
                  <c:v>268.59559200000001</c:v>
                </c:pt>
                <c:pt idx="449">
                  <c:v>268.59559200000001</c:v>
                </c:pt>
                <c:pt idx="450">
                  <c:v>268.59559200000001</c:v>
                </c:pt>
                <c:pt idx="451">
                  <c:v>268.59559200000001</c:v>
                </c:pt>
                <c:pt idx="452">
                  <c:v>268.59559200000001</c:v>
                </c:pt>
                <c:pt idx="453">
                  <c:v>268.59559200000001</c:v>
                </c:pt>
                <c:pt idx="454">
                  <c:v>268.59559200000001</c:v>
                </c:pt>
                <c:pt idx="455">
                  <c:v>268.59559200000001</c:v>
                </c:pt>
                <c:pt idx="456">
                  <c:v>268.59559200000001</c:v>
                </c:pt>
                <c:pt idx="457">
                  <c:v>268.59559200000001</c:v>
                </c:pt>
                <c:pt idx="458">
                  <c:v>268.59559200000001</c:v>
                </c:pt>
                <c:pt idx="459">
                  <c:v>269.11730999999997</c:v>
                </c:pt>
                <c:pt idx="460">
                  <c:v>269.11730999999997</c:v>
                </c:pt>
                <c:pt idx="461">
                  <c:v>269.11730999999997</c:v>
                </c:pt>
                <c:pt idx="462">
                  <c:v>269.11730999999997</c:v>
                </c:pt>
                <c:pt idx="463">
                  <c:v>269.11730999999997</c:v>
                </c:pt>
                <c:pt idx="464">
                  <c:v>269.11730999999997</c:v>
                </c:pt>
                <c:pt idx="465">
                  <c:v>269.11730999999997</c:v>
                </c:pt>
                <c:pt idx="466">
                  <c:v>269.11730999999997</c:v>
                </c:pt>
                <c:pt idx="467">
                  <c:v>269.11730999999997</c:v>
                </c:pt>
                <c:pt idx="468">
                  <c:v>269.11730999999997</c:v>
                </c:pt>
                <c:pt idx="469">
                  <c:v>269.11730999999997</c:v>
                </c:pt>
                <c:pt idx="470">
                  <c:v>269.11730999999997</c:v>
                </c:pt>
                <c:pt idx="471">
                  <c:v>269.11730999999997</c:v>
                </c:pt>
                <c:pt idx="472">
                  <c:v>269.11730999999997</c:v>
                </c:pt>
                <c:pt idx="473">
                  <c:v>269.11730999999997</c:v>
                </c:pt>
                <c:pt idx="474">
                  <c:v>269.11730999999997</c:v>
                </c:pt>
                <c:pt idx="475">
                  <c:v>269.11730999999997</c:v>
                </c:pt>
                <c:pt idx="476">
                  <c:v>269.11730999999997</c:v>
                </c:pt>
                <c:pt idx="477">
                  <c:v>269.11730999999997</c:v>
                </c:pt>
                <c:pt idx="478">
                  <c:v>279.05424900000003</c:v>
                </c:pt>
                <c:pt idx="479">
                  <c:v>279.05424900000003</c:v>
                </c:pt>
                <c:pt idx="480">
                  <c:v>279.05424900000003</c:v>
                </c:pt>
                <c:pt idx="481">
                  <c:v>279.05424900000003</c:v>
                </c:pt>
                <c:pt idx="482">
                  <c:v>279.05424900000003</c:v>
                </c:pt>
                <c:pt idx="483">
                  <c:v>279.05424900000003</c:v>
                </c:pt>
                <c:pt idx="484">
                  <c:v>279.05424900000003</c:v>
                </c:pt>
                <c:pt idx="485">
                  <c:v>279.05424900000003</c:v>
                </c:pt>
                <c:pt idx="486">
                  <c:v>279.05424900000003</c:v>
                </c:pt>
                <c:pt idx="487">
                  <c:v>279.05424900000003</c:v>
                </c:pt>
                <c:pt idx="488">
                  <c:v>279.05424900000003</c:v>
                </c:pt>
                <c:pt idx="489">
                  <c:v>279.05424900000003</c:v>
                </c:pt>
                <c:pt idx="490">
                  <c:v>279.05424900000003</c:v>
                </c:pt>
                <c:pt idx="491">
                  <c:v>279.05424900000003</c:v>
                </c:pt>
                <c:pt idx="492">
                  <c:v>279.05424900000003</c:v>
                </c:pt>
                <c:pt idx="493">
                  <c:v>279.05424900000003</c:v>
                </c:pt>
                <c:pt idx="494">
                  <c:v>279.05424900000003</c:v>
                </c:pt>
                <c:pt idx="495">
                  <c:v>279.05424900000003</c:v>
                </c:pt>
                <c:pt idx="496">
                  <c:v>279.05424900000003</c:v>
                </c:pt>
                <c:pt idx="497">
                  <c:v>279.05424900000003</c:v>
                </c:pt>
                <c:pt idx="498">
                  <c:v>279.05424900000003</c:v>
                </c:pt>
                <c:pt idx="499">
                  <c:v>266.82110810879999</c:v>
                </c:pt>
                <c:pt idx="500">
                  <c:v>266.82110810879999</c:v>
                </c:pt>
                <c:pt idx="501">
                  <c:v>266.82110810879999</c:v>
                </c:pt>
                <c:pt idx="502">
                  <c:v>266.82110810879999</c:v>
                </c:pt>
                <c:pt idx="503">
                  <c:v>266.82110810879999</c:v>
                </c:pt>
                <c:pt idx="504">
                  <c:v>266.82110810879999</c:v>
                </c:pt>
                <c:pt idx="505">
                  <c:v>266.82110810879999</c:v>
                </c:pt>
                <c:pt idx="506">
                  <c:v>266.82110810879999</c:v>
                </c:pt>
                <c:pt idx="507">
                  <c:v>266.82110810879999</c:v>
                </c:pt>
                <c:pt idx="508">
                  <c:v>266.82110810879999</c:v>
                </c:pt>
                <c:pt idx="509">
                  <c:v>266.82110810879999</c:v>
                </c:pt>
                <c:pt idx="510">
                  <c:v>266.82110810879999</c:v>
                </c:pt>
                <c:pt idx="511">
                  <c:v>266.82110810879999</c:v>
                </c:pt>
                <c:pt idx="512">
                  <c:v>266.82110810879999</c:v>
                </c:pt>
                <c:pt idx="513">
                  <c:v>266.82110810879999</c:v>
                </c:pt>
                <c:pt idx="514">
                  <c:v>266.82110810879999</c:v>
                </c:pt>
                <c:pt idx="515">
                  <c:v>266.82110810879999</c:v>
                </c:pt>
                <c:pt idx="516">
                  <c:v>266.82110810879999</c:v>
                </c:pt>
                <c:pt idx="517">
                  <c:v>266.82110810879999</c:v>
                </c:pt>
                <c:pt idx="518">
                  <c:v>266.82110810879999</c:v>
                </c:pt>
                <c:pt idx="519">
                  <c:v>277.54659658344286</c:v>
                </c:pt>
                <c:pt idx="520">
                  <c:v>268.94739784080002</c:v>
                </c:pt>
                <c:pt idx="521">
                  <c:v>268.94739784080002</c:v>
                </c:pt>
                <c:pt idx="522">
                  <c:v>268.94739784080002</c:v>
                </c:pt>
                <c:pt idx="523">
                  <c:v>268.94739784080002</c:v>
                </c:pt>
                <c:pt idx="524">
                  <c:v>268.94739784080002</c:v>
                </c:pt>
                <c:pt idx="525">
                  <c:v>268.94739784080002</c:v>
                </c:pt>
                <c:pt idx="526">
                  <c:v>268.94739784080002</c:v>
                </c:pt>
                <c:pt idx="527">
                  <c:v>268.94739784080002</c:v>
                </c:pt>
                <c:pt idx="528">
                  <c:v>268.94739784080002</c:v>
                </c:pt>
                <c:pt idx="529">
                  <c:v>268.94739784080002</c:v>
                </c:pt>
                <c:pt idx="530">
                  <c:v>268.94739784080002</c:v>
                </c:pt>
                <c:pt idx="531">
                  <c:v>268.94739784080002</c:v>
                </c:pt>
                <c:pt idx="532">
                  <c:v>268.94739784080002</c:v>
                </c:pt>
                <c:pt idx="533">
                  <c:v>268.94739784080002</c:v>
                </c:pt>
                <c:pt idx="534">
                  <c:v>268.94739784080002</c:v>
                </c:pt>
                <c:pt idx="535">
                  <c:v>268.94739784080002</c:v>
                </c:pt>
                <c:pt idx="536">
                  <c:v>268.94739784080002</c:v>
                </c:pt>
                <c:pt idx="537">
                  <c:v>268.94739784080002</c:v>
                </c:pt>
                <c:pt idx="538">
                  <c:v>279.7583574244415</c:v>
                </c:pt>
                <c:pt idx="539">
                  <c:v>274.096428</c:v>
                </c:pt>
                <c:pt idx="540">
                  <c:v>274.096428</c:v>
                </c:pt>
                <c:pt idx="541">
                  <c:v>274.096428</c:v>
                </c:pt>
                <c:pt idx="542">
                  <c:v>274.096428</c:v>
                </c:pt>
                <c:pt idx="543">
                  <c:v>274.096428</c:v>
                </c:pt>
                <c:pt idx="544">
                  <c:v>274.096428</c:v>
                </c:pt>
                <c:pt idx="545">
                  <c:v>274.096428</c:v>
                </c:pt>
                <c:pt idx="546">
                  <c:v>274.096428</c:v>
                </c:pt>
                <c:pt idx="547">
                  <c:v>274.096428</c:v>
                </c:pt>
                <c:pt idx="548">
                  <c:v>274.096428</c:v>
                </c:pt>
                <c:pt idx="549">
                  <c:v>274.096428</c:v>
                </c:pt>
                <c:pt idx="550">
                  <c:v>274.096428</c:v>
                </c:pt>
                <c:pt idx="551">
                  <c:v>274.096428</c:v>
                </c:pt>
                <c:pt idx="552">
                  <c:v>274.096428</c:v>
                </c:pt>
                <c:pt idx="553">
                  <c:v>274.096428</c:v>
                </c:pt>
                <c:pt idx="554">
                  <c:v>274.096428</c:v>
                </c:pt>
                <c:pt idx="555">
                  <c:v>274.096428</c:v>
                </c:pt>
                <c:pt idx="556">
                  <c:v>274.096428</c:v>
                </c:pt>
                <c:pt idx="557">
                  <c:v>274.096428</c:v>
                </c:pt>
                <c:pt idx="558">
                  <c:v>274.096428</c:v>
                </c:pt>
                <c:pt idx="559">
                  <c:v>274.096428</c:v>
                </c:pt>
                <c:pt idx="560">
                  <c:v>274.096428</c:v>
                </c:pt>
                <c:pt idx="561">
                  <c:v>274.096428</c:v>
                </c:pt>
                <c:pt idx="562">
                  <c:v>269.78587800000003</c:v>
                </c:pt>
                <c:pt idx="563">
                  <c:v>269.78587800000003</c:v>
                </c:pt>
                <c:pt idx="564">
                  <c:v>269.78587800000003</c:v>
                </c:pt>
                <c:pt idx="565">
                  <c:v>269.78587800000003</c:v>
                </c:pt>
                <c:pt idx="566">
                  <c:v>269.78587800000003</c:v>
                </c:pt>
                <c:pt idx="567">
                  <c:v>269.78587800000003</c:v>
                </c:pt>
                <c:pt idx="568">
                  <c:v>269.78587800000003</c:v>
                </c:pt>
                <c:pt idx="569">
                  <c:v>269.78587800000003</c:v>
                </c:pt>
                <c:pt idx="570">
                  <c:v>269.78587800000003</c:v>
                </c:pt>
                <c:pt idx="571">
                  <c:v>269.78587800000003</c:v>
                </c:pt>
                <c:pt idx="572">
                  <c:v>269.78587800000003</c:v>
                </c:pt>
                <c:pt idx="573">
                  <c:v>269.78587800000003</c:v>
                </c:pt>
                <c:pt idx="574">
                  <c:v>269.78587800000003</c:v>
                </c:pt>
                <c:pt idx="575">
                  <c:v>269.78587800000003</c:v>
                </c:pt>
                <c:pt idx="576">
                  <c:v>269.78587800000003</c:v>
                </c:pt>
                <c:pt idx="577">
                  <c:v>269.78587800000003</c:v>
                </c:pt>
                <c:pt idx="578">
                  <c:v>269.78587800000003</c:v>
                </c:pt>
                <c:pt idx="579">
                  <c:v>269.78587800000003</c:v>
                </c:pt>
                <c:pt idx="580">
                  <c:v>269.78587800000003</c:v>
                </c:pt>
                <c:pt idx="581">
                  <c:v>269.78587800000003</c:v>
                </c:pt>
                <c:pt idx="582">
                  <c:v>269.78587800000003</c:v>
                </c:pt>
                <c:pt idx="583">
                  <c:v>263.16130006565987</c:v>
                </c:pt>
                <c:pt idx="584">
                  <c:v>263.16130006565987</c:v>
                </c:pt>
                <c:pt idx="585">
                  <c:v>263.16130006565987</c:v>
                </c:pt>
                <c:pt idx="586">
                  <c:v>263.16130006565987</c:v>
                </c:pt>
                <c:pt idx="587">
                  <c:v>263.16130006565987</c:v>
                </c:pt>
                <c:pt idx="588">
                  <c:v>263.16130006565987</c:v>
                </c:pt>
                <c:pt idx="589">
                  <c:v>263.16130006565987</c:v>
                </c:pt>
                <c:pt idx="590">
                  <c:v>263.16130006565987</c:v>
                </c:pt>
                <c:pt idx="591">
                  <c:v>263.16130006565987</c:v>
                </c:pt>
                <c:pt idx="592">
                  <c:v>263.16130006565987</c:v>
                </c:pt>
                <c:pt idx="593">
                  <c:v>263.16130006565987</c:v>
                </c:pt>
                <c:pt idx="594">
                  <c:v>263.16130006565987</c:v>
                </c:pt>
                <c:pt idx="595">
                  <c:v>263.16130006565987</c:v>
                </c:pt>
                <c:pt idx="596">
                  <c:v>263.16130006565987</c:v>
                </c:pt>
                <c:pt idx="597">
                  <c:v>263.16130006565987</c:v>
                </c:pt>
                <c:pt idx="598">
                  <c:v>263.16130006565987</c:v>
                </c:pt>
                <c:pt idx="599">
                  <c:v>263.16130006565987</c:v>
                </c:pt>
                <c:pt idx="600">
                  <c:v>263.16130006565987</c:v>
                </c:pt>
                <c:pt idx="601">
                  <c:v>263.16130006565987</c:v>
                </c:pt>
                <c:pt idx="602">
                  <c:v>263.16130006565987</c:v>
                </c:pt>
                <c:pt idx="603">
                  <c:v>263.16130006565987</c:v>
                </c:pt>
                <c:pt idx="604">
                  <c:v>263.16130006565987</c:v>
                </c:pt>
                <c:pt idx="605">
                  <c:v>279.79859487852917</c:v>
                </c:pt>
                <c:pt idx="606">
                  <c:v>279.79859487852917</c:v>
                </c:pt>
                <c:pt idx="607">
                  <c:v>279.79859487852917</c:v>
                </c:pt>
                <c:pt idx="608">
                  <c:v>279.79859487852917</c:v>
                </c:pt>
                <c:pt idx="609">
                  <c:v>279.79859487852917</c:v>
                </c:pt>
                <c:pt idx="610">
                  <c:v>279.79859487852917</c:v>
                </c:pt>
                <c:pt idx="611">
                  <c:v>279.79859487852917</c:v>
                </c:pt>
                <c:pt idx="612">
                  <c:v>279.79859487852917</c:v>
                </c:pt>
                <c:pt idx="613">
                  <c:v>279.79859487852917</c:v>
                </c:pt>
                <c:pt idx="614">
                  <c:v>279.79859487852917</c:v>
                </c:pt>
                <c:pt idx="615">
                  <c:v>279.79859487852917</c:v>
                </c:pt>
                <c:pt idx="616">
                  <c:v>279.79859487852917</c:v>
                </c:pt>
                <c:pt idx="617">
                  <c:v>279.79859487852917</c:v>
                </c:pt>
                <c:pt idx="618">
                  <c:v>279.79859487852917</c:v>
                </c:pt>
                <c:pt idx="619">
                  <c:v>279.79859487852917</c:v>
                </c:pt>
                <c:pt idx="620">
                  <c:v>279.79859487852917</c:v>
                </c:pt>
                <c:pt idx="621">
                  <c:v>279.79859487852917</c:v>
                </c:pt>
                <c:pt idx="622">
                  <c:v>279.79859487852917</c:v>
                </c:pt>
                <c:pt idx="623">
                  <c:v>279.79859487852917</c:v>
                </c:pt>
                <c:pt idx="624">
                  <c:v>279.79859487852917</c:v>
                </c:pt>
                <c:pt idx="625">
                  <c:v>279.79859487852917</c:v>
                </c:pt>
                <c:pt idx="626">
                  <c:v>279.79859487852917</c:v>
                </c:pt>
                <c:pt idx="627">
                  <c:v>279.79859487852917</c:v>
                </c:pt>
                <c:pt idx="628">
                  <c:v>292.98681549573212</c:v>
                </c:pt>
                <c:pt idx="629">
                  <c:v>292.98681549573212</c:v>
                </c:pt>
                <c:pt idx="630">
                  <c:v>292.98681549573212</c:v>
                </c:pt>
                <c:pt idx="631">
                  <c:v>292.98681549573212</c:v>
                </c:pt>
                <c:pt idx="632">
                  <c:v>292.98681549573212</c:v>
                </c:pt>
                <c:pt idx="633">
                  <c:v>292.98681549573212</c:v>
                </c:pt>
                <c:pt idx="634">
                  <c:v>292.98681549573212</c:v>
                </c:pt>
                <c:pt idx="635">
                  <c:v>292.98681549573212</c:v>
                </c:pt>
                <c:pt idx="636">
                  <c:v>292.98681549573212</c:v>
                </c:pt>
                <c:pt idx="637">
                  <c:v>292.98681549573212</c:v>
                </c:pt>
                <c:pt idx="638">
                  <c:v>292.98681549573212</c:v>
                </c:pt>
                <c:pt idx="639">
                  <c:v>292.98681549573212</c:v>
                </c:pt>
                <c:pt idx="640">
                  <c:v>292.98681549573212</c:v>
                </c:pt>
                <c:pt idx="641">
                  <c:v>292.98681549573212</c:v>
                </c:pt>
                <c:pt idx="642">
                  <c:v>292.98681549573212</c:v>
                </c:pt>
                <c:pt idx="643">
                  <c:v>292.98681549573212</c:v>
                </c:pt>
                <c:pt idx="644">
                  <c:v>292.98681549573212</c:v>
                </c:pt>
                <c:pt idx="645">
                  <c:v>292.98681549573212</c:v>
                </c:pt>
                <c:pt idx="646">
                  <c:v>292.98681549573212</c:v>
                </c:pt>
                <c:pt idx="647">
                  <c:v>292.98681549573212</c:v>
                </c:pt>
                <c:pt idx="648">
                  <c:v>270.21636244254756</c:v>
                </c:pt>
                <c:pt idx="649">
                  <c:v>270.21636244254756</c:v>
                </c:pt>
                <c:pt idx="650">
                  <c:v>270.21636244254756</c:v>
                </c:pt>
                <c:pt idx="651">
                  <c:v>270.21636244254756</c:v>
                </c:pt>
                <c:pt idx="652">
                  <c:v>270.21636244254756</c:v>
                </c:pt>
                <c:pt idx="653">
                  <c:v>270.21636244254756</c:v>
                </c:pt>
                <c:pt idx="654">
                  <c:v>270.21636244254756</c:v>
                </c:pt>
                <c:pt idx="655">
                  <c:v>270.21636244254756</c:v>
                </c:pt>
                <c:pt idx="656">
                  <c:v>270.21636244254756</c:v>
                </c:pt>
                <c:pt idx="657">
                  <c:v>270.21636244254756</c:v>
                </c:pt>
                <c:pt idx="658">
                  <c:v>270.21636244254756</c:v>
                </c:pt>
                <c:pt idx="659">
                  <c:v>270.21636244254756</c:v>
                </c:pt>
                <c:pt idx="660">
                  <c:v>270.21636244254756</c:v>
                </c:pt>
                <c:pt idx="661">
                  <c:v>270.21636244254756</c:v>
                </c:pt>
                <c:pt idx="662">
                  <c:v>270.21636244254756</c:v>
                </c:pt>
                <c:pt idx="663">
                  <c:v>270.21636244254756</c:v>
                </c:pt>
                <c:pt idx="664">
                  <c:v>270.21636244254756</c:v>
                </c:pt>
                <c:pt idx="665">
                  <c:v>270.21636244254756</c:v>
                </c:pt>
                <c:pt idx="666">
                  <c:v>270.21636244254756</c:v>
                </c:pt>
                <c:pt idx="667">
                  <c:v>270.21636244254756</c:v>
                </c:pt>
                <c:pt idx="668">
                  <c:v>270.21636244254756</c:v>
                </c:pt>
                <c:pt idx="669">
                  <c:v>270.21636244254756</c:v>
                </c:pt>
                <c:pt idx="670">
                  <c:v>270.21636244254756</c:v>
                </c:pt>
                <c:pt idx="671">
                  <c:v>261.61863427445832</c:v>
                </c:pt>
                <c:pt idx="672">
                  <c:v>261.61863427445832</c:v>
                </c:pt>
                <c:pt idx="673">
                  <c:v>261.61863427445832</c:v>
                </c:pt>
                <c:pt idx="674">
                  <c:v>261.61863427445832</c:v>
                </c:pt>
                <c:pt idx="675">
                  <c:v>261.61863427445832</c:v>
                </c:pt>
                <c:pt idx="676">
                  <c:v>261.61863427445832</c:v>
                </c:pt>
                <c:pt idx="677">
                  <c:v>261.61863427445832</c:v>
                </c:pt>
                <c:pt idx="678">
                  <c:v>261.61863427445832</c:v>
                </c:pt>
                <c:pt idx="679">
                  <c:v>261.61863427445832</c:v>
                </c:pt>
                <c:pt idx="680">
                  <c:v>261.61863427445832</c:v>
                </c:pt>
                <c:pt idx="681">
                  <c:v>261.61863427445832</c:v>
                </c:pt>
                <c:pt idx="682">
                  <c:v>261.61863427445832</c:v>
                </c:pt>
                <c:pt idx="683">
                  <c:v>261.61863427445832</c:v>
                </c:pt>
                <c:pt idx="684">
                  <c:v>261.61863427445832</c:v>
                </c:pt>
                <c:pt idx="685">
                  <c:v>261.61863427445832</c:v>
                </c:pt>
                <c:pt idx="686">
                  <c:v>261.61863427445832</c:v>
                </c:pt>
                <c:pt idx="687">
                  <c:v>261.61863427445832</c:v>
                </c:pt>
                <c:pt idx="688">
                  <c:v>261.61863427445832</c:v>
                </c:pt>
                <c:pt idx="689">
                  <c:v>261.61863427445832</c:v>
                </c:pt>
                <c:pt idx="690">
                  <c:v>261.61863427445832</c:v>
                </c:pt>
                <c:pt idx="691">
                  <c:v>261.61863427445832</c:v>
                </c:pt>
                <c:pt idx="692">
                  <c:v>261.61863427445832</c:v>
                </c:pt>
                <c:pt idx="693">
                  <c:v>253.52115561391989</c:v>
                </c:pt>
                <c:pt idx="694">
                  <c:v>253.52115561391989</c:v>
                </c:pt>
                <c:pt idx="695">
                  <c:v>253.52115561391989</c:v>
                </c:pt>
                <c:pt idx="696">
                  <c:v>253.52115561391989</c:v>
                </c:pt>
                <c:pt idx="697">
                  <c:v>253.52115561391989</c:v>
                </c:pt>
                <c:pt idx="698">
                  <c:v>253.52115561391989</c:v>
                </c:pt>
                <c:pt idx="699">
                  <c:v>253.52115561391989</c:v>
                </c:pt>
                <c:pt idx="700">
                  <c:v>253.52115561391989</c:v>
                </c:pt>
                <c:pt idx="701">
                  <c:v>253.52115561391989</c:v>
                </c:pt>
                <c:pt idx="702">
                  <c:v>253.52115561391989</c:v>
                </c:pt>
                <c:pt idx="703">
                  <c:v>253.52115561391989</c:v>
                </c:pt>
                <c:pt idx="704">
                  <c:v>253.52115561391989</c:v>
                </c:pt>
                <c:pt idx="705">
                  <c:v>253.52115561391989</c:v>
                </c:pt>
                <c:pt idx="706">
                  <c:v>253.52115561391989</c:v>
                </c:pt>
                <c:pt idx="707">
                  <c:v>253.52115561391989</c:v>
                </c:pt>
                <c:pt idx="708">
                  <c:v>253.52115561391989</c:v>
                </c:pt>
                <c:pt idx="709">
                  <c:v>253.52115561391989</c:v>
                </c:pt>
                <c:pt idx="710">
                  <c:v>253.52115561391989</c:v>
                </c:pt>
                <c:pt idx="711">
                  <c:v>253.52115561391989</c:v>
                </c:pt>
                <c:pt idx="712">
                  <c:v>253.52115561391989</c:v>
                </c:pt>
                <c:pt idx="713">
                  <c:v>253.52115561391989</c:v>
                </c:pt>
                <c:pt idx="714">
                  <c:v>232.34714379514116</c:v>
                </c:pt>
                <c:pt idx="715">
                  <c:v>232.34714379514116</c:v>
                </c:pt>
                <c:pt idx="716">
                  <c:v>232.34714379514116</c:v>
                </c:pt>
                <c:pt idx="717">
                  <c:v>232.34714379514116</c:v>
                </c:pt>
                <c:pt idx="718">
                  <c:v>232.34714379514116</c:v>
                </c:pt>
                <c:pt idx="719">
                  <c:v>232.34714379514116</c:v>
                </c:pt>
                <c:pt idx="720">
                  <c:v>232.34714379514116</c:v>
                </c:pt>
                <c:pt idx="721">
                  <c:v>232.34714379514116</c:v>
                </c:pt>
                <c:pt idx="722">
                  <c:v>232.34714379514116</c:v>
                </c:pt>
                <c:pt idx="723">
                  <c:v>232.34714379514116</c:v>
                </c:pt>
                <c:pt idx="724">
                  <c:v>232.34714379514116</c:v>
                </c:pt>
                <c:pt idx="725">
                  <c:v>232.34714379514116</c:v>
                </c:pt>
                <c:pt idx="726">
                  <c:v>232.34714379514116</c:v>
                </c:pt>
                <c:pt idx="727">
                  <c:v>232.34714379514116</c:v>
                </c:pt>
                <c:pt idx="728">
                  <c:v>232.34714379514116</c:v>
                </c:pt>
                <c:pt idx="729">
                  <c:v>232.34714379514116</c:v>
                </c:pt>
                <c:pt idx="730">
                  <c:v>232.34714379514116</c:v>
                </c:pt>
                <c:pt idx="731">
                  <c:v>232.34714379514116</c:v>
                </c:pt>
                <c:pt idx="732">
                  <c:v>232.34714379514116</c:v>
                </c:pt>
                <c:pt idx="733">
                  <c:v>232.34714379514116</c:v>
                </c:pt>
                <c:pt idx="734">
                  <c:v>296.22106369008537</c:v>
                </c:pt>
                <c:pt idx="735">
                  <c:v>296.22106369008537</c:v>
                </c:pt>
                <c:pt idx="736">
                  <c:v>296.22106369008537</c:v>
                </c:pt>
                <c:pt idx="737">
                  <c:v>296.22106369008537</c:v>
                </c:pt>
                <c:pt idx="738">
                  <c:v>296.22106369008537</c:v>
                </c:pt>
                <c:pt idx="739">
                  <c:v>296.22106369008537</c:v>
                </c:pt>
                <c:pt idx="740">
                  <c:v>296.22106369008537</c:v>
                </c:pt>
                <c:pt idx="741">
                  <c:v>296.22106369008537</c:v>
                </c:pt>
                <c:pt idx="742">
                  <c:v>296.22106369008537</c:v>
                </c:pt>
                <c:pt idx="743">
                  <c:v>296.22106369008537</c:v>
                </c:pt>
                <c:pt idx="744">
                  <c:v>296.22106369008537</c:v>
                </c:pt>
                <c:pt idx="745">
                  <c:v>296.22106369008537</c:v>
                </c:pt>
                <c:pt idx="746">
                  <c:v>296.22106369008537</c:v>
                </c:pt>
                <c:pt idx="747">
                  <c:v>296.22106369008537</c:v>
                </c:pt>
                <c:pt idx="748">
                  <c:v>296.22106369008537</c:v>
                </c:pt>
                <c:pt idx="749">
                  <c:v>296.22106369008537</c:v>
                </c:pt>
                <c:pt idx="750">
                  <c:v>296.22106369008537</c:v>
                </c:pt>
                <c:pt idx="751">
                  <c:v>296.22106369008537</c:v>
                </c:pt>
                <c:pt idx="752">
                  <c:v>296.22106369008537</c:v>
                </c:pt>
                <c:pt idx="753">
                  <c:v>296.22106369008537</c:v>
                </c:pt>
                <c:pt idx="754">
                  <c:v>296.22106369008537</c:v>
                </c:pt>
                <c:pt idx="755">
                  <c:v>296.22106369008537</c:v>
                </c:pt>
                <c:pt idx="756">
                  <c:v>323.49982928430728</c:v>
                </c:pt>
                <c:pt idx="757">
                  <c:v>323.49982928430728</c:v>
                </c:pt>
                <c:pt idx="758">
                  <c:v>323.49982928430728</c:v>
                </c:pt>
                <c:pt idx="759">
                  <c:v>323.49982928430728</c:v>
                </c:pt>
                <c:pt idx="760">
                  <c:v>323.49982928430728</c:v>
                </c:pt>
                <c:pt idx="761">
                  <c:v>323.49982928430728</c:v>
                </c:pt>
                <c:pt idx="762">
                  <c:v>323.49982928430728</c:v>
                </c:pt>
                <c:pt idx="763">
                  <c:v>323.49982928430728</c:v>
                </c:pt>
                <c:pt idx="764">
                  <c:v>323.49982928430728</c:v>
                </c:pt>
                <c:pt idx="765">
                  <c:v>323.49982928430728</c:v>
                </c:pt>
                <c:pt idx="766">
                  <c:v>323.49982928430728</c:v>
                </c:pt>
                <c:pt idx="767">
                  <c:v>323.49982928430728</c:v>
                </c:pt>
                <c:pt idx="768">
                  <c:v>323.49982928430728</c:v>
                </c:pt>
                <c:pt idx="769">
                  <c:v>323.49982928430728</c:v>
                </c:pt>
                <c:pt idx="770">
                  <c:v>323.49982928430728</c:v>
                </c:pt>
                <c:pt idx="771">
                  <c:v>323.49982928430728</c:v>
                </c:pt>
                <c:pt idx="772">
                  <c:v>323.49982928430728</c:v>
                </c:pt>
                <c:pt idx="773">
                  <c:v>323.49982928430728</c:v>
                </c:pt>
                <c:pt idx="774">
                  <c:v>300.71200262639525</c:v>
                </c:pt>
                <c:pt idx="775">
                  <c:v>300.71200262639525</c:v>
                </c:pt>
                <c:pt idx="776">
                  <c:v>300.71200262639525</c:v>
                </c:pt>
                <c:pt idx="777">
                  <c:v>300.71200262639525</c:v>
                </c:pt>
                <c:pt idx="778">
                  <c:v>300.71200262639525</c:v>
                </c:pt>
                <c:pt idx="779">
                  <c:v>300.71200262639525</c:v>
                </c:pt>
                <c:pt idx="780">
                  <c:v>300.71200262639525</c:v>
                </c:pt>
                <c:pt idx="781">
                  <c:v>300.71200262639525</c:v>
                </c:pt>
                <c:pt idx="782">
                  <c:v>300.71200262639525</c:v>
                </c:pt>
                <c:pt idx="783">
                  <c:v>300.71200262639525</c:v>
                </c:pt>
                <c:pt idx="784">
                  <c:v>300.71200262639525</c:v>
                </c:pt>
                <c:pt idx="785">
                  <c:v>300.71200262639525</c:v>
                </c:pt>
                <c:pt idx="786">
                  <c:v>300.71200262639525</c:v>
                </c:pt>
                <c:pt idx="787">
                  <c:v>300.71200262639525</c:v>
                </c:pt>
                <c:pt idx="788">
                  <c:v>300.71200262639525</c:v>
                </c:pt>
                <c:pt idx="789">
                  <c:v>300.71200262639525</c:v>
                </c:pt>
                <c:pt idx="790">
                  <c:v>300.71200262639525</c:v>
                </c:pt>
                <c:pt idx="791">
                  <c:v>300.71200262639525</c:v>
                </c:pt>
                <c:pt idx="792">
                  <c:v>300.71200262639525</c:v>
                </c:pt>
                <c:pt idx="793">
                  <c:v>300.71200262639525</c:v>
                </c:pt>
                <c:pt idx="794">
                  <c:v>289.41033486539726</c:v>
                </c:pt>
                <c:pt idx="795">
                  <c:v>289.41033486539726</c:v>
                </c:pt>
                <c:pt idx="796">
                  <c:v>289.41033486539726</c:v>
                </c:pt>
                <c:pt idx="797">
                  <c:v>289.41033486539726</c:v>
                </c:pt>
                <c:pt idx="798">
                  <c:v>289.41033486539726</c:v>
                </c:pt>
                <c:pt idx="799">
                  <c:v>289.41033486539726</c:v>
                </c:pt>
                <c:pt idx="800">
                  <c:v>289.41033486539726</c:v>
                </c:pt>
                <c:pt idx="801">
                  <c:v>289.41033486539726</c:v>
                </c:pt>
                <c:pt idx="802">
                  <c:v>289.41033486539726</c:v>
                </c:pt>
                <c:pt idx="803">
                  <c:v>289.41033486539726</c:v>
                </c:pt>
                <c:pt idx="804">
                  <c:v>289.41033486539726</c:v>
                </c:pt>
                <c:pt idx="805">
                  <c:v>289.41033486539726</c:v>
                </c:pt>
                <c:pt idx="806">
                  <c:v>289.41033486539726</c:v>
                </c:pt>
                <c:pt idx="807">
                  <c:v>289.41033486539726</c:v>
                </c:pt>
                <c:pt idx="808">
                  <c:v>289.41033486539726</c:v>
                </c:pt>
                <c:pt idx="809">
                  <c:v>289.41033486539726</c:v>
                </c:pt>
                <c:pt idx="810">
                  <c:v>289.41033486539726</c:v>
                </c:pt>
                <c:pt idx="811">
                  <c:v>289.41033486539726</c:v>
                </c:pt>
                <c:pt idx="812">
                  <c:v>289.41033486539726</c:v>
                </c:pt>
                <c:pt idx="813">
                  <c:v>289.41033486539726</c:v>
                </c:pt>
                <c:pt idx="814">
                  <c:v>289.41033486539726</c:v>
                </c:pt>
                <c:pt idx="815">
                  <c:v>289.41033486539726</c:v>
                </c:pt>
                <c:pt idx="816">
                  <c:v>289.41033486539726</c:v>
                </c:pt>
                <c:pt idx="817">
                  <c:v>297.60047275114903</c:v>
                </c:pt>
                <c:pt idx="818">
                  <c:v>297.60047275114903</c:v>
                </c:pt>
                <c:pt idx="819">
                  <c:v>297.60047275114903</c:v>
                </c:pt>
                <c:pt idx="820">
                  <c:v>297.60047275114903</c:v>
                </c:pt>
                <c:pt idx="821">
                  <c:v>297.60047275114903</c:v>
                </c:pt>
                <c:pt idx="822">
                  <c:v>297.60047275114903</c:v>
                </c:pt>
                <c:pt idx="823">
                  <c:v>297.60047275114903</c:v>
                </c:pt>
                <c:pt idx="824">
                  <c:v>297.60047275114903</c:v>
                </c:pt>
                <c:pt idx="825">
                  <c:v>297.60047275114903</c:v>
                </c:pt>
                <c:pt idx="826">
                  <c:v>297.60047275114903</c:v>
                </c:pt>
                <c:pt idx="827">
                  <c:v>297.60047275114903</c:v>
                </c:pt>
                <c:pt idx="828">
                  <c:v>297.60047275114903</c:v>
                </c:pt>
                <c:pt idx="829">
                  <c:v>297.60047275114903</c:v>
                </c:pt>
                <c:pt idx="830">
                  <c:v>297.60047275114903</c:v>
                </c:pt>
                <c:pt idx="831">
                  <c:v>297.60047275114903</c:v>
                </c:pt>
                <c:pt idx="832">
                  <c:v>297.60047275114903</c:v>
                </c:pt>
                <c:pt idx="833">
                  <c:v>297.60047275114903</c:v>
                </c:pt>
                <c:pt idx="834">
                  <c:v>297.60047275114903</c:v>
                </c:pt>
                <c:pt idx="835">
                  <c:v>297.60047275114903</c:v>
                </c:pt>
                <c:pt idx="836">
                  <c:v>282.08694681549576</c:v>
                </c:pt>
                <c:pt idx="837">
                  <c:v>282.08694681549576</c:v>
                </c:pt>
                <c:pt idx="838">
                  <c:v>282.08694681549576</c:v>
                </c:pt>
                <c:pt idx="839">
                  <c:v>282.08694681549576</c:v>
                </c:pt>
                <c:pt idx="840">
                  <c:v>282.08694681549576</c:v>
                </c:pt>
                <c:pt idx="841">
                  <c:v>282.08694681549576</c:v>
                </c:pt>
                <c:pt idx="842">
                  <c:v>282.08694681549576</c:v>
                </c:pt>
                <c:pt idx="843">
                  <c:v>282.08694681549576</c:v>
                </c:pt>
                <c:pt idx="844">
                  <c:v>282.08694681549576</c:v>
                </c:pt>
                <c:pt idx="845">
                  <c:v>282.08694681549576</c:v>
                </c:pt>
                <c:pt idx="846">
                  <c:v>282.08694681549576</c:v>
                </c:pt>
                <c:pt idx="847">
                  <c:v>282.08694681549576</c:v>
                </c:pt>
                <c:pt idx="848">
                  <c:v>282.08694681549576</c:v>
                </c:pt>
                <c:pt idx="849">
                  <c:v>282.08694681549576</c:v>
                </c:pt>
                <c:pt idx="850">
                  <c:v>282.08694681549576</c:v>
                </c:pt>
                <c:pt idx="851">
                  <c:v>282.08694681549576</c:v>
                </c:pt>
                <c:pt idx="852">
                  <c:v>282.08694681549576</c:v>
                </c:pt>
                <c:pt idx="853">
                  <c:v>282.08694681549576</c:v>
                </c:pt>
                <c:pt idx="854">
                  <c:v>282.08694681549576</c:v>
                </c:pt>
                <c:pt idx="855">
                  <c:v>282.08694681549576</c:v>
                </c:pt>
                <c:pt idx="856">
                  <c:v>282.08694681549576</c:v>
                </c:pt>
                <c:pt idx="857">
                  <c:v>282.08694681549576</c:v>
                </c:pt>
                <c:pt idx="858">
                  <c:v>282.08694681549576</c:v>
                </c:pt>
                <c:pt idx="859">
                  <c:v>288.54386080105058</c:v>
                </c:pt>
                <c:pt idx="860">
                  <c:v>288.54386080105058</c:v>
                </c:pt>
                <c:pt idx="861">
                  <c:v>288.54386080105058</c:v>
                </c:pt>
                <c:pt idx="862">
                  <c:v>288.54386080105058</c:v>
                </c:pt>
                <c:pt idx="863">
                  <c:v>288.54386080105058</c:v>
                </c:pt>
                <c:pt idx="864">
                  <c:v>288.54386080105058</c:v>
                </c:pt>
                <c:pt idx="865">
                  <c:v>288.54386080105058</c:v>
                </c:pt>
                <c:pt idx="866">
                  <c:v>288.54386080105058</c:v>
                </c:pt>
                <c:pt idx="867">
                  <c:v>288.54386080105058</c:v>
                </c:pt>
                <c:pt idx="868">
                  <c:v>288.54386080105058</c:v>
                </c:pt>
                <c:pt idx="869">
                  <c:v>288.54386080105058</c:v>
                </c:pt>
                <c:pt idx="870">
                  <c:v>288.54386080105058</c:v>
                </c:pt>
                <c:pt idx="871">
                  <c:v>288.54386080105058</c:v>
                </c:pt>
                <c:pt idx="872">
                  <c:v>288.54386080105058</c:v>
                </c:pt>
                <c:pt idx="873">
                  <c:v>288.54386080105058</c:v>
                </c:pt>
                <c:pt idx="874">
                  <c:v>288.54386080105058</c:v>
                </c:pt>
                <c:pt idx="875">
                  <c:v>288.54386080105058</c:v>
                </c:pt>
                <c:pt idx="876">
                  <c:v>288.54386080105058</c:v>
                </c:pt>
                <c:pt idx="877">
                  <c:v>288.54386080105058</c:v>
                </c:pt>
                <c:pt idx="878">
                  <c:v>288.54386080105058</c:v>
                </c:pt>
                <c:pt idx="879">
                  <c:v>288.54386080105058</c:v>
                </c:pt>
                <c:pt idx="880">
                  <c:v>271.86768220617205</c:v>
                </c:pt>
                <c:pt idx="881">
                  <c:v>271.86768220617205</c:v>
                </c:pt>
                <c:pt idx="882">
                  <c:v>271.86768220617205</c:v>
                </c:pt>
                <c:pt idx="883">
                  <c:v>271.86768220617205</c:v>
                </c:pt>
                <c:pt idx="884">
                  <c:v>271.86768220617205</c:v>
                </c:pt>
                <c:pt idx="885">
                  <c:v>271.86768220617205</c:v>
                </c:pt>
                <c:pt idx="886">
                  <c:v>271.86768220617205</c:v>
                </c:pt>
                <c:pt idx="887">
                  <c:v>271.86768220617205</c:v>
                </c:pt>
                <c:pt idx="888">
                  <c:v>271.86768220617205</c:v>
                </c:pt>
                <c:pt idx="889">
                  <c:v>271.86768220617205</c:v>
                </c:pt>
                <c:pt idx="890">
                  <c:v>271.86768220617205</c:v>
                </c:pt>
                <c:pt idx="891">
                  <c:v>271.86768220617205</c:v>
                </c:pt>
                <c:pt idx="892">
                  <c:v>271.86768220617205</c:v>
                </c:pt>
                <c:pt idx="893">
                  <c:v>271.86768220617205</c:v>
                </c:pt>
                <c:pt idx="894">
                  <c:v>271.86768220617205</c:v>
                </c:pt>
                <c:pt idx="895">
                  <c:v>271.86768220617205</c:v>
                </c:pt>
                <c:pt idx="896">
                  <c:v>271.86768220617205</c:v>
                </c:pt>
                <c:pt idx="897">
                  <c:v>271.86768220617205</c:v>
                </c:pt>
                <c:pt idx="898">
                  <c:v>271.86768220617205</c:v>
                </c:pt>
                <c:pt idx="899">
                  <c:v>271.86768220617205</c:v>
                </c:pt>
                <c:pt idx="900">
                  <c:v>271.86768220617205</c:v>
                </c:pt>
                <c:pt idx="901">
                  <c:v>253.40560735390676</c:v>
                </c:pt>
                <c:pt idx="902">
                  <c:v>253.40560735390676</c:v>
                </c:pt>
                <c:pt idx="903">
                  <c:v>253.40560735390676</c:v>
                </c:pt>
                <c:pt idx="904">
                  <c:v>253.40560735390676</c:v>
                </c:pt>
                <c:pt idx="905">
                  <c:v>253.40560735390676</c:v>
                </c:pt>
                <c:pt idx="906">
                  <c:v>253.40560735390676</c:v>
                </c:pt>
                <c:pt idx="907">
                  <c:v>253.40560735390676</c:v>
                </c:pt>
                <c:pt idx="908">
                  <c:v>253.40560735390676</c:v>
                </c:pt>
                <c:pt idx="909">
                  <c:v>253.40560735390676</c:v>
                </c:pt>
                <c:pt idx="910">
                  <c:v>253.40560735390676</c:v>
                </c:pt>
                <c:pt idx="911">
                  <c:v>253.40560735390676</c:v>
                </c:pt>
                <c:pt idx="912">
                  <c:v>253.40560735390676</c:v>
                </c:pt>
                <c:pt idx="913">
                  <c:v>253.40560735390676</c:v>
                </c:pt>
                <c:pt idx="914">
                  <c:v>253.40560735390676</c:v>
                </c:pt>
                <c:pt idx="915">
                  <c:v>253.40560735390676</c:v>
                </c:pt>
                <c:pt idx="916">
                  <c:v>253.40560735390676</c:v>
                </c:pt>
                <c:pt idx="917">
                  <c:v>253.40560735390676</c:v>
                </c:pt>
                <c:pt idx="918">
                  <c:v>253.40560735390676</c:v>
                </c:pt>
                <c:pt idx="919">
                  <c:v>253.40560735390676</c:v>
                </c:pt>
                <c:pt idx="920">
                  <c:v>253.40560735390676</c:v>
                </c:pt>
                <c:pt idx="921">
                  <c:v>253.40560735390676</c:v>
                </c:pt>
                <c:pt idx="922">
                  <c:v>253.40560735390676</c:v>
                </c:pt>
                <c:pt idx="923">
                  <c:v>300.2649770190414</c:v>
                </c:pt>
                <c:pt idx="924">
                  <c:v>300.2649770190414</c:v>
                </c:pt>
                <c:pt idx="925">
                  <c:v>300.2649770190414</c:v>
                </c:pt>
                <c:pt idx="926">
                  <c:v>300.2649770190414</c:v>
                </c:pt>
                <c:pt idx="927">
                  <c:v>300.2649770190414</c:v>
                </c:pt>
                <c:pt idx="928">
                  <c:v>300.2649770190414</c:v>
                </c:pt>
                <c:pt idx="929">
                  <c:v>300.2649770190414</c:v>
                </c:pt>
                <c:pt idx="930">
                  <c:v>300.2649770190414</c:v>
                </c:pt>
                <c:pt idx="931">
                  <c:v>300.2649770190414</c:v>
                </c:pt>
                <c:pt idx="932">
                  <c:v>300.2649770190414</c:v>
                </c:pt>
                <c:pt idx="933">
                  <c:v>300.2649770190414</c:v>
                </c:pt>
                <c:pt idx="934">
                  <c:v>300.2649770190414</c:v>
                </c:pt>
                <c:pt idx="935">
                  <c:v>300.2649770190414</c:v>
                </c:pt>
                <c:pt idx="936">
                  <c:v>300.2649770190414</c:v>
                </c:pt>
                <c:pt idx="937">
                  <c:v>300.2649770190414</c:v>
                </c:pt>
                <c:pt idx="938">
                  <c:v>300.2649770190414</c:v>
                </c:pt>
                <c:pt idx="939">
                  <c:v>300.2649770190414</c:v>
                </c:pt>
                <c:pt idx="940">
                  <c:v>300.2649770190414</c:v>
                </c:pt>
                <c:pt idx="941">
                  <c:v>300.2649770190414</c:v>
                </c:pt>
                <c:pt idx="942">
                  <c:v>300.2649770190414</c:v>
                </c:pt>
                <c:pt idx="943">
                  <c:v>300.2649770190414</c:v>
                </c:pt>
                <c:pt idx="944">
                  <c:v>295.73763624425476</c:v>
                </c:pt>
                <c:pt idx="945">
                  <c:v>295.73763624425476</c:v>
                </c:pt>
                <c:pt idx="946">
                  <c:v>295.73763624425476</c:v>
                </c:pt>
                <c:pt idx="947">
                  <c:v>295.73763624425476</c:v>
                </c:pt>
                <c:pt idx="948">
                  <c:v>295.73763624425476</c:v>
                </c:pt>
                <c:pt idx="949">
                  <c:v>295.73763624425476</c:v>
                </c:pt>
                <c:pt idx="950">
                  <c:v>295.73763624425476</c:v>
                </c:pt>
                <c:pt idx="951">
                  <c:v>295.73763624425476</c:v>
                </c:pt>
                <c:pt idx="952">
                  <c:v>295.73763624425476</c:v>
                </c:pt>
                <c:pt idx="953">
                  <c:v>295.73763624425476</c:v>
                </c:pt>
                <c:pt idx="954">
                  <c:v>295.73763624425476</c:v>
                </c:pt>
                <c:pt idx="955">
                  <c:v>295.73763624425476</c:v>
                </c:pt>
                <c:pt idx="956">
                  <c:v>295.73763624425476</c:v>
                </c:pt>
                <c:pt idx="957">
                  <c:v>295.73763624425476</c:v>
                </c:pt>
                <c:pt idx="958">
                  <c:v>295.73763624425476</c:v>
                </c:pt>
                <c:pt idx="959">
                  <c:v>295.73763624425476</c:v>
                </c:pt>
                <c:pt idx="960">
                  <c:v>295.73763624425476</c:v>
                </c:pt>
                <c:pt idx="961">
                  <c:v>295.73763624425476</c:v>
                </c:pt>
                <c:pt idx="962">
                  <c:v>295.73763624425476</c:v>
                </c:pt>
                <c:pt idx="963">
                  <c:v>295.73763624425476</c:v>
                </c:pt>
                <c:pt idx="964">
                  <c:v>295.73763624425476</c:v>
                </c:pt>
                <c:pt idx="965">
                  <c:v>295.73763624425476</c:v>
                </c:pt>
                <c:pt idx="966">
                  <c:v>295.73763624425476</c:v>
                </c:pt>
                <c:pt idx="967">
                  <c:v>295.73763624425476</c:v>
                </c:pt>
                <c:pt idx="968">
                  <c:v>295.73763624425476</c:v>
                </c:pt>
                <c:pt idx="969">
                  <c:v>295.73763624425476</c:v>
                </c:pt>
                <c:pt idx="970">
                  <c:v>295.73763624425476</c:v>
                </c:pt>
                <c:pt idx="971">
                  <c:v>295.73763624425476</c:v>
                </c:pt>
                <c:pt idx="972">
                  <c:v>295.73763624425476</c:v>
                </c:pt>
                <c:pt idx="973">
                  <c:v>295.73763624425476</c:v>
                </c:pt>
                <c:pt idx="974">
                  <c:v>295.73763624425476</c:v>
                </c:pt>
                <c:pt idx="975">
                  <c:v>295.73763624425476</c:v>
                </c:pt>
                <c:pt idx="976">
                  <c:v>295.73763624425476</c:v>
                </c:pt>
                <c:pt idx="977">
                  <c:v>295.73763624425476</c:v>
                </c:pt>
                <c:pt idx="978">
                  <c:v>295.73763624425476</c:v>
                </c:pt>
                <c:pt idx="979">
                  <c:v>295.73763624425476</c:v>
                </c:pt>
                <c:pt idx="980">
                  <c:v>295.73763624425476</c:v>
                </c:pt>
                <c:pt idx="981">
                  <c:v>295.73763624425476</c:v>
                </c:pt>
                <c:pt idx="982">
                  <c:v>295.73763624425476</c:v>
                </c:pt>
                <c:pt idx="983">
                  <c:v>295.73763624425476</c:v>
                </c:pt>
                <c:pt idx="984">
                  <c:v>346.44126066973081</c:v>
                </c:pt>
                <c:pt idx="985">
                  <c:v>346.44126066973081</c:v>
                </c:pt>
                <c:pt idx="986">
                  <c:v>346.44126066973081</c:v>
                </c:pt>
                <c:pt idx="987">
                  <c:v>346.44126066973081</c:v>
                </c:pt>
                <c:pt idx="988">
                  <c:v>346.44126066973081</c:v>
                </c:pt>
                <c:pt idx="989">
                  <c:v>346.44126066973081</c:v>
                </c:pt>
                <c:pt idx="990">
                  <c:v>346.44126066973081</c:v>
                </c:pt>
                <c:pt idx="991">
                  <c:v>346.44126066973081</c:v>
                </c:pt>
                <c:pt idx="992">
                  <c:v>346.44126066973081</c:v>
                </c:pt>
                <c:pt idx="993">
                  <c:v>346.44126066973081</c:v>
                </c:pt>
                <c:pt idx="994">
                  <c:v>346.44126066973081</c:v>
                </c:pt>
                <c:pt idx="995">
                  <c:v>346.44126066973081</c:v>
                </c:pt>
                <c:pt idx="996">
                  <c:v>346.44126066973081</c:v>
                </c:pt>
                <c:pt idx="997">
                  <c:v>346.44126066973081</c:v>
                </c:pt>
                <c:pt idx="998">
                  <c:v>346.44126066973081</c:v>
                </c:pt>
                <c:pt idx="999">
                  <c:v>346.44126066973081</c:v>
                </c:pt>
                <c:pt idx="1000">
                  <c:v>346.44126066973081</c:v>
                </c:pt>
                <c:pt idx="1001">
                  <c:v>346.44126066973081</c:v>
                </c:pt>
                <c:pt idx="1002">
                  <c:v>346.44126066973081</c:v>
                </c:pt>
                <c:pt idx="1003">
                  <c:v>346.44126066973081</c:v>
                </c:pt>
                <c:pt idx="1004">
                  <c:v>346.44126066973081</c:v>
                </c:pt>
                <c:pt idx="1005">
                  <c:v>311.3592646093237</c:v>
                </c:pt>
                <c:pt idx="1006">
                  <c:v>311.3592646093237</c:v>
                </c:pt>
                <c:pt idx="1007">
                  <c:v>311.3592646093237</c:v>
                </c:pt>
                <c:pt idx="1008">
                  <c:v>311.3592646093237</c:v>
                </c:pt>
                <c:pt idx="1009">
                  <c:v>311.3592646093237</c:v>
                </c:pt>
                <c:pt idx="1010">
                  <c:v>311.3592646093237</c:v>
                </c:pt>
                <c:pt idx="1011">
                  <c:v>311.3592646093237</c:v>
                </c:pt>
                <c:pt idx="1012">
                  <c:v>311.3592646093237</c:v>
                </c:pt>
                <c:pt idx="1013">
                  <c:v>311.3592646093237</c:v>
                </c:pt>
                <c:pt idx="1014">
                  <c:v>311.3592646093237</c:v>
                </c:pt>
                <c:pt idx="1015">
                  <c:v>311.3592646093237</c:v>
                </c:pt>
                <c:pt idx="1016">
                  <c:v>311.3592646093237</c:v>
                </c:pt>
                <c:pt idx="1017">
                  <c:v>311.3592646093237</c:v>
                </c:pt>
                <c:pt idx="1018">
                  <c:v>311.3592646093237</c:v>
                </c:pt>
                <c:pt idx="1019">
                  <c:v>311.3592646093237</c:v>
                </c:pt>
                <c:pt idx="1020">
                  <c:v>311.3592646093237</c:v>
                </c:pt>
                <c:pt idx="1021">
                  <c:v>311.3592646093237</c:v>
                </c:pt>
                <c:pt idx="1022">
                  <c:v>311.3592646093237</c:v>
                </c:pt>
                <c:pt idx="1023">
                  <c:v>311.3592646093237</c:v>
                </c:pt>
                <c:pt idx="1024">
                  <c:v>311.3592646093237</c:v>
                </c:pt>
                <c:pt idx="1025">
                  <c:v>329.1192252133946</c:v>
                </c:pt>
                <c:pt idx="1026">
                  <c:v>329.1192252133946</c:v>
                </c:pt>
                <c:pt idx="1027">
                  <c:v>329.1192252133946</c:v>
                </c:pt>
                <c:pt idx="1028">
                  <c:v>329.1192252133946</c:v>
                </c:pt>
                <c:pt idx="1029">
                  <c:v>329.1192252133946</c:v>
                </c:pt>
                <c:pt idx="1030">
                  <c:v>329.1192252133946</c:v>
                </c:pt>
                <c:pt idx="1031">
                  <c:v>329.1192252133946</c:v>
                </c:pt>
                <c:pt idx="1032">
                  <c:v>329.1192252133946</c:v>
                </c:pt>
                <c:pt idx="1033">
                  <c:v>329.1192252133946</c:v>
                </c:pt>
                <c:pt idx="1034">
                  <c:v>329.1192252133946</c:v>
                </c:pt>
                <c:pt idx="1035">
                  <c:v>329.1192252133946</c:v>
                </c:pt>
                <c:pt idx="1036">
                  <c:v>329.1192252133946</c:v>
                </c:pt>
                <c:pt idx="1037">
                  <c:v>329.1192252133946</c:v>
                </c:pt>
                <c:pt idx="1038">
                  <c:v>329.1192252133946</c:v>
                </c:pt>
                <c:pt idx="1039">
                  <c:v>329.1192252133946</c:v>
                </c:pt>
                <c:pt idx="1040">
                  <c:v>329.1192252133946</c:v>
                </c:pt>
                <c:pt idx="1041">
                  <c:v>329.1192252133946</c:v>
                </c:pt>
                <c:pt idx="1042">
                  <c:v>329.1192252133946</c:v>
                </c:pt>
                <c:pt idx="1043">
                  <c:v>329.1192252133946</c:v>
                </c:pt>
                <c:pt idx="1044">
                  <c:v>329.1192252133946</c:v>
                </c:pt>
                <c:pt idx="1045">
                  <c:v>329.1192252133946</c:v>
                </c:pt>
                <c:pt idx="1046">
                  <c:v>321.16542350623769</c:v>
                </c:pt>
                <c:pt idx="1047">
                  <c:v>321.16542350623769</c:v>
                </c:pt>
                <c:pt idx="1048">
                  <c:v>321.16542350623769</c:v>
                </c:pt>
                <c:pt idx="1049">
                  <c:v>321.16542350623769</c:v>
                </c:pt>
                <c:pt idx="1050">
                  <c:v>321.16542350623769</c:v>
                </c:pt>
                <c:pt idx="1051">
                  <c:v>321.16542350623769</c:v>
                </c:pt>
                <c:pt idx="1052">
                  <c:v>321.16542350623769</c:v>
                </c:pt>
                <c:pt idx="1053">
                  <c:v>321.16542350623769</c:v>
                </c:pt>
                <c:pt idx="1054">
                  <c:v>321.16542350623769</c:v>
                </c:pt>
                <c:pt idx="1055">
                  <c:v>321.16542350623769</c:v>
                </c:pt>
                <c:pt idx="1056">
                  <c:v>321.16542350623769</c:v>
                </c:pt>
                <c:pt idx="1057">
                  <c:v>321.16542350623769</c:v>
                </c:pt>
                <c:pt idx="1058">
                  <c:v>321.16542350623769</c:v>
                </c:pt>
                <c:pt idx="1059">
                  <c:v>321.16542350623769</c:v>
                </c:pt>
                <c:pt idx="1060">
                  <c:v>321.16542350623769</c:v>
                </c:pt>
                <c:pt idx="1061">
                  <c:v>321.16542350623769</c:v>
                </c:pt>
                <c:pt idx="1062">
                  <c:v>321.16542350623769</c:v>
                </c:pt>
                <c:pt idx="1063">
                  <c:v>321.16542350623769</c:v>
                </c:pt>
                <c:pt idx="1064">
                  <c:v>321.16542350623769</c:v>
                </c:pt>
                <c:pt idx="1065">
                  <c:v>321.16542350623769</c:v>
                </c:pt>
                <c:pt idx="1066">
                  <c:v>321.16542350623769</c:v>
                </c:pt>
                <c:pt idx="1067">
                  <c:v>299.59319763624421</c:v>
                </c:pt>
                <c:pt idx="1068">
                  <c:v>299.59319763624421</c:v>
                </c:pt>
                <c:pt idx="1069">
                  <c:v>299.59319763624421</c:v>
                </c:pt>
                <c:pt idx="1070">
                  <c:v>299.59319763624421</c:v>
                </c:pt>
                <c:pt idx="1071">
                  <c:v>299.59319763624421</c:v>
                </c:pt>
                <c:pt idx="1072">
                  <c:v>299.59319763624421</c:v>
                </c:pt>
                <c:pt idx="1073">
                  <c:v>299.59319763624421</c:v>
                </c:pt>
                <c:pt idx="1074">
                  <c:v>299.59319763624421</c:v>
                </c:pt>
                <c:pt idx="1075">
                  <c:v>299.59319763624421</c:v>
                </c:pt>
                <c:pt idx="1076">
                  <c:v>299.59319763624421</c:v>
                </c:pt>
                <c:pt idx="1077">
                  <c:v>299.59319763624421</c:v>
                </c:pt>
                <c:pt idx="1078">
                  <c:v>299.59319763624421</c:v>
                </c:pt>
                <c:pt idx="1079">
                  <c:v>299.59319763624421</c:v>
                </c:pt>
                <c:pt idx="1080">
                  <c:v>299.59319763624421</c:v>
                </c:pt>
                <c:pt idx="1081">
                  <c:v>299.59319763624421</c:v>
                </c:pt>
                <c:pt idx="1082">
                  <c:v>299.59319763624421</c:v>
                </c:pt>
                <c:pt idx="1083">
                  <c:v>299.59319763624421</c:v>
                </c:pt>
                <c:pt idx="1084">
                  <c:v>299.59319763624421</c:v>
                </c:pt>
                <c:pt idx="1085">
                  <c:v>299.59319763624421</c:v>
                </c:pt>
                <c:pt idx="1086">
                  <c:v>299.59319763624421</c:v>
                </c:pt>
                <c:pt idx="1087">
                  <c:v>298.89466841759685</c:v>
                </c:pt>
                <c:pt idx="1088">
                  <c:v>298.89466841759685</c:v>
                </c:pt>
                <c:pt idx="1089">
                  <c:v>298.89466841759685</c:v>
                </c:pt>
                <c:pt idx="1090">
                  <c:v>298.89466841759685</c:v>
                </c:pt>
                <c:pt idx="1091">
                  <c:v>298.89466841759685</c:v>
                </c:pt>
                <c:pt idx="1092">
                  <c:v>298.89466841759685</c:v>
                </c:pt>
                <c:pt idx="1093">
                  <c:v>298.89466841759685</c:v>
                </c:pt>
                <c:pt idx="1094">
                  <c:v>298.89466841759685</c:v>
                </c:pt>
                <c:pt idx="1095">
                  <c:v>298.89466841759685</c:v>
                </c:pt>
                <c:pt idx="1096">
                  <c:v>298.89466841759685</c:v>
                </c:pt>
                <c:pt idx="1097">
                  <c:v>298.89466841759685</c:v>
                </c:pt>
                <c:pt idx="1098">
                  <c:v>298.89466841759685</c:v>
                </c:pt>
                <c:pt idx="1099">
                  <c:v>298.89466841759685</c:v>
                </c:pt>
                <c:pt idx="1100">
                  <c:v>298.89466841759685</c:v>
                </c:pt>
                <c:pt idx="1101">
                  <c:v>298.89466841759685</c:v>
                </c:pt>
                <c:pt idx="1102">
                  <c:v>298.89466841759685</c:v>
                </c:pt>
                <c:pt idx="1103">
                  <c:v>298.89466841759685</c:v>
                </c:pt>
                <c:pt idx="1104">
                  <c:v>298.89466841759685</c:v>
                </c:pt>
                <c:pt idx="1105">
                  <c:v>298.89466841759685</c:v>
                </c:pt>
                <c:pt idx="1106">
                  <c:v>298.89466841759685</c:v>
                </c:pt>
                <c:pt idx="1107">
                  <c:v>298.89466841759685</c:v>
                </c:pt>
                <c:pt idx="1108">
                  <c:v>298.89466841759685</c:v>
                </c:pt>
                <c:pt idx="1109">
                  <c:v>274.02007879185817</c:v>
                </c:pt>
                <c:pt idx="1110">
                  <c:v>274.02007879185817</c:v>
                </c:pt>
                <c:pt idx="1111">
                  <c:v>274.02007879185817</c:v>
                </c:pt>
                <c:pt idx="1112">
                  <c:v>274.02007879185817</c:v>
                </c:pt>
                <c:pt idx="1113">
                  <c:v>274.02007879185817</c:v>
                </c:pt>
                <c:pt idx="1114">
                  <c:v>274.02007879185817</c:v>
                </c:pt>
                <c:pt idx="1115">
                  <c:v>274.02007879185817</c:v>
                </c:pt>
                <c:pt idx="1116">
                  <c:v>274.02007879185817</c:v>
                </c:pt>
                <c:pt idx="1117">
                  <c:v>274.02007879185817</c:v>
                </c:pt>
                <c:pt idx="1118">
                  <c:v>274.02007879185817</c:v>
                </c:pt>
                <c:pt idx="1119">
                  <c:v>274.02007879185817</c:v>
                </c:pt>
                <c:pt idx="1120">
                  <c:v>274.02007879185817</c:v>
                </c:pt>
                <c:pt idx="1121">
                  <c:v>274.02007879185817</c:v>
                </c:pt>
                <c:pt idx="1122">
                  <c:v>274.02007879185817</c:v>
                </c:pt>
                <c:pt idx="1123">
                  <c:v>274.02007879185817</c:v>
                </c:pt>
                <c:pt idx="1124">
                  <c:v>274.02007879185817</c:v>
                </c:pt>
                <c:pt idx="1125">
                  <c:v>274.02007879185817</c:v>
                </c:pt>
                <c:pt idx="1126">
                  <c:v>274.02007879185817</c:v>
                </c:pt>
                <c:pt idx="1127">
                  <c:v>274.02007879185817</c:v>
                </c:pt>
                <c:pt idx="1128">
                  <c:v>291.1336309914642</c:v>
                </c:pt>
                <c:pt idx="1129">
                  <c:v>291.1336309914642</c:v>
                </c:pt>
                <c:pt idx="1130">
                  <c:v>291.1336309914642</c:v>
                </c:pt>
                <c:pt idx="1131">
                  <c:v>291.1336309914642</c:v>
                </c:pt>
                <c:pt idx="1132">
                  <c:v>291.1336309914642</c:v>
                </c:pt>
                <c:pt idx="1133">
                  <c:v>291.1336309914642</c:v>
                </c:pt>
                <c:pt idx="1134">
                  <c:v>291.1336309914642</c:v>
                </c:pt>
                <c:pt idx="1135">
                  <c:v>291.1336309914642</c:v>
                </c:pt>
                <c:pt idx="1136">
                  <c:v>291.1336309914642</c:v>
                </c:pt>
                <c:pt idx="1137">
                  <c:v>291.1336309914642</c:v>
                </c:pt>
                <c:pt idx="1138">
                  <c:v>291.1336309914642</c:v>
                </c:pt>
                <c:pt idx="1139">
                  <c:v>291.1336309914642</c:v>
                </c:pt>
                <c:pt idx="1140">
                  <c:v>291.1336309914642</c:v>
                </c:pt>
                <c:pt idx="1141">
                  <c:v>291.1336309914642</c:v>
                </c:pt>
                <c:pt idx="1142">
                  <c:v>291.1336309914642</c:v>
                </c:pt>
                <c:pt idx="1143">
                  <c:v>291.1336309914642</c:v>
                </c:pt>
                <c:pt idx="1144">
                  <c:v>291.1336309914642</c:v>
                </c:pt>
                <c:pt idx="1145">
                  <c:v>291.1336309914642</c:v>
                </c:pt>
                <c:pt idx="1146">
                  <c:v>291.1336309914642</c:v>
                </c:pt>
                <c:pt idx="1147">
                  <c:v>291.1336309914642</c:v>
                </c:pt>
                <c:pt idx="1148">
                  <c:v>291.1336309914642</c:v>
                </c:pt>
                <c:pt idx="1149">
                  <c:v>291.1336309914642</c:v>
                </c:pt>
                <c:pt idx="1150">
                  <c:v>295.51260669730794</c:v>
                </c:pt>
                <c:pt idx="1151">
                  <c:v>295.51260669730794</c:v>
                </c:pt>
                <c:pt idx="1152">
                  <c:v>295.51260669730794</c:v>
                </c:pt>
                <c:pt idx="1153">
                  <c:v>295.51260669730794</c:v>
                </c:pt>
                <c:pt idx="1154">
                  <c:v>295.51260669730794</c:v>
                </c:pt>
                <c:pt idx="1155">
                  <c:v>295.51260669730794</c:v>
                </c:pt>
                <c:pt idx="1156">
                  <c:v>295.51260669730794</c:v>
                </c:pt>
                <c:pt idx="1157">
                  <c:v>295.51260669730794</c:v>
                </c:pt>
                <c:pt idx="1158">
                  <c:v>295.51260669730794</c:v>
                </c:pt>
                <c:pt idx="1159">
                  <c:v>295.51260669730794</c:v>
                </c:pt>
                <c:pt idx="1160">
                  <c:v>295.51260669730794</c:v>
                </c:pt>
                <c:pt idx="1161">
                  <c:v>295.51260669730794</c:v>
                </c:pt>
                <c:pt idx="1162">
                  <c:v>295.51260669730794</c:v>
                </c:pt>
                <c:pt idx="1163">
                  <c:v>295.51260669730794</c:v>
                </c:pt>
                <c:pt idx="1164">
                  <c:v>295.51260669730794</c:v>
                </c:pt>
                <c:pt idx="1165">
                  <c:v>295.51260669730794</c:v>
                </c:pt>
                <c:pt idx="1166">
                  <c:v>295.51260669730794</c:v>
                </c:pt>
                <c:pt idx="1167">
                  <c:v>295.51260669730794</c:v>
                </c:pt>
                <c:pt idx="1168">
                  <c:v>295.51260669730794</c:v>
                </c:pt>
                <c:pt idx="1169">
                  <c:v>295.51260669730794</c:v>
                </c:pt>
                <c:pt idx="1170">
                  <c:v>295.51260669730794</c:v>
                </c:pt>
                <c:pt idx="1171">
                  <c:v>295.51260669730794</c:v>
                </c:pt>
                <c:pt idx="1172">
                  <c:v>327.28562048588316</c:v>
                </c:pt>
                <c:pt idx="1173">
                  <c:v>327.28562048588316</c:v>
                </c:pt>
                <c:pt idx="1174">
                  <c:v>327.28562048588316</c:v>
                </c:pt>
                <c:pt idx="1175">
                  <c:v>327.28562048588316</c:v>
                </c:pt>
                <c:pt idx="1176">
                  <c:v>327.28562048588316</c:v>
                </c:pt>
                <c:pt idx="1177">
                  <c:v>327.28562048588316</c:v>
                </c:pt>
                <c:pt idx="1178">
                  <c:v>327.28562048588316</c:v>
                </c:pt>
                <c:pt idx="1179">
                  <c:v>327.28562048588316</c:v>
                </c:pt>
                <c:pt idx="1180">
                  <c:v>327.28562048588316</c:v>
                </c:pt>
                <c:pt idx="1181">
                  <c:v>327.28562048588316</c:v>
                </c:pt>
                <c:pt idx="1182">
                  <c:v>327.28562048588316</c:v>
                </c:pt>
                <c:pt idx="1183">
                  <c:v>327.28562048588316</c:v>
                </c:pt>
                <c:pt idx="1184">
                  <c:v>327.28562048588316</c:v>
                </c:pt>
                <c:pt idx="1185">
                  <c:v>327.28562048588316</c:v>
                </c:pt>
                <c:pt idx="1186">
                  <c:v>327.28562048588316</c:v>
                </c:pt>
                <c:pt idx="1187">
                  <c:v>327.28562048588316</c:v>
                </c:pt>
                <c:pt idx="1188">
                  <c:v>327.28562048588316</c:v>
                </c:pt>
                <c:pt idx="1189">
                  <c:v>327.28562048588316</c:v>
                </c:pt>
                <c:pt idx="1190">
                  <c:v>327.28562048588316</c:v>
                </c:pt>
                <c:pt idx="1191">
                  <c:v>351.5204202232436</c:v>
                </c:pt>
                <c:pt idx="1192">
                  <c:v>351.5204202232436</c:v>
                </c:pt>
                <c:pt idx="1193">
                  <c:v>351.5204202232436</c:v>
                </c:pt>
                <c:pt idx="1194">
                  <c:v>351.5204202232436</c:v>
                </c:pt>
                <c:pt idx="1195">
                  <c:v>351.5204202232436</c:v>
                </c:pt>
                <c:pt idx="1196">
                  <c:v>351.5204202232436</c:v>
                </c:pt>
                <c:pt idx="1197">
                  <c:v>351.5204202232436</c:v>
                </c:pt>
                <c:pt idx="1198">
                  <c:v>351.5204202232436</c:v>
                </c:pt>
                <c:pt idx="1199">
                  <c:v>351.5204202232436</c:v>
                </c:pt>
                <c:pt idx="1200">
                  <c:v>351.5204202232436</c:v>
                </c:pt>
                <c:pt idx="1201">
                  <c:v>351.5204202232436</c:v>
                </c:pt>
                <c:pt idx="1202">
                  <c:v>351.5204202232436</c:v>
                </c:pt>
                <c:pt idx="1203">
                  <c:v>351.5204202232436</c:v>
                </c:pt>
                <c:pt idx="1204">
                  <c:v>351.5204202232436</c:v>
                </c:pt>
                <c:pt idx="1205">
                  <c:v>351.5204202232436</c:v>
                </c:pt>
                <c:pt idx="1206">
                  <c:v>351.5204202232436</c:v>
                </c:pt>
                <c:pt idx="1207">
                  <c:v>351.5204202232436</c:v>
                </c:pt>
                <c:pt idx="1208">
                  <c:v>351.5204202232436</c:v>
                </c:pt>
                <c:pt idx="1209">
                  <c:v>351.5204202232436</c:v>
                </c:pt>
                <c:pt idx="1210">
                  <c:v>351.5204202232436</c:v>
                </c:pt>
                <c:pt idx="1211">
                  <c:v>351.5204202232436</c:v>
                </c:pt>
                <c:pt idx="1212">
                  <c:v>351.5204202232436</c:v>
                </c:pt>
                <c:pt idx="1213">
                  <c:v>351.5204202232436</c:v>
                </c:pt>
                <c:pt idx="1214">
                  <c:v>311.50101116217991</c:v>
                </c:pt>
                <c:pt idx="1215">
                  <c:v>311.50101116217991</c:v>
                </c:pt>
                <c:pt idx="1216">
                  <c:v>311.50101116217991</c:v>
                </c:pt>
                <c:pt idx="1217">
                  <c:v>311.50101116217991</c:v>
                </c:pt>
                <c:pt idx="1218">
                  <c:v>311.50101116217991</c:v>
                </c:pt>
                <c:pt idx="1219">
                  <c:v>311.50101116217991</c:v>
                </c:pt>
                <c:pt idx="1220">
                  <c:v>311.50101116217991</c:v>
                </c:pt>
                <c:pt idx="1221">
                  <c:v>311.50101116217991</c:v>
                </c:pt>
                <c:pt idx="1222">
                  <c:v>311.50101116217991</c:v>
                </c:pt>
                <c:pt idx="1223">
                  <c:v>311.50101116217991</c:v>
                </c:pt>
                <c:pt idx="1224">
                  <c:v>311.50101116217991</c:v>
                </c:pt>
                <c:pt idx="1225">
                  <c:v>311.50101116217991</c:v>
                </c:pt>
                <c:pt idx="1226">
                  <c:v>311.50101116217991</c:v>
                </c:pt>
                <c:pt idx="1227">
                  <c:v>311.50101116217991</c:v>
                </c:pt>
                <c:pt idx="1228">
                  <c:v>311.50101116217991</c:v>
                </c:pt>
                <c:pt idx="1229">
                  <c:v>311.50101116217991</c:v>
                </c:pt>
                <c:pt idx="1230">
                  <c:v>311.50101116217991</c:v>
                </c:pt>
                <c:pt idx="1231">
                  <c:v>311.50101116217991</c:v>
                </c:pt>
                <c:pt idx="1232">
                  <c:v>311.50101116217991</c:v>
                </c:pt>
                <c:pt idx="1233">
                  <c:v>318.83184504267894</c:v>
                </c:pt>
                <c:pt idx="1234">
                  <c:v>318.83184504267894</c:v>
                </c:pt>
                <c:pt idx="1235">
                  <c:v>318.83184504267894</c:v>
                </c:pt>
                <c:pt idx="1236">
                  <c:v>318.83184504267894</c:v>
                </c:pt>
                <c:pt idx="1237">
                  <c:v>318.83184504267894</c:v>
                </c:pt>
                <c:pt idx="1238">
                  <c:v>318.83184504267894</c:v>
                </c:pt>
                <c:pt idx="1239">
                  <c:v>318.83184504267894</c:v>
                </c:pt>
                <c:pt idx="1240">
                  <c:v>318.83184504267894</c:v>
                </c:pt>
                <c:pt idx="1241">
                  <c:v>318.83184504267894</c:v>
                </c:pt>
                <c:pt idx="1242">
                  <c:v>318.83184504267894</c:v>
                </c:pt>
                <c:pt idx="1243">
                  <c:v>318.83184504267894</c:v>
                </c:pt>
                <c:pt idx="1244">
                  <c:v>318.83184504267894</c:v>
                </c:pt>
                <c:pt idx="1245">
                  <c:v>318.83184504267894</c:v>
                </c:pt>
                <c:pt idx="1246">
                  <c:v>318.83184504267894</c:v>
                </c:pt>
                <c:pt idx="1247">
                  <c:v>318.83184504267894</c:v>
                </c:pt>
                <c:pt idx="1248">
                  <c:v>318.83184504267894</c:v>
                </c:pt>
                <c:pt idx="1249">
                  <c:v>318.83184504267894</c:v>
                </c:pt>
                <c:pt idx="1250">
                  <c:v>318.83184504267894</c:v>
                </c:pt>
                <c:pt idx="1251">
                  <c:v>318.83184504267894</c:v>
                </c:pt>
                <c:pt idx="1252">
                  <c:v>318.83184504267894</c:v>
                </c:pt>
                <c:pt idx="1253">
                  <c:v>289.1745502298096</c:v>
                </c:pt>
                <c:pt idx="1254">
                  <c:v>289.1745502298096</c:v>
                </c:pt>
                <c:pt idx="1255">
                  <c:v>289.1745502298096</c:v>
                </c:pt>
                <c:pt idx="1256">
                  <c:v>289.1745502298096</c:v>
                </c:pt>
                <c:pt idx="1257">
                  <c:v>289.1745502298096</c:v>
                </c:pt>
                <c:pt idx="1258">
                  <c:v>289.1745502298096</c:v>
                </c:pt>
                <c:pt idx="1259">
                  <c:v>289.1745502298096</c:v>
                </c:pt>
                <c:pt idx="1260">
                  <c:v>289.1745502298096</c:v>
                </c:pt>
                <c:pt idx="1261">
                  <c:v>289.1745502298096</c:v>
                </c:pt>
                <c:pt idx="1262">
                  <c:v>289.1745502298096</c:v>
                </c:pt>
                <c:pt idx="1263">
                  <c:v>289.1745502298096</c:v>
                </c:pt>
                <c:pt idx="1264">
                  <c:v>289.1745502298096</c:v>
                </c:pt>
                <c:pt idx="1265">
                  <c:v>289.1745502298096</c:v>
                </c:pt>
                <c:pt idx="1266">
                  <c:v>289.1745502298096</c:v>
                </c:pt>
                <c:pt idx="1267">
                  <c:v>289.1745502298096</c:v>
                </c:pt>
                <c:pt idx="1268">
                  <c:v>289.1745502298096</c:v>
                </c:pt>
                <c:pt idx="1269">
                  <c:v>289.1745502298096</c:v>
                </c:pt>
                <c:pt idx="1270">
                  <c:v>289.1745502298096</c:v>
                </c:pt>
                <c:pt idx="1271">
                  <c:v>289.1745502298096</c:v>
                </c:pt>
                <c:pt idx="1272">
                  <c:v>289.1745502298096</c:v>
                </c:pt>
                <c:pt idx="1273">
                  <c:v>289.1745502298096</c:v>
                </c:pt>
                <c:pt idx="1274">
                  <c:v>289.1745502298096</c:v>
                </c:pt>
                <c:pt idx="1275">
                  <c:v>410.7114642153644</c:v>
                </c:pt>
                <c:pt idx="1276">
                  <c:v>410.7114642153644</c:v>
                </c:pt>
                <c:pt idx="1277">
                  <c:v>410.7114642153644</c:v>
                </c:pt>
                <c:pt idx="1278">
                  <c:v>410.7114642153644</c:v>
                </c:pt>
                <c:pt idx="1279">
                  <c:v>410.7114642153644</c:v>
                </c:pt>
                <c:pt idx="1280">
                  <c:v>410.7114642153644</c:v>
                </c:pt>
                <c:pt idx="1281">
                  <c:v>410.7114642153644</c:v>
                </c:pt>
                <c:pt idx="1282">
                  <c:v>410.7114642153644</c:v>
                </c:pt>
                <c:pt idx="1283">
                  <c:v>410.7114642153644</c:v>
                </c:pt>
                <c:pt idx="1284">
                  <c:v>410.7114642153644</c:v>
                </c:pt>
                <c:pt idx="1285">
                  <c:v>410.7114642153644</c:v>
                </c:pt>
                <c:pt idx="1286">
                  <c:v>410.7114642153644</c:v>
                </c:pt>
                <c:pt idx="1287">
                  <c:v>410.7114642153644</c:v>
                </c:pt>
                <c:pt idx="1288">
                  <c:v>410.7114642153644</c:v>
                </c:pt>
                <c:pt idx="1289">
                  <c:v>410.7114642153644</c:v>
                </c:pt>
                <c:pt idx="1290">
                  <c:v>410.7114642153644</c:v>
                </c:pt>
                <c:pt idx="1291">
                  <c:v>410.7114642153644</c:v>
                </c:pt>
                <c:pt idx="1292">
                  <c:v>410.7114642153644</c:v>
                </c:pt>
                <c:pt idx="1293">
                  <c:v>410.7114642153644</c:v>
                </c:pt>
                <c:pt idx="1294">
                  <c:v>410.7114642153644</c:v>
                </c:pt>
                <c:pt idx="1295">
                  <c:v>410.7114642153644</c:v>
                </c:pt>
                <c:pt idx="1296">
                  <c:v>410.7114642153644</c:v>
                </c:pt>
                <c:pt idx="1297">
                  <c:v>307.28363755745238</c:v>
                </c:pt>
                <c:pt idx="1298">
                  <c:v>307.28363755745238</c:v>
                </c:pt>
                <c:pt idx="1299">
                  <c:v>307.28363755745238</c:v>
                </c:pt>
                <c:pt idx="1300">
                  <c:v>307.28363755745238</c:v>
                </c:pt>
                <c:pt idx="1301">
                  <c:v>307.28363755745238</c:v>
                </c:pt>
                <c:pt idx="1302">
                  <c:v>307.28363755745238</c:v>
                </c:pt>
                <c:pt idx="1303">
                  <c:v>307.28363755745238</c:v>
                </c:pt>
                <c:pt idx="1304">
                  <c:v>307.28363755745238</c:v>
                </c:pt>
                <c:pt idx="1305">
                  <c:v>307.28363755745238</c:v>
                </c:pt>
                <c:pt idx="1306">
                  <c:v>307.28363755745238</c:v>
                </c:pt>
                <c:pt idx="1307">
                  <c:v>307.28363755745238</c:v>
                </c:pt>
                <c:pt idx="1308">
                  <c:v>307.28363755745238</c:v>
                </c:pt>
                <c:pt idx="1309">
                  <c:v>307.28363755745238</c:v>
                </c:pt>
                <c:pt idx="1310">
                  <c:v>307.28363755745238</c:v>
                </c:pt>
                <c:pt idx="1311">
                  <c:v>307.28363755745238</c:v>
                </c:pt>
                <c:pt idx="1312">
                  <c:v>307.28363755745238</c:v>
                </c:pt>
                <c:pt idx="1313">
                  <c:v>307.28363755745238</c:v>
                </c:pt>
                <c:pt idx="1314">
                  <c:v>307.28363755745238</c:v>
                </c:pt>
                <c:pt idx="1315">
                  <c:v>307.28363755745238</c:v>
                </c:pt>
                <c:pt idx="1316">
                  <c:v>307.28363755745238</c:v>
                </c:pt>
                <c:pt idx="1317">
                  <c:v>307.28363755745238</c:v>
                </c:pt>
                <c:pt idx="1318">
                  <c:v>291.23594221930398</c:v>
                </c:pt>
                <c:pt idx="1319">
                  <c:v>291.23594221930398</c:v>
                </c:pt>
                <c:pt idx="1320">
                  <c:v>291.23594221930398</c:v>
                </c:pt>
                <c:pt idx="1321">
                  <c:v>291.23594221930398</c:v>
                </c:pt>
                <c:pt idx="1322">
                  <c:v>291.23594221930398</c:v>
                </c:pt>
                <c:pt idx="1323">
                  <c:v>291.23594221930398</c:v>
                </c:pt>
                <c:pt idx="1324">
                  <c:v>291.23594221930398</c:v>
                </c:pt>
                <c:pt idx="1325">
                  <c:v>291.23594221930398</c:v>
                </c:pt>
                <c:pt idx="1326">
                  <c:v>291.23594221930398</c:v>
                </c:pt>
                <c:pt idx="1327">
                  <c:v>291.23594221930398</c:v>
                </c:pt>
                <c:pt idx="1328">
                  <c:v>291.23594221930398</c:v>
                </c:pt>
                <c:pt idx="1329">
                  <c:v>291.23594221930398</c:v>
                </c:pt>
                <c:pt idx="1330">
                  <c:v>291.23594221930398</c:v>
                </c:pt>
                <c:pt idx="1331">
                  <c:v>291.23594221930398</c:v>
                </c:pt>
                <c:pt idx="1332">
                  <c:v>291.23594221930398</c:v>
                </c:pt>
                <c:pt idx="1333">
                  <c:v>291.23594221930398</c:v>
                </c:pt>
                <c:pt idx="1334">
                  <c:v>291.23594221930398</c:v>
                </c:pt>
                <c:pt idx="1335">
                  <c:v>291.23594221930398</c:v>
                </c:pt>
                <c:pt idx="1336">
                  <c:v>291.23594221930398</c:v>
                </c:pt>
                <c:pt idx="1337">
                  <c:v>291.23594221930398</c:v>
                </c:pt>
                <c:pt idx="1338">
                  <c:v>291.23594221930398</c:v>
                </c:pt>
                <c:pt idx="1339">
                  <c:v>291.23594221930398</c:v>
                </c:pt>
                <c:pt idx="1340">
                  <c:v>289.71561391989496</c:v>
                </c:pt>
                <c:pt idx="1341">
                  <c:v>289.71561391989496</c:v>
                </c:pt>
                <c:pt idx="1342">
                  <c:v>289.71561391989496</c:v>
                </c:pt>
                <c:pt idx="1343">
                  <c:v>289.71561391989496</c:v>
                </c:pt>
                <c:pt idx="1344">
                  <c:v>289.71561391989496</c:v>
                </c:pt>
                <c:pt idx="1345">
                  <c:v>289.71561391989496</c:v>
                </c:pt>
                <c:pt idx="1346">
                  <c:v>289.71561391989496</c:v>
                </c:pt>
                <c:pt idx="1347">
                  <c:v>289.71561391989496</c:v>
                </c:pt>
                <c:pt idx="1348">
                  <c:v>289.71561391989496</c:v>
                </c:pt>
                <c:pt idx="1349">
                  <c:v>289.71561391989496</c:v>
                </c:pt>
                <c:pt idx="1350">
                  <c:v>289.71561391989496</c:v>
                </c:pt>
                <c:pt idx="1351">
                  <c:v>289.71561391989496</c:v>
                </c:pt>
                <c:pt idx="1352">
                  <c:v>289.71561391989496</c:v>
                </c:pt>
                <c:pt idx="1353">
                  <c:v>289.71561391989496</c:v>
                </c:pt>
                <c:pt idx="1354">
                  <c:v>289.71561391989496</c:v>
                </c:pt>
                <c:pt idx="1355">
                  <c:v>289.71561391989496</c:v>
                </c:pt>
                <c:pt idx="1356">
                  <c:v>289.71561391989496</c:v>
                </c:pt>
                <c:pt idx="1357">
                  <c:v>289.71561391989496</c:v>
                </c:pt>
                <c:pt idx="1358">
                  <c:v>289.71561391989496</c:v>
                </c:pt>
                <c:pt idx="1359">
                  <c:v>289.71561391989496</c:v>
                </c:pt>
                <c:pt idx="1360">
                  <c:v>289.71561391989496</c:v>
                </c:pt>
                <c:pt idx="1361">
                  <c:v>289.71561391989496</c:v>
                </c:pt>
                <c:pt idx="1362">
                  <c:v>289.71561391989496</c:v>
                </c:pt>
                <c:pt idx="1363">
                  <c:v>267.40790544977017</c:v>
                </c:pt>
                <c:pt idx="1364">
                  <c:v>267.40790544977017</c:v>
                </c:pt>
                <c:pt idx="1365">
                  <c:v>267.40790544977017</c:v>
                </c:pt>
                <c:pt idx="1366">
                  <c:v>267.40790544977017</c:v>
                </c:pt>
                <c:pt idx="1367">
                  <c:v>267.40790544977017</c:v>
                </c:pt>
                <c:pt idx="1368">
                  <c:v>267.40790544977017</c:v>
                </c:pt>
                <c:pt idx="1369">
                  <c:v>267.40790544977017</c:v>
                </c:pt>
                <c:pt idx="1370">
                  <c:v>267.40790544977017</c:v>
                </c:pt>
                <c:pt idx="1371">
                  <c:v>267.40790544977017</c:v>
                </c:pt>
                <c:pt idx="1372">
                  <c:v>267.40790544977017</c:v>
                </c:pt>
                <c:pt idx="1373">
                  <c:v>267.40790544977017</c:v>
                </c:pt>
                <c:pt idx="1374">
                  <c:v>267.40790544977017</c:v>
                </c:pt>
                <c:pt idx="1375">
                  <c:v>267.40790544977017</c:v>
                </c:pt>
                <c:pt idx="1376">
                  <c:v>267.40790544977017</c:v>
                </c:pt>
                <c:pt idx="1377">
                  <c:v>267.40790544977017</c:v>
                </c:pt>
                <c:pt idx="1378">
                  <c:v>267.40790544977017</c:v>
                </c:pt>
                <c:pt idx="1379">
                  <c:v>267.40790544977017</c:v>
                </c:pt>
                <c:pt idx="1380">
                  <c:v>267.40790544977017</c:v>
                </c:pt>
                <c:pt idx="1381">
                  <c:v>267.40790544977017</c:v>
                </c:pt>
                <c:pt idx="1382">
                  <c:v>267.40790544977017</c:v>
                </c:pt>
                <c:pt idx="1383">
                  <c:v>267.40790544977017</c:v>
                </c:pt>
                <c:pt idx="1384">
                  <c:v>227.60470124753775</c:v>
                </c:pt>
                <c:pt idx="1385">
                  <c:v>227.60470124753775</c:v>
                </c:pt>
                <c:pt idx="1386">
                  <c:v>227.60470124753775</c:v>
                </c:pt>
                <c:pt idx="1387">
                  <c:v>227.60470124753775</c:v>
                </c:pt>
                <c:pt idx="1388">
                  <c:v>227.60470124753775</c:v>
                </c:pt>
                <c:pt idx="1389">
                  <c:v>227.60470124753775</c:v>
                </c:pt>
                <c:pt idx="1390">
                  <c:v>227.60470124753775</c:v>
                </c:pt>
                <c:pt idx="1391">
                  <c:v>227.60470124753775</c:v>
                </c:pt>
                <c:pt idx="1392">
                  <c:v>227.60470124753775</c:v>
                </c:pt>
                <c:pt idx="1393">
                  <c:v>227.60470124753775</c:v>
                </c:pt>
                <c:pt idx="1394">
                  <c:v>227.60470124753775</c:v>
                </c:pt>
                <c:pt idx="1395">
                  <c:v>227.60470124753775</c:v>
                </c:pt>
                <c:pt idx="1396">
                  <c:v>227.60470124753775</c:v>
                </c:pt>
                <c:pt idx="1397">
                  <c:v>227.60470124753775</c:v>
                </c:pt>
                <c:pt idx="1398">
                  <c:v>227.60470124753775</c:v>
                </c:pt>
                <c:pt idx="1399">
                  <c:v>227.60470124753775</c:v>
                </c:pt>
                <c:pt idx="1400">
                  <c:v>227.60470124753775</c:v>
                </c:pt>
                <c:pt idx="1401">
                  <c:v>227.60470124753775</c:v>
                </c:pt>
                <c:pt idx="1402">
                  <c:v>227.60470124753775</c:v>
                </c:pt>
                <c:pt idx="1403">
                  <c:v>227.60470124753775</c:v>
                </c:pt>
                <c:pt idx="1404">
                  <c:v>227.60470124753775</c:v>
                </c:pt>
                <c:pt idx="1405">
                  <c:v>227.60470124753775</c:v>
                </c:pt>
                <c:pt idx="1406">
                  <c:v>205.5873801707157</c:v>
                </c:pt>
                <c:pt idx="1407">
                  <c:v>205.5873801707157</c:v>
                </c:pt>
                <c:pt idx="1408">
                  <c:v>205.5873801707157</c:v>
                </c:pt>
                <c:pt idx="1409">
                  <c:v>205.5873801707157</c:v>
                </c:pt>
                <c:pt idx="1410">
                  <c:v>205.5873801707157</c:v>
                </c:pt>
                <c:pt idx="1411">
                  <c:v>205.5873801707157</c:v>
                </c:pt>
                <c:pt idx="1412">
                  <c:v>205.5873801707157</c:v>
                </c:pt>
                <c:pt idx="1413">
                  <c:v>205.5873801707157</c:v>
                </c:pt>
                <c:pt idx="1414">
                  <c:v>205.5873801707157</c:v>
                </c:pt>
                <c:pt idx="1415">
                  <c:v>205.5873801707157</c:v>
                </c:pt>
                <c:pt idx="1416">
                  <c:v>205.5873801707157</c:v>
                </c:pt>
                <c:pt idx="1417">
                  <c:v>205.5873801707157</c:v>
                </c:pt>
                <c:pt idx="1418">
                  <c:v>205.5873801707157</c:v>
                </c:pt>
                <c:pt idx="1419">
                  <c:v>205.5873801707157</c:v>
                </c:pt>
                <c:pt idx="1420">
                  <c:v>205.5873801707157</c:v>
                </c:pt>
                <c:pt idx="1421">
                  <c:v>205.5873801707157</c:v>
                </c:pt>
                <c:pt idx="1422">
                  <c:v>205.5873801707157</c:v>
                </c:pt>
                <c:pt idx="1423">
                  <c:v>205.5873801707157</c:v>
                </c:pt>
                <c:pt idx="1424">
                  <c:v>205.5873801707157</c:v>
                </c:pt>
                <c:pt idx="1425">
                  <c:v>205.5873801707157</c:v>
                </c:pt>
                <c:pt idx="1426">
                  <c:v>205.5873801707157</c:v>
                </c:pt>
                <c:pt idx="1427">
                  <c:v>205.5873801707157</c:v>
                </c:pt>
                <c:pt idx="1428">
                  <c:v>192.89141168745897</c:v>
                </c:pt>
                <c:pt idx="1429">
                  <c:v>192.89141168745897</c:v>
                </c:pt>
                <c:pt idx="1430">
                  <c:v>192.89141168745897</c:v>
                </c:pt>
                <c:pt idx="1431">
                  <c:v>192.89141168745897</c:v>
                </c:pt>
                <c:pt idx="1432">
                  <c:v>192.89141168745897</c:v>
                </c:pt>
                <c:pt idx="1433">
                  <c:v>192.89141168745897</c:v>
                </c:pt>
                <c:pt idx="1434">
                  <c:v>192.89141168745897</c:v>
                </c:pt>
                <c:pt idx="1435">
                  <c:v>192.89141168745897</c:v>
                </c:pt>
                <c:pt idx="1436">
                  <c:v>192.89141168745897</c:v>
                </c:pt>
                <c:pt idx="1437">
                  <c:v>192.89141168745897</c:v>
                </c:pt>
                <c:pt idx="1438">
                  <c:v>192.89141168745897</c:v>
                </c:pt>
                <c:pt idx="1439">
                  <c:v>192.89141168745897</c:v>
                </c:pt>
                <c:pt idx="1440">
                  <c:v>192.89141168745897</c:v>
                </c:pt>
                <c:pt idx="1441">
                  <c:v>192.89141168745897</c:v>
                </c:pt>
                <c:pt idx="1442">
                  <c:v>192.89141168745897</c:v>
                </c:pt>
                <c:pt idx="1443">
                  <c:v>192.89141168745897</c:v>
                </c:pt>
                <c:pt idx="1444">
                  <c:v>192.89141168745897</c:v>
                </c:pt>
                <c:pt idx="1445">
                  <c:v>192.89141168745897</c:v>
                </c:pt>
                <c:pt idx="1446">
                  <c:v>192.89141168745897</c:v>
                </c:pt>
                <c:pt idx="1447">
                  <c:v>192.89141168745897</c:v>
                </c:pt>
                <c:pt idx="1448">
                  <c:v>192.89141168745897</c:v>
                </c:pt>
                <c:pt idx="1449">
                  <c:v>222.40006565988182</c:v>
                </c:pt>
                <c:pt idx="1450">
                  <c:v>222.40006565988182</c:v>
                </c:pt>
                <c:pt idx="1451">
                  <c:v>222.40006565988182</c:v>
                </c:pt>
                <c:pt idx="1452">
                  <c:v>222.40006565988182</c:v>
                </c:pt>
                <c:pt idx="1453">
                  <c:v>222.40006565988182</c:v>
                </c:pt>
                <c:pt idx="1454">
                  <c:v>222.40006565988182</c:v>
                </c:pt>
                <c:pt idx="1455">
                  <c:v>222.40006565988182</c:v>
                </c:pt>
                <c:pt idx="1456">
                  <c:v>222.40006565988182</c:v>
                </c:pt>
                <c:pt idx="1457">
                  <c:v>222.40006565988182</c:v>
                </c:pt>
                <c:pt idx="1458">
                  <c:v>222.40006565988182</c:v>
                </c:pt>
                <c:pt idx="1459">
                  <c:v>222.40006565988182</c:v>
                </c:pt>
                <c:pt idx="1460">
                  <c:v>222.40006565988182</c:v>
                </c:pt>
                <c:pt idx="1461">
                  <c:v>222.40006565988182</c:v>
                </c:pt>
                <c:pt idx="1462">
                  <c:v>222.40006565988182</c:v>
                </c:pt>
                <c:pt idx="1463">
                  <c:v>222.40006565988182</c:v>
                </c:pt>
                <c:pt idx="1464">
                  <c:v>222.40006565988182</c:v>
                </c:pt>
                <c:pt idx="1465">
                  <c:v>222.40006565988182</c:v>
                </c:pt>
                <c:pt idx="1466">
                  <c:v>222.40006565988182</c:v>
                </c:pt>
                <c:pt idx="1467">
                  <c:v>222.40006565988182</c:v>
                </c:pt>
                <c:pt idx="1468">
                  <c:v>222.40006565988182</c:v>
                </c:pt>
                <c:pt idx="1469">
                  <c:v>222.40006565988182</c:v>
                </c:pt>
                <c:pt idx="1470">
                  <c:v>222.40006565988182</c:v>
                </c:pt>
                <c:pt idx="1471">
                  <c:v>222.40006565988182</c:v>
                </c:pt>
                <c:pt idx="1472">
                  <c:v>307.55196323046619</c:v>
                </c:pt>
                <c:pt idx="1473">
                  <c:v>307.55196323046619</c:v>
                </c:pt>
                <c:pt idx="1474">
                  <c:v>307.55196323046619</c:v>
                </c:pt>
                <c:pt idx="1475">
                  <c:v>307.55196323046619</c:v>
                </c:pt>
                <c:pt idx="1476">
                  <c:v>307.55196323046619</c:v>
                </c:pt>
                <c:pt idx="1477">
                  <c:v>307.55196323046619</c:v>
                </c:pt>
                <c:pt idx="1478">
                  <c:v>307.55196323046619</c:v>
                </c:pt>
                <c:pt idx="1479">
                  <c:v>307.55196323046619</c:v>
                </c:pt>
                <c:pt idx="1480">
                  <c:v>307.55196323046619</c:v>
                </c:pt>
                <c:pt idx="1481">
                  <c:v>307.55196323046619</c:v>
                </c:pt>
                <c:pt idx="1482">
                  <c:v>307.55196323046619</c:v>
                </c:pt>
                <c:pt idx="1483">
                  <c:v>307.55196323046619</c:v>
                </c:pt>
                <c:pt idx="1484">
                  <c:v>307.55196323046619</c:v>
                </c:pt>
                <c:pt idx="1485">
                  <c:v>307.55196323046619</c:v>
                </c:pt>
                <c:pt idx="1486">
                  <c:v>307.55196323046619</c:v>
                </c:pt>
                <c:pt idx="1487">
                  <c:v>307.55196323046619</c:v>
                </c:pt>
                <c:pt idx="1488">
                  <c:v>307.55196323046619</c:v>
                </c:pt>
                <c:pt idx="1489">
                  <c:v>307.55196323046619</c:v>
                </c:pt>
                <c:pt idx="1490">
                  <c:v>307.55196323046619</c:v>
                </c:pt>
                <c:pt idx="1491">
                  <c:v>307.55196323046619</c:v>
                </c:pt>
                <c:pt idx="1492">
                  <c:v>307.55196323046619</c:v>
                </c:pt>
                <c:pt idx="1493">
                  <c:v>254.93779382797109</c:v>
                </c:pt>
                <c:pt idx="1494">
                  <c:v>254.93779382797109</c:v>
                </c:pt>
                <c:pt idx="1495">
                  <c:v>254.93779382797109</c:v>
                </c:pt>
                <c:pt idx="1496">
                  <c:v>254.93779382797109</c:v>
                </c:pt>
                <c:pt idx="1497">
                  <c:v>254.93779382797109</c:v>
                </c:pt>
                <c:pt idx="1498">
                  <c:v>254.93779382797109</c:v>
                </c:pt>
                <c:pt idx="1499">
                  <c:v>254.93779382797109</c:v>
                </c:pt>
                <c:pt idx="1500">
                  <c:v>254.93779382797109</c:v>
                </c:pt>
                <c:pt idx="1501">
                  <c:v>254.93779382797109</c:v>
                </c:pt>
                <c:pt idx="1502">
                  <c:v>254.93779382797109</c:v>
                </c:pt>
                <c:pt idx="1503">
                  <c:v>254.93779382797109</c:v>
                </c:pt>
                <c:pt idx="1504">
                  <c:v>254.93779382797109</c:v>
                </c:pt>
                <c:pt idx="1505">
                  <c:v>254.93779382797109</c:v>
                </c:pt>
                <c:pt idx="1506">
                  <c:v>254.93779382797109</c:v>
                </c:pt>
                <c:pt idx="1507">
                  <c:v>254.93779382797109</c:v>
                </c:pt>
                <c:pt idx="1508">
                  <c:v>254.93779382797109</c:v>
                </c:pt>
                <c:pt idx="1509">
                  <c:v>254.93779382797109</c:v>
                </c:pt>
                <c:pt idx="1510">
                  <c:v>254.93779382797109</c:v>
                </c:pt>
                <c:pt idx="1511">
                  <c:v>254.93779382797109</c:v>
                </c:pt>
                <c:pt idx="1512">
                  <c:v>254.93779382797109</c:v>
                </c:pt>
                <c:pt idx="1513">
                  <c:v>254.93779382797109</c:v>
                </c:pt>
              </c:numCache>
            </c:numRef>
          </c:val>
          <c:smooth val="0"/>
          <c:extLst>
            <c:ext xmlns:c16="http://schemas.microsoft.com/office/drawing/2014/chart" uri="{C3380CC4-5D6E-409C-BE32-E72D297353CC}">
              <c16:uniqueId val="{00000002-5C39-4B6E-B0D9-71F32B3A5485}"/>
            </c:ext>
          </c:extLst>
        </c:ser>
        <c:dLbls>
          <c:showLegendKey val="0"/>
          <c:showVal val="0"/>
          <c:showCatName val="0"/>
          <c:showSerName val="0"/>
          <c:showPercent val="0"/>
          <c:showBubbleSize val="0"/>
        </c:dLbls>
        <c:smooth val="0"/>
        <c:axId val="91812608"/>
        <c:axId val="91814144"/>
      </c:lineChart>
      <c:dateAx>
        <c:axId val="91812608"/>
        <c:scaling>
          <c:orientation val="minMax"/>
        </c:scaling>
        <c:delete val="0"/>
        <c:axPos val="b"/>
        <c:numFmt formatCode="d/m/yyyy" sourceLinked="0"/>
        <c:majorTickMark val="out"/>
        <c:minorTickMark val="none"/>
        <c:tickLblPos val="nextTo"/>
        <c:crossAx val="91814144"/>
        <c:crosses val="autoZero"/>
        <c:auto val="0"/>
        <c:lblOffset val="100"/>
        <c:baseTimeUnit val="days"/>
      </c:dateAx>
      <c:valAx>
        <c:axId val="91814144"/>
        <c:scaling>
          <c:orientation val="minMax"/>
        </c:scaling>
        <c:delete val="0"/>
        <c:axPos val="l"/>
        <c:majorGridlines/>
        <c:title>
          <c:tx>
            <c:rich>
              <a:bodyPr rot="-5400000" vert="horz"/>
              <a:lstStyle/>
              <a:p>
                <a:pPr>
                  <a:defRPr/>
                </a:pPr>
                <a:r>
                  <a:rPr lang="en-US"/>
                  <a:t>US$/TM</a:t>
                </a:r>
              </a:p>
            </c:rich>
          </c:tx>
          <c:overlay val="0"/>
        </c:title>
        <c:numFmt formatCode="0.00" sourceLinked="1"/>
        <c:majorTickMark val="out"/>
        <c:minorTickMark val="none"/>
        <c:tickLblPos val="nextTo"/>
        <c:crossAx val="91812608"/>
        <c:crosses val="autoZero"/>
        <c:crossBetween val="between"/>
      </c:valAx>
    </c:plotArea>
    <c:legend>
      <c:legendPos val="b"/>
      <c:layout>
        <c:manualLayout>
          <c:xMode val="edge"/>
          <c:yMode val="edge"/>
          <c:x val="0.1908965050114009"/>
          <c:y val="0.8915764804010895"/>
          <c:w val="0.61820687319535561"/>
          <c:h val="4.1641711884459746E-2"/>
        </c:manualLayout>
      </c:layout>
      <c:overlay val="0"/>
    </c:legend>
    <c:plotVisOnly val="1"/>
    <c:dispBlanksAs val="gap"/>
    <c:showDLblsOverMax val="0"/>
  </c:chart>
  <c:txPr>
    <a:bodyPr/>
    <a:lstStyle/>
    <a:p>
      <a:pPr>
        <a:defRPr>
          <a:latin typeface="Century Gothic" pitchFamily="34" charset="0"/>
        </a:defRPr>
      </a:pPr>
      <a:endParaRPr lang="es-EC"/>
    </a:p>
  </c:txPr>
  <c:printSettings>
    <c:headerFooter/>
    <c:pageMargins b="0.75000000000001288" l="0.70000000000000062" r="0.70000000000000062" t="0.75000000000001288"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080" b="1" i="0" u="none" strike="noStrike" baseline="0"/>
              <a:t>Comparativo de Precios del FO EP Petroecuador</a:t>
            </a:r>
            <a:endParaRPr lang="es-ES"/>
          </a:p>
        </c:rich>
      </c:tx>
      <c:overlay val="0"/>
    </c:title>
    <c:autoTitleDeleted val="0"/>
    <c:plotArea>
      <c:layout/>
      <c:barChart>
        <c:barDir val="col"/>
        <c:grouping val="clustered"/>
        <c:varyColors val="0"/>
        <c:ser>
          <c:idx val="1"/>
          <c:order val="0"/>
          <c:tx>
            <c:strRef>
              <c:f>'Graf 2016 - 2021'!$O$79:$O$80</c:f>
              <c:strCache>
                <c:ptCount val="2"/>
                <c:pt idx="0">
                  <c:v>Precio FO Sector Industrial/  Petrolero EPP
US$/MTD</c:v>
                </c:pt>
              </c:strCache>
            </c:strRef>
          </c:tx>
          <c:spPr>
            <a:solidFill>
              <a:schemeClr val="accent5">
                <a:lumMod val="50000"/>
              </a:schemeClr>
            </a:solidFill>
          </c:spPr>
          <c:invertIfNegative val="0"/>
          <c:dLbls>
            <c:spPr>
              <a:noFill/>
              <a:ln>
                <a:noFill/>
              </a:ln>
              <a:effectLst/>
            </c:spPr>
            <c:txPr>
              <a:bodyPr/>
              <a:lstStyle/>
              <a:p>
                <a:pPr>
                  <a:defRPr b="1"/>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'Graf 2016 - 2021'!$Z$84:$Z$89</c:f>
              <c:strCache>
                <c:ptCount val="6"/>
                <c:pt idx="0">
                  <c:v>2016</c:v>
                </c:pt>
                <c:pt idx="1">
                  <c:v>2017</c:v>
                </c:pt>
                <c:pt idx="2">
                  <c:v>2018</c:v>
                </c:pt>
                <c:pt idx="3">
                  <c:v>2019</c:v>
                </c:pt>
                <c:pt idx="4">
                  <c:v>2020</c:v>
                </c:pt>
                <c:pt idx="5">
                  <c:v>2021**</c:v>
                </c:pt>
              </c:strCache>
            </c:strRef>
          </c:cat>
          <c:val>
            <c:numRef>
              <c:f>'Graf 2016 - 2021'!$AB$84:$AB$89</c:f>
              <c:numCache>
                <c:formatCode>0</c:formatCode>
                <c:ptCount val="6"/>
                <c:pt idx="0">
                  <c:v>272.20853578463567</c:v>
                </c:pt>
                <c:pt idx="1">
                  <c:v>310.8280827314511</c:v>
                </c:pt>
                <c:pt idx="2">
                  <c:v>295.44235390676295</c:v>
                </c:pt>
                <c:pt idx="3">
                  <c:v>269.21680146874235</c:v>
                </c:pt>
                <c:pt idx="4">
                  <c:v>240.66160202651511</c:v>
                </c:pt>
                <c:pt idx="5">
                  <c:v>318.99938126717171</c:v>
                </c:pt>
              </c:numCache>
            </c:numRef>
          </c:val>
          <c:extLst>
            <c:ext xmlns:c16="http://schemas.microsoft.com/office/drawing/2014/chart" uri="{C3380CC4-5D6E-409C-BE32-E72D297353CC}">
              <c16:uniqueId val="{00000000-2922-49CB-8EAF-A96314267FC3}"/>
            </c:ext>
          </c:extLst>
        </c:ser>
        <c:ser>
          <c:idx val="2"/>
          <c:order val="1"/>
          <c:tx>
            <c:strRef>
              <c:f>'Graf 2016 - 2021'!$N$79:$N$80</c:f>
              <c:strCache>
                <c:ptCount val="2"/>
                <c:pt idx="0">
                  <c:v>Precio FO SNI EPP
US$/MTD</c:v>
                </c:pt>
              </c:strCache>
            </c:strRef>
          </c:tx>
          <c:spPr>
            <a:solidFill>
              <a:schemeClr val="accent5"/>
            </a:solidFill>
          </c:spPr>
          <c:invertIfNegative val="0"/>
          <c:dLbls>
            <c:spPr>
              <a:noFill/>
              <a:ln>
                <a:noFill/>
              </a:ln>
              <a:effectLst/>
            </c:spPr>
            <c:txPr>
              <a:bodyPr/>
              <a:lstStyle/>
              <a:p>
                <a:pPr>
                  <a:defRPr b="1"/>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'Graf 2016 - 2021'!$Z$84:$Z$89</c:f>
              <c:strCache>
                <c:ptCount val="6"/>
                <c:pt idx="0">
                  <c:v>2016</c:v>
                </c:pt>
                <c:pt idx="1">
                  <c:v>2017</c:v>
                </c:pt>
                <c:pt idx="2">
                  <c:v>2018</c:v>
                </c:pt>
                <c:pt idx="3">
                  <c:v>2019</c:v>
                </c:pt>
                <c:pt idx="4">
                  <c:v>2020</c:v>
                </c:pt>
                <c:pt idx="5">
                  <c:v>2021**</c:v>
                </c:pt>
              </c:strCache>
            </c:strRef>
          </c:cat>
          <c:val>
            <c:numRef>
              <c:f>'Graf 2016 - 2021'!$AA$84:$AA$89</c:f>
              <c:numCache>
                <c:formatCode>0</c:formatCode>
                <c:ptCount val="6"/>
                <c:pt idx="0">
                  <c:v>202.62974766666665</c:v>
                </c:pt>
                <c:pt idx="1">
                  <c:v>290.94175126884056</c:v>
                </c:pt>
                <c:pt idx="2">
                  <c:v>369.45993292402659</c:v>
                </c:pt>
                <c:pt idx="3">
                  <c:v>350.83956044808565</c:v>
                </c:pt>
                <c:pt idx="4">
                  <c:v>220.93553327041295</c:v>
                </c:pt>
                <c:pt idx="5">
                  <c:v>315.58582363003933</c:v>
                </c:pt>
              </c:numCache>
            </c:numRef>
          </c:val>
          <c:extLst>
            <c:ext xmlns:c16="http://schemas.microsoft.com/office/drawing/2014/chart" uri="{C3380CC4-5D6E-409C-BE32-E72D297353CC}">
              <c16:uniqueId val="{00000001-2922-49CB-8EAF-A96314267FC3}"/>
            </c:ext>
          </c:extLst>
        </c:ser>
        <c:ser>
          <c:idx val="0"/>
          <c:order val="2"/>
          <c:tx>
            <c:strRef>
              <c:f>'Graf 2016 - 2021'!$AC$82</c:f>
              <c:strCache>
                <c:ptCount val="1"/>
                <c:pt idx="0">
                  <c:v>Precio Exportacion EPP USGC HSFO
US$/TM            (No incl. IVA)</c:v>
                </c:pt>
              </c:strCache>
            </c:strRef>
          </c:tx>
          <c:spPr>
            <a:solidFill>
              <a:schemeClr val="accent3"/>
            </a:solidFill>
          </c:spPr>
          <c:invertIfNegative val="0"/>
          <c:dLbls>
            <c:spPr>
              <a:noFill/>
              <a:ln>
                <a:noFill/>
              </a:ln>
              <a:effectLst/>
            </c:spPr>
            <c:txPr>
              <a:bodyPr/>
              <a:lstStyle/>
              <a:p>
                <a:pPr>
                  <a:defRPr b="1"/>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'Graf 2016 - 2021'!$Z$84:$Z$89</c:f>
              <c:strCache>
                <c:ptCount val="6"/>
                <c:pt idx="0">
                  <c:v>2016</c:v>
                </c:pt>
                <c:pt idx="1">
                  <c:v>2017</c:v>
                </c:pt>
                <c:pt idx="2">
                  <c:v>2018</c:v>
                </c:pt>
                <c:pt idx="3">
                  <c:v>2019</c:v>
                </c:pt>
                <c:pt idx="4">
                  <c:v>2020</c:v>
                </c:pt>
                <c:pt idx="5">
                  <c:v>2021**</c:v>
                </c:pt>
              </c:strCache>
            </c:strRef>
          </c:cat>
          <c:val>
            <c:numRef>
              <c:f>'Graf 2016 - 2021'!$AC$84:$AC$89</c:f>
              <c:numCache>
                <c:formatCode>0</c:formatCode>
                <c:ptCount val="6"/>
                <c:pt idx="0">
                  <c:v>197.87108697259814</c:v>
                </c:pt>
                <c:pt idx="1">
                  <c:v>296.79400700313278</c:v>
                </c:pt>
                <c:pt idx="2">
                  <c:v>388.92187093133845</c:v>
                </c:pt>
                <c:pt idx="3">
                  <c:v>340.71022334476038</c:v>
                </c:pt>
                <c:pt idx="4">
                  <c:v>226.19037939577723</c:v>
                </c:pt>
                <c:pt idx="5">
                  <c:v>381.34542933916617</c:v>
                </c:pt>
              </c:numCache>
            </c:numRef>
          </c:val>
          <c:extLst>
            <c:ext xmlns:c16="http://schemas.microsoft.com/office/drawing/2014/chart" uri="{C3380CC4-5D6E-409C-BE32-E72D297353CC}">
              <c16:uniqueId val="{00000002-2922-49CB-8EAF-A96314267FC3}"/>
            </c:ext>
          </c:extLst>
        </c:ser>
        <c:dLbls>
          <c:showLegendKey val="0"/>
          <c:showVal val="1"/>
          <c:showCatName val="0"/>
          <c:showSerName val="0"/>
          <c:showPercent val="0"/>
          <c:showBubbleSize val="0"/>
        </c:dLbls>
        <c:gapWidth val="75"/>
        <c:axId val="91842048"/>
        <c:axId val="91843584"/>
      </c:barChart>
      <c:catAx>
        <c:axId val="91842048"/>
        <c:scaling>
          <c:orientation val="minMax"/>
        </c:scaling>
        <c:delete val="0"/>
        <c:axPos val="b"/>
        <c:numFmt formatCode="General" sourceLinked="1"/>
        <c:majorTickMark val="out"/>
        <c:minorTickMark val="none"/>
        <c:tickLblPos val="nextTo"/>
        <c:crossAx val="91843584"/>
        <c:crosses val="autoZero"/>
        <c:auto val="1"/>
        <c:lblAlgn val="ctr"/>
        <c:lblOffset val="100"/>
        <c:noMultiLvlLbl val="0"/>
      </c:catAx>
      <c:valAx>
        <c:axId val="91843584"/>
        <c:scaling>
          <c:orientation val="minMax"/>
        </c:scaling>
        <c:delete val="1"/>
        <c:axPos val="l"/>
        <c:numFmt formatCode="0" sourceLinked="1"/>
        <c:majorTickMark val="none"/>
        <c:minorTickMark val="none"/>
        <c:tickLblPos val="nextTo"/>
        <c:crossAx val="91842048"/>
        <c:crosses val="autoZero"/>
        <c:crossBetween val="between"/>
      </c:valAx>
    </c:plotArea>
    <c:legend>
      <c:legendPos val="b"/>
      <c:overlay val="0"/>
      <c:txPr>
        <a:bodyPr/>
        <a:lstStyle/>
        <a:p>
          <a:pPr rtl="0">
            <a:defRPr/>
          </a:pPr>
          <a:endParaRPr lang="es-EC"/>
        </a:p>
      </c:txPr>
    </c:legend>
    <c:plotVisOnly val="1"/>
    <c:dispBlanksAs val="gap"/>
    <c:showDLblsOverMax val="0"/>
  </c:chart>
  <c:spPr>
    <a:ln>
      <a:noFill/>
    </a:ln>
  </c:spPr>
  <c:txPr>
    <a:bodyPr/>
    <a:lstStyle/>
    <a:p>
      <a:pPr>
        <a:defRPr sz="900">
          <a:latin typeface="Century Gothic" pitchFamily="34" charset="0"/>
        </a:defRPr>
      </a:pPr>
      <a:endParaRPr lang="es-EC"/>
    </a:p>
  </c:txPr>
  <c:printSettings>
    <c:headerFooter/>
    <c:pageMargins b="0.75000000000000455" l="0.70000000000000062" r="0.70000000000000062" t="0.75000000000000455"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sz="1100"/>
            </a:pPr>
            <a:r>
              <a:rPr lang="en-US" sz="1600"/>
              <a:t>Precio Exportacion EPP  USGC HSFO -</a:t>
            </a:r>
            <a:r>
              <a:rPr lang="en-US" sz="1600" b="1" i="0" u="none" strike="noStrike" baseline="0"/>
              <a:t>Precio FO4 al SNI EPP</a:t>
            </a:r>
            <a:r>
              <a:rPr lang="en-US" sz="1600"/>
              <a:t>- WTI</a:t>
            </a:r>
          </a:p>
          <a:p>
            <a:pPr algn="ctr">
              <a:defRPr sz="1100"/>
            </a:pPr>
            <a:r>
              <a:rPr lang="en-US" sz="1600"/>
              <a:t>Enero 2018 -</a:t>
            </a:r>
            <a:r>
              <a:rPr lang="en-US" sz="1600" baseline="0"/>
              <a:t> Noviembre </a:t>
            </a:r>
            <a:r>
              <a:rPr lang="en-US" sz="1600"/>
              <a:t>2021</a:t>
            </a:r>
          </a:p>
        </c:rich>
      </c:tx>
      <c:layout>
        <c:manualLayout>
          <c:xMode val="edge"/>
          <c:yMode val="edge"/>
          <c:x val="0.28981571428571556"/>
          <c:y val="9.3083268377663911E-2"/>
        </c:manualLayout>
      </c:layout>
      <c:overlay val="0"/>
    </c:title>
    <c:autoTitleDeleted val="0"/>
    <c:plotArea>
      <c:layout>
        <c:manualLayout>
          <c:layoutTarget val="inner"/>
          <c:xMode val="edge"/>
          <c:yMode val="edge"/>
          <c:x val="7.6662908680947009E-2"/>
          <c:y val="0.22328244274809322"/>
          <c:w val="0.90078917700112771"/>
          <c:h val="0.51335877862595358"/>
        </c:manualLayout>
      </c:layout>
      <c:lineChart>
        <c:grouping val="standard"/>
        <c:varyColors val="0"/>
        <c:ser>
          <c:idx val="1"/>
          <c:order val="0"/>
          <c:tx>
            <c:v>Precio Exportacion EPP USGC HSFO</c:v>
          </c:tx>
          <c:spPr>
            <a:ln w="19050">
              <a:solidFill>
                <a:srgbClr val="865357"/>
              </a:solidFill>
              <a:prstDash val="solid"/>
            </a:ln>
          </c:spPr>
          <c:marker>
            <c:symbol val="none"/>
          </c:marker>
          <c:cat>
            <c:numRef>
              <c:f>Fuel!$C$184:$C$1188</c:f>
              <c:numCache>
                <c:formatCode>m/d/yyyy</c:formatCode>
                <c:ptCount val="1005"/>
                <c:pt idx="0">
                  <c:v>44546</c:v>
                </c:pt>
                <c:pt idx="1">
                  <c:v>44545</c:v>
                </c:pt>
                <c:pt idx="2">
                  <c:v>44544</c:v>
                </c:pt>
                <c:pt idx="3">
                  <c:v>44543</c:v>
                </c:pt>
                <c:pt idx="4">
                  <c:v>44540</c:v>
                </c:pt>
                <c:pt idx="5">
                  <c:v>44539</c:v>
                </c:pt>
                <c:pt idx="6">
                  <c:v>44538</c:v>
                </c:pt>
                <c:pt idx="7">
                  <c:v>44537</c:v>
                </c:pt>
                <c:pt idx="8">
                  <c:v>44536</c:v>
                </c:pt>
                <c:pt idx="9">
                  <c:v>44533</c:v>
                </c:pt>
                <c:pt idx="10">
                  <c:v>44532</c:v>
                </c:pt>
                <c:pt idx="11">
                  <c:v>44531</c:v>
                </c:pt>
                <c:pt idx="12">
                  <c:v>44530</c:v>
                </c:pt>
                <c:pt idx="13">
                  <c:v>44529</c:v>
                </c:pt>
                <c:pt idx="14">
                  <c:v>44524</c:v>
                </c:pt>
                <c:pt idx="15">
                  <c:v>44523</c:v>
                </c:pt>
                <c:pt idx="16">
                  <c:v>44522</c:v>
                </c:pt>
                <c:pt idx="17">
                  <c:v>44519</c:v>
                </c:pt>
                <c:pt idx="18">
                  <c:v>44518</c:v>
                </c:pt>
                <c:pt idx="19">
                  <c:v>44517</c:v>
                </c:pt>
                <c:pt idx="20">
                  <c:v>44516</c:v>
                </c:pt>
                <c:pt idx="21">
                  <c:v>44515</c:v>
                </c:pt>
                <c:pt idx="22">
                  <c:v>44512</c:v>
                </c:pt>
                <c:pt idx="23">
                  <c:v>44511</c:v>
                </c:pt>
                <c:pt idx="24">
                  <c:v>44510</c:v>
                </c:pt>
                <c:pt idx="25">
                  <c:v>44509</c:v>
                </c:pt>
                <c:pt idx="26">
                  <c:v>44508</c:v>
                </c:pt>
                <c:pt idx="27">
                  <c:v>44505</c:v>
                </c:pt>
                <c:pt idx="28">
                  <c:v>44504</c:v>
                </c:pt>
                <c:pt idx="29">
                  <c:v>44503</c:v>
                </c:pt>
                <c:pt idx="30">
                  <c:v>44502</c:v>
                </c:pt>
                <c:pt idx="31">
                  <c:v>44501</c:v>
                </c:pt>
                <c:pt idx="32">
                  <c:v>44498</c:v>
                </c:pt>
                <c:pt idx="33">
                  <c:v>44497</c:v>
                </c:pt>
                <c:pt idx="34">
                  <c:v>44496</c:v>
                </c:pt>
                <c:pt idx="35">
                  <c:v>44495</c:v>
                </c:pt>
                <c:pt idx="36">
                  <c:v>44494</c:v>
                </c:pt>
                <c:pt idx="37">
                  <c:v>44491</c:v>
                </c:pt>
                <c:pt idx="38">
                  <c:v>44490</c:v>
                </c:pt>
                <c:pt idx="39">
                  <c:v>44489</c:v>
                </c:pt>
                <c:pt idx="40">
                  <c:v>44488</c:v>
                </c:pt>
                <c:pt idx="41">
                  <c:v>44487</c:v>
                </c:pt>
                <c:pt idx="42">
                  <c:v>44484</c:v>
                </c:pt>
                <c:pt idx="43">
                  <c:v>44483</c:v>
                </c:pt>
                <c:pt idx="44">
                  <c:v>44482</c:v>
                </c:pt>
                <c:pt idx="45">
                  <c:v>44481</c:v>
                </c:pt>
                <c:pt idx="46">
                  <c:v>44480</c:v>
                </c:pt>
                <c:pt idx="47">
                  <c:v>44477</c:v>
                </c:pt>
                <c:pt idx="48">
                  <c:v>44476</c:v>
                </c:pt>
                <c:pt idx="49">
                  <c:v>44475</c:v>
                </c:pt>
                <c:pt idx="50">
                  <c:v>44474</c:v>
                </c:pt>
                <c:pt idx="51">
                  <c:v>44473</c:v>
                </c:pt>
                <c:pt idx="52">
                  <c:v>44470</c:v>
                </c:pt>
                <c:pt idx="53">
                  <c:v>44469</c:v>
                </c:pt>
                <c:pt idx="54">
                  <c:v>44468</c:v>
                </c:pt>
                <c:pt idx="55">
                  <c:v>44467</c:v>
                </c:pt>
                <c:pt idx="56">
                  <c:v>44464</c:v>
                </c:pt>
                <c:pt idx="57">
                  <c:v>44463</c:v>
                </c:pt>
                <c:pt idx="58">
                  <c:v>44462</c:v>
                </c:pt>
                <c:pt idx="59">
                  <c:v>44461</c:v>
                </c:pt>
                <c:pt idx="60">
                  <c:v>44460</c:v>
                </c:pt>
                <c:pt idx="61">
                  <c:v>44459</c:v>
                </c:pt>
                <c:pt idx="62">
                  <c:v>44456</c:v>
                </c:pt>
                <c:pt idx="63">
                  <c:v>44455</c:v>
                </c:pt>
                <c:pt idx="64">
                  <c:v>44454</c:v>
                </c:pt>
                <c:pt idx="65">
                  <c:v>44453</c:v>
                </c:pt>
                <c:pt idx="66">
                  <c:v>44452</c:v>
                </c:pt>
                <c:pt idx="67">
                  <c:v>44449</c:v>
                </c:pt>
                <c:pt idx="68">
                  <c:v>44448</c:v>
                </c:pt>
                <c:pt idx="69">
                  <c:v>44447</c:v>
                </c:pt>
                <c:pt idx="70">
                  <c:v>44446</c:v>
                </c:pt>
                <c:pt idx="71">
                  <c:v>44445</c:v>
                </c:pt>
                <c:pt idx="72">
                  <c:v>44442</c:v>
                </c:pt>
                <c:pt idx="73">
                  <c:v>44441</c:v>
                </c:pt>
                <c:pt idx="74">
                  <c:v>44440</c:v>
                </c:pt>
                <c:pt idx="75">
                  <c:v>44439</c:v>
                </c:pt>
                <c:pt idx="76">
                  <c:v>44438</c:v>
                </c:pt>
                <c:pt idx="77">
                  <c:v>44435</c:v>
                </c:pt>
                <c:pt idx="78">
                  <c:v>44434</c:v>
                </c:pt>
                <c:pt idx="79">
                  <c:v>44433</c:v>
                </c:pt>
                <c:pt idx="80">
                  <c:v>44432</c:v>
                </c:pt>
                <c:pt idx="81">
                  <c:v>44431</c:v>
                </c:pt>
                <c:pt idx="82">
                  <c:v>44428</c:v>
                </c:pt>
                <c:pt idx="83">
                  <c:v>44427</c:v>
                </c:pt>
                <c:pt idx="84">
                  <c:v>44426</c:v>
                </c:pt>
                <c:pt idx="85">
                  <c:v>44425</c:v>
                </c:pt>
                <c:pt idx="86">
                  <c:v>44424</c:v>
                </c:pt>
                <c:pt idx="87">
                  <c:v>44421</c:v>
                </c:pt>
                <c:pt idx="88">
                  <c:v>44420</c:v>
                </c:pt>
                <c:pt idx="89">
                  <c:v>44419</c:v>
                </c:pt>
                <c:pt idx="90">
                  <c:v>44418</c:v>
                </c:pt>
                <c:pt idx="91">
                  <c:v>44417</c:v>
                </c:pt>
                <c:pt idx="92">
                  <c:v>44414</c:v>
                </c:pt>
                <c:pt idx="93">
                  <c:v>44413</c:v>
                </c:pt>
                <c:pt idx="94">
                  <c:v>44412</c:v>
                </c:pt>
                <c:pt idx="95">
                  <c:v>44411</c:v>
                </c:pt>
                <c:pt idx="96">
                  <c:v>44410</c:v>
                </c:pt>
                <c:pt idx="97">
                  <c:v>44407</c:v>
                </c:pt>
                <c:pt idx="98">
                  <c:v>44406</c:v>
                </c:pt>
                <c:pt idx="99">
                  <c:v>44405</c:v>
                </c:pt>
                <c:pt idx="100">
                  <c:v>44404</c:v>
                </c:pt>
                <c:pt idx="101">
                  <c:v>44403</c:v>
                </c:pt>
                <c:pt idx="102">
                  <c:v>44400</c:v>
                </c:pt>
                <c:pt idx="103">
                  <c:v>44399</c:v>
                </c:pt>
                <c:pt idx="104">
                  <c:v>44398</c:v>
                </c:pt>
                <c:pt idx="105">
                  <c:v>44397</c:v>
                </c:pt>
                <c:pt idx="106">
                  <c:v>44396</c:v>
                </c:pt>
                <c:pt idx="107">
                  <c:v>44393</c:v>
                </c:pt>
                <c:pt idx="108">
                  <c:v>44392</c:v>
                </c:pt>
                <c:pt idx="109">
                  <c:v>44391</c:v>
                </c:pt>
                <c:pt idx="110">
                  <c:v>44390</c:v>
                </c:pt>
                <c:pt idx="111">
                  <c:v>44389</c:v>
                </c:pt>
                <c:pt idx="112">
                  <c:v>44386</c:v>
                </c:pt>
                <c:pt idx="113">
                  <c:v>44385</c:v>
                </c:pt>
                <c:pt idx="114">
                  <c:v>44384</c:v>
                </c:pt>
                <c:pt idx="115">
                  <c:v>44383</c:v>
                </c:pt>
                <c:pt idx="116">
                  <c:v>44382</c:v>
                </c:pt>
                <c:pt idx="117">
                  <c:v>44379</c:v>
                </c:pt>
                <c:pt idx="118">
                  <c:v>44378</c:v>
                </c:pt>
                <c:pt idx="119">
                  <c:v>44377</c:v>
                </c:pt>
                <c:pt idx="120">
                  <c:v>44376</c:v>
                </c:pt>
                <c:pt idx="121">
                  <c:v>44375</c:v>
                </c:pt>
                <c:pt idx="122">
                  <c:v>44372</c:v>
                </c:pt>
                <c:pt idx="123">
                  <c:v>44371</c:v>
                </c:pt>
                <c:pt idx="124">
                  <c:v>44370</c:v>
                </c:pt>
                <c:pt idx="125">
                  <c:v>44369</c:v>
                </c:pt>
                <c:pt idx="126">
                  <c:v>44368</c:v>
                </c:pt>
                <c:pt idx="127">
                  <c:v>44365</c:v>
                </c:pt>
                <c:pt idx="128">
                  <c:v>44364</c:v>
                </c:pt>
                <c:pt idx="129">
                  <c:v>44363</c:v>
                </c:pt>
                <c:pt idx="130">
                  <c:v>44362</c:v>
                </c:pt>
                <c:pt idx="131">
                  <c:v>44361</c:v>
                </c:pt>
                <c:pt idx="132">
                  <c:v>44358</c:v>
                </c:pt>
                <c:pt idx="133">
                  <c:v>44357</c:v>
                </c:pt>
                <c:pt idx="134">
                  <c:v>44350</c:v>
                </c:pt>
                <c:pt idx="135">
                  <c:v>44349</c:v>
                </c:pt>
                <c:pt idx="136">
                  <c:v>44348</c:v>
                </c:pt>
                <c:pt idx="137">
                  <c:v>44347</c:v>
                </c:pt>
                <c:pt idx="138">
                  <c:v>44344</c:v>
                </c:pt>
                <c:pt idx="139">
                  <c:v>44343</c:v>
                </c:pt>
                <c:pt idx="140">
                  <c:v>44342</c:v>
                </c:pt>
                <c:pt idx="141">
                  <c:v>44341</c:v>
                </c:pt>
                <c:pt idx="142">
                  <c:v>44340</c:v>
                </c:pt>
                <c:pt idx="143">
                  <c:v>44337</c:v>
                </c:pt>
                <c:pt idx="144">
                  <c:v>44336</c:v>
                </c:pt>
                <c:pt idx="145">
                  <c:v>44335</c:v>
                </c:pt>
                <c:pt idx="146">
                  <c:v>44334</c:v>
                </c:pt>
                <c:pt idx="147">
                  <c:v>44333</c:v>
                </c:pt>
                <c:pt idx="148">
                  <c:v>44330</c:v>
                </c:pt>
                <c:pt idx="149">
                  <c:v>44329</c:v>
                </c:pt>
                <c:pt idx="150">
                  <c:v>44328</c:v>
                </c:pt>
                <c:pt idx="151">
                  <c:v>44327</c:v>
                </c:pt>
                <c:pt idx="152">
                  <c:v>44326</c:v>
                </c:pt>
                <c:pt idx="153">
                  <c:v>44323</c:v>
                </c:pt>
                <c:pt idx="154">
                  <c:v>44322</c:v>
                </c:pt>
                <c:pt idx="155">
                  <c:v>44321</c:v>
                </c:pt>
                <c:pt idx="156">
                  <c:v>44320</c:v>
                </c:pt>
                <c:pt idx="157">
                  <c:v>44319</c:v>
                </c:pt>
                <c:pt idx="158">
                  <c:v>44316</c:v>
                </c:pt>
                <c:pt idx="159">
                  <c:v>44315</c:v>
                </c:pt>
                <c:pt idx="160">
                  <c:v>44314</c:v>
                </c:pt>
                <c:pt idx="161">
                  <c:v>44313</c:v>
                </c:pt>
                <c:pt idx="162">
                  <c:v>44312</c:v>
                </c:pt>
                <c:pt idx="163">
                  <c:v>44309</c:v>
                </c:pt>
                <c:pt idx="164">
                  <c:v>44308</c:v>
                </c:pt>
                <c:pt idx="165">
                  <c:v>44307</c:v>
                </c:pt>
                <c:pt idx="166">
                  <c:v>44306</c:v>
                </c:pt>
                <c:pt idx="167">
                  <c:v>44305</c:v>
                </c:pt>
                <c:pt idx="168">
                  <c:v>44302</c:v>
                </c:pt>
                <c:pt idx="169">
                  <c:v>44301</c:v>
                </c:pt>
                <c:pt idx="170">
                  <c:v>44300</c:v>
                </c:pt>
                <c:pt idx="171">
                  <c:v>44299</c:v>
                </c:pt>
                <c:pt idx="172">
                  <c:v>44298</c:v>
                </c:pt>
                <c:pt idx="173">
                  <c:v>44295</c:v>
                </c:pt>
                <c:pt idx="174">
                  <c:v>44294</c:v>
                </c:pt>
                <c:pt idx="175">
                  <c:v>44293</c:v>
                </c:pt>
                <c:pt idx="176">
                  <c:v>44292</c:v>
                </c:pt>
                <c:pt idx="177">
                  <c:v>44291</c:v>
                </c:pt>
                <c:pt idx="178">
                  <c:v>44288</c:v>
                </c:pt>
                <c:pt idx="179">
                  <c:v>44287</c:v>
                </c:pt>
                <c:pt idx="180">
                  <c:v>44286</c:v>
                </c:pt>
                <c:pt idx="181">
                  <c:v>44285</c:v>
                </c:pt>
                <c:pt idx="182">
                  <c:v>44284</c:v>
                </c:pt>
                <c:pt idx="183">
                  <c:v>44281</c:v>
                </c:pt>
                <c:pt idx="184">
                  <c:v>44280</c:v>
                </c:pt>
                <c:pt idx="185">
                  <c:v>44279</c:v>
                </c:pt>
                <c:pt idx="186">
                  <c:v>44278</c:v>
                </c:pt>
                <c:pt idx="187">
                  <c:v>44277</c:v>
                </c:pt>
                <c:pt idx="188">
                  <c:v>44274</c:v>
                </c:pt>
                <c:pt idx="189">
                  <c:v>44273</c:v>
                </c:pt>
                <c:pt idx="190">
                  <c:v>44272</c:v>
                </c:pt>
                <c:pt idx="191">
                  <c:v>44271</c:v>
                </c:pt>
                <c:pt idx="192">
                  <c:v>44270</c:v>
                </c:pt>
                <c:pt idx="193">
                  <c:v>44267</c:v>
                </c:pt>
                <c:pt idx="194">
                  <c:v>44266</c:v>
                </c:pt>
                <c:pt idx="195">
                  <c:v>44265</c:v>
                </c:pt>
                <c:pt idx="196">
                  <c:v>44264</c:v>
                </c:pt>
                <c:pt idx="197">
                  <c:v>44263</c:v>
                </c:pt>
                <c:pt idx="198">
                  <c:v>44260</c:v>
                </c:pt>
                <c:pt idx="199">
                  <c:v>44259</c:v>
                </c:pt>
                <c:pt idx="200">
                  <c:v>44258</c:v>
                </c:pt>
                <c:pt idx="201">
                  <c:v>44257</c:v>
                </c:pt>
                <c:pt idx="202">
                  <c:v>44256</c:v>
                </c:pt>
                <c:pt idx="203">
                  <c:v>44253</c:v>
                </c:pt>
                <c:pt idx="204">
                  <c:v>44252</c:v>
                </c:pt>
                <c:pt idx="205">
                  <c:v>44251</c:v>
                </c:pt>
                <c:pt idx="206">
                  <c:v>44250</c:v>
                </c:pt>
                <c:pt idx="207">
                  <c:v>44249</c:v>
                </c:pt>
                <c:pt idx="208">
                  <c:v>44246</c:v>
                </c:pt>
                <c:pt idx="209">
                  <c:v>44245</c:v>
                </c:pt>
                <c:pt idx="210">
                  <c:v>44244</c:v>
                </c:pt>
                <c:pt idx="211">
                  <c:v>44243</c:v>
                </c:pt>
                <c:pt idx="212">
                  <c:v>44242</c:v>
                </c:pt>
                <c:pt idx="213">
                  <c:v>44239</c:v>
                </c:pt>
                <c:pt idx="214">
                  <c:v>44238</c:v>
                </c:pt>
                <c:pt idx="215">
                  <c:v>44237</c:v>
                </c:pt>
                <c:pt idx="216">
                  <c:v>44236</c:v>
                </c:pt>
                <c:pt idx="217">
                  <c:v>44235</c:v>
                </c:pt>
                <c:pt idx="218">
                  <c:v>44232</c:v>
                </c:pt>
                <c:pt idx="219">
                  <c:v>44231</c:v>
                </c:pt>
                <c:pt idx="220">
                  <c:v>44230</c:v>
                </c:pt>
                <c:pt idx="221">
                  <c:v>44229</c:v>
                </c:pt>
                <c:pt idx="222">
                  <c:v>44228</c:v>
                </c:pt>
                <c:pt idx="223">
                  <c:v>44225</c:v>
                </c:pt>
                <c:pt idx="224">
                  <c:v>44224</c:v>
                </c:pt>
                <c:pt idx="225">
                  <c:v>44223</c:v>
                </c:pt>
                <c:pt idx="226">
                  <c:v>44222</c:v>
                </c:pt>
                <c:pt idx="227">
                  <c:v>44221</c:v>
                </c:pt>
                <c:pt idx="228">
                  <c:v>44218</c:v>
                </c:pt>
                <c:pt idx="229">
                  <c:v>44217</c:v>
                </c:pt>
                <c:pt idx="230">
                  <c:v>44216</c:v>
                </c:pt>
                <c:pt idx="231">
                  <c:v>44215</c:v>
                </c:pt>
                <c:pt idx="232">
                  <c:v>44214</c:v>
                </c:pt>
                <c:pt idx="233">
                  <c:v>44211</c:v>
                </c:pt>
                <c:pt idx="234">
                  <c:v>44210</c:v>
                </c:pt>
                <c:pt idx="235">
                  <c:v>44209</c:v>
                </c:pt>
                <c:pt idx="236">
                  <c:v>44208</c:v>
                </c:pt>
                <c:pt idx="237">
                  <c:v>44207</c:v>
                </c:pt>
                <c:pt idx="238">
                  <c:v>44204</c:v>
                </c:pt>
                <c:pt idx="239">
                  <c:v>44203</c:v>
                </c:pt>
                <c:pt idx="240">
                  <c:v>44202</c:v>
                </c:pt>
                <c:pt idx="241">
                  <c:v>44201</c:v>
                </c:pt>
                <c:pt idx="242">
                  <c:v>44200</c:v>
                </c:pt>
                <c:pt idx="243">
                  <c:v>44196</c:v>
                </c:pt>
                <c:pt idx="244">
                  <c:v>44195</c:v>
                </c:pt>
                <c:pt idx="245">
                  <c:v>44194</c:v>
                </c:pt>
                <c:pt idx="246">
                  <c:v>44193</c:v>
                </c:pt>
                <c:pt idx="247">
                  <c:v>44189</c:v>
                </c:pt>
                <c:pt idx="248">
                  <c:v>44188</c:v>
                </c:pt>
                <c:pt idx="249">
                  <c:v>44187</c:v>
                </c:pt>
                <c:pt idx="250">
                  <c:v>44186</c:v>
                </c:pt>
                <c:pt idx="251">
                  <c:v>44183</c:v>
                </c:pt>
                <c:pt idx="252">
                  <c:v>44182</c:v>
                </c:pt>
                <c:pt idx="253">
                  <c:v>44181</c:v>
                </c:pt>
                <c:pt idx="254">
                  <c:v>44180</c:v>
                </c:pt>
                <c:pt idx="255">
                  <c:v>44179</c:v>
                </c:pt>
                <c:pt idx="256">
                  <c:v>44176</c:v>
                </c:pt>
                <c:pt idx="257">
                  <c:v>44175</c:v>
                </c:pt>
                <c:pt idx="258">
                  <c:v>44174</c:v>
                </c:pt>
                <c:pt idx="259">
                  <c:v>44173</c:v>
                </c:pt>
                <c:pt idx="260">
                  <c:v>44172</c:v>
                </c:pt>
                <c:pt idx="261">
                  <c:v>44169</c:v>
                </c:pt>
                <c:pt idx="262">
                  <c:v>44168</c:v>
                </c:pt>
                <c:pt idx="263">
                  <c:v>44167</c:v>
                </c:pt>
                <c:pt idx="264">
                  <c:v>44166</c:v>
                </c:pt>
                <c:pt idx="265">
                  <c:v>44165</c:v>
                </c:pt>
                <c:pt idx="266">
                  <c:v>44162</c:v>
                </c:pt>
                <c:pt idx="267">
                  <c:v>44161</c:v>
                </c:pt>
                <c:pt idx="268">
                  <c:v>44160</c:v>
                </c:pt>
                <c:pt idx="269">
                  <c:v>44159</c:v>
                </c:pt>
                <c:pt idx="270">
                  <c:v>44158</c:v>
                </c:pt>
                <c:pt idx="271">
                  <c:v>44155</c:v>
                </c:pt>
                <c:pt idx="272">
                  <c:v>44154</c:v>
                </c:pt>
                <c:pt idx="273">
                  <c:v>44153</c:v>
                </c:pt>
                <c:pt idx="274">
                  <c:v>44152</c:v>
                </c:pt>
                <c:pt idx="275">
                  <c:v>44151</c:v>
                </c:pt>
                <c:pt idx="276">
                  <c:v>44148</c:v>
                </c:pt>
                <c:pt idx="277">
                  <c:v>44147</c:v>
                </c:pt>
                <c:pt idx="278">
                  <c:v>44146</c:v>
                </c:pt>
                <c:pt idx="279">
                  <c:v>44145</c:v>
                </c:pt>
                <c:pt idx="280">
                  <c:v>44144</c:v>
                </c:pt>
                <c:pt idx="281">
                  <c:v>44141</c:v>
                </c:pt>
                <c:pt idx="282">
                  <c:v>44140</c:v>
                </c:pt>
                <c:pt idx="283">
                  <c:v>44139</c:v>
                </c:pt>
                <c:pt idx="284">
                  <c:v>44138</c:v>
                </c:pt>
                <c:pt idx="285">
                  <c:v>44137</c:v>
                </c:pt>
                <c:pt idx="286">
                  <c:v>44134</c:v>
                </c:pt>
                <c:pt idx="287">
                  <c:v>44133</c:v>
                </c:pt>
                <c:pt idx="288">
                  <c:v>44132</c:v>
                </c:pt>
                <c:pt idx="289">
                  <c:v>44131</c:v>
                </c:pt>
                <c:pt idx="290">
                  <c:v>44130</c:v>
                </c:pt>
                <c:pt idx="291">
                  <c:v>44127</c:v>
                </c:pt>
                <c:pt idx="292">
                  <c:v>44126</c:v>
                </c:pt>
                <c:pt idx="293">
                  <c:v>44125</c:v>
                </c:pt>
                <c:pt idx="294">
                  <c:v>44124</c:v>
                </c:pt>
                <c:pt idx="295">
                  <c:v>44123</c:v>
                </c:pt>
                <c:pt idx="296">
                  <c:v>44120</c:v>
                </c:pt>
                <c:pt idx="297">
                  <c:v>44119</c:v>
                </c:pt>
                <c:pt idx="298">
                  <c:v>44118</c:v>
                </c:pt>
                <c:pt idx="299">
                  <c:v>44117</c:v>
                </c:pt>
                <c:pt idx="300">
                  <c:v>44116</c:v>
                </c:pt>
                <c:pt idx="301">
                  <c:v>44113</c:v>
                </c:pt>
                <c:pt idx="302">
                  <c:v>44112</c:v>
                </c:pt>
                <c:pt idx="303">
                  <c:v>44111</c:v>
                </c:pt>
                <c:pt idx="304">
                  <c:v>44110</c:v>
                </c:pt>
                <c:pt idx="305">
                  <c:v>44109</c:v>
                </c:pt>
                <c:pt idx="306">
                  <c:v>44106</c:v>
                </c:pt>
                <c:pt idx="307">
                  <c:v>44105</c:v>
                </c:pt>
                <c:pt idx="308">
                  <c:v>44104</c:v>
                </c:pt>
                <c:pt idx="309">
                  <c:v>44103</c:v>
                </c:pt>
                <c:pt idx="310">
                  <c:v>44102</c:v>
                </c:pt>
                <c:pt idx="311">
                  <c:v>44099</c:v>
                </c:pt>
                <c:pt idx="312">
                  <c:v>44098</c:v>
                </c:pt>
                <c:pt idx="313">
                  <c:v>44097</c:v>
                </c:pt>
                <c:pt idx="314">
                  <c:v>44096</c:v>
                </c:pt>
                <c:pt idx="315">
                  <c:v>44095</c:v>
                </c:pt>
                <c:pt idx="316">
                  <c:v>44092</c:v>
                </c:pt>
                <c:pt idx="317">
                  <c:v>44091</c:v>
                </c:pt>
                <c:pt idx="318">
                  <c:v>44090</c:v>
                </c:pt>
                <c:pt idx="319">
                  <c:v>44089</c:v>
                </c:pt>
                <c:pt idx="320">
                  <c:v>44088</c:v>
                </c:pt>
                <c:pt idx="321">
                  <c:v>44085</c:v>
                </c:pt>
                <c:pt idx="322">
                  <c:v>44084</c:v>
                </c:pt>
                <c:pt idx="323">
                  <c:v>44083</c:v>
                </c:pt>
                <c:pt idx="324">
                  <c:v>44082</c:v>
                </c:pt>
                <c:pt idx="325">
                  <c:v>44081</c:v>
                </c:pt>
                <c:pt idx="326">
                  <c:v>44078</c:v>
                </c:pt>
                <c:pt idx="327">
                  <c:v>44077</c:v>
                </c:pt>
                <c:pt idx="328">
                  <c:v>44076</c:v>
                </c:pt>
                <c:pt idx="329">
                  <c:v>44075</c:v>
                </c:pt>
                <c:pt idx="330">
                  <c:v>44074</c:v>
                </c:pt>
                <c:pt idx="331">
                  <c:v>44071</c:v>
                </c:pt>
                <c:pt idx="332">
                  <c:v>44070</c:v>
                </c:pt>
                <c:pt idx="333">
                  <c:v>44069</c:v>
                </c:pt>
                <c:pt idx="334">
                  <c:v>44068</c:v>
                </c:pt>
                <c:pt idx="335">
                  <c:v>44067</c:v>
                </c:pt>
                <c:pt idx="336">
                  <c:v>44064</c:v>
                </c:pt>
                <c:pt idx="337">
                  <c:v>44063</c:v>
                </c:pt>
                <c:pt idx="338">
                  <c:v>44062</c:v>
                </c:pt>
                <c:pt idx="339">
                  <c:v>44061</c:v>
                </c:pt>
                <c:pt idx="340">
                  <c:v>44060</c:v>
                </c:pt>
                <c:pt idx="341">
                  <c:v>44057</c:v>
                </c:pt>
                <c:pt idx="342">
                  <c:v>44056</c:v>
                </c:pt>
                <c:pt idx="343">
                  <c:v>44055</c:v>
                </c:pt>
                <c:pt idx="344">
                  <c:v>44054</c:v>
                </c:pt>
                <c:pt idx="345">
                  <c:v>44053</c:v>
                </c:pt>
                <c:pt idx="346">
                  <c:v>44050</c:v>
                </c:pt>
                <c:pt idx="347">
                  <c:v>44049</c:v>
                </c:pt>
                <c:pt idx="348">
                  <c:v>44048</c:v>
                </c:pt>
                <c:pt idx="349">
                  <c:v>44047</c:v>
                </c:pt>
                <c:pt idx="350">
                  <c:v>44046</c:v>
                </c:pt>
                <c:pt idx="351">
                  <c:v>44043</c:v>
                </c:pt>
                <c:pt idx="352">
                  <c:v>44042</c:v>
                </c:pt>
                <c:pt idx="353">
                  <c:v>44041</c:v>
                </c:pt>
                <c:pt idx="354">
                  <c:v>44040</c:v>
                </c:pt>
                <c:pt idx="355">
                  <c:v>44039</c:v>
                </c:pt>
                <c:pt idx="356">
                  <c:v>44036</c:v>
                </c:pt>
                <c:pt idx="357">
                  <c:v>44035</c:v>
                </c:pt>
                <c:pt idx="358">
                  <c:v>44034</c:v>
                </c:pt>
                <c:pt idx="359">
                  <c:v>44033</c:v>
                </c:pt>
                <c:pt idx="360">
                  <c:v>44032</c:v>
                </c:pt>
                <c:pt idx="361">
                  <c:v>44029</c:v>
                </c:pt>
                <c:pt idx="362">
                  <c:v>44028</c:v>
                </c:pt>
                <c:pt idx="363">
                  <c:v>44027</c:v>
                </c:pt>
                <c:pt idx="364">
                  <c:v>44026</c:v>
                </c:pt>
                <c:pt idx="365">
                  <c:v>44025</c:v>
                </c:pt>
                <c:pt idx="366">
                  <c:v>44022</c:v>
                </c:pt>
                <c:pt idx="367">
                  <c:v>44021</c:v>
                </c:pt>
                <c:pt idx="368">
                  <c:v>44020</c:v>
                </c:pt>
                <c:pt idx="369">
                  <c:v>44019</c:v>
                </c:pt>
                <c:pt idx="370">
                  <c:v>44018</c:v>
                </c:pt>
                <c:pt idx="371">
                  <c:v>44015</c:v>
                </c:pt>
                <c:pt idx="372">
                  <c:v>44014</c:v>
                </c:pt>
                <c:pt idx="373">
                  <c:v>44013</c:v>
                </c:pt>
                <c:pt idx="374">
                  <c:v>44012</c:v>
                </c:pt>
                <c:pt idx="375">
                  <c:v>44011</c:v>
                </c:pt>
                <c:pt idx="376">
                  <c:v>44008</c:v>
                </c:pt>
                <c:pt idx="377">
                  <c:v>44007</c:v>
                </c:pt>
                <c:pt idx="378">
                  <c:v>44006</c:v>
                </c:pt>
                <c:pt idx="379">
                  <c:v>44005</c:v>
                </c:pt>
                <c:pt idx="380">
                  <c:v>44004</c:v>
                </c:pt>
                <c:pt idx="381">
                  <c:v>44001</c:v>
                </c:pt>
                <c:pt idx="382">
                  <c:v>44000</c:v>
                </c:pt>
                <c:pt idx="383">
                  <c:v>43999</c:v>
                </c:pt>
                <c:pt idx="384">
                  <c:v>43998</c:v>
                </c:pt>
                <c:pt idx="385">
                  <c:v>43997</c:v>
                </c:pt>
                <c:pt idx="386">
                  <c:v>43994</c:v>
                </c:pt>
                <c:pt idx="387">
                  <c:v>43993</c:v>
                </c:pt>
                <c:pt idx="388">
                  <c:v>43992</c:v>
                </c:pt>
                <c:pt idx="389">
                  <c:v>43991</c:v>
                </c:pt>
                <c:pt idx="390">
                  <c:v>43990</c:v>
                </c:pt>
                <c:pt idx="391">
                  <c:v>43987</c:v>
                </c:pt>
                <c:pt idx="392">
                  <c:v>43986</c:v>
                </c:pt>
                <c:pt idx="393">
                  <c:v>43985</c:v>
                </c:pt>
                <c:pt idx="394">
                  <c:v>43984</c:v>
                </c:pt>
                <c:pt idx="395">
                  <c:v>43983</c:v>
                </c:pt>
                <c:pt idx="396">
                  <c:v>43980</c:v>
                </c:pt>
                <c:pt idx="397">
                  <c:v>43979</c:v>
                </c:pt>
                <c:pt idx="398">
                  <c:v>43978</c:v>
                </c:pt>
                <c:pt idx="399">
                  <c:v>43977</c:v>
                </c:pt>
                <c:pt idx="400">
                  <c:v>43973</c:v>
                </c:pt>
                <c:pt idx="401">
                  <c:v>43972</c:v>
                </c:pt>
                <c:pt idx="402">
                  <c:v>43971</c:v>
                </c:pt>
                <c:pt idx="403">
                  <c:v>43970</c:v>
                </c:pt>
                <c:pt idx="404">
                  <c:v>43969</c:v>
                </c:pt>
                <c:pt idx="405">
                  <c:v>43966</c:v>
                </c:pt>
                <c:pt idx="406">
                  <c:v>43965</c:v>
                </c:pt>
                <c:pt idx="407">
                  <c:v>43964</c:v>
                </c:pt>
                <c:pt idx="408">
                  <c:v>43963</c:v>
                </c:pt>
                <c:pt idx="409">
                  <c:v>43962</c:v>
                </c:pt>
                <c:pt idx="410">
                  <c:v>43959</c:v>
                </c:pt>
                <c:pt idx="411">
                  <c:v>43958</c:v>
                </c:pt>
                <c:pt idx="412">
                  <c:v>43957</c:v>
                </c:pt>
                <c:pt idx="413">
                  <c:v>43956</c:v>
                </c:pt>
                <c:pt idx="414">
                  <c:v>43955</c:v>
                </c:pt>
                <c:pt idx="415">
                  <c:v>43952</c:v>
                </c:pt>
                <c:pt idx="416">
                  <c:v>43951</c:v>
                </c:pt>
                <c:pt idx="417">
                  <c:v>43950</c:v>
                </c:pt>
                <c:pt idx="418">
                  <c:v>43949</c:v>
                </c:pt>
                <c:pt idx="419">
                  <c:v>43948</c:v>
                </c:pt>
                <c:pt idx="420">
                  <c:v>43945</c:v>
                </c:pt>
                <c:pt idx="421">
                  <c:v>43944</c:v>
                </c:pt>
                <c:pt idx="422">
                  <c:v>43943</c:v>
                </c:pt>
                <c:pt idx="423">
                  <c:v>43942</c:v>
                </c:pt>
                <c:pt idx="424">
                  <c:v>43941</c:v>
                </c:pt>
                <c:pt idx="425">
                  <c:v>43938</c:v>
                </c:pt>
                <c:pt idx="426">
                  <c:v>43937</c:v>
                </c:pt>
                <c:pt idx="427">
                  <c:v>43936</c:v>
                </c:pt>
                <c:pt idx="428">
                  <c:v>43935</c:v>
                </c:pt>
                <c:pt idx="429">
                  <c:v>43934</c:v>
                </c:pt>
                <c:pt idx="430">
                  <c:v>43930</c:v>
                </c:pt>
                <c:pt idx="431">
                  <c:v>43929</c:v>
                </c:pt>
                <c:pt idx="432">
                  <c:v>43928</c:v>
                </c:pt>
                <c:pt idx="433">
                  <c:v>43927</c:v>
                </c:pt>
                <c:pt idx="434">
                  <c:v>43924</c:v>
                </c:pt>
                <c:pt idx="435">
                  <c:v>43923</c:v>
                </c:pt>
                <c:pt idx="436">
                  <c:v>43922</c:v>
                </c:pt>
                <c:pt idx="437">
                  <c:v>43921</c:v>
                </c:pt>
                <c:pt idx="438">
                  <c:v>43920</c:v>
                </c:pt>
                <c:pt idx="439">
                  <c:v>43917</c:v>
                </c:pt>
                <c:pt idx="440">
                  <c:v>43916</c:v>
                </c:pt>
                <c:pt idx="441">
                  <c:v>43915</c:v>
                </c:pt>
                <c:pt idx="442">
                  <c:v>43914</c:v>
                </c:pt>
                <c:pt idx="443">
                  <c:v>43913</c:v>
                </c:pt>
                <c:pt idx="444">
                  <c:v>43910</c:v>
                </c:pt>
                <c:pt idx="445">
                  <c:v>43909</c:v>
                </c:pt>
                <c:pt idx="446">
                  <c:v>43908</c:v>
                </c:pt>
                <c:pt idx="447">
                  <c:v>43907</c:v>
                </c:pt>
                <c:pt idx="448">
                  <c:v>43906</c:v>
                </c:pt>
                <c:pt idx="449">
                  <c:v>43903</c:v>
                </c:pt>
                <c:pt idx="450">
                  <c:v>43902</c:v>
                </c:pt>
                <c:pt idx="451">
                  <c:v>43901</c:v>
                </c:pt>
                <c:pt idx="452">
                  <c:v>43900</c:v>
                </c:pt>
                <c:pt idx="453">
                  <c:v>43899</c:v>
                </c:pt>
                <c:pt idx="454">
                  <c:v>43896</c:v>
                </c:pt>
                <c:pt idx="455">
                  <c:v>43895</c:v>
                </c:pt>
                <c:pt idx="456">
                  <c:v>43894</c:v>
                </c:pt>
                <c:pt idx="457">
                  <c:v>43893</c:v>
                </c:pt>
                <c:pt idx="458">
                  <c:v>43892</c:v>
                </c:pt>
                <c:pt idx="459">
                  <c:v>43889</c:v>
                </c:pt>
                <c:pt idx="460">
                  <c:v>43888</c:v>
                </c:pt>
                <c:pt idx="461">
                  <c:v>43887</c:v>
                </c:pt>
                <c:pt idx="462">
                  <c:v>43886</c:v>
                </c:pt>
                <c:pt idx="463">
                  <c:v>43885</c:v>
                </c:pt>
                <c:pt idx="464">
                  <c:v>43882</c:v>
                </c:pt>
                <c:pt idx="465">
                  <c:v>43881</c:v>
                </c:pt>
                <c:pt idx="466">
                  <c:v>43880</c:v>
                </c:pt>
                <c:pt idx="467">
                  <c:v>43879</c:v>
                </c:pt>
                <c:pt idx="468">
                  <c:v>43875</c:v>
                </c:pt>
                <c:pt idx="469">
                  <c:v>43874</c:v>
                </c:pt>
                <c:pt idx="470">
                  <c:v>43873</c:v>
                </c:pt>
                <c:pt idx="471">
                  <c:v>43872</c:v>
                </c:pt>
                <c:pt idx="472">
                  <c:v>43871</c:v>
                </c:pt>
                <c:pt idx="473">
                  <c:v>43868</c:v>
                </c:pt>
                <c:pt idx="474">
                  <c:v>43867</c:v>
                </c:pt>
                <c:pt idx="475">
                  <c:v>43866</c:v>
                </c:pt>
                <c:pt idx="476">
                  <c:v>43865</c:v>
                </c:pt>
                <c:pt idx="477">
                  <c:v>43864</c:v>
                </c:pt>
                <c:pt idx="478">
                  <c:v>43861</c:v>
                </c:pt>
                <c:pt idx="479">
                  <c:v>43860</c:v>
                </c:pt>
                <c:pt idx="480">
                  <c:v>43859</c:v>
                </c:pt>
                <c:pt idx="481">
                  <c:v>43858</c:v>
                </c:pt>
                <c:pt idx="482">
                  <c:v>43857</c:v>
                </c:pt>
                <c:pt idx="483">
                  <c:v>43854</c:v>
                </c:pt>
                <c:pt idx="484">
                  <c:v>43853</c:v>
                </c:pt>
                <c:pt idx="485">
                  <c:v>43852</c:v>
                </c:pt>
                <c:pt idx="486">
                  <c:v>43851</c:v>
                </c:pt>
                <c:pt idx="487">
                  <c:v>43847</c:v>
                </c:pt>
                <c:pt idx="488">
                  <c:v>43846</c:v>
                </c:pt>
                <c:pt idx="489">
                  <c:v>43845</c:v>
                </c:pt>
                <c:pt idx="490">
                  <c:v>43844</c:v>
                </c:pt>
                <c:pt idx="491">
                  <c:v>43843</c:v>
                </c:pt>
                <c:pt idx="492">
                  <c:v>43840</c:v>
                </c:pt>
                <c:pt idx="493">
                  <c:v>43839</c:v>
                </c:pt>
                <c:pt idx="494">
                  <c:v>43838</c:v>
                </c:pt>
                <c:pt idx="495">
                  <c:v>43837</c:v>
                </c:pt>
                <c:pt idx="496">
                  <c:v>43836</c:v>
                </c:pt>
                <c:pt idx="497">
                  <c:v>43833</c:v>
                </c:pt>
                <c:pt idx="498">
                  <c:v>43832</c:v>
                </c:pt>
                <c:pt idx="499">
                  <c:v>43830</c:v>
                </c:pt>
                <c:pt idx="500">
                  <c:v>43829</c:v>
                </c:pt>
                <c:pt idx="501">
                  <c:v>43826</c:v>
                </c:pt>
                <c:pt idx="502">
                  <c:v>43825</c:v>
                </c:pt>
                <c:pt idx="503">
                  <c:v>43823</c:v>
                </c:pt>
                <c:pt idx="504">
                  <c:v>43822</c:v>
                </c:pt>
                <c:pt idx="505">
                  <c:v>43819</c:v>
                </c:pt>
                <c:pt idx="506">
                  <c:v>43818</c:v>
                </c:pt>
                <c:pt idx="507">
                  <c:v>43817</c:v>
                </c:pt>
                <c:pt idx="508">
                  <c:v>43816</c:v>
                </c:pt>
                <c:pt idx="509">
                  <c:v>43815</c:v>
                </c:pt>
                <c:pt idx="510">
                  <c:v>43812</c:v>
                </c:pt>
                <c:pt idx="511">
                  <c:v>43811</c:v>
                </c:pt>
                <c:pt idx="512">
                  <c:v>43810</c:v>
                </c:pt>
                <c:pt idx="513">
                  <c:v>43809</c:v>
                </c:pt>
                <c:pt idx="514">
                  <c:v>43808</c:v>
                </c:pt>
                <c:pt idx="515">
                  <c:v>43805</c:v>
                </c:pt>
                <c:pt idx="516">
                  <c:v>43804</c:v>
                </c:pt>
                <c:pt idx="517">
                  <c:v>43803</c:v>
                </c:pt>
                <c:pt idx="518">
                  <c:v>43802</c:v>
                </c:pt>
                <c:pt idx="519">
                  <c:v>43801</c:v>
                </c:pt>
                <c:pt idx="520">
                  <c:v>43796</c:v>
                </c:pt>
                <c:pt idx="521">
                  <c:v>43795</c:v>
                </c:pt>
                <c:pt idx="522">
                  <c:v>43794</c:v>
                </c:pt>
                <c:pt idx="523">
                  <c:v>43791</c:v>
                </c:pt>
                <c:pt idx="524">
                  <c:v>43790</c:v>
                </c:pt>
                <c:pt idx="525">
                  <c:v>43789</c:v>
                </c:pt>
                <c:pt idx="526">
                  <c:v>43788</c:v>
                </c:pt>
                <c:pt idx="527">
                  <c:v>43787</c:v>
                </c:pt>
                <c:pt idx="528">
                  <c:v>43784</c:v>
                </c:pt>
                <c:pt idx="529">
                  <c:v>43783</c:v>
                </c:pt>
                <c:pt idx="530">
                  <c:v>43782</c:v>
                </c:pt>
                <c:pt idx="531">
                  <c:v>43781</c:v>
                </c:pt>
                <c:pt idx="532">
                  <c:v>43780</c:v>
                </c:pt>
                <c:pt idx="533">
                  <c:v>43777</c:v>
                </c:pt>
                <c:pt idx="534">
                  <c:v>43776</c:v>
                </c:pt>
                <c:pt idx="535">
                  <c:v>43775</c:v>
                </c:pt>
                <c:pt idx="536">
                  <c:v>43774</c:v>
                </c:pt>
                <c:pt idx="537">
                  <c:v>43773</c:v>
                </c:pt>
                <c:pt idx="538">
                  <c:v>43770</c:v>
                </c:pt>
                <c:pt idx="539">
                  <c:v>43769</c:v>
                </c:pt>
                <c:pt idx="540">
                  <c:v>43768</c:v>
                </c:pt>
                <c:pt idx="541">
                  <c:v>43767</c:v>
                </c:pt>
                <c:pt idx="542">
                  <c:v>43766</c:v>
                </c:pt>
                <c:pt idx="543">
                  <c:v>43763</c:v>
                </c:pt>
                <c:pt idx="544">
                  <c:v>43762</c:v>
                </c:pt>
                <c:pt idx="545">
                  <c:v>43761</c:v>
                </c:pt>
                <c:pt idx="546">
                  <c:v>43760</c:v>
                </c:pt>
                <c:pt idx="547">
                  <c:v>43759</c:v>
                </c:pt>
                <c:pt idx="548">
                  <c:v>43756</c:v>
                </c:pt>
                <c:pt idx="549">
                  <c:v>43755</c:v>
                </c:pt>
                <c:pt idx="550">
                  <c:v>43754</c:v>
                </c:pt>
                <c:pt idx="551">
                  <c:v>43753</c:v>
                </c:pt>
                <c:pt idx="552">
                  <c:v>43752</c:v>
                </c:pt>
                <c:pt idx="553">
                  <c:v>43749</c:v>
                </c:pt>
                <c:pt idx="554">
                  <c:v>43748</c:v>
                </c:pt>
                <c:pt idx="555">
                  <c:v>43747</c:v>
                </c:pt>
                <c:pt idx="556">
                  <c:v>43746</c:v>
                </c:pt>
                <c:pt idx="557">
                  <c:v>43745</c:v>
                </c:pt>
                <c:pt idx="558">
                  <c:v>43742</c:v>
                </c:pt>
                <c:pt idx="559">
                  <c:v>43741</c:v>
                </c:pt>
                <c:pt idx="560">
                  <c:v>43740</c:v>
                </c:pt>
                <c:pt idx="561">
                  <c:v>43739</c:v>
                </c:pt>
                <c:pt idx="562">
                  <c:v>43738</c:v>
                </c:pt>
                <c:pt idx="563">
                  <c:v>43735</c:v>
                </c:pt>
                <c:pt idx="564">
                  <c:v>43734</c:v>
                </c:pt>
                <c:pt idx="565">
                  <c:v>43733</c:v>
                </c:pt>
                <c:pt idx="566">
                  <c:v>43732</c:v>
                </c:pt>
                <c:pt idx="567">
                  <c:v>43731</c:v>
                </c:pt>
                <c:pt idx="568">
                  <c:v>43728</c:v>
                </c:pt>
                <c:pt idx="569">
                  <c:v>43727</c:v>
                </c:pt>
                <c:pt idx="570">
                  <c:v>43726</c:v>
                </c:pt>
                <c:pt idx="571">
                  <c:v>43725</c:v>
                </c:pt>
                <c:pt idx="572">
                  <c:v>43724</c:v>
                </c:pt>
                <c:pt idx="573">
                  <c:v>43721</c:v>
                </c:pt>
                <c:pt idx="574">
                  <c:v>43720</c:v>
                </c:pt>
                <c:pt idx="575">
                  <c:v>43719</c:v>
                </c:pt>
                <c:pt idx="576">
                  <c:v>43718</c:v>
                </c:pt>
                <c:pt idx="577">
                  <c:v>43717</c:v>
                </c:pt>
                <c:pt idx="578">
                  <c:v>43714</c:v>
                </c:pt>
                <c:pt idx="579">
                  <c:v>43713</c:v>
                </c:pt>
                <c:pt idx="580">
                  <c:v>43712</c:v>
                </c:pt>
                <c:pt idx="581">
                  <c:v>43711</c:v>
                </c:pt>
                <c:pt idx="582">
                  <c:v>43710</c:v>
                </c:pt>
                <c:pt idx="583">
                  <c:v>43707</c:v>
                </c:pt>
                <c:pt idx="584">
                  <c:v>43706</c:v>
                </c:pt>
                <c:pt idx="585">
                  <c:v>43705</c:v>
                </c:pt>
                <c:pt idx="586">
                  <c:v>43704</c:v>
                </c:pt>
                <c:pt idx="587">
                  <c:v>43703</c:v>
                </c:pt>
                <c:pt idx="588">
                  <c:v>43700</c:v>
                </c:pt>
                <c:pt idx="589">
                  <c:v>43699</c:v>
                </c:pt>
                <c:pt idx="590">
                  <c:v>43698</c:v>
                </c:pt>
                <c:pt idx="591">
                  <c:v>43697</c:v>
                </c:pt>
                <c:pt idx="592">
                  <c:v>43696</c:v>
                </c:pt>
                <c:pt idx="593">
                  <c:v>43693</c:v>
                </c:pt>
                <c:pt idx="594">
                  <c:v>43692</c:v>
                </c:pt>
                <c:pt idx="595">
                  <c:v>43691</c:v>
                </c:pt>
                <c:pt idx="596">
                  <c:v>43690</c:v>
                </c:pt>
                <c:pt idx="597">
                  <c:v>43689</c:v>
                </c:pt>
                <c:pt idx="598">
                  <c:v>43686</c:v>
                </c:pt>
                <c:pt idx="599">
                  <c:v>43685</c:v>
                </c:pt>
                <c:pt idx="600">
                  <c:v>43684</c:v>
                </c:pt>
                <c:pt idx="601">
                  <c:v>43683</c:v>
                </c:pt>
                <c:pt idx="602">
                  <c:v>43682</c:v>
                </c:pt>
                <c:pt idx="603">
                  <c:v>43679</c:v>
                </c:pt>
                <c:pt idx="604">
                  <c:v>43678</c:v>
                </c:pt>
                <c:pt idx="605">
                  <c:v>43677</c:v>
                </c:pt>
                <c:pt idx="606">
                  <c:v>43676</c:v>
                </c:pt>
                <c:pt idx="607">
                  <c:v>43675</c:v>
                </c:pt>
                <c:pt idx="608">
                  <c:v>43672</c:v>
                </c:pt>
                <c:pt idx="609">
                  <c:v>43671</c:v>
                </c:pt>
                <c:pt idx="610">
                  <c:v>43670</c:v>
                </c:pt>
                <c:pt idx="611">
                  <c:v>43669</c:v>
                </c:pt>
                <c:pt idx="612">
                  <c:v>43668</c:v>
                </c:pt>
                <c:pt idx="613">
                  <c:v>43665</c:v>
                </c:pt>
                <c:pt idx="614">
                  <c:v>43664</c:v>
                </c:pt>
                <c:pt idx="615">
                  <c:v>43663</c:v>
                </c:pt>
                <c:pt idx="616">
                  <c:v>43662</c:v>
                </c:pt>
                <c:pt idx="617">
                  <c:v>43661</c:v>
                </c:pt>
                <c:pt idx="618">
                  <c:v>43658</c:v>
                </c:pt>
                <c:pt idx="619">
                  <c:v>43657</c:v>
                </c:pt>
                <c:pt idx="620">
                  <c:v>43656</c:v>
                </c:pt>
                <c:pt idx="621">
                  <c:v>43655</c:v>
                </c:pt>
                <c:pt idx="622">
                  <c:v>43654</c:v>
                </c:pt>
                <c:pt idx="623">
                  <c:v>43651</c:v>
                </c:pt>
                <c:pt idx="624">
                  <c:v>43650</c:v>
                </c:pt>
                <c:pt idx="625">
                  <c:v>43649</c:v>
                </c:pt>
                <c:pt idx="626">
                  <c:v>43648</c:v>
                </c:pt>
                <c:pt idx="627">
                  <c:v>43647</c:v>
                </c:pt>
                <c:pt idx="628">
                  <c:v>43644</c:v>
                </c:pt>
                <c:pt idx="629">
                  <c:v>43643</c:v>
                </c:pt>
                <c:pt idx="630">
                  <c:v>43642</c:v>
                </c:pt>
                <c:pt idx="631">
                  <c:v>43641</c:v>
                </c:pt>
                <c:pt idx="632">
                  <c:v>43640</c:v>
                </c:pt>
                <c:pt idx="633">
                  <c:v>43637</c:v>
                </c:pt>
                <c:pt idx="634">
                  <c:v>43636</c:v>
                </c:pt>
                <c:pt idx="635">
                  <c:v>43635</c:v>
                </c:pt>
                <c:pt idx="636">
                  <c:v>43634</c:v>
                </c:pt>
                <c:pt idx="637">
                  <c:v>43633</c:v>
                </c:pt>
                <c:pt idx="638">
                  <c:v>43630</c:v>
                </c:pt>
                <c:pt idx="639">
                  <c:v>43629</c:v>
                </c:pt>
                <c:pt idx="640">
                  <c:v>43628</c:v>
                </c:pt>
                <c:pt idx="641">
                  <c:v>43627</c:v>
                </c:pt>
                <c:pt idx="642">
                  <c:v>43626</c:v>
                </c:pt>
                <c:pt idx="643">
                  <c:v>43623</c:v>
                </c:pt>
                <c:pt idx="644">
                  <c:v>43622</c:v>
                </c:pt>
                <c:pt idx="645">
                  <c:v>43621</c:v>
                </c:pt>
                <c:pt idx="646">
                  <c:v>43620</c:v>
                </c:pt>
                <c:pt idx="647">
                  <c:v>43619</c:v>
                </c:pt>
                <c:pt idx="648">
                  <c:v>43616</c:v>
                </c:pt>
                <c:pt idx="649">
                  <c:v>43615</c:v>
                </c:pt>
                <c:pt idx="650">
                  <c:v>43614</c:v>
                </c:pt>
                <c:pt idx="651">
                  <c:v>43613</c:v>
                </c:pt>
                <c:pt idx="652">
                  <c:v>43612</c:v>
                </c:pt>
                <c:pt idx="653">
                  <c:v>43609</c:v>
                </c:pt>
                <c:pt idx="654">
                  <c:v>43608</c:v>
                </c:pt>
                <c:pt idx="655">
                  <c:v>43607</c:v>
                </c:pt>
                <c:pt idx="656">
                  <c:v>43606</c:v>
                </c:pt>
                <c:pt idx="657">
                  <c:v>43605</c:v>
                </c:pt>
                <c:pt idx="658">
                  <c:v>43602</c:v>
                </c:pt>
                <c:pt idx="659">
                  <c:v>43601</c:v>
                </c:pt>
                <c:pt idx="660">
                  <c:v>43600</c:v>
                </c:pt>
                <c:pt idx="661">
                  <c:v>43599</c:v>
                </c:pt>
                <c:pt idx="662">
                  <c:v>43598</c:v>
                </c:pt>
                <c:pt idx="663">
                  <c:v>43595</c:v>
                </c:pt>
                <c:pt idx="664">
                  <c:v>43594</c:v>
                </c:pt>
                <c:pt idx="665">
                  <c:v>43593</c:v>
                </c:pt>
                <c:pt idx="666">
                  <c:v>43592</c:v>
                </c:pt>
                <c:pt idx="667">
                  <c:v>43591</c:v>
                </c:pt>
                <c:pt idx="668">
                  <c:v>43588</c:v>
                </c:pt>
                <c:pt idx="669">
                  <c:v>43587</c:v>
                </c:pt>
                <c:pt idx="670">
                  <c:v>43586</c:v>
                </c:pt>
                <c:pt idx="671">
                  <c:v>43585</c:v>
                </c:pt>
                <c:pt idx="672">
                  <c:v>43584</c:v>
                </c:pt>
                <c:pt idx="673">
                  <c:v>43581</c:v>
                </c:pt>
                <c:pt idx="674">
                  <c:v>43580</c:v>
                </c:pt>
                <c:pt idx="675">
                  <c:v>43579</c:v>
                </c:pt>
                <c:pt idx="676">
                  <c:v>43578</c:v>
                </c:pt>
                <c:pt idx="677">
                  <c:v>43577</c:v>
                </c:pt>
                <c:pt idx="678">
                  <c:v>43574</c:v>
                </c:pt>
                <c:pt idx="679">
                  <c:v>43573</c:v>
                </c:pt>
                <c:pt idx="680">
                  <c:v>43572</c:v>
                </c:pt>
                <c:pt idx="681">
                  <c:v>43571</c:v>
                </c:pt>
                <c:pt idx="682">
                  <c:v>43570</c:v>
                </c:pt>
                <c:pt idx="683">
                  <c:v>43567</c:v>
                </c:pt>
                <c:pt idx="684">
                  <c:v>43566</c:v>
                </c:pt>
                <c:pt idx="685">
                  <c:v>43565</c:v>
                </c:pt>
                <c:pt idx="686">
                  <c:v>43564</c:v>
                </c:pt>
                <c:pt idx="687">
                  <c:v>43563</c:v>
                </c:pt>
                <c:pt idx="688">
                  <c:v>43560</c:v>
                </c:pt>
                <c:pt idx="689">
                  <c:v>43559</c:v>
                </c:pt>
                <c:pt idx="690">
                  <c:v>43558</c:v>
                </c:pt>
                <c:pt idx="691">
                  <c:v>43557</c:v>
                </c:pt>
                <c:pt idx="692">
                  <c:v>43556</c:v>
                </c:pt>
                <c:pt idx="693">
                  <c:v>43553</c:v>
                </c:pt>
                <c:pt idx="694">
                  <c:v>43552</c:v>
                </c:pt>
                <c:pt idx="695">
                  <c:v>43551</c:v>
                </c:pt>
                <c:pt idx="696">
                  <c:v>43550</c:v>
                </c:pt>
                <c:pt idx="697">
                  <c:v>43549</c:v>
                </c:pt>
                <c:pt idx="698">
                  <c:v>43546</c:v>
                </c:pt>
                <c:pt idx="699">
                  <c:v>43545</c:v>
                </c:pt>
                <c:pt idx="700">
                  <c:v>43544</c:v>
                </c:pt>
                <c:pt idx="701">
                  <c:v>43543</c:v>
                </c:pt>
                <c:pt idx="702">
                  <c:v>43542</c:v>
                </c:pt>
                <c:pt idx="703">
                  <c:v>43539</c:v>
                </c:pt>
                <c:pt idx="704">
                  <c:v>43538</c:v>
                </c:pt>
                <c:pt idx="705">
                  <c:v>43537</c:v>
                </c:pt>
                <c:pt idx="706">
                  <c:v>43536</c:v>
                </c:pt>
                <c:pt idx="707">
                  <c:v>43535</c:v>
                </c:pt>
                <c:pt idx="708">
                  <c:v>43532</c:v>
                </c:pt>
                <c:pt idx="709">
                  <c:v>43531</c:v>
                </c:pt>
                <c:pt idx="710">
                  <c:v>43530</c:v>
                </c:pt>
                <c:pt idx="711">
                  <c:v>43529</c:v>
                </c:pt>
                <c:pt idx="712">
                  <c:v>43528</c:v>
                </c:pt>
                <c:pt idx="713">
                  <c:v>43525</c:v>
                </c:pt>
                <c:pt idx="714">
                  <c:v>43524</c:v>
                </c:pt>
                <c:pt idx="715">
                  <c:v>43523</c:v>
                </c:pt>
                <c:pt idx="716">
                  <c:v>43522</c:v>
                </c:pt>
                <c:pt idx="717">
                  <c:v>43521</c:v>
                </c:pt>
                <c:pt idx="718">
                  <c:v>43518</c:v>
                </c:pt>
                <c:pt idx="719">
                  <c:v>43517</c:v>
                </c:pt>
                <c:pt idx="720">
                  <c:v>43516</c:v>
                </c:pt>
                <c:pt idx="721">
                  <c:v>43515</c:v>
                </c:pt>
                <c:pt idx="722">
                  <c:v>43514</c:v>
                </c:pt>
                <c:pt idx="723">
                  <c:v>43511</c:v>
                </c:pt>
                <c:pt idx="724">
                  <c:v>43510</c:v>
                </c:pt>
                <c:pt idx="725">
                  <c:v>43509</c:v>
                </c:pt>
                <c:pt idx="726">
                  <c:v>43508</c:v>
                </c:pt>
                <c:pt idx="727">
                  <c:v>43507</c:v>
                </c:pt>
                <c:pt idx="728">
                  <c:v>43504</c:v>
                </c:pt>
                <c:pt idx="729">
                  <c:v>43503</c:v>
                </c:pt>
                <c:pt idx="730">
                  <c:v>43502</c:v>
                </c:pt>
                <c:pt idx="731">
                  <c:v>43501</c:v>
                </c:pt>
                <c:pt idx="732">
                  <c:v>43500</c:v>
                </c:pt>
                <c:pt idx="733">
                  <c:v>43497</c:v>
                </c:pt>
                <c:pt idx="734">
                  <c:v>43496</c:v>
                </c:pt>
                <c:pt idx="735">
                  <c:v>43495</c:v>
                </c:pt>
                <c:pt idx="736">
                  <c:v>43494</c:v>
                </c:pt>
                <c:pt idx="737">
                  <c:v>43493</c:v>
                </c:pt>
                <c:pt idx="738">
                  <c:v>43490</c:v>
                </c:pt>
                <c:pt idx="739">
                  <c:v>43489</c:v>
                </c:pt>
                <c:pt idx="740">
                  <c:v>43488</c:v>
                </c:pt>
                <c:pt idx="741">
                  <c:v>43487</c:v>
                </c:pt>
                <c:pt idx="742">
                  <c:v>43486</c:v>
                </c:pt>
                <c:pt idx="743">
                  <c:v>43483</c:v>
                </c:pt>
                <c:pt idx="744">
                  <c:v>43482</c:v>
                </c:pt>
                <c:pt idx="745">
                  <c:v>43481</c:v>
                </c:pt>
                <c:pt idx="746">
                  <c:v>43480</c:v>
                </c:pt>
                <c:pt idx="747">
                  <c:v>43479</c:v>
                </c:pt>
                <c:pt idx="748">
                  <c:v>43476</c:v>
                </c:pt>
                <c:pt idx="749">
                  <c:v>43475</c:v>
                </c:pt>
                <c:pt idx="750">
                  <c:v>43474</c:v>
                </c:pt>
                <c:pt idx="751">
                  <c:v>43473</c:v>
                </c:pt>
                <c:pt idx="752">
                  <c:v>43472</c:v>
                </c:pt>
                <c:pt idx="753">
                  <c:v>43469</c:v>
                </c:pt>
                <c:pt idx="754">
                  <c:v>43468</c:v>
                </c:pt>
                <c:pt idx="755">
                  <c:v>43467</c:v>
                </c:pt>
                <c:pt idx="756">
                  <c:v>43462</c:v>
                </c:pt>
                <c:pt idx="757">
                  <c:v>43461</c:v>
                </c:pt>
                <c:pt idx="758">
                  <c:v>43460</c:v>
                </c:pt>
                <c:pt idx="759">
                  <c:v>43455</c:v>
                </c:pt>
                <c:pt idx="760">
                  <c:v>43454</c:v>
                </c:pt>
                <c:pt idx="761">
                  <c:v>43453</c:v>
                </c:pt>
                <c:pt idx="762">
                  <c:v>43452</c:v>
                </c:pt>
                <c:pt idx="763">
                  <c:v>43451</c:v>
                </c:pt>
                <c:pt idx="764">
                  <c:v>43448</c:v>
                </c:pt>
                <c:pt idx="765">
                  <c:v>43447</c:v>
                </c:pt>
                <c:pt idx="766">
                  <c:v>43446</c:v>
                </c:pt>
                <c:pt idx="767">
                  <c:v>43445</c:v>
                </c:pt>
                <c:pt idx="768">
                  <c:v>43444</c:v>
                </c:pt>
                <c:pt idx="769">
                  <c:v>43441</c:v>
                </c:pt>
                <c:pt idx="770">
                  <c:v>43440</c:v>
                </c:pt>
                <c:pt idx="771">
                  <c:v>43439</c:v>
                </c:pt>
                <c:pt idx="772">
                  <c:v>43438</c:v>
                </c:pt>
                <c:pt idx="773">
                  <c:v>43437</c:v>
                </c:pt>
                <c:pt idx="774">
                  <c:v>43434</c:v>
                </c:pt>
                <c:pt idx="775">
                  <c:v>43433</c:v>
                </c:pt>
                <c:pt idx="776">
                  <c:v>43432</c:v>
                </c:pt>
                <c:pt idx="777">
                  <c:v>43431</c:v>
                </c:pt>
                <c:pt idx="778">
                  <c:v>43430</c:v>
                </c:pt>
                <c:pt idx="779">
                  <c:v>43425</c:v>
                </c:pt>
                <c:pt idx="780">
                  <c:v>43424</c:v>
                </c:pt>
                <c:pt idx="781">
                  <c:v>43423</c:v>
                </c:pt>
                <c:pt idx="782">
                  <c:v>43420</c:v>
                </c:pt>
                <c:pt idx="783">
                  <c:v>43419</c:v>
                </c:pt>
                <c:pt idx="784">
                  <c:v>43418</c:v>
                </c:pt>
                <c:pt idx="785">
                  <c:v>43417</c:v>
                </c:pt>
                <c:pt idx="786">
                  <c:v>43416</c:v>
                </c:pt>
                <c:pt idx="787">
                  <c:v>43413</c:v>
                </c:pt>
                <c:pt idx="788">
                  <c:v>43412</c:v>
                </c:pt>
                <c:pt idx="789">
                  <c:v>43411</c:v>
                </c:pt>
                <c:pt idx="790">
                  <c:v>43410</c:v>
                </c:pt>
                <c:pt idx="791">
                  <c:v>43409</c:v>
                </c:pt>
                <c:pt idx="792">
                  <c:v>43406</c:v>
                </c:pt>
                <c:pt idx="793">
                  <c:v>43405</c:v>
                </c:pt>
                <c:pt idx="794">
                  <c:v>43404</c:v>
                </c:pt>
                <c:pt idx="795">
                  <c:v>43403</c:v>
                </c:pt>
                <c:pt idx="796">
                  <c:v>43402</c:v>
                </c:pt>
                <c:pt idx="797">
                  <c:v>43399</c:v>
                </c:pt>
                <c:pt idx="798">
                  <c:v>43398</c:v>
                </c:pt>
                <c:pt idx="799">
                  <c:v>43397</c:v>
                </c:pt>
                <c:pt idx="800">
                  <c:v>43396</c:v>
                </c:pt>
                <c:pt idx="801">
                  <c:v>43395</c:v>
                </c:pt>
                <c:pt idx="802">
                  <c:v>43392</c:v>
                </c:pt>
                <c:pt idx="803">
                  <c:v>43391</c:v>
                </c:pt>
                <c:pt idx="804">
                  <c:v>43390</c:v>
                </c:pt>
                <c:pt idx="805">
                  <c:v>43389</c:v>
                </c:pt>
                <c:pt idx="806">
                  <c:v>43388</c:v>
                </c:pt>
                <c:pt idx="807">
                  <c:v>43385</c:v>
                </c:pt>
                <c:pt idx="808">
                  <c:v>43384</c:v>
                </c:pt>
                <c:pt idx="809">
                  <c:v>43383</c:v>
                </c:pt>
                <c:pt idx="810">
                  <c:v>43382</c:v>
                </c:pt>
                <c:pt idx="811">
                  <c:v>43381</c:v>
                </c:pt>
                <c:pt idx="812">
                  <c:v>43378</c:v>
                </c:pt>
                <c:pt idx="813">
                  <c:v>43377</c:v>
                </c:pt>
                <c:pt idx="814">
                  <c:v>43376</c:v>
                </c:pt>
                <c:pt idx="815">
                  <c:v>43375</c:v>
                </c:pt>
                <c:pt idx="816">
                  <c:v>43374</c:v>
                </c:pt>
                <c:pt idx="817">
                  <c:v>43371</c:v>
                </c:pt>
                <c:pt idx="818">
                  <c:v>43370</c:v>
                </c:pt>
                <c:pt idx="819">
                  <c:v>43369</c:v>
                </c:pt>
                <c:pt idx="820">
                  <c:v>43368</c:v>
                </c:pt>
                <c:pt idx="821">
                  <c:v>43367</c:v>
                </c:pt>
                <c:pt idx="822">
                  <c:v>43364</c:v>
                </c:pt>
                <c:pt idx="823">
                  <c:v>43363</c:v>
                </c:pt>
                <c:pt idx="824">
                  <c:v>43362</c:v>
                </c:pt>
                <c:pt idx="825">
                  <c:v>43361</c:v>
                </c:pt>
                <c:pt idx="826">
                  <c:v>43360</c:v>
                </c:pt>
                <c:pt idx="827">
                  <c:v>43357</c:v>
                </c:pt>
                <c:pt idx="828">
                  <c:v>43356</c:v>
                </c:pt>
                <c:pt idx="829">
                  <c:v>43355</c:v>
                </c:pt>
                <c:pt idx="830">
                  <c:v>43354</c:v>
                </c:pt>
                <c:pt idx="831">
                  <c:v>43353</c:v>
                </c:pt>
                <c:pt idx="832">
                  <c:v>43350</c:v>
                </c:pt>
                <c:pt idx="833">
                  <c:v>43349</c:v>
                </c:pt>
                <c:pt idx="834">
                  <c:v>43348</c:v>
                </c:pt>
                <c:pt idx="835">
                  <c:v>43347</c:v>
                </c:pt>
                <c:pt idx="836">
                  <c:v>43343</c:v>
                </c:pt>
                <c:pt idx="837">
                  <c:v>43342</c:v>
                </c:pt>
                <c:pt idx="838">
                  <c:v>43341</c:v>
                </c:pt>
                <c:pt idx="839">
                  <c:v>43340</c:v>
                </c:pt>
                <c:pt idx="840">
                  <c:v>43339</c:v>
                </c:pt>
                <c:pt idx="841">
                  <c:v>43336</c:v>
                </c:pt>
                <c:pt idx="842">
                  <c:v>43335</c:v>
                </c:pt>
                <c:pt idx="843">
                  <c:v>43334</c:v>
                </c:pt>
                <c:pt idx="844">
                  <c:v>43333</c:v>
                </c:pt>
                <c:pt idx="845">
                  <c:v>43332</c:v>
                </c:pt>
                <c:pt idx="846">
                  <c:v>43329</c:v>
                </c:pt>
                <c:pt idx="847">
                  <c:v>43328</c:v>
                </c:pt>
                <c:pt idx="848">
                  <c:v>43327</c:v>
                </c:pt>
                <c:pt idx="849">
                  <c:v>43326</c:v>
                </c:pt>
                <c:pt idx="850">
                  <c:v>43325</c:v>
                </c:pt>
                <c:pt idx="851">
                  <c:v>43322</c:v>
                </c:pt>
                <c:pt idx="852">
                  <c:v>43321</c:v>
                </c:pt>
                <c:pt idx="853">
                  <c:v>43320</c:v>
                </c:pt>
                <c:pt idx="854">
                  <c:v>43319</c:v>
                </c:pt>
                <c:pt idx="855">
                  <c:v>43318</c:v>
                </c:pt>
                <c:pt idx="856">
                  <c:v>43315</c:v>
                </c:pt>
                <c:pt idx="857">
                  <c:v>43314</c:v>
                </c:pt>
                <c:pt idx="858">
                  <c:v>43313</c:v>
                </c:pt>
                <c:pt idx="859">
                  <c:v>43312</c:v>
                </c:pt>
                <c:pt idx="860">
                  <c:v>43311</c:v>
                </c:pt>
                <c:pt idx="861">
                  <c:v>43308</c:v>
                </c:pt>
                <c:pt idx="862">
                  <c:v>43307</c:v>
                </c:pt>
                <c:pt idx="863">
                  <c:v>43306</c:v>
                </c:pt>
                <c:pt idx="864">
                  <c:v>43305</c:v>
                </c:pt>
                <c:pt idx="865">
                  <c:v>43304</c:v>
                </c:pt>
                <c:pt idx="866">
                  <c:v>43301</c:v>
                </c:pt>
                <c:pt idx="867">
                  <c:v>43300</c:v>
                </c:pt>
                <c:pt idx="868">
                  <c:v>43299</c:v>
                </c:pt>
                <c:pt idx="869">
                  <c:v>43298</c:v>
                </c:pt>
                <c:pt idx="870">
                  <c:v>43297</c:v>
                </c:pt>
                <c:pt idx="871">
                  <c:v>43294</c:v>
                </c:pt>
                <c:pt idx="872">
                  <c:v>43293</c:v>
                </c:pt>
                <c:pt idx="873">
                  <c:v>43292</c:v>
                </c:pt>
                <c:pt idx="874">
                  <c:v>43291</c:v>
                </c:pt>
                <c:pt idx="875">
                  <c:v>43290</c:v>
                </c:pt>
                <c:pt idx="876">
                  <c:v>43287</c:v>
                </c:pt>
                <c:pt idx="877">
                  <c:v>43286</c:v>
                </c:pt>
                <c:pt idx="878">
                  <c:v>43284</c:v>
                </c:pt>
                <c:pt idx="879">
                  <c:v>43283</c:v>
                </c:pt>
                <c:pt idx="880">
                  <c:v>43280</c:v>
                </c:pt>
                <c:pt idx="881">
                  <c:v>43279</c:v>
                </c:pt>
                <c:pt idx="882">
                  <c:v>43278</c:v>
                </c:pt>
                <c:pt idx="883">
                  <c:v>43277</c:v>
                </c:pt>
                <c:pt idx="884">
                  <c:v>43276</c:v>
                </c:pt>
                <c:pt idx="885">
                  <c:v>43273</c:v>
                </c:pt>
                <c:pt idx="886">
                  <c:v>43272</c:v>
                </c:pt>
                <c:pt idx="887">
                  <c:v>43271</c:v>
                </c:pt>
                <c:pt idx="888">
                  <c:v>43270</c:v>
                </c:pt>
                <c:pt idx="889">
                  <c:v>43269</c:v>
                </c:pt>
                <c:pt idx="890">
                  <c:v>43266</c:v>
                </c:pt>
                <c:pt idx="891">
                  <c:v>43265</c:v>
                </c:pt>
                <c:pt idx="892">
                  <c:v>43264</c:v>
                </c:pt>
                <c:pt idx="893">
                  <c:v>43263</c:v>
                </c:pt>
                <c:pt idx="894">
                  <c:v>43262</c:v>
                </c:pt>
                <c:pt idx="895">
                  <c:v>43259</c:v>
                </c:pt>
                <c:pt idx="896">
                  <c:v>43258</c:v>
                </c:pt>
                <c:pt idx="897">
                  <c:v>43257</c:v>
                </c:pt>
                <c:pt idx="898">
                  <c:v>43256</c:v>
                </c:pt>
                <c:pt idx="899">
                  <c:v>43255</c:v>
                </c:pt>
                <c:pt idx="900">
                  <c:v>43252</c:v>
                </c:pt>
                <c:pt idx="901">
                  <c:v>43251</c:v>
                </c:pt>
                <c:pt idx="902">
                  <c:v>43250</c:v>
                </c:pt>
                <c:pt idx="903">
                  <c:v>43249</c:v>
                </c:pt>
                <c:pt idx="904">
                  <c:v>43245</c:v>
                </c:pt>
                <c:pt idx="905">
                  <c:v>43244</c:v>
                </c:pt>
                <c:pt idx="906">
                  <c:v>43243</c:v>
                </c:pt>
                <c:pt idx="907">
                  <c:v>43242</c:v>
                </c:pt>
                <c:pt idx="908">
                  <c:v>43241</c:v>
                </c:pt>
                <c:pt idx="909">
                  <c:v>43238</c:v>
                </c:pt>
                <c:pt idx="910">
                  <c:v>43237</c:v>
                </c:pt>
                <c:pt idx="911">
                  <c:v>43236</c:v>
                </c:pt>
                <c:pt idx="912">
                  <c:v>43235</c:v>
                </c:pt>
                <c:pt idx="913">
                  <c:v>43234</c:v>
                </c:pt>
                <c:pt idx="914">
                  <c:v>43231</c:v>
                </c:pt>
                <c:pt idx="915">
                  <c:v>43230</c:v>
                </c:pt>
                <c:pt idx="916">
                  <c:v>43229</c:v>
                </c:pt>
                <c:pt idx="917">
                  <c:v>43228</c:v>
                </c:pt>
                <c:pt idx="918">
                  <c:v>43227</c:v>
                </c:pt>
                <c:pt idx="919">
                  <c:v>43224</c:v>
                </c:pt>
                <c:pt idx="920">
                  <c:v>43223</c:v>
                </c:pt>
                <c:pt idx="921">
                  <c:v>43222</c:v>
                </c:pt>
                <c:pt idx="922">
                  <c:v>43221</c:v>
                </c:pt>
                <c:pt idx="923">
                  <c:v>43220</c:v>
                </c:pt>
                <c:pt idx="924">
                  <c:v>43217</c:v>
                </c:pt>
                <c:pt idx="925">
                  <c:v>43216</c:v>
                </c:pt>
                <c:pt idx="926">
                  <c:v>43215</c:v>
                </c:pt>
                <c:pt idx="927">
                  <c:v>43214</c:v>
                </c:pt>
                <c:pt idx="928">
                  <c:v>43213</c:v>
                </c:pt>
                <c:pt idx="929">
                  <c:v>43210</c:v>
                </c:pt>
                <c:pt idx="930">
                  <c:v>43209</c:v>
                </c:pt>
                <c:pt idx="931">
                  <c:v>43208</c:v>
                </c:pt>
                <c:pt idx="932">
                  <c:v>43207</c:v>
                </c:pt>
                <c:pt idx="933">
                  <c:v>43206</c:v>
                </c:pt>
                <c:pt idx="934">
                  <c:v>43203</c:v>
                </c:pt>
                <c:pt idx="935">
                  <c:v>43202</c:v>
                </c:pt>
                <c:pt idx="936">
                  <c:v>43201</c:v>
                </c:pt>
                <c:pt idx="937">
                  <c:v>43200</c:v>
                </c:pt>
                <c:pt idx="938">
                  <c:v>43199</c:v>
                </c:pt>
                <c:pt idx="939">
                  <c:v>43196</c:v>
                </c:pt>
                <c:pt idx="940">
                  <c:v>43195</c:v>
                </c:pt>
                <c:pt idx="941">
                  <c:v>43194</c:v>
                </c:pt>
                <c:pt idx="942">
                  <c:v>43193</c:v>
                </c:pt>
                <c:pt idx="943">
                  <c:v>43192</c:v>
                </c:pt>
                <c:pt idx="944">
                  <c:v>43188</c:v>
                </c:pt>
                <c:pt idx="945">
                  <c:v>43187</c:v>
                </c:pt>
                <c:pt idx="946">
                  <c:v>43186</c:v>
                </c:pt>
                <c:pt idx="947">
                  <c:v>43185</c:v>
                </c:pt>
                <c:pt idx="948">
                  <c:v>43182</c:v>
                </c:pt>
                <c:pt idx="949">
                  <c:v>43181</c:v>
                </c:pt>
                <c:pt idx="950">
                  <c:v>43180</c:v>
                </c:pt>
                <c:pt idx="951">
                  <c:v>43179</c:v>
                </c:pt>
                <c:pt idx="952">
                  <c:v>43178</c:v>
                </c:pt>
                <c:pt idx="953">
                  <c:v>43175</c:v>
                </c:pt>
                <c:pt idx="954">
                  <c:v>43174</c:v>
                </c:pt>
                <c:pt idx="955">
                  <c:v>43173</c:v>
                </c:pt>
                <c:pt idx="956">
                  <c:v>43172</c:v>
                </c:pt>
                <c:pt idx="957">
                  <c:v>43171</c:v>
                </c:pt>
                <c:pt idx="958">
                  <c:v>43168</c:v>
                </c:pt>
                <c:pt idx="959">
                  <c:v>43167</c:v>
                </c:pt>
                <c:pt idx="960">
                  <c:v>43166</c:v>
                </c:pt>
                <c:pt idx="961">
                  <c:v>43165</c:v>
                </c:pt>
                <c:pt idx="962">
                  <c:v>43164</c:v>
                </c:pt>
                <c:pt idx="963">
                  <c:v>43161</c:v>
                </c:pt>
                <c:pt idx="964">
                  <c:v>43160</c:v>
                </c:pt>
                <c:pt idx="965">
                  <c:v>43159</c:v>
                </c:pt>
                <c:pt idx="966">
                  <c:v>43158</c:v>
                </c:pt>
                <c:pt idx="967">
                  <c:v>43157</c:v>
                </c:pt>
                <c:pt idx="968">
                  <c:v>43154</c:v>
                </c:pt>
                <c:pt idx="969">
                  <c:v>43153</c:v>
                </c:pt>
                <c:pt idx="970">
                  <c:v>43152</c:v>
                </c:pt>
                <c:pt idx="971">
                  <c:v>43151</c:v>
                </c:pt>
                <c:pt idx="972">
                  <c:v>43147</c:v>
                </c:pt>
                <c:pt idx="973">
                  <c:v>43146</c:v>
                </c:pt>
                <c:pt idx="974">
                  <c:v>43145</c:v>
                </c:pt>
                <c:pt idx="975">
                  <c:v>43144</c:v>
                </c:pt>
                <c:pt idx="976">
                  <c:v>43143</c:v>
                </c:pt>
                <c:pt idx="977">
                  <c:v>43140</c:v>
                </c:pt>
                <c:pt idx="978">
                  <c:v>43139</c:v>
                </c:pt>
                <c:pt idx="979">
                  <c:v>43138</c:v>
                </c:pt>
                <c:pt idx="980">
                  <c:v>43137</c:v>
                </c:pt>
                <c:pt idx="981">
                  <c:v>43136</c:v>
                </c:pt>
                <c:pt idx="982">
                  <c:v>43133</c:v>
                </c:pt>
                <c:pt idx="983">
                  <c:v>43132</c:v>
                </c:pt>
                <c:pt idx="984">
                  <c:v>43131</c:v>
                </c:pt>
                <c:pt idx="985">
                  <c:v>43130</c:v>
                </c:pt>
                <c:pt idx="986">
                  <c:v>43129</c:v>
                </c:pt>
                <c:pt idx="987">
                  <c:v>43126</c:v>
                </c:pt>
                <c:pt idx="988">
                  <c:v>43125</c:v>
                </c:pt>
                <c:pt idx="989">
                  <c:v>43124</c:v>
                </c:pt>
                <c:pt idx="990">
                  <c:v>43123</c:v>
                </c:pt>
                <c:pt idx="991">
                  <c:v>43122</c:v>
                </c:pt>
                <c:pt idx="992">
                  <c:v>43119</c:v>
                </c:pt>
                <c:pt idx="993">
                  <c:v>43118</c:v>
                </c:pt>
                <c:pt idx="994">
                  <c:v>43117</c:v>
                </c:pt>
                <c:pt idx="995">
                  <c:v>43116</c:v>
                </c:pt>
                <c:pt idx="996">
                  <c:v>43112</c:v>
                </c:pt>
                <c:pt idx="997">
                  <c:v>43111</c:v>
                </c:pt>
                <c:pt idx="998">
                  <c:v>43110</c:v>
                </c:pt>
                <c:pt idx="999">
                  <c:v>43109</c:v>
                </c:pt>
                <c:pt idx="1000">
                  <c:v>43108</c:v>
                </c:pt>
                <c:pt idx="1001">
                  <c:v>43105</c:v>
                </c:pt>
                <c:pt idx="1002">
                  <c:v>43104</c:v>
                </c:pt>
                <c:pt idx="1003">
                  <c:v>43103</c:v>
                </c:pt>
                <c:pt idx="1004">
                  <c:v>43102</c:v>
                </c:pt>
              </c:numCache>
            </c:numRef>
          </c:cat>
          <c:val>
            <c:numRef>
              <c:f>Fuel!$T$184:$T$1188</c:f>
              <c:numCache>
                <c:formatCode>0.00</c:formatCode>
                <c:ptCount val="1005"/>
                <c:pt idx="0">
                  <c:v>404.79632063074905</c:v>
                </c:pt>
                <c:pt idx="1">
                  <c:v>397.63469119579503</c:v>
                </c:pt>
                <c:pt idx="2">
                  <c:v>392.04993429697765</c:v>
                </c:pt>
                <c:pt idx="3">
                  <c:v>390.47306176084101</c:v>
                </c:pt>
                <c:pt idx="4">
                  <c:v>393.42969776609726</c:v>
                </c:pt>
                <c:pt idx="5">
                  <c:v>386.85939553219447</c:v>
                </c:pt>
                <c:pt idx="6">
                  <c:v>394.34954007884363</c:v>
                </c:pt>
                <c:pt idx="7">
                  <c:v>387.12220762155056</c:v>
                </c:pt>
                <c:pt idx="8">
                  <c:v>374.96714848883045</c:v>
                </c:pt>
                <c:pt idx="9">
                  <c:v>353.94218134034168</c:v>
                </c:pt>
                <c:pt idx="10">
                  <c:v>354.00788436268067</c:v>
                </c:pt>
                <c:pt idx="11">
                  <c:v>350.32851511169514</c:v>
                </c:pt>
                <c:pt idx="12">
                  <c:v>352.29960578186598</c:v>
                </c:pt>
                <c:pt idx="13">
                  <c:v>376.01839684625492</c:v>
                </c:pt>
                <c:pt idx="14">
                  <c:v>421.15637319316681</c:v>
                </c:pt>
                <c:pt idx="15">
                  <c:v>419.18528252299609</c:v>
                </c:pt>
                <c:pt idx="16">
                  <c:v>407.03022339027598</c:v>
                </c:pt>
                <c:pt idx="17">
                  <c:v>402.62812089356112</c:v>
                </c:pt>
                <c:pt idx="18">
                  <c:v>416.75427069645201</c:v>
                </c:pt>
                <c:pt idx="19">
                  <c:v>409.78975032851508</c:v>
                </c:pt>
                <c:pt idx="20">
                  <c:v>422.14191852825229</c:v>
                </c:pt>
                <c:pt idx="21">
                  <c:v>419.38239159001319</c:v>
                </c:pt>
                <c:pt idx="22">
                  <c:v>419.31668856767408</c:v>
                </c:pt>
                <c:pt idx="23">
                  <c:v>421.02496714848883</c:v>
                </c:pt>
                <c:pt idx="24">
                  <c:v>421.9448094612352</c:v>
                </c:pt>
                <c:pt idx="25">
                  <c:v>435.47963206307492</c:v>
                </c:pt>
                <c:pt idx="26">
                  <c:v>431.27463863337709</c:v>
                </c:pt>
                <c:pt idx="27">
                  <c:v>428.77792378449402</c:v>
                </c:pt>
                <c:pt idx="28">
                  <c:v>411.76084099868598</c:v>
                </c:pt>
                <c:pt idx="29">
                  <c:v>421.61629434954006</c:v>
                </c:pt>
                <c:pt idx="30">
                  <c:v>441.32720105124832</c:v>
                </c:pt>
                <c:pt idx="31">
                  <c:v>448.16031537450715</c:v>
                </c:pt>
                <c:pt idx="32">
                  <c:v>444.74375821287776</c:v>
                </c:pt>
                <c:pt idx="33">
                  <c:v>443.88961892247045</c:v>
                </c:pt>
                <c:pt idx="34">
                  <c:v>439.61892247043357</c:v>
                </c:pt>
                <c:pt idx="35">
                  <c:v>458.40998685939547</c:v>
                </c:pt>
                <c:pt idx="36">
                  <c:v>460.5124835742443</c:v>
                </c:pt>
                <c:pt idx="37">
                  <c:v>460.64388961892246</c:v>
                </c:pt>
                <c:pt idx="38">
                  <c:v>456.76741130091978</c:v>
                </c:pt>
                <c:pt idx="39">
                  <c:v>468.13403416557162</c:v>
                </c:pt>
                <c:pt idx="40">
                  <c:v>470.49934296977659</c:v>
                </c:pt>
                <c:pt idx="41">
                  <c:v>456.96452036793687</c:v>
                </c:pt>
                <c:pt idx="42">
                  <c:v>470.1051248357424</c:v>
                </c:pt>
                <c:pt idx="43">
                  <c:v>467.67411300919838</c:v>
                </c:pt>
                <c:pt idx="44">
                  <c:v>464.25755584756894</c:v>
                </c:pt>
                <c:pt idx="45">
                  <c:v>470.82785808147173</c:v>
                </c:pt>
                <c:pt idx="46">
                  <c:v>475.75558475689877</c:v>
                </c:pt>
                <c:pt idx="47">
                  <c:v>465.63731931668849</c:v>
                </c:pt>
                <c:pt idx="48">
                  <c:v>461.95795006570302</c:v>
                </c:pt>
                <c:pt idx="49">
                  <c:v>464.38896189224698</c:v>
                </c:pt>
                <c:pt idx="50">
                  <c:v>476.08409986859391</c:v>
                </c:pt>
                <c:pt idx="51">
                  <c:v>467.21419185282519</c:v>
                </c:pt>
                <c:pt idx="52">
                  <c:v>454.4021024967148</c:v>
                </c:pt>
                <c:pt idx="53">
                  <c:v>449.21156373193168</c:v>
                </c:pt>
                <c:pt idx="54">
                  <c:v>444.15243101182648</c:v>
                </c:pt>
                <c:pt idx="55">
                  <c:v>443.69250985545335</c:v>
                </c:pt>
                <c:pt idx="56">
                  <c:v>443.56110381077531</c:v>
                </c:pt>
                <c:pt idx="57">
                  <c:v>437.4507227332457</c:v>
                </c:pt>
                <c:pt idx="58">
                  <c:v>436.39947437582128</c:v>
                </c:pt>
                <c:pt idx="59">
                  <c:v>429.43495400788436</c:v>
                </c:pt>
                <c:pt idx="60">
                  <c:v>413.92904073587385</c:v>
                </c:pt>
                <c:pt idx="61">
                  <c:v>406.83311432325888</c:v>
                </c:pt>
                <c:pt idx="62">
                  <c:v>413.73193166885676</c:v>
                </c:pt>
                <c:pt idx="63">
                  <c:v>417.0170827858081</c:v>
                </c:pt>
                <c:pt idx="64">
                  <c:v>415.50591327201045</c:v>
                </c:pt>
                <c:pt idx="65">
                  <c:v>404.46780551905385</c:v>
                </c:pt>
                <c:pt idx="66">
                  <c:v>401.97109067017078</c:v>
                </c:pt>
                <c:pt idx="67">
                  <c:v>398.55453350854134</c:v>
                </c:pt>
                <c:pt idx="68">
                  <c:v>393.10118265440207</c:v>
                </c:pt>
                <c:pt idx="69">
                  <c:v>417.14848883048614</c:v>
                </c:pt>
                <c:pt idx="70">
                  <c:v>415.04599211563732</c:v>
                </c:pt>
                <c:pt idx="71">
                  <c:v>413.33771353482257</c:v>
                </c:pt>
                <c:pt idx="72">
                  <c:v>413.33771353482257</c:v>
                </c:pt>
                <c:pt idx="73">
                  <c:v>414.78318002628117</c:v>
                </c:pt>
                <c:pt idx="74">
                  <c:v>410.51248357424436</c:v>
                </c:pt>
                <c:pt idx="75">
                  <c:v>411.36662286465173</c:v>
                </c:pt>
                <c:pt idx="76">
                  <c:v>420.82785808147173</c:v>
                </c:pt>
                <c:pt idx="77">
                  <c:v>418.33114323258872</c:v>
                </c:pt>
                <c:pt idx="78">
                  <c:v>401.77398160315374</c:v>
                </c:pt>
                <c:pt idx="79">
                  <c:v>406.76741130091978</c:v>
                </c:pt>
                <c:pt idx="80">
                  <c:v>396.32063074901441</c:v>
                </c:pt>
                <c:pt idx="81">
                  <c:v>384.82260183968464</c:v>
                </c:pt>
                <c:pt idx="82">
                  <c:v>360.57818659658341</c:v>
                </c:pt>
                <c:pt idx="83">
                  <c:v>367.14848883048614</c:v>
                </c:pt>
                <c:pt idx="84">
                  <c:v>381.27463863337715</c:v>
                </c:pt>
                <c:pt idx="85">
                  <c:v>383.63994743758212</c:v>
                </c:pt>
                <c:pt idx="86">
                  <c:v>381.80026281208939</c:v>
                </c:pt>
                <c:pt idx="87">
                  <c:v>387.45072273324575</c:v>
                </c:pt>
                <c:pt idx="88">
                  <c:v>388.83048620236531</c:v>
                </c:pt>
                <c:pt idx="89">
                  <c:v>388.63337713534827</c:v>
                </c:pt>
                <c:pt idx="90">
                  <c:v>383.44283837056508</c:v>
                </c:pt>
                <c:pt idx="91">
                  <c:v>382.06307490144548</c:v>
                </c:pt>
                <c:pt idx="92">
                  <c:v>380.09198423127464</c:v>
                </c:pt>
                <c:pt idx="93">
                  <c:v>372.60183968462547</c:v>
                </c:pt>
                <c:pt idx="94">
                  <c:v>371.48488830486207</c:v>
                </c:pt>
                <c:pt idx="95">
                  <c:v>382.72010512483575</c:v>
                </c:pt>
                <c:pt idx="96">
                  <c:v>392.83837056504603</c:v>
                </c:pt>
                <c:pt idx="97">
                  <c:v>408.21287779237844</c:v>
                </c:pt>
                <c:pt idx="98">
                  <c:v>406.63600525624179</c:v>
                </c:pt>
                <c:pt idx="99">
                  <c:v>393.10118265440212</c:v>
                </c:pt>
                <c:pt idx="100">
                  <c:v>394.94086727989492</c:v>
                </c:pt>
                <c:pt idx="101">
                  <c:v>395.33508541392905</c:v>
                </c:pt>
                <c:pt idx="102">
                  <c:v>394.67805519053877</c:v>
                </c:pt>
                <c:pt idx="103">
                  <c:v>399.54007884362682</c:v>
                </c:pt>
                <c:pt idx="104">
                  <c:v>386.20236530880419</c:v>
                </c:pt>
                <c:pt idx="105">
                  <c:v>368.72536136662291</c:v>
                </c:pt>
                <c:pt idx="106">
                  <c:v>360.57818659658346</c:v>
                </c:pt>
                <c:pt idx="107">
                  <c:v>388.76478318002626</c:v>
                </c:pt>
                <c:pt idx="108">
                  <c:v>388.56767411300916</c:v>
                </c:pt>
                <c:pt idx="109">
                  <c:v>396.18922470433637</c:v>
                </c:pt>
                <c:pt idx="110">
                  <c:v>403.81077529566357</c:v>
                </c:pt>
                <c:pt idx="111">
                  <c:v>394.34954007884363</c:v>
                </c:pt>
                <c:pt idx="112">
                  <c:v>394.67805519053877</c:v>
                </c:pt>
                <c:pt idx="113">
                  <c:v>385.80814717477</c:v>
                </c:pt>
                <c:pt idx="114">
                  <c:v>375.42706964520369</c:v>
                </c:pt>
                <c:pt idx="115">
                  <c:v>389.2247043363995</c:v>
                </c:pt>
                <c:pt idx="116">
                  <c:v>406.1760840998686</c:v>
                </c:pt>
                <c:pt idx="117">
                  <c:v>406.1760840998686</c:v>
                </c:pt>
                <c:pt idx="118">
                  <c:v>406.83311432325883</c:v>
                </c:pt>
                <c:pt idx="119">
                  <c:v>406.1760840998686</c:v>
                </c:pt>
                <c:pt idx="120">
                  <c:v>403.21944809461235</c:v>
                </c:pt>
                <c:pt idx="121">
                  <c:v>401.90538764783179</c:v>
                </c:pt>
                <c:pt idx="122">
                  <c:v>411.43232588699078</c:v>
                </c:pt>
                <c:pt idx="123">
                  <c:v>404.20499342969777</c:v>
                </c:pt>
                <c:pt idx="124">
                  <c:v>402.23390275952693</c:v>
                </c:pt>
                <c:pt idx="125">
                  <c:v>396.97766097240475</c:v>
                </c:pt>
                <c:pt idx="126">
                  <c:v>395.99211563731933</c:v>
                </c:pt>
                <c:pt idx="127">
                  <c:v>386.33377135348229</c:v>
                </c:pt>
                <c:pt idx="128">
                  <c:v>384.3626806833114</c:v>
                </c:pt>
                <c:pt idx="129">
                  <c:v>394.21813403416553</c:v>
                </c:pt>
                <c:pt idx="130">
                  <c:v>388.96189224704335</c:v>
                </c:pt>
                <c:pt idx="131">
                  <c:v>382.06964520367939</c:v>
                </c:pt>
                <c:pt idx="132">
                  <c:v>380.74901445466492</c:v>
                </c:pt>
                <c:pt idx="133">
                  <c:v>379.10643889618922</c:v>
                </c:pt>
                <c:pt idx="134">
                  <c:v>374.50722733245726</c:v>
                </c:pt>
                <c:pt idx="135">
                  <c:v>377.79237844940866</c:v>
                </c:pt>
                <c:pt idx="136">
                  <c:v>375.82128777923782</c:v>
                </c:pt>
                <c:pt idx="137">
                  <c:v>369.25098554533508</c:v>
                </c:pt>
                <c:pt idx="138">
                  <c:v>369.25098554533508</c:v>
                </c:pt>
                <c:pt idx="139">
                  <c:v>370.2365308804205</c:v>
                </c:pt>
                <c:pt idx="140">
                  <c:v>365.30880420499341</c:v>
                </c:pt>
                <c:pt idx="141">
                  <c:v>360.70959264126145</c:v>
                </c:pt>
                <c:pt idx="142">
                  <c:v>357.75295663600525</c:v>
                </c:pt>
                <c:pt idx="143">
                  <c:v>345.92641261498028</c:v>
                </c:pt>
                <c:pt idx="144">
                  <c:v>340.34165571616296</c:v>
                </c:pt>
                <c:pt idx="145">
                  <c:v>348.5545335085414</c:v>
                </c:pt>
                <c:pt idx="146">
                  <c:v>356.76741130091983</c:v>
                </c:pt>
                <c:pt idx="147">
                  <c:v>361.36662286465173</c:v>
                </c:pt>
                <c:pt idx="148">
                  <c:v>362.68068331143235</c:v>
                </c:pt>
                <c:pt idx="149">
                  <c:v>352.82522996057821</c:v>
                </c:pt>
                <c:pt idx="150">
                  <c:v>372.53613666228648</c:v>
                </c:pt>
                <c:pt idx="151">
                  <c:v>366.62286465177397</c:v>
                </c:pt>
                <c:pt idx="152">
                  <c:v>376.14980289093296</c:v>
                </c:pt>
                <c:pt idx="153">
                  <c:v>368.92247043363994</c:v>
                </c:pt>
                <c:pt idx="154">
                  <c:v>366.95137976346911</c:v>
                </c:pt>
                <c:pt idx="155">
                  <c:v>360.70959264126145</c:v>
                </c:pt>
                <c:pt idx="156">
                  <c:v>366.29434954007883</c:v>
                </c:pt>
                <c:pt idx="157">
                  <c:v>362.02365308804207</c:v>
                </c:pt>
                <c:pt idx="158">
                  <c:v>361.69513797634693</c:v>
                </c:pt>
                <c:pt idx="159">
                  <c:v>367.27989487516425</c:v>
                </c:pt>
                <c:pt idx="160">
                  <c:v>360.70959264126145</c:v>
                </c:pt>
                <c:pt idx="161">
                  <c:v>362.35216819973715</c:v>
                </c:pt>
                <c:pt idx="162">
                  <c:v>362.02365308804207</c:v>
                </c:pt>
                <c:pt idx="163">
                  <c:v>357.75295663600525</c:v>
                </c:pt>
                <c:pt idx="164">
                  <c:v>359.72404730617609</c:v>
                </c:pt>
                <c:pt idx="165">
                  <c:v>357.09592641261497</c:v>
                </c:pt>
                <c:pt idx="166">
                  <c:v>363.00919842312743</c:v>
                </c:pt>
                <c:pt idx="167">
                  <c:v>374.83574244415246</c:v>
                </c:pt>
                <c:pt idx="168">
                  <c:v>372.93035479632067</c:v>
                </c:pt>
                <c:pt idx="169">
                  <c:v>372.93035479632067</c:v>
                </c:pt>
                <c:pt idx="170">
                  <c:v>367.0170827858081</c:v>
                </c:pt>
                <c:pt idx="171">
                  <c:v>342.70696452036793</c:v>
                </c:pt>
                <c:pt idx="172">
                  <c:v>334.4940867279895</c:v>
                </c:pt>
                <c:pt idx="173">
                  <c:v>337.4507227332457</c:v>
                </c:pt>
                <c:pt idx="174">
                  <c:v>335.80814717477</c:v>
                </c:pt>
                <c:pt idx="175">
                  <c:v>330.55190538764782</c:v>
                </c:pt>
                <c:pt idx="176">
                  <c:v>322.66754270696453</c:v>
                </c:pt>
                <c:pt idx="177">
                  <c:v>317.41130091984229</c:v>
                </c:pt>
                <c:pt idx="178">
                  <c:v>325.62417871222078</c:v>
                </c:pt>
                <c:pt idx="179">
                  <c:v>325.62417871222078</c:v>
                </c:pt>
                <c:pt idx="180">
                  <c:v>325.29566360052564</c:v>
                </c:pt>
                <c:pt idx="181">
                  <c:v>334.82260183968464</c:v>
                </c:pt>
                <c:pt idx="182">
                  <c:v>337.77923784494089</c:v>
                </c:pt>
                <c:pt idx="183">
                  <c:v>340.40735873850196</c:v>
                </c:pt>
                <c:pt idx="184">
                  <c:v>328.25229960578184</c:v>
                </c:pt>
                <c:pt idx="185">
                  <c:v>340.07884362680687</c:v>
                </c:pt>
                <c:pt idx="186">
                  <c:v>320.69645203679369</c:v>
                </c:pt>
                <c:pt idx="187">
                  <c:v>341.72141918528251</c:v>
                </c:pt>
                <c:pt idx="188">
                  <c:v>340.07884362680687</c:v>
                </c:pt>
                <c:pt idx="189">
                  <c:v>345.40078843626804</c:v>
                </c:pt>
                <c:pt idx="190">
                  <c:v>366.42575558475687</c:v>
                </c:pt>
                <c:pt idx="191">
                  <c:v>369.71090670170821</c:v>
                </c:pt>
                <c:pt idx="192">
                  <c:v>372.99605781865961</c:v>
                </c:pt>
                <c:pt idx="193">
                  <c:v>373.98160315374503</c:v>
                </c:pt>
                <c:pt idx="194">
                  <c:v>373.3245729303548</c:v>
                </c:pt>
                <c:pt idx="195">
                  <c:v>364.45466491458603</c:v>
                </c:pt>
                <c:pt idx="196">
                  <c:v>366.09724047306173</c:v>
                </c:pt>
                <c:pt idx="197">
                  <c:v>371.68199737187911</c:v>
                </c:pt>
                <c:pt idx="198">
                  <c:v>382.52299605781866</c:v>
                </c:pt>
                <c:pt idx="199">
                  <c:v>367.08278580814715</c:v>
                </c:pt>
                <c:pt idx="200">
                  <c:v>353.94218134034162</c:v>
                </c:pt>
                <c:pt idx="201">
                  <c:v>351.3140604467805</c:v>
                </c:pt>
                <c:pt idx="202">
                  <c:v>344.74375821287776</c:v>
                </c:pt>
                <c:pt idx="203">
                  <c:v>352.9566360052562</c:v>
                </c:pt>
                <c:pt idx="204">
                  <c:v>360.51248357424436</c:v>
                </c:pt>
                <c:pt idx="205">
                  <c:v>362.81208935611033</c:v>
                </c:pt>
                <c:pt idx="206">
                  <c:v>347.96320630749011</c:v>
                </c:pt>
                <c:pt idx="207">
                  <c:v>347.30617608409983</c:v>
                </c:pt>
                <c:pt idx="208">
                  <c:v>336.00525624178709</c:v>
                </c:pt>
                <c:pt idx="209">
                  <c:v>345.86070959264123</c:v>
                </c:pt>
                <c:pt idx="210">
                  <c:v>349.80289093298285</c:v>
                </c:pt>
                <c:pt idx="211">
                  <c:v>345.53219448094609</c:v>
                </c:pt>
                <c:pt idx="212">
                  <c:v>342.57555847568989</c:v>
                </c:pt>
                <c:pt idx="213">
                  <c:v>342.57555847568989</c:v>
                </c:pt>
                <c:pt idx="214">
                  <c:v>334.62549277266754</c:v>
                </c:pt>
                <c:pt idx="215">
                  <c:v>334.29697766097235</c:v>
                </c:pt>
                <c:pt idx="216">
                  <c:v>333.04862023653084</c:v>
                </c:pt>
                <c:pt idx="217">
                  <c:v>333.70565045992112</c:v>
                </c:pt>
                <c:pt idx="218">
                  <c:v>329.17214191852821</c:v>
                </c:pt>
                <c:pt idx="219">
                  <c:v>325.88699080157681</c:v>
                </c:pt>
                <c:pt idx="220">
                  <c:v>322.99605781865961</c:v>
                </c:pt>
                <c:pt idx="221">
                  <c:v>319.71090670170827</c:v>
                </c:pt>
                <c:pt idx="222">
                  <c:v>314.45466491458603</c:v>
                </c:pt>
                <c:pt idx="223">
                  <c:v>305.38764783180022</c:v>
                </c:pt>
                <c:pt idx="224">
                  <c:v>306.0446780551905</c:v>
                </c:pt>
                <c:pt idx="225">
                  <c:v>307.62155059132721</c:v>
                </c:pt>
                <c:pt idx="226">
                  <c:v>306.43889618922469</c:v>
                </c:pt>
                <c:pt idx="227">
                  <c:v>307.6872536136662</c:v>
                </c:pt>
                <c:pt idx="228">
                  <c:v>305.05913272010508</c:v>
                </c:pt>
                <c:pt idx="229">
                  <c:v>309.85545335085408</c:v>
                </c:pt>
                <c:pt idx="230">
                  <c:v>312.4178712220762</c:v>
                </c:pt>
                <c:pt idx="231">
                  <c:v>310.11826544021028</c:v>
                </c:pt>
                <c:pt idx="232">
                  <c:v>301.24835742444151</c:v>
                </c:pt>
                <c:pt idx="233">
                  <c:v>301.24835742444151</c:v>
                </c:pt>
                <c:pt idx="234">
                  <c:v>315.70302233902754</c:v>
                </c:pt>
                <c:pt idx="235">
                  <c:v>312.4178712220762</c:v>
                </c:pt>
                <c:pt idx="236">
                  <c:v>310.7752956636005</c:v>
                </c:pt>
                <c:pt idx="237">
                  <c:v>307.16162943495402</c:v>
                </c:pt>
                <c:pt idx="238">
                  <c:v>313.40341655716162</c:v>
                </c:pt>
                <c:pt idx="239">
                  <c:v>306.1760840998686</c:v>
                </c:pt>
                <c:pt idx="240">
                  <c:v>307.16162943495402</c:v>
                </c:pt>
                <c:pt idx="241">
                  <c:v>297.96320630749017</c:v>
                </c:pt>
                <c:pt idx="242">
                  <c:v>285.47963206307492</c:v>
                </c:pt>
                <c:pt idx="243">
                  <c:v>286.46517739816034</c:v>
                </c:pt>
                <c:pt idx="244">
                  <c:v>324.36925098554531</c:v>
                </c:pt>
                <c:pt idx="245">
                  <c:v>288.76478318002631</c:v>
                </c:pt>
                <c:pt idx="246">
                  <c:v>285.80814717477</c:v>
                </c:pt>
                <c:pt idx="247">
                  <c:v>282.85151116951374</c:v>
                </c:pt>
                <c:pt idx="248">
                  <c:v>282.52299605781866</c:v>
                </c:pt>
                <c:pt idx="249">
                  <c:v>277.26675427069648</c:v>
                </c:pt>
                <c:pt idx="250">
                  <c:v>283.50854139290408</c:v>
                </c:pt>
                <c:pt idx="251">
                  <c:v>292.70696452036793</c:v>
                </c:pt>
                <c:pt idx="252">
                  <c:v>286.46517739816034</c:v>
                </c:pt>
                <c:pt idx="253">
                  <c:v>283.50854139290408</c:v>
                </c:pt>
                <c:pt idx="254">
                  <c:v>277.9237844940867</c:v>
                </c:pt>
                <c:pt idx="255">
                  <c:v>272.33902759526939</c:v>
                </c:pt>
                <c:pt idx="256">
                  <c:v>269.38239159001313</c:v>
                </c:pt>
                <c:pt idx="257">
                  <c:v>274.63863337713531</c:v>
                </c:pt>
                <c:pt idx="258">
                  <c:v>271.35348226018397</c:v>
                </c:pt>
                <c:pt idx="259">
                  <c:v>266.09724047306173</c:v>
                </c:pt>
                <c:pt idx="260">
                  <c:v>269.38239159001313</c:v>
                </c:pt>
                <c:pt idx="261">
                  <c:v>275.95269382391587</c:v>
                </c:pt>
                <c:pt idx="262">
                  <c:v>273.98160315374508</c:v>
                </c:pt>
                <c:pt idx="263">
                  <c:v>272.66754270696453</c:v>
                </c:pt>
                <c:pt idx="264">
                  <c:v>262.81208935611039</c:v>
                </c:pt>
                <c:pt idx="265">
                  <c:v>262.81208935611039</c:v>
                </c:pt>
                <c:pt idx="266">
                  <c:v>266.75427069645201</c:v>
                </c:pt>
                <c:pt idx="267">
                  <c:v>282.52299605781866</c:v>
                </c:pt>
                <c:pt idx="268">
                  <c:v>282.52299605781866</c:v>
                </c:pt>
                <c:pt idx="269">
                  <c:v>274.63863337713531</c:v>
                </c:pt>
                <c:pt idx="270">
                  <c:v>264.45466491458603</c:v>
                </c:pt>
                <c:pt idx="271">
                  <c:v>256.89881734559788</c:v>
                </c:pt>
                <c:pt idx="272">
                  <c:v>251.64257555847567</c:v>
                </c:pt>
                <c:pt idx="273">
                  <c:v>244.74375821287779</c:v>
                </c:pt>
                <c:pt idx="274">
                  <c:v>244.74375821287779</c:v>
                </c:pt>
                <c:pt idx="275">
                  <c:v>244.74375821287779</c:v>
                </c:pt>
                <c:pt idx="276">
                  <c:v>244.74375821287779</c:v>
                </c:pt>
                <c:pt idx="277">
                  <c:v>252.62812089356112</c:v>
                </c:pt>
                <c:pt idx="278">
                  <c:v>254.59921156373193</c:v>
                </c:pt>
                <c:pt idx="279">
                  <c:v>247.37187910643888</c:v>
                </c:pt>
                <c:pt idx="280">
                  <c:v>243.42969776609721</c:v>
                </c:pt>
                <c:pt idx="281">
                  <c:v>227.00394218134031</c:v>
                </c:pt>
                <c:pt idx="282">
                  <c:v>232.91721419185282</c:v>
                </c:pt>
                <c:pt idx="283">
                  <c:v>237.84494086727992</c:v>
                </c:pt>
                <c:pt idx="284">
                  <c:v>226.6754270696452</c:v>
                </c:pt>
                <c:pt idx="285">
                  <c:v>223.71879106438894</c:v>
                </c:pt>
                <c:pt idx="286">
                  <c:v>215.83442838370564</c:v>
                </c:pt>
                <c:pt idx="287">
                  <c:v>220.43363994743754</c:v>
                </c:pt>
                <c:pt idx="288">
                  <c:v>227.33245729303547</c:v>
                </c:pt>
                <c:pt idx="289">
                  <c:v>241.4586070959264</c:v>
                </c:pt>
                <c:pt idx="290">
                  <c:v>237.51642575558475</c:v>
                </c:pt>
                <c:pt idx="291">
                  <c:v>243.75821287779237</c:v>
                </c:pt>
                <c:pt idx="292">
                  <c:v>250.65703022339025</c:v>
                </c:pt>
                <c:pt idx="293">
                  <c:v>241.4586070959264</c:v>
                </c:pt>
                <c:pt idx="294">
                  <c:v>247.37187910643888</c:v>
                </c:pt>
                <c:pt idx="295">
                  <c:v>309.26412614980291</c:v>
                </c:pt>
                <c:pt idx="296">
                  <c:v>248.35742444152427</c:v>
                </c:pt>
                <c:pt idx="297">
                  <c:v>248.02890932982916</c:v>
                </c:pt>
                <c:pt idx="298">
                  <c:v>248.68593955321944</c:v>
                </c:pt>
                <c:pt idx="299">
                  <c:v>240.47306176084101</c:v>
                </c:pt>
                <c:pt idx="300">
                  <c:v>234.23127463863335</c:v>
                </c:pt>
                <c:pt idx="301">
                  <c:v>239.15900131406042</c:v>
                </c:pt>
                <c:pt idx="302">
                  <c:v>234.55978975032852</c:v>
                </c:pt>
                <c:pt idx="303">
                  <c:v>225.0328515111695</c:v>
                </c:pt>
                <c:pt idx="304">
                  <c:v>234.23127463863335</c:v>
                </c:pt>
                <c:pt idx="305">
                  <c:v>228.64651773981601</c:v>
                </c:pt>
                <c:pt idx="306">
                  <c:v>211.89224704336399</c:v>
                </c:pt>
                <c:pt idx="307">
                  <c:v>220.10512483574243</c:v>
                </c:pt>
                <c:pt idx="308">
                  <c:v>214.52036793692508</c:v>
                </c:pt>
                <c:pt idx="309">
                  <c:v>220.10512483574243</c:v>
                </c:pt>
                <c:pt idx="310">
                  <c:v>227.33245729303547</c:v>
                </c:pt>
                <c:pt idx="311">
                  <c:v>225.36136662286464</c:v>
                </c:pt>
                <c:pt idx="312">
                  <c:v>223.71879106438894</c:v>
                </c:pt>
                <c:pt idx="313">
                  <c:v>222.07621550591324</c:v>
                </c:pt>
                <c:pt idx="314">
                  <c:v>214.84888304862025</c:v>
                </c:pt>
                <c:pt idx="315">
                  <c:v>208.93561103810774</c:v>
                </c:pt>
                <c:pt idx="316">
                  <c:v>232.58869908015768</c:v>
                </c:pt>
                <c:pt idx="317">
                  <c:v>235.08541392904073</c:v>
                </c:pt>
                <c:pt idx="318">
                  <c:v>231.80026281208936</c:v>
                </c:pt>
                <c:pt idx="319">
                  <c:v>225.68988173455978</c:v>
                </c:pt>
                <c:pt idx="320">
                  <c:v>217.47700394218134</c:v>
                </c:pt>
                <c:pt idx="321">
                  <c:v>215.17739816031536</c:v>
                </c:pt>
                <c:pt idx="322">
                  <c:v>216.49145860709592</c:v>
                </c:pt>
                <c:pt idx="323">
                  <c:v>214.84888304862025</c:v>
                </c:pt>
                <c:pt idx="324">
                  <c:v>207.68725361366623</c:v>
                </c:pt>
                <c:pt idx="325">
                  <c:v>223.71879106438894</c:v>
                </c:pt>
                <c:pt idx="326">
                  <c:v>222.60183968462545</c:v>
                </c:pt>
                <c:pt idx="327">
                  <c:v>231.47174770039419</c:v>
                </c:pt>
                <c:pt idx="328">
                  <c:v>243.29829172141919</c:v>
                </c:pt>
                <c:pt idx="329">
                  <c:v>243.95532194480941</c:v>
                </c:pt>
                <c:pt idx="330">
                  <c:v>251.18265440210246</c:v>
                </c:pt>
                <c:pt idx="331">
                  <c:v>253.15374507227332</c:v>
                </c:pt>
                <c:pt idx="332">
                  <c:v>255.45335085413925</c:v>
                </c:pt>
                <c:pt idx="333">
                  <c:v>261.36662286465179</c:v>
                </c:pt>
                <c:pt idx="334">
                  <c:v>265.63731931668855</c:v>
                </c:pt>
                <c:pt idx="335">
                  <c:v>260.70959264126151</c:v>
                </c:pt>
                <c:pt idx="336">
                  <c:v>253.15374507227332</c:v>
                </c:pt>
                <c:pt idx="337">
                  <c:v>259.39553219448089</c:v>
                </c:pt>
                <c:pt idx="338">
                  <c:v>263.00919842312749</c:v>
                </c:pt>
                <c:pt idx="339">
                  <c:v>261.69513797634687</c:v>
                </c:pt>
                <c:pt idx="340">
                  <c:v>254.13929040735871</c:v>
                </c:pt>
                <c:pt idx="341">
                  <c:v>250.19710906701707</c:v>
                </c:pt>
                <c:pt idx="342">
                  <c:v>253.48226018396844</c:v>
                </c:pt>
                <c:pt idx="343">
                  <c:v>256.76741130091983</c:v>
                </c:pt>
                <c:pt idx="344">
                  <c:v>252.49671484888304</c:v>
                </c:pt>
                <c:pt idx="345">
                  <c:v>247.89750328515109</c:v>
                </c:pt>
                <c:pt idx="346">
                  <c:v>240.99868593955321</c:v>
                </c:pt>
                <c:pt idx="347">
                  <c:v>241.32720105124832</c:v>
                </c:pt>
                <c:pt idx="348">
                  <c:v>239.02759526938235</c:v>
                </c:pt>
                <c:pt idx="349">
                  <c:v>235.41392904073587</c:v>
                </c:pt>
                <c:pt idx="350">
                  <c:v>239.68462549277262</c:v>
                </c:pt>
                <c:pt idx="351">
                  <c:v>232.12877792378447</c:v>
                </c:pt>
                <c:pt idx="352">
                  <c:v>231.14323258869908</c:v>
                </c:pt>
                <c:pt idx="353">
                  <c:v>231.14323258869908</c:v>
                </c:pt>
                <c:pt idx="354">
                  <c:v>228.18659658344282</c:v>
                </c:pt>
                <c:pt idx="355">
                  <c:v>232.45729303547958</c:v>
                </c:pt>
                <c:pt idx="356">
                  <c:v>228.51511169513796</c:v>
                </c:pt>
                <c:pt idx="357">
                  <c:v>232.78580814717475</c:v>
                </c:pt>
                <c:pt idx="358">
                  <c:v>234.09986859395528</c:v>
                </c:pt>
                <c:pt idx="359">
                  <c:v>231.47174770039419</c:v>
                </c:pt>
                <c:pt idx="360">
                  <c:v>227.85808147174768</c:v>
                </c:pt>
                <c:pt idx="361">
                  <c:v>231.14323258869908</c:v>
                </c:pt>
                <c:pt idx="362">
                  <c:v>230.15768725361366</c:v>
                </c:pt>
                <c:pt idx="363">
                  <c:v>235.08541392904073</c:v>
                </c:pt>
                <c:pt idx="364">
                  <c:v>324.9014454664914</c:v>
                </c:pt>
                <c:pt idx="365">
                  <c:v>246.58344283837056</c:v>
                </c:pt>
                <c:pt idx="366">
                  <c:v>247.56898817345598</c:v>
                </c:pt>
                <c:pt idx="367">
                  <c:v>245.59789750328511</c:v>
                </c:pt>
                <c:pt idx="368">
                  <c:v>245.92641261498028</c:v>
                </c:pt>
                <c:pt idx="369">
                  <c:v>246.58344283837056</c:v>
                </c:pt>
                <c:pt idx="370">
                  <c:v>233.44283837056506</c:v>
                </c:pt>
                <c:pt idx="371">
                  <c:v>221.28777923784492</c:v>
                </c:pt>
                <c:pt idx="372">
                  <c:v>221.28777923784492</c:v>
                </c:pt>
                <c:pt idx="373">
                  <c:v>210.44678055190539</c:v>
                </c:pt>
                <c:pt idx="374">
                  <c:v>206.83311432325885</c:v>
                </c:pt>
                <c:pt idx="375">
                  <c:v>206.17608409986855</c:v>
                </c:pt>
                <c:pt idx="376">
                  <c:v>202.23390275952693</c:v>
                </c:pt>
                <c:pt idx="377">
                  <c:v>205.84756898817344</c:v>
                </c:pt>
                <c:pt idx="378">
                  <c:v>205.84756898817344</c:v>
                </c:pt>
                <c:pt idx="379">
                  <c:v>227.2010512483574</c:v>
                </c:pt>
                <c:pt idx="380">
                  <c:v>214.38896189224701</c:v>
                </c:pt>
                <c:pt idx="381">
                  <c:v>211.76084099868592</c:v>
                </c:pt>
                <c:pt idx="382">
                  <c:v>204.86202365308804</c:v>
                </c:pt>
                <c:pt idx="383">
                  <c:v>196.97766097240469</c:v>
                </c:pt>
                <c:pt idx="384">
                  <c:v>200.59132720105126</c:v>
                </c:pt>
                <c:pt idx="385">
                  <c:v>196.32063074901447</c:v>
                </c:pt>
                <c:pt idx="386">
                  <c:v>194.61235216819972</c:v>
                </c:pt>
                <c:pt idx="387">
                  <c:v>194.67805519053877</c:v>
                </c:pt>
                <c:pt idx="388">
                  <c:v>208.14717477003941</c:v>
                </c:pt>
                <c:pt idx="389">
                  <c:v>201.24835742444148</c:v>
                </c:pt>
                <c:pt idx="390">
                  <c:v>205.84756898817344</c:v>
                </c:pt>
                <c:pt idx="391">
                  <c:v>214.06044678055187</c:v>
                </c:pt>
                <c:pt idx="392">
                  <c:v>196.64914586070958</c:v>
                </c:pt>
                <c:pt idx="393">
                  <c:v>195.66360052562419</c:v>
                </c:pt>
                <c:pt idx="394">
                  <c:v>189.09329829172142</c:v>
                </c:pt>
                <c:pt idx="395">
                  <c:v>180.22339027595268</c:v>
                </c:pt>
                <c:pt idx="396">
                  <c:v>171.35348226018394</c:v>
                </c:pt>
                <c:pt idx="397">
                  <c:v>169.05387647831799</c:v>
                </c:pt>
                <c:pt idx="398">
                  <c:v>160.51248357424441</c:v>
                </c:pt>
                <c:pt idx="399">
                  <c:v>169.71090670170827</c:v>
                </c:pt>
                <c:pt idx="400">
                  <c:v>169.05387647831799</c:v>
                </c:pt>
                <c:pt idx="401">
                  <c:v>174.9671484888305</c:v>
                </c:pt>
                <c:pt idx="402">
                  <c:v>175.29566360052561</c:v>
                </c:pt>
                <c:pt idx="403">
                  <c:v>168.06833114323257</c:v>
                </c:pt>
                <c:pt idx="404">
                  <c:v>159.19842312746383</c:v>
                </c:pt>
                <c:pt idx="405">
                  <c:v>139.81603153745073</c:v>
                </c:pt>
                <c:pt idx="406">
                  <c:v>134.23127463863338</c:v>
                </c:pt>
                <c:pt idx="407">
                  <c:v>122.07621550591325</c:v>
                </c:pt>
                <c:pt idx="408">
                  <c:v>122.07621550591325</c:v>
                </c:pt>
                <c:pt idx="409">
                  <c:v>126.67542706964521</c:v>
                </c:pt>
                <c:pt idx="410">
                  <c:v>126.67542706964521</c:v>
                </c:pt>
                <c:pt idx="411">
                  <c:v>124.04730617608411</c:v>
                </c:pt>
                <c:pt idx="412">
                  <c:v>114.84888304862021</c:v>
                </c:pt>
                <c:pt idx="413">
                  <c:v>124.70433639947434</c:v>
                </c:pt>
                <c:pt idx="414">
                  <c:v>104.99342969776609</c:v>
                </c:pt>
                <c:pt idx="415">
                  <c:v>94.48094612352169</c:v>
                </c:pt>
                <c:pt idx="416">
                  <c:v>94.80946123521683</c:v>
                </c:pt>
                <c:pt idx="417">
                  <c:v>84.625492772667542</c:v>
                </c:pt>
                <c:pt idx="418">
                  <c:v>76.741130091984232</c:v>
                </c:pt>
                <c:pt idx="419">
                  <c:v>71.484888304862025</c:v>
                </c:pt>
                <c:pt idx="420">
                  <c:v>73.455978975032849</c:v>
                </c:pt>
                <c:pt idx="421">
                  <c:v>71.156373193166885</c:v>
                </c:pt>
                <c:pt idx="422">
                  <c:v>68.528252299605782</c:v>
                </c:pt>
                <c:pt idx="423">
                  <c:v>67.214191852825223</c:v>
                </c:pt>
                <c:pt idx="424">
                  <c:v>94.80946123521683</c:v>
                </c:pt>
                <c:pt idx="425">
                  <c:v>104.00788436268068</c:v>
                </c:pt>
                <c:pt idx="426">
                  <c:v>104.99342969776609</c:v>
                </c:pt>
                <c:pt idx="427">
                  <c:v>113.20630749014452</c:v>
                </c:pt>
                <c:pt idx="428">
                  <c:v>123.06176084099866</c:v>
                </c:pt>
                <c:pt idx="429">
                  <c:v>122.40473061760842</c:v>
                </c:pt>
                <c:pt idx="430">
                  <c:v>117.14848883048619</c:v>
                </c:pt>
                <c:pt idx="431">
                  <c:v>131.27463863337712</c:v>
                </c:pt>
                <c:pt idx="432">
                  <c:v>133.57424441524307</c:v>
                </c:pt>
                <c:pt idx="433">
                  <c:v>129.30354796320631</c:v>
                </c:pt>
                <c:pt idx="434">
                  <c:v>133.57424441524307</c:v>
                </c:pt>
                <c:pt idx="435">
                  <c:v>117.47700394218136</c:v>
                </c:pt>
                <c:pt idx="436">
                  <c:v>81.2089356110381</c:v>
                </c:pt>
                <c:pt idx="437">
                  <c:v>94.152431011826536</c:v>
                </c:pt>
                <c:pt idx="438">
                  <c:v>88.567674113009204</c:v>
                </c:pt>
                <c:pt idx="439">
                  <c:v>104.33639947437582</c:v>
                </c:pt>
                <c:pt idx="440">
                  <c:v>112.54927726675429</c:v>
                </c:pt>
                <c:pt idx="441">
                  <c:v>118.79106438896187</c:v>
                </c:pt>
                <c:pt idx="442">
                  <c:v>121.09067017082785</c:v>
                </c:pt>
                <c:pt idx="443">
                  <c:v>124.04730617608411</c:v>
                </c:pt>
                <c:pt idx="444">
                  <c:v>122.73324572930355</c:v>
                </c:pt>
                <c:pt idx="445">
                  <c:v>127.66097240473061</c:v>
                </c:pt>
                <c:pt idx="446">
                  <c:v>105.97897503285152</c:v>
                </c:pt>
                <c:pt idx="447">
                  <c:v>130.2890932982917</c:v>
                </c:pt>
                <c:pt idx="448">
                  <c:v>122.40473061760842</c:v>
                </c:pt>
                <c:pt idx="449">
                  <c:v>148.02890932982916</c:v>
                </c:pt>
                <c:pt idx="450">
                  <c:v>137.51642575558475</c:v>
                </c:pt>
                <c:pt idx="451">
                  <c:v>139.48751642575556</c:v>
                </c:pt>
                <c:pt idx="452">
                  <c:v>156.24178712220763</c:v>
                </c:pt>
                <c:pt idx="453">
                  <c:v>170.03942181340344</c:v>
                </c:pt>
                <c:pt idx="454">
                  <c:v>261.82654402102497</c:v>
                </c:pt>
                <c:pt idx="455">
                  <c:v>294.34954007884357</c:v>
                </c:pt>
                <c:pt idx="456">
                  <c:v>298.29172141918525</c:v>
                </c:pt>
                <c:pt idx="457">
                  <c:v>293.03547963206307</c:v>
                </c:pt>
                <c:pt idx="458">
                  <c:v>305.19053876478318</c:v>
                </c:pt>
                <c:pt idx="459">
                  <c:v>296.64914586070955</c:v>
                </c:pt>
                <c:pt idx="460">
                  <c:v>306.50459921156369</c:v>
                </c:pt>
                <c:pt idx="461">
                  <c:v>307.49014454664911</c:v>
                </c:pt>
                <c:pt idx="462">
                  <c:v>312.4178712220762</c:v>
                </c:pt>
                <c:pt idx="463">
                  <c:v>313.73193166885676</c:v>
                </c:pt>
                <c:pt idx="464">
                  <c:v>323.58738501971089</c:v>
                </c:pt>
                <c:pt idx="465">
                  <c:v>325.22996057818659</c:v>
                </c:pt>
                <c:pt idx="466">
                  <c:v>315.83442838370564</c:v>
                </c:pt>
                <c:pt idx="467">
                  <c:v>314.71747700394218</c:v>
                </c:pt>
                <c:pt idx="468">
                  <c:v>323.91590013140603</c:v>
                </c:pt>
                <c:pt idx="469">
                  <c:v>320.63074901445464</c:v>
                </c:pt>
                <c:pt idx="470">
                  <c:v>322.86465177398162</c:v>
                </c:pt>
                <c:pt idx="471">
                  <c:v>314.58607095926413</c:v>
                </c:pt>
                <c:pt idx="472">
                  <c:v>311.10381077529564</c:v>
                </c:pt>
                <c:pt idx="473">
                  <c:v>314.52036793692508</c:v>
                </c:pt>
                <c:pt idx="474">
                  <c:v>318.98817345597894</c:v>
                </c:pt>
                <c:pt idx="475">
                  <c:v>320.63074901445464</c:v>
                </c:pt>
                <c:pt idx="476">
                  <c:v>322.99605781865961</c:v>
                </c:pt>
                <c:pt idx="477">
                  <c:v>307.95006570302229</c:v>
                </c:pt>
                <c:pt idx="478">
                  <c:v>310.70959264126145</c:v>
                </c:pt>
                <c:pt idx="479">
                  <c:v>319.97371879106441</c:v>
                </c:pt>
                <c:pt idx="480">
                  <c:v>334.09986859395531</c:v>
                </c:pt>
                <c:pt idx="481">
                  <c:v>323.12746386333771</c:v>
                </c:pt>
                <c:pt idx="482">
                  <c:v>321.41918528252302</c:v>
                </c:pt>
                <c:pt idx="483">
                  <c:v>332.19448094612352</c:v>
                </c:pt>
                <c:pt idx="484">
                  <c:v>326.87253613666229</c:v>
                </c:pt>
                <c:pt idx="485">
                  <c:v>313.79763469119575</c:v>
                </c:pt>
                <c:pt idx="486">
                  <c:v>302.69382391590011</c:v>
                </c:pt>
                <c:pt idx="487">
                  <c:v>306.2417871222076</c:v>
                </c:pt>
                <c:pt idx="488">
                  <c:v>302.43101182654402</c:v>
                </c:pt>
                <c:pt idx="489">
                  <c:v>282.85151116951374</c:v>
                </c:pt>
                <c:pt idx="490">
                  <c:v>288.10775295663598</c:v>
                </c:pt>
                <c:pt idx="491">
                  <c:v>294.61235216819972</c:v>
                </c:pt>
                <c:pt idx="492">
                  <c:v>303.21944809461235</c:v>
                </c:pt>
                <c:pt idx="493">
                  <c:v>300.26281208935609</c:v>
                </c:pt>
                <c:pt idx="494">
                  <c:v>296.32063074901447</c:v>
                </c:pt>
                <c:pt idx="495">
                  <c:v>301.31406044678056</c:v>
                </c:pt>
                <c:pt idx="496">
                  <c:v>301.11695137976346</c:v>
                </c:pt>
                <c:pt idx="497">
                  <c:v>295.00657030223385</c:v>
                </c:pt>
                <c:pt idx="498">
                  <c:v>313.79763469119575</c:v>
                </c:pt>
                <c:pt idx="499">
                  <c:v>323.91590013140603</c:v>
                </c:pt>
                <c:pt idx="500">
                  <c:v>333.11432325886989</c:v>
                </c:pt>
                <c:pt idx="501">
                  <c:v>320.17082785808145</c:v>
                </c:pt>
                <c:pt idx="502">
                  <c:v>297.70039421813402</c:v>
                </c:pt>
                <c:pt idx="503">
                  <c:v>263.27201051248358</c:v>
                </c:pt>
                <c:pt idx="504">
                  <c:v>269.84231274638631</c:v>
                </c:pt>
                <c:pt idx="505">
                  <c:v>268.72531666122893</c:v>
                </c:pt>
                <c:pt idx="506">
                  <c:v>267.61274192495233</c:v>
                </c:pt>
                <c:pt idx="507">
                  <c:v>266.504571036762</c:v>
                </c:pt>
                <c:pt idx="508">
                  <c:v>265.40078656512964</c:v>
                </c:pt>
                <c:pt idx="509">
                  <c:v>264.3013711475254</c:v>
                </c:pt>
                <c:pt idx="510">
                  <c:v>263.20630749014452</c:v>
                </c:pt>
                <c:pt idx="511">
                  <c:v>255.97897503285151</c:v>
                </c:pt>
                <c:pt idx="512">
                  <c:v>253.02233902759525</c:v>
                </c:pt>
                <c:pt idx="513">
                  <c:v>261.62943495400788</c:v>
                </c:pt>
                <c:pt idx="514">
                  <c:v>244.87516425755581</c:v>
                </c:pt>
                <c:pt idx="515">
                  <c:v>237.97634691195793</c:v>
                </c:pt>
                <c:pt idx="516">
                  <c:v>222.53613666228645</c:v>
                </c:pt>
                <c:pt idx="517">
                  <c:v>223.52168199737184</c:v>
                </c:pt>
                <c:pt idx="518">
                  <c:v>217.60840998685936</c:v>
                </c:pt>
                <c:pt idx="519">
                  <c:v>218.59395532194478</c:v>
                </c:pt>
                <c:pt idx="520">
                  <c:v>250.06570302233902</c:v>
                </c:pt>
                <c:pt idx="521">
                  <c:v>260.18396846254927</c:v>
                </c:pt>
                <c:pt idx="522">
                  <c:v>252.69382391590014</c:v>
                </c:pt>
                <c:pt idx="523">
                  <c:v>241.13009198423129</c:v>
                </c:pt>
                <c:pt idx="524">
                  <c:v>243.56110381077528</c:v>
                </c:pt>
                <c:pt idx="525">
                  <c:v>220.03942181340341</c:v>
                </c:pt>
                <c:pt idx="526">
                  <c:v>206.11038107752955</c:v>
                </c:pt>
                <c:pt idx="527">
                  <c:v>215.63731931668855</c:v>
                </c:pt>
                <c:pt idx="528">
                  <c:v>225.95269382391589</c:v>
                </c:pt>
                <c:pt idx="529">
                  <c:v>213.27201051248358</c:v>
                </c:pt>
                <c:pt idx="530">
                  <c:v>213.27201051248358</c:v>
                </c:pt>
                <c:pt idx="531">
                  <c:v>213.60052562417874</c:v>
                </c:pt>
                <c:pt idx="532">
                  <c:v>220.17082785808151</c:v>
                </c:pt>
                <c:pt idx="533">
                  <c:v>240.6701708278581</c:v>
                </c:pt>
                <c:pt idx="534">
                  <c:v>248.75164257555846</c:v>
                </c:pt>
                <c:pt idx="535">
                  <c:v>268.52825229960581</c:v>
                </c:pt>
                <c:pt idx="536">
                  <c:v>278.64651773981603</c:v>
                </c:pt>
                <c:pt idx="537">
                  <c:v>275.75558475689877</c:v>
                </c:pt>
                <c:pt idx="538">
                  <c:v>282.72010512483575</c:v>
                </c:pt>
                <c:pt idx="539">
                  <c:v>254.66491458607098</c:v>
                </c:pt>
                <c:pt idx="540">
                  <c:v>245.46649145860709</c:v>
                </c:pt>
                <c:pt idx="541">
                  <c:v>238.43626806833112</c:v>
                </c:pt>
                <c:pt idx="542">
                  <c:v>243.49540078843629</c:v>
                </c:pt>
                <c:pt idx="543">
                  <c:v>248.75164257555846</c:v>
                </c:pt>
                <c:pt idx="544">
                  <c:v>251.11695137976346</c:v>
                </c:pt>
                <c:pt idx="545">
                  <c:v>241.39290407358737</c:v>
                </c:pt>
                <c:pt idx="546">
                  <c:v>237.91064388961891</c:v>
                </c:pt>
                <c:pt idx="547">
                  <c:v>235.54533508541394</c:v>
                </c:pt>
                <c:pt idx="548">
                  <c:v>245.66360052562416</c:v>
                </c:pt>
                <c:pt idx="549">
                  <c:v>257.29303547963207</c:v>
                </c:pt>
                <c:pt idx="550">
                  <c:v>255.6504599211564</c:v>
                </c:pt>
                <c:pt idx="551">
                  <c:v>249.73718791064391</c:v>
                </c:pt>
                <c:pt idx="552">
                  <c:v>269.18528252299603</c:v>
                </c:pt>
                <c:pt idx="553">
                  <c:v>297.76609724047307</c:v>
                </c:pt>
                <c:pt idx="554">
                  <c:v>320.36793692509855</c:v>
                </c:pt>
                <c:pt idx="555">
                  <c:v>326.74113009198425</c:v>
                </c:pt>
                <c:pt idx="556">
                  <c:v>331.2089356110381</c:v>
                </c:pt>
                <c:pt idx="557">
                  <c:v>348.22601839684626</c:v>
                </c:pt>
                <c:pt idx="558">
                  <c:v>344.80946123521682</c:v>
                </c:pt>
                <c:pt idx="559">
                  <c:v>332.45729303547961</c:v>
                </c:pt>
                <c:pt idx="560">
                  <c:v>315.17739816031536</c:v>
                </c:pt>
                <c:pt idx="561">
                  <c:v>306.11038107752955</c:v>
                </c:pt>
                <c:pt idx="562">
                  <c:v>306.2417871222076</c:v>
                </c:pt>
                <c:pt idx="563">
                  <c:v>315.11169513797631</c:v>
                </c:pt>
                <c:pt idx="564">
                  <c:v>349.34296977660972</c:v>
                </c:pt>
                <c:pt idx="565">
                  <c:v>336.46517739816028</c:v>
                </c:pt>
                <c:pt idx="566">
                  <c:v>321.81340341655715</c:v>
                </c:pt>
                <c:pt idx="567">
                  <c:v>328.12089356110386</c:v>
                </c:pt>
                <c:pt idx="568">
                  <c:v>348.94875164257553</c:v>
                </c:pt>
                <c:pt idx="569">
                  <c:v>358.40998685939553</c:v>
                </c:pt>
                <c:pt idx="570">
                  <c:v>343.36399474375821</c:v>
                </c:pt>
                <c:pt idx="571">
                  <c:v>387.3850197109067</c:v>
                </c:pt>
                <c:pt idx="572">
                  <c:v>399.8685939553219</c:v>
                </c:pt>
                <c:pt idx="573">
                  <c:v>331.86596583442838</c:v>
                </c:pt>
                <c:pt idx="574">
                  <c:v>308.93561103810777</c:v>
                </c:pt>
                <c:pt idx="575">
                  <c:v>268.92247043363994</c:v>
                </c:pt>
                <c:pt idx="576">
                  <c:v>280.88042049934296</c:v>
                </c:pt>
                <c:pt idx="577">
                  <c:v>312.08935611038106</c:v>
                </c:pt>
                <c:pt idx="578">
                  <c:v>331.01182654402101</c:v>
                </c:pt>
                <c:pt idx="579">
                  <c:v>326.93823915900134</c:v>
                </c:pt>
                <c:pt idx="580">
                  <c:v>308.54139290407358</c:v>
                </c:pt>
                <c:pt idx="581">
                  <c:v>276.54402102496715</c:v>
                </c:pt>
                <c:pt idx="582">
                  <c:v>279.59921156373196</c:v>
                </c:pt>
                <c:pt idx="583">
                  <c:v>282.6544021024967</c:v>
                </c:pt>
                <c:pt idx="584">
                  <c:v>297.50328515111693</c:v>
                </c:pt>
                <c:pt idx="585">
                  <c:v>298.09461235216821</c:v>
                </c:pt>
                <c:pt idx="586">
                  <c:v>300.26281208935609</c:v>
                </c:pt>
                <c:pt idx="587">
                  <c:v>289.94743758212877</c:v>
                </c:pt>
                <c:pt idx="588">
                  <c:v>285.54533508541391</c:v>
                </c:pt>
                <c:pt idx="589">
                  <c:v>287.4507227332457</c:v>
                </c:pt>
                <c:pt idx="590">
                  <c:v>286.07095926412615</c:v>
                </c:pt>
                <c:pt idx="591">
                  <c:v>277.52956636005257</c:v>
                </c:pt>
                <c:pt idx="592">
                  <c:v>285.54533508541391</c:v>
                </c:pt>
                <c:pt idx="593">
                  <c:v>287.31931668856771</c:v>
                </c:pt>
                <c:pt idx="594">
                  <c:v>269.44809461235218</c:v>
                </c:pt>
                <c:pt idx="595">
                  <c:v>266.16294349540084</c:v>
                </c:pt>
                <c:pt idx="596">
                  <c:v>290.01314060446782</c:v>
                </c:pt>
                <c:pt idx="597">
                  <c:v>274.63863337713536</c:v>
                </c:pt>
                <c:pt idx="598">
                  <c:v>283.04862023653089</c:v>
                </c:pt>
                <c:pt idx="599">
                  <c:v>280.61760840998687</c:v>
                </c:pt>
                <c:pt idx="600">
                  <c:v>277.52956636005257</c:v>
                </c:pt>
                <c:pt idx="601">
                  <c:v>302.29960578186598</c:v>
                </c:pt>
                <c:pt idx="602">
                  <c:v>328.58081471747704</c:v>
                </c:pt>
                <c:pt idx="603">
                  <c:v>338.56767411300922</c:v>
                </c:pt>
                <c:pt idx="604">
                  <c:v>324.8357424441524</c:v>
                </c:pt>
                <c:pt idx="605">
                  <c:v>369.84231274638631</c:v>
                </c:pt>
                <c:pt idx="606">
                  <c:v>362.68068331143235</c:v>
                </c:pt>
                <c:pt idx="607">
                  <c:v>351.83968462549274</c:v>
                </c:pt>
                <c:pt idx="608">
                  <c:v>357.03022339027598</c:v>
                </c:pt>
                <c:pt idx="609">
                  <c:v>354.46780551905385</c:v>
                </c:pt>
                <c:pt idx="610">
                  <c:v>341.59001314060447</c:v>
                </c:pt>
                <c:pt idx="611">
                  <c:v>341.65571616294346</c:v>
                </c:pt>
                <c:pt idx="612">
                  <c:v>344.34954007884357</c:v>
                </c:pt>
                <c:pt idx="613">
                  <c:v>346.25492772667542</c:v>
                </c:pt>
                <c:pt idx="614">
                  <c:v>337.3850197109067</c:v>
                </c:pt>
                <c:pt idx="615">
                  <c:v>346.25492772667542</c:v>
                </c:pt>
                <c:pt idx="616">
                  <c:v>346.18922470433637</c:v>
                </c:pt>
                <c:pt idx="617">
                  <c:v>353.74507227332458</c:v>
                </c:pt>
                <c:pt idx="618">
                  <c:v>371.8791064388962</c:v>
                </c:pt>
                <c:pt idx="619">
                  <c:v>392.11563731931665</c:v>
                </c:pt>
                <c:pt idx="620">
                  <c:v>402.10249671484888</c:v>
                </c:pt>
                <c:pt idx="621">
                  <c:v>364.19185282522994</c:v>
                </c:pt>
                <c:pt idx="622">
                  <c:v>386.66228646517737</c:v>
                </c:pt>
                <c:pt idx="623">
                  <c:v>387.77923784494084</c:v>
                </c:pt>
                <c:pt idx="624">
                  <c:v>388.8961892247043</c:v>
                </c:pt>
                <c:pt idx="625">
                  <c:v>391.13009198423129</c:v>
                </c:pt>
                <c:pt idx="626">
                  <c:v>384.69119579500654</c:v>
                </c:pt>
                <c:pt idx="627">
                  <c:v>386.46517739816028</c:v>
                </c:pt>
                <c:pt idx="628">
                  <c:v>384.88830486202363</c:v>
                </c:pt>
                <c:pt idx="629">
                  <c:v>387.77923784494084</c:v>
                </c:pt>
                <c:pt idx="630">
                  <c:v>383.70565045992112</c:v>
                </c:pt>
                <c:pt idx="631">
                  <c:v>370.89356110381073</c:v>
                </c:pt>
                <c:pt idx="632">
                  <c:v>370.36793692509855</c:v>
                </c:pt>
                <c:pt idx="633">
                  <c:v>374.17871222076212</c:v>
                </c:pt>
                <c:pt idx="634">
                  <c:v>357.5558475689881</c:v>
                </c:pt>
                <c:pt idx="635">
                  <c:v>343.16688567674112</c:v>
                </c:pt>
                <c:pt idx="636">
                  <c:v>341.91852825229961</c:v>
                </c:pt>
                <c:pt idx="637">
                  <c:v>325.55847568988167</c:v>
                </c:pt>
                <c:pt idx="638">
                  <c:v>334.29697766097235</c:v>
                </c:pt>
                <c:pt idx="639">
                  <c:v>328.51511169513799</c:v>
                </c:pt>
                <c:pt idx="640">
                  <c:v>325.22996057818659</c:v>
                </c:pt>
                <c:pt idx="641">
                  <c:v>344.21813403416559</c:v>
                </c:pt>
                <c:pt idx="642">
                  <c:v>345.53219448094609</c:v>
                </c:pt>
                <c:pt idx="643">
                  <c:v>354.33639947437581</c:v>
                </c:pt>
                <c:pt idx="644">
                  <c:v>345.1379763469119</c:v>
                </c:pt>
                <c:pt idx="645">
                  <c:v>335.6110381077529</c:v>
                </c:pt>
                <c:pt idx="646">
                  <c:v>348.55453350854134</c:v>
                </c:pt>
                <c:pt idx="647">
                  <c:v>339.35611038107749</c:v>
                </c:pt>
                <c:pt idx="648">
                  <c:v>349.99999999999994</c:v>
                </c:pt>
                <c:pt idx="649">
                  <c:v>365.90013140604464</c:v>
                </c:pt>
                <c:pt idx="650">
                  <c:v>377.79237844940866</c:v>
                </c:pt>
                <c:pt idx="651">
                  <c:v>381.73455978975028</c:v>
                </c:pt>
                <c:pt idx="652">
                  <c:v>376.64257555847564</c:v>
                </c:pt>
                <c:pt idx="653">
                  <c:v>371.550591327201</c:v>
                </c:pt>
                <c:pt idx="654">
                  <c:v>362.68068331143229</c:v>
                </c:pt>
                <c:pt idx="655">
                  <c:v>378.97503285151117</c:v>
                </c:pt>
                <c:pt idx="656">
                  <c:v>394.87516425755581</c:v>
                </c:pt>
                <c:pt idx="657">
                  <c:v>396.51773981603151</c:v>
                </c:pt>
                <c:pt idx="658">
                  <c:v>398.75164257555844</c:v>
                </c:pt>
                <c:pt idx="659">
                  <c:v>401.5111695137976</c:v>
                </c:pt>
                <c:pt idx="660">
                  <c:v>389.81603153745067</c:v>
                </c:pt>
                <c:pt idx="661">
                  <c:v>388.30486202365302</c:v>
                </c:pt>
                <c:pt idx="662">
                  <c:v>391.52431011826542</c:v>
                </c:pt>
                <c:pt idx="663">
                  <c:v>401.83968462549274</c:v>
                </c:pt>
                <c:pt idx="664">
                  <c:v>401.64257555847564</c:v>
                </c:pt>
                <c:pt idx="665">
                  <c:v>402.43101182654402</c:v>
                </c:pt>
                <c:pt idx="666">
                  <c:v>395.79500657030218</c:v>
                </c:pt>
                <c:pt idx="667">
                  <c:v>405.84756898817341</c:v>
                </c:pt>
                <c:pt idx="668">
                  <c:v>406.11038107752955</c:v>
                </c:pt>
                <c:pt idx="669">
                  <c:v>411.62943495400782</c:v>
                </c:pt>
                <c:pt idx="670">
                  <c:v>419.77660972404732</c:v>
                </c:pt>
                <c:pt idx="671">
                  <c:v>423.85019710906693</c:v>
                </c:pt>
                <c:pt idx="672">
                  <c:v>421.48488830486195</c:v>
                </c:pt>
                <c:pt idx="673">
                  <c:v>419.84231274638626</c:v>
                </c:pt>
                <c:pt idx="674">
                  <c:v>435.93955321944804</c:v>
                </c:pt>
                <c:pt idx="675">
                  <c:v>433.96846254927721</c:v>
                </c:pt>
                <c:pt idx="676">
                  <c:v>424.77003942181335</c:v>
                </c:pt>
                <c:pt idx="677">
                  <c:v>422.14191852825229</c:v>
                </c:pt>
                <c:pt idx="678">
                  <c:v>417.14848883048614</c:v>
                </c:pt>
                <c:pt idx="679">
                  <c:v>412.15505913272011</c:v>
                </c:pt>
                <c:pt idx="680">
                  <c:v>412.15505913272011</c:v>
                </c:pt>
                <c:pt idx="681">
                  <c:v>412.81208935611033</c:v>
                </c:pt>
                <c:pt idx="682">
                  <c:v>420.23653088042045</c:v>
                </c:pt>
                <c:pt idx="683">
                  <c:v>425.16425755584748</c:v>
                </c:pt>
                <c:pt idx="684">
                  <c:v>419.90801576872531</c:v>
                </c:pt>
                <c:pt idx="685">
                  <c:v>421.9448094612352</c:v>
                </c:pt>
                <c:pt idx="686">
                  <c:v>417.87122207621547</c:v>
                </c:pt>
                <c:pt idx="687">
                  <c:v>424.37582128777922</c:v>
                </c:pt>
                <c:pt idx="688">
                  <c:v>416.68856767411302</c:v>
                </c:pt>
                <c:pt idx="689">
                  <c:v>412.28646517739816</c:v>
                </c:pt>
                <c:pt idx="690">
                  <c:v>411.82654402102492</c:v>
                </c:pt>
                <c:pt idx="691">
                  <c:v>410.57818659658341</c:v>
                </c:pt>
                <c:pt idx="692">
                  <c:v>409.26412614980285</c:v>
                </c:pt>
                <c:pt idx="693">
                  <c:v>407.03022339027598</c:v>
                </c:pt>
                <c:pt idx="694">
                  <c:v>403.54796320630743</c:v>
                </c:pt>
                <c:pt idx="695">
                  <c:v>405.58475689881732</c:v>
                </c:pt>
                <c:pt idx="696">
                  <c:v>403.08804204993424</c:v>
                </c:pt>
                <c:pt idx="697">
                  <c:v>396.64914586070955</c:v>
                </c:pt>
                <c:pt idx="698">
                  <c:v>394.61235216819966</c:v>
                </c:pt>
                <c:pt idx="699">
                  <c:v>401.97109067017078</c:v>
                </c:pt>
                <c:pt idx="700">
                  <c:v>403.35085413929039</c:v>
                </c:pt>
                <c:pt idx="701">
                  <c:v>400.52562417871218</c:v>
                </c:pt>
                <c:pt idx="702">
                  <c:v>401.11695137976341</c:v>
                </c:pt>
                <c:pt idx="703">
                  <c:v>402.16819973718788</c:v>
                </c:pt>
                <c:pt idx="704">
                  <c:v>405.38764783180022</c:v>
                </c:pt>
                <c:pt idx="705">
                  <c:v>409.19842312746385</c:v>
                </c:pt>
                <c:pt idx="706">
                  <c:v>408.54139290407352</c:v>
                </c:pt>
                <c:pt idx="707">
                  <c:v>411.30091984231268</c:v>
                </c:pt>
                <c:pt idx="708">
                  <c:v>404.73061760840994</c:v>
                </c:pt>
                <c:pt idx="709">
                  <c:v>409.3298291721419</c:v>
                </c:pt>
                <c:pt idx="710">
                  <c:v>409.3298291721419</c:v>
                </c:pt>
                <c:pt idx="711">
                  <c:v>415.24310118265441</c:v>
                </c:pt>
                <c:pt idx="712">
                  <c:v>418.39684625492765</c:v>
                </c:pt>
                <c:pt idx="713">
                  <c:v>414.58607095926408</c:v>
                </c:pt>
                <c:pt idx="714">
                  <c:v>416.88567674113011</c:v>
                </c:pt>
                <c:pt idx="715">
                  <c:v>413.27201051248352</c:v>
                </c:pt>
                <c:pt idx="716">
                  <c:v>405.71616294349536</c:v>
                </c:pt>
                <c:pt idx="717">
                  <c:v>400.45992115637313</c:v>
                </c:pt>
                <c:pt idx="718">
                  <c:v>416.55716162943486</c:v>
                </c:pt>
                <c:pt idx="719">
                  <c:v>424.70433639947436</c:v>
                </c:pt>
                <c:pt idx="720">
                  <c:v>426.54402102496715</c:v>
                </c:pt>
                <c:pt idx="721">
                  <c:v>417.54270696452033</c:v>
                </c:pt>
                <c:pt idx="722">
                  <c:v>420.1051248357424</c:v>
                </c:pt>
                <c:pt idx="723">
                  <c:v>422.66754270696447</c:v>
                </c:pt>
                <c:pt idx="724">
                  <c:v>410.84099868593955</c:v>
                </c:pt>
                <c:pt idx="725">
                  <c:v>405.25624178712218</c:v>
                </c:pt>
                <c:pt idx="726">
                  <c:v>395.26938239159</c:v>
                </c:pt>
                <c:pt idx="727">
                  <c:v>387.18791064388961</c:v>
                </c:pt>
                <c:pt idx="728">
                  <c:v>389.42181340341654</c:v>
                </c:pt>
                <c:pt idx="729">
                  <c:v>385.34822601839682</c:v>
                </c:pt>
                <c:pt idx="730">
                  <c:v>388.63337713534821</c:v>
                </c:pt>
                <c:pt idx="731">
                  <c:v>385.28252299605782</c:v>
                </c:pt>
                <c:pt idx="732">
                  <c:v>383.37713534822598</c:v>
                </c:pt>
                <c:pt idx="733">
                  <c:v>381.47174770039419</c:v>
                </c:pt>
                <c:pt idx="734">
                  <c:v>369.18528252299603</c:v>
                </c:pt>
                <c:pt idx="735">
                  <c:v>374.04730617608408</c:v>
                </c:pt>
                <c:pt idx="736">
                  <c:v>368.19973718791061</c:v>
                </c:pt>
                <c:pt idx="737">
                  <c:v>349.27726675427067</c:v>
                </c:pt>
                <c:pt idx="738">
                  <c:v>361.43232588699078</c:v>
                </c:pt>
                <c:pt idx="739">
                  <c:v>357.5558475689881</c:v>
                </c:pt>
                <c:pt idx="740">
                  <c:v>360.8409986859395</c:v>
                </c:pt>
                <c:pt idx="741">
                  <c:v>361.03810775295659</c:v>
                </c:pt>
                <c:pt idx="742">
                  <c:v>363.10775295663598</c:v>
                </c:pt>
                <c:pt idx="743">
                  <c:v>365.17739816031536</c:v>
                </c:pt>
                <c:pt idx="744">
                  <c:v>353.1537450722733</c:v>
                </c:pt>
                <c:pt idx="745">
                  <c:v>356.1103810775295</c:v>
                </c:pt>
                <c:pt idx="746">
                  <c:v>354.53350854139285</c:v>
                </c:pt>
                <c:pt idx="747">
                  <c:v>345.86070959264123</c:v>
                </c:pt>
                <c:pt idx="748">
                  <c:v>357.22733245729302</c:v>
                </c:pt>
                <c:pt idx="749">
                  <c:v>364.65177398160313</c:v>
                </c:pt>
                <c:pt idx="750">
                  <c:v>364.19185282522994</c:v>
                </c:pt>
                <c:pt idx="751">
                  <c:v>341.65571616294346</c:v>
                </c:pt>
                <c:pt idx="752">
                  <c:v>333.57424441524307</c:v>
                </c:pt>
                <c:pt idx="753">
                  <c:v>327.79237844940866</c:v>
                </c:pt>
                <c:pt idx="754">
                  <c:v>319.97371879106436</c:v>
                </c:pt>
                <c:pt idx="755">
                  <c:v>312.94349540078838</c:v>
                </c:pt>
                <c:pt idx="756">
                  <c:v>298.48883048620235</c:v>
                </c:pt>
                <c:pt idx="757">
                  <c:v>296.18922470433637</c:v>
                </c:pt>
                <c:pt idx="758">
                  <c:v>307.16162943495402</c:v>
                </c:pt>
                <c:pt idx="759">
                  <c:v>303.35085413929033</c:v>
                </c:pt>
                <c:pt idx="760">
                  <c:v>309.06701708278581</c:v>
                </c:pt>
                <c:pt idx="761">
                  <c:v>322.73324572930352</c:v>
                </c:pt>
                <c:pt idx="762">
                  <c:v>312.54927726675425</c:v>
                </c:pt>
                <c:pt idx="763">
                  <c:v>331.93166885676737</c:v>
                </c:pt>
                <c:pt idx="764">
                  <c:v>338.37056504599212</c:v>
                </c:pt>
                <c:pt idx="765">
                  <c:v>347.89750328515106</c:v>
                </c:pt>
                <c:pt idx="766">
                  <c:v>342.1156373193167</c:v>
                </c:pt>
                <c:pt idx="767">
                  <c:v>345.59789750328508</c:v>
                </c:pt>
                <c:pt idx="768">
                  <c:v>345.46649145860709</c:v>
                </c:pt>
                <c:pt idx="769">
                  <c:v>356.17608409986855</c:v>
                </c:pt>
                <c:pt idx="770">
                  <c:v>345.1379763469119</c:v>
                </c:pt>
                <c:pt idx="771">
                  <c:v>361.10381077529559</c:v>
                </c:pt>
                <c:pt idx="772">
                  <c:v>364.19185282522994</c:v>
                </c:pt>
                <c:pt idx="773">
                  <c:v>360.05256241787117</c:v>
                </c:pt>
                <c:pt idx="774">
                  <c:v>345.26938239159</c:v>
                </c:pt>
                <c:pt idx="775">
                  <c:v>344.34954007884357</c:v>
                </c:pt>
                <c:pt idx="776">
                  <c:v>340.80157687253609</c:v>
                </c:pt>
                <c:pt idx="777">
                  <c:v>353.1537450722733</c:v>
                </c:pt>
                <c:pt idx="778">
                  <c:v>358.60709592641257</c:v>
                </c:pt>
                <c:pt idx="779">
                  <c:v>379.6320630749014</c:v>
                </c:pt>
                <c:pt idx="780">
                  <c:v>370.36793692509855</c:v>
                </c:pt>
                <c:pt idx="781">
                  <c:v>396.05781865965827</c:v>
                </c:pt>
                <c:pt idx="782">
                  <c:v>389.81603153745067</c:v>
                </c:pt>
                <c:pt idx="783">
                  <c:v>389.48751642575553</c:v>
                </c:pt>
                <c:pt idx="784">
                  <c:v>387.97634691195793</c:v>
                </c:pt>
                <c:pt idx="785">
                  <c:v>382.19448094612346</c:v>
                </c:pt>
                <c:pt idx="786">
                  <c:v>409.59264126149804</c:v>
                </c:pt>
                <c:pt idx="787">
                  <c:v>410.57818659658341</c:v>
                </c:pt>
                <c:pt idx="788">
                  <c:v>413.86333771353475</c:v>
                </c:pt>
                <c:pt idx="789">
                  <c:v>424.8357424441524</c:v>
                </c:pt>
                <c:pt idx="790">
                  <c:v>418.85676741130089</c:v>
                </c:pt>
                <c:pt idx="791">
                  <c:v>424.70433639947436</c:v>
                </c:pt>
                <c:pt idx="792">
                  <c:v>424.24441524310112</c:v>
                </c:pt>
                <c:pt idx="793">
                  <c:v>425.75558475689877</c:v>
                </c:pt>
                <c:pt idx="794">
                  <c:v>434.95400788436268</c:v>
                </c:pt>
                <c:pt idx="795">
                  <c:v>434.55978975032849</c:v>
                </c:pt>
                <c:pt idx="796">
                  <c:v>443.6268068331143</c:v>
                </c:pt>
                <c:pt idx="797">
                  <c:v>450.06570302233899</c:v>
                </c:pt>
                <c:pt idx="798">
                  <c:v>445.00657030223391</c:v>
                </c:pt>
                <c:pt idx="799">
                  <c:v>435.67674113009195</c:v>
                </c:pt>
                <c:pt idx="800">
                  <c:v>428.97503285151112</c:v>
                </c:pt>
                <c:pt idx="801">
                  <c:v>447.83180026281207</c:v>
                </c:pt>
                <c:pt idx="802">
                  <c:v>448.09461235216821</c:v>
                </c:pt>
                <c:pt idx="803">
                  <c:v>442.64126149802883</c:v>
                </c:pt>
                <c:pt idx="804">
                  <c:v>444.21813403416553</c:v>
                </c:pt>
                <c:pt idx="805">
                  <c:v>449.99999999999994</c:v>
                </c:pt>
                <c:pt idx="806">
                  <c:v>447.10906701708274</c:v>
                </c:pt>
                <c:pt idx="807">
                  <c:v>443.36399474375821</c:v>
                </c:pt>
                <c:pt idx="808">
                  <c:v>439.42181340341654</c:v>
                </c:pt>
                <c:pt idx="809">
                  <c:v>455.51905387647827</c:v>
                </c:pt>
                <c:pt idx="810">
                  <c:v>468.00262812089358</c:v>
                </c:pt>
                <c:pt idx="811">
                  <c:v>461.76084099868592</c:v>
                </c:pt>
                <c:pt idx="812">
                  <c:v>460.44678055190536</c:v>
                </c:pt>
                <c:pt idx="813">
                  <c:v>460.24967148488827</c:v>
                </c:pt>
                <c:pt idx="814">
                  <c:v>468.00262812089358</c:v>
                </c:pt>
                <c:pt idx="815">
                  <c:v>456.70170827858072</c:v>
                </c:pt>
                <c:pt idx="816">
                  <c:v>456.63600525624179</c:v>
                </c:pt>
                <c:pt idx="817">
                  <c:v>449.40867279894866</c:v>
                </c:pt>
                <c:pt idx="818">
                  <c:v>441.52431011826542</c:v>
                </c:pt>
                <c:pt idx="819">
                  <c:v>436.66228646517732</c:v>
                </c:pt>
                <c:pt idx="820">
                  <c:v>439.22470433639944</c:v>
                </c:pt>
                <c:pt idx="821">
                  <c:v>434.03416557161631</c:v>
                </c:pt>
                <c:pt idx="822">
                  <c:v>422.33902759526939</c:v>
                </c:pt>
                <c:pt idx="823">
                  <c:v>422.47043363994737</c:v>
                </c:pt>
                <c:pt idx="824">
                  <c:v>422.93035479632056</c:v>
                </c:pt>
                <c:pt idx="825">
                  <c:v>421.22207621550587</c:v>
                </c:pt>
                <c:pt idx="826">
                  <c:v>414.58607095926408</c:v>
                </c:pt>
                <c:pt idx="827">
                  <c:v>411.62943495400782</c:v>
                </c:pt>
                <c:pt idx="828">
                  <c:v>412.02365308804201</c:v>
                </c:pt>
                <c:pt idx="829">
                  <c:v>421.15637319316681</c:v>
                </c:pt>
                <c:pt idx="830">
                  <c:v>418.6596583442838</c:v>
                </c:pt>
                <c:pt idx="831">
                  <c:v>410.7752956636005</c:v>
                </c:pt>
                <c:pt idx="832">
                  <c:v>408.93561103810771</c:v>
                </c:pt>
                <c:pt idx="833">
                  <c:v>404.33639947437581</c:v>
                </c:pt>
                <c:pt idx="834">
                  <c:v>404.27069645203676</c:v>
                </c:pt>
                <c:pt idx="835">
                  <c:v>412.61498028909324</c:v>
                </c:pt>
                <c:pt idx="836">
                  <c:v>423.58738501971089</c:v>
                </c:pt>
                <c:pt idx="837">
                  <c:v>427.9237844940867</c:v>
                </c:pt>
                <c:pt idx="838">
                  <c:v>424.04730617608402</c:v>
                </c:pt>
                <c:pt idx="839">
                  <c:v>413.99474375821279</c:v>
                </c:pt>
                <c:pt idx="840">
                  <c:v>415.5716162943495</c:v>
                </c:pt>
                <c:pt idx="841">
                  <c:v>413.92904073587385</c:v>
                </c:pt>
                <c:pt idx="842">
                  <c:v>411.76084099868592</c:v>
                </c:pt>
                <c:pt idx="843">
                  <c:v>409.98685939553212</c:v>
                </c:pt>
                <c:pt idx="844">
                  <c:v>392.96977660972402</c:v>
                </c:pt>
                <c:pt idx="845">
                  <c:v>393.88961892247039</c:v>
                </c:pt>
                <c:pt idx="846">
                  <c:v>390.14454664914581</c:v>
                </c:pt>
                <c:pt idx="847">
                  <c:v>391.59001314060441</c:v>
                </c:pt>
                <c:pt idx="848">
                  <c:v>387.12220762155056</c:v>
                </c:pt>
                <c:pt idx="849">
                  <c:v>397.83180026281207</c:v>
                </c:pt>
                <c:pt idx="850">
                  <c:v>398.81734559789749</c:v>
                </c:pt>
                <c:pt idx="851">
                  <c:v>402.62812089356106</c:v>
                </c:pt>
                <c:pt idx="852">
                  <c:v>398.02890932982916</c:v>
                </c:pt>
                <c:pt idx="853">
                  <c:v>397.50328515111693</c:v>
                </c:pt>
                <c:pt idx="854">
                  <c:v>410.9724047306176</c:v>
                </c:pt>
                <c:pt idx="855">
                  <c:v>404.73061760840994</c:v>
                </c:pt>
                <c:pt idx="856">
                  <c:v>404.86202365308799</c:v>
                </c:pt>
                <c:pt idx="857">
                  <c:v>407.49014454664911</c:v>
                </c:pt>
                <c:pt idx="858">
                  <c:v>403.54796320630743</c:v>
                </c:pt>
                <c:pt idx="859">
                  <c:v>418.26544021024961</c:v>
                </c:pt>
                <c:pt idx="860">
                  <c:v>427.79237844940866</c:v>
                </c:pt>
                <c:pt idx="861">
                  <c:v>425.16425755584748</c:v>
                </c:pt>
                <c:pt idx="862">
                  <c:v>430.68331143232587</c:v>
                </c:pt>
                <c:pt idx="863">
                  <c:v>425.16425755584748</c:v>
                </c:pt>
                <c:pt idx="864">
                  <c:v>423.58738501971089</c:v>
                </c:pt>
                <c:pt idx="865">
                  <c:v>419.31668856767408</c:v>
                </c:pt>
                <c:pt idx="866">
                  <c:v>415.50591327201045</c:v>
                </c:pt>
                <c:pt idx="867">
                  <c:v>410.31537450722732</c:v>
                </c:pt>
                <c:pt idx="868">
                  <c:v>413.27201051248352</c:v>
                </c:pt>
                <c:pt idx="869">
                  <c:v>415.96583442838369</c:v>
                </c:pt>
                <c:pt idx="870">
                  <c:v>413.79763469119581</c:v>
                </c:pt>
                <c:pt idx="871">
                  <c:v>436.59658344283838</c:v>
                </c:pt>
                <c:pt idx="872">
                  <c:v>417.08278580814721</c:v>
                </c:pt>
                <c:pt idx="873">
                  <c:v>421.09067017082788</c:v>
                </c:pt>
                <c:pt idx="874">
                  <c:v>448.75164257555844</c:v>
                </c:pt>
                <c:pt idx="875">
                  <c:v>443.69250985545335</c:v>
                </c:pt>
                <c:pt idx="876">
                  <c:v>438.23915900131408</c:v>
                </c:pt>
                <c:pt idx="877">
                  <c:v>440.40735873850196</c:v>
                </c:pt>
                <c:pt idx="878">
                  <c:v>440.93298291721419</c:v>
                </c:pt>
                <c:pt idx="879">
                  <c:v>437.2536136662286</c:v>
                </c:pt>
                <c:pt idx="880">
                  <c:v>447.30617608409983</c:v>
                </c:pt>
                <c:pt idx="881">
                  <c:v>433.37713534822598</c:v>
                </c:pt>
                <c:pt idx="882">
                  <c:v>429.76346911957944</c:v>
                </c:pt>
                <c:pt idx="883">
                  <c:v>420.1051248357424</c:v>
                </c:pt>
                <c:pt idx="884">
                  <c:v>408.86990801576871</c:v>
                </c:pt>
                <c:pt idx="885">
                  <c:v>410.24967148488827</c:v>
                </c:pt>
                <c:pt idx="886">
                  <c:v>398.55453350854134</c:v>
                </c:pt>
                <c:pt idx="887">
                  <c:v>404.86202365308799</c:v>
                </c:pt>
                <c:pt idx="888">
                  <c:v>402.43101182654402</c:v>
                </c:pt>
                <c:pt idx="889">
                  <c:v>403.74507227332452</c:v>
                </c:pt>
                <c:pt idx="890">
                  <c:v>392.50985545335078</c:v>
                </c:pt>
                <c:pt idx="891">
                  <c:v>404.07358738501972</c:v>
                </c:pt>
                <c:pt idx="892">
                  <c:v>406.37319316688564</c:v>
                </c:pt>
                <c:pt idx="893">
                  <c:v>401.44546649145855</c:v>
                </c:pt>
                <c:pt idx="894">
                  <c:v>408.34428383705642</c:v>
                </c:pt>
                <c:pt idx="895">
                  <c:v>410.31537450722732</c:v>
                </c:pt>
                <c:pt idx="896">
                  <c:v>414.25755584756894</c:v>
                </c:pt>
                <c:pt idx="897">
                  <c:v>401.77398160315374</c:v>
                </c:pt>
                <c:pt idx="898">
                  <c:v>405.71616294349536</c:v>
                </c:pt>
                <c:pt idx="899">
                  <c:v>402.10249671484883</c:v>
                </c:pt>
                <c:pt idx="900">
                  <c:v>409.72404730617609</c:v>
                </c:pt>
                <c:pt idx="901">
                  <c:v>411.69513797634687</c:v>
                </c:pt>
                <c:pt idx="902">
                  <c:v>412.35216819973709</c:v>
                </c:pt>
                <c:pt idx="903">
                  <c:v>397.17477003942179</c:v>
                </c:pt>
                <c:pt idx="904">
                  <c:v>405.38764783180022</c:v>
                </c:pt>
                <c:pt idx="905">
                  <c:v>422.47043363994737</c:v>
                </c:pt>
                <c:pt idx="906">
                  <c:v>433.11432325886989</c:v>
                </c:pt>
                <c:pt idx="907">
                  <c:v>433.63994743758212</c:v>
                </c:pt>
                <c:pt idx="908">
                  <c:v>431.66885676741128</c:v>
                </c:pt>
                <c:pt idx="909">
                  <c:v>433.31143232588698</c:v>
                </c:pt>
                <c:pt idx="910">
                  <c:v>435.01971090670168</c:v>
                </c:pt>
                <c:pt idx="911">
                  <c:v>431.40604467805514</c:v>
                </c:pt>
                <c:pt idx="912">
                  <c:v>426.08409986859391</c:v>
                </c:pt>
                <c:pt idx="913">
                  <c:v>425.55847568988167</c:v>
                </c:pt>
                <c:pt idx="914">
                  <c:v>418.7910643889619</c:v>
                </c:pt>
                <c:pt idx="915">
                  <c:v>413.46911957950061</c:v>
                </c:pt>
                <c:pt idx="916">
                  <c:v>410.24967148488832</c:v>
                </c:pt>
                <c:pt idx="917">
                  <c:v>396.84625492772665</c:v>
                </c:pt>
                <c:pt idx="918">
                  <c:v>399.8685939553219</c:v>
                </c:pt>
                <c:pt idx="919">
                  <c:v>394.80946123521682</c:v>
                </c:pt>
                <c:pt idx="920">
                  <c:v>384.88830486202363</c:v>
                </c:pt>
                <c:pt idx="921">
                  <c:v>387.5821287779238</c:v>
                </c:pt>
                <c:pt idx="922">
                  <c:v>390.53876478318</c:v>
                </c:pt>
                <c:pt idx="923">
                  <c:v>392.64126149802888</c:v>
                </c:pt>
                <c:pt idx="924">
                  <c:v>385.01971090670168</c:v>
                </c:pt>
                <c:pt idx="925">
                  <c:v>382.72010512483575</c:v>
                </c:pt>
                <c:pt idx="926">
                  <c:v>377.79237844940866</c:v>
                </c:pt>
                <c:pt idx="927">
                  <c:v>371.81340341655715</c:v>
                </c:pt>
                <c:pt idx="928">
                  <c:v>376.6754270696452</c:v>
                </c:pt>
                <c:pt idx="929">
                  <c:v>376.34691195795006</c:v>
                </c:pt>
                <c:pt idx="930">
                  <c:v>374.57293035479631</c:v>
                </c:pt>
                <c:pt idx="931">
                  <c:v>373.65308804204989</c:v>
                </c:pt>
                <c:pt idx="932">
                  <c:v>365.57161629434955</c:v>
                </c:pt>
                <c:pt idx="933">
                  <c:v>365.7030223390276</c:v>
                </c:pt>
                <c:pt idx="934">
                  <c:v>369.97371879106441</c:v>
                </c:pt>
                <c:pt idx="935">
                  <c:v>368.00262812089352</c:v>
                </c:pt>
                <c:pt idx="936">
                  <c:v>367.0170827858081</c:v>
                </c:pt>
                <c:pt idx="937">
                  <c:v>359.78975032851508</c:v>
                </c:pt>
                <c:pt idx="938">
                  <c:v>353.74507227332458</c:v>
                </c:pt>
                <c:pt idx="939">
                  <c:v>346.97766097240475</c:v>
                </c:pt>
                <c:pt idx="940">
                  <c:v>351.37976346911961</c:v>
                </c:pt>
                <c:pt idx="941">
                  <c:v>347.76609724047307</c:v>
                </c:pt>
                <c:pt idx="942">
                  <c:v>345.79500657030223</c:v>
                </c:pt>
                <c:pt idx="943">
                  <c:v>339.94743758212877</c:v>
                </c:pt>
                <c:pt idx="944">
                  <c:v>348.02890932982916</c:v>
                </c:pt>
                <c:pt idx="945">
                  <c:v>345.99211563731933</c:v>
                </c:pt>
                <c:pt idx="946">
                  <c:v>352.89093298291721</c:v>
                </c:pt>
                <c:pt idx="947">
                  <c:v>356.2417871222076</c:v>
                </c:pt>
                <c:pt idx="948">
                  <c:v>358.14717477003938</c:v>
                </c:pt>
                <c:pt idx="949">
                  <c:v>352.89093298291721</c:v>
                </c:pt>
                <c:pt idx="950">
                  <c:v>355.51905387647832</c:v>
                </c:pt>
                <c:pt idx="951">
                  <c:v>347.63469119579503</c:v>
                </c:pt>
                <c:pt idx="952">
                  <c:v>343.36399474375821</c:v>
                </c:pt>
                <c:pt idx="953">
                  <c:v>346.25492772667542</c:v>
                </c:pt>
                <c:pt idx="954">
                  <c:v>342.44415243101179</c:v>
                </c:pt>
                <c:pt idx="955">
                  <c:v>341.72141918528251</c:v>
                </c:pt>
                <c:pt idx="956">
                  <c:v>340.07884362680682</c:v>
                </c:pt>
                <c:pt idx="957">
                  <c:v>343.56110381077525</c:v>
                </c:pt>
                <c:pt idx="958">
                  <c:v>345.72930354796318</c:v>
                </c:pt>
                <c:pt idx="959">
                  <c:v>334.4940867279895</c:v>
                </c:pt>
                <c:pt idx="960">
                  <c:v>338.76478318002626</c:v>
                </c:pt>
                <c:pt idx="961">
                  <c:v>346.05781865965832</c:v>
                </c:pt>
                <c:pt idx="962">
                  <c:v>344.02102496714849</c:v>
                </c:pt>
                <c:pt idx="963">
                  <c:v>338.50197109067017</c:v>
                </c:pt>
                <c:pt idx="964">
                  <c:v>333.57424441524313</c:v>
                </c:pt>
                <c:pt idx="965">
                  <c:v>336.92509855453352</c:v>
                </c:pt>
                <c:pt idx="966">
                  <c:v>346.05781865965832</c:v>
                </c:pt>
                <c:pt idx="967">
                  <c:v>350.32851511169514</c:v>
                </c:pt>
                <c:pt idx="968">
                  <c:v>350.45992115637318</c:v>
                </c:pt>
                <c:pt idx="969">
                  <c:v>346.38633377135346</c:v>
                </c:pt>
                <c:pt idx="970">
                  <c:v>344.34954007884363</c:v>
                </c:pt>
                <c:pt idx="971">
                  <c:v>344.48094612352168</c:v>
                </c:pt>
                <c:pt idx="972">
                  <c:v>344.94086727989486</c:v>
                </c:pt>
                <c:pt idx="973">
                  <c:v>341.45860709592637</c:v>
                </c:pt>
                <c:pt idx="974">
                  <c:v>340.47306176084101</c:v>
                </c:pt>
                <c:pt idx="975">
                  <c:v>335.80814717477</c:v>
                </c:pt>
                <c:pt idx="976">
                  <c:v>331.60315374507223</c:v>
                </c:pt>
                <c:pt idx="977">
                  <c:v>326.08409986859397</c:v>
                </c:pt>
                <c:pt idx="978">
                  <c:v>338.17345597897503</c:v>
                </c:pt>
                <c:pt idx="979">
                  <c:v>341.52431011826542</c:v>
                </c:pt>
                <c:pt idx="980">
                  <c:v>351.6425755584757</c:v>
                </c:pt>
                <c:pt idx="981">
                  <c:v>354.07358738501972</c:v>
                </c:pt>
                <c:pt idx="982">
                  <c:v>358.54139290407358</c:v>
                </c:pt>
                <c:pt idx="983">
                  <c:v>366.36005256241782</c:v>
                </c:pt>
                <c:pt idx="984">
                  <c:v>366.03153745072274</c:v>
                </c:pt>
                <c:pt idx="985">
                  <c:v>362.48357424441525</c:v>
                </c:pt>
                <c:pt idx="986">
                  <c:v>365.11169513797631</c:v>
                </c:pt>
                <c:pt idx="987">
                  <c:v>368.72536136662285</c:v>
                </c:pt>
                <c:pt idx="988">
                  <c:v>366.68856767411302</c:v>
                </c:pt>
                <c:pt idx="989">
                  <c:v>364.12614980289095</c:v>
                </c:pt>
                <c:pt idx="990">
                  <c:v>361.10381077529564</c:v>
                </c:pt>
                <c:pt idx="991">
                  <c:v>357.55584756898816</c:v>
                </c:pt>
                <c:pt idx="992">
                  <c:v>360.57818659658346</c:v>
                </c:pt>
                <c:pt idx="993">
                  <c:v>364.78318002628123</c:v>
                </c:pt>
                <c:pt idx="994">
                  <c:v>360.84099868593955</c:v>
                </c:pt>
                <c:pt idx="995">
                  <c:v>358.86990801576871</c:v>
                </c:pt>
                <c:pt idx="996">
                  <c:v>366.75427069645201</c:v>
                </c:pt>
                <c:pt idx="997">
                  <c:v>363.46911957950067</c:v>
                </c:pt>
                <c:pt idx="998">
                  <c:v>361.49802890932983</c:v>
                </c:pt>
                <c:pt idx="999">
                  <c:v>362.02365308804207</c:v>
                </c:pt>
                <c:pt idx="1000">
                  <c:v>358.86990801576871</c:v>
                </c:pt>
                <c:pt idx="1001">
                  <c:v>357.35873850197106</c:v>
                </c:pt>
                <c:pt idx="1002">
                  <c:v>360.70959264126145</c:v>
                </c:pt>
                <c:pt idx="1003">
                  <c:v>360.31537450722732</c:v>
                </c:pt>
                <c:pt idx="1004">
                  <c:v>356.76741130091983</c:v>
                </c:pt>
              </c:numCache>
            </c:numRef>
          </c:val>
          <c:smooth val="0"/>
          <c:extLst>
            <c:ext xmlns:c16="http://schemas.microsoft.com/office/drawing/2014/chart" uri="{C3380CC4-5D6E-409C-BE32-E72D297353CC}">
              <c16:uniqueId val="{00000000-C6AD-4D19-85EE-E2E46E7B9DAC}"/>
            </c:ext>
          </c:extLst>
        </c:ser>
        <c:ser>
          <c:idx val="2"/>
          <c:order val="1"/>
          <c:tx>
            <c:v>Precio FO4 SNI EPP</c:v>
          </c:tx>
          <c:spPr>
            <a:ln w="38100">
              <a:solidFill>
                <a:srgbClr val="00B050"/>
              </a:solidFill>
            </a:ln>
          </c:spPr>
          <c:marker>
            <c:symbol val="none"/>
          </c:marker>
          <c:cat>
            <c:numRef>
              <c:f>Fuel!$C$184:$C$1188</c:f>
              <c:numCache>
                <c:formatCode>m/d/yyyy</c:formatCode>
                <c:ptCount val="1005"/>
                <c:pt idx="0">
                  <c:v>44546</c:v>
                </c:pt>
                <c:pt idx="1">
                  <c:v>44545</c:v>
                </c:pt>
                <c:pt idx="2">
                  <c:v>44544</c:v>
                </c:pt>
                <c:pt idx="3">
                  <c:v>44543</c:v>
                </c:pt>
                <c:pt idx="4">
                  <c:v>44540</c:v>
                </c:pt>
                <c:pt idx="5">
                  <c:v>44539</c:v>
                </c:pt>
                <c:pt idx="6">
                  <c:v>44538</c:v>
                </c:pt>
                <c:pt idx="7">
                  <c:v>44537</c:v>
                </c:pt>
                <c:pt idx="8">
                  <c:v>44536</c:v>
                </c:pt>
                <c:pt idx="9">
                  <c:v>44533</c:v>
                </c:pt>
                <c:pt idx="10">
                  <c:v>44532</c:v>
                </c:pt>
                <c:pt idx="11">
                  <c:v>44531</c:v>
                </c:pt>
                <c:pt idx="12">
                  <c:v>44530</c:v>
                </c:pt>
                <c:pt idx="13">
                  <c:v>44529</c:v>
                </c:pt>
                <c:pt idx="14">
                  <c:v>44524</c:v>
                </c:pt>
                <c:pt idx="15">
                  <c:v>44523</c:v>
                </c:pt>
                <c:pt idx="16">
                  <c:v>44522</c:v>
                </c:pt>
                <c:pt idx="17">
                  <c:v>44519</c:v>
                </c:pt>
                <c:pt idx="18">
                  <c:v>44518</c:v>
                </c:pt>
                <c:pt idx="19">
                  <c:v>44517</c:v>
                </c:pt>
                <c:pt idx="20">
                  <c:v>44516</c:v>
                </c:pt>
                <c:pt idx="21">
                  <c:v>44515</c:v>
                </c:pt>
                <c:pt idx="22">
                  <c:v>44512</c:v>
                </c:pt>
                <c:pt idx="23">
                  <c:v>44511</c:v>
                </c:pt>
                <c:pt idx="24">
                  <c:v>44510</c:v>
                </c:pt>
                <c:pt idx="25">
                  <c:v>44509</c:v>
                </c:pt>
                <c:pt idx="26">
                  <c:v>44508</c:v>
                </c:pt>
                <c:pt idx="27">
                  <c:v>44505</c:v>
                </c:pt>
                <c:pt idx="28">
                  <c:v>44504</c:v>
                </c:pt>
                <c:pt idx="29">
                  <c:v>44503</c:v>
                </c:pt>
                <c:pt idx="30">
                  <c:v>44502</c:v>
                </c:pt>
                <c:pt idx="31">
                  <c:v>44501</c:v>
                </c:pt>
                <c:pt idx="32">
                  <c:v>44498</c:v>
                </c:pt>
                <c:pt idx="33">
                  <c:v>44497</c:v>
                </c:pt>
                <c:pt idx="34">
                  <c:v>44496</c:v>
                </c:pt>
                <c:pt idx="35">
                  <c:v>44495</c:v>
                </c:pt>
                <c:pt idx="36">
                  <c:v>44494</c:v>
                </c:pt>
                <c:pt idx="37">
                  <c:v>44491</c:v>
                </c:pt>
                <c:pt idx="38">
                  <c:v>44490</c:v>
                </c:pt>
                <c:pt idx="39">
                  <c:v>44489</c:v>
                </c:pt>
                <c:pt idx="40">
                  <c:v>44488</c:v>
                </c:pt>
                <c:pt idx="41">
                  <c:v>44487</c:v>
                </c:pt>
                <c:pt idx="42">
                  <c:v>44484</c:v>
                </c:pt>
                <c:pt idx="43">
                  <c:v>44483</c:v>
                </c:pt>
                <c:pt idx="44">
                  <c:v>44482</c:v>
                </c:pt>
                <c:pt idx="45">
                  <c:v>44481</c:v>
                </c:pt>
                <c:pt idx="46">
                  <c:v>44480</c:v>
                </c:pt>
                <c:pt idx="47">
                  <c:v>44477</c:v>
                </c:pt>
                <c:pt idx="48">
                  <c:v>44476</c:v>
                </c:pt>
                <c:pt idx="49">
                  <c:v>44475</c:v>
                </c:pt>
                <c:pt idx="50">
                  <c:v>44474</c:v>
                </c:pt>
                <c:pt idx="51">
                  <c:v>44473</c:v>
                </c:pt>
                <c:pt idx="52">
                  <c:v>44470</c:v>
                </c:pt>
                <c:pt idx="53">
                  <c:v>44469</c:v>
                </c:pt>
                <c:pt idx="54">
                  <c:v>44468</c:v>
                </c:pt>
                <c:pt idx="55">
                  <c:v>44467</c:v>
                </c:pt>
                <c:pt idx="56">
                  <c:v>44464</c:v>
                </c:pt>
                <c:pt idx="57">
                  <c:v>44463</c:v>
                </c:pt>
                <c:pt idx="58">
                  <c:v>44462</c:v>
                </c:pt>
                <c:pt idx="59">
                  <c:v>44461</c:v>
                </c:pt>
                <c:pt idx="60">
                  <c:v>44460</c:v>
                </c:pt>
                <c:pt idx="61">
                  <c:v>44459</c:v>
                </c:pt>
                <c:pt idx="62">
                  <c:v>44456</c:v>
                </c:pt>
                <c:pt idx="63">
                  <c:v>44455</c:v>
                </c:pt>
                <c:pt idx="64">
                  <c:v>44454</c:v>
                </c:pt>
                <c:pt idx="65">
                  <c:v>44453</c:v>
                </c:pt>
                <c:pt idx="66">
                  <c:v>44452</c:v>
                </c:pt>
                <c:pt idx="67">
                  <c:v>44449</c:v>
                </c:pt>
                <c:pt idx="68">
                  <c:v>44448</c:v>
                </c:pt>
                <c:pt idx="69">
                  <c:v>44447</c:v>
                </c:pt>
                <c:pt idx="70">
                  <c:v>44446</c:v>
                </c:pt>
                <c:pt idx="71">
                  <c:v>44445</c:v>
                </c:pt>
                <c:pt idx="72">
                  <c:v>44442</c:v>
                </c:pt>
                <c:pt idx="73">
                  <c:v>44441</c:v>
                </c:pt>
                <c:pt idx="74">
                  <c:v>44440</c:v>
                </c:pt>
                <c:pt idx="75">
                  <c:v>44439</c:v>
                </c:pt>
                <c:pt idx="76">
                  <c:v>44438</c:v>
                </c:pt>
                <c:pt idx="77">
                  <c:v>44435</c:v>
                </c:pt>
                <c:pt idx="78">
                  <c:v>44434</c:v>
                </c:pt>
                <c:pt idx="79">
                  <c:v>44433</c:v>
                </c:pt>
                <c:pt idx="80">
                  <c:v>44432</c:v>
                </c:pt>
                <c:pt idx="81">
                  <c:v>44431</c:v>
                </c:pt>
                <c:pt idx="82">
                  <c:v>44428</c:v>
                </c:pt>
                <c:pt idx="83">
                  <c:v>44427</c:v>
                </c:pt>
                <c:pt idx="84">
                  <c:v>44426</c:v>
                </c:pt>
                <c:pt idx="85">
                  <c:v>44425</c:v>
                </c:pt>
                <c:pt idx="86">
                  <c:v>44424</c:v>
                </c:pt>
                <c:pt idx="87">
                  <c:v>44421</c:v>
                </c:pt>
                <c:pt idx="88">
                  <c:v>44420</c:v>
                </c:pt>
                <c:pt idx="89">
                  <c:v>44419</c:v>
                </c:pt>
                <c:pt idx="90">
                  <c:v>44418</c:v>
                </c:pt>
                <c:pt idx="91">
                  <c:v>44417</c:v>
                </c:pt>
                <c:pt idx="92">
                  <c:v>44414</c:v>
                </c:pt>
                <c:pt idx="93">
                  <c:v>44413</c:v>
                </c:pt>
                <c:pt idx="94">
                  <c:v>44412</c:v>
                </c:pt>
                <c:pt idx="95">
                  <c:v>44411</c:v>
                </c:pt>
                <c:pt idx="96">
                  <c:v>44410</c:v>
                </c:pt>
                <c:pt idx="97">
                  <c:v>44407</c:v>
                </c:pt>
                <c:pt idx="98">
                  <c:v>44406</c:v>
                </c:pt>
                <c:pt idx="99">
                  <c:v>44405</c:v>
                </c:pt>
                <c:pt idx="100">
                  <c:v>44404</c:v>
                </c:pt>
                <c:pt idx="101">
                  <c:v>44403</c:v>
                </c:pt>
                <c:pt idx="102">
                  <c:v>44400</c:v>
                </c:pt>
                <c:pt idx="103">
                  <c:v>44399</c:v>
                </c:pt>
                <c:pt idx="104">
                  <c:v>44398</c:v>
                </c:pt>
                <c:pt idx="105">
                  <c:v>44397</c:v>
                </c:pt>
                <c:pt idx="106">
                  <c:v>44396</c:v>
                </c:pt>
                <c:pt idx="107">
                  <c:v>44393</c:v>
                </c:pt>
                <c:pt idx="108">
                  <c:v>44392</c:v>
                </c:pt>
                <c:pt idx="109">
                  <c:v>44391</c:v>
                </c:pt>
                <c:pt idx="110">
                  <c:v>44390</c:v>
                </c:pt>
                <c:pt idx="111">
                  <c:v>44389</c:v>
                </c:pt>
                <c:pt idx="112">
                  <c:v>44386</c:v>
                </c:pt>
                <c:pt idx="113">
                  <c:v>44385</c:v>
                </c:pt>
                <c:pt idx="114">
                  <c:v>44384</c:v>
                </c:pt>
                <c:pt idx="115">
                  <c:v>44383</c:v>
                </c:pt>
                <c:pt idx="116">
                  <c:v>44382</c:v>
                </c:pt>
                <c:pt idx="117">
                  <c:v>44379</c:v>
                </c:pt>
                <c:pt idx="118">
                  <c:v>44378</c:v>
                </c:pt>
                <c:pt idx="119">
                  <c:v>44377</c:v>
                </c:pt>
                <c:pt idx="120">
                  <c:v>44376</c:v>
                </c:pt>
                <c:pt idx="121">
                  <c:v>44375</c:v>
                </c:pt>
                <c:pt idx="122">
                  <c:v>44372</c:v>
                </c:pt>
                <c:pt idx="123">
                  <c:v>44371</c:v>
                </c:pt>
                <c:pt idx="124">
                  <c:v>44370</c:v>
                </c:pt>
                <c:pt idx="125">
                  <c:v>44369</c:v>
                </c:pt>
                <c:pt idx="126">
                  <c:v>44368</c:v>
                </c:pt>
                <c:pt idx="127">
                  <c:v>44365</c:v>
                </c:pt>
                <c:pt idx="128">
                  <c:v>44364</c:v>
                </c:pt>
                <c:pt idx="129">
                  <c:v>44363</c:v>
                </c:pt>
                <c:pt idx="130">
                  <c:v>44362</c:v>
                </c:pt>
                <c:pt idx="131">
                  <c:v>44361</c:v>
                </c:pt>
                <c:pt idx="132">
                  <c:v>44358</c:v>
                </c:pt>
                <c:pt idx="133">
                  <c:v>44357</c:v>
                </c:pt>
                <c:pt idx="134">
                  <c:v>44350</c:v>
                </c:pt>
                <c:pt idx="135">
                  <c:v>44349</c:v>
                </c:pt>
                <c:pt idx="136">
                  <c:v>44348</c:v>
                </c:pt>
                <c:pt idx="137">
                  <c:v>44347</c:v>
                </c:pt>
                <c:pt idx="138">
                  <c:v>44344</c:v>
                </c:pt>
                <c:pt idx="139">
                  <c:v>44343</c:v>
                </c:pt>
                <c:pt idx="140">
                  <c:v>44342</c:v>
                </c:pt>
                <c:pt idx="141">
                  <c:v>44341</c:v>
                </c:pt>
                <c:pt idx="142">
                  <c:v>44340</c:v>
                </c:pt>
                <c:pt idx="143">
                  <c:v>44337</c:v>
                </c:pt>
                <c:pt idx="144">
                  <c:v>44336</c:v>
                </c:pt>
                <c:pt idx="145">
                  <c:v>44335</c:v>
                </c:pt>
                <c:pt idx="146">
                  <c:v>44334</c:v>
                </c:pt>
                <c:pt idx="147">
                  <c:v>44333</c:v>
                </c:pt>
                <c:pt idx="148">
                  <c:v>44330</c:v>
                </c:pt>
                <c:pt idx="149">
                  <c:v>44329</c:v>
                </c:pt>
                <c:pt idx="150">
                  <c:v>44328</c:v>
                </c:pt>
                <c:pt idx="151">
                  <c:v>44327</c:v>
                </c:pt>
                <c:pt idx="152">
                  <c:v>44326</c:v>
                </c:pt>
                <c:pt idx="153">
                  <c:v>44323</c:v>
                </c:pt>
                <c:pt idx="154">
                  <c:v>44322</c:v>
                </c:pt>
                <c:pt idx="155">
                  <c:v>44321</c:v>
                </c:pt>
                <c:pt idx="156">
                  <c:v>44320</c:v>
                </c:pt>
                <c:pt idx="157">
                  <c:v>44319</c:v>
                </c:pt>
                <c:pt idx="158">
                  <c:v>44316</c:v>
                </c:pt>
                <c:pt idx="159">
                  <c:v>44315</c:v>
                </c:pt>
                <c:pt idx="160">
                  <c:v>44314</c:v>
                </c:pt>
                <c:pt idx="161">
                  <c:v>44313</c:v>
                </c:pt>
                <c:pt idx="162">
                  <c:v>44312</c:v>
                </c:pt>
                <c:pt idx="163">
                  <c:v>44309</c:v>
                </c:pt>
                <c:pt idx="164">
                  <c:v>44308</c:v>
                </c:pt>
                <c:pt idx="165">
                  <c:v>44307</c:v>
                </c:pt>
                <c:pt idx="166">
                  <c:v>44306</c:v>
                </c:pt>
                <c:pt idx="167">
                  <c:v>44305</c:v>
                </c:pt>
                <c:pt idx="168">
                  <c:v>44302</c:v>
                </c:pt>
                <c:pt idx="169">
                  <c:v>44301</c:v>
                </c:pt>
                <c:pt idx="170">
                  <c:v>44300</c:v>
                </c:pt>
                <c:pt idx="171">
                  <c:v>44299</c:v>
                </c:pt>
                <c:pt idx="172">
                  <c:v>44298</c:v>
                </c:pt>
                <c:pt idx="173">
                  <c:v>44295</c:v>
                </c:pt>
                <c:pt idx="174">
                  <c:v>44294</c:v>
                </c:pt>
                <c:pt idx="175">
                  <c:v>44293</c:v>
                </c:pt>
                <c:pt idx="176">
                  <c:v>44292</c:v>
                </c:pt>
                <c:pt idx="177">
                  <c:v>44291</c:v>
                </c:pt>
                <c:pt idx="178">
                  <c:v>44288</c:v>
                </c:pt>
                <c:pt idx="179">
                  <c:v>44287</c:v>
                </c:pt>
                <c:pt idx="180">
                  <c:v>44286</c:v>
                </c:pt>
                <c:pt idx="181">
                  <c:v>44285</c:v>
                </c:pt>
                <c:pt idx="182">
                  <c:v>44284</c:v>
                </c:pt>
                <c:pt idx="183">
                  <c:v>44281</c:v>
                </c:pt>
                <c:pt idx="184">
                  <c:v>44280</c:v>
                </c:pt>
                <c:pt idx="185">
                  <c:v>44279</c:v>
                </c:pt>
                <c:pt idx="186">
                  <c:v>44278</c:v>
                </c:pt>
                <c:pt idx="187">
                  <c:v>44277</c:v>
                </c:pt>
                <c:pt idx="188">
                  <c:v>44274</c:v>
                </c:pt>
                <c:pt idx="189">
                  <c:v>44273</c:v>
                </c:pt>
                <c:pt idx="190">
                  <c:v>44272</c:v>
                </c:pt>
                <c:pt idx="191">
                  <c:v>44271</c:v>
                </c:pt>
                <c:pt idx="192">
                  <c:v>44270</c:v>
                </c:pt>
                <c:pt idx="193">
                  <c:v>44267</c:v>
                </c:pt>
                <c:pt idx="194">
                  <c:v>44266</c:v>
                </c:pt>
                <c:pt idx="195">
                  <c:v>44265</c:v>
                </c:pt>
                <c:pt idx="196">
                  <c:v>44264</c:v>
                </c:pt>
                <c:pt idx="197">
                  <c:v>44263</c:v>
                </c:pt>
                <c:pt idx="198">
                  <c:v>44260</c:v>
                </c:pt>
                <c:pt idx="199">
                  <c:v>44259</c:v>
                </c:pt>
                <c:pt idx="200">
                  <c:v>44258</c:v>
                </c:pt>
                <c:pt idx="201">
                  <c:v>44257</c:v>
                </c:pt>
                <c:pt idx="202">
                  <c:v>44256</c:v>
                </c:pt>
                <c:pt idx="203">
                  <c:v>44253</c:v>
                </c:pt>
                <c:pt idx="204">
                  <c:v>44252</c:v>
                </c:pt>
                <c:pt idx="205">
                  <c:v>44251</c:v>
                </c:pt>
                <c:pt idx="206">
                  <c:v>44250</c:v>
                </c:pt>
                <c:pt idx="207">
                  <c:v>44249</c:v>
                </c:pt>
                <c:pt idx="208">
                  <c:v>44246</c:v>
                </c:pt>
                <c:pt idx="209">
                  <c:v>44245</c:v>
                </c:pt>
                <c:pt idx="210">
                  <c:v>44244</c:v>
                </c:pt>
                <c:pt idx="211">
                  <c:v>44243</c:v>
                </c:pt>
                <c:pt idx="212">
                  <c:v>44242</c:v>
                </c:pt>
                <c:pt idx="213">
                  <c:v>44239</c:v>
                </c:pt>
                <c:pt idx="214">
                  <c:v>44238</c:v>
                </c:pt>
                <c:pt idx="215">
                  <c:v>44237</c:v>
                </c:pt>
                <c:pt idx="216">
                  <c:v>44236</c:v>
                </c:pt>
                <c:pt idx="217">
                  <c:v>44235</c:v>
                </c:pt>
                <c:pt idx="218">
                  <c:v>44232</c:v>
                </c:pt>
                <c:pt idx="219">
                  <c:v>44231</c:v>
                </c:pt>
                <c:pt idx="220">
                  <c:v>44230</c:v>
                </c:pt>
                <c:pt idx="221">
                  <c:v>44229</c:v>
                </c:pt>
                <c:pt idx="222">
                  <c:v>44228</c:v>
                </c:pt>
                <c:pt idx="223">
                  <c:v>44225</c:v>
                </c:pt>
                <c:pt idx="224">
                  <c:v>44224</c:v>
                </c:pt>
                <c:pt idx="225">
                  <c:v>44223</c:v>
                </c:pt>
                <c:pt idx="226">
                  <c:v>44222</c:v>
                </c:pt>
                <c:pt idx="227">
                  <c:v>44221</c:v>
                </c:pt>
                <c:pt idx="228">
                  <c:v>44218</c:v>
                </c:pt>
                <c:pt idx="229">
                  <c:v>44217</c:v>
                </c:pt>
                <c:pt idx="230">
                  <c:v>44216</c:v>
                </c:pt>
                <c:pt idx="231">
                  <c:v>44215</c:v>
                </c:pt>
                <c:pt idx="232">
                  <c:v>44214</c:v>
                </c:pt>
                <c:pt idx="233">
                  <c:v>44211</c:v>
                </c:pt>
                <c:pt idx="234">
                  <c:v>44210</c:v>
                </c:pt>
                <c:pt idx="235">
                  <c:v>44209</c:v>
                </c:pt>
                <c:pt idx="236">
                  <c:v>44208</c:v>
                </c:pt>
                <c:pt idx="237">
                  <c:v>44207</c:v>
                </c:pt>
                <c:pt idx="238">
                  <c:v>44204</c:v>
                </c:pt>
                <c:pt idx="239">
                  <c:v>44203</c:v>
                </c:pt>
                <c:pt idx="240">
                  <c:v>44202</c:v>
                </c:pt>
                <c:pt idx="241">
                  <c:v>44201</c:v>
                </c:pt>
                <c:pt idx="242">
                  <c:v>44200</c:v>
                </c:pt>
                <c:pt idx="243">
                  <c:v>44196</c:v>
                </c:pt>
                <c:pt idx="244">
                  <c:v>44195</c:v>
                </c:pt>
                <c:pt idx="245">
                  <c:v>44194</c:v>
                </c:pt>
                <c:pt idx="246">
                  <c:v>44193</c:v>
                </c:pt>
                <c:pt idx="247">
                  <c:v>44189</c:v>
                </c:pt>
                <c:pt idx="248">
                  <c:v>44188</c:v>
                </c:pt>
                <c:pt idx="249">
                  <c:v>44187</c:v>
                </c:pt>
                <c:pt idx="250">
                  <c:v>44186</c:v>
                </c:pt>
                <c:pt idx="251">
                  <c:v>44183</c:v>
                </c:pt>
                <c:pt idx="252">
                  <c:v>44182</c:v>
                </c:pt>
                <c:pt idx="253">
                  <c:v>44181</c:v>
                </c:pt>
                <c:pt idx="254">
                  <c:v>44180</c:v>
                </c:pt>
                <c:pt idx="255">
                  <c:v>44179</c:v>
                </c:pt>
                <c:pt idx="256">
                  <c:v>44176</c:v>
                </c:pt>
                <c:pt idx="257">
                  <c:v>44175</c:v>
                </c:pt>
                <c:pt idx="258">
                  <c:v>44174</c:v>
                </c:pt>
                <c:pt idx="259">
                  <c:v>44173</c:v>
                </c:pt>
                <c:pt idx="260">
                  <c:v>44172</c:v>
                </c:pt>
                <c:pt idx="261">
                  <c:v>44169</c:v>
                </c:pt>
                <c:pt idx="262">
                  <c:v>44168</c:v>
                </c:pt>
                <c:pt idx="263">
                  <c:v>44167</c:v>
                </c:pt>
                <c:pt idx="264">
                  <c:v>44166</c:v>
                </c:pt>
                <c:pt idx="265">
                  <c:v>44165</c:v>
                </c:pt>
                <c:pt idx="266">
                  <c:v>44162</c:v>
                </c:pt>
                <c:pt idx="267">
                  <c:v>44161</c:v>
                </c:pt>
                <c:pt idx="268">
                  <c:v>44160</c:v>
                </c:pt>
                <c:pt idx="269">
                  <c:v>44159</c:v>
                </c:pt>
                <c:pt idx="270">
                  <c:v>44158</c:v>
                </c:pt>
                <c:pt idx="271">
                  <c:v>44155</c:v>
                </c:pt>
                <c:pt idx="272">
                  <c:v>44154</c:v>
                </c:pt>
                <c:pt idx="273">
                  <c:v>44153</c:v>
                </c:pt>
                <c:pt idx="274">
                  <c:v>44152</c:v>
                </c:pt>
                <c:pt idx="275">
                  <c:v>44151</c:v>
                </c:pt>
                <c:pt idx="276">
                  <c:v>44148</c:v>
                </c:pt>
                <c:pt idx="277">
                  <c:v>44147</c:v>
                </c:pt>
                <c:pt idx="278">
                  <c:v>44146</c:v>
                </c:pt>
                <c:pt idx="279">
                  <c:v>44145</c:v>
                </c:pt>
                <c:pt idx="280">
                  <c:v>44144</c:v>
                </c:pt>
                <c:pt idx="281">
                  <c:v>44141</c:v>
                </c:pt>
                <c:pt idx="282">
                  <c:v>44140</c:v>
                </c:pt>
                <c:pt idx="283">
                  <c:v>44139</c:v>
                </c:pt>
                <c:pt idx="284">
                  <c:v>44138</c:v>
                </c:pt>
                <c:pt idx="285">
                  <c:v>44137</c:v>
                </c:pt>
                <c:pt idx="286">
                  <c:v>44134</c:v>
                </c:pt>
                <c:pt idx="287">
                  <c:v>44133</c:v>
                </c:pt>
                <c:pt idx="288">
                  <c:v>44132</c:v>
                </c:pt>
                <c:pt idx="289">
                  <c:v>44131</c:v>
                </c:pt>
                <c:pt idx="290">
                  <c:v>44130</c:v>
                </c:pt>
                <c:pt idx="291">
                  <c:v>44127</c:v>
                </c:pt>
                <c:pt idx="292">
                  <c:v>44126</c:v>
                </c:pt>
                <c:pt idx="293">
                  <c:v>44125</c:v>
                </c:pt>
                <c:pt idx="294">
                  <c:v>44124</c:v>
                </c:pt>
                <c:pt idx="295">
                  <c:v>44123</c:v>
                </c:pt>
                <c:pt idx="296">
                  <c:v>44120</c:v>
                </c:pt>
                <c:pt idx="297">
                  <c:v>44119</c:v>
                </c:pt>
                <c:pt idx="298">
                  <c:v>44118</c:v>
                </c:pt>
                <c:pt idx="299">
                  <c:v>44117</c:v>
                </c:pt>
                <c:pt idx="300">
                  <c:v>44116</c:v>
                </c:pt>
                <c:pt idx="301">
                  <c:v>44113</c:v>
                </c:pt>
                <c:pt idx="302">
                  <c:v>44112</c:v>
                </c:pt>
                <c:pt idx="303">
                  <c:v>44111</c:v>
                </c:pt>
                <c:pt idx="304">
                  <c:v>44110</c:v>
                </c:pt>
                <c:pt idx="305">
                  <c:v>44109</c:v>
                </c:pt>
                <c:pt idx="306">
                  <c:v>44106</c:v>
                </c:pt>
                <c:pt idx="307">
                  <c:v>44105</c:v>
                </c:pt>
                <c:pt idx="308">
                  <c:v>44104</c:v>
                </c:pt>
                <c:pt idx="309">
                  <c:v>44103</c:v>
                </c:pt>
                <c:pt idx="310">
                  <c:v>44102</c:v>
                </c:pt>
                <c:pt idx="311">
                  <c:v>44099</c:v>
                </c:pt>
                <c:pt idx="312">
                  <c:v>44098</c:v>
                </c:pt>
                <c:pt idx="313">
                  <c:v>44097</c:v>
                </c:pt>
                <c:pt idx="314">
                  <c:v>44096</c:v>
                </c:pt>
                <c:pt idx="315">
                  <c:v>44095</c:v>
                </c:pt>
                <c:pt idx="316">
                  <c:v>44092</c:v>
                </c:pt>
                <c:pt idx="317">
                  <c:v>44091</c:v>
                </c:pt>
                <c:pt idx="318">
                  <c:v>44090</c:v>
                </c:pt>
                <c:pt idx="319">
                  <c:v>44089</c:v>
                </c:pt>
                <c:pt idx="320">
                  <c:v>44088</c:v>
                </c:pt>
                <c:pt idx="321">
                  <c:v>44085</c:v>
                </c:pt>
                <c:pt idx="322">
                  <c:v>44084</c:v>
                </c:pt>
                <c:pt idx="323">
                  <c:v>44083</c:v>
                </c:pt>
                <c:pt idx="324">
                  <c:v>44082</c:v>
                </c:pt>
                <c:pt idx="325">
                  <c:v>44081</c:v>
                </c:pt>
                <c:pt idx="326">
                  <c:v>44078</c:v>
                </c:pt>
                <c:pt idx="327">
                  <c:v>44077</c:v>
                </c:pt>
                <c:pt idx="328">
                  <c:v>44076</c:v>
                </c:pt>
                <c:pt idx="329">
                  <c:v>44075</c:v>
                </c:pt>
                <c:pt idx="330">
                  <c:v>44074</c:v>
                </c:pt>
                <c:pt idx="331">
                  <c:v>44071</c:v>
                </c:pt>
                <c:pt idx="332">
                  <c:v>44070</c:v>
                </c:pt>
                <c:pt idx="333">
                  <c:v>44069</c:v>
                </c:pt>
                <c:pt idx="334">
                  <c:v>44068</c:v>
                </c:pt>
                <c:pt idx="335">
                  <c:v>44067</c:v>
                </c:pt>
                <c:pt idx="336">
                  <c:v>44064</c:v>
                </c:pt>
                <c:pt idx="337">
                  <c:v>44063</c:v>
                </c:pt>
                <c:pt idx="338">
                  <c:v>44062</c:v>
                </c:pt>
                <c:pt idx="339">
                  <c:v>44061</c:v>
                </c:pt>
                <c:pt idx="340">
                  <c:v>44060</c:v>
                </c:pt>
                <c:pt idx="341">
                  <c:v>44057</c:v>
                </c:pt>
                <c:pt idx="342">
                  <c:v>44056</c:v>
                </c:pt>
                <c:pt idx="343">
                  <c:v>44055</c:v>
                </c:pt>
                <c:pt idx="344">
                  <c:v>44054</c:v>
                </c:pt>
                <c:pt idx="345">
                  <c:v>44053</c:v>
                </c:pt>
                <c:pt idx="346">
                  <c:v>44050</c:v>
                </c:pt>
                <c:pt idx="347">
                  <c:v>44049</c:v>
                </c:pt>
                <c:pt idx="348">
                  <c:v>44048</c:v>
                </c:pt>
                <c:pt idx="349">
                  <c:v>44047</c:v>
                </c:pt>
                <c:pt idx="350">
                  <c:v>44046</c:v>
                </c:pt>
                <c:pt idx="351">
                  <c:v>44043</c:v>
                </c:pt>
                <c:pt idx="352">
                  <c:v>44042</c:v>
                </c:pt>
                <c:pt idx="353">
                  <c:v>44041</c:v>
                </c:pt>
                <c:pt idx="354">
                  <c:v>44040</c:v>
                </c:pt>
                <c:pt idx="355">
                  <c:v>44039</c:v>
                </c:pt>
                <c:pt idx="356">
                  <c:v>44036</c:v>
                </c:pt>
                <c:pt idx="357">
                  <c:v>44035</c:v>
                </c:pt>
                <c:pt idx="358">
                  <c:v>44034</c:v>
                </c:pt>
                <c:pt idx="359">
                  <c:v>44033</c:v>
                </c:pt>
                <c:pt idx="360">
                  <c:v>44032</c:v>
                </c:pt>
                <c:pt idx="361">
                  <c:v>44029</c:v>
                </c:pt>
                <c:pt idx="362">
                  <c:v>44028</c:v>
                </c:pt>
                <c:pt idx="363">
                  <c:v>44027</c:v>
                </c:pt>
                <c:pt idx="364">
                  <c:v>44026</c:v>
                </c:pt>
                <c:pt idx="365">
                  <c:v>44025</c:v>
                </c:pt>
                <c:pt idx="366">
                  <c:v>44022</c:v>
                </c:pt>
                <c:pt idx="367">
                  <c:v>44021</c:v>
                </c:pt>
                <c:pt idx="368">
                  <c:v>44020</c:v>
                </c:pt>
                <c:pt idx="369">
                  <c:v>44019</c:v>
                </c:pt>
                <c:pt idx="370">
                  <c:v>44018</c:v>
                </c:pt>
                <c:pt idx="371">
                  <c:v>44015</c:v>
                </c:pt>
                <c:pt idx="372">
                  <c:v>44014</c:v>
                </c:pt>
                <c:pt idx="373">
                  <c:v>44013</c:v>
                </c:pt>
                <c:pt idx="374">
                  <c:v>44012</c:v>
                </c:pt>
                <c:pt idx="375">
                  <c:v>44011</c:v>
                </c:pt>
                <c:pt idx="376">
                  <c:v>44008</c:v>
                </c:pt>
                <c:pt idx="377">
                  <c:v>44007</c:v>
                </c:pt>
                <c:pt idx="378">
                  <c:v>44006</c:v>
                </c:pt>
                <c:pt idx="379">
                  <c:v>44005</c:v>
                </c:pt>
                <c:pt idx="380">
                  <c:v>44004</c:v>
                </c:pt>
                <c:pt idx="381">
                  <c:v>44001</c:v>
                </c:pt>
                <c:pt idx="382">
                  <c:v>44000</c:v>
                </c:pt>
                <c:pt idx="383">
                  <c:v>43999</c:v>
                </c:pt>
                <c:pt idx="384">
                  <c:v>43998</c:v>
                </c:pt>
                <c:pt idx="385">
                  <c:v>43997</c:v>
                </c:pt>
                <c:pt idx="386">
                  <c:v>43994</c:v>
                </c:pt>
                <c:pt idx="387">
                  <c:v>43993</c:v>
                </c:pt>
                <c:pt idx="388">
                  <c:v>43992</c:v>
                </c:pt>
                <c:pt idx="389">
                  <c:v>43991</c:v>
                </c:pt>
                <c:pt idx="390">
                  <c:v>43990</c:v>
                </c:pt>
                <c:pt idx="391">
                  <c:v>43987</c:v>
                </c:pt>
                <c:pt idx="392">
                  <c:v>43986</c:v>
                </c:pt>
                <c:pt idx="393">
                  <c:v>43985</c:v>
                </c:pt>
                <c:pt idx="394">
                  <c:v>43984</c:v>
                </c:pt>
                <c:pt idx="395">
                  <c:v>43983</c:v>
                </c:pt>
                <c:pt idx="396">
                  <c:v>43980</c:v>
                </c:pt>
                <c:pt idx="397">
                  <c:v>43979</c:v>
                </c:pt>
                <c:pt idx="398">
                  <c:v>43978</c:v>
                </c:pt>
                <c:pt idx="399">
                  <c:v>43977</c:v>
                </c:pt>
                <c:pt idx="400">
                  <c:v>43973</c:v>
                </c:pt>
                <c:pt idx="401">
                  <c:v>43972</c:v>
                </c:pt>
                <c:pt idx="402">
                  <c:v>43971</c:v>
                </c:pt>
                <c:pt idx="403">
                  <c:v>43970</c:v>
                </c:pt>
                <c:pt idx="404">
                  <c:v>43969</c:v>
                </c:pt>
                <c:pt idx="405">
                  <c:v>43966</c:v>
                </c:pt>
                <c:pt idx="406">
                  <c:v>43965</c:v>
                </c:pt>
                <c:pt idx="407">
                  <c:v>43964</c:v>
                </c:pt>
                <c:pt idx="408">
                  <c:v>43963</c:v>
                </c:pt>
                <c:pt idx="409">
                  <c:v>43962</c:v>
                </c:pt>
                <c:pt idx="410">
                  <c:v>43959</c:v>
                </c:pt>
                <c:pt idx="411">
                  <c:v>43958</c:v>
                </c:pt>
                <c:pt idx="412">
                  <c:v>43957</c:v>
                </c:pt>
                <c:pt idx="413">
                  <c:v>43956</c:v>
                </c:pt>
                <c:pt idx="414">
                  <c:v>43955</c:v>
                </c:pt>
                <c:pt idx="415">
                  <c:v>43952</c:v>
                </c:pt>
                <c:pt idx="416">
                  <c:v>43951</c:v>
                </c:pt>
                <c:pt idx="417">
                  <c:v>43950</c:v>
                </c:pt>
                <c:pt idx="418">
                  <c:v>43949</c:v>
                </c:pt>
                <c:pt idx="419">
                  <c:v>43948</c:v>
                </c:pt>
                <c:pt idx="420">
                  <c:v>43945</c:v>
                </c:pt>
                <c:pt idx="421">
                  <c:v>43944</c:v>
                </c:pt>
                <c:pt idx="422">
                  <c:v>43943</c:v>
                </c:pt>
                <c:pt idx="423">
                  <c:v>43942</c:v>
                </c:pt>
                <c:pt idx="424">
                  <c:v>43941</c:v>
                </c:pt>
                <c:pt idx="425">
                  <c:v>43938</c:v>
                </c:pt>
                <c:pt idx="426">
                  <c:v>43937</c:v>
                </c:pt>
                <c:pt idx="427">
                  <c:v>43936</c:v>
                </c:pt>
                <c:pt idx="428">
                  <c:v>43935</c:v>
                </c:pt>
                <c:pt idx="429">
                  <c:v>43934</c:v>
                </c:pt>
                <c:pt idx="430">
                  <c:v>43930</c:v>
                </c:pt>
                <c:pt idx="431">
                  <c:v>43929</c:v>
                </c:pt>
                <c:pt idx="432">
                  <c:v>43928</c:v>
                </c:pt>
                <c:pt idx="433">
                  <c:v>43927</c:v>
                </c:pt>
                <c:pt idx="434">
                  <c:v>43924</c:v>
                </c:pt>
                <c:pt idx="435">
                  <c:v>43923</c:v>
                </c:pt>
                <c:pt idx="436">
                  <c:v>43922</c:v>
                </c:pt>
                <c:pt idx="437">
                  <c:v>43921</c:v>
                </c:pt>
                <c:pt idx="438">
                  <c:v>43920</c:v>
                </c:pt>
                <c:pt idx="439">
                  <c:v>43917</c:v>
                </c:pt>
                <c:pt idx="440">
                  <c:v>43916</c:v>
                </c:pt>
                <c:pt idx="441">
                  <c:v>43915</c:v>
                </c:pt>
                <c:pt idx="442">
                  <c:v>43914</c:v>
                </c:pt>
                <c:pt idx="443">
                  <c:v>43913</c:v>
                </c:pt>
                <c:pt idx="444">
                  <c:v>43910</c:v>
                </c:pt>
                <c:pt idx="445">
                  <c:v>43909</c:v>
                </c:pt>
                <c:pt idx="446">
                  <c:v>43908</c:v>
                </c:pt>
                <c:pt idx="447">
                  <c:v>43907</c:v>
                </c:pt>
                <c:pt idx="448">
                  <c:v>43906</c:v>
                </c:pt>
                <c:pt idx="449">
                  <c:v>43903</c:v>
                </c:pt>
                <c:pt idx="450">
                  <c:v>43902</c:v>
                </c:pt>
                <c:pt idx="451">
                  <c:v>43901</c:v>
                </c:pt>
                <c:pt idx="452">
                  <c:v>43900</c:v>
                </c:pt>
                <c:pt idx="453">
                  <c:v>43899</c:v>
                </c:pt>
                <c:pt idx="454">
                  <c:v>43896</c:v>
                </c:pt>
                <c:pt idx="455">
                  <c:v>43895</c:v>
                </c:pt>
                <c:pt idx="456">
                  <c:v>43894</c:v>
                </c:pt>
                <c:pt idx="457">
                  <c:v>43893</c:v>
                </c:pt>
                <c:pt idx="458">
                  <c:v>43892</c:v>
                </c:pt>
                <c:pt idx="459">
                  <c:v>43889</c:v>
                </c:pt>
                <c:pt idx="460">
                  <c:v>43888</c:v>
                </c:pt>
                <c:pt idx="461">
                  <c:v>43887</c:v>
                </c:pt>
                <c:pt idx="462">
                  <c:v>43886</c:v>
                </c:pt>
                <c:pt idx="463">
                  <c:v>43885</c:v>
                </c:pt>
                <c:pt idx="464">
                  <c:v>43882</c:v>
                </c:pt>
                <c:pt idx="465">
                  <c:v>43881</c:v>
                </c:pt>
                <c:pt idx="466">
                  <c:v>43880</c:v>
                </c:pt>
                <c:pt idx="467">
                  <c:v>43879</c:v>
                </c:pt>
                <c:pt idx="468">
                  <c:v>43875</c:v>
                </c:pt>
                <c:pt idx="469">
                  <c:v>43874</c:v>
                </c:pt>
                <c:pt idx="470">
                  <c:v>43873</c:v>
                </c:pt>
                <c:pt idx="471">
                  <c:v>43872</c:v>
                </c:pt>
                <c:pt idx="472">
                  <c:v>43871</c:v>
                </c:pt>
                <c:pt idx="473">
                  <c:v>43868</c:v>
                </c:pt>
                <c:pt idx="474">
                  <c:v>43867</c:v>
                </c:pt>
                <c:pt idx="475">
                  <c:v>43866</c:v>
                </c:pt>
                <c:pt idx="476">
                  <c:v>43865</c:v>
                </c:pt>
                <c:pt idx="477">
                  <c:v>43864</c:v>
                </c:pt>
                <c:pt idx="478">
                  <c:v>43861</c:v>
                </c:pt>
                <c:pt idx="479">
                  <c:v>43860</c:v>
                </c:pt>
                <c:pt idx="480">
                  <c:v>43859</c:v>
                </c:pt>
                <c:pt idx="481">
                  <c:v>43858</c:v>
                </c:pt>
                <c:pt idx="482">
                  <c:v>43857</c:v>
                </c:pt>
                <c:pt idx="483">
                  <c:v>43854</c:v>
                </c:pt>
                <c:pt idx="484">
                  <c:v>43853</c:v>
                </c:pt>
                <c:pt idx="485">
                  <c:v>43852</c:v>
                </c:pt>
                <c:pt idx="486">
                  <c:v>43851</c:v>
                </c:pt>
                <c:pt idx="487">
                  <c:v>43847</c:v>
                </c:pt>
                <c:pt idx="488">
                  <c:v>43846</c:v>
                </c:pt>
                <c:pt idx="489">
                  <c:v>43845</c:v>
                </c:pt>
                <c:pt idx="490">
                  <c:v>43844</c:v>
                </c:pt>
                <c:pt idx="491">
                  <c:v>43843</c:v>
                </c:pt>
                <c:pt idx="492">
                  <c:v>43840</c:v>
                </c:pt>
                <c:pt idx="493">
                  <c:v>43839</c:v>
                </c:pt>
                <c:pt idx="494">
                  <c:v>43838</c:v>
                </c:pt>
                <c:pt idx="495">
                  <c:v>43837</c:v>
                </c:pt>
                <c:pt idx="496">
                  <c:v>43836</c:v>
                </c:pt>
                <c:pt idx="497">
                  <c:v>43833</c:v>
                </c:pt>
                <c:pt idx="498">
                  <c:v>43832</c:v>
                </c:pt>
                <c:pt idx="499">
                  <c:v>43830</c:v>
                </c:pt>
                <c:pt idx="500">
                  <c:v>43829</c:v>
                </c:pt>
                <c:pt idx="501">
                  <c:v>43826</c:v>
                </c:pt>
                <c:pt idx="502">
                  <c:v>43825</c:v>
                </c:pt>
                <c:pt idx="503">
                  <c:v>43823</c:v>
                </c:pt>
                <c:pt idx="504">
                  <c:v>43822</c:v>
                </c:pt>
                <c:pt idx="505">
                  <c:v>43819</c:v>
                </c:pt>
                <c:pt idx="506">
                  <c:v>43818</c:v>
                </c:pt>
                <c:pt idx="507">
                  <c:v>43817</c:v>
                </c:pt>
                <c:pt idx="508">
                  <c:v>43816</c:v>
                </c:pt>
                <c:pt idx="509">
                  <c:v>43815</c:v>
                </c:pt>
                <c:pt idx="510">
                  <c:v>43812</c:v>
                </c:pt>
                <c:pt idx="511">
                  <c:v>43811</c:v>
                </c:pt>
                <c:pt idx="512">
                  <c:v>43810</c:v>
                </c:pt>
                <c:pt idx="513">
                  <c:v>43809</c:v>
                </c:pt>
                <c:pt idx="514">
                  <c:v>43808</c:v>
                </c:pt>
                <c:pt idx="515">
                  <c:v>43805</c:v>
                </c:pt>
                <c:pt idx="516">
                  <c:v>43804</c:v>
                </c:pt>
                <c:pt idx="517">
                  <c:v>43803</c:v>
                </c:pt>
                <c:pt idx="518">
                  <c:v>43802</c:v>
                </c:pt>
                <c:pt idx="519">
                  <c:v>43801</c:v>
                </c:pt>
                <c:pt idx="520">
                  <c:v>43796</c:v>
                </c:pt>
                <c:pt idx="521">
                  <c:v>43795</c:v>
                </c:pt>
                <c:pt idx="522">
                  <c:v>43794</c:v>
                </c:pt>
                <c:pt idx="523">
                  <c:v>43791</c:v>
                </c:pt>
                <c:pt idx="524">
                  <c:v>43790</c:v>
                </c:pt>
                <c:pt idx="525">
                  <c:v>43789</c:v>
                </c:pt>
                <c:pt idx="526">
                  <c:v>43788</c:v>
                </c:pt>
                <c:pt idx="527">
                  <c:v>43787</c:v>
                </c:pt>
                <c:pt idx="528">
                  <c:v>43784</c:v>
                </c:pt>
                <c:pt idx="529">
                  <c:v>43783</c:v>
                </c:pt>
                <c:pt idx="530">
                  <c:v>43782</c:v>
                </c:pt>
                <c:pt idx="531">
                  <c:v>43781</c:v>
                </c:pt>
                <c:pt idx="532">
                  <c:v>43780</c:v>
                </c:pt>
                <c:pt idx="533">
                  <c:v>43777</c:v>
                </c:pt>
                <c:pt idx="534">
                  <c:v>43776</c:v>
                </c:pt>
                <c:pt idx="535">
                  <c:v>43775</c:v>
                </c:pt>
                <c:pt idx="536">
                  <c:v>43774</c:v>
                </c:pt>
                <c:pt idx="537">
                  <c:v>43773</c:v>
                </c:pt>
                <c:pt idx="538">
                  <c:v>43770</c:v>
                </c:pt>
                <c:pt idx="539">
                  <c:v>43769</c:v>
                </c:pt>
                <c:pt idx="540">
                  <c:v>43768</c:v>
                </c:pt>
                <c:pt idx="541">
                  <c:v>43767</c:v>
                </c:pt>
                <c:pt idx="542">
                  <c:v>43766</c:v>
                </c:pt>
                <c:pt idx="543">
                  <c:v>43763</c:v>
                </c:pt>
                <c:pt idx="544">
                  <c:v>43762</c:v>
                </c:pt>
                <c:pt idx="545">
                  <c:v>43761</c:v>
                </c:pt>
                <c:pt idx="546">
                  <c:v>43760</c:v>
                </c:pt>
                <c:pt idx="547">
                  <c:v>43759</c:v>
                </c:pt>
                <c:pt idx="548">
                  <c:v>43756</c:v>
                </c:pt>
                <c:pt idx="549">
                  <c:v>43755</c:v>
                </c:pt>
                <c:pt idx="550">
                  <c:v>43754</c:v>
                </c:pt>
                <c:pt idx="551">
                  <c:v>43753</c:v>
                </c:pt>
                <c:pt idx="552">
                  <c:v>43752</c:v>
                </c:pt>
                <c:pt idx="553">
                  <c:v>43749</c:v>
                </c:pt>
                <c:pt idx="554">
                  <c:v>43748</c:v>
                </c:pt>
                <c:pt idx="555">
                  <c:v>43747</c:v>
                </c:pt>
                <c:pt idx="556">
                  <c:v>43746</c:v>
                </c:pt>
                <c:pt idx="557">
                  <c:v>43745</c:v>
                </c:pt>
                <c:pt idx="558">
                  <c:v>43742</c:v>
                </c:pt>
                <c:pt idx="559">
                  <c:v>43741</c:v>
                </c:pt>
                <c:pt idx="560">
                  <c:v>43740</c:v>
                </c:pt>
                <c:pt idx="561">
                  <c:v>43739</c:v>
                </c:pt>
                <c:pt idx="562">
                  <c:v>43738</c:v>
                </c:pt>
                <c:pt idx="563">
                  <c:v>43735</c:v>
                </c:pt>
                <c:pt idx="564">
                  <c:v>43734</c:v>
                </c:pt>
                <c:pt idx="565">
                  <c:v>43733</c:v>
                </c:pt>
                <c:pt idx="566">
                  <c:v>43732</c:v>
                </c:pt>
                <c:pt idx="567">
                  <c:v>43731</c:v>
                </c:pt>
                <c:pt idx="568">
                  <c:v>43728</c:v>
                </c:pt>
                <c:pt idx="569">
                  <c:v>43727</c:v>
                </c:pt>
                <c:pt idx="570">
                  <c:v>43726</c:v>
                </c:pt>
                <c:pt idx="571">
                  <c:v>43725</c:v>
                </c:pt>
                <c:pt idx="572">
                  <c:v>43724</c:v>
                </c:pt>
                <c:pt idx="573">
                  <c:v>43721</c:v>
                </c:pt>
                <c:pt idx="574">
                  <c:v>43720</c:v>
                </c:pt>
                <c:pt idx="575">
                  <c:v>43719</c:v>
                </c:pt>
                <c:pt idx="576">
                  <c:v>43718</c:v>
                </c:pt>
                <c:pt idx="577">
                  <c:v>43717</c:v>
                </c:pt>
                <c:pt idx="578">
                  <c:v>43714</c:v>
                </c:pt>
                <c:pt idx="579">
                  <c:v>43713</c:v>
                </c:pt>
                <c:pt idx="580">
                  <c:v>43712</c:v>
                </c:pt>
                <c:pt idx="581">
                  <c:v>43711</c:v>
                </c:pt>
                <c:pt idx="582">
                  <c:v>43710</c:v>
                </c:pt>
                <c:pt idx="583">
                  <c:v>43707</c:v>
                </c:pt>
                <c:pt idx="584">
                  <c:v>43706</c:v>
                </c:pt>
                <c:pt idx="585">
                  <c:v>43705</c:v>
                </c:pt>
                <c:pt idx="586">
                  <c:v>43704</c:v>
                </c:pt>
                <c:pt idx="587">
                  <c:v>43703</c:v>
                </c:pt>
                <c:pt idx="588">
                  <c:v>43700</c:v>
                </c:pt>
                <c:pt idx="589">
                  <c:v>43699</c:v>
                </c:pt>
                <c:pt idx="590">
                  <c:v>43698</c:v>
                </c:pt>
                <c:pt idx="591">
                  <c:v>43697</c:v>
                </c:pt>
                <c:pt idx="592">
                  <c:v>43696</c:v>
                </c:pt>
                <c:pt idx="593">
                  <c:v>43693</c:v>
                </c:pt>
                <c:pt idx="594">
                  <c:v>43692</c:v>
                </c:pt>
                <c:pt idx="595">
                  <c:v>43691</c:v>
                </c:pt>
                <c:pt idx="596">
                  <c:v>43690</c:v>
                </c:pt>
                <c:pt idx="597">
                  <c:v>43689</c:v>
                </c:pt>
                <c:pt idx="598">
                  <c:v>43686</c:v>
                </c:pt>
                <c:pt idx="599">
                  <c:v>43685</c:v>
                </c:pt>
                <c:pt idx="600">
                  <c:v>43684</c:v>
                </c:pt>
                <c:pt idx="601">
                  <c:v>43683</c:v>
                </c:pt>
                <c:pt idx="602">
                  <c:v>43682</c:v>
                </c:pt>
                <c:pt idx="603">
                  <c:v>43679</c:v>
                </c:pt>
                <c:pt idx="604">
                  <c:v>43678</c:v>
                </c:pt>
                <c:pt idx="605">
                  <c:v>43677</c:v>
                </c:pt>
                <c:pt idx="606">
                  <c:v>43676</c:v>
                </c:pt>
                <c:pt idx="607">
                  <c:v>43675</c:v>
                </c:pt>
                <c:pt idx="608">
                  <c:v>43672</c:v>
                </c:pt>
                <c:pt idx="609">
                  <c:v>43671</c:v>
                </c:pt>
                <c:pt idx="610">
                  <c:v>43670</c:v>
                </c:pt>
                <c:pt idx="611">
                  <c:v>43669</c:v>
                </c:pt>
                <c:pt idx="612">
                  <c:v>43668</c:v>
                </c:pt>
                <c:pt idx="613">
                  <c:v>43665</c:v>
                </c:pt>
                <c:pt idx="614">
                  <c:v>43664</c:v>
                </c:pt>
                <c:pt idx="615">
                  <c:v>43663</c:v>
                </c:pt>
                <c:pt idx="616">
                  <c:v>43662</c:v>
                </c:pt>
                <c:pt idx="617">
                  <c:v>43661</c:v>
                </c:pt>
                <c:pt idx="618">
                  <c:v>43658</c:v>
                </c:pt>
                <c:pt idx="619">
                  <c:v>43657</c:v>
                </c:pt>
                <c:pt idx="620">
                  <c:v>43656</c:v>
                </c:pt>
                <c:pt idx="621">
                  <c:v>43655</c:v>
                </c:pt>
                <c:pt idx="622">
                  <c:v>43654</c:v>
                </c:pt>
                <c:pt idx="623">
                  <c:v>43651</c:v>
                </c:pt>
                <c:pt idx="624">
                  <c:v>43650</c:v>
                </c:pt>
                <c:pt idx="625">
                  <c:v>43649</c:v>
                </c:pt>
                <c:pt idx="626">
                  <c:v>43648</c:v>
                </c:pt>
                <c:pt idx="627">
                  <c:v>43647</c:v>
                </c:pt>
                <c:pt idx="628">
                  <c:v>43644</c:v>
                </c:pt>
                <c:pt idx="629">
                  <c:v>43643</c:v>
                </c:pt>
                <c:pt idx="630">
                  <c:v>43642</c:v>
                </c:pt>
                <c:pt idx="631">
                  <c:v>43641</c:v>
                </c:pt>
                <c:pt idx="632">
                  <c:v>43640</c:v>
                </c:pt>
                <c:pt idx="633">
                  <c:v>43637</c:v>
                </c:pt>
                <c:pt idx="634">
                  <c:v>43636</c:v>
                </c:pt>
                <c:pt idx="635">
                  <c:v>43635</c:v>
                </c:pt>
                <c:pt idx="636">
                  <c:v>43634</c:v>
                </c:pt>
                <c:pt idx="637">
                  <c:v>43633</c:v>
                </c:pt>
                <c:pt idx="638">
                  <c:v>43630</c:v>
                </c:pt>
                <c:pt idx="639">
                  <c:v>43629</c:v>
                </c:pt>
                <c:pt idx="640">
                  <c:v>43628</c:v>
                </c:pt>
                <c:pt idx="641">
                  <c:v>43627</c:v>
                </c:pt>
                <c:pt idx="642">
                  <c:v>43626</c:v>
                </c:pt>
                <c:pt idx="643">
                  <c:v>43623</c:v>
                </c:pt>
                <c:pt idx="644">
                  <c:v>43622</c:v>
                </c:pt>
                <c:pt idx="645">
                  <c:v>43621</c:v>
                </c:pt>
                <c:pt idx="646">
                  <c:v>43620</c:v>
                </c:pt>
                <c:pt idx="647">
                  <c:v>43619</c:v>
                </c:pt>
                <c:pt idx="648">
                  <c:v>43616</c:v>
                </c:pt>
                <c:pt idx="649">
                  <c:v>43615</c:v>
                </c:pt>
                <c:pt idx="650">
                  <c:v>43614</c:v>
                </c:pt>
                <c:pt idx="651">
                  <c:v>43613</c:v>
                </c:pt>
                <c:pt idx="652">
                  <c:v>43612</c:v>
                </c:pt>
                <c:pt idx="653">
                  <c:v>43609</c:v>
                </c:pt>
                <c:pt idx="654">
                  <c:v>43608</c:v>
                </c:pt>
                <c:pt idx="655">
                  <c:v>43607</c:v>
                </c:pt>
                <c:pt idx="656">
                  <c:v>43606</c:v>
                </c:pt>
                <c:pt idx="657">
                  <c:v>43605</c:v>
                </c:pt>
                <c:pt idx="658">
                  <c:v>43602</c:v>
                </c:pt>
                <c:pt idx="659">
                  <c:v>43601</c:v>
                </c:pt>
                <c:pt idx="660">
                  <c:v>43600</c:v>
                </c:pt>
                <c:pt idx="661">
                  <c:v>43599</c:v>
                </c:pt>
                <c:pt idx="662">
                  <c:v>43598</c:v>
                </c:pt>
                <c:pt idx="663">
                  <c:v>43595</c:v>
                </c:pt>
                <c:pt idx="664">
                  <c:v>43594</c:v>
                </c:pt>
                <c:pt idx="665">
                  <c:v>43593</c:v>
                </c:pt>
                <c:pt idx="666">
                  <c:v>43592</c:v>
                </c:pt>
                <c:pt idx="667">
                  <c:v>43591</c:v>
                </c:pt>
                <c:pt idx="668">
                  <c:v>43588</c:v>
                </c:pt>
                <c:pt idx="669">
                  <c:v>43587</c:v>
                </c:pt>
                <c:pt idx="670">
                  <c:v>43586</c:v>
                </c:pt>
                <c:pt idx="671">
                  <c:v>43585</c:v>
                </c:pt>
                <c:pt idx="672">
                  <c:v>43584</c:v>
                </c:pt>
                <c:pt idx="673">
                  <c:v>43581</c:v>
                </c:pt>
                <c:pt idx="674">
                  <c:v>43580</c:v>
                </c:pt>
                <c:pt idx="675">
                  <c:v>43579</c:v>
                </c:pt>
                <c:pt idx="676">
                  <c:v>43578</c:v>
                </c:pt>
                <c:pt idx="677">
                  <c:v>43577</c:v>
                </c:pt>
                <c:pt idx="678">
                  <c:v>43574</c:v>
                </c:pt>
                <c:pt idx="679">
                  <c:v>43573</c:v>
                </c:pt>
                <c:pt idx="680">
                  <c:v>43572</c:v>
                </c:pt>
                <c:pt idx="681">
                  <c:v>43571</c:v>
                </c:pt>
                <c:pt idx="682">
                  <c:v>43570</c:v>
                </c:pt>
                <c:pt idx="683">
                  <c:v>43567</c:v>
                </c:pt>
                <c:pt idx="684">
                  <c:v>43566</c:v>
                </c:pt>
                <c:pt idx="685">
                  <c:v>43565</c:v>
                </c:pt>
                <c:pt idx="686">
                  <c:v>43564</c:v>
                </c:pt>
                <c:pt idx="687">
                  <c:v>43563</c:v>
                </c:pt>
                <c:pt idx="688">
                  <c:v>43560</c:v>
                </c:pt>
                <c:pt idx="689">
                  <c:v>43559</c:v>
                </c:pt>
                <c:pt idx="690">
                  <c:v>43558</c:v>
                </c:pt>
                <c:pt idx="691">
                  <c:v>43557</c:v>
                </c:pt>
                <c:pt idx="692">
                  <c:v>43556</c:v>
                </c:pt>
                <c:pt idx="693">
                  <c:v>43553</c:v>
                </c:pt>
                <c:pt idx="694">
                  <c:v>43552</c:v>
                </c:pt>
                <c:pt idx="695">
                  <c:v>43551</c:v>
                </c:pt>
                <c:pt idx="696">
                  <c:v>43550</c:v>
                </c:pt>
                <c:pt idx="697">
                  <c:v>43549</c:v>
                </c:pt>
                <c:pt idx="698">
                  <c:v>43546</c:v>
                </c:pt>
                <c:pt idx="699">
                  <c:v>43545</c:v>
                </c:pt>
                <c:pt idx="700">
                  <c:v>43544</c:v>
                </c:pt>
                <c:pt idx="701">
                  <c:v>43543</c:v>
                </c:pt>
                <c:pt idx="702">
                  <c:v>43542</c:v>
                </c:pt>
                <c:pt idx="703">
                  <c:v>43539</c:v>
                </c:pt>
                <c:pt idx="704">
                  <c:v>43538</c:v>
                </c:pt>
                <c:pt idx="705">
                  <c:v>43537</c:v>
                </c:pt>
                <c:pt idx="706">
                  <c:v>43536</c:v>
                </c:pt>
                <c:pt idx="707">
                  <c:v>43535</c:v>
                </c:pt>
                <c:pt idx="708">
                  <c:v>43532</c:v>
                </c:pt>
                <c:pt idx="709">
                  <c:v>43531</c:v>
                </c:pt>
                <c:pt idx="710">
                  <c:v>43530</c:v>
                </c:pt>
                <c:pt idx="711">
                  <c:v>43529</c:v>
                </c:pt>
                <c:pt idx="712">
                  <c:v>43528</c:v>
                </c:pt>
                <c:pt idx="713">
                  <c:v>43525</c:v>
                </c:pt>
                <c:pt idx="714">
                  <c:v>43524</c:v>
                </c:pt>
                <c:pt idx="715">
                  <c:v>43523</c:v>
                </c:pt>
                <c:pt idx="716">
                  <c:v>43522</c:v>
                </c:pt>
                <c:pt idx="717">
                  <c:v>43521</c:v>
                </c:pt>
                <c:pt idx="718">
                  <c:v>43518</c:v>
                </c:pt>
                <c:pt idx="719">
                  <c:v>43517</c:v>
                </c:pt>
                <c:pt idx="720">
                  <c:v>43516</c:v>
                </c:pt>
                <c:pt idx="721">
                  <c:v>43515</c:v>
                </c:pt>
                <c:pt idx="722">
                  <c:v>43514</c:v>
                </c:pt>
                <c:pt idx="723">
                  <c:v>43511</c:v>
                </c:pt>
                <c:pt idx="724">
                  <c:v>43510</c:v>
                </c:pt>
                <c:pt idx="725">
                  <c:v>43509</c:v>
                </c:pt>
                <c:pt idx="726">
                  <c:v>43508</c:v>
                </c:pt>
                <c:pt idx="727">
                  <c:v>43507</c:v>
                </c:pt>
                <c:pt idx="728">
                  <c:v>43504</c:v>
                </c:pt>
                <c:pt idx="729">
                  <c:v>43503</c:v>
                </c:pt>
                <c:pt idx="730">
                  <c:v>43502</c:v>
                </c:pt>
                <c:pt idx="731">
                  <c:v>43501</c:v>
                </c:pt>
                <c:pt idx="732">
                  <c:v>43500</c:v>
                </c:pt>
                <c:pt idx="733">
                  <c:v>43497</c:v>
                </c:pt>
                <c:pt idx="734">
                  <c:v>43496</c:v>
                </c:pt>
                <c:pt idx="735">
                  <c:v>43495</c:v>
                </c:pt>
                <c:pt idx="736">
                  <c:v>43494</c:v>
                </c:pt>
                <c:pt idx="737">
                  <c:v>43493</c:v>
                </c:pt>
                <c:pt idx="738">
                  <c:v>43490</c:v>
                </c:pt>
                <c:pt idx="739">
                  <c:v>43489</c:v>
                </c:pt>
                <c:pt idx="740">
                  <c:v>43488</c:v>
                </c:pt>
                <c:pt idx="741">
                  <c:v>43487</c:v>
                </c:pt>
                <c:pt idx="742">
                  <c:v>43486</c:v>
                </c:pt>
                <c:pt idx="743">
                  <c:v>43483</c:v>
                </c:pt>
                <c:pt idx="744">
                  <c:v>43482</c:v>
                </c:pt>
                <c:pt idx="745">
                  <c:v>43481</c:v>
                </c:pt>
                <c:pt idx="746">
                  <c:v>43480</c:v>
                </c:pt>
                <c:pt idx="747">
                  <c:v>43479</c:v>
                </c:pt>
                <c:pt idx="748">
                  <c:v>43476</c:v>
                </c:pt>
                <c:pt idx="749">
                  <c:v>43475</c:v>
                </c:pt>
                <c:pt idx="750">
                  <c:v>43474</c:v>
                </c:pt>
                <c:pt idx="751">
                  <c:v>43473</c:v>
                </c:pt>
                <c:pt idx="752">
                  <c:v>43472</c:v>
                </c:pt>
                <c:pt idx="753">
                  <c:v>43469</c:v>
                </c:pt>
                <c:pt idx="754">
                  <c:v>43468</c:v>
                </c:pt>
                <c:pt idx="755">
                  <c:v>43467</c:v>
                </c:pt>
                <c:pt idx="756">
                  <c:v>43462</c:v>
                </c:pt>
                <c:pt idx="757">
                  <c:v>43461</c:v>
                </c:pt>
                <c:pt idx="758">
                  <c:v>43460</c:v>
                </c:pt>
                <c:pt idx="759">
                  <c:v>43455</c:v>
                </c:pt>
                <c:pt idx="760">
                  <c:v>43454</c:v>
                </c:pt>
                <c:pt idx="761">
                  <c:v>43453</c:v>
                </c:pt>
                <c:pt idx="762">
                  <c:v>43452</c:v>
                </c:pt>
                <c:pt idx="763">
                  <c:v>43451</c:v>
                </c:pt>
                <c:pt idx="764">
                  <c:v>43448</c:v>
                </c:pt>
                <c:pt idx="765">
                  <c:v>43447</c:v>
                </c:pt>
                <c:pt idx="766">
                  <c:v>43446</c:v>
                </c:pt>
                <c:pt idx="767">
                  <c:v>43445</c:v>
                </c:pt>
                <c:pt idx="768">
                  <c:v>43444</c:v>
                </c:pt>
                <c:pt idx="769">
                  <c:v>43441</c:v>
                </c:pt>
                <c:pt idx="770">
                  <c:v>43440</c:v>
                </c:pt>
                <c:pt idx="771">
                  <c:v>43439</c:v>
                </c:pt>
                <c:pt idx="772">
                  <c:v>43438</c:v>
                </c:pt>
                <c:pt idx="773">
                  <c:v>43437</c:v>
                </c:pt>
                <c:pt idx="774">
                  <c:v>43434</c:v>
                </c:pt>
                <c:pt idx="775">
                  <c:v>43433</c:v>
                </c:pt>
                <c:pt idx="776">
                  <c:v>43432</c:v>
                </c:pt>
                <c:pt idx="777">
                  <c:v>43431</c:v>
                </c:pt>
                <c:pt idx="778">
                  <c:v>43430</c:v>
                </c:pt>
                <c:pt idx="779">
                  <c:v>43425</c:v>
                </c:pt>
                <c:pt idx="780">
                  <c:v>43424</c:v>
                </c:pt>
                <c:pt idx="781">
                  <c:v>43423</c:v>
                </c:pt>
                <c:pt idx="782">
                  <c:v>43420</c:v>
                </c:pt>
                <c:pt idx="783">
                  <c:v>43419</c:v>
                </c:pt>
                <c:pt idx="784">
                  <c:v>43418</c:v>
                </c:pt>
                <c:pt idx="785">
                  <c:v>43417</c:v>
                </c:pt>
                <c:pt idx="786">
                  <c:v>43416</c:v>
                </c:pt>
                <c:pt idx="787">
                  <c:v>43413</c:v>
                </c:pt>
                <c:pt idx="788">
                  <c:v>43412</c:v>
                </c:pt>
                <c:pt idx="789">
                  <c:v>43411</c:v>
                </c:pt>
                <c:pt idx="790">
                  <c:v>43410</c:v>
                </c:pt>
                <c:pt idx="791">
                  <c:v>43409</c:v>
                </c:pt>
                <c:pt idx="792">
                  <c:v>43406</c:v>
                </c:pt>
                <c:pt idx="793">
                  <c:v>43405</c:v>
                </c:pt>
                <c:pt idx="794">
                  <c:v>43404</c:v>
                </c:pt>
                <c:pt idx="795">
                  <c:v>43403</c:v>
                </c:pt>
                <c:pt idx="796">
                  <c:v>43402</c:v>
                </c:pt>
                <c:pt idx="797">
                  <c:v>43399</c:v>
                </c:pt>
                <c:pt idx="798">
                  <c:v>43398</c:v>
                </c:pt>
                <c:pt idx="799">
                  <c:v>43397</c:v>
                </c:pt>
                <c:pt idx="800">
                  <c:v>43396</c:v>
                </c:pt>
                <c:pt idx="801">
                  <c:v>43395</c:v>
                </c:pt>
                <c:pt idx="802">
                  <c:v>43392</c:v>
                </c:pt>
                <c:pt idx="803">
                  <c:v>43391</c:v>
                </c:pt>
                <c:pt idx="804">
                  <c:v>43390</c:v>
                </c:pt>
                <c:pt idx="805">
                  <c:v>43389</c:v>
                </c:pt>
                <c:pt idx="806">
                  <c:v>43388</c:v>
                </c:pt>
                <c:pt idx="807">
                  <c:v>43385</c:v>
                </c:pt>
                <c:pt idx="808">
                  <c:v>43384</c:v>
                </c:pt>
                <c:pt idx="809">
                  <c:v>43383</c:v>
                </c:pt>
                <c:pt idx="810">
                  <c:v>43382</c:v>
                </c:pt>
                <c:pt idx="811">
                  <c:v>43381</c:v>
                </c:pt>
                <c:pt idx="812">
                  <c:v>43378</c:v>
                </c:pt>
                <c:pt idx="813">
                  <c:v>43377</c:v>
                </c:pt>
                <c:pt idx="814">
                  <c:v>43376</c:v>
                </c:pt>
                <c:pt idx="815">
                  <c:v>43375</c:v>
                </c:pt>
                <c:pt idx="816">
                  <c:v>43374</c:v>
                </c:pt>
                <c:pt idx="817">
                  <c:v>43371</c:v>
                </c:pt>
                <c:pt idx="818">
                  <c:v>43370</c:v>
                </c:pt>
                <c:pt idx="819">
                  <c:v>43369</c:v>
                </c:pt>
                <c:pt idx="820">
                  <c:v>43368</c:v>
                </c:pt>
                <c:pt idx="821">
                  <c:v>43367</c:v>
                </c:pt>
                <c:pt idx="822">
                  <c:v>43364</c:v>
                </c:pt>
                <c:pt idx="823">
                  <c:v>43363</c:v>
                </c:pt>
                <c:pt idx="824">
                  <c:v>43362</c:v>
                </c:pt>
                <c:pt idx="825">
                  <c:v>43361</c:v>
                </c:pt>
                <c:pt idx="826">
                  <c:v>43360</c:v>
                </c:pt>
                <c:pt idx="827">
                  <c:v>43357</c:v>
                </c:pt>
                <c:pt idx="828">
                  <c:v>43356</c:v>
                </c:pt>
                <c:pt idx="829">
                  <c:v>43355</c:v>
                </c:pt>
                <c:pt idx="830">
                  <c:v>43354</c:v>
                </c:pt>
                <c:pt idx="831">
                  <c:v>43353</c:v>
                </c:pt>
                <c:pt idx="832">
                  <c:v>43350</c:v>
                </c:pt>
                <c:pt idx="833">
                  <c:v>43349</c:v>
                </c:pt>
                <c:pt idx="834">
                  <c:v>43348</c:v>
                </c:pt>
                <c:pt idx="835">
                  <c:v>43347</c:v>
                </c:pt>
                <c:pt idx="836">
                  <c:v>43343</c:v>
                </c:pt>
                <c:pt idx="837">
                  <c:v>43342</c:v>
                </c:pt>
                <c:pt idx="838">
                  <c:v>43341</c:v>
                </c:pt>
                <c:pt idx="839">
                  <c:v>43340</c:v>
                </c:pt>
                <c:pt idx="840">
                  <c:v>43339</c:v>
                </c:pt>
                <c:pt idx="841">
                  <c:v>43336</c:v>
                </c:pt>
                <c:pt idx="842">
                  <c:v>43335</c:v>
                </c:pt>
                <c:pt idx="843">
                  <c:v>43334</c:v>
                </c:pt>
                <c:pt idx="844">
                  <c:v>43333</c:v>
                </c:pt>
                <c:pt idx="845">
                  <c:v>43332</c:v>
                </c:pt>
                <c:pt idx="846">
                  <c:v>43329</c:v>
                </c:pt>
                <c:pt idx="847">
                  <c:v>43328</c:v>
                </c:pt>
                <c:pt idx="848">
                  <c:v>43327</c:v>
                </c:pt>
                <c:pt idx="849">
                  <c:v>43326</c:v>
                </c:pt>
                <c:pt idx="850">
                  <c:v>43325</c:v>
                </c:pt>
                <c:pt idx="851">
                  <c:v>43322</c:v>
                </c:pt>
                <c:pt idx="852">
                  <c:v>43321</c:v>
                </c:pt>
                <c:pt idx="853">
                  <c:v>43320</c:v>
                </c:pt>
                <c:pt idx="854">
                  <c:v>43319</c:v>
                </c:pt>
                <c:pt idx="855">
                  <c:v>43318</c:v>
                </c:pt>
                <c:pt idx="856">
                  <c:v>43315</c:v>
                </c:pt>
                <c:pt idx="857">
                  <c:v>43314</c:v>
                </c:pt>
                <c:pt idx="858">
                  <c:v>43313</c:v>
                </c:pt>
                <c:pt idx="859">
                  <c:v>43312</c:v>
                </c:pt>
                <c:pt idx="860">
                  <c:v>43311</c:v>
                </c:pt>
                <c:pt idx="861">
                  <c:v>43308</c:v>
                </c:pt>
                <c:pt idx="862">
                  <c:v>43307</c:v>
                </c:pt>
                <c:pt idx="863">
                  <c:v>43306</c:v>
                </c:pt>
                <c:pt idx="864">
                  <c:v>43305</c:v>
                </c:pt>
                <c:pt idx="865">
                  <c:v>43304</c:v>
                </c:pt>
                <c:pt idx="866">
                  <c:v>43301</c:v>
                </c:pt>
                <c:pt idx="867">
                  <c:v>43300</c:v>
                </c:pt>
                <c:pt idx="868">
                  <c:v>43299</c:v>
                </c:pt>
                <c:pt idx="869">
                  <c:v>43298</c:v>
                </c:pt>
                <c:pt idx="870">
                  <c:v>43297</c:v>
                </c:pt>
                <c:pt idx="871">
                  <c:v>43294</c:v>
                </c:pt>
                <c:pt idx="872">
                  <c:v>43293</c:v>
                </c:pt>
                <c:pt idx="873">
                  <c:v>43292</c:v>
                </c:pt>
                <c:pt idx="874">
                  <c:v>43291</c:v>
                </c:pt>
                <c:pt idx="875">
                  <c:v>43290</c:v>
                </c:pt>
                <c:pt idx="876">
                  <c:v>43287</c:v>
                </c:pt>
                <c:pt idx="877">
                  <c:v>43286</c:v>
                </c:pt>
                <c:pt idx="878">
                  <c:v>43284</c:v>
                </c:pt>
                <c:pt idx="879">
                  <c:v>43283</c:v>
                </c:pt>
                <c:pt idx="880">
                  <c:v>43280</c:v>
                </c:pt>
                <c:pt idx="881">
                  <c:v>43279</c:v>
                </c:pt>
                <c:pt idx="882">
                  <c:v>43278</c:v>
                </c:pt>
                <c:pt idx="883">
                  <c:v>43277</c:v>
                </c:pt>
                <c:pt idx="884">
                  <c:v>43276</c:v>
                </c:pt>
                <c:pt idx="885">
                  <c:v>43273</c:v>
                </c:pt>
                <c:pt idx="886">
                  <c:v>43272</c:v>
                </c:pt>
                <c:pt idx="887">
                  <c:v>43271</c:v>
                </c:pt>
                <c:pt idx="888">
                  <c:v>43270</c:v>
                </c:pt>
                <c:pt idx="889">
                  <c:v>43269</c:v>
                </c:pt>
                <c:pt idx="890">
                  <c:v>43266</c:v>
                </c:pt>
                <c:pt idx="891">
                  <c:v>43265</c:v>
                </c:pt>
                <c:pt idx="892">
                  <c:v>43264</c:v>
                </c:pt>
                <c:pt idx="893">
                  <c:v>43263</c:v>
                </c:pt>
                <c:pt idx="894">
                  <c:v>43262</c:v>
                </c:pt>
                <c:pt idx="895">
                  <c:v>43259</c:v>
                </c:pt>
                <c:pt idx="896">
                  <c:v>43258</c:v>
                </c:pt>
                <c:pt idx="897">
                  <c:v>43257</c:v>
                </c:pt>
                <c:pt idx="898">
                  <c:v>43256</c:v>
                </c:pt>
                <c:pt idx="899">
                  <c:v>43255</c:v>
                </c:pt>
                <c:pt idx="900">
                  <c:v>43252</c:v>
                </c:pt>
                <c:pt idx="901">
                  <c:v>43251</c:v>
                </c:pt>
                <c:pt idx="902">
                  <c:v>43250</c:v>
                </c:pt>
                <c:pt idx="903">
                  <c:v>43249</c:v>
                </c:pt>
                <c:pt idx="904">
                  <c:v>43245</c:v>
                </c:pt>
                <c:pt idx="905">
                  <c:v>43244</c:v>
                </c:pt>
                <c:pt idx="906">
                  <c:v>43243</c:v>
                </c:pt>
                <c:pt idx="907">
                  <c:v>43242</c:v>
                </c:pt>
                <c:pt idx="908">
                  <c:v>43241</c:v>
                </c:pt>
                <c:pt idx="909">
                  <c:v>43238</c:v>
                </c:pt>
                <c:pt idx="910">
                  <c:v>43237</c:v>
                </c:pt>
                <c:pt idx="911">
                  <c:v>43236</c:v>
                </c:pt>
                <c:pt idx="912">
                  <c:v>43235</c:v>
                </c:pt>
                <c:pt idx="913">
                  <c:v>43234</c:v>
                </c:pt>
                <c:pt idx="914">
                  <c:v>43231</c:v>
                </c:pt>
                <c:pt idx="915">
                  <c:v>43230</c:v>
                </c:pt>
                <c:pt idx="916">
                  <c:v>43229</c:v>
                </c:pt>
                <c:pt idx="917">
                  <c:v>43228</c:v>
                </c:pt>
                <c:pt idx="918">
                  <c:v>43227</c:v>
                </c:pt>
                <c:pt idx="919">
                  <c:v>43224</c:v>
                </c:pt>
                <c:pt idx="920">
                  <c:v>43223</c:v>
                </c:pt>
                <c:pt idx="921">
                  <c:v>43222</c:v>
                </c:pt>
                <c:pt idx="922">
                  <c:v>43221</c:v>
                </c:pt>
                <c:pt idx="923">
                  <c:v>43220</c:v>
                </c:pt>
                <c:pt idx="924">
                  <c:v>43217</c:v>
                </c:pt>
                <c:pt idx="925">
                  <c:v>43216</c:v>
                </c:pt>
                <c:pt idx="926">
                  <c:v>43215</c:v>
                </c:pt>
                <c:pt idx="927">
                  <c:v>43214</c:v>
                </c:pt>
                <c:pt idx="928">
                  <c:v>43213</c:v>
                </c:pt>
                <c:pt idx="929">
                  <c:v>43210</c:v>
                </c:pt>
                <c:pt idx="930">
                  <c:v>43209</c:v>
                </c:pt>
                <c:pt idx="931">
                  <c:v>43208</c:v>
                </c:pt>
                <c:pt idx="932">
                  <c:v>43207</c:v>
                </c:pt>
                <c:pt idx="933">
                  <c:v>43206</c:v>
                </c:pt>
                <c:pt idx="934">
                  <c:v>43203</c:v>
                </c:pt>
                <c:pt idx="935">
                  <c:v>43202</c:v>
                </c:pt>
                <c:pt idx="936">
                  <c:v>43201</c:v>
                </c:pt>
                <c:pt idx="937">
                  <c:v>43200</c:v>
                </c:pt>
                <c:pt idx="938">
                  <c:v>43199</c:v>
                </c:pt>
                <c:pt idx="939">
                  <c:v>43196</c:v>
                </c:pt>
                <c:pt idx="940">
                  <c:v>43195</c:v>
                </c:pt>
                <c:pt idx="941">
                  <c:v>43194</c:v>
                </c:pt>
                <c:pt idx="942">
                  <c:v>43193</c:v>
                </c:pt>
                <c:pt idx="943">
                  <c:v>43192</c:v>
                </c:pt>
                <c:pt idx="944">
                  <c:v>43188</c:v>
                </c:pt>
                <c:pt idx="945">
                  <c:v>43187</c:v>
                </c:pt>
                <c:pt idx="946">
                  <c:v>43186</c:v>
                </c:pt>
                <c:pt idx="947">
                  <c:v>43185</c:v>
                </c:pt>
                <c:pt idx="948">
                  <c:v>43182</c:v>
                </c:pt>
                <c:pt idx="949">
                  <c:v>43181</c:v>
                </c:pt>
                <c:pt idx="950">
                  <c:v>43180</c:v>
                </c:pt>
                <c:pt idx="951">
                  <c:v>43179</c:v>
                </c:pt>
                <c:pt idx="952">
                  <c:v>43178</c:v>
                </c:pt>
                <c:pt idx="953">
                  <c:v>43175</c:v>
                </c:pt>
                <c:pt idx="954">
                  <c:v>43174</c:v>
                </c:pt>
                <c:pt idx="955">
                  <c:v>43173</c:v>
                </c:pt>
                <c:pt idx="956">
                  <c:v>43172</c:v>
                </c:pt>
                <c:pt idx="957">
                  <c:v>43171</c:v>
                </c:pt>
                <c:pt idx="958">
                  <c:v>43168</c:v>
                </c:pt>
                <c:pt idx="959">
                  <c:v>43167</c:v>
                </c:pt>
                <c:pt idx="960">
                  <c:v>43166</c:v>
                </c:pt>
                <c:pt idx="961">
                  <c:v>43165</c:v>
                </c:pt>
                <c:pt idx="962">
                  <c:v>43164</c:v>
                </c:pt>
                <c:pt idx="963">
                  <c:v>43161</c:v>
                </c:pt>
                <c:pt idx="964">
                  <c:v>43160</c:v>
                </c:pt>
                <c:pt idx="965">
                  <c:v>43159</c:v>
                </c:pt>
                <c:pt idx="966">
                  <c:v>43158</c:v>
                </c:pt>
                <c:pt idx="967">
                  <c:v>43157</c:v>
                </c:pt>
                <c:pt idx="968">
                  <c:v>43154</c:v>
                </c:pt>
                <c:pt idx="969">
                  <c:v>43153</c:v>
                </c:pt>
                <c:pt idx="970">
                  <c:v>43152</c:v>
                </c:pt>
                <c:pt idx="971">
                  <c:v>43151</c:v>
                </c:pt>
                <c:pt idx="972">
                  <c:v>43147</c:v>
                </c:pt>
                <c:pt idx="973">
                  <c:v>43146</c:v>
                </c:pt>
                <c:pt idx="974">
                  <c:v>43145</c:v>
                </c:pt>
                <c:pt idx="975">
                  <c:v>43144</c:v>
                </c:pt>
                <c:pt idx="976">
                  <c:v>43143</c:v>
                </c:pt>
                <c:pt idx="977">
                  <c:v>43140</c:v>
                </c:pt>
                <c:pt idx="978">
                  <c:v>43139</c:v>
                </c:pt>
                <c:pt idx="979">
                  <c:v>43138</c:v>
                </c:pt>
                <c:pt idx="980">
                  <c:v>43137</c:v>
                </c:pt>
                <c:pt idx="981">
                  <c:v>43136</c:v>
                </c:pt>
                <c:pt idx="982">
                  <c:v>43133</c:v>
                </c:pt>
                <c:pt idx="983">
                  <c:v>43132</c:v>
                </c:pt>
                <c:pt idx="984">
                  <c:v>43131</c:v>
                </c:pt>
                <c:pt idx="985">
                  <c:v>43130</c:v>
                </c:pt>
                <c:pt idx="986">
                  <c:v>43129</c:v>
                </c:pt>
                <c:pt idx="987">
                  <c:v>43126</c:v>
                </c:pt>
                <c:pt idx="988">
                  <c:v>43125</c:v>
                </c:pt>
                <c:pt idx="989">
                  <c:v>43124</c:v>
                </c:pt>
                <c:pt idx="990">
                  <c:v>43123</c:v>
                </c:pt>
                <c:pt idx="991">
                  <c:v>43122</c:v>
                </c:pt>
                <c:pt idx="992">
                  <c:v>43119</c:v>
                </c:pt>
                <c:pt idx="993">
                  <c:v>43118</c:v>
                </c:pt>
                <c:pt idx="994">
                  <c:v>43117</c:v>
                </c:pt>
                <c:pt idx="995">
                  <c:v>43116</c:v>
                </c:pt>
                <c:pt idx="996">
                  <c:v>43112</c:v>
                </c:pt>
                <c:pt idx="997">
                  <c:v>43111</c:v>
                </c:pt>
                <c:pt idx="998">
                  <c:v>43110</c:v>
                </c:pt>
                <c:pt idx="999">
                  <c:v>43109</c:v>
                </c:pt>
                <c:pt idx="1000">
                  <c:v>43108</c:v>
                </c:pt>
                <c:pt idx="1001">
                  <c:v>43105</c:v>
                </c:pt>
                <c:pt idx="1002">
                  <c:v>43104</c:v>
                </c:pt>
                <c:pt idx="1003">
                  <c:v>43103</c:v>
                </c:pt>
                <c:pt idx="1004">
                  <c:v>43102</c:v>
                </c:pt>
              </c:numCache>
            </c:numRef>
          </c:cat>
          <c:val>
            <c:numRef>
              <c:f>Fuel!$D$184:$D$1188</c:f>
              <c:numCache>
                <c:formatCode>0.00</c:formatCode>
                <c:ptCount val="1005"/>
                <c:pt idx="0">
                  <c:v>372.94372199999998</c:v>
                </c:pt>
                <c:pt idx="1">
                  <c:v>372.94372199999998</c:v>
                </c:pt>
                <c:pt idx="2">
                  <c:v>368.81525599999998</c:v>
                </c:pt>
                <c:pt idx="3">
                  <c:v>368.81525599999998</c:v>
                </c:pt>
                <c:pt idx="4">
                  <c:v>368.81525599999998</c:v>
                </c:pt>
                <c:pt idx="5">
                  <c:v>368.81525599999998</c:v>
                </c:pt>
                <c:pt idx="6">
                  <c:v>368.81525599999998</c:v>
                </c:pt>
                <c:pt idx="7">
                  <c:v>403.48597599999999</c:v>
                </c:pt>
                <c:pt idx="8">
                  <c:v>403.48597599999999</c:v>
                </c:pt>
                <c:pt idx="9">
                  <c:v>403.48597599999999</c:v>
                </c:pt>
                <c:pt idx="10">
                  <c:v>403.48597599999999</c:v>
                </c:pt>
                <c:pt idx="11">
                  <c:v>403.48597599999999</c:v>
                </c:pt>
                <c:pt idx="12">
                  <c:v>397.88597600000003</c:v>
                </c:pt>
                <c:pt idx="13">
                  <c:v>397.88597600000003</c:v>
                </c:pt>
                <c:pt idx="14">
                  <c:v>397.88597600000003</c:v>
                </c:pt>
                <c:pt idx="15">
                  <c:v>397.88597600000003</c:v>
                </c:pt>
                <c:pt idx="16">
                  <c:v>397.88597600000003</c:v>
                </c:pt>
                <c:pt idx="17">
                  <c:v>397.88597600000003</c:v>
                </c:pt>
                <c:pt idx="18">
                  <c:v>397.88597600000003</c:v>
                </c:pt>
                <c:pt idx="19">
                  <c:v>397.88597600000003</c:v>
                </c:pt>
                <c:pt idx="20">
                  <c:v>397.88597600000003</c:v>
                </c:pt>
                <c:pt idx="21">
                  <c:v>397.88597600000003</c:v>
                </c:pt>
                <c:pt idx="22">
                  <c:v>397.88597600000003</c:v>
                </c:pt>
                <c:pt idx="23">
                  <c:v>397.88597600000003</c:v>
                </c:pt>
                <c:pt idx="24">
                  <c:v>397.88597600000003</c:v>
                </c:pt>
                <c:pt idx="25">
                  <c:v>427.08306099999999</c:v>
                </c:pt>
                <c:pt idx="26">
                  <c:v>427.08306099999999</c:v>
                </c:pt>
                <c:pt idx="27">
                  <c:v>427.08306099999999</c:v>
                </c:pt>
                <c:pt idx="28">
                  <c:v>427.08306099999999</c:v>
                </c:pt>
                <c:pt idx="29">
                  <c:v>427.08306099999999</c:v>
                </c:pt>
                <c:pt idx="30">
                  <c:v>427.08306099999999</c:v>
                </c:pt>
                <c:pt idx="31">
                  <c:v>427.08306099999999</c:v>
                </c:pt>
                <c:pt idx="32">
                  <c:v>427.08306099999999</c:v>
                </c:pt>
                <c:pt idx="33">
                  <c:v>427.08306099999999</c:v>
                </c:pt>
                <c:pt idx="34">
                  <c:v>427.08306099999999</c:v>
                </c:pt>
                <c:pt idx="35">
                  <c:v>427.08306099999999</c:v>
                </c:pt>
                <c:pt idx="36">
                  <c:v>427.08306099999999</c:v>
                </c:pt>
                <c:pt idx="37">
                  <c:v>427.08306099999999</c:v>
                </c:pt>
                <c:pt idx="38">
                  <c:v>427.08306099999999</c:v>
                </c:pt>
                <c:pt idx="39">
                  <c:v>427.08306099999999</c:v>
                </c:pt>
                <c:pt idx="40">
                  <c:v>414.76306099999999</c:v>
                </c:pt>
                <c:pt idx="41">
                  <c:v>414.76306099999999</c:v>
                </c:pt>
                <c:pt idx="42">
                  <c:v>414.76306099999999</c:v>
                </c:pt>
                <c:pt idx="43">
                  <c:v>414.76306099999999</c:v>
                </c:pt>
                <c:pt idx="44">
                  <c:v>414.76306099999999</c:v>
                </c:pt>
                <c:pt idx="45">
                  <c:v>382.14632599999999</c:v>
                </c:pt>
                <c:pt idx="46">
                  <c:v>382.14632599999999</c:v>
                </c:pt>
                <c:pt idx="47">
                  <c:v>382.14632599999999</c:v>
                </c:pt>
                <c:pt idx="48">
                  <c:v>382.14632599999999</c:v>
                </c:pt>
                <c:pt idx="49">
                  <c:v>382.14632599999999</c:v>
                </c:pt>
                <c:pt idx="50">
                  <c:v>342.96895899999998</c:v>
                </c:pt>
                <c:pt idx="51">
                  <c:v>342.96895899999998</c:v>
                </c:pt>
                <c:pt idx="52">
                  <c:v>342.96895899999998</c:v>
                </c:pt>
                <c:pt idx="53">
                  <c:v>342.96895899999998</c:v>
                </c:pt>
                <c:pt idx="54">
                  <c:v>342.96895899999998</c:v>
                </c:pt>
                <c:pt idx="55">
                  <c:v>345.15862700000002</c:v>
                </c:pt>
                <c:pt idx="56">
                  <c:v>345.15862700000002</c:v>
                </c:pt>
                <c:pt idx="57">
                  <c:v>345.15862700000002</c:v>
                </c:pt>
                <c:pt idx="58">
                  <c:v>345.15862700000002</c:v>
                </c:pt>
                <c:pt idx="59">
                  <c:v>345.15862700000002</c:v>
                </c:pt>
                <c:pt idx="60">
                  <c:v>346.73719899999998</c:v>
                </c:pt>
                <c:pt idx="61">
                  <c:v>346.73719899999998</c:v>
                </c:pt>
                <c:pt idx="62">
                  <c:v>346.73719899999998</c:v>
                </c:pt>
                <c:pt idx="63">
                  <c:v>346.73719899999998</c:v>
                </c:pt>
                <c:pt idx="64">
                  <c:v>346.73719899999998</c:v>
                </c:pt>
                <c:pt idx="65">
                  <c:v>351.43936400000001</c:v>
                </c:pt>
                <c:pt idx="66">
                  <c:v>351.43936400000001</c:v>
                </c:pt>
                <c:pt idx="67">
                  <c:v>351.43936400000001</c:v>
                </c:pt>
                <c:pt idx="68">
                  <c:v>351.43936400000001</c:v>
                </c:pt>
                <c:pt idx="69">
                  <c:v>351.43936400000001</c:v>
                </c:pt>
                <c:pt idx="70">
                  <c:v>352.03006199999999</c:v>
                </c:pt>
                <c:pt idx="71">
                  <c:v>352.03006199999999</c:v>
                </c:pt>
                <c:pt idx="72">
                  <c:v>352.03006199999999</c:v>
                </c:pt>
                <c:pt idx="73">
                  <c:v>352.03006199999999</c:v>
                </c:pt>
                <c:pt idx="74">
                  <c:v>352.03006199999999</c:v>
                </c:pt>
                <c:pt idx="75">
                  <c:v>352.22716000000003</c:v>
                </c:pt>
                <c:pt idx="76">
                  <c:v>352.22716000000003</c:v>
                </c:pt>
                <c:pt idx="77">
                  <c:v>352.22716000000003</c:v>
                </c:pt>
                <c:pt idx="78">
                  <c:v>352.22716000000003</c:v>
                </c:pt>
                <c:pt idx="79">
                  <c:v>352.22716000000003</c:v>
                </c:pt>
                <c:pt idx="80">
                  <c:v>352.08772299999998</c:v>
                </c:pt>
                <c:pt idx="81">
                  <c:v>352.08772299999998</c:v>
                </c:pt>
                <c:pt idx="82">
                  <c:v>352.08772299999998</c:v>
                </c:pt>
                <c:pt idx="83">
                  <c:v>352.08772299999998</c:v>
                </c:pt>
                <c:pt idx="84">
                  <c:v>352.08772299999998</c:v>
                </c:pt>
                <c:pt idx="85">
                  <c:v>351.66236800000001</c:v>
                </c:pt>
                <c:pt idx="86">
                  <c:v>351.66236800000001</c:v>
                </c:pt>
                <c:pt idx="87">
                  <c:v>351.66236800000001</c:v>
                </c:pt>
                <c:pt idx="88">
                  <c:v>351.66236800000001</c:v>
                </c:pt>
                <c:pt idx="89">
                  <c:v>351.66236800000001</c:v>
                </c:pt>
                <c:pt idx="90">
                  <c:v>339.658591</c:v>
                </c:pt>
                <c:pt idx="91">
                  <c:v>339.658591</c:v>
                </c:pt>
                <c:pt idx="92">
                  <c:v>339.658591</c:v>
                </c:pt>
                <c:pt idx="93">
                  <c:v>339.658591</c:v>
                </c:pt>
                <c:pt idx="94">
                  <c:v>339.658591</c:v>
                </c:pt>
                <c:pt idx="95">
                  <c:v>339.658591</c:v>
                </c:pt>
                <c:pt idx="96">
                  <c:v>339.658591</c:v>
                </c:pt>
                <c:pt idx="97">
                  <c:v>339.658591</c:v>
                </c:pt>
                <c:pt idx="98">
                  <c:v>339.658591</c:v>
                </c:pt>
                <c:pt idx="99">
                  <c:v>339.658591</c:v>
                </c:pt>
                <c:pt idx="100">
                  <c:v>339.658591</c:v>
                </c:pt>
                <c:pt idx="101">
                  <c:v>339.658591</c:v>
                </c:pt>
                <c:pt idx="102">
                  <c:v>339.658591</c:v>
                </c:pt>
                <c:pt idx="103">
                  <c:v>339.658591</c:v>
                </c:pt>
                <c:pt idx="104">
                  <c:v>339.658591</c:v>
                </c:pt>
                <c:pt idx="105">
                  <c:v>339.658591</c:v>
                </c:pt>
                <c:pt idx="106">
                  <c:v>339.658591</c:v>
                </c:pt>
                <c:pt idx="107">
                  <c:v>339.658591</c:v>
                </c:pt>
                <c:pt idx="108">
                  <c:v>339.658591</c:v>
                </c:pt>
                <c:pt idx="109">
                  <c:v>339.658591</c:v>
                </c:pt>
                <c:pt idx="110">
                  <c:v>318.53128600000002</c:v>
                </c:pt>
                <c:pt idx="111">
                  <c:v>318.53128600000002</c:v>
                </c:pt>
                <c:pt idx="112">
                  <c:v>318.53128600000002</c:v>
                </c:pt>
                <c:pt idx="113">
                  <c:v>318.53128600000002</c:v>
                </c:pt>
                <c:pt idx="114">
                  <c:v>318.53128600000002</c:v>
                </c:pt>
                <c:pt idx="115">
                  <c:v>312.77671800000002</c:v>
                </c:pt>
                <c:pt idx="116">
                  <c:v>312.77671800000002</c:v>
                </c:pt>
                <c:pt idx="117">
                  <c:v>312.77671800000002</c:v>
                </c:pt>
                <c:pt idx="118">
                  <c:v>312.77671800000002</c:v>
                </c:pt>
                <c:pt idx="119">
                  <c:v>312.77671800000002</c:v>
                </c:pt>
                <c:pt idx="120">
                  <c:v>307.46477700000003</c:v>
                </c:pt>
                <c:pt idx="121">
                  <c:v>307.46477700000003</c:v>
                </c:pt>
                <c:pt idx="122">
                  <c:v>307.46477700000003</c:v>
                </c:pt>
                <c:pt idx="123">
                  <c:v>307.46477700000003</c:v>
                </c:pt>
                <c:pt idx="124">
                  <c:v>307.46477700000003</c:v>
                </c:pt>
                <c:pt idx="125">
                  <c:v>302.56145700000002</c:v>
                </c:pt>
                <c:pt idx="126">
                  <c:v>302.56145700000002</c:v>
                </c:pt>
                <c:pt idx="127">
                  <c:v>302.56145700000002</c:v>
                </c:pt>
                <c:pt idx="128">
                  <c:v>302.56145700000002</c:v>
                </c:pt>
                <c:pt idx="129">
                  <c:v>302.56145700000002</c:v>
                </c:pt>
                <c:pt idx="130">
                  <c:v>287.99265500000001</c:v>
                </c:pt>
                <c:pt idx="131">
                  <c:v>287.99265500000001</c:v>
                </c:pt>
                <c:pt idx="132">
                  <c:v>287.99265500000001</c:v>
                </c:pt>
                <c:pt idx="133">
                  <c:v>287.99265500000001</c:v>
                </c:pt>
                <c:pt idx="134">
                  <c:v>283.81479899999999</c:v>
                </c:pt>
                <c:pt idx="135">
                  <c:v>279.95841899999999</c:v>
                </c:pt>
                <c:pt idx="136">
                  <c:v>279.95841899999999</c:v>
                </c:pt>
                <c:pt idx="137">
                  <c:v>279.95841899999999</c:v>
                </c:pt>
                <c:pt idx="138">
                  <c:v>279.95841899999999</c:v>
                </c:pt>
                <c:pt idx="139">
                  <c:v>279.95841899999999</c:v>
                </c:pt>
                <c:pt idx="140">
                  <c:v>276.97224599999998</c:v>
                </c:pt>
                <c:pt idx="141">
                  <c:v>276.97224599999998</c:v>
                </c:pt>
                <c:pt idx="142">
                  <c:v>276.97224599999998</c:v>
                </c:pt>
                <c:pt idx="143">
                  <c:v>276.97224599999998</c:v>
                </c:pt>
                <c:pt idx="144">
                  <c:v>276.97224599999998</c:v>
                </c:pt>
                <c:pt idx="145">
                  <c:v>273.11249299999997</c:v>
                </c:pt>
                <c:pt idx="146">
                  <c:v>273.11249299999997</c:v>
                </c:pt>
                <c:pt idx="147">
                  <c:v>273.11249299999997</c:v>
                </c:pt>
                <c:pt idx="148">
                  <c:v>273.11249299999997</c:v>
                </c:pt>
                <c:pt idx="149">
                  <c:v>273.11249299999997</c:v>
                </c:pt>
                <c:pt idx="150">
                  <c:v>273.11249299999997</c:v>
                </c:pt>
                <c:pt idx="151">
                  <c:v>278.336097</c:v>
                </c:pt>
                <c:pt idx="152">
                  <c:v>278.336097</c:v>
                </c:pt>
                <c:pt idx="153">
                  <c:v>278.336097</c:v>
                </c:pt>
                <c:pt idx="154">
                  <c:v>278.336097</c:v>
                </c:pt>
                <c:pt idx="155">
                  <c:v>278.336097</c:v>
                </c:pt>
                <c:pt idx="156">
                  <c:v>276.83326099999999</c:v>
                </c:pt>
                <c:pt idx="157">
                  <c:v>276.83326099999999</c:v>
                </c:pt>
                <c:pt idx="158">
                  <c:v>276.83326099999999</c:v>
                </c:pt>
                <c:pt idx="159">
                  <c:v>276.83326099999999</c:v>
                </c:pt>
                <c:pt idx="160">
                  <c:v>276.83326099999999</c:v>
                </c:pt>
                <c:pt idx="161">
                  <c:v>276.83326099999999</c:v>
                </c:pt>
                <c:pt idx="162">
                  <c:v>276.83326099999999</c:v>
                </c:pt>
                <c:pt idx="163">
                  <c:v>276.83326099999999</c:v>
                </c:pt>
                <c:pt idx="164">
                  <c:v>276.83326099999999</c:v>
                </c:pt>
                <c:pt idx="165">
                  <c:v>276.83326099999999</c:v>
                </c:pt>
                <c:pt idx="166">
                  <c:v>276.83322700000002</c:v>
                </c:pt>
                <c:pt idx="167">
                  <c:v>276.83322700000002</c:v>
                </c:pt>
                <c:pt idx="168">
                  <c:v>276.83322700000002</c:v>
                </c:pt>
                <c:pt idx="169">
                  <c:v>276.83322700000002</c:v>
                </c:pt>
                <c:pt idx="170">
                  <c:v>276.83322700000002</c:v>
                </c:pt>
                <c:pt idx="171">
                  <c:v>268.35655100000002</c:v>
                </c:pt>
                <c:pt idx="172">
                  <c:v>268.35655100000002</c:v>
                </c:pt>
                <c:pt idx="173">
                  <c:v>268.35655100000002</c:v>
                </c:pt>
                <c:pt idx="174">
                  <c:v>268.35655100000002</c:v>
                </c:pt>
                <c:pt idx="175">
                  <c:v>268.35655100000002</c:v>
                </c:pt>
                <c:pt idx="176">
                  <c:v>268.356134</c:v>
                </c:pt>
                <c:pt idx="177">
                  <c:v>268.356134</c:v>
                </c:pt>
                <c:pt idx="178">
                  <c:v>268.356134</c:v>
                </c:pt>
                <c:pt idx="179">
                  <c:v>268.356134</c:v>
                </c:pt>
                <c:pt idx="180">
                  <c:v>268.356134</c:v>
                </c:pt>
                <c:pt idx="181">
                  <c:v>268.35626999999999</c:v>
                </c:pt>
                <c:pt idx="182">
                  <c:v>268.35626999999999</c:v>
                </c:pt>
                <c:pt idx="183">
                  <c:v>268.35626999999999</c:v>
                </c:pt>
                <c:pt idx="184">
                  <c:v>268.35626999999999</c:v>
                </c:pt>
                <c:pt idx="185">
                  <c:v>268.35626999999999</c:v>
                </c:pt>
                <c:pt idx="186">
                  <c:v>268.356877</c:v>
                </c:pt>
                <c:pt idx="187">
                  <c:v>268.356877</c:v>
                </c:pt>
                <c:pt idx="188">
                  <c:v>268.356877</c:v>
                </c:pt>
                <c:pt idx="189">
                  <c:v>268.356877</c:v>
                </c:pt>
                <c:pt idx="190">
                  <c:v>268.356877</c:v>
                </c:pt>
                <c:pt idx="191">
                  <c:v>268.35788100000002</c:v>
                </c:pt>
                <c:pt idx="192">
                  <c:v>268.35788100000002</c:v>
                </c:pt>
                <c:pt idx="193">
                  <c:v>268.35788100000002</c:v>
                </c:pt>
                <c:pt idx="194">
                  <c:v>268.35788100000002</c:v>
                </c:pt>
                <c:pt idx="195">
                  <c:v>268.35788100000002</c:v>
                </c:pt>
                <c:pt idx="196">
                  <c:v>249.95563300000001</c:v>
                </c:pt>
                <c:pt idx="197">
                  <c:v>249.95563300000001</c:v>
                </c:pt>
                <c:pt idx="198">
                  <c:v>249.95563300000001</c:v>
                </c:pt>
                <c:pt idx="199">
                  <c:v>249.95563300000001</c:v>
                </c:pt>
                <c:pt idx="200">
                  <c:v>249.95496800000001</c:v>
                </c:pt>
                <c:pt idx="201">
                  <c:v>249.95496800000001</c:v>
                </c:pt>
                <c:pt idx="202">
                  <c:v>249.95496800000001</c:v>
                </c:pt>
                <c:pt idx="203">
                  <c:v>249.95496800000001</c:v>
                </c:pt>
                <c:pt idx="204">
                  <c:v>249.95496800000001</c:v>
                </c:pt>
                <c:pt idx="205">
                  <c:v>249.95260200000001</c:v>
                </c:pt>
                <c:pt idx="206">
                  <c:v>249.95260200000001</c:v>
                </c:pt>
                <c:pt idx="207">
                  <c:v>249.95260200000001</c:v>
                </c:pt>
                <c:pt idx="208">
                  <c:v>249.95260200000001</c:v>
                </c:pt>
                <c:pt idx="209">
                  <c:v>249.95260200000001</c:v>
                </c:pt>
                <c:pt idx="210">
                  <c:v>249.94880000000001</c:v>
                </c:pt>
                <c:pt idx="211">
                  <c:v>249.94880000000001</c:v>
                </c:pt>
                <c:pt idx="212">
                  <c:v>249.94880000000001</c:v>
                </c:pt>
                <c:pt idx="213">
                  <c:v>249.94880000000001</c:v>
                </c:pt>
                <c:pt idx="214">
                  <c:v>249.94880000000001</c:v>
                </c:pt>
                <c:pt idx="215">
                  <c:v>228.45551699999999</c:v>
                </c:pt>
                <c:pt idx="216">
                  <c:v>228.45551699999999</c:v>
                </c:pt>
                <c:pt idx="217">
                  <c:v>228.45551699999999</c:v>
                </c:pt>
                <c:pt idx="218">
                  <c:v>228.45551699999999</c:v>
                </c:pt>
                <c:pt idx="219">
                  <c:v>228.45551699999999</c:v>
                </c:pt>
                <c:pt idx="220">
                  <c:v>228.44952000000001</c:v>
                </c:pt>
                <c:pt idx="221">
                  <c:v>228.44952000000001</c:v>
                </c:pt>
                <c:pt idx="222">
                  <c:v>228.44952000000001</c:v>
                </c:pt>
                <c:pt idx="223">
                  <c:v>228.44952000000001</c:v>
                </c:pt>
                <c:pt idx="224">
                  <c:v>228.44952000000001</c:v>
                </c:pt>
                <c:pt idx="225">
                  <c:v>228.46212</c:v>
                </c:pt>
                <c:pt idx="226">
                  <c:v>228.46212</c:v>
                </c:pt>
                <c:pt idx="227">
                  <c:v>228.46212</c:v>
                </c:pt>
                <c:pt idx="228">
                  <c:v>228.46212</c:v>
                </c:pt>
                <c:pt idx="229">
                  <c:v>228.46212</c:v>
                </c:pt>
                <c:pt idx="230">
                  <c:v>228.46212</c:v>
                </c:pt>
                <c:pt idx="231">
                  <c:v>228.49048999999999</c:v>
                </c:pt>
                <c:pt idx="232">
                  <c:v>228.49048999999999</c:v>
                </c:pt>
                <c:pt idx="233">
                  <c:v>228.49048999999999</c:v>
                </c:pt>
                <c:pt idx="234">
                  <c:v>228.49048999999999</c:v>
                </c:pt>
                <c:pt idx="235">
                  <c:v>228.49048999999999</c:v>
                </c:pt>
                <c:pt idx="236">
                  <c:v>204.64044699999999</c:v>
                </c:pt>
                <c:pt idx="237">
                  <c:v>204.64044699999999</c:v>
                </c:pt>
                <c:pt idx="238">
                  <c:v>204.64044699999999</c:v>
                </c:pt>
                <c:pt idx="239">
                  <c:v>204.64044699999999</c:v>
                </c:pt>
                <c:pt idx="240">
                  <c:v>204.64044699999999</c:v>
                </c:pt>
                <c:pt idx="241">
                  <c:v>204.647221</c:v>
                </c:pt>
                <c:pt idx="242">
                  <c:v>204.647221</c:v>
                </c:pt>
                <c:pt idx="243">
                  <c:v>204.647221</c:v>
                </c:pt>
                <c:pt idx="244">
                  <c:v>204.65924699999999</c:v>
                </c:pt>
                <c:pt idx="245">
                  <c:v>204.65924699999999</c:v>
                </c:pt>
                <c:pt idx="246">
                  <c:v>204.65924699999999</c:v>
                </c:pt>
                <c:pt idx="247">
                  <c:v>204.65924699999999</c:v>
                </c:pt>
                <c:pt idx="248">
                  <c:v>204.65924699999999</c:v>
                </c:pt>
                <c:pt idx="249">
                  <c:v>204.65924699999999</c:v>
                </c:pt>
                <c:pt idx="250">
                  <c:v>200.12188699999999</c:v>
                </c:pt>
                <c:pt idx="251">
                  <c:v>200.12188699999999</c:v>
                </c:pt>
                <c:pt idx="252">
                  <c:v>200.12188699999999</c:v>
                </c:pt>
                <c:pt idx="253">
                  <c:v>200.12188699999999</c:v>
                </c:pt>
                <c:pt idx="254">
                  <c:v>200.12188699999999</c:v>
                </c:pt>
                <c:pt idx="255">
                  <c:v>200.12188699999999</c:v>
                </c:pt>
                <c:pt idx="256">
                  <c:v>200.12188699999999</c:v>
                </c:pt>
                <c:pt idx="257">
                  <c:v>200.12188699999999</c:v>
                </c:pt>
                <c:pt idx="258">
                  <c:v>200.12188699999999</c:v>
                </c:pt>
                <c:pt idx="259">
                  <c:v>200.09720200000001</c:v>
                </c:pt>
                <c:pt idx="260">
                  <c:v>200.09720200000001</c:v>
                </c:pt>
                <c:pt idx="261">
                  <c:v>200.09720200000001</c:v>
                </c:pt>
                <c:pt idx="262">
                  <c:v>200.09720200000001</c:v>
                </c:pt>
                <c:pt idx="263">
                  <c:v>200.09720200000001</c:v>
                </c:pt>
                <c:pt idx="264">
                  <c:v>200.053383</c:v>
                </c:pt>
                <c:pt idx="265">
                  <c:v>200.053383</c:v>
                </c:pt>
                <c:pt idx="266">
                  <c:v>200.053383</c:v>
                </c:pt>
                <c:pt idx="267">
                  <c:v>200.053383</c:v>
                </c:pt>
                <c:pt idx="268">
                  <c:v>200.053383</c:v>
                </c:pt>
                <c:pt idx="269">
                  <c:v>200.053383</c:v>
                </c:pt>
                <c:pt idx="270">
                  <c:v>200.053383</c:v>
                </c:pt>
                <c:pt idx="271">
                  <c:v>200.053383</c:v>
                </c:pt>
                <c:pt idx="272">
                  <c:v>200.053383</c:v>
                </c:pt>
                <c:pt idx="273">
                  <c:v>200.053383</c:v>
                </c:pt>
                <c:pt idx="274">
                  <c:v>200.053383</c:v>
                </c:pt>
                <c:pt idx="275">
                  <c:v>200.053383</c:v>
                </c:pt>
                <c:pt idx="276">
                  <c:v>200.03396799999999</c:v>
                </c:pt>
                <c:pt idx="277">
                  <c:v>200.03396799999999</c:v>
                </c:pt>
                <c:pt idx="278">
                  <c:v>200.03396799999999</c:v>
                </c:pt>
                <c:pt idx="279">
                  <c:v>193.29700800000001</c:v>
                </c:pt>
                <c:pt idx="280">
                  <c:v>193.29700800000001</c:v>
                </c:pt>
                <c:pt idx="281">
                  <c:v>193.29700800000001</c:v>
                </c:pt>
                <c:pt idx="282">
                  <c:v>193.29700800000001</c:v>
                </c:pt>
                <c:pt idx="283">
                  <c:v>193.29700800000001</c:v>
                </c:pt>
                <c:pt idx="284">
                  <c:v>193.29700800000001</c:v>
                </c:pt>
                <c:pt idx="285">
                  <c:v>193.29700800000001</c:v>
                </c:pt>
                <c:pt idx="286">
                  <c:v>193.29700800000001</c:v>
                </c:pt>
                <c:pt idx="287">
                  <c:v>193.29700800000001</c:v>
                </c:pt>
                <c:pt idx="288">
                  <c:v>193.29700800000001</c:v>
                </c:pt>
                <c:pt idx="289">
                  <c:v>193.51463100000001</c:v>
                </c:pt>
                <c:pt idx="290">
                  <c:v>193.51463100000001</c:v>
                </c:pt>
                <c:pt idx="291">
                  <c:v>193.51463100000001</c:v>
                </c:pt>
                <c:pt idx="292">
                  <c:v>193.51463100000001</c:v>
                </c:pt>
                <c:pt idx="293">
                  <c:v>193.51463100000001</c:v>
                </c:pt>
                <c:pt idx="294">
                  <c:v>192.76829499999999</c:v>
                </c:pt>
                <c:pt idx="295">
                  <c:v>192.76829499999999</c:v>
                </c:pt>
                <c:pt idx="296">
                  <c:v>192.76829499999999</c:v>
                </c:pt>
                <c:pt idx="297">
                  <c:v>192.76829499999999</c:v>
                </c:pt>
                <c:pt idx="298">
                  <c:v>192.76829499999999</c:v>
                </c:pt>
                <c:pt idx="299">
                  <c:v>217.45056</c:v>
                </c:pt>
                <c:pt idx="300">
                  <c:v>217.45056</c:v>
                </c:pt>
                <c:pt idx="301">
                  <c:v>217.45056</c:v>
                </c:pt>
                <c:pt idx="302">
                  <c:v>217.45056</c:v>
                </c:pt>
                <c:pt idx="303">
                  <c:v>217.45056</c:v>
                </c:pt>
                <c:pt idx="304">
                  <c:v>217.45056</c:v>
                </c:pt>
                <c:pt idx="305">
                  <c:v>217.45056</c:v>
                </c:pt>
                <c:pt idx="306">
                  <c:v>217.45056</c:v>
                </c:pt>
                <c:pt idx="307">
                  <c:v>217.45056</c:v>
                </c:pt>
                <c:pt idx="308">
                  <c:v>217.45056</c:v>
                </c:pt>
                <c:pt idx="309">
                  <c:v>217.45056</c:v>
                </c:pt>
                <c:pt idx="310">
                  <c:v>217.45056</c:v>
                </c:pt>
                <c:pt idx="311">
                  <c:v>217.45056</c:v>
                </c:pt>
                <c:pt idx="312">
                  <c:v>217.45056</c:v>
                </c:pt>
                <c:pt idx="313">
                  <c:v>217.45056</c:v>
                </c:pt>
                <c:pt idx="314">
                  <c:v>217.45056</c:v>
                </c:pt>
                <c:pt idx="315">
                  <c:v>217.45056</c:v>
                </c:pt>
                <c:pt idx="316">
                  <c:v>217.45056</c:v>
                </c:pt>
                <c:pt idx="317">
                  <c:v>217.45056</c:v>
                </c:pt>
                <c:pt idx="318">
                  <c:v>217.45056</c:v>
                </c:pt>
                <c:pt idx="319">
                  <c:v>196.27549300000001</c:v>
                </c:pt>
                <c:pt idx="320">
                  <c:v>196.27549300000001</c:v>
                </c:pt>
                <c:pt idx="321">
                  <c:v>196.27549300000001</c:v>
                </c:pt>
                <c:pt idx="322">
                  <c:v>196.27549300000001</c:v>
                </c:pt>
                <c:pt idx="323">
                  <c:v>196.27549300000001</c:v>
                </c:pt>
                <c:pt idx="324">
                  <c:v>196.27549300000001</c:v>
                </c:pt>
                <c:pt idx="325">
                  <c:v>196.27549300000001</c:v>
                </c:pt>
                <c:pt idx="326">
                  <c:v>196.27549300000001</c:v>
                </c:pt>
                <c:pt idx="327">
                  <c:v>196.27549300000001</c:v>
                </c:pt>
                <c:pt idx="328">
                  <c:v>196.27549300000001</c:v>
                </c:pt>
                <c:pt idx="329">
                  <c:v>196.27549300000001</c:v>
                </c:pt>
                <c:pt idx="330">
                  <c:v>196.27549300000001</c:v>
                </c:pt>
                <c:pt idx="331">
                  <c:v>196.27549300000001</c:v>
                </c:pt>
                <c:pt idx="332">
                  <c:v>196.27549300000001</c:v>
                </c:pt>
                <c:pt idx="333">
                  <c:v>196.27549300000001</c:v>
                </c:pt>
                <c:pt idx="334">
                  <c:v>196.27549300000001</c:v>
                </c:pt>
                <c:pt idx="335">
                  <c:v>196.27549300000001</c:v>
                </c:pt>
                <c:pt idx="336">
                  <c:v>196.27549300000001</c:v>
                </c:pt>
                <c:pt idx="337">
                  <c:v>196.27549300000001</c:v>
                </c:pt>
                <c:pt idx="338">
                  <c:v>196.27549300000001</c:v>
                </c:pt>
                <c:pt idx="339">
                  <c:v>193.96495200000001</c:v>
                </c:pt>
                <c:pt idx="340">
                  <c:v>193.96495200000001</c:v>
                </c:pt>
                <c:pt idx="341">
                  <c:v>193.96495200000001</c:v>
                </c:pt>
                <c:pt idx="342">
                  <c:v>193.96495200000001</c:v>
                </c:pt>
                <c:pt idx="343">
                  <c:v>193.96495200000001</c:v>
                </c:pt>
                <c:pt idx="344">
                  <c:v>193.96495200000001</c:v>
                </c:pt>
                <c:pt idx="345">
                  <c:v>193.96495200000001</c:v>
                </c:pt>
                <c:pt idx="346">
                  <c:v>193.96495200000001</c:v>
                </c:pt>
                <c:pt idx="347">
                  <c:v>193.96495200000001</c:v>
                </c:pt>
                <c:pt idx="348">
                  <c:v>193.96495200000001</c:v>
                </c:pt>
                <c:pt idx="349">
                  <c:v>193.96495200000001</c:v>
                </c:pt>
                <c:pt idx="350">
                  <c:v>193.96495200000001</c:v>
                </c:pt>
                <c:pt idx="351">
                  <c:v>193.96495200000001</c:v>
                </c:pt>
                <c:pt idx="352">
                  <c:v>193.96495200000001</c:v>
                </c:pt>
                <c:pt idx="353">
                  <c:v>193.96495200000001</c:v>
                </c:pt>
                <c:pt idx="354">
                  <c:v>190.550817</c:v>
                </c:pt>
                <c:pt idx="355">
                  <c:v>190.550817</c:v>
                </c:pt>
                <c:pt idx="356">
                  <c:v>190.550817</c:v>
                </c:pt>
                <c:pt idx="357">
                  <c:v>190.550817</c:v>
                </c:pt>
                <c:pt idx="358">
                  <c:v>190.550817</c:v>
                </c:pt>
                <c:pt idx="359">
                  <c:v>190.550817</c:v>
                </c:pt>
                <c:pt idx="360">
                  <c:v>190.550817</c:v>
                </c:pt>
                <c:pt idx="361">
                  <c:v>190.550817</c:v>
                </c:pt>
                <c:pt idx="362">
                  <c:v>190.550817</c:v>
                </c:pt>
                <c:pt idx="363">
                  <c:v>202.17389499999999</c:v>
                </c:pt>
                <c:pt idx="364">
                  <c:v>202.17389499999999</c:v>
                </c:pt>
                <c:pt idx="365">
                  <c:v>202.17389499999999</c:v>
                </c:pt>
                <c:pt idx="366">
                  <c:v>202.17389499999999</c:v>
                </c:pt>
                <c:pt idx="367">
                  <c:v>202.17389499999999</c:v>
                </c:pt>
                <c:pt idx="368">
                  <c:v>202.17389499999999</c:v>
                </c:pt>
                <c:pt idx="369">
                  <c:v>202.17389499999999</c:v>
                </c:pt>
                <c:pt idx="370">
                  <c:v>202.17389499999999</c:v>
                </c:pt>
                <c:pt idx="371">
                  <c:v>202.17389499999999</c:v>
                </c:pt>
                <c:pt idx="372">
                  <c:v>202.17389499999999</c:v>
                </c:pt>
                <c:pt idx="373">
                  <c:v>202.17389499999999</c:v>
                </c:pt>
                <c:pt idx="374">
                  <c:v>202.17389499999999</c:v>
                </c:pt>
                <c:pt idx="375">
                  <c:v>202.17389499999999</c:v>
                </c:pt>
                <c:pt idx="376">
                  <c:v>202.17389499999999</c:v>
                </c:pt>
                <c:pt idx="377">
                  <c:v>202.17389499999999</c:v>
                </c:pt>
                <c:pt idx="378">
                  <c:v>202.17389499999999</c:v>
                </c:pt>
                <c:pt idx="379">
                  <c:v>202.17389499999999</c:v>
                </c:pt>
                <c:pt idx="380">
                  <c:v>202.17389499999999</c:v>
                </c:pt>
                <c:pt idx="381">
                  <c:v>202.17389499999999</c:v>
                </c:pt>
                <c:pt idx="382">
                  <c:v>202.17389499999999</c:v>
                </c:pt>
                <c:pt idx="383">
                  <c:v>202.17389499999999</c:v>
                </c:pt>
                <c:pt idx="384">
                  <c:v>202.17389499999999</c:v>
                </c:pt>
                <c:pt idx="385">
                  <c:v>202.17389499999999</c:v>
                </c:pt>
                <c:pt idx="386">
                  <c:v>202.17389499999999</c:v>
                </c:pt>
                <c:pt idx="387">
                  <c:v>202.17389499999999</c:v>
                </c:pt>
                <c:pt idx="388">
                  <c:v>202.17389499999999</c:v>
                </c:pt>
                <c:pt idx="389">
                  <c:v>195.49936400000001</c:v>
                </c:pt>
                <c:pt idx="390">
                  <c:v>195.49936400000001</c:v>
                </c:pt>
                <c:pt idx="391">
                  <c:v>195.49936400000001</c:v>
                </c:pt>
                <c:pt idx="392">
                  <c:v>195.49936400000001</c:v>
                </c:pt>
                <c:pt idx="393">
                  <c:v>195.49936400000001</c:v>
                </c:pt>
                <c:pt idx="394">
                  <c:v>195.49936400000001</c:v>
                </c:pt>
                <c:pt idx="395">
                  <c:v>195.49936400000001</c:v>
                </c:pt>
                <c:pt idx="396">
                  <c:v>195.49936400000001</c:v>
                </c:pt>
                <c:pt idx="397">
                  <c:v>195.49936400000001</c:v>
                </c:pt>
                <c:pt idx="398">
                  <c:v>195.49936400000001</c:v>
                </c:pt>
                <c:pt idx="399">
                  <c:v>195.49936400000001</c:v>
                </c:pt>
                <c:pt idx="400">
                  <c:v>195.49936400000001</c:v>
                </c:pt>
                <c:pt idx="401">
                  <c:v>195.49936400000001</c:v>
                </c:pt>
                <c:pt idx="402">
                  <c:v>195.49936400000001</c:v>
                </c:pt>
                <c:pt idx="403">
                  <c:v>195.49936400000001</c:v>
                </c:pt>
                <c:pt idx="404">
                  <c:v>195.49936400000001</c:v>
                </c:pt>
                <c:pt idx="405">
                  <c:v>195.49936400000001</c:v>
                </c:pt>
                <c:pt idx="406">
                  <c:v>195.49936400000001</c:v>
                </c:pt>
                <c:pt idx="407">
                  <c:v>195.49936400000001</c:v>
                </c:pt>
                <c:pt idx="408">
                  <c:v>195.49936400000001</c:v>
                </c:pt>
                <c:pt idx="409">
                  <c:v>195.49936400000001</c:v>
                </c:pt>
                <c:pt idx="410">
                  <c:v>195.49936400000001</c:v>
                </c:pt>
                <c:pt idx="411">
                  <c:v>195.49936400000001</c:v>
                </c:pt>
                <c:pt idx="412">
                  <c:v>195.49936400000001</c:v>
                </c:pt>
                <c:pt idx="413">
                  <c:v>195.49936400000001</c:v>
                </c:pt>
                <c:pt idx="414">
                  <c:v>195.49936400000001</c:v>
                </c:pt>
                <c:pt idx="415">
                  <c:v>195.49936400000001</c:v>
                </c:pt>
                <c:pt idx="416">
                  <c:v>195.49936400000001</c:v>
                </c:pt>
                <c:pt idx="417">
                  <c:v>195.49936400000001</c:v>
                </c:pt>
                <c:pt idx="418">
                  <c:v>259.93246499999998</c:v>
                </c:pt>
                <c:pt idx="419">
                  <c:v>259.93246499999998</c:v>
                </c:pt>
                <c:pt idx="420">
                  <c:v>259.93246499999998</c:v>
                </c:pt>
                <c:pt idx="421">
                  <c:v>259.93246499999998</c:v>
                </c:pt>
                <c:pt idx="422">
                  <c:v>259.93246499999998</c:v>
                </c:pt>
                <c:pt idx="423">
                  <c:v>259.93246499999998</c:v>
                </c:pt>
                <c:pt idx="424">
                  <c:v>259.93246499999998</c:v>
                </c:pt>
                <c:pt idx="425">
                  <c:v>259.93246499999998</c:v>
                </c:pt>
                <c:pt idx="426">
                  <c:v>259.93246499999998</c:v>
                </c:pt>
                <c:pt idx="427">
                  <c:v>259.93246499999998</c:v>
                </c:pt>
                <c:pt idx="428">
                  <c:v>259.93246499999998</c:v>
                </c:pt>
                <c:pt idx="429">
                  <c:v>259.93246499999998</c:v>
                </c:pt>
                <c:pt idx="430">
                  <c:v>259.93246499999998</c:v>
                </c:pt>
                <c:pt idx="431">
                  <c:v>259.93246499999998</c:v>
                </c:pt>
                <c:pt idx="432">
                  <c:v>254.952406</c:v>
                </c:pt>
                <c:pt idx="433">
                  <c:v>254.952406</c:v>
                </c:pt>
                <c:pt idx="434">
                  <c:v>254.952406</c:v>
                </c:pt>
                <c:pt idx="435">
                  <c:v>254.952406</c:v>
                </c:pt>
                <c:pt idx="436">
                  <c:v>254.952406</c:v>
                </c:pt>
                <c:pt idx="437">
                  <c:v>268.224538</c:v>
                </c:pt>
                <c:pt idx="438">
                  <c:v>268.224538</c:v>
                </c:pt>
                <c:pt idx="439">
                  <c:v>268.224538</c:v>
                </c:pt>
                <c:pt idx="440">
                  <c:v>268.224538</c:v>
                </c:pt>
                <c:pt idx="441">
                  <c:v>268.224538</c:v>
                </c:pt>
                <c:pt idx="442">
                  <c:v>268.224538</c:v>
                </c:pt>
                <c:pt idx="443">
                  <c:v>268.224538</c:v>
                </c:pt>
                <c:pt idx="444">
                  <c:v>268.224538</c:v>
                </c:pt>
                <c:pt idx="445">
                  <c:v>268.224538</c:v>
                </c:pt>
                <c:pt idx="446">
                  <c:v>268.224538</c:v>
                </c:pt>
                <c:pt idx="447">
                  <c:v>268.224538</c:v>
                </c:pt>
                <c:pt idx="448">
                  <c:v>268.224538</c:v>
                </c:pt>
                <c:pt idx="449">
                  <c:v>268.224538</c:v>
                </c:pt>
                <c:pt idx="450">
                  <c:v>268.224538</c:v>
                </c:pt>
                <c:pt idx="451">
                  <c:v>268.224538</c:v>
                </c:pt>
                <c:pt idx="452">
                  <c:v>268.224538</c:v>
                </c:pt>
                <c:pt idx="453">
                  <c:v>268.224538</c:v>
                </c:pt>
                <c:pt idx="454">
                  <c:v>268.224538</c:v>
                </c:pt>
                <c:pt idx="455">
                  <c:v>268.224538</c:v>
                </c:pt>
                <c:pt idx="456">
                  <c:v>268.224538</c:v>
                </c:pt>
                <c:pt idx="457">
                  <c:v>271.06598300000002</c:v>
                </c:pt>
                <c:pt idx="458">
                  <c:v>271.06598300000002</c:v>
                </c:pt>
                <c:pt idx="459">
                  <c:v>271.06598300000002</c:v>
                </c:pt>
                <c:pt idx="460">
                  <c:v>271.06598300000002</c:v>
                </c:pt>
                <c:pt idx="461">
                  <c:v>271.06598300000002</c:v>
                </c:pt>
                <c:pt idx="462">
                  <c:v>271.06598300000002</c:v>
                </c:pt>
                <c:pt idx="463">
                  <c:v>271.06598300000002</c:v>
                </c:pt>
                <c:pt idx="464">
                  <c:v>271.06598300000002</c:v>
                </c:pt>
                <c:pt idx="465">
                  <c:v>271.06598300000002</c:v>
                </c:pt>
                <c:pt idx="466">
                  <c:v>271.06598300000002</c:v>
                </c:pt>
                <c:pt idx="467">
                  <c:v>271.06598300000002</c:v>
                </c:pt>
                <c:pt idx="468">
                  <c:v>271.06598300000002</c:v>
                </c:pt>
                <c:pt idx="469">
                  <c:v>271.06598300000002</c:v>
                </c:pt>
                <c:pt idx="470">
                  <c:v>271.06598300000002</c:v>
                </c:pt>
                <c:pt idx="471">
                  <c:v>271.06598300000002</c:v>
                </c:pt>
                <c:pt idx="472">
                  <c:v>271.06598300000002</c:v>
                </c:pt>
                <c:pt idx="473">
                  <c:v>271.06598300000002</c:v>
                </c:pt>
                <c:pt idx="474">
                  <c:v>271.06598300000002</c:v>
                </c:pt>
                <c:pt idx="475">
                  <c:v>271.06598300000002</c:v>
                </c:pt>
                <c:pt idx="476">
                  <c:v>264.36135400000001</c:v>
                </c:pt>
                <c:pt idx="477">
                  <c:v>264.36135400000001</c:v>
                </c:pt>
                <c:pt idx="478">
                  <c:v>264.36135400000001</c:v>
                </c:pt>
                <c:pt idx="479">
                  <c:v>264.36135400000001</c:v>
                </c:pt>
                <c:pt idx="480">
                  <c:v>264.36135400000001</c:v>
                </c:pt>
                <c:pt idx="481">
                  <c:v>264.36135400000001</c:v>
                </c:pt>
                <c:pt idx="482">
                  <c:v>264.36135400000001</c:v>
                </c:pt>
                <c:pt idx="483">
                  <c:v>264.36135400000001</c:v>
                </c:pt>
                <c:pt idx="484">
                  <c:v>264.36135400000001</c:v>
                </c:pt>
                <c:pt idx="485">
                  <c:v>264.36135400000001</c:v>
                </c:pt>
                <c:pt idx="486">
                  <c:v>264.36135400000001</c:v>
                </c:pt>
                <c:pt idx="487">
                  <c:v>264.36135400000001</c:v>
                </c:pt>
                <c:pt idx="488">
                  <c:v>264.36135400000001</c:v>
                </c:pt>
                <c:pt idx="489">
                  <c:v>264.36135400000001</c:v>
                </c:pt>
                <c:pt idx="490">
                  <c:v>264.36135400000001</c:v>
                </c:pt>
                <c:pt idx="491">
                  <c:v>264.36135400000001</c:v>
                </c:pt>
                <c:pt idx="492">
                  <c:v>264.36135400000001</c:v>
                </c:pt>
                <c:pt idx="493">
                  <c:v>264.36135400000001</c:v>
                </c:pt>
                <c:pt idx="494">
                  <c:v>264.36135400000001</c:v>
                </c:pt>
                <c:pt idx="495">
                  <c:v>259.25227899999999</c:v>
                </c:pt>
                <c:pt idx="496">
                  <c:v>259.25227899999999</c:v>
                </c:pt>
                <c:pt idx="497">
                  <c:v>259.25227899999999</c:v>
                </c:pt>
                <c:pt idx="498">
                  <c:v>259.25227899999999</c:v>
                </c:pt>
                <c:pt idx="499">
                  <c:v>250.92691600000001</c:v>
                </c:pt>
                <c:pt idx="500">
                  <c:v>250.92691600000001</c:v>
                </c:pt>
                <c:pt idx="501">
                  <c:v>250.92691600000001</c:v>
                </c:pt>
                <c:pt idx="502">
                  <c:v>250.92691600000001</c:v>
                </c:pt>
                <c:pt idx="503">
                  <c:v>250.92691600000001</c:v>
                </c:pt>
                <c:pt idx="504">
                  <c:v>250.92691600000001</c:v>
                </c:pt>
                <c:pt idx="505">
                  <c:v>250.92691600000001</c:v>
                </c:pt>
                <c:pt idx="506">
                  <c:v>250.92691600000001</c:v>
                </c:pt>
                <c:pt idx="507">
                  <c:v>250.92691600000001</c:v>
                </c:pt>
                <c:pt idx="508">
                  <c:v>250.92691600000001</c:v>
                </c:pt>
                <c:pt idx="509">
                  <c:v>250.92691600000001</c:v>
                </c:pt>
                <c:pt idx="510">
                  <c:v>250.92691600000001</c:v>
                </c:pt>
                <c:pt idx="511">
                  <c:v>250.92691600000001</c:v>
                </c:pt>
                <c:pt idx="512">
                  <c:v>250.92691600000001</c:v>
                </c:pt>
                <c:pt idx="513">
                  <c:v>250.92691600000001</c:v>
                </c:pt>
                <c:pt idx="514">
                  <c:v>250.92691600000001</c:v>
                </c:pt>
                <c:pt idx="515">
                  <c:v>250.92691600000001</c:v>
                </c:pt>
                <c:pt idx="516">
                  <c:v>250.92691600000001</c:v>
                </c:pt>
                <c:pt idx="517">
                  <c:v>282.15206599999999</c:v>
                </c:pt>
                <c:pt idx="518">
                  <c:v>282.15206599999999</c:v>
                </c:pt>
                <c:pt idx="519">
                  <c:v>282.15206599999999</c:v>
                </c:pt>
                <c:pt idx="520">
                  <c:v>282.15206599999999</c:v>
                </c:pt>
                <c:pt idx="521">
                  <c:v>282.15206599999999</c:v>
                </c:pt>
                <c:pt idx="522">
                  <c:v>282.15206599999999</c:v>
                </c:pt>
                <c:pt idx="523">
                  <c:v>311.396995</c:v>
                </c:pt>
                <c:pt idx="524">
                  <c:v>311.396995</c:v>
                </c:pt>
                <c:pt idx="525">
                  <c:v>318.59699499999999</c:v>
                </c:pt>
                <c:pt idx="526">
                  <c:v>318.59699499999999</c:v>
                </c:pt>
                <c:pt idx="527">
                  <c:v>318.59699499999999</c:v>
                </c:pt>
                <c:pt idx="528">
                  <c:v>318.59699499999999</c:v>
                </c:pt>
                <c:pt idx="529">
                  <c:v>318.59699499999999</c:v>
                </c:pt>
                <c:pt idx="530">
                  <c:v>360.05517099999997</c:v>
                </c:pt>
                <c:pt idx="531">
                  <c:v>360.05517099999997</c:v>
                </c:pt>
                <c:pt idx="532">
                  <c:v>360.05517099999997</c:v>
                </c:pt>
                <c:pt idx="533">
                  <c:v>360.05517099999997</c:v>
                </c:pt>
                <c:pt idx="534">
                  <c:v>360.05517099999997</c:v>
                </c:pt>
                <c:pt idx="535">
                  <c:v>344.43795599999999</c:v>
                </c:pt>
                <c:pt idx="536">
                  <c:v>344.43795599999999</c:v>
                </c:pt>
                <c:pt idx="537">
                  <c:v>344.43795599999999</c:v>
                </c:pt>
                <c:pt idx="538">
                  <c:v>344.43795599999999</c:v>
                </c:pt>
                <c:pt idx="539">
                  <c:v>344.43795599999999</c:v>
                </c:pt>
                <c:pt idx="540">
                  <c:v>364.821958</c:v>
                </c:pt>
                <c:pt idx="541">
                  <c:v>364.821958</c:v>
                </c:pt>
                <c:pt idx="542">
                  <c:v>364.821958</c:v>
                </c:pt>
                <c:pt idx="543">
                  <c:v>364.821958</c:v>
                </c:pt>
                <c:pt idx="544">
                  <c:v>364.821958</c:v>
                </c:pt>
                <c:pt idx="545">
                  <c:v>371.34048200000001</c:v>
                </c:pt>
                <c:pt idx="546">
                  <c:v>371.34048200000001</c:v>
                </c:pt>
                <c:pt idx="547">
                  <c:v>371.34048200000001</c:v>
                </c:pt>
                <c:pt idx="548">
                  <c:v>371.34048200000001</c:v>
                </c:pt>
                <c:pt idx="549">
                  <c:v>371.34048200000001</c:v>
                </c:pt>
                <c:pt idx="550">
                  <c:v>371.34048200000001</c:v>
                </c:pt>
                <c:pt idx="551">
                  <c:v>371.34048200000001</c:v>
                </c:pt>
                <c:pt idx="552">
                  <c:v>371.34048200000001</c:v>
                </c:pt>
                <c:pt idx="553">
                  <c:v>371.34048200000001</c:v>
                </c:pt>
                <c:pt idx="554">
                  <c:v>371.34048200000001</c:v>
                </c:pt>
                <c:pt idx="555">
                  <c:v>371.34048200000001</c:v>
                </c:pt>
                <c:pt idx="556">
                  <c:v>371.34048200000001</c:v>
                </c:pt>
                <c:pt idx="557">
                  <c:v>371.34048200000001</c:v>
                </c:pt>
                <c:pt idx="558">
                  <c:v>371.34048200000001</c:v>
                </c:pt>
                <c:pt idx="559">
                  <c:v>371.34048200000001</c:v>
                </c:pt>
                <c:pt idx="560">
                  <c:v>394.260107</c:v>
                </c:pt>
                <c:pt idx="561">
                  <c:v>394.260107</c:v>
                </c:pt>
                <c:pt idx="562">
                  <c:v>394.260107</c:v>
                </c:pt>
                <c:pt idx="563">
                  <c:v>394.260107</c:v>
                </c:pt>
                <c:pt idx="564">
                  <c:v>394.260107</c:v>
                </c:pt>
                <c:pt idx="565">
                  <c:v>474.58705099999997</c:v>
                </c:pt>
                <c:pt idx="566">
                  <c:v>474.58705099999997</c:v>
                </c:pt>
                <c:pt idx="567">
                  <c:v>474.58705099999997</c:v>
                </c:pt>
                <c:pt idx="568">
                  <c:v>474.58705099999997</c:v>
                </c:pt>
                <c:pt idx="569">
                  <c:v>474.58705099999997</c:v>
                </c:pt>
                <c:pt idx="570">
                  <c:v>356.28891399999998</c:v>
                </c:pt>
                <c:pt idx="571">
                  <c:v>356.28891399999998</c:v>
                </c:pt>
                <c:pt idx="572">
                  <c:v>356.28891399999998</c:v>
                </c:pt>
                <c:pt idx="573">
                  <c:v>356.28891399999998</c:v>
                </c:pt>
                <c:pt idx="574">
                  <c:v>356.28891399999998</c:v>
                </c:pt>
                <c:pt idx="575">
                  <c:v>351.90435500000001</c:v>
                </c:pt>
                <c:pt idx="576">
                  <c:v>351.90435500000001</c:v>
                </c:pt>
                <c:pt idx="577">
                  <c:v>351.90435500000001</c:v>
                </c:pt>
                <c:pt idx="578">
                  <c:v>351.90435500000001</c:v>
                </c:pt>
                <c:pt idx="579">
                  <c:v>351.90435500000001</c:v>
                </c:pt>
                <c:pt idx="580">
                  <c:v>352.851448</c:v>
                </c:pt>
                <c:pt idx="581">
                  <c:v>352.851448</c:v>
                </c:pt>
                <c:pt idx="582">
                  <c:v>352.851448</c:v>
                </c:pt>
                <c:pt idx="583">
                  <c:v>352.851448</c:v>
                </c:pt>
                <c:pt idx="584">
                  <c:v>352.851448</c:v>
                </c:pt>
                <c:pt idx="585">
                  <c:v>364.91041200000001</c:v>
                </c:pt>
                <c:pt idx="586">
                  <c:v>364.91041200000001</c:v>
                </c:pt>
                <c:pt idx="587">
                  <c:v>364.91041200000001</c:v>
                </c:pt>
                <c:pt idx="588">
                  <c:v>364.91041200000001</c:v>
                </c:pt>
                <c:pt idx="589">
                  <c:v>364.91041200000001</c:v>
                </c:pt>
                <c:pt idx="590">
                  <c:v>339.15041200000002</c:v>
                </c:pt>
                <c:pt idx="591">
                  <c:v>339.15041200000002</c:v>
                </c:pt>
                <c:pt idx="592">
                  <c:v>339.15041200000002</c:v>
                </c:pt>
                <c:pt idx="593">
                  <c:v>339.15041200000002</c:v>
                </c:pt>
                <c:pt idx="594">
                  <c:v>339.15041200000002</c:v>
                </c:pt>
                <c:pt idx="595">
                  <c:v>354.49352299999998</c:v>
                </c:pt>
                <c:pt idx="596">
                  <c:v>354.49352299999998</c:v>
                </c:pt>
                <c:pt idx="597">
                  <c:v>354.49352299999998</c:v>
                </c:pt>
                <c:pt idx="598">
                  <c:v>354.49352299999998</c:v>
                </c:pt>
                <c:pt idx="599">
                  <c:v>354.49352299999998</c:v>
                </c:pt>
                <c:pt idx="600">
                  <c:v>356.71574500000003</c:v>
                </c:pt>
                <c:pt idx="601">
                  <c:v>356.71574500000003</c:v>
                </c:pt>
                <c:pt idx="602">
                  <c:v>356.71574500000003</c:v>
                </c:pt>
                <c:pt idx="603">
                  <c:v>356.71574500000003</c:v>
                </c:pt>
                <c:pt idx="604">
                  <c:v>356.71574500000003</c:v>
                </c:pt>
                <c:pt idx="605">
                  <c:v>350.65226799999999</c:v>
                </c:pt>
                <c:pt idx="606">
                  <c:v>350.65226799999999</c:v>
                </c:pt>
                <c:pt idx="607">
                  <c:v>350.65226799999999</c:v>
                </c:pt>
                <c:pt idx="608">
                  <c:v>350.65226799999999</c:v>
                </c:pt>
                <c:pt idx="609">
                  <c:v>350.65226799999999</c:v>
                </c:pt>
                <c:pt idx="610">
                  <c:v>350.65226799999999</c:v>
                </c:pt>
                <c:pt idx="611">
                  <c:v>350.65226799999999</c:v>
                </c:pt>
                <c:pt idx="612">
                  <c:v>350.65226799999999</c:v>
                </c:pt>
                <c:pt idx="613">
                  <c:v>350.65226799999999</c:v>
                </c:pt>
                <c:pt idx="614">
                  <c:v>350.65226799999999</c:v>
                </c:pt>
                <c:pt idx="615">
                  <c:v>360.31211000000002</c:v>
                </c:pt>
                <c:pt idx="616">
                  <c:v>360.31211000000002</c:v>
                </c:pt>
                <c:pt idx="617">
                  <c:v>360.31211000000002</c:v>
                </c:pt>
                <c:pt idx="618">
                  <c:v>360.31211000000002</c:v>
                </c:pt>
                <c:pt idx="619">
                  <c:v>360.31211000000002</c:v>
                </c:pt>
                <c:pt idx="620">
                  <c:v>360.31211000000002</c:v>
                </c:pt>
                <c:pt idx="621">
                  <c:v>360.31211000000002</c:v>
                </c:pt>
                <c:pt idx="622">
                  <c:v>360.31211000000002</c:v>
                </c:pt>
                <c:pt idx="623">
                  <c:v>360.31211000000002</c:v>
                </c:pt>
                <c:pt idx="624">
                  <c:v>360.31211000000002</c:v>
                </c:pt>
                <c:pt idx="625">
                  <c:v>331.20030500000001</c:v>
                </c:pt>
                <c:pt idx="626">
                  <c:v>331.20030500000001</c:v>
                </c:pt>
                <c:pt idx="627">
                  <c:v>331.20030500000001</c:v>
                </c:pt>
                <c:pt idx="628">
                  <c:v>331.20030500000001</c:v>
                </c:pt>
                <c:pt idx="629">
                  <c:v>331.20030500000001</c:v>
                </c:pt>
                <c:pt idx="630">
                  <c:v>331.20030500000001</c:v>
                </c:pt>
                <c:pt idx="631">
                  <c:v>331.20030500000001</c:v>
                </c:pt>
                <c:pt idx="632">
                  <c:v>331.20030500000001</c:v>
                </c:pt>
                <c:pt idx="633">
                  <c:v>331.20030500000001</c:v>
                </c:pt>
                <c:pt idx="634">
                  <c:v>331.20030500000001</c:v>
                </c:pt>
                <c:pt idx="635">
                  <c:v>331.20030500000001</c:v>
                </c:pt>
                <c:pt idx="636">
                  <c:v>331.20030500000001</c:v>
                </c:pt>
                <c:pt idx="637">
                  <c:v>331.20030500000001</c:v>
                </c:pt>
                <c:pt idx="638">
                  <c:v>331.20030500000001</c:v>
                </c:pt>
                <c:pt idx="639">
                  <c:v>331.20030500000001</c:v>
                </c:pt>
                <c:pt idx="640">
                  <c:v>331.20030500000001</c:v>
                </c:pt>
                <c:pt idx="641">
                  <c:v>331.20030500000001</c:v>
                </c:pt>
                <c:pt idx="642">
                  <c:v>331.20030500000001</c:v>
                </c:pt>
                <c:pt idx="643">
                  <c:v>331.20030500000001</c:v>
                </c:pt>
                <c:pt idx="644">
                  <c:v>331.20030500000001</c:v>
                </c:pt>
                <c:pt idx="645">
                  <c:v>382.88939099999999</c:v>
                </c:pt>
                <c:pt idx="646">
                  <c:v>382.88939099999999</c:v>
                </c:pt>
                <c:pt idx="647">
                  <c:v>382.88939099999999</c:v>
                </c:pt>
                <c:pt idx="648">
                  <c:v>382.88939099999999</c:v>
                </c:pt>
                <c:pt idx="649">
                  <c:v>382.88939099999999</c:v>
                </c:pt>
                <c:pt idx="650">
                  <c:v>391.767313</c:v>
                </c:pt>
                <c:pt idx="651">
                  <c:v>391.767313</c:v>
                </c:pt>
                <c:pt idx="652">
                  <c:v>391.767313</c:v>
                </c:pt>
                <c:pt idx="653">
                  <c:v>391.767313</c:v>
                </c:pt>
                <c:pt idx="654">
                  <c:v>391.767313</c:v>
                </c:pt>
                <c:pt idx="655">
                  <c:v>391.767313</c:v>
                </c:pt>
                <c:pt idx="656">
                  <c:v>391.767313</c:v>
                </c:pt>
                <c:pt idx="657">
                  <c:v>391.767313</c:v>
                </c:pt>
                <c:pt idx="658">
                  <c:v>391.767313</c:v>
                </c:pt>
                <c:pt idx="659">
                  <c:v>391.767313</c:v>
                </c:pt>
                <c:pt idx="660">
                  <c:v>391.767313</c:v>
                </c:pt>
                <c:pt idx="661">
                  <c:v>391.767313</c:v>
                </c:pt>
                <c:pt idx="662">
                  <c:v>391.767313</c:v>
                </c:pt>
                <c:pt idx="663">
                  <c:v>391.767313</c:v>
                </c:pt>
                <c:pt idx="664">
                  <c:v>391.767313</c:v>
                </c:pt>
                <c:pt idx="665">
                  <c:v>408.20199700000001</c:v>
                </c:pt>
                <c:pt idx="666">
                  <c:v>408.20199700000001</c:v>
                </c:pt>
                <c:pt idx="667">
                  <c:v>408.20199700000001</c:v>
                </c:pt>
                <c:pt idx="668">
                  <c:v>408.20199700000001</c:v>
                </c:pt>
                <c:pt idx="669">
                  <c:v>408.20199700000001</c:v>
                </c:pt>
                <c:pt idx="670">
                  <c:v>383.79258800000002</c:v>
                </c:pt>
                <c:pt idx="671">
                  <c:v>383.79258800000002</c:v>
                </c:pt>
                <c:pt idx="672">
                  <c:v>383.79258800000002</c:v>
                </c:pt>
                <c:pt idx="673">
                  <c:v>383.79258800000002</c:v>
                </c:pt>
                <c:pt idx="674">
                  <c:v>383.79258800000002</c:v>
                </c:pt>
                <c:pt idx="675">
                  <c:v>383.79258800000002</c:v>
                </c:pt>
                <c:pt idx="676">
                  <c:v>383.79258800000002</c:v>
                </c:pt>
                <c:pt idx="677">
                  <c:v>383.79258800000002</c:v>
                </c:pt>
                <c:pt idx="678">
                  <c:v>383.79258800000002</c:v>
                </c:pt>
                <c:pt idx="679">
                  <c:v>383.79258800000002</c:v>
                </c:pt>
                <c:pt idx="680">
                  <c:v>383.79258800000002</c:v>
                </c:pt>
                <c:pt idx="681">
                  <c:v>383.79258800000002</c:v>
                </c:pt>
                <c:pt idx="682">
                  <c:v>383.79258800000002</c:v>
                </c:pt>
                <c:pt idx="683">
                  <c:v>383.79258800000002</c:v>
                </c:pt>
                <c:pt idx="684">
                  <c:v>383.79258800000002</c:v>
                </c:pt>
                <c:pt idx="685">
                  <c:v>391.29589399999998</c:v>
                </c:pt>
                <c:pt idx="686">
                  <c:v>391.29589399999998</c:v>
                </c:pt>
                <c:pt idx="687">
                  <c:v>391.29589399999998</c:v>
                </c:pt>
                <c:pt idx="688">
                  <c:v>391.29589399999998</c:v>
                </c:pt>
                <c:pt idx="689">
                  <c:v>391.29589399999998</c:v>
                </c:pt>
                <c:pt idx="690">
                  <c:v>391.29589399999998</c:v>
                </c:pt>
                <c:pt idx="691">
                  <c:v>391.29589399999998</c:v>
                </c:pt>
                <c:pt idx="692">
                  <c:v>391.29589399999998</c:v>
                </c:pt>
                <c:pt idx="693">
                  <c:v>391.29589399999998</c:v>
                </c:pt>
                <c:pt idx="694">
                  <c:v>391.29589399999998</c:v>
                </c:pt>
                <c:pt idx="695">
                  <c:v>391.29589399999998</c:v>
                </c:pt>
                <c:pt idx="696">
                  <c:v>391.29589399999998</c:v>
                </c:pt>
                <c:pt idx="697">
                  <c:v>391.29589399999998</c:v>
                </c:pt>
                <c:pt idx="698">
                  <c:v>391.29589399999998</c:v>
                </c:pt>
                <c:pt idx="699">
                  <c:v>391.29589399999998</c:v>
                </c:pt>
                <c:pt idx="700">
                  <c:v>361.69941799999998</c:v>
                </c:pt>
                <c:pt idx="701">
                  <c:v>361.69941799999998</c:v>
                </c:pt>
                <c:pt idx="702">
                  <c:v>361.69941799999998</c:v>
                </c:pt>
                <c:pt idx="703">
                  <c:v>361.69941799999998</c:v>
                </c:pt>
                <c:pt idx="704">
                  <c:v>361.69941799999998</c:v>
                </c:pt>
                <c:pt idx="705">
                  <c:v>361.69941799999998</c:v>
                </c:pt>
                <c:pt idx="706">
                  <c:v>361.69941799999998</c:v>
                </c:pt>
                <c:pt idx="707">
                  <c:v>361.69941799999998</c:v>
                </c:pt>
                <c:pt idx="708">
                  <c:v>361.69941799999998</c:v>
                </c:pt>
                <c:pt idx="709">
                  <c:v>361.69941799999998</c:v>
                </c:pt>
                <c:pt idx="710">
                  <c:v>361.69941799999998</c:v>
                </c:pt>
                <c:pt idx="711">
                  <c:v>361.69941799999998</c:v>
                </c:pt>
                <c:pt idx="712">
                  <c:v>361.69941799999998</c:v>
                </c:pt>
                <c:pt idx="713">
                  <c:v>361.69941799999998</c:v>
                </c:pt>
                <c:pt idx="714">
                  <c:v>361.69941799999998</c:v>
                </c:pt>
                <c:pt idx="715">
                  <c:v>359.932052</c:v>
                </c:pt>
                <c:pt idx="716">
                  <c:v>359.932052</c:v>
                </c:pt>
                <c:pt idx="717">
                  <c:v>359.932052</c:v>
                </c:pt>
                <c:pt idx="718">
                  <c:v>359.932052</c:v>
                </c:pt>
                <c:pt idx="719">
                  <c:v>359.932052</c:v>
                </c:pt>
                <c:pt idx="720">
                  <c:v>332.73330900000002</c:v>
                </c:pt>
                <c:pt idx="721">
                  <c:v>332.73330900000002</c:v>
                </c:pt>
                <c:pt idx="722">
                  <c:v>332.73330900000002</c:v>
                </c:pt>
                <c:pt idx="723">
                  <c:v>332.73330900000002</c:v>
                </c:pt>
                <c:pt idx="724">
                  <c:v>332.73330900000002</c:v>
                </c:pt>
                <c:pt idx="725">
                  <c:v>331.13367899999997</c:v>
                </c:pt>
                <c:pt idx="726">
                  <c:v>331.13367899999997</c:v>
                </c:pt>
                <c:pt idx="727">
                  <c:v>331.13367899999997</c:v>
                </c:pt>
                <c:pt idx="728">
                  <c:v>331.13367899999997</c:v>
                </c:pt>
                <c:pt idx="729">
                  <c:v>331.13367899999997</c:v>
                </c:pt>
                <c:pt idx="730">
                  <c:v>340.73146200000002</c:v>
                </c:pt>
                <c:pt idx="731">
                  <c:v>340.73146200000002</c:v>
                </c:pt>
                <c:pt idx="732">
                  <c:v>340.73146200000002</c:v>
                </c:pt>
                <c:pt idx="733">
                  <c:v>340.73146200000002</c:v>
                </c:pt>
                <c:pt idx="734">
                  <c:v>340.73146200000002</c:v>
                </c:pt>
                <c:pt idx="735">
                  <c:v>327.62854700000003</c:v>
                </c:pt>
                <c:pt idx="736">
                  <c:v>327.62854700000003</c:v>
                </c:pt>
                <c:pt idx="737">
                  <c:v>327.62854700000003</c:v>
                </c:pt>
                <c:pt idx="738">
                  <c:v>327.62854700000003</c:v>
                </c:pt>
                <c:pt idx="739">
                  <c:v>327.62854700000003</c:v>
                </c:pt>
                <c:pt idx="740">
                  <c:v>327.62854700000003</c:v>
                </c:pt>
                <c:pt idx="741">
                  <c:v>327.62854700000003</c:v>
                </c:pt>
                <c:pt idx="742">
                  <c:v>327.62854700000003</c:v>
                </c:pt>
                <c:pt idx="743">
                  <c:v>327.62854700000003</c:v>
                </c:pt>
                <c:pt idx="744">
                  <c:v>327.62854700000003</c:v>
                </c:pt>
                <c:pt idx="745">
                  <c:v>330.93741499999999</c:v>
                </c:pt>
                <c:pt idx="746">
                  <c:v>330.93741499999999</c:v>
                </c:pt>
                <c:pt idx="747">
                  <c:v>330.93741499999999</c:v>
                </c:pt>
                <c:pt idx="748">
                  <c:v>330.93741499999999</c:v>
                </c:pt>
                <c:pt idx="749">
                  <c:v>330.93741499999999</c:v>
                </c:pt>
                <c:pt idx="750">
                  <c:v>321.15201000000002</c:v>
                </c:pt>
                <c:pt idx="751">
                  <c:v>321.15201000000002</c:v>
                </c:pt>
                <c:pt idx="752">
                  <c:v>321.15201000000002</c:v>
                </c:pt>
                <c:pt idx="753">
                  <c:v>321.15201000000002</c:v>
                </c:pt>
                <c:pt idx="754">
                  <c:v>321.15201000000002</c:v>
                </c:pt>
                <c:pt idx="755">
                  <c:v>331.36739599999999</c:v>
                </c:pt>
                <c:pt idx="756">
                  <c:v>331.36739599999999</c:v>
                </c:pt>
                <c:pt idx="757">
                  <c:v>331.36739599999999</c:v>
                </c:pt>
                <c:pt idx="758">
                  <c:v>341.452586</c:v>
                </c:pt>
                <c:pt idx="759">
                  <c:v>341.452586</c:v>
                </c:pt>
                <c:pt idx="760">
                  <c:v>341.452586</c:v>
                </c:pt>
                <c:pt idx="761">
                  <c:v>372.72486300000003</c:v>
                </c:pt>
                <c:pt idx="762">
                  <c:v>372.72486300000003</c:v>
                </c:pt>
                <c:pt idx="763">
                  <c:v>372.72486300000003</c:v>
                </c:pt>
                <c:pt idx="764">
                  <c:v>372.72486300000003</c:v>
                </c:pt>
                <c:pt idx="765">
                  <c:v>372.72486300000003</c:v>
                </c:pt>
                <c:pt idx="766">
                  <c:v>372.72486300000003</c:v>
                </c:pt>
                <c:pt idx="767">
                  <c:v>372.72486300000003</c:v>
                </c:pt>
                <c:pt idx="768">
                  <c:v>372.72486300000003</c:v>
                </c:pt>
                <c:pt idx="769">
                  <c:v>372.72486300000003</c:v>
                </c:pt>
                <c:pt idx="770">
                  <c:v>372.72486300000003</c:v>
                </c:pt>
                <c:pt idx="771">
                  <c:v>405.815</c:v>
                </c:pt>
                <c:pt idx="772">
                  <c:v>405.815</c:v>
                </c:pt>
                <c:pt idx="773">
                  <c:v>405.815</c:v>
                </c:pt>
                <c:pt idx="774">
                  <c:v>405.815</c:v>
                </c:pt>
                <c:pt idx="775">
                  <c:v>405.815</c:v>
                </c:pt>
                <c:pt idx="776">
                  <c:v>406.35186800000002</c:v>
                </c:pt>
                <c:pt idx="777">
                  <c:v>406.35186800000002</c:v>
                </c:pt>
                <c:pt idx="778">
                  <c:v>406.35186800000002</c:v>
                </c:pt>
                <c:pt idx="779">
                  <c:v>406.35186800000002</c:v>
                </c:pt>
                <c:pt idx="780">
                  <c:v>406.35186800000002</c:v>
                </c:pt>
                <c:pt idx="781">
                  <c:v>406.35186800000002</c:v>
                </c:pt>
                <c:pt idx="782">
                  <c:v>406.35186800000002</c:v>
                </c:pt>
                <c:pt idx="783">
                  <c:v>406.35186800000002</c:v>
                </c:pt>
                <c:pt idx="784">
                  <c:v>411.97814199999999</c:v>
                </c:pt>
                <c:pt idx="785">
                  <c:v>411.97814199999999</c:v>
                </c:pt>
                <c:pt idx="786">
                  <c:v>411.97814199999999</c:v>
                </c:pt>
                <c:pt idx="787">
                  <c:v>411.97814199999999</c:v>
                </c:pt>
                <c:pt idx="788">
                  <c:v>411.97814199999999</c:v>
                </c:pt>
                <c:pt idx="789">
                  <c:v>432.141076</c:v>
                </c:pt>
                <c:pt idx="790">
                  <c:v>432.141076</c:v>
                </c:pt>
                <c:pt idx="791">
                  <c:v>432.141076</c:v>
                </c:pt>
                <c:pt idx="792">
                  <c:v>432.141076</c:v>
                </c:pt>
                <c:pt idx="793">
                  <c:v>432.141076</c:v>
                </c:pt>
                <c:pt idx="794">
                  <c:v>434.52507700000001</c:v>
                </c:pt>
                <c:pt idx="795">
                  <c:v>434.52507700000001</c:v>
                </c:pt>
                <c:pt idx="796">
                  <c:v>434.52507700000001</c:v>
                </c:pt>
                <c:pt idx="797">
                  <c:v>434.52507700000001</c:v>
                </c:pt>
                <c:pt idx="798">
                  <c:v>434.52507700000001</c:v>
                </c:pt>
                <c:pt idx="799">
                  <c:v>434.52507700000001</c:v>
                </c:pt>
                <c:pt idx="800">
                  <c:v>434.52507700000001</c:v>
                </c:pt>
                <c:pt idx="801">
                  <c:v>434.52507700000001</c:v>
                </c:pt>
                <c:pt idx="802">
                  <c:v>435.52507700000001</c:v>
                </c:pt>
                <c:pt idx="803">
                  <c:v>436.52507700000001</c:v>
                </c:pt>
                <c:pt idx="804">
                  <c:v>437.52507700000001</c:v>
                </c:pt>
                <c:pt idx="805">
                  <c:v>438.52507700000001</c:v>
                </c:pt>
                <c:pt idx="806">
                  <c:v>438.52507700000001</c:v>
                </c:pt>
                <c:pt idx="807">
                  <c:v>438.52507700000001</c:v>
                </c:pt>
                <c:pt idx="808">
                  <c:v>438.52507700000001</c:v>
                </c:pt>
                <c:pt idx="809">
                  <c:v>419.791721</c:v>
                </c:pt>
                <c:pt idx="810">
                  <c:v>419.791721</c:v>
                </c:pt>
                <c:pt idx="811">
                  <c:v>419.791721</c:v>
                </c:pt>
                <c:pt idx="812">
                  <c:v>419.791721</c:v>
                </c:pt>
                <c:pt idx="813">
                  <c:v>419.791721</c:v>
                </c:pt>
                <c:pt idx="814">
                  <c:v>409.64006999999998</c:v>
                </c:pt>
                <c:pt idx="815">
                  <c:v>409.64006999999998</c:v>
                </c:pt>
                <c:pt idx="816">
                  <c:v>409.64006999999998</c:v>
                </c:pt>
                <c:pt idx="817">
                  <c:v>409.64006999999998</c:v>
                </c:pt>
                <c:pt idx="818">
                  <c:v>409.64006999999998</c:v>
                </c:pt>
                <c:pt idx="819">
                  <c:v>409.64006999999998</c:v>
                </c:pt>
                <c:pt idx="820">
                  <c:v>409.64006999999998</c:v>
                </c:pt>
                <c:pt idx="821">
                  <c:v>409.64006999999998</c:v>
                </c:pt>
                <c:pt idx="822">
                  <c:v>409.64006999999998</c:v>
                </c:pt>
                <c:pt idx="823">
                  <c:v>409.64006999999998</c:v>
                </c:pt>
                <c:pt idx="824">
                  <c:v>409.64006999999998</c:v>
                </c:pt>
                <c:pt idx="825">
                  <c:v>409.64006999999998</c:v>
                </c:pt>
                <c:pt idx="826">
                  <c:v>409.64006999999998</c:v>
                </c:pt>
                <c:pt idx="827">
                  <c:v>409.64006999999998</c:v>
                </c:pt>
                <c:pt idx="828">
                  <c:v>409.64006999999998</c:v>
                </c:pt>
                <c:pt idx="829">
                  <c:v>396.608994</c:v>
                </c:pt>
                <c:pt idx="830">
                  <c:v>396.608994</c:v>
                </c:pt>
                <c:pt idx="831">
                  <c:v>396.608994</c:v>
                </c:pt>
                <c:pt idx="832">
                  <c:v>396.608994</c:v>
                </c:pt>
                <c:pt idx="833">
                  <c:v>396.608994</c:v>
                </c:pt>
                <c:pt idx="834">
                  <c:v>395.40992799999998</c:v>
                </c:pt>
                <c:pt idx="835">
                  <c:v>395.40992799999998</c:v>
                </c:pt>
                <c:pt idx="836">
                  <c:v>395.29620999999997</c:v>
                </c:pt>
                <c:pt idx="837">
                  <c:v>395.29620999999997</c:v>
                </c:pt>
                <c:pt idx="838">
                  <c:v>393.25309600000003</c:v>
                </c:pt>
                <c:pt idx="839">
                  <c:v>393.25309600000003</c:v>
                </c:pt>
                <c:pt idx="840">
                  <c:v>393.25309600000003</c:v>
                </c:pt>
                <c:pt idx="841">
                  <c:v>393.25309600000003</c:v>
                </c:pt>
                <c:pt idx="842">
                  <c:v>393.25309600000003</c:v>
                </c:pt>
                <c:pt idx="843">
                  <c:v>398.63169499999998</c:v>
                </c:pt>
                <c:pt idx="844">
                  <c:v>398.63169499999998</c:v>
                </c:pt>
                <c:pt idx="845">
                  <c:v>398.63169499999998</c:v>
                </c:pt>
                <c:pt idx="846">
                  <c:v>398.63169499999998</c:v>
                </c:pt>
                <c:pt idx="847">
                  <c:v>398.63169499999998</c:v>
                </c:pt>
                <c:pt idx="848">
                  <c:v>390.56379600000002</c:v>
                </c:pt>
                <c:pt idx="849">
                  <c:v>390.56379600000002</c:v>
                </c:pt>
                <c:pt idx="850">
                  <c:v>390.56379600000002</c:v>
                </c:pt>
                <c:pt idx="851">
                  <c:v>390.56379600000002</c:v>
                </c:pt>
                <c:pt idx="852">
                  <c:v>390.56379600000002</c:v>
                </c:pt>
                <c:pt idx="853">
                  <c:v>390.56379600000002</c:v>
                </c:pt>
                <c:pt idx="854">
                  <c:v>390.56379600000002</c:v>
                </c:pt>
                <c:pt idx="855">
                  <c:v>390.56379600000002</c:v>
                </c:pt>
                <c:pt idx="856">
                  <c:v>390.56379600000002</c:v>
                </c:pt>
                <c:pt idx="857">
                  <c:v>390.56379600000002</c:v>
                </c:pt>
                <c:pt idx="858">
                  <c:v>388.62973599999998</c:v>
                </c:pt>
                <c:pt idx="859">
                  <c:v>388.62973599999998</c:v>
                </c:pt>
                <c:pt idx="860">
                  <c:v>388.62973599999998</c:v>
                </c:pt>
                <c:pt idx="861">
                  <c:v>388.62973599999998</c:v>
                </c:pt>
                <c:pt idx="862">
                  <c:v>388.62973599999998</c:v>
                </c:pt>
                <c:pt idx="863">
                  <c:v>387.21</c:v>
                </c:pt>
                <c:pt idx="864">
                  <c:v>387.21</c:v>
                </c:pt>
                <c:pt idx="865">
                  <c:v>387.21</c:v>
                </c:pt>
                <c:pt idx="866">
                  <c:v>387.21345200000002</c:v>
                </c:pt>
                <c:pt idx="867">
                  <c:v>387.21345200000002</c:v>
                </c:pt>
                <c:pt idx="868">
                  <c:v>389.33787799999999</c:v>
                </c:pt>
                <c:pt idx="869">
                  <c:v>389.33787799999999</c:v>
                </c:pt>
                <c:pt idx="870">
                  <c:v>389.33787799999999</c:v>
                </c:pt>
                <c:pt idx="871">
                  <c:v>389.33787799999999</c:v>
                </c:pt>
                <c:pt idx="872">
                  <c:v>389.33787799999999</c:v>
                </c:pt>
                <c:pt idx="873">
                  <c:v>389.33787799999999</c:v>
                </c:pt>
                <c:pt idx="874">
                  <c:v>389.33787799999999</c:v>
                </c:pt>
                <c:pt idx="875">
                  <c:v>389.33787799999999</c:v>
                </c:pt>
                <c:pt idx="876">
                  <c:v>389.33787799999999</c:v>
                </c:pt>
                <c:pt idx="877">
                  <c:v>389.33787799999999</c:v>
                </c:pt>
                <c:pt idx="878">
                  <c:v>382.96460000000002</c:v>
                </c:pt>
                <c:pt idx="879">
                  <c:v>382.96460000000002</c:v>
                </c:pt>
                <c:pt idx="880">
                  <c:v>382.96460000000002</c:v>
                </c:pt>
                <c:pt idx="881">
                  <c:v>382.96460000000002</c:v>
                </c:pt>
                <c:pt idx="882">
                  <c:v>365.542304</c:v>
                </c:pt>
                <c:pt idx="883">
                  <c:v>365.542304</c:v>
                </c:pt>
                <c:pt idx="884">
                  <c:v>365.542304</c:v>
                </c:pt>
                <c:pt idx="885">
                  <c:v>365.542304</c:v>
                </c:pt>
                <c:pt idx="886">
                  <c:v>365.542304</c:v>
                </c:pt>
                <c:pt idx="887">
                  <c:v>365.542304</c:v>
                </c:pt>
                <c:pt idx="888">
                  <c:v>365.542304</c:v>
                </c:pt>
                <c:pt idx="889">
                  <c:v>365.542304</c:v>
                </c:pt>
                <c:pt idx="890">
                  <c:v>365.542304</c:v>
                </c:pt>
                <c:pt idx="891">
                  <c:v>365.542304</c:v>
                </c:pt>
                <c:pt idx="892">
                  <c:v>363.50858599999998</c:v>
                </c:pt>
                <c:pt idx="893">
                  <c:v>363.50858599999998</c:v>
                </c:pt>
                <c:pt idx="894">
                  <c:v>363.50858599999998</c:v>
                </c:pt>
                <c:pt idx="895">
                  <c:v>363.50858599999998</c:v>
                </c:pt>
                <c:pt idx="896">
                  <c:v>363.50858599999998</c:v>
                </c:pt>
                <c:pt idx="897">
                  <c:v>363.50858599999998</c:v>
                </c:pt>
                <c:pt idx="898">
                  <c:v>363.50858599999998</c:v>
                </c:pt>
                <c:pt idx="899">
                  <c:v>363.50858599999998</c:v>
                </c:pt>
                <c:pt idx="900">
                  <c:v>363.50858599999998</c:v>
                </c:pt>
                <c:pt idx="901">
                  <c:v>363.50858599999998</c:v>
                </c:pt>
                <c:pt idx="902">
                  <c:v>368.19465400000001</c:v>
                </c:pt>
                <c:pt idx="903">
                  <c:v>368.19465400000001</c:v>
                </c:pt>
                <c:pt idx="904">
                  <c:v>368.19465400000001</c:v>
                </c:pt>
                <c:pt idx="905">
                  <c:v>368.19465400000001</c:v>
                </c:pt>
                <c:pt idx="906">
                  <c:v>368.19465400000001</c:v>
                </c:pt>
                <c:pt idx="907">
                  <c:v>368.19465400000001</c:v>
                </c:pt>
                <c:pt idx="908">
                  <c:v>368.19465400000001</c:v>
                </c:pt>
                <c:pt idx="909">
                  <c:v>368.19465400000001</c:v>
                </c:pt>
                <c:pt idx="910">
                  <c:v>368.19465400000001</c:v>
                </c:pt>
                <c:pt idx="911">
                  <c:v>368.19465400000001</c:v>
                </c:pt>
                <c:pt idx="912">
                  <c:v>368.19465400000001</c:v>
                </c:pt>
                <c:pt idx="913">
                  <c:v>368.19465400000001</c:v>
                </c:pt>
                <c:pt idx="914">
                  <c:v>368.19465400000001</c:v>
                </c:pt>
                <c:pt idx="915">
                  <c:v>368.19465400000001</c:v>
                </c:pt>
                <c:pt idx="916">
                  <c:v>343.88347800000003</c:v>
                </c:pt>
                <c:pt idx="917">
                  <c:v>343.88347800000003</c:v>
                </c:pt>
                <c:pt idx="918">
                  <c:v>343.88347800000003</c:v>
                </c:pt>
                <c:pt idx="919">
                  <c:v>343.88347800000003</c:v>
                </c:pt>
                <c:pt idx="920">
                  <c:v>343.88347800000003</c:v>
                </c:pt>
                <c:pt idx="921">
                  <c:v>329.91778299999999</c:v>
                </c:pt>
                <c:pt idx="922">
                  <c:v>329.91778299999999</c:v>
                </c:pt>
                <c:pt idx="923">
                  <c:v>329.91778299999999</c:v>
                </c:pt>
                <c:pt idx="924">
                  <c:v>329.91778299999999</c:v>
                </c:pt>
                <c:pt idx="925">
                  <c:v>329.91778299999999</c:v>
                </c:pt>
                <c:pt idx="926">
                  <c:v>329.91778299999999</c:v>
                </c:pt>
                <c:pt idx="927">
                  <c:v>329.91778299999999</c:v>
                </c:pt>
                <c:pt idx="928">
                  <c:v>329.91778299999999</c:v>
                </c:pt>
                <c:pt idx="929">
                  <c:v>329.91778299999999</c:v>
                </c:pt>
                <c:pt idx="930">
                  <c:v>329.91778299999999</c:v>
                </c:pt>
                <c:pt idx="931">
                  <c:v>329.91778299999999</c:v>
                </c:pt>
                <c:pt idx="932">
                  <c:v>329.91778299999999</c:v>
                </c:pt>
                <c:pt idx="933">
                  <c:v>329.91778299999999</c:v>
                </c:pt>
                <c:pt idx="934">
                  <c:v>329.91778299999999</c:v>
                </c:pt>
                <c:pt idx="935">
                  <c:v>329.91778299999999</c:v>
                </c:pt>
                <c:pt idx="936">
                  <c:v>329.91778299999999</c:v>
                </c:pt>
                <c:pt idx="937">
                  <c:v>329.91778299999999</c:v>
                </c:pt>
                <c:pt idx="938">
                  <c:v>329.91778299999999</c:v>
                </c:pt>
                <c:pt idx="939">
                  <c:v>329.91778299999999</c:v>
                </c:pt>
                <c:pt idx="940">
                  <c:v>329.91778299999999</c:v>
                </c:pt>
                <c:pt idx="941">
                  <c:v>329.91778299999999</c:v>
                </c:pt>
                <c:pt idx="942">
                  <c:v>329.91778299999999</c:v>
                </c:pt>
                <c:pt idx="943">
                  <c:v>329.91778299999999</c:v>
                </c:pt>
                <c:pt idx="944">
                  <c:v>324.28583200000003</c:v>
                </c:pt>
                <c:pt idx="945">
                  <c:v>324.28583200000003</c:v>
                </c:pt>
                <c:pt idx="946">
                  <c:v>324.28583200000003</c:v>
                </c:pt>
                <c:pt idx="947">
                  <c:v>324.28583200000003</c:v>
                </c:pt>
                <c:pt idx="948">
                  <c:v>324.28583200000003</c:v>
                </c:pt>
                <c:pt idx="949">
                  <c:v>324.28583200000003</c:v>
                </c:pt>
                <c:pt idx="950">
                  <c:v>324.28583200000003</c:v>
                </c:pt>
                <c:pt idx="951">
                  <c:v>324.28583200000003</c:v>
                </c:pt>
                <c:pt idx="952">
                  <c:v>324.28583200000003</c:v>
                </c:pt>
                <c:pt idx="953">
                  <c:v>324.28583200000003</c:v>
                </c:pt>
                <c:pt idx="954">
                  <c:v>324.28583200000003</c:v>
                </c:pt>
                <c:pt idx="955">
                  <c:v>324.28583200000003</c:v>
                </c:pt>
                <c:pt idx="956">
                  <c:v>324.28583200000003</c:v>
                </c:pt>
                <c:pt idx="957">
                  <c:v>324.28583200000003</c:v>
                </c:pt>
                <c:pt idx="958">
                  <c:v>324.28583200000003</c:v>
                </c:pt>
                <c:pt idx="959">
                  <c:v>324.28583200000003</c:v>
                </c:pt>
                <c:pt idx="960">
                  <c:v>324.28583200000003</c:v>
                </c:pt>
                <c:pt idx="961">
                  <c:v>324.28583200000003</c:v>
                </c:pt>
                <c:pt idx="962">
                  <c:v>324.28583200000003</c:v>
                </c:pt>
                <c:pt idx="963">
                  <c:v>324.28583200000003</c:v>
                </c:pt>
                <c:pt idx="964">
                  <c:v>324.28583200000003</c:v>
                </c:pt>
                <c:pt idx="965">
                  <c:v>324.37982</c:v>
                </c:pt>
                <c:pt idx="966">
                  <c:v>324.37982</c:v>
                </c:pt>
                <c:pt idx="967">
                  <c:v>324.37982</c:v>
                </c:pt>
                <c:pt idx="968">
                  <c:v>324.37982</c:v>
                </c:pt>
                <c:pt idx="969">
                  <c:v>324.37982</c:v>
                </c:pt>
                <c:pt idx="970">
                  <c:v>324.37982</c:v>
                </c:pt>
                <c:pt idx="971">
                  <c:v>324.37982</c:v>
                </c:pt>
                <c:pt idx="972">
                  <c:v>324.37982</c:v>
                </c:pt>
                <c:pt idx="973">
                  <c:v>324.37982</c:v>
                </c:pt>
                <c:pt idx="974">
                  <c:v>324.37982</c:v>
                </c:pt>
                <c:pt idx="975">
                  <c:v>324.37982</c:v>
                </c:pt>
                <c:pt idx="976">
                  <c:v>324.37982</c:v>
                </c:pt>
                <c:pt idx="977">
                  <c:v>324.37982</c:v>
                </c:pt>
                <c:pt idx="978">
                  <c:v>324.37982</c:v>
                </c:pt>
                <c:pt idx="979">
                  <c:v>324.37982</c:v>
                </c:pt>
                <c:pt idx="980">
                  <c:v>324.37982</c:v>
                </c:pt>
                <c:pt idx="981">
                  <c:v>324.37982</c:v>
                </c:pt>
                <c:pt idx="982">
                  <c:v>324.37982</c:v>
                </c:pt>
                <c:pt idx="983">
                  <c:v>324.37982</c:v>
                </c:pt>
                <c:pt idx="984">
                  <c:v>331.97929499999998</c:v>
                </c:pt>
                <c:pt idx="985">
                  <c:v>331.97929499999998</c:v>
                </c:pt>
                <c:pt idx="986">
                  <c:v>331.97929499999998</c:v>
                </c:pt>
                <c:pt idx="987">
                  <c:v>331.97929499999998</c:v>
                </c:pt>
                <c:pt idx="988">
                  <c:v>331.97929499999998</c:v>
                </c:pt>
                <c:pt idx="989">
                  <c:v>331.97929499999998</c:v>
                </c:pt>
                <c:pt idx="990">
                  <c:v>331.97929499999998</c:v>
                </c:pt>
                <c:pt idx="991">
                  <c:v>331.97929499999998</c:v>
                </c:pt>
                <c:pt idx="992">
                  <c:v>331.97929499999998</c:v>
                </c:pt>
                <c:pt idx="993">
                  <c:v>331.97929499999998</c:v>
                </c:pt>
                <c:pt idx="994">
                  <c:v>331.97929499999998</c:v>
                </c:pt>
                <c:pt idx="995">
                  <c:v>331.97929499999998</c:v>
                </c:pt>
                <c:pt idx="996">
                  <c:v>331.97929499999998</c:v>
                </c:pt>
                <c:pt idx="997">
                  <c:v>331.97929499999998</c:v>
                </c:pt>
                <c:pt idx="998">
                  <c:v>331.97929499999998</c:v>
                </c:pt>
                <c:pt idx="999">
                  <c:v>331.97929499999998</c:v>
                </c:pt>
                <c:pt idx="1000">
                  <c:v>331.97929499999998</c:v>
                </c:pt>
                <c:pt idx="1001">
                  <c:v>331.97929499999998</c:v>
                </c:pt>
                <c:pt idx="1002">
                  <c:v>331.97929499999998</c:v>
                </c:pt>
                <c:pt idx="1003">
                  <c:v>331.97929499999998</c:v>
                </c:pt>
                <c:pt idx="1004">
                  <c:v>331.97929499999998</c:v>
                </c:pt>
              </c:numCache>
            </c:numRef>
          </c:val>
          <c:smooth val="0"/>
          <c:extLst>
            <c:ext xmlns:c16="http://schemas.microsoft.com/office/drawing/2014/chart" uri="{C3380CC4-5D6E-409C-BE32-E72D297353CC}">
              <c16:uniqueId val="{00000001-C6AD-4D19-85EE-E2E46E7B9DAC}"/>
            </c:ext>
          </c:extLst>
        </c:ser>
        <c:ser>
          <c:idx val="3"/>
          <c:order val="2"/>
          <c:tx>
            <c:v>WTI</c:v>
          </c:tx>
          <c:marker>
            <c:symbol val="none"/>
          </c:marker>
          <c:cat>
            <c:numRef>
              <c:f>Fuel!$C$184:$C$1188</c:f>
              <c:numCache>
                <c:formatCode>m/d/yyyy</c:formatCode>
                <c:ptCount val="1005"/>
                <c:pt idx="0">
                  <c:v>44546</c:v>
                </c:pt>
                <c:pt idx="1">
                  <c:v>44545</c:v>
                </c:pt>
                <c:pt idx="2">
                  <c:v>44544</c:v>
                </c:pt>
                <c:pt idx="3">
                  <c:v>44543</c:v>
                </c:pt>
                <c:pt idx="4">
                  <c:v>44540</c:v>
                </c:pt>
                <c:pt idx="5">
                  <c:v>44539</c:v>
                </c:pt>
                <c:pt idx="6">
                  <c:v>44538</c:v>
                </c:pt>
                <c:pt idx="7">
                  <c:v>44537</c:v>
                </c:pt>
                <c:pt idx="8">
                  <c:v>44536</c:v>
                </c:pt>
                <c:pt idx="9">
                  <c:v>44533</c:v>
                </c:pt>
                <c:pt idx="10">
                  <c:v>44532</c:v>
                </c:pt>
                <c:pt idx="11">
                  <c:v>44531</c:v>
                </c:pt>
                <c:pt idx="12">
                  <c:v>44530</c:v>
                </c:pt>
                <c:pt idx="13">
                  <c:v>44529</c:v>
                </c:pt>
                <c:pt idx="14">
                  <c:v>44524</c:v>
                </c:pt>
                <c:pt idx="15">
                  <c:v>44523</c:v>
                </c:pt>
                <c:pt idx="16">
                  <c:v>44522</c:v>
                </c:pt>
                <c:pt idx="17">
                  <c:v>44519</c:v>
                </c:pt>
                <c:pt idx="18">
                  <c:v>44518</c:v>
                </c:pt>
                <c:pt idx="19">
                  <c:v>44517</c:v>
                </c:pt>
                <c:pt idx="20">
                  <c:v>44516</c:v>
                </c:pt>
                <c:pt idx="21">
                  <c:v>44515</c:v>
                </c:pt>
                <c:pt idx="22">
                  <c:v>44512</c:v>
                </c:pt>
                <c:pt idx="23">
                  <c:v>44511</c:v>
                </c:pt>
                <c:pt idx="24">
                  <c:v>44510</c:v>
                </c:pt>
                <c:pt idx="25">
                  <c:v>44509</c:v>
                </c:pt>
                <c:pt idx="26">
                  <c:v>44508</c:v>
                </c:pt>
                <c:pt idx="27">
                  <c:v>44505</c:v>
                </c:pt>
                <c:pt idx="28">
                  <c:v>44504</c:v>
                </c:pt>
                <c:pt idx="29">
                  <c:v>44503</c:v>
                </c:pt>
                <c:pt idx="30">
                  <c:v>44502</c:v>
                </c:pt>
                <c:pt idx="31">
                  <c:v>44501</c:v>
                </c:pt>
                <c:pt idx="32">
                  <c:v>44498</c:v>
                </c:pt>
                <c:pt idx="33">
                  <c:v>44497</c:v>
                </c:pt>
                <c:pt idx="34">
                  <c:v>44496</c:v>
                </c:pt>
                <c:pt idx="35">
                  <c:v>44495</c:v>
                </c:pt>
                <c:pt idx="36">
                  <c:v>44494</c:v>
                </c:pt>
                <c:pt idx="37">
                  <c:v>44491</c:v>
                </c:pt>
                <c:pt idx="38">
                  <c:v>44490</c:v>
                </c:pt>
                <c:pt idx="39">
                  <c:v>44489</c:v>
                </c:pt>
                <c:pt idx="40">
                  <c:v>44488</c:v>
                </c:pt>
                <c:pt idx="41">
                  <c:v>44487</c:v>
                </c:pt>
                <c:pt idx="42">
                  <c:v>44484</c:v>
                </c:pt>
                <c:pt idx="43">
                  <c:v>44483</c:v>
                </c:pt>
                <c:pt idx="44">
                  <c:v>44482</c:v>
                </c:pt>
                <c:pt idx="45">
                  <c:v>44481</c:v>
                </c:pt>
                <c:pt idx="46">
                  <c:v>44480</c:v>
                </c:pt>
                <c:pt idx="47">
                  <c:v>44477</c:v>
                </c:pt>
                <c:pt idx="48">
                  <c:v>44476</c:v>
                </c:pt>
                <c:pt idx="49">
                  <c:v>44475</c:v>
                </c:pt>
                <c:pt idx="50">
                  <c:v>44474</c:v>
                </c:pt>
                <c:pt idx="51">
                  <c:v>44473</c:v>
                </c:pt>
                <c:pt idx="52">
                  <c:v>44470</c:v>
                </c:pt>
                <c:pt idx="53">
                  <c:v>44469</c:v>
                </c:pt>
                <c:pt idx="54">
                  <c:v>44468</c:v>
                </c:pt>
                <c:pt idx="55">
                  <c:v>44467</c:v>
                </c:pt>
                <c:pt idx="56">
                  <c:v>44464</c:v>
                </c:pt>
                <c:pt idx="57">
                  <c:v>44463</c:v>
                </c:pt>
                <c:pt idx="58">
                  <c:v>44462</c:v>
                </c:pt>
                <c:pt idx="59">
                  <c:v>44461</c:v>
                </c:pt>
                <c:pt idx="60">
                  <c:v>44460</c:v>
                </c:pt>
                <c:pt idx="61">
                  <c:v>44459</c:v>
                </c:pt>
                <c:pt idx="62">
                  <c:v>44456</c:v>
                </c:pt>
                <c:pt idx="63">
                  <c:v>44455</c:v>
                </c:pt>
                <c:pt idx="64">
                  <c:v>44454</c:v>
                </c:pt>
                <c:pt idx="65">
                  <c:v>44453</c:v>
                </c:pt>
                <c:pt idx="66">
                  <c:v>44452</c:v>
                </c:pt>
                <c:pt idx="67">
                  <c:v>44449</c:v>
                </c:pt>
                <c:pt idx="68">
                  <c:v>44448</c:v>
                </c:pt>
                <c:pt idx="69">
                  <c:v>44447</c:v>
                </c:pt>
                <c:pt idx="70">
                  <c:v>44446</c:v>
                </c:pt>
                <c:pt idx="71">
                  <c:v>44445</c:v>
                </c:pt>
                <c:pt idx="72">
                  <c:v>44442</c:v>
                </c:pt>
                <c:pt idx="73">
                  <c:v>44441</c:v>
                </c:pt>
                <c:pt idx="74">
                  <c:v>44440</c:v>
                </c:pt>
                <c:pt idx="75">
                  <c:v>44439</c:v>
                </c:pt>
                <c:pt idx="76">
                  <c:v>44438</c:v>
                </c:pt>
                <c:pt idx="77">
                  <c:v>44435</c:v>
                </c:pt>
                <c:pt idx="78">
                  <c:v>44434</c:v>
                </c:pt>
                <c:pt idx="79">
                  <c:v>44433</c:v>
                </c:pt>
                <c:pt idx="80">
                  <c:v>44432</c:v>
                </c:pt>
                <c:pt idx="81">
                  <c:v>44431</c:v>
                </c:pt>
                <c:pt idx="82">
                  <c:v>44428</c:v>
                </c:pt>
                <c:pt idx="83">
                  <c:v>44427</c:v>
                </c:pt>
                <c:pt idx="84">
                  <c:v>44426</c:v>
                </c:pt>
                <c:pt idx="85">
                  <c:v>44425</c:v>
                </c:pt>
                <c:pt idx="86">
                  <c:v>44424</c:v>
                </c:pt>
                <c:pt idx="87">
                  <c:v>44421</c:v>
                </c:pt>
                <c:pt idx="88">
                  <c:v>44420</c:v>
                </c:pt>
                <c:pt idx="89">
                  <c:v>44419</c:v>
                </c:pt>
                <c:pt idx="90">
                  <c:v>44418</c:v>
                </c:pt>
                <c:pt idx="91">
                  <c:v>44417</c:v>
                </c:pt>
                <c:pt idx="92">
                  <c:v>44414</c:v>
                </c:pt>
                <c:pt idx="93">
                  <c:v>44413</c:v>
                </c:pt>
                <c:pt idx="94">
                  <c:v>44412</c:v>
                </c:pt>
                <c:pt idx="95">
                  <c:v>44411</c:v>
                </c:pt>
                <c:pt idx="96">
                  <c:v>44410</c:v>
                </c:pt>
                <c:pt idx="97">
                  <c:v>44407</c:v>
                </c:pt>
                <c:pt idx="98">
                  <c:v>44406</c:v>
                </c:pt>
                <c:pt idx="99">
                  <c:v>44405</c:v>
                </c:pt>
                <c:pt idx="100">
                  <c:v>44404</c:v>
                </c:pt>
                <c:pt idx="101">
                  <c:v>44403</c:v>
                </c:pt>
                <c:pt idx="102">
                  <c:v>44400</c:v>
                </c:pt>
                <c:pt idx="103">
                  <c:v>44399</c:v>
                </c:pt>
                <c:pt idx="104">
                  <c:v>44398</c:v>
                </c:pt>
                <c:pt idx="105">
                  <c:v>44397</c:v>
                </c:pt>
                <c:pt idx="106">
                  <c:v>44396</c:v>
                </c:pt>
                <c:pt idx="107">
                  <c:v>44393</c:v>
                </c:pt>
                <c:pt idx="108">
                  <c:v>44392</c:v>
                </c:pt>
                <c:pt idx="109">
                  <c:v>44391</c:v>
                </c:pt>
                <c:pt idx="110">
                  <c:v>44390</c:v>
                </c:pt>
                <c:pt idx="111">
                  <c:v>44389</c:v>
                </c:pt>
                <c:pt idx="112">
                  <c:v>44386</c:v>
                </c:pt>
                <c:pt idx="113">
                  <c:v>44385</c:v>
                </c:pt>
                <c:pt idx="114">
                  <c:v>44384</c:v>
                </c:pt>
                <c:pt idx="115">
                  <c:v>44383</c:v>
                </c:pt>
                <c:pt idx="116">
                  <c:v>44382</c:v>
                </c:pt>
                <c:pt idx="117">
                  <c:v>44379</c:v>
                </c:pt>
                <c:pt idx="118">
                  <c:v>44378</c:v>
                </c:pt>
                <c:pt idx="119">
                  <c:v>44377</c:v>
                </c:pt>
                <c:pt idx="120">
                  <c:v>44376</c:v>
                </c:pt>
                <c:pt idx="121">
                  <c:v>44375</c:v>
                </c:pt>
                <c:pt idx="122">
                  <c:v>44372</c:v>
                </c:pt>
                <c:pt idx="123">
                  <c:v>44371</c:v>
                </c:pt>
                <c:pt idx="124">
                  <c:v>44370</c:v>
                </c:pt>
                <c:pt idx="125">
                  <c:v>44369</c:v>
                </c:pt>
                <c:pt idx="126">
                  <c:v>44368</c:v>
                </c:pt>
                <c:pt idx="127">
                  <c:v>44365</c:v>
                </c:pt>
                <c:pt idx="128">
                  <c:v>44364</c:v>
                </c:pt>
                <c:pt idx="129">
                  <c:v>44363</c:v>
                </c:pt>
                <c:pt idx="130">
                  <c:v>44362</c:v>
                </c:pt>
                <c:pt idx="131">
                  <c:v>44361</c:v>
                </c:pt>
                <c:pt idx="132">
                  <c:v>44358</c:v>
                </c:pt>
                <c:pt idx="133">
                  <c:v>44357</c:v>
                </c:pt>
                <c:pt idx="134">
                  <c:v>44350</c:v>
                </c:pt>
                <c:pt idx="135">
                  <c:v>44349</c:v>
                </c:pt>
                <c:pt idx="136">
                  <c:v>44348</c:v>
                </c:pt>
                <c:pt idx="137">
                  <c:v>44347</c:v>
                </c:pt>
                <c:pt idx="138">
                  <c:v>44344</c:v>
                </c:pt>
                <c:pt idx="139">
                  <c:v>44343</c:v>
                </c:pt>
                <c:pt idx="140">
                  <c:v>44342</c:v>
                </c:pt>
                <c:pt idx="141">
                  <c:v>44341</c:v>
                </c:pt>
                <c:pt idx="142">
                  <c:v>44340</c:v>
                </c:pt>
                <c:pt idx="143">
                  <c:v>44337</c:v>
                </c:pt>
                <c:pt idx="144">
                  <c:v>44336</c:v>
                </c:pt>
                <c:pt idx="145">
                  <c:v>44335</c:v>
                </c:pt>
                <c:pt idx="146">
                  <c:v>44334</c:v>
                </c:pt>
                <c:pt idx="147">
                  <c:v>44333</c:v>
                </c:pt>
                <c:pt idx="148">
                  <c:v>44330</c:v>
                </c:pt>
                <c:pt idx="149">
                  <c:v>44329</c:v>
                </c:pt>
                <c:pt idx="150">
                  <c:v>44328</c:v>
                </c:pt>
                <c:pt idx="151">
                  <c:v>44327</c:v>
                </c:pt>
                <c:pt idx="152">
                  <c:v>44326</c:v>
                </c:pt>
                <c:pt idx="153">
                  <c:v>44323</c:v>
                </c:pt>
                <c:pt idx="154">
                  <c:v>44322</c:v>
                </c:pt>
                <c:pt idx="155">
                  <c:v>44321</c:v>
                </c:pt>
                <c:pt idx="156">
                  <c:v>44320</c:v>
                </c:pt>
                <c:pt idx="157">
                  <c:v>44319</c:v>
                </c:pt>
                <c:pt idx="158">
                  <c:v>44316</c:v>
                </c:pt>
                <c:pt idx="159">
                  <c:v>44315</c:v>
                </c:pt>
                <c:pt idx="160">
                  <c:v>44314</c:v>
                </c:pt>
                <c:pt idx="161">
                  <c:v>44313</c:v>
                </c:pt>
                <c:pt idx="162">
                  <c:v>44312</c:v>
                </c:pt>
                <c:pt idx="163">
                  <c:v>44309</c:v>
                </c:pt>
                <c:pt idx="164">
                  <c:v>44308</c:v>
                </c:pt>
                <c:pt idx="165">
                  <c:v>44307</c:v>
                </c:pt>
                <c:pt idx="166">
                  <c:v>44306</c:v>
                </c:pt>
                <c:pt idx="167">
                  <c:v>44305</c:v>
                </c:pt>
                <c:pt idx="168">
                  <c:v>44302</c:v>
                </c:pt>
                <c:pt idx="169">
                  <c:v>44301</c:v>
                </c:pt>
                <c:pt idx="170">
                  <c:v>44300</c:v>
                </c:pt>
                <c:pt idx="171">
                  <c:v>44299</c:v>
                </c:pt>
                <c:pt idx="172">
                  <c:v>44298</c:v>
                </c:pt>
                <c:pt idx="173">
                  <c:v>44295</c:v>
                </c:pt>
                <c:pt idx="174">
                  <c:v>44294</c:v>
                </c:pt>
                <c:pt idx="175">
                  <c:v>44293</c:v>
                </c:pt>
                <c:pt idx="176">
                  <c:v>44292</c:v>
                </c:pt>
                <c:pt idx="177">
                  <c:v>44291</c:v>
                </c:pt>
                <c:pt idx="178">
                  <c:v>44288</c:v>
                </c:pt>
                <c:pt idx="179">
                  <c:v>44287</c:v>
                </c:pt>
                <c:pt idx="180">
                  <c:v>44286</c:v>
                </c:pt>
                <c:pt idx="181">
                  <c:v>44285</c:v>
                </c:pt>
                <c:pt idx="182">
                  <c:v>44284</c:v>
                </c:pt>
                <c:pt idx="183">
                  <c:v>44281</c:v>
                </c:pt>
                <c:pt idx="184">
                  <c:v>44280</c:v>
                </c:pt>
                <c:pt idx="185">
                  <c:v>44279</c:v>
                </c:pt>
                <c:pt idx="186">
                  <c:v>44278</c:v>
                </c:pt>
                <c:pt idx="187">
                  <c:v>44277</c:v>
                </c:pt>
                <c:pt idx="188">
                  <c:v>44274</c:v>
                </c:pt>
                <c:pt idx="189">
                  <c:v>44273</c:v>
                </c:pt>
                <c:pt idx="190">
                  <c:v>44272</c:v>
                </c:pt>
                <c:pt idx="191">
                  <c:v>44271</c:v>
                </c:pt>
                <c:pt idx="192">
                  <c:v>44270</c:v>
                </c:pt>
                <c:pt idx="193">
                  <c:v>44267</c:v>
                </c:pt>
                <c:pt idx="194">
                  <c:v>44266</c:v>
                </c:pt>
                <c:pt idx="195">
                  <c:v>44265</c:v>
                </c:pt>
                <c:pt idx="196">
                  <c:v>44264</c:v>
                </c:pt>
                <c:pt idx="197">
                  <c:v>44263</c:v>
                </c:pt>
                <c:pt idx="198">
                  <c:v>44260</c:v>
                </c:pt>
                <c:pt idx="199">
                  <c:v>44259</c:v>
                </c:pt>
                <c:pt idx="200">
                  <c:v>44258</c:v>
                </c:pt>
                <c:pt idx="201">
                  <c:v>44257</c:v>
                </c:pt>
                <c:pt idx="202">
                  <c:v>44256</c:v>
                </c:pt>
                <c:pt idx="203">
                  <c:v>44253</c:v>
                </c:pt>
                <c:pt idx="204">
                  <c:v>44252</c:v>
                </c:pt>
                <c:pt idx="205">
                  <c:v>44251</c:v>
                </c:pt>
                <c:pt idx="206">
                  <c:v>44250</c:v>
                </c:pt>
                <c:pt idx="207">
                  <c:v>44249</c:v>
                </c:pt>
                <c:pt idx="208">
                  <c:v>44246</c:v>
                </c:pt>
                <c:pt idx="209">
                  <c:v>44245</c:v>
                </c:pt>
                <c:pt idx="210">
                  <c:v>44244</c:v>
                </c:pt>
                <c:pt idx="211">
                  <c:v>44243</c:v>
                </c:pt>
                <c:pt idx="212">
                  <c:v>44242</c:v>
                </c:pt>
                <c:pt idx="213">
                  <c:v>44239</c:v>
                </c:pt>
                <c:pt idx="214">
                  <c:v>44238</c:v>
                </c:pt>
                <c:pt idx="215">
                  <c:v>44237</c:v>
                </c:pt>
                <c:pt idx="216">
                  <c:v>44236</c:v>
                </c:pt>
                <c:pt idx="217">
                  <c:v>44235</c:v>
                </c:pt>
                <c:pt idx="218">
                  <c:v>44232</c:v>
                </c:pt>
                <c:pt idx="219">
                  <c:v>44231</c:v>
                </c:pt>
                <c:pt idx="220">
                  <c:v>44230</c:v>
                </c:pt>
                <c:pt idx="221">
                  <c:v>44229</c:v>
                </c:pt>
                <c:pt idx="222">
                  <c:v>44228</c:v>
                </c:pt>
                <c:pt idx="223">
                  <c:v>44225</c:v>
                </c:pt>
                <c:pt idx="224">
                  <c:v>44224</c:v>
                </c:pt>
                <c:pt idx="225">
                  <c:v>44223</c:v>
                </c:pt>
                <c:pt idx="226">
                  <c:v>44222</c:v>
                </c:pt>
                <c:pt idx="227">
                  <c:v>44221</c:v>
                </c:pt>
                <c:pt idx="228">
                  <c:v>44218</c:v>
                </c:pt>
                <c:pt idx="229">
                  <c:v>44217</c:v>
                </c:pt>
                <c:pt idx="230">
                  <c:v>44216</c:v>
                </c:pt>
                <c:pt idx="231">
                  <c:v>44215</c:v>
                </c:pt>
                <c:pt idx="232">
                  <c:v>44214</c:v>
                </c:pt>
                <c:pt idx="233">
                  <c:v>44211</c:v>
                </c:pt>
                <c:pt idx="234">
                  <c:v>44210</c:v>
                </c:pt>
                <c:pt idx="235">
                  <c:v>44209</c:v>
                </c:pt>
                <c:pt idx="236">
                  <c:v>44208</c:v>
                </c:pt>
                <c:pt idx="237">
                  <c:v>44207</c:v>
                </c:pt>
                <c:pt idx="238">
                  <c:v>44204</c:v>
                </c:pt>
                <c:pt idx="239">
                  <c:v>44203</c:v>
                </c:pt>
                <c:pt idx="240">
                  <c:v>44202</c:v>
                </c:pt>
                <c:pt idx="241">
                  <c:v>44201</c:v>
                </c:pt>
                <c:pt idx="242">
                  <c:v>44200</c:v>
                </c:pt>
                <c:pt idx="243">
                  <c:v>44196</c:v>
                </c:pt>
                <c:pt idx="244">
                  <c:v>44195</c:v>
                </c:pt>
                <c:pt idx="245">
                  <c:v>44194</c:v>
                </c:pt>
                <c:pt idx="246">
                  <c:v>44193</c:v>
                </c:pt>
                <c:pt idx="247">
                  <c:v>44189</c:v>
                </c:pt>
                <c:pt idx="248">
                  <c:v>44188</c:v>
                </c:pt>
                <c:pt idx="249">
                  <c:v>44187</c:v>
                </c:pt>
                <c:pt idx="250">
                  <c:v>44186</c:v>
                </c:pt>
                <c:pt idx="251">
                  <c:v>44183</c:v>
                </c:pt>
                <c:pt idx="252">
                  <c:v>44182</c:v>
                </c:pt>
                <c:pt idx="253">
                  <c:v>44181</c:v>
                </c:pt>
                <c:pt idx="254">
                  <c:v>44180</c:v>
                </c:pt>
                <c:pt idx="255">
                  <c:v>44179</c:v>
                </c:pt>
                <c:pt idx="256">
                  <c:v>44176</c:v>
                </c:pt>
                <c:pt idx="257">
                  <c:v>44175</c:v>
                </c:pt>
                <c:pt idx="258">
                  <c:v>44174</c:v>
                </c:pt>
                <c:pt idx="259">
                  <c:v>44173</c:v>
                </c:pt>
                <c:pt idx="260">
                  <c:v>44172</c:v>
                </c:pt>
                <c:pt idx="261">
                  <c:v>44169</c:v>
                </c:pt>
                <c:pt idx="262">
                  <c:v>44168</c:v>
                </c:pt>
                <c:pt idx="263">
                  <c:v>44167</c:v>
                </c:pt>
                <c:pt idx="264">
                  <c:v>44166</c:v>
                </c:pt>
                <c:pt idx="265">
                  <c:v>44165</c:v>
                </c:pt>
                <c:pt idx="266">
                  <c:v>44162</c:v>
                </c:pt>
                <c:pt idx="267">
                  <c:v>44161</c:v>
                </c:pt>
                <c:pt idx="268">
                  <c:v>44160</c:v>
                </c:pt>
                <c:pt idx="269">
                  <c:v>44159</c:v>
                </c:pt>
                <c:pt idx="270">
                  <c:v>44158</c:v>
                </c:pt>
                <c:pt idx="271">
                  <c:v>44155</c:v>
                </c:pt>
                <c:pt idx="272">
                  <c:v>44154</c:v>
                </c:pt>
                <c:pt idx="273">
                  <c:v>44153</c:v>
                </c:pt>
                <c:pt idx="274">
                  <c:v>44152</c:v>
                </c:pt>
                <c:pt idx="275">
                  <c:v>44151</c:v>
                </c:pt>
                <c:pt idx="276">
                  <c:v>44148</c:v>
                </c:pt>
                <c:pt idx="277">
                  <c:v>44147</c:v>
                </c:pt>
                <c:pt idx="278">
                  <c:v>44146</c:v>
                </c:pt>
                <c:pt idx="279">
                  <c:v>44145</c:v>
                </c:pt>
                <c:pt idx="280">
                  <c:v>44144</c:v>
                </c:pt>
                <c:pt idx="281">
                  <c:v>44141</c:v>
                </c:pt>
                <c:pt idx="282">
                  <c:v>44140</c:v>
                </c:pt>
                <c:pt idx="283">
                  <c:v>44139</c:v>
                </c:pt>
                <c:pt idx="284">
                  <c:v>44138</c:v>
                </c:pt>
                <c:pt idx="285">
                  <c:v>44137</c:v>
                </c:pt>
                <c:pt idx="286">
                  <c:v>44134</c:v>
                </c:pt>
                <c:pt idx="287">
                  <c:v>44133</c:v>
                </c:pt>
                <c:pt idx="288">
                  <c:v>44132</c:v>
                </c:pt>
                <c:pt idx="289">
                  <c:v>44131</c:v>
                </c:pt>
                <c:pt idx="290">
                  <c:v>44130</c:v>
                </c:pt>
                <c:pt idx="291">
                  <c:v>44127</c:v>
                </c:pt>
                <c:pt idx="292">
                  <c:v>44126</c:v>
                </c:pt>
                <c:pt idx="293">
                  <c:v>44125</c:v>
                </c:pt>
                <c:pt idx="294">
                  <c:v>44124</c:v>
                </c:pt>
                <c:pt idx="295">
                  <c:v>44123</c:v>
                </c:pt>
                <c:pt idx="296">
                  <c:v>44120</c:v>
                </c:pt>
                <c:pt idx="297">
                  <c:v>44119</c:v>
                </c:pt>
                <c:pt idx="298">
                  <c:v>44118</c:v>
                </c:pt>
                <c:pt idx="299">
                  <c:v>44117</c:v>
                </c:pt>
                <c:pt idx="300">
                  <c:v>44116</c:v>
                </c:pt>
                <c:pt idx="301">
                  <c:v>44113</c:v>
                </c:pt>
                <c:pt idx="302">
                  <c:v>44112</c:v>
                </c:pt>
                <c:pt idx="303">
                  <c:v>44111</c:v>
                </c:pt>
                <c:pt idx="304">
                  <c:v>44110</c:v>
                </c:pt>
                <c:pt idx="305">
                  <c:v>44109</c:v>
                </c:pt>
                <c:pt idx="306">
                  <c:v>44106</c:v>
                </c:pt>
                <c:pt idx="307">
                  <c:v>44105</c:v>
                </c:pt>
                <c:pt idx="308">
                  <c:v>44104</c:v>
                </c:pt>
                <c:pt idx="309">
                  <c:v>44103</c:v>
                </c:pt>
                <c:pt idx="310">
                  <c:v>44102</c:v>
                </c:pt>
                <c:pt idx="311">
                  <c:v>44099</c:v>
                </c:pt>
                <c:pt idx="312">
                  <c:v>44098</c:v>
                </c:pt>
                <c:pt idx="313">
                  <c:v>44097</c:v>
                </c:pt>
                <c:pt idx="314">
                  <c:v>44096</c:v>
                </c:pt>
                <c:pt idx="315">
                  <c:v>44095</c:v>
                </c:pt>
                <c:pt idx="316">
                  <c:v>44092</c:v>
                </c:pt>
                <c:pt idx="317">
                  <c:v>44091</c:v>
                </c:pt>
                <c:pt idx="318">
                  <c:v>44090</c:v>
                </c:pt>
                <c:pt idx="319">
                  <c:v>44089</c:v>
                </c:pt>
                <c:pt idx="320">
                  <c:v>44088</c:v>
                </c:pt>
                <c:pt idx="321">
                  <c:v>44085</c:v>
                </c:pt>
                <c:pt idx="322">
                  <c:v>44084</c:v>
                </c:pt>
                <c:pt idx="323">
                  <c:v>44083</c:v>
                </c:pt>
                <c:pt idx="324">
                  <c:v>44082</c:v>
                </c:pt>
                <c:pt idx="325">
                  <c:v>44081</c:v>
                </c:pt>
                <c:pt idx="326">
                  <c:v>44078</c:v>
                </c:pt>
                <c:pt idx="327">
                  <c:v>44077</c:v>
                </c:pt>
                <c:pt idx="328">
                  <c:v>44076</c:v>
                </c:pt>
                <c:pt idx="329">
                  <c:v>44075</c:v>
                </c:pt>
                <c:pt idx="330">
                  <c:v>44074</c:v>
                </c:pt>
                <c:pt idx="331">
                  <c:v>44071</c:v>
                </c:pt>
                <c:pt idx="332">
                  <c:v>44070</c:v>
                </c:pt>
                <c:pt idx="333">
                  <c:v>44069</c:v>
                </c:pt>
                <c:pt idx="334">
                  <c:v>44068</c:v>
                </c:pt>
                <c:pt idx="335">
                  <c:v>44067</c:v>
                </c:pt>
                <c:pt idx="336">
                  <c:v>44064</c:v>
                </c:pt>
                <c:pt idx="337">
                  <c:v>44063</c:v>
                </c:pt>
                <c:pt idx="338">
                  <c:v>44062</c:v>
                </c:pt>
                <c:pt idx="339">
                  <c:v>44061</c:v>
                </c:pt>
                <c:pt idx="340">
                  <c:v>44060</c:v>
                </c:pt>
                <c:pt idx="341">
                  <c:v>44057</c:v>
                </c:pt>
                <c:pt idx="342">
                  <c:v>44056</c:v>
                </c:pt>
                <c:pt idx="343">
                  <c:v>44055</c:v>
                </c:pt>
                <c:pt idx="344">
                  <c:v>44054</c:v>
                </c:pt>
                <c:pt idx="345">
                  <c:v>44053</c:v>
                </c:pt>
                <c:pt idx="346">
                  <c:v>44050</c:v>
                </c:pt>
                <c:pt idx="347">
                  <c:v>44049</c:v>
                </c:pt>
                <c:pt idx="348">
                  <c:v>44048</c:v>
                </c:pt>
                <c:pt idx="349">
                  <c:v>44047</c:v>
                </c:pt>
                <c:pt idx="350">
                  <c:v>44046</c:v>
                </c:pt>
                <c:pt idx="351">
                  <c:v>44043</c:v>
                </c:pt>
                <c:pt idx="352">
                  <c:v>44042</c:v>
                </c:pt>
                <c:pt idx="353">
                  <c:v>44041</c:v>
                </c:pt>
                <c:pt idx="354">
                  <c:v>44040</c:v>
                </c:pt>
                <c:pt idx="355">
                  <c:v>44039</c:v>
                </c:pt>
                <c:pt idx="356">
                  <c:v>44036</c:v>
                </c:pt>
                <c:pt idx="357">
                  <c:v>44035</c:v>
                </c:pt>
                <c:pt idx="358">
                  <c:v>44034</c:v>
                </c:pt>
                <c:pt idx="359">
                  <c:v>44033</c:v>
                </c:pt>
                <c:pt idx="360">
                  <c:v>44032</c:v>
                </c:pt>
                <c:pt idx="361">
                  <c:v>44029</c:v>
                </c:pt>
                <c:pt idx="362">
                  <c:v>44028</c:v>
                </c:pt>
                <c:pt idx="363">
                  <c:v>44027</c:v>
                </c:pt>
                <c:pt idx="364">
                  <c:v>44026</c:v>
                </c:pt>
                <c:pt idx="365">
                  <c:v>44025</c:v>
                </c:pt>
                <c:pt idx="366">
                  <c:v>44022</c:v>
                </c:pt>
                <c:pt idx="367">
                  <c:v>44021</c:v>
                </c:pt>
                <c:pt idx="368">
                  <c:v>44020</c:v>
                </c:pt>
                <c:pt idx="369">
                  <c:v>44019</c:v>
                </c:pt>
                <c:pt idx="370">
                  <c:v>44018</c:v>
                </c:pt>
                <c:pt idx="371">
                  <c:v>44015</c:v>
                </c:pt>
                <c:pt idx="372">
                  <c:v>44014</c:v>
                </c:pt>
                <c:pt idx="373">
                  <c:v>44013</c:v>
                </c:pt>
                <c:pt idx="374">
                  <c:v>44012</c:v>
                </c:pt>
                <c:pt idx="375">
                  <c:v>44011</c:v>
                </c:pt>
                <c:pt idx="376">
                  <c:v>44008</c:v>
                </c:pt>
                <c:pt idx="377">
                  <c:v>44007</c:v>
                </c:pt>
                <c:pt idx="378">
                  <c:v>44006</c:v>
                </c:pt>
                <c:pt idx="379">
                  <c:v>44005</c:v>
                </c:pt>
                <c:pt idx="380">
                  <c:v>44004</c:v>
                </c:pt>
                <c:pt idx="381">
                  <c:v>44001</c:v>
                </c:pt>
                <c:pt idx="382">
                  <c:v>44000</c:v>
                </c:pt>
                <c:pt idx="383">
                  <c:v>43999</c:v>
                </c:pt>
                <c:pt idx="384">
                  <c:v>43998</c:v>
                </c:pt>
                <c:pt idx="385">
                  <c:v>43997</c:v>
                </c:pt>
                <c:pt idx="386">
                  <c:v>43994</c:v>
                </c:pt>
                <c:pt idx="387">
                  <c:v>43993</c:v>
                </c:pt>
                <c:pt idx="388">
                  <c:v>43992</c:v>
                </c:pt>
                <c:pt idx="389">
                  <c:v>43991</c:v>
                </c:pt>
                <c:pt idx="390">
                  <c:v>43990</c:v>
                </c:pt>
                <c:pt idx="391">
                  <c:v>43987</c:v>
                </c:pt>
                <c:pt idx="392">
                  <c:v>43986</c:v>
                </c:pt>
                <c:pt idx="393">
                  <c:v>43985</c:v>
                </c:pt>
                <c:pt idx="394">
                  <c:v>43984</c:v>
                </c:pt>
                <c:pt idx="395">
                  <c:v>43983</c:v>
                </c:pt>
                <c:pt idx="396">
                  <c:v>43980</c:v>
                </c:pt>
                <c:pt idx="397">
                  <c:v>43979</c:v>
                </c:pt>
                <c:pt idx="398">
                  <c:v>43978</c:v>
                </c:pt>
                <c:pt idx="399">
                  <c:v>43977</c:v>
                </c:pt>
                <c:pt idx="400">
                  <c:v>43973</c:v>
                </c:pt>
                <c:pt idx="401">
                  <c:v>43972</c:v>
                </c:pt>
                <c:pt idx="402">
                  <c:v>43971</c:v>
                </c:pt>
                <c:pt idx="403">
                  <c:v>43970</c:v>
                </c:pt>
                <c:pt idx="404">
                  <c:v>43969</c:v>
                </c:pt>
                <c:pt idx="405">
                  <c:v>43966</c:v>
                </c:pt>
                <c:pt idx="406">
                  <c:v>43965</c:v>
                </c:pt>
                <c:pt idx="407">
                  <c:v>43964</c:v>
                </c:pt>
                <c:pt idx="408">
                  <c:v>43963</c:v>
                </c:pt>
                <c:pt idx="409">
                  <c:v>43962</c:v>
                </c:pt>
                <c:pt idx="410">
                  <c:v>43959</c:v>
                </c:pt>
                <c:pt idx="411">
                  <c:v>43958</c:v>
                </c:pt>
                <c:pt idx="412">
                  <c:v>43957</c:v>
                </c:pt>
                <c:pt idx="413">
                  <c:v>43956</c:v>
                </c:pt>
                <c:pt idx="414">
                  <c:v>43955</c:v>
                </c:pt>
                <c:pt idx="415">
                  <c:v>43952</c:v>
                </c:pt>
                <c:pt idx="416">
                  <c:v>43951</c:v>
                </c:pt>
                <c:pt idx="417">
                  <c:v>43950</c:v>
                </c:pt>
                <c:pt idx="418">
                  <c:v>43949</c:v>
                </c:pt>
                <c:pt idx="419">
                  <c:v>43948</c:v>
                </c:pt>
                <c:pt idx="420">
                  <c:v>43945</c:v>
                </c:pt>
                <c:pt idx="421">
                  <c:v>43944</c:v>
                </c:pt>
                <c:pt idx="422">
                  <c:v>43943</c:v>
                </c:pt>
                <c:pt idx="423">
                  <c:v>43942</c:v>
                </c:pt>
                <c:pt idx="424">
                  <c:v>43941</c:v>
                </c:pt>
                <c:pt idx="425">
                  <c:v>43938</c:v>
                </c:pt>
                <c:pt idx="426">
                  <c:v>43937</c:v>
                </c:pt>
                <c:pt idx="427">
                  <c:v>43936</c:v>
                </c:pt>
                <c:pt idx="428">
                  <c:v>43935</c:v>
                </c:pt>
                <c:pt idx="429">
                  <c:v>43934</c:v>
                </c:pt>
                <c:pt idx="430">
                  <c:v>43930</c:v>
                </c:pt>
                <c:pt idx="431">
                  <c:v>43929</c:v>
                </c:pt>
                <c:pt idx="432">
                  <c:v>43928</c:v>
                </c:pt>
                <c:pt idx="433">
                  <c:v>43927</c:v>
                </c:pt>
                <c:pt idx="434">
                  <c:v>43924</c:v>
                </c:pt>
                <c:pt idx="435">
                  <c:v>43923</c:v>
                </c:pt>
                <c:pt idx="436">
                  <c:v>43922</c:v>
                </c:pt>
                <c:pt idx="437">
                  <c:v>43921</c:v>
                </c:pt>
                <c:pt idx="438">
                  <c:v>43920</c:v>
                </c:pt>
                <c:pt idx="439">
                  <c:v>43917</c:v>
                </c:pt>
                <c:pt idx="440">
                  <c:v>43916</c:v>
                </c:pt>
                <c:pt idx="441">
                  <c:v>43915</c:v>
                </c:pt>
                <c:pt idx="442">
                  <c:v>43914</c:v>
                </c:pt>
                <c:pt idx="443">
                  <c:v>43913</c:v>
                </c:pt>
                <c:pt idx="444">
                  <c:v>43910</c:v>
                </c:pt>
                <c:pt idx="445">
                  <c:v>43909</c:v>
                </c:pt>
                <c:pt idx="446">
                  <c:v>43908</c:v>
                </c:pt>
                <c:pt idx="447">
                  <c:v>43907</c:v>
                </c:pt>
                <c:pt idx="448">
                  <c:v>43906</c:v>
                </c:pt>
                <c:pt idx="449">
                  <c:v>43903</c:v>
                </c:pt>
                <c:pt idx="450">
                  <c:v>43902</c:v>
                </c:pt>
                <c:pt idx="451">
                  <c:v>43901</c:v>
                </c:pt>
                <c:pt idx="452">
                  <c:v>43900</c:v>
                </c:pt>
                <c:pt idx="453">
                  <c:v>43899</c:v>
                </c:pt>
                <c:pt idx="454">
                  <c:v>43896</c:v>
                </c:pt>
                <c:pt idx="455">
                  <c:v>43895</c:v>
                </c:pt>
                <c:pt idx="456">
                  <c:v>43894</c:v>
                </c:pt>
                <c:pt idx="457">
                  <c:v>43893</c:v>
                </c:pt>
                <c:pt idx="458">
                  <c:v>43892</c:v>
                </c:pt>
                <c:pt idx="459">
                  <c:v>43889</c:v>
                </c:pt>
                <c:pt idx="460">
                  <c:v>43888</c:v>
                </c:pt>
                <c:pt idx="461">
                  <c:v>43887</c:v>
                </c:pt>
                <c:pt idx="462">
                  <c:v>43886</c:v>
                </c:pt>
                <c:pt idx="463">
                  <c:v>43885</c:v>
                </c:pt>
                <c:pt idx="464">
                  <c:v>43882</c:v>
                </c:pt>
                <c:pt idx="465">
                  <c:v>43881</c:v>
                </c:pt>
                <c:pt idx="466">
                  <c:v>43880</c:v>
                </c:pt>
                <c:pt idx="467">
                  <c:v>43879</c:v>
                </c:pt>
                <c:pt idx="468">
                  <c:v>43875</c:v>
                </c:pt>
                <c:pt idx="469">
                  <c:v>43874</c:v>
                </c:pt>
                <c:pt idx="470">
                  <c:v>43873</c:v>
                </c:pt>
                <c:pt idx="471">
                  <c:v>43872</c:v>
                </c:pt>
                <c:pt idx="472">
                  <c:v>43871</c:v>
                </c:pt>
                <c:pt idx="473">
                  <c:v>43868</c:v>
                </c:pt>
                <c:pt idx="474">
                  <c:v>43867</c:v>
                </c:pt>
                <c:pt idx="475">
                  <c:v>43866</c:v>
                </c:pt>
                <c:pt idx="476">
                  <c:v>43865</c:v>
                </c:pt>
                <c:pt idx="477">
                  <c:v>43864</c:v>
                </c:pt>
                <c:pt idx="478">
                  <c:v>43861</c:v>
                </c:pt>
                <c:pt idx="479">
                  <c:v>43860</c:v>
                </c:pt>
                <c:pt idx="480">
                  <c:v>43859</c:v>
                </c:pt>
                <c:pt idx="481">
                  <c:v>43858</c:v>
                </c:pt>
                <c:pt idx="482">
                  <c:v>43857</c:v>
                </c:pt>
                <c:pt idx="483">
                  <c:v>43854</c:v>
                </c:pt>
                <c:pt idx="484">
                  <c:v>43853</c:v>
                </c:pt>
                <c:pt idx="485">
                  <c:v>43852</c:v>
                </c:pt>
                <c:pt idx="486">
                  <c:v>43851</c:v>
                </c:pt>
                <c:pt idx="487">
                  <c:v>43847</c:v>
                </c:pt>
                <c:pt idx="488">
                  <c:v>43846</c:v>
                </c:pt>
                <c:pt idx="489">
                  <c:v>43845</c:v>
                </c:pt>
                <c:pt idx="490">
                  <c:v>43844</c:v>
                </c:pt>
                <c:pt idx="491">
                  <c:v>43843</c:v>
                </c:pt>
                <c:pt idx="492">
                  <c:v>43840</c:v>
                </c:pt>
                <c:pt idx="493">
                  <c:v>43839</c:v>
                </c:pt>
                <c:pt idx="494">
                  <c:v>43838</c:v>
                </c:pt>
                <c:pt idx="495">
                  <c:v>43837</c:v>
                </c:pt>
                <c:pt idx="496">
                  <c:v>43836</c:v>
                </c:pt>
                <c:pt idx="497">
                  <c:v>43833</c:v>
                </c:pt>
                <c:pt idx="498">
                  <c:v>43832</c:v>
                </c:pt>
                <c:pt idx="499">
                  <c:v>43830</c:v>
                </c:pt>
                <c:pt idx="500">
                  <c:v>43829</c:v>
                </c:pt>
                <c:pt idx="501">
                  <c:v>43826</c:v>
                </c:pt>
                <c:pt idx="502">
                  <c:v>43825</c:v>
                </c:pt>
                <c:pt idx="503">
                  <c:v>43823</c:v>
                </c:pt>
                <c:pt idx="504">
                  <c:v>43822</c:v>
                </c:pt>
                <c:pt idx="505">
                  <c:v>43819</c:v>
                </c:pt>
                <c:pt idx="506">
                  <c:v>43818</c:v>
                </c:pt>
                <c:pt idx="507">
                  <c:v>43817</c:v>
                </c:pt>
                <c:pt idx="508">
                  <c:v>43816</c:v>
                </c:pt>
                <c:pt idx="509">
                  <c:v>43815</c:v>
                </c:pt>
                <c:pt idx="510">
                  <c:v>43812</c:v>
                </c:pt>
                <c:pt idx="511">
                  <c:v>43811</c:v>
                </c:pt>
                <c:pt idx="512">
                  <c:v>43810</c:v>
                </c:pt>
                <c:pt idx="513">
                  <c:v>43809</c:v>
                </c:pt>
                <c:pt idx="514">
                  <c:v>43808</c:v>
                </c:pt>
                <c:pt idx="515">
                  <c:v>43805</c:v>
                </c:pt>
                <c:pt idx="516">
                  <c:v>43804</c:v>
                </c:pt>
                <c:pt idx="517">
                  <c:v>43803</c:v>
                </c:pt>
                <c:pt idx="518">
                  <c:v>43802</c:v>
                </c:pt>
                <c:pt idx="519">
                  <c:v>43801</c:v>
                </c:pt>
                <c:pt idx="520">
                  <c:v>43796</c:v>
                </c:pt>
                <c:pt idx="521">
                  <c:v>43795</c:v>
                </c:pt>
                <c:pt idx="522">
                  <c:v>43794</c:v>
                </c:pt>
                <c:pt idx="523">
                  <c:v>43791</c:v>
                </c:pt>
                <c:pt idx="524">
                  <c:v>43790</c:v>
                </c:pt>
                <c:pt idx="525">
                  <c:v>43789</c:v>
                </c:pt>
                <c:pt idx="526">
                  <c:v>43788</c:v>
                </c:pt>
                <c:pt idx="527">
                  <c:v>43787</c:v>
                </c:pt>
                <c:pt idx="528">
                  <c:v>43784</c:v>
                </c:pt>
                <c:pt idx="529">
                  <c:v>43783</c:v>
                </c:pt>
                <c:pt idx="530">
                  <c:v>43782</c:v>
                </c:pt>
                <c:pt idx="531">
                  <c:v>43781</c:v>
                </c:pt>
                <c:pt idx="532">
                  <c:v>43780</c:v>
                </c:pt>
                <c:pt idx="533">
                  <c:v>43777</c:v>
                </c:pt>
                <c:pt idx="534">
                  <c:v>43776</c:v>
                </c:pt>
                <c:pt idx="535">
                  <c:v>43775</c:v>
                </c:pt>
                <c:pt idx="536">
                  <c:v>43774</c:v>
                </c:pt>
                <c:pt idx="537">
                  <c:v>43773</c:v>
                </c:pt>
                <c:pt idx="538">
                  <c:v>43770</c:v>
                </c:pt>
                <c:pt idx="539">
                  <c:v>43769</c:v>
                </c:pt>
                <c:pt idx="540">
                  <c:v>43768</c:v>
                </c:pt>
                <c:pt idx="541">
                  <c:v>43767</c:v>
                </c:pt>
                <c:pt idx="542">
                  <c:v>43766</c:v>
                </c:pt>
                <c:pt idx="543">
                  <c:v>43763</c:v>
                </c:pt>
                <c:pt idx="544">
                  <c:v>43762</c:v>
                </c:pt>
                <c:pt idx="545">
                  <c:v>43761</c:v>
                </c:pt>
                <c:pt idx="546">
                  <c:v>43760</c:v>
                </c:pt>
                <c:pt idx="547">
                  <c:v>43759</c:v>
                </c:pt>
                <c:pt idx="548">
                  <c:v>43756</c:v>
                </c:pt>
                <c:pt idx="549">
                  <c:v>43755</c:v>
                </c:pt>
                <c:pt idx="550">
                  <c:v>43754</c:v>
                </c:pt>
                <c:pt idx="551">
                  <c:v>43753</c:v>
                </c:pt>
                <c:pt idx="552">
                  <c:v>43752</c:v>
                </c:pt>
                <c:pt idx="553">
                  <c:v>43749</c:v>
                </c:pt>
                <c:pt idx="554">
                  <c:v>43748</c:v>
                </c:pt>
                <c:pt idx="555">
                  <c:v>43747</c:v>
                </c:pt>
                <c:pt idx="556">
                  <c:v>43746</c:v>
                </c:pt>
                <c:pt idx="557">
                  <c:v>43745</c:v>
                </c:pt>
                <c:pt idx="558">
                  <c:v>43742</c:v>
                </c:pt>
                <c:pt idx="559">
                  <c:v>43741</c:v>
                </c:pt>
                <c:pt idx="560">
                  <c:v>43740</c:v>
                </c:pt>
                <c:pt idx="561">
                  <c:v>43739</c:v>
                </c:pt>
                <c:pt idx="562">
                  <c:v>43738</c:v>
                </c:pt>
                <c:pt idx="563">
                  <c:v>43735</c:v>
                </c:pt>
                <c:pt idx="564">
                  <c:v>43734</c:v>
                </c:pt>
                <c:pt idx="565">
                  <c:v>43733</c:v>
                </c:pt>
                <c:pt idx="566">
                  <c:v>43732</c:v>
                </c:pt>
                <c:pt idx="567">
                  <c:v>43731</c:v>
                </c:pt>
                <c:pt idx="568">
                  <c:v>43728</c:v>
                </c:pt>
                <c:pt idx="569">
                  <c:v>43727</c:v>
                </c:pt>
                <c:pt idx="570">
                  <c:v>43726</c:v>
                </c:pt>
                <c:pt idx="571">
                  <c:v>43725</c:v>
                </c:pt>
                <c:pt idx="572">
                  <c:v>43724</c:v>
                </c:pt>
                <c:pt idx="573">
                  <c:v>43721</c:v>
                </c:pt>
                <c:pt idx="574">
                  <c:v>43720</c:v>
                </c:pt>
                <c:pt idx="575">
                  <c:v>43719</c:v>
                </c:pt>
                <c:pt idx="576">
                  <c:v>43718</c:v>
                </c:pt>
                <c:pt idx="577">
                  <c:v>43717</c:v>
                </c:pt>
                <c:pt idx="578">
                  <c:v>43714</c:v>
                </c:pt>
                <c:pt idx="579">
                  <c:v>43713</c:v>
                </c:pt>
                <c:pt idx="580">
                  <c:v>43712</c:v>
                </c:pt>
                <c:pt idx="581">
                  <c:v>43711</c:v>
                </c:pt>
                <c:pt idx="582">
                  <c:v>43710</c:v>
                </c:pt>
                <c:pt idx="583">
                  <c:v>43707</c:v>
                </c:pt>
                <c:pt idx="584">
                  <c:v>43706</c:v>
                </c:pt>
                <c:pt idx="585">
                  <c:v>43705</c:v>
                </c:pt>
                <c:pt idx="586">
                  <c:v>43704</c:v>
                </c:pt>
                <c:pt idx="587">
                  <c:v>43703</c:v>
                </c:pt>
                <c:pt idx="588">
                  <c:v>43700</c:v>
                </c:pt>
                <c:pt idx="589">
                  <c:v>43699</c:v>
                </c:pt>
                <c:pt idx="590">
                  <c:v>43698</c:v>
                </c:pt>
                <c:pt idx="591">
                  <c:v>43697</c:v>
                </c:pt>
                <c:pt idx="592">
                  <c:v>43696</c:v>
                </c:pt>
                <c:pt idx="593">
                  <c:v>43693</c:v>
                </c:pt>
                <c:pt idx="594">
                  <c:v>43692</c:v>
                </c:pt>
                <c:pt idx="595">
                  <c:v>43691</c:v>
                </c:pt>
                <c:pt idx="596">
                  <c:v>43690</c:v>
                </c:pt>
                <c:pt idx="597">
                  <c:v>43689</c:v>
                </c:pt>
                <c:pt idx="598">
                  <c:v>43686</c:v>
                </c:pt>
                <c:pt idx="599">
                  <c:v>43685</c:v>
                </c:pt>
                <c:pt idx="600">
                  <c:v>43684</c:v>
                </c:pt>
                <c:pt idx="601">
                  <c:v>43683</c:v>
                </c:pt>
                <c:pt idx="602">
                  <c:v>43682</c:v>
                </c:pt>
                <c:pt idx="603">
                  <c:v>43679</c:v>
                </c:pt>
                <c:pt idx="604">
                  <c:v>43678</c:v>
                </c:pt>
                <c:pt idx="605">
                  <c:v>43677</c:v>
                </c:pt>
                <c:pt idx="606">
                  <c:v>43676</c:v>
                </c:pt>
                <c:pt idx="607">
                  <c:v>43675</c:v>
                </c:pt>
                <c:pt idx="608">
                  <c:v>43672</c:v>
                </c:pt>
                <c:pt idx="609">
                  <c:v>43671</c:v>
                </c:pt>
                <c:pt idx="610">
                  <c:v>43670</c:v>
                </c:pt>
                <c:pt idx="611">
                  <c:v>43669</c:v>
                </c:pt>
                <c:pt idx="612">
                  <c:v>43668</c:v>
                </c:pt>
                <c:pt idx="613">
                  <c:v>43665</c:v>
                </c:pt>
                <c:pt idx="614">
                  <c:v>43664</c:v>
                </c:pt>
                <c:pt idx="615">
                  <c:v>43663</c:v>
                </c:pt>
                <c:pt idx="616">
                  <c:v>43662</c:v>
                </c:pt>
                <c:pt idx="617">
                  <c:v>43661</c:v>
                </c:pt>
                <c:pt idx="618">
                  <c:v>43658</c:v>
                </c:pt>
                <c:pt idx="619">
                  <c:v>43657</c:v>
                </c:pt>
                <c:pt idx="620">
                  <c:v>43656</c:v>
                </c:pt>
                <c:pt idx="621">
                  <c:v>43655</c:v>
                </c:pt>
                <c:pt idx="622">
                  <c:v>43654</c:v>
                </c:pt>
                <c:pt idx="623">
                  <c:v>43651</c:v>
                </c:pt>
                <c:pt idx="624">
                  <c:v>43650</c:v>
                </c:pt>
                <c:pt idx="625">
                  <c:v>43649</c:v>
                </c:pt>
                <c:pt idx="626">
                  <c:v>43648</c:v>
                </c:pt>
                <c:pt idx="627">
                  <c:v>43647</c:v>
                </c:pt>
                <c:pt idx="628">
                  <c:v>43644</c:v>
                </c:pt>
                <c:pt idx="629">
                  <c:v>43643</c:v>
                </c:pt>
                <c:pt idx="630">
                  <c:v>43642</c:v>
                </c:pt>
                <c:pt idx="631">
                  <c:v>43641</c:v>
                </c:pt>
                <c:pt idx="632">
                  <c:v>43640</c:v>
                </c:pt>
                <c:pt idx="633">
                  <c:v>43637</c:v>
                </c:pt>
                <c:pt idx="634">
                  <c:v>43636</c:v>
                </c:pt>
                <c:pt idx="635">
                  <c:v>43635</c:v>
                </c:pt>
                <c:pt idx="636">
                  <c:v>43634</c:v>
                </c:pt>
                <c:pt idx="637">
                  <c:v>43633</c:v>
                </c:pt>
                <c:pt idx="638">
                  <c:v>43630</c:v>
                </c:pt>
                <c:pt idx="639">
                  <c:v>43629</c:v>
                </c:pt>
                <c:pt idx="640">
                  <c:v>43628</c:v>
                </c:pt>
                <c:pt idx="641">
                  <c:v>43627</c:v>
                </c:pt>
                <c:pt idx="642">
                  <c:v>43626</c:v>
                </c:pt>
                <c:pt idx="643">
                  <c:v>43623</c:v>
                </c:pt>
                <c:pt idx="644">
                  <c:v>43622</c:v>
                </c:pt>
                <c:pt idx="645">
                  <c:v>43621</c:v>
                </c:pt>
                <c:pt idx="646">
                  <c:v>43620</c:v>
                </c:pt>
                <c:pt idx="647">
                  <c:v>43619</c:v>
                </c:pt>
                <c:pt idx="648">
                  <c:v>43616</c:v>
                </c:pt>
                <c:pt idx="649">
                  <c:v>43615</c:v>
                </c:pt>
                <c:pt idx="650">
                  <c:v>43614</c:v>
                </c:pt>
                <c:pt idx="651">
                  <c:v>43613</c:v>
                </c:pt>
                <c:pt idx="652">
                  <c:v>43612</c:v>
                </c:pt>
                <c:pt idx="653">
                  <c:v>43609</c:v>
                </c:pt>
                <c:pt idx="654">
                  <c:v>43608</c:v>
                </c:pt>
                <c:pt idx="655">
                  <c:v>43607</c:v>
                </c:pt>
                <c:pt idx="656">
                  <c:v>43606</c:v>
                </c:pt>
                <c:pt idx="657">
                  <c:v>43605</c:v>
                </c:pt>
                <c:pt idx="658">
                  <c:v>43602</c:v>
                </c:pt>
                <c:pt idx="659">
                  <c:v>43601</c:v>
                </c:pt>
                <c:pt idx="660">
                  <c:v>43600</c:v>
                </c:pt>
                <c:pt idx="661">
                  <c:v>43599</c:v>
                </c:pt>
                <c:pt idx="662">
                  <c:v>43598</c:v>
                </c:pt>
                <c:pt idx="663">
                  <c:v>43595</c:v>
                </c:pt>
                <c:pt idx="664">
                  <c:v>43594</c:v>
                </c:pt>
                <c:pt idx="665">
                  <c:v>43593</c:v>
                </c:pt>
                <c:pt idx="666">
                  <c:v>43592</c:v>
                </c:pt>
                <c:pt idx="667">
                  <c:v>43591</c:v>
                </c:pt>
                <c:pt idx="668">
                  <c:v>43588</c:v>
                </c:pt>
                <c:pt idx="669">
                  <c:v>43587</c:v>
                </c:pt>
                <c:pt idx="670">
                  <c:v>43586</c:v>
                </c:pt>
                <c:pt idx="671">
                  <c:v>43585</c:v>
                </c:pt>
                <c:pt idx="672">
                  <c:v>43584</c:v>
                </c:pt>
                <c:pt idx="673">
                  <c:v>43581</c:v>
                </c:pt>
                <c:pt idx="674">
                  <c:v>43580</c:v>
                </c:pt>
                <c:pt idx="675">
                  <c:v>43579</c:v>
                </c:pt>
                <c:pt idx="676">
                  <c:v>43578</c:v>
                </c:pt>
                <c:pt idx="677">
                  <c:v>43577</c:v>
                </c:pt>
                <c:pt idx="678">
                  <c:v>43574</c:v>
                </c:pt>
                <c:pt idx="679">
                  <c:v>43573</c:v>
                </c:pt>
                <c:pt idx="680">
                  <c:v>43572</c:v>
                </c:pt>
                <c:pt idx="681">
                  <c:v>43571</c:v>
                </c:pt>
                <c:pt idx="682">
                  <c:v>43570</c:v>
                </c:pt>
                <c:pt idx="683">
                  <c:v>43567</c:v>
                </c:pt>
                <c:pt idx="684">
                  <c:v>43566</c:v>
                </c:pt>
                <c:pt idx="685">
                  <c:v>43565</c:v>
                </c:pt>
                <c:pt idx="686">
                  <c:v>43564</c:v>
                </c:pt>
                <c:pt idx="687">
                  <c:v>43563</c:v>
                </c:pt>
                <c:pt idx="688">
                  <c:v>43560</c:v>
                </c:pt>
                <c:pt idx="689">
                  <c:v>43559</c:v>
                </c:pt>
                <c:pt idx="690">
                  <c:v>43558</c:v>
                </c:pt>
                <c:pt idx="691">
                  <c:v>43557</c:v>
                </c:pt>
                <c:pt idx="692">
                  <c:v>43556</c:v>
                </c:pt>
                <c:pt idx="693">
                  <c:v>43553</c:v>
                </c:pt>
                <c:pt idx="694">
                  <c:v>43552</c:v>
                </c:pt>
                <c:pt idx="695">
                  <c:v>43551</c:v>
                </c:pt>
                <c:pt idx="696">
                  <c:v>43550</c:v>
                </c:pt>
                <c:pt idx="697">
                  <c:v>43549</c:v>
                </c:pt>
                <c:pt idx="698">
                  <c:v>43546</c:v>
                </c:pt>
                <c:pt idx="699">
                  <c:v>43545</c:v>
                </c:pt>
                <c:pt idx="700">
                  <c:v>43544</c:v>
                </c:pt>
                <c:pt idx="701">
                  <c:v>43543</c:v>
                </c:pt>
                <c:pt idx="702">
                  <c:v>43542</c:v>
                </c:pt>
                <c:pt idx="703">
                  <c:v>43539</c:v>
                </c:pt>
                <c:pt idx="704">
                  <c:v>43538</c:v>
                </c:pt>
                <c:pt idx="705">
                  <c:v>43537</c:v>
                </c:pt>
                <c:pt idx="706">
                  <c:v>43536</c:v>
                </c:pt>
                <c:pt idx="707">
                  <c:v>43535</c:v>
                </c:pt>
                <c:pt idx="708">
                  <c:v>43532</c:v>
                </c:pt>
                <c:pt idx="709">
                  <c:v>43531</c:v>
                </c:pt>
                <c:pt idx="710">
                  <c:v>43530</c:v>
                </c:pt>
                <c:pt idx="711">
                  <c:v>43529</c:v>
                </c:pt>
                <c:pt idx="712">
                  <c:v>43528</c:v>
                </c:pt>
                <c:pt idx="713">
                  <c:v>43525</c:v>
                </c:pt>
                <c:pt idx="714">
                  <c:v>43524</c:v>
                </c:pt>
                <c:pt idx="715">
                  <c:v>43523</c:v>
                </c:pt>
                <c:pt idx="716">
                  <c:v>43522</c:v>
                </c:pt>
                <c:pt idx="717">
                  <c:v>43521</c:v>
                </c:pt>
                <c:pt idx="718">
                  <c:v>43518</c:v>
                </c:pt>
                <c:pt idx="719">
                  <c:v>43517</c:v>
                </c:pt>
                <c:pt idx="720">
                  <c:v>43516</c:v>
                </c:pt>
                <c:pt idx="721">
                  <c:v>43515</c:v>
                </c:pt>
                <c:pt idx="722">
                  <c:v>43514</c:v>
                </c:pt>
                <c:pt idx="723">
                  <c:v>43511</c:v>
                </c:pt>
                <c:pt idx="724">
                  <c:v>43510</c:v>
                </c:pt>
                <c:pt idx="725">
                  <c:v>43509</c:v>
                </c:pt>
                <c:pt idx="726">
                  <c:v>43508</c:v>
                </c:pt>
                <c:pt idx="727">
                  <c:v>43507</c:v>
                </c:pt>
                <c:pt idx="728">
                  <c:v>43504</c:v>
                </c:pt>
                <c:pt idx="729">
                  <c:v>43503</c:v>
                </c:pt>
                <c:pt idx="730">
                  <c:v>43502</c:v>
                </c:pt>
                <c:pt idx="731">
                  <c:v>43501</c:v>
                </c:pt>
                <c:pt idx="732">
                  <c:v>43500</c:v>
                </c:pt>
                <c:pt idx="733">
                  <c:v>43497</c:v>
                </c:pt>
                <c:pt idx="734">
                  <c:v>43496</c:v>
                </c:pt>
                <c:pt idx="735">
                  <c:v>43495</c:v>
                </c:pt>
                <c:pt idx="736">
                  <c:v>43494</c:v>
                </c:pt>
                <c:pt idx="737">
                  <c:v>43493</c:v>
                </c:pt>
                <c:pt idx="738">
                  <c:v>43490</c:v>
                </c:pt>
                <c:pt idx="739">
                  <c:v>43489</c:v>
                </c:pt>
                <c:pt idx="740">
                  <c:v>43488</c:v>
                </c:pt>
                <c:pt idx="741">
                  <c:v>43487</c:v>
                </c:pt>
                <c:pt idx="742">
                  <c:v>43486</c:v>
                </c:pt>
                <c:pt idx="743">
                  <c:v>43483</c:v>
                </c:pt>
                <c:pt idx="744">
                  <c:v>43482</c:v>
                </c:pt>
                <c:pt idx="745">
                  <c:v>43481</c:v>
                </c:pt>
                <c:pt idx="746">
                  <c:v>43480</c:v>
                </c:pt>
                <c:pt idx="747">
                  <c:v>43479</c:v>
                </c:pt>
                <c:pt idx="748">
                  <c:v>43476</c:v>
                </c:pt>
                <c:pt idx="749">
                  <c:v>43475</c:v>
                </c:pt>
                <c:pt idx="750">
                  <c:v>43474</c:v>
                </c:pt>
                <c:pt idx="751">
                  <c:v>43473</c:v>
                </c:pt>
                <c:pt idx="752">
                  <c:v>43472</c:v>
                </c:pt>
                <c:pt idx="753">
                  <c:v>43469</c:v>
                </c:pt>
                <c:pt idx="754">
                  <c:v>43468</c:v>
                </c:pt>
                <c:pt idx="755">
                  <c:v>43467</c:v>
                </c:pt>
                <c:pt idx="756">
                  <c:v>43462</c:v>
                </c:pt>
                <c:pt idx="757">
                  <c:v>43461</c:v>
                </c:pt>
                <c:pt idx="758">
                  <c:v>43460</c:v>
                </c:pt>
                <c:pt idx="759">
                  <c:v>43455</c:v>
                </c:pt>
                <c:pt idx="760">
                  <c:v>43454</c:v>
                </c:pt>
                <c:pt idx="761">
                  <c:v>43453</c:v>
                </c:pt>
                <c:pt idx="762">
                  <c:v>43452</c:v>
                </c:pt>
                <c:pt idx="763">
                  <c:v>43451</c:v>
                </c:pt>
                <c:pt idx="764">
                  <c:v>43448</c:v>
                </c:pt>
                <c:pt idx="765">
                  <c:v>43447</c:v>
                </c:pt>
                <c:pt idx="766">
                  <c:v>43446</c:v>
                </c:pt>
                <c:pt idx="767">
                  <c:v>43445</c:v>
                </c:pt>
                <c:pt idx="768">
                  <c:v>43444</c:v>
                </c:pt>
                <c:pt idx="769">
                  <c:v>43441</c:v>
                </c:pt>
                <c:pt idx="770">
                  <c:v>43440</c:v>
                </c:pt>
                <c:pt idx="771">
                  <c:v>43439</c:v>
                </c:pt>
                <c:pt idx="772">
                  <c:v>43438</c:v>
                </c:pt>
                <c:pt idx="773">
                  <c:v>43437</c:v>
                </c:pt>
                <c:pt idx="774">
                  <c:v>43434</c:v>
                </c:pt>
                <c:pt idx="775">
                  <c:v>43433</c:v>
                </c:pt>
                <c:pt idx="776">
                  <c:v>43432</c:v>
                </c:pt>
                <c:pt idx="777">
                  <c:v>43431</c:v>
                </c:pt>
                <c:pt idx="778">
                  <c:v>43430</c:v>
                </c:pt>
                <c:pt idx="779">
                  <c:v>43425</c:v>
                </c:pt>
                <c:pt idx="780">
                  <c:v>43424</c:v>
                </c:pt>
                <c:pt idx="781">
                  <c:v>43423</c:v>
                </c:pt>
                <c:pt idx="782">
                  <c:v>43420</c:v>
                </c:pt>
                <c:pt idx="783">
                  <c:v>43419</c:v>
                </c:pt>
                <c:pt idx="784">
                  <c:v>43418</c:v>
                </c:pt>
                <c:pt idx="785">
                  <c:v>43417</c:v>
                </c:pt>
                <c:pt idx="786">
                  <c:v>43416</c:v>
                </c:pt>
                <c:pt idx="787">
                  <c:v>43413</c:v>
                </c:pt>
                <c:pt idx="788">
                  <c:v>43412</c:v>
                </c:pt>
                <c:pt idx="789">
                  <c:v>43411</c:v>
                </c:pt>
                <c:pt idx="790">
                  <c:v>43410</c:v>
                </c:pt>
                <c:pt idx="791">
                  <c:v>43409</c:v>
                </c:pt>
                <c:pt idx="792">
                  <c:v>43406</c:v>
                </c:pt>
                <c:pt idx="793">
                  <c:v>43405</c:v>
                </c:pt>
                <c:pt idx="794">
                  <c:v>43404</c:v>
                </c:pt>
                <c:pt idx="795">
                  <c:v>43403</c:v>
                </c:pt>
                <c:pt idx="796">
                  <c:v>43402</c:v>
                </c:pt>
                <c:pt idx="797">
                  <c:v>43399</c:v>
                </c:pt>
                <c:pt idx="798">
                  <c:v>43398</c:v>
                </c:pt>
                <c:pt idx="799">
                  <c:v>43397</c:v>
                </c:pt>
                <c:pt idx="800">
                  <c:v>43396</c:v>
                </c:pt>
                <c:pt idx="801">
                  <c:v>43395</c:v>
                </c:pt>
                <c:pt idx="802">
                  <c:v>43392</c:v>
                </c:pt>
                <c:pt idx="803">
                  <c:v>43391</c:v>
                </c:pt>
                <c:pt idx="804">
                  <c:v>43390</c:v>
                </c:pt>
                <c:pt idx="805">
                  <c:v>43389</c:v>
                </c:pt>
                <c:pt idx="806">
                  <c:v>43388</c:v>
                </c:pt>
                <c:pt idx="807">
                  <c:v>43385</c:v>
                </c:pt>
                <c:pt idx="808">
                  <c:v>43384</c:v>
                </c:pt>
                <c:pt idx="809">
                  <c:v>43383</c:v>
                </c:pt>
                <c:pt idx="810">
                  <c:v>43382</c:v>
                </c:pt>
                <c:pt idx="811">
                  <c:v>43381</c:v>
                </c:pt>
                <c:pt idx="812">
                  <c:v>43378</c:v>
                </c:pt>
                <c:pt idx="813">
                  <c:v>43377</c:v>
                </c:pt>
                <c:pt idx="814">
                  <c:v>43376</c:v>
                </c:pt>
                <c:pt idx="815">
                  <c:v>43375</c:v>
                </c:pt>
                <c:pt idx="816">
                  <c:v>43374</c:v>
                </c:pt>
                <c:pt idx="817">
                  <c:v>43371</c:v>
                </c:pt>
                <c:pt idx="818">
                  <c:v>43370</c:v>
                </c:pt>
                <c:pt idx="819">
                  <c:v>43369</c:v>
                </c:pt>
                <c:pt idx="820">
                  <c:v>43368</c:v>
                </c:pt>
                <c:pt idx="821">
                  <c:v>43367</c:v>
                </c:pt>
                <c:pt idx="822">
                  <c:v>43364</c:v>
                </c:pt>
                <c:pt idx="823">
                  <c:v>43363</c:v>
                </c:pt>
                <c:pt idx="824">
                  <c:v>43362</c:v>
                </c:pt>
                <c:pt idx="825">
                  <c:v>43361</c:v>
                </c:pt>
                <c:pt idx="826">
                  <c:v>43360</c:v>
                </c:pt>
                <c:pt idx="827">
                  <c:v>43357</c:v>
                </c:pt>
                <c:pt idx="828">
                  <c:v>43356</c:v>
                </c:pt>
                <c:pt idx="829">
                  <c:v>43355</c:v>
                </c:pt>
                <c:pt idx="830">
                  <c:v>43354</c:v>
                </c:pt>
                <c:pt idx="831">
                  <c:v>43353</c:v>
                </c:pt>
                <c:pt idx="832">
                  <c:v>43350</c:v>
                </c:pt>
                <c:pt idx="833">
                  <c:v>43349</c:v>
                </c:pt>
                <c:pt idx="834">
                  <c:v>43348</c:v>
                </c:pt>
                <c:pt idx="835">
                  <c:v>43347</c:v>
                </c:pt>
                <c:pt idx="836">
                  <c:v>43343</c:v>
                </c:pt>
                <c:pt idx="837">
                  <c:v>43342</c:v>
                </c:pt>
                <c:pt idx="838">
                  <c:v>43341</c:v>
                </c:pt>
                <c:pt idx="839">
                  <c:v>43340</c:v>
                </c:pt>
                <c:pt idx="840">
                  <c:v>43339</c:v>
                </c:pt>
                <c:pt idx="841">
                  <c:v>43336</c:v>
                </c:pt>
                <c:pt idx="842">
                  <c:v>43335</c:v>
                </c:pt>
                <c:pt idx="843">
                  <c:v>43334</c:v>
                </c:pt>
                <c:pt idx="844">
                  <c:v>43333</c:v>
                </c:pt>
                <c:pt idx="845">
                  <c:v>43332</c:v>
                </c:pt>
                <c:pt idx="846">
                  <c:v>43329</c:v>
                </c:pt>
                <c:pt idx="847">
                  <c:v>43328</c:v>
                </c:pt>
                <c:pt idx="848">
                  <c:v>43327</c:v>
                </c:pt>
                <c:pt idx="849">
                  <c:v>43326</c:v>
                </c:pt>
                <c:pt idx="850">
                  <c:v>43325</c:v>
                </c:pt>
                <c:pt idx="851">
                  <c:v>43322</c:v>
                </c:pt>
                <c:pt idx="852">
                  <c:v>43321</c:v>
                </c:pt>
                <c:pt idx="853">
                  <c:v>43320</c:v>
                </c:pt>
                <c:pt idx="854">
                  <c:v>43319</c:v>
                </c:pt>
                <c:pt idx="855">
                  <c:v>43318</c:v>
                </c:pt>
                <c:pt idx="856">
                  <c:v>43315</c:v>
                </c:pt>
                <c:pt idx="857">
                  <c:v>43314</c:v>
                </c:pt>
                <c:pt idx="858">
                  <c:v>43313</c:v>
                </c:pt>
                <c:pt idx="859">
                  <c:v>43312</c:v>
                </c:pt>
                <c:pt idx="860">
                  <c:v>43311</c:v>
                </c:pt>
                <c:pt idx="861">
                  <c:v>43308</c:v>
                </c:pt>
                <c:pt idx="862">
                  <c:v>43307</c:v>
                </c:pt>
                <c:pt idx="863">
                  <c:v>43306</c:v>
                </c:pt>
                <c:pt idx="864">
                  <c:v>43305</c:v>
                </c:pt>
                <c:pt idx="865">
                  <c:v>43304</c:v>
                </c:pt>
                <c:pt idx="866">
                  <c:v>43301</c:v>
                </c:pt>
                <c:pt idx="867">
                  <c:v>43300</c:v>
                </c:pt>
                <c:pt idx="868">
                  <c:v>43299</c:v>
                </c:pt>
                <c:pt idx="869">
                  <c:v>43298</c:v>
                </c:pt>
                <c:pt idx="870">
                  <c:v>43297</c:v>
                </c:pt>
                <c:pt idx="871">
                  <c:v>43294</c:v>
                </c:pt>
                <c:pt idx="872">
                  <c:v>43293</c:v>
                </c:pt>
                <c:pt idx="873">
                  <c:v>43292</c:v>
                </c:pt>
                <c:pt idx="874">
                  <c:v>43291</c:v>
                </c:pt>
                <c:pt idx="875">
                  <c:v>43290</c:v>
                </c:pt>
                <c:pt idx="876">
                  <c:v>43287</c:v>
                </c:pt>
                <c:pt idx="877">
                  <c:v>43286</c:v>
                </c:pt>
                <c:pt idx="878">
                  <c:v>43284</c:v>
                </c:pt>
                <c:pt idx="879">
                  <c:v>43283</c:v>
                </c:pt>
                <c:pt idx="880">
                  <c:v>43280</c:v>
                </c:pt>
                <c:pt idx="881">
                  <c:v>43279</c:v>
                </c:pt>
                <c:pt idx="882">
                  <c:v>43278</c:v>
                </c:pt>
                <c:pt idx="883">
                  <c:v>43277</c:v>
                </c:pt>
                <c:pt idx="884">
                  <c:v>43276</c:v>
                </c:pt>
                <c:pt idx="885">
                  <c:v>43273</c:v>
                </c:pt>
                <c:pt idx="886">
                  <c:v>43272</c:v>
                </c:pt>
                <c:pt idx="887">
                  <c:v>43271</c:v>
                </c:pt>
                <c:pt idx="888">
                  <c:v>43270</c:v>
                </c:pt>
                <c:pt idx="889">
                  <c:v>43269</c:v>
                </c:pt>
                <c:pt idx="890">
                  <c:v>43266</c:v>
                </c:pt>
                <c:pt idx="891">
                  <c:v>43265</c:v>
                </c:pt>
                <c:pt idx="892">
                  <c:v>43264</c:v>
                </c:pt>
                <c:pt idx="893">
                  <c:v>43263</c:v>
                </c:pt>
                <c:pt idx="894">
                  <c:v>43262</c:v>
                </c:pt>
                <c:pt idx="895">
                  <c:v>43259</c:v>
                </c:pt>
                <c:pt idx="896">
                  <c:v>43258</c:v>
                </c:pt>
                <c:pt idx="897">
                  <c:v>43257</c:v>
                </c:pt>
                <c:pt idx="898">
                  <c:v>43256</c:v>
                </c:pt>
                <c:pt idx="899">
                  <c:v>43255</c:v>
                </c:pt>
                <c:pt idx="900">
                  <c:v>43252</c:v>
                </c:pt>
                <c:pt idx="901">
                  <c:v>43251</c:v>
                </c:pt>
                <c:pt idx="902">
                  <c:v>43250</c:v>
                </c:pt>
                <c:pt idx="903">
                  <c:v>43249</c:v>
                </c:pt>
                <c:pt idx="904">
                  <c:v>43245</c:v>
                </c:pt>
                <c:pt idx="905">
                  <c:v>43244</c:v>
                </c:pt>
                <c:pt idx="906">
                  <c:v>43243</c:v>
                </c:pt>
                <c:pt idx="907">
                  <c:v>43242</c:v>
                </c:pt>
                <c:pt idx="908">
                  <c:v>43241</c:v>
                </c:pt>
                <c:pt idx="909">
                  <c:v>43238</c:v>
                </c:pt>
                <c:pt idx="910">
                  <c:v>43237</c:v>
                </c:pt>
                <c:pt idx="911">
                  <c:v>43236</c:v>
                </c:pt>
                <c:pt idx="912">
                  <c:v>43235</c:v>
                </c:pt>
                <c:pt idx="913">
                  <c:v>43234</c:v>
                </c:pt>
                <c:pt idx="914">
                  <c:v>43231</c:v>
                </c:pt>
                <c:pt idx="915">
                  <c:v>43230</c:v>
                </c:pt>
                <c:pt idx="916">
                  <c:v>43229</c:v>
                </c:pt>
                <c:pt idx="917">
                  <c:v>43228</c:v>
                </c:pt>
                <c:pt idx="918">
                  <c:v>43227</c:v>
                </c:pt>
                <c:pt idx="919">
                  <c:v>43224</c:v>
                </c:pt>
                <c:pt idx="920">
                  <c:v>43223</c:v>
                </c:pt>
                <c:pt idx="921">
                  <c:v>43222</c:v>
                </c:pt>
                <c:pt idx="922">
                  <c:v>43221</c:v>
                </c:pt>
                <c:pt idx="923">
                  <c:v>43220</c:v>
                </c:pt>
                <c:pt idx="924">
                  <c:v>43217</c:v>
                </c:pt>
                <c:pt idx="925">
                  <c:v>43216</c:v>
                </c:pt>
                <c:pt idx="926">
                  <c:v>43215</c:v>
                </c:pt>
                <c:pt idx="927">
                  <c:v>43214</c:v>
                </c:pt>
                <c:pt idx="928">
                  <c:v>43213</c:v>
                </c:pt>
                <c:pt idx="929">
                  <c:v>43210</c:v>
                </c:pt>
                <c:pt idx="930">
                  <c:v>43209</c:v>
                </c:pt>
                <c:pt idx="931">
                  <c:v>43208</c:v>
                </c:pt>
                <c:pt idx="932">
                  <c:v>43207</c:v>
                </c:pt>
                <c:pt idx="933">
                  <c:v>43206</c:v>
                </c:pt>
                <c:pt idx="934">
                  <c:v>43203</c:v>
                </c:pt>
                <c:pt idx="935">
                  <c:v>43202</c:v>
                </c:pt>
                <c:pt idx="936">
                  <c:v>43201</c:v>
                </c:pt>
                <c:pt idx="937">
                  <c:v>43200</c:v>
                </c:pt>
                <c:pt idx="938">
                  <c:v>43199</c:v>
                </c:pt>
                <c:pt idx="939">
                  <c:v>43196</c:v>
                </c:pt>
                <c:pt idx="940">
                  <c:v>43195</c:v>
                </c:pt>
                <c:pt idx="941">
                  <c:v>43194</c:v>
                </c:pt>
                <c:pt idx="942">
                  <c:v>43193</c:v>
                </c:pt>
                <c:pt idx="943">
                  <c:v>43192</c:v>
                </c:pt>
                <c:pt idx="944">
                  <c:v>43188</c:v>
                </c:pt>
                <c:pt idx="945">
                  <c:v>43187</c:v>
                </c:pt>
                <c:pt idx="946">
                  <c:v>43186</c:v>
                </c:pt>
                <c:pt idx="947">
                  <c:v>43185</c:v>
                </c:pt>
                <c:pt idx="948">
                  <c:v>43182</c:v>
                </c:pt>
                <c:pt idx="949">
                  <c:v>43181</c:v>
                </c:pt>
                <c:pt idx="950">
                  <c:v>43180</c:v>
                </c:pt>
                <c:pt idx="951">
                  <c:v>43179</c:v>
                </c:pt>
                <c:pt idx="952">
                  <c:v>43178</c:v>
                </c:pt>
                <c:pt idx="953">
                  <c:v>43175</c:v>
                </c:pt>
                <c:pt idx="954">
                  <c:v>43174</c:v>
                </c:pt>
                <c:pt idx="955">
                  <c:v>43173</c:v>
                </c:pt>
                <c:pt idx="956">
                  <c:v>43172</c:v>
                </c:pt>
                <c:pt idx="957">
                  <c:v>43171</c:v>
                </c:pt>
                <c:pt idx="958">
                  <c:v>43168</c:v>
                </c:pt>
                <c:pt idx="959">
                  <c:v>43167</c:v>
                </c:pt>
                <c:pt idx="960">
                  <c:v>43166</c:v>
                </c:pt>
                <c:pt idx="961">
                  <c:v>43165</c:v>
                </c:pt>
                <c:pt idx="962">
                  <c:v>43164</c:v>
                </c:pt>
                <c:pt idx="963">
                  <c:v>43161</c:v>
                </c:pt>
                <c:pt idx="964">
                  <c:v>43160</c:v>
                </c:pt>
                <c:pt idx="965">
                  <c:v>43159</c:v>
                </c:pt>
                <c:pt idx="966">
                  <c:v>43158</c:v>
                </c:pt>
                <c:pt idx="967">
                  <c:v>43157</c:v>
                </c:pt>
                <c:pt idx="968">
                  <c:v>43154</c:v>
                </c:pt>
                <c:pt idx="969">
                  <c:v>43153</c:v>
                </c:pt>
                <c:pt idx="970">
                  <c:v>43152</c:v>
                </c:pt>
                <c:pt idx="971">
                  <c:v>43151</c:v>
                </c:pt>
                <c:pt idx="972">
                  <c:v>43147</c:v>
                </c:pt>
                <c:pt idx="973">
                  <c:v>43146</c:v>
                </c:pt>
                <c:pt idx="974">
                  <c:v>43145</c:v>
                </c:pt>
                <c:pt idx="975">
                  <c:v>43144</c:v>
                </c:pt>
                <c:pt idx="976">
                  <c:v>43143</c:v>
                </c:pt>
                <c:pt idx="977">
                  <c:v>43140</c:v>
                </c:pt>
                <c:pt idx="978">
                  <c:v>43139</c:v>
                </c:pt>
                <c:pt idx="979">
                  <c:v>43138</c:v>
                </c:pt>
                <c:pt idx="980">
                  <c:v>43137</c:v>
                </c:pt>
                <c:pt idx="981">
                  <c:v>43136</c:v>
                </c:pt>
                <c:pt idx="982">
                  <c:v>43133</c:v>
                </c:pt>
                <c:pt idx="983">
                  <c:v>43132</c:v>
                </c:pt>
                <c:pt idx="984">
                  <c:v>43131</c:v>
                </c:pt>
                <c:pt idx="985">
                  <c:v>43130</c:v>
                </c:pt>
                <c:pt idx="986">
                  <c:v>43129</c:v>
                </c:pt>
                <c:pt idx="987">
                  <c:v>43126</c:v>
                </c:pt>
                <c:pt idx="988">
                  <c:v>43125</c:v>
                </c:pt>
                <c:pt idx="989">
                  <c:v>43124</c:v>
                </c:pt>
                <c:pt idx="990">
                  <c:v>43123</c:v>
                </c:pt>
                <c:pt idx="991">
                  <c:v>43122</c:v>
                </c:pt>
                <c:pt idx="992">
                  <c:v>43119</c:v>
                </c:pt>
                <c:pt idx="993">
                  <c:v>43118</c:v>
                </c:pt>
                <c:pt idx="994">
                  <c:v>43117</c:v>
                </c:pt>
                <c:pt idx="995">
                  <c:v>43116</c:v>
                </c:pt>
                <c:pt idx="996">
                  <c:v>43112</c:v>
                </c:pt>
                <c:pt idx="997">
                  <c:v>43111</c:v>
                </c:pt>
                <c:pt idx="998">
                  <c:v>43110</c:v>
                </c:pt>
                <c:pt idx="999">
                  <c:v>43109</c:v>
                </c:pt>
                <c:pt idx="1000">
                  <c:v>43108</c:v>
                </c:pt>
                <c:pt idx="1001">
                  <c:v>43105</c:v>
                </c:pt>
                <c:pt idx="1002">
                  <c:v>43104</c:v>
                </c:pt>
                <c:pt idx="1003">
                  <c:v>43103</c:v>
                </c:pt>
                <c:pt idx="1004">
                  <c:v>43102</c:v>
                </c:pt>
              </c:numCache>
            </c:numRef>
          </c:cat>
          <c:val>
            <c:numRef>
              <c:f>Fuel!$AB$184:$AB$1188</c:f>
              <c:numCache>
                <c:formatCode>0.00</c:formatCode>
                <c:ptCount val="1005"/>
                <c:pt idx="0">
                  <c:v>550.08799999999997</c:v>
                </c:pt>
                <c:pt idx="1">
                  <c:v>538.61199999999997</c:v>
                </c:pt>
                <c:pt idx="2">
                  <c:v>537.548</c:v>
                </c:pt>
                <c:pt idx="3">
                  <c:v>541.80399999999997</c:v>
                </c:pt>
                <c:pt idx="4">
                  <c:v>544.69200000000001</c:v>
                </c:pt>
                <c:pt idx="5">
                  <c:v>539.14400000000001</c:v>
                </c:pt>
                <c:pt idx="6">
                  <c:v>549.93599999999992</c:v>
                </c:pt>
                <c:pt idx="7">
                  <c:v>547.57999999999993</c:v>
                </c:pt>
                <c:pt idx="8">
                  <c:v>528.12399999999991</c:v>
                </c:pt>
                <c:pt idx="9">
                  <c:v>503.57600000000002</c:v>
                </c:pt>
                <c:pt idx="10">
                  <c:v>505.4</c:v>
                </c:pt>
                <c:pt idx="11">
                  <c:v>498.33199999999994</c:v>
                </c:pt>
                <c:pt idx="12">
                  <c:v>502.96800000000002</c:v>
                </c:pt>
                <c:pt idx="13">
                  <c:v>531.62</c:v>
                </c:pt>
                <c:pt idx="14">
                  <c:v>594.32000000000005</c:v>
                </c:pt>
                <c:pt idx="15">
                  <c:v>596.6</c:v>
                </c:pt>
                <c:pt idx="16">
                  <c:v>583.29999999999995</c:v>
                </c:pt>
                <c:pt idx="17">
                  <c:v>577.14400000000001</c:v>
                </c:pt>
                <c:pt idx="18">
                  <c:v>595.91599999999994</c:v>
                </c:pt>
                <c:pt idx="19">
                  <c:v>595.53599999999994</c:v>
                </c:pt>
                <c:pt idx="20">
                  <c:v>613.77599999999995</c:v>
                </c:pt>
                <c:pt idx="21">
                  <c:v>614.68799999999999</c:v>
                </c:pt>
                <c:pt idx="22">
                  <c:v>614.00400000000002</c:v>
                </c:pt>
                <c:pt idx="23">
                  <c:v>615.37199999999996</c:v>
                </c:pt>
                <c:pt idx="24">
                  <c:v>618.18399999999997</c:v>
                </c:pt>
                <c:pt idx="25">
                  <c:v>639.54</c:v>
                </c:pt>
                <c:pt idx="26">
                  <c:v>622.66800000000001</c:v>
                </c:pt>
                <c:pt idx="27">
                  <c:v>617.65199999999993</c:v>
                </c:pt>
                <c:pt idx="28">
                  <c:v>598.95600000000002</c:v>
                </c:pt>
                <c:pt idx="29">
                  <c:v>614.53599999999994</c:v>
                </c:pt>
                <c:pt idx="30">
                  <c:v>637.71599999999989</c:v>
                </c:pt>
                <c:pt idx="31">
                  <c:v>638.78</c:v>
                </c:pt>
                <c:pt idx="32">
                  <c:v>635.13199999999995</c:v>
                </c:pt>
                <c:pt idx="33">
                  <c:v>629.35599999999999</c:v>
                </c:pt>
                <c:pt idx="34">
                  <c:v>628.21599999999989</c:v>
                </c:pt>
                <c:pt idx="35">
                  <c:v>643.34</c:v>
                </c:pt>
                <c:pt idx="36">
                  <c:v>636.57600000000002</c:v>
                </c:pt>
                <c:pt idx="37">
                  <c:v>636.57600000000002</c:v>
                </c:pt>
                <c:pt idx="38">
                  <c:v>627</c:v>
                </c:pt>
                <c:pt idx="39">
                  <c:v>633.99199999999996</c:v>
                </c:pt>
                <c:pt idx="40">
                  <c:v>626.54399999999998</c:v>
                </c:pt>
                <c:pt idx="41">
                  <c:v>620.84399999999994</c:v>
                </c:pt>
                <c:pt idx="42">
                  <c:v>621.14800000000002</c:v>
                </c:pt>
                <c:pt idx="43">
                  <c:v>617.95600000000002</c:v>
                </c:pt>
                <c:pt idx="44">
                  <c:v>611.34399999999994</c:v>
                </c:pt>
                <c:pt idx="45">
                  <c:v>612.86399999999992</c:v>
                </c:pt>
                <c:pt idx="46">
                  <c:v>611.95199999999988</c:v>
                </c:pt>
                <c:pt idx="47">
                  <c:v>603.05999999999995</c:v>
                </c:pt>
                <c:pt idx="48">
                  <c:v>595.07999999999993</c:v>
                </c:pt>
                <c:pt idx="49">
                  <c:v>588.46800000000007</c:v>
                </c:pt>
                <c:pt idx="50">
                  <c:v>599.86800000000005</c:v>
                </c:pt>
                <c:pt idx="51">
                  <c:v>589.91200000000003</c:v>
                </c:pt>
                <c:pt idx="52">
                  <c:v>576.68799999999999</c:v>
                </c:pt>
                <c:pt idx="53">
                  <c:v>570.22799999999995</c:v>
                </c:pt>
                <c:pt idx="54">
                  <c:v>568.70799999999997</c:v>
                </c:pt>
                <c:pt idx="55">
                  <c:v>572.20400000000006</c:v>
                </c:pt>
                <c:pt idx="56">
                  <c:v>573.41999999999996</c:v>
                </c:pt>
                <c:pt idx="57">
                  <c:v>562.24800000000005</c:v>
                </c:pt>
                <c:pt idx="58">
                  <c:v>557.07999999999993</c:v>
                </c:pt>
                <c:pt idx="59">
                  <c:v>548.94799999999998</c:v>
                </c:pt>
                <c:pt idx="60">
                  <c:v>535.72399999999993</c:v>
                </c:pt>
                <c:pt idx="61">
                  <c:v>533.06399999999996</c:v>
                </c:pt>
                <c:pt idx="62">
                  <c:v>545.83199999999988</c:v>
                </c:pt>
                <c:pt idx="63">
                  <c:v>550.01200000000006</c:v>
                </c:pt>
                <c:pt idx="64">
                  <c:v>551.83600000000001</c:v>
                </c:pt>
                <c:pt idx="65">
                  <c:v>535.49599999999998</c:v>
                </c:pt>
                <c:pt idx="66">
                  <c:v>535.41999999999996</c:v>
                </c:pt>
                <c:pt idx="67">
                  <c:v>534.35599999999999</c:v>
                </c:pt>
                <c:pt idx="68">
                  <c:v>517.86400000000003</c:v>
                </c:pt>
                <c:pt idx="69">
                  <c:v>526.67999999999995</c:v>
                </c:pt>
                <c:pt idx="70">
                  <c:v>519.45999999999992</c:v>
                </c:pt>
                <c:pt idx="71">
                  <c:v>526.60400000000004</c:v>
                </c:pt>
                <c:pt idx="72">
                  <c:v>526.60400000000004</c:v>
                </c:pt>
                <c:pt idx="73">
                  <c:v>531.92399999999998</c:v>
                </c:pt>
                <c:pt idx="74">
                  <c:v>521.28399999999999</c:v>
                </c:pt>
                <c:pt idx="75">
                  <c:v>520.6</c:v>
                </c:pt>
                <c:pt idx="76">
                  <c:v>487.99599999999992</c:v>
                </c:pt>
                <c:pt idx="77">
                  <c:v>522.80399999999997</c:v>
                </c:pt>
                <c:pt idx="78">
                  <c:v>512.39199999999994</c:v>
                </c:pt>
                <c:pt idx="79">
                  <c:v>519.53599999999994</c:v>
                </c:pt>
                <c:pt idx="80">
                  <c:v>513.30399999999997</c:v>
                </c:pt>
                <c:pt idx="81">
                  <c:v>498.86399999999998</c:v>
                </c:pt>
                <c:pt idx="82">
                  <c:v>473.63200000000001</c:v>
                </c:pt>
                <c:pt idx="83">
                  <c:v>484.04399999999998</c:v>
                </c:pt>
                <c:pt idx="84">
                  <c:v>497.49599999999992</c:v>
                </c:pt>
                <c:pt idx="85">
                  <c:v>506.084</c:v>
                </c:pt>
                <c:pt idx="86">
                  <c:v>500.76399999999995</c:v>
                </c:pt>
                <c:pt idx="87">
                  <c:v>520.14400000000001</c:v>
                </c:pt>
                <c:pt idx="88">
                  <c:v>525.08399999999995</c:v>
                </c:pt>
                <c:pt idx="89">
                  <c:v>526.29999999999995</c:v>
                </c:pt>
                <c:pt idx="90">
                  <c:v>519.00400000000002</c:v>
                </c:pt>
                <c:pt idx="91">
                  <c:v>505.24799999999999</c:v>
                </c:pt>
                <c:pt idx="92">
                  <c:v>518.928</c:v>
                </c:pt>
                <c:pt idx="93">
                  <c:v>525.08399999999995</c:v>
                </c:pt>
                <c:pt idx="94">
                  <c:v>517.94000000000005</c:v>
                </c:pt>
                <c:pt idx="95">
                  <c:v>536.25599999999997</c:v>
                </c:pt>
                <c:pt idx="96">
                  <c:v>541.57600000000002</c:v>
                </c:pt>
                <c:pt idx="97">
                  <c:v>562.02</c:v>
                </c:pt>
                <c:pt idx="98">
                  <c:v>559.51200000000006</c:v>
                </c:pt>
                <c:pt idx="99">
                  <c:v>553.81200000000001</c:v>
                </c:pt>
                <c:pt idx="100">
                  <c:v>550.16399999999999</c:v>
                </c:pt>
                <c:pt idx="101">
                  <c:v>544.54</c:v>
                </c:pt>
                <c:pt idx="102">
                  <c:v>546.51599999999996</c:v>
                </c:pt>
                <c:pt idx="103">
                  <c:v>547.73199999999997</c:v>
                </c:pt>
                <c:pt idx="104">
                  <c:v>534.28</c:v>
                </c:pt>
                <c:pt idx="105">
                  <c:v>510.71999999999997</c:v>
                </c:pt>
                <c:pt idx="106">
                  <c:v>504.79199999999997</c:v>
                </c:pt>
                <c:pt idx="107">
                  <c:v>545.75599999999997</c:v>
                </c:pt>
                <c:pt idx="108">
                  <c:v>544.54</c:v>
                </c:pt>
                <c:pt idx="109">
                  <c:v>555.7879999999999</c:v>
                </c:pt>
                <c:pt idx="110">
                  <c:v>571.9</c:v>
                </c:pt>
                <c:pt idx="111">
                  <c:v>563.16</c:v>
                </c:pt>
                <c:pt idx="112">
                  <c:v>566.65599999999995</c:v>
                </c:pt>
                <c:pt idx="113">
                  <c:v>554.34399999999994</c:v>
                </c:pt>
                <c:pt idx="114">
                  <c:v>548.72</c:v>
                </c:pt>
                <c:pt idx="115">
                  <c:v>557.61199999999997</c:v>
                </c:pt>
                <c:pt idx="116">
                  <c:v>571.21599999999989</c:v>
                </c:pt>
                <c:pt idx="117">
                  <c:v>571.21599999999989</c:v>
                </c:pt>
                <c:pt idx="118">
                  <c:v>570.68399999999997</c:v>
                </c:pt>
                <c:pt idx="119">
                  <c:v>555.40800000000002</c:v>
                </c:pt>
                <c:pt idx="120">
                  <c:v>555.40800000000002</c:v>
                </c:pt>
                <c:pt idx="121">
                  <c:v>555.40800000000002</c:v>
                </c:pt>
                <c:pt idx="122">
                  <c:v>555.40800000000002</c:v>
                </c:pt>
                <c:pt idx="123">
                  <c:v>555.40800000000002</c:v>
                </c:pt>
                <c:pt idx="124">
                  <c:v>555.40800000000002</c:v>
                </c:pt>
                <c:pt idx="125">
                  <c:v>553.66</c:v>
                </c:pt>
                <c:pt idx="126">
                  <c:v>547.19999999999993</c:v>
                </c:pt>
                <c:pt idx="127">
                  <c:v>544.46399999999994</c:v>
                </c:pt>
                <c:pt idx="128">
                  <c:v>539.904</c:v>
                </c:pt>
                <c:pt idx="129">
                  <c:v>548.34</c:v>
                </c:pt>
                <c:pt idx="130">
                  <c:v>548.11199999999997</c:v>
                </c:pt>
                <c:pt idx="131">
                  <c:v>538.68799999999999</c:v>
                </c:pt>
                <c:pt idx="132">
                  <c:v>538.91599999999994</c:v>
                </c:pt>
                <c:pt idx="133">
                  <c:v>534.20400000000006</c:v>
                </c:pt>
                <c:pt idx="134">
                  <c:v>525.31200000000001</c:v>
                </c:pt>
                <c:pt idx="135">
                  <c:v>522.95600000000002</c:v>
                </c:pt>
                <c:pt idx="136">
                  <c:v>523.10799999999995</c:v>
                </c:pt>
                <c:pt idx="137">
                  <c:v>513.91200000000003</c:v>
                </c:pt>
                <c:pt idx="138">
                  <c:v>504.03199999999993</c:v>
                </c:pt>
                <c:pt idx="139">
                  <c:v>508.05999999999995</c:v>
                </c:pt>
                <c:pt idx="140">
                  <c:v>503.19599999999991</c:v>
                </c:pt>
                <c:pt idx="141">
                  <c:v>502.13199999999995</c:v>
                </c:pt>
                <c:pt idx="142">
                  <c:v>501.97999999999996</c:v>
                </c:pt>
                <c:pt idx="143">
                  <c:v>483.20799999999997</c:v>
                </c:pt>
                <c:pt idx="144">
                  <c:v>470.74399999999997</c:v>
                </c:pt>
                <c:pt idx="145">
                  <c:v>481.46</c:v>
                </c:pt>
                <c:pt idx="146">
                  <c:v>497.72399999999993</c:v>
                </c:pt>
                <c:pt idx="147">
                  <c:v>503.65199999999993</c:v>
                </c:pt>
                <c:pt idx="148">
                  <c:v>496.81200000000001</c:v>
                </c:pt>
                <c:pt idx="149">
                  <c:v>485.03199999999998</c:v>
                </c:pt>
                <c:pt idx="150">
                  <c:v>502.20799999999997</c:v>
                </c:pt>
                <c:pt idx="151">
                  <c:v>496.12799999999999</c:v>
                </c:pt>
                <c:pt idx="152">
                  <c:v>493.392</c:v>
                </c:pt>
                <c:pt idx="153">
                  <c:v>493.24</c:v>
                </c:pt>
                <c:pt idx="154">
                  <c:v>490.88400000000001</c:v>
                </c:pt>
                <c:pt idx="155">
                  <c:v>491.79599999999994</c:v>
                </c:pt>
                <c:pt idx="156">
                  <c:v>499.24399999999997</c:v>
                </c:pt>
                <c:pt idx="157">
                  <c:v>490.12399999999991</c:v>
                </c:pt>
                <c:pt idx="158">
                  <c:v>490.57999999999993</c:v>
                </c:pt>
                <c:pt idx="159">
                  <c:v>483.20799999999997</c:v>
                </c:pt>
                <c:pt idx="160">
                  <c:v>485.33599999999996</c:v>
                </c:pt>
                <c:pt idx="161">
                  <c:v>478.34399999999994</c:v>
                </c:pt>
                <c:pt idx="162">
                  <c:v>470.51599999999996</c:v>
                </c:pt>
                <c:pt idx="163">
                  <c:v>472.26400000000001</c:v>
                </c:pt>
                <c:pt idx="164">
                  <c:v>466.86799999999999</c:v>
                </c:pt>
                <c:pt idx="165">
                  <c:v>466.26</c:v>
                </c:pt>
                <c:pt idx="166">
                  <c:v>474.54399999999998</c:v>
                </c:pt>
                <c:pt idx="167">
                  <c:v>481.68799999999999</c:v>
                </c:pt>
                <c:pt idx="168">
                  <c:v>481.15600000000001</c:v>
                </c:pt>
                <c:pt idx="169">
                  <c:v>482.29599999999999</c:v>
                </c:pt>
                <c:pt idx="170">
                  <c:v>466.10799999999995</c:v>
                </c:pt>
                <c:pt idx="171">
                  <c:v>457.36799999999999</c:v>
                </c:pt>
                <c:pt idx="172">
                  <c:v>453.72</c:v>
                </c:pt>
                <c:pt idx="173">
                  <c:v>450.83199999999999</c:v>
                </c:pt>
                <c:pt idx="174">
                  <c:v>452.96</c:v>
                </c:pt>
                <c:pt idx="175">
                  <c:v>454.25200000000001</c:v>
                </c:pt>
                <c:pt idx="176">
                  <c:v>450.90799999999996</c:v>
                </c:pt>
                <c:pt idx="177">
                  <c:v>445.73999999999995</c:v>
                </c:pt>
                <c:pt idx="178">
                  <c:v>467.02</c:v>
                </c:pt>
                <c:pt idx="179">
                  <c:v>467.02</c:v>
                </c:pt>
                <c:pt idx="180">
                  <c:v>449.61599999999993</c:v>
                </c:pt>
                <c:pt idx="181">
                  <c:v>460.17999999999995</c:v>
                </c:pt>
                <c:pt idx="182">
                  <c:v>467.85599999999999</c:v>
                </c:pt>
                <c:pt idx="183">
                  <c:v>463.37199999999996</c:v>
                </c:pt>
                <c:pt idx="184">
                  <c:v>445.05599999999998</c:v>
                </c:pt>
                <c:pt idx="185">
                  <c:v>464.96799999999996</c:v>
                </c:pt>
                <c:pt idx="186">
                  <c:v>438.97599999999994</c:v>
                </c:pt>
                <c:pt idx="187">
                  <c:v>467.78</c:v>
                </c:pt>
                <c:pt idx="188">
                  <c:v>466.79199999999997</c:v>
                </c:pt>
                <c:pt idx="189">
                  <c:v>456</c:v>
                </c:pt>
                <c:pt idx="190">
                  <c:v>490.95999999999992</c:v>
                </c:pt>
                <c:pt idx="191">
                  <c:v>492.47999999999996</c:v>
                </c:pt>
                <c:pt idx="192">
                  <c:v>496.964</c:v>
                </c:pt>
                <c:pt idx="193">
                  <c:v>498.63599999999997</c:v>
                </c:pt>
                <c:pt idx="194">
                  <c:v>501.75199999999995</c:v>
                </c:pt>
                <c:pt idx="195">
                  <c:v>504.94399999999996</c:v>
                </c:pt>
                <c:pt idx="196">
                  <c:v>486.476</c:v>
                </c:pt>
                <c:pt idx="197">
                  <c:v>494.37999999999994</c:v>
                </c:pt>
                <c:pt idx="198">
                  <c:v>502.28399999999999</c:v>
                </c:pt>
                <c:pt idx="199">
                  <c:v>485.10799999999995</c:v>
                </c:pt>
                <c:pt idx="200">
                  <c:v>465.72800000000001</c:v>
                </c:pt>
                <c:pt idx="201">
                  <c:v>463.59999999999997</c:v>
                </c:pt>
                <c:pt idx="202">
                  <c:v>460.86399999999998</c:v>
                </c:pt>
                <c:pt idx="203">
                  <c:v>467.4</c:v>
                </c:pt>
                <c:pt idx="204">
                  <c:v>482.82799999999997</c:v>
                </c:pt>
                <c:pt idx="205">
                  <c:v>480.47199999999998</c:v>
                </c:pt>
                <c:pt idx="206">
                  <c:v>468.69200000000001</c:v>
                </c:pt>
                <c:pt idx="207">
                  <c:v>468.53999999999996</c:v>
                </c:pt>
                <c:pt idx="208">
                  <c:v>450.29999999999995</c:v>
                </c:pt>
                <c:pt idx="209">
                  <c:v>459.952</c:v>
                </c:pt>
                <c:pt idx="210">
                  <c:v>464.66399999999999</c:v>
                </c:pt>
                <c:pt idx="211">
                  <c:v>456.37999999999994</c:v>
                </c:pt>
                <c:pt idx="212">
                  <c:v>453.72</c:v>
                </c:pt>
                <c:pt idx="213">
                  <c:v>451.97199999999998</c:v>
                </c:pt>
                <c:pt idx="214">
                  <c:v>442.62399999999997</c:v>
                </c:pt>
                <c:pt idx="215">
                  <c:v>445.96799999999996</c:v>
                </c:pt>
                <c:pt idx="216">
                  <c:v>443.536</c:v>
                </c:pt>
                <c:pt idx="217">
                  <c:v>440.57199999999995</c:v>
                </c:pt>
                <c:pt idx="218">
                  <c:v>432.06</c:v>
                </c:pt>
                <c:pt idx="219">
                  <c:v>427.34799999999996</c:v>
                </c:pt>
                <c:pt idx="220">
                  <c:v>423.24399999999997</c:v>
                </c:pt>
                <c:pt idx="221">
                  <c:v>416.17599999999999</c:v>
                </c:pt>
                <c:pt idx="222">
                  <c:v>406.97999999999996</c:v>
                </c:pt>
                <c:pt idx="223">
                  <c:v>396.72</c:v>
                </c:pt>
                <c:pt idx="224">
                  <c:v>397.78399999999999</c:v>
                </c:pt>
                <c:pt idx="225">
                  <c:v>401.65999999999997</c:v>
                </c:pt>
                <c:pt idx="226">
                  <c:v>399.83599999999996</c:v>
                </c:pt>
                <c:pt idx="227">
                  <c:v>401.05200000000002</c:v>
                </c:pt>
                <c:pt idx="228">
                  <c:v>397.25200000000001</c:v>
                </c:pt>
                <c:pt idx="229">
                  <c:v>403.78800000000001</c:v>
                </c:pt>
                <c:pt idx="230">
                  <c:v>402.42</c:v>
                </c:pt>
                <c:pt idx="231">
                  <c:v>405.15600000000001</c:v>
                </c:pt>
                <c:pt idx="232">
                  <c:v>402.64799999999997</c:v>
                </c:pt>
                <c:pt idx="233">
                  <c:v>397.09999999999997</c:v>
                </c:pt>
                <c:pt idx="234">
                  <c:v>407.13200000000001</c:v>
                </c:pt>
                <c:pt idx="235">
                  <c:v>402.11599999999993</c:v>
                </c:pt>
                <c:pt idx="236">
                  <c:v>401.964</c:v>
                </c:pt>
                <c:pt idx="237">
                  <c:v>404.39600000000002</c:v>
                </c:pt>
                <c:pt idx="238">
                  <c:v>397.09999999999997</c:v>
                </c:pt>
                <c:pt idx="239">
                  <c:v>397.024</c:v>
                </c:pt>
                <c:pt idx="240">
                  <c:v>385.85200000000003</c:v>
                </c:pt>
                <c:pt idx="241">
                  <c:v>384.78800000000001</c:v>
                </c:pt>
                <c:pt idx="242">
                  <c:v>379.46799999999996</c:v>
                </c:pt>
                <c:pt idx="243">
                  <c:v>368.75200000000001</c:v>
                </c:pt>
                <c:pt idx="244">
                  <c:v>367.84</c:v>
                </c:pt>
                <c:pt idx="245">
                  <c:v>364.79999999999995</c:v>
                </c:pt>
                <c:pt idx="246">
                  <c:v>361.91199999999998</c:v>
                </c:pt>
                <c:pt idx="247">
                  <c:v>367.30799999999999</c:v>
                </c:pt>
                <c:pt idx="248">
                  <c:v>365.71199999999999</c:v>
                </c:pt>
                <c:pt idx="249">
                  <c:v>357.35200000000003</c:v>
                </c:pt>
                <c:pt idx="250">
                  <c:v>364.572</c:v>
                </c:pt>
                <c:pt idx="251">
                  <c:v>361</c:v>
                </c:pt>
                <c:pt idx="252">
                  <c:v>368.904</c:v>
                </c:pt>
                <c:pt idx="253">
                  <c:v>363.43199999999996</c:v>
                </c:pt>
                <c:pt idx="254">
                  <c:v>361.91199999999998</c:v>
                </c:pt>
                <c:pt idx="255">
                  <c:v>357.12400000000002</c:v>
                </c:pt>
                <c:pt idx="256">
                  <c:v>331.13200000000001</c:v>
                </c:pt>
                <c:pt idx="257">
                  <c:v>355.52800000000002</c:v>
                </c:pt>
                <c:pt idx="258">
                  <c:v>345.952</c:v>
                </c:pt>
                <c:pt idx="259">
                  <c:v>346.56</c:v>
                </c:pt>
                <c:pt idx="260">
                  <c:v>347.77599999999995</c:v>
                </c:pt>
                <c:pt idx="261">
                  <c:v>351.57599999999996</c:v>
                </c:pt>
                <c:pt idx="262">
                  <c:v>346.86399999999998</c:v>
                </c:pt>
                <c:pt idx="263">
                  <c:v>344.12799999999999</c:v>
                </c:pt>
                <c:pt idx="264">
                  <c:v>338.58</c:v>
                </c:pt>
                <c:pt idx="265">
                  <c:v>344.584</c:v>
                </c:pt>
                <c:pt idx="266">
                  <c:v>346.02800000000002</c:v>
                </c:pt>
                <c:pt idx="267">
                  <c:v>347.39600000000002</c:v>
                </c:pt>
                <c:pt idx="268">
                  <c:v>347.39600000000002</c:v>
                </c:pt>
                <c:pt idx="269">
                  <c:v>341.31599999999997</c:v>
                </c:pt>
                <c:pt idx="270">
                  <c:v>327.25600000000003</c:v>
                </c:pt>
                <c:pt idx="271">
                  <c:v>322.392</c:v>
                </c:pt>
                <c:pt idx="272">
                  <c:v>311.82799999999997</c:v>
                </c:pt>
                <c:pt idx="273">
                  <c:v>304.988</c:v>
                </c:pt>
                <c:pt idx="274">
                  <c:v>304.988</c:v>
                </c:pt>
                <c:pt idx="275">
                  <c:v>304.988</c:v>
                </c:pt>
                <c:pt idx="276">
                  <c:v>304.988</c:v>
                </c:pt>
                <c:pt idx="277">
                  <c:v>312.51199999999994</c:v>
                </c:pt>
                <c:pt idx="278">
                  <c:v>315.02</c:v>
                </c:pt>
                <c:pt idx="279">
                  <c:v>314.33599999999996</c:v>
                </c:pt>
                <c:pt idx="280">
                  <c:v>297.16000000000003</c:v>
                </c:pt>
                <c:pt idx="281">
                  <c:v>282.26400000000001</c:v>
                </c:pt>
                <c:pt idx="282">
                  <c:v>294.80399999999997</c:v>
                </c:pt>
                <c:pt idx="283">
                  <c:v>288.87599999999998</c:v>
                </c:pt>
                <c:pt idx="284">
                  <c:v>286.21599999999995</c:v>
                </c:pt>
                <c:pt idx="285">
                  <c:v>279.75600000000003</c:v>
                </c:pt>
                <c:pt idx="286">
                  <c:v>277.39999999999998</c:v>
                </c:pt>
                <c:pt idx="287">
                  <c:v>274.892</c:v>
                </c:pt>
                <c:pt idx="288">
                  <c:v>284.16399999999999</c:v>
                </c:pt>
                <c:pt idx="289">
                  <c:v>300.73199999999997</c:v>
                </c:pt>
                <c:pt idx="290">
                  <c:v>293.05599999999998</c:v>
                </c:pt>
                <c:pt idx="291">
                  <c:v>296.476</c:v>
                </c:pt>
                <c:pt idx="292">
                  <c:v>308.86399999999998</c:v>
                </c:pt>
                <c:pt idx="293">
                  <c:v>304.22800000000001</c:v>
                </c:pt>
                <c:pt idx="294">
                  <c:v>307.8</c:v>
                </c:pt>
                <c:pt idx="295">
                  <c:v>310.30799999999999</c:v>
                </c:pt>
                <c:pt idx="296">
                  <c:v>310.68799999999999</c:v>
                </c:pt>
                <c:pt idx="297">
                  <c:v>311.29599999999999</c:v>
                </c:pt>
                <c:pt idx="298">
                  <c:v>311.904</c:v>
                </c:pt>
                <c:pt idx="299">
                  <c:v>305.52</c:v>
                </c:pt>
                <c:pt idx="300">
                  <c:v>308.56</c:v>
                </c:pt>
                <c:pt idx="301">
                  <c:v>308.56</c:v>
                </c:pt>
                <c:pt idx="302">
                  <c:v>313.04400000000004</c:v>
                </c:pt>
                <c:pt idx="303">
                  <c:v>303.62</c:v>
                </c:pt>
                <c:pt idx="304">
                  <c:v>309.09199999999998</c:v>
                </c:pt>
                <c:pt idx="305">
                  <c:v>298.072</c:v>
                </c:pt>
                <c:pt idx="306">
                  <c:v>281.58</c:v>
                </c:pt>
                <c:pt idx="307">
                  <c:v>294.27199999999999</c:v>
                </c:pt>
                <c:pt idx="308">
                  <c:v>305.67199999999997</c:v>
                </c:pt>
                <c:pt idx="309">
                  <c:v>298.60399999999998</c:v>
                </c:pt>
                <c:pt idx="310">
                  <c:v>308.56</c:v>
                </c:pt>
                <c:pt idx="311">
                  <c:v>305.89999999999998</c:v>
                </c:pt>
                <c:pt idx="312">
                  <c:v>306.35599999999999</c:v>
                </c:pt>
                <c:pt idx="313">
                  <c:v>303.46799999999996</c:v>
                </c:pt>
                <c:pt idx="314">
                  <c:v>300.95999999999998</c:v>
                </c:pt>
                <c:pt idx="315">
                  <c:v>298.75600000000003</c:v>
                </c:pt>
                <c:pt idx="316">
                  <c:v>311.37199999999996</c:v>
                </c:pt>
                <c:pt idx="317">
                  <c:v>311.37199999999996</c:v>
                </c:pt>
                <c:pt idx="318">
                  <c:v>305.21599999999995</c:v>
                </c:pt>
                <c:pt idx="319">
                  <c:v>290.928</c:v>
                </c:pt>
                <c:pt idx="320">
                  <c:v>283.17599999999999</c:v>
                </c:pt>
                <c:pt idx="321">
                  <c:v>283.70799999999997</c:v>
                </c:pt>
                <c:pt idx="322">
                  <c:v>283.47999999999996</c:v>
                </c:pt>
                <c:pt idx="323">
                  <c:v>289.17999999999995</c:v>
                </c:pt>
                <c:pt idx="324">
                  <c:v>279.37599999999998</c:v>
                </c:pt>
                <c:pt idx="325">
                  <c:v>302.25200000000001</c:v>
                </c:pt>
                <c:pt idx="326">
                  <c:v>302.25200000000001</c:v>
                </c:pt>
                <c:pt idx="327">
                  <c:v>314.41199999999998</c:v>
                </c:pt>
                <c:pt idx="328">
                  <c:v>315.47599999999994</c:v>
                </c:pt>
                <c:pt idx="329">
                  <c:v>324.97599999999994</c:v>
                </c:pt>
                <c:pt idx="330">
                  <c:v>323.83599999999996</c:v>
                </c:pt>
                <c:pt idx="331">
                  <c:v>326.572</c:v>
                </c:pt>
                <c:pt idx="332">
                  <c:v>327.10399999999998</c:v>
                </c:pt>
                <c:pt idx="333">
                  <c:v>329.76400000000001</c:v>
                </c:pt>
                <c:pt idx="334">
                  <c:v>329.46</c:v>
                </c:pt>
                <c:pt idx="335">
                  <c:v>323.91199999999998</c:v>
                </c:pt>
                <c:pt idx="336">
                  <c:v>321.78399999999993</c:v>
                </c:pt>
                <c:pt idx="337">
                  <c:v>322.23999999999995</c:v>
                </c:pt>
                <c:pt idx="338">
                  <c:v>326.26799999999997</c:v>
                </c:pt>
                <c:pt idx="339">
                  <c:v>326.23759999999999</c:v>
                </c:pt>
                <c:pt idx="340">
                  <c:v>323</c:v>
                </c:pt>
                <c:pt idx="341">
                  <c:v>319.27599999999995</c:v>
                </c:pt>
                <c:pt idx="342">
                  <c:v>321.024</c:v>
                </c:pt>
                <c:pt idx="343">
                  <c:v>324.29199999999997</c:v>
                </c:pt>
                <c:pt idx="344">
                  <c:v>316.23599999999999</c:v>
                </c:pt>
                <c:pt idx="345">
                  <c:v>318.74399999999997</c:v>
                </c:pt>
                <c:pt idx="346">
                  <c:v>313.27199999999999</c:v>
                </c:pt>
                <c:pt idx="347">
                  <c:v>318.81999999999994</c:v>
                </c:pt>
                <c:pt idx="348">
                  <c:v>317.67999999999995</c:v>
                </c:pt>
                <c:pt idx="349">
                  <c:v>316.92</c:v>
                </c:pt>
                <c:pt idx="350">
                  <c:v>311.67600000000004</c:v>
                </c:pt>
                <c:pt idx="351">
                  <c:v>306.05200000000002</c:v>
                </c:pt>
                <c:pt idx="352">
                  <c:v>303.392</c:v>
                </c:pt>
                <c:pt idx="353">
                  <c:v>309.09199999999998</c:v>
                </c:pt>
                <c:pt idx="354">
                  <c:v>311.904</c:v>
                </c:pt>
                <c:pt idx="355">
                  <c:v>316.15999999999997</c:v>
                </c:pt>
                <c:pt idx="356">
                  <c:v>313.80399999999997</c:v>
                </c:pt>
                <c:pt idx="357">
                  <c:v>312.13200000000001</c:v>
                </c:pt>
                <c:pt idx="358">
                  <c:v>318.44</c:v>
                </c:pt>
                <c:pt idx="359">
                  <c:v>318.89600000000002</c:v>
                </c:pt>
                <c:pt idx="360">
                  <c:v>310.15600000000001</c:v>
                </c:pt>
                <c:pt idx="361">
                  <c:v>308.48400000000004</c:v>
                </c:pt>
                <c:pt idx="362">
                  <c:v>309.7</c:v>
                </c:pt>
                <c:pt idx="363">
                  <c:v>313.12</c:v>
                </c:pt>
                <c:pt idx="364">
                  <c:v>306.20399999999995</c:v>
                </c:pt>
                <c:pt idx="365">
                  <c:v>304.76</c:v>
                </c:pt>
                <c:pt idx="366">
                  <c:v>308.17999999999995</c:v>
                </c:pt>
                <c:pt idx="367">
                  <c:v>301.11199999999997</c:v>
                </c:pt>
                <c:pt idx="368">
                  <c:v>310.83999999999997</c:v>
                </c:pt>
                <c:pt idx="369">
                  <c:v>309.928</c:v>
                </c:pt>
                <c:pt idx="370">
                  <c:v>308.78800000000001</c:v>
                </c:pt>
                <c:pt idx="371">
                  <c:v>308.94</c:v>
                </c:pt>
                <c:pt idx="372">
                  <c:v>308.94</c:v>
                </c:pt>
                <c:pt idx="373">
                  <c:v>302.63200000000001</c:v>
                </c:pt>
                <c:pt idx="374">
                  <c:v>298.452</c:v>
                </c:pt>
                <c:pt idx="375">
                  <c:v>301.72000000000003</c:v>
                </c:pt>
                <c:pt idx="376">
                  <c:v>292.524</c:v>
                </c:pt>
                <c:pt idx="377">
                  <c:v>294.27199999999999</c:v>
                </c:pt>
                <c:pt idx="378">
                  <c:v>288.87599999999998</c:v>
                </c:pt>
                <c:pt idx="379">
                  <c:v>306.81199999999995</c:v>
                </c:pt>
                <c:pt idx="380">
                  <c:v>307.49599999999998</c:v>
                </c:pt>
                <c:pt idx="381">
                  <c:v>302.09999999999997</c:v>
                </c:pt>
                <c:pt idx="382">
                  <c:v>295.18400000000003</c:v>
                </c:pt>
                <c:pt idx="383">
                  <c:v>288.49599999999998</c:v>
                </c:pt>
                <c:pt idx="384">
                  <c:v>291.68799999999999</c:v>
                </c:pt>
                <c:pt idx="385">
                  <c:v>282.11199999999997</c:v>
                </c:pt>
                <c:pt idx="386">
                  <c:v>275.57599999999996</c:v>
                </c:pt>
                <c:pt idx="387">
                  <c:v>276.18400000000003</c:v>
                </c:pt>
                <c:pt idx="388">
                  <c:v>300.95999999999998</c:v>
                </c:pt>
                <c:pt idx="389">
                  <c:v>295.94399999999996</c:v>
                </c:pt>
                <c:pt idx="390">
                  <c:v>290.24399999999997</c:v>
                </c:pt>
                <c:pt idx="391">
                  <c:v>300.58</c:v>
                </c:pt>
                <c:pt idx="392">
                  <c:v>284.31599999999997</c:v>
                </c:pt>
                <c:pt idx="393">
                  <c:v>283.404</c:v>
                </c:pt>
                <c:pt idx="394">
                  <c:v>279.75600000000003</c:v>
                </c:pt>
                <c:pt idx="395">
                  <c:v>269.34399999999999</c:v>
                </c:pt>
                <c:pt idx="396">
                  <c:v>269.72399999999999</c:v>
                </c:pt>
                <c:pt idx="397">
                  <c:v>256.19599999999997</c:v>
                </c:pt>
                <c:pt idx="398">
                  <c:v>249.35599999999999</c:v>
                </c:pt>
                <c:pt idx="399">
                  <c:v>261.06</c:v>
                </c:pt>
                <c:pt idx="400">
                  <c:v>252.7</c:v>
                </c:pt>
                <c:pt idx="401">
                  <c:v>257.79199999999997</c:v>
                </c:pt>
                <c:pt idx="402">
                  <c:v>254.524</c:v>
                </c:pt>
                <c:pt idx="403">
                  <c:v>247</c:v>
                </c:pt>
                <c:pt idx="404">
                  <c:v>241.83199999999999</c:v>
                </c:pt>
                <c:pt idx="405">
                  <c:v>223.66799999999998</c:v>
                </c:pt>
                <c:pt idx="406">
                  <c:v>209.45599999999999</c:v>
                </c:pt>
                <c:pt idx="407">
                  <c:v>192.20399999999998</c:v>
                </c:pt>
                <c:pt idx="408">
                  <c:v>195.928</c:v>
                </c:pt>
                <c:pt idx="409">
                  <c:v>183.464</c:v>
                </c:pt>
                <c:pt idx="410">
                  <c:v>188.02399999999997</c:v>
                </c:pt>
                <c:pt idx="411">
                  <c:v>178.98</c:v>
                </c:pt>
                <c:pt idx="412">
                  <c:v>182.32399999999998</c:v>
                </c:pt>
                <c:pt idx="413">
                  <c:v>186.65599999999998</c:v>
                </c:pt>
                <c:pt idx="414">
                  <c:v>154.964</c:v>
                </c:pt>
                <c:pt idx="415">
                  <c:v>150.328</c:v>
                </c:pt>
                <c:pt idx="416">
                  <c:v>143.184</c:v>
                </c:pt>
                <c:pt idx="417">
                  <c:v>114.456</c:v>
                </c:pt>
                <c:pt idx="418">
                  <c:v>93.783999999999992</c:v>
                </c:pt>
                <c:pt idx="419">
                  <c:v>97.127999999999986</c:v>
                </c:pt>
                <c:pt idx="420">
                  <c:v>128.744</c:v>
                </c:pt>
                <c:pt idx="421">
                  <c:v>125.39999999999999</c:v>
                </c:pt>
                <c:pt idx="422">
                  <c:v>104.72799999999999</c:v>
                </c:pt>
                <c:pt idx="423">
                  <c:v>76.075999999999993</c:v>
                </c:pt>
                <c:pt idx="425">
                  <c:v>138.852</c:v>
                </c:pt>
                <c:pt idx="426">
                  <c:v>151.012</c:v>
                </c:pt>
                <c:pt idx="427">
                  <c:v>151.012</c:v>
                </c:pt>
                <c:pt idx="428">
                  <c:v>152.83599999999998</c:v>
                </c:pt>
                <c:pt idx="429">
                  <c:v>170.316</c:v>
                </c:pt>
                <c:pt idx="430">
                  <c:v>172.976</c:v>
                </c:pt>
                <c:pt idx="431">
                  <c:v>190.684</c:v>
                </c:pt>
                <c:pt idx="432">
                  <c:v>179.58799999999999</c:v>
                </c:pt>
                <c:pt idx="433">
                  <c:v>198.20799999999997</c:v>
                </c:pt>
                <c:pt idx="434">
                  <c:v>215.38399999999999</c:v>
                </c:pt>
                <c:pt idx="435">
                  <c:v>192.43199999999999</c:v>
                </c:pt>
                <c:pt idx="436">
                  <c:v>154.35599999999999</c:v>
                </c:pt>
                <c:pt idx="437">
                  <c:v>155.648</c:v>
                </c:pt>
                <c:pt idx="438">
                  <c:v>152.684</c:v>
                </c:pt>
                <c:pt idx="439">
                  <c:v>163.476</c:v>
                </c:pt>
                <c:pt idx="440">
                  <c:v>171.76</c:v>
                </c:pt>
                <c:pt idx="441">
                  <c:v>186.12399999999997</c:v>
                </c:pt>
                <c:pt idx="442">
                  <c:v>182.476</c:v>
                </c:pt>
                <c:pt idx="443">
                  <c:v>177.536</c:v>
                </c:pt>
                <c:pt idx="444">
                  <c:v>170.46799999999999</c:v>
                </c:pt>
                <c:pt idx="445">
                  <c:v>191.67199999999997</c:v>
                </c:pt>
                <c:pt idx="446">
                  <c:v>154.81200000000001</c:v>
                </c:pt>
                <c:pt idx="447">
                  <c:v>204.82</c:v>
                </c:pt>
                <c:pt idx="448">
                  <c:v>218.11999999999998</c:v>
                </c:pt>
                <c:pt idx="449">
                  <c:v>241.148</c:v>
                </c:pt>
                <c:pt idx="450">
                  <c:v>239.39999999999998</c:v>
                </c:pt>
                <c:pt idx="451">
                  <c:v>250.64799999999997</c:v>
                </c:pt>
                <c:pt idx="452">
                  <c:v>261.13599999999997</c:v>
                </c:pt>
                <c:pt idx="453">
                  <c:v>236.58799999999999</c:v>
                </c:pt>
                <c:pt idx="454">
                  <c:v>313.72800000000001</c:v>
                </c:pt>
                <c:pt idx="455">
                  <c:v>348.84</c:v>
                </c:pt>
                <c:pt idx="456">
                  <c:v>355.52800000000002</c:v>
                </c:pt>
                <c:pt idx="457">
                  <c:v>358.56799999999998</c:v>
                </c:pt>
                <c:pt idx="458">
                  <c:v>355.3</c:v>
                </c:pt>
                <c:pt idx="459">
                  <c:v>340.17599999999999</c:v>
                </c:pt>
                <c:pt idx="460">
                  <c:v>357.88400000000001</c:v>
                </c:pt>
                <c:pt idx="461">
                  <c:v>370.34799999999996</c:v>
                </c:pt>
                <c:pt idx="462">
                  <c:v>379.23999999999995</c:v>
                </c:pt>
                <c:pt idx="463">
                  <c:v>390.86799999999999</c:v>
                </c:pt>
                <c:pt idx="464">
                  <c:v>405.68799999999999</c:v>
                </c:pt>
                <c:pt idx="465">
                  <c:v>408.72800000000001</c:v>
                </c:pt>
                <c:pt idx="466">
                  <c:v>405.00399999999996</c:v>
                </c:pt>
                <c:pt idx="467">
                  <c:v>395.58</c:v>
                </c:pt>
                <c:pt idx="468">
                  <c:v>395.58</c:v>
                </c:pt>
                <c:pt idx="469">
                  <c:v>390.79199999999997</c:v>
                </c:pt>
                <c:pt idx="470">
                  <c:v>388.892</c:v>
                </c:pt>
                <c:pt idx="471">
                  <c:v>379.54399999999998</c:v>
                </c:pt>
                <c:pt idx="472">
                  <c:v>376.73199999999997</c:v>
                </c:pt>
                <c:pt idx="473">
                  <c:v>382.43199999999996</c:v>
                </c:pt>
                <c:pt idx="474">
                  <c:v>387.22</c:v>
                </c:pt>
                <c:pt idx="475">
                  <c:v>385.7</c:v>
                </c:pt>
                <c:pt idx="476">
                  <c:v>377.036</c:v>
                </c:pt>
                <c:pt idx="477">
                  <c:v>380.83599999999996</c:v>
                </c:pt>
                <c:pt idx="478">
                  <c:v>391.85599999999999</c:v>
                </c:pt>
                <c:pt idx="479">
                  <c:v>396.34</c:v>
                </c:pt>
                <c:pt idx="480">
                  <c:v>405.30799999999999</c:v>
                </c:pt>
                <c:pt idx="481">
                  <c:v>406.44799999999998</c:v>
                </c:pt>
                <c:pt idx="482">
                  <c:v>403.86399999999998</c:v>
                </c:pt>
                <c:pt idx="483">
                  <c:v>411.84399999999994</c:v>
                </c:pt>
                <c:pt idx="484">
                  <c:v>422.48399999999998</c:v>
                </c:pt>
                <c:pt idx="485">
                  <c:v>431.22399999999999</c:v>
                </c:pt>
                <c:pt idx="486">
                  <c:v>443.38400000000001</c:v>
                </c:pt>
                <c:pt idx="487">
                  <c:v>444.904</c:v>
                </c:pt>
                <c:pt idx="488">
                  <c:v>444.75200000000001</c:v>
                </c:pt>
                <c:pt idx="489">
                  <c:v>439.35599999999999</c:v>
                </c:pt>
                <c:pt idx="490">
                  <c:v>442.54799999999994</c:v>
                </c:pt>
                <c:pt idx="491">
                  <c:v>441.40799999999996</c:v>
                </c:pt>
                <c:pt idx="492">
                  <c:v>448.70399999999995</c:v>
                </c:pt>
                <c:pt idx="493">
                  <c:v>452.65600000000001</c:v>
                </c:pt>
                <c:pt idx="494">
                  <c:v>453.036</c:v>
                </c:pt>
                <c:pt idx="495">
                  <c:v>476.52</c:v>
                </c:pt>
                <c:pt idx="496">
                  <c:v>480.85199999999998</c:v>
                </c:pt>
                <c:pt idx="497">
                  <c:v>479.17999999999995</c:v>
                </c:pt>
                <c:pt idx="498">
                  <c:v>464.05599999999998</c:v>
                </c:pt>
                <c:pt idx="499">
                  <c:v>468.76799999999997</c:v>
                </c:pt>
                <c:pt idx="500">
                  <c:v>469.07199999999995</c:v>
                </c:pt>
                <c:pt idx="501">
                  <c:v>468.76799999999997</c:v>
                </c:pt>
                <c:pt idx="502">
                  <c:v>464.43599999999998</c:v>
                </c:pt>
                <c:pt idx="503">
                  <c:v>459.952</c:v>
                </c:pt>
                <c:pt idx="504">
                  <c:v>459.34399999999994</c:v>
                </c:pt>
                <c:pt idx="505">
                  <c:v>465.27199999999999</c:v>
                </c:pt>
                <c:pt idx="506">
                  <c:v>463.06799999999998</c:v>
                </c:pt>
                <c:pt idx="507">
                  <c:v>463.14399999999995</c:v>
                </c:pt>
                <c:pt idx="508">
                  <c:v>457.596</c:v>
                </c:pt>
                <c:pt idx="509">
                  <c:v>456.53199999999998</c:v>
                </c:pt>
                <c:pt idx="510">
                  <c:v>449.76799999999997</c:v>
                </c:pt>
                <c:pt idx="511">
                  <c:v>446.57599999999996</c:v>
                </c:pt>
                <c:pt idx="512">
                  <c:v>450.22399999999999</c:v>
                </c:pt>
                <c:pt idx="513">
                  <c:v>448.55200000000002</c:v>
                </c:pt>
                <c:pt idx="514">
                  <c:v>449.92</c:v>
                </c:pt>
                <c:pt idx="515">
                  <c:v>444.06799999999998</c:v>
                </c:pt>
                <c:pt idx="516">
                  <c:v>444.06799999999998</c:v>
                </c:pt>
                <c:pt idx="517">
                  <c:v>426.36</c:v>
                </c:pt>
                <c:pt idx="518">
                  <c:v>425.29599999999999</c:v>
                </c:pt>
                <c:pt idx="519">
                  <c:v>419.29199999999997</c:v>
                </c:pt>
                <c:pt idx="520">
                  <c:v>443.91599999999994</c:v>
                </c:pt>
                <c:pt idx="521">
                  <c:v>440.87599999999998</c:v>
                </c:pt>
                <c:pt idx="522">
                  <c:v>439.05200000000002</c:v>
                </c:pt>
                <c:pt idx="523">
                  <c:v>445.20799999999997</c:v>
                </c:pt>
                <c:pt idx="524">
                  <c:v>434.036</c:v>
                </c:pt>
                <c:pt idx="525">
                  <c:v>419.596</c:v>
                </c:pt>
                <c:pt idx="526">
                  <c:v>433.58</c:v>
                </c:pt>
                <c:pt idx="527">
                  <c:v>438.67199999999997</c:v>
                </c:pt>
                <c:pt idx="528">
                  <c:v>431.452</c:v>
                </c:pt>
                <c:pt idx="529">
                  <c:v>434.11199999999997</c:v>
                </c:pt>
                <c:pt idx="530">
                  <c:v>431.67999999999995</c:v>
                </c:pt>
                <c:pt idx="531">
                  <c:v>432.13599999999997</c:v>
                </c:pt>
                <c:pt idx="532">
                  <c:v>435.024</c:v>
                </c:pt>
                <c:pt idx="533">
                  <c:v>434.34</c:v>
                </c:pt>
                <c:pt idx="534">
                  <c:v>428.26</c:v>
                </c:pt>
                <c:pt idx="535">
                  <c:v>434.94799999999998</c:v>
                </c:pt>
                <c:pt idx="536">
                  <c:v>429.70399999999995</c:v>
                </c:pt>
                <c:pt idx="537">
                  <c:v>427.12</c:v>
                </c:pt>
                <c:pt idx="538">
                  <c:v>411.76799999999997</c:v>
                </c:pt>
                <c:pt idx="539">
                  <c:v>418.45600000000002</c:v>
                </c:pt>
                <c:pt idx="540">
                  <c:v>422.10399999999998</c:v>
                </c:pt>
                <c:pt idx="541">
                  <c:v>424.15600000000001</c:v>
                </c:pt>
                <c:pt idx="542">
                  <c:v>430.61599999999993</c:v>
                </c:pt>
                <c:pt idx="543">
                  <c:v>427.34799999999996</c:v>
                </c:pt>
                <c:pt idx="544">
                  <c:v>425.37199999999996</c:v>
                </c:pt>
                <c:pt idx="545">
                  <c:v>411.61599999999993</c:v>
                </c:pt>
                <c:pt idx="546">
                  <c:v>405.15600000000001</c:v>
                </c:pt>
                <c:pt idx="547">
                  <c:v>408.72800000000001</c:v>
                </c:pt>
                <c:pt idx="548">
                  <c:v>409.86799999999999</c:v>
                </c:pt>
                <c:pt idx="549">
                  <c:v>405.536</c:v>
                </c:pt>
                <c:pt idx="550">
                  <c:v>401.35599999999999</c:v>
                </c:pt>
                <c:pt idx="551">
                  <c:v>407.28399999999999</c:v>
                </c:pt>
                <c:pt idx="552">
                  <c:v>415.72</c:v>
                </c:pt>
                <c:pt idx="553">
                  <c:v>406.97999999999996</c:v>
                </c:pt>
                <c:pt idx="554">
                  <c:v>399.68400000000003</c:v>
                </c:pt>
                <c:pt idx="555">
                  <c:v>399.988</c:v>
                </c:pt>
                <c:pt idx="556">
                  <c:v>400.9</c:v>
                </c:pt>
                <c:pt idx="557">
                  <c:v>401.35599999999999</c:v>
                </c:pt>
                <c:pt idx="558">
                  <c:v>398.62</c:v>
                </c:pt>
                <c:pt idx="559">
                  <c:v>400.06399999999996</c:v>
                </c:pt>
                <c:pt idx="560">
                  <c:v>407.51199999999994</c:v>
                </c:pt>
                <c:pt idx="561">
                  <c:v>410.93199999999996</c:v>
                </c:pt>
                <c:pt idx="562">
                  <c:v>424.91599999999994</c:v>
                </c:pt>
                <c:pt idx="563">
                  <c:v>428.71599999999995</c:v>
                </c:pt>
                <c:pt idx="564">
                  <c:v>429.32400000000001</c:v>
                </c:pt>
                <c:pt idx="565">
                  <c:v>435.404</c:v>
                </c:pt>
                <c:pt idx="566">
                  <c:v>445.66399999999999</c:v>
                </c:pt>
                <c:pt idx="567">
                  <c:v>441.48399999999998</c:v>
                </c:pt>
                <c:pt idx="568">
                  <c:v>441.78800000000001</c:v>
                </c:pt>
                <c:pt idx="569">
                  <c:v>441.63599999999997</c:v>
                </c:pt>
                <c:pt idx="570">
                  <c:v>450.98399999999998</c:v>
                </c:pt>
                <c:pt idx="571">
                  <c:v>478.03999999999996</c:v>
                </c:pt>
                <c:pt idx="572">
                  <c:v>416.86</c:v>
                </c:pt>
                <c:pt idx="573">
                  <c:v>418.68400000000003</c:v>
                </c:pt>
                <c:pt idx="574">
                  <c:v>423.7</c:v>
                </c:pt>
                <c:pt idx="575">
                  <c:v>436.23999999999995</c:v>
                </c:pt>
                <c:pt idx="576">
                  <c:v>439.65999999999997</c:v>
                </c:pt>
                <c:pt idx="577">
                  <c:v>429.55200000000002</c:v>
                </c:pt>
                <c:pt idx="578">
                  <c:v>427.87999999999994</c:v>
                </c:pt>
                <c:pt idx="579">
                  <c:v>427.57599999999996</c:v>
                </c:pt>
                <c:pt idx="580">
                  <c:v>409.94399999999996</c:v>
                </c:pt>
                <c:pt idx="581">
                  <c:v>418.76</c:v>
                </c:pt>
                <c:pt idx="582">
                  <c:v>418.76</c:v>
                </c:pt>
                <c:pt idx="583">
                  <c:v>430.99599999999998</c:v>
                </c:pt>
                <c:pt idx="584">
                  <c:v>423.928</c:v>
                </c:pt>
                <c:pt idx="585">
                  <c:v>417.46799999999996</c:v>
                </c:pt>
                <c:pt idx="586">
                  <c:v>407.66399999999999</c:v>
                </c:pt>
                <c:pt idx="587">
                  <c:v>411.69200000000001</c:v>
                </c:pt>
                <c:pt idx="588">
                  <c:v>420.65999999999997</c:v>
                </c:pt>
                <c:pt idx="589">
                  <c:v>423.16800000000001</c:v>
                </c:pt>
                <c:pt idx="590">
                  <c:v>426.58800000000002</c:v>
                </c:pt>
                <c:pt idx="591">
                  <c:v>427.19599999999997</c:v>
                </c:pt>
                <c:pt idx="592">
                  <c:v>417.01199999999994</c:v>
                </c:pt>
                <c:pt idx="593">
                  <c:v>413.97199999999998</c:v>
                </c:pt>
                <c:pt idx="594">
                  <c:v>419.74799999999993</c:v>
                </c:pt>
                <c:pt idx="595">
                  <c:v>433.96</c:v>
                </c:pt>
                <c:pt idx="596">
                  <c:v>417.46799999999996</c:v>
                </c:pt>
                <c:pt idx="597">
                  <c:v>414.2</c:v>
                </c:pt>
                <c:pt idx="598">
                  <c:v>399.30399999999997</c:v>
                </c:pt>
                <c:pt idx="599">
                  <c:v>388.28399999999999</c:v>
                </c:pt>
                <c:pt idx="600">
                  <c:v>439.05200000000002</c:v>
                </c:pt>
                <c:pt idx="601">
                  <c:v>420.88799999999998</c:v>
                </c:pt>
                <c:pt idx="602">
                  <c:v>436.08800000000002</c:v>
                </c:pt>
                <c:pt idx="603">
                  <c:v>439.65999999999997</c:v>
                </c:pt>
                <c:pt idx="604">
                  <c:v>443.38400000000001</c:v>
                </c:pt>
                <c:pt idx="605">
                  <c:v>433.73199999999997</c:v>
                </c:pt>
                <c:pt idx="606">
                  <c:v>437.45600000000002</c:v>
                </c:pt>
                <c:pt idx="607">
                  <c:v>439.05200000000002</c:v>
                </c:pt>
                <c:pt idx="608">
                  <c:v>437.45600000000002</c:v>
                </c:pt>
                <c:pt idx="609">
                  <c:v>424.68799999999999</c:v>
                </c:pt>
                <c:pt idx="610">
                  <c:v>431.452</c:v>
                </c:pt>
                <c:pt idx="611">
                  <c:v>427.27199999999999</c:v>
                </c:pt>
                <c:pt idx="612">
                  <c:v>422.78800000000001</c:v>
                </c:pt>
                <c:pt idx="613">
                  <c:v>420.28</c:v>
                </c:pt>
                <c:pt idx="614">
                  <c:v>431.52799999999996</c:v>
                </c:pt>
                <c:pt idx="615">
                  <c:v>437.91199999999998</c:v>
                </c:pt>
                <c:pt idx="616">
                  <c:v>452.80799999999999</c:v>
                </c:pt>
                <c:pt idx="617">
                  <c:v>457.596</c:v>
                </c:pt>
                <c:pt idx="618">
                  <c:v>457.52</c:v>
                </c:pt>
                <c:pt idx="619">
                  <c:v>459.26799999999997</c:v>
                </c:pt>
                <c:pt idx="620">
                  <c:v>439.50799999999998</c:v>
                </c:pt>
                <c:pt idx="621">
                  <c:v>438.21599999999995</c:v>
                </c:pt>
                <c:pt idx="622">
                  <c:v>434.79599999999999</c:v>
                </c:pt>
                <c:pt idx="623">
                  <c:v>435.78399999999999</c:v>
                </c:pt>
                <c:pt idx="624">
                  <c:v>435.78399999999999</c:v>
                </c:pt>
                <c:pt idx="625">
                  <c:v>427.5</c:v>
                </c:pt>
                <c:pt idx="626">
                  <c:v>449.084</c:v>
                </c:pt>
                <c:pt idx="627">
                  <c:v>444.37199999999996</c:v>
                </c:pt>
                <c:pt idx="628">
                  <c:v>451.66799999999995</c:v>
                </c:pt>
                <c:pt idx="629">
                  <c:v>451.28800000000001</c:v>
                </c:pt>
                <c:pt idx="630">
                  <c:v>439.50799999999998</c:v>
                </c:pt>
                <c:pt idx="631">
                  <c:v>440.03999999999996</c:v>
                </c:pt>
                <c:pt idx="632">
                  <c:v>436.46799999999996</c:v>
                </c:pt>
                <c:pt idx="633">
                  <c:v>430.53999999999996</c:v>
                </c:pt>
                <c:pt idx="634">
                  <c:v>408.57599999999996</c:v>
                </c:pt>
                <c:pt idx="635">
                  <c:v>409.64</c:v>
                </c:pt>
                <c:pt idx="636">
                  <c:v>394.66800000000001</c:v>
                </c:pt>
                <c:pt idx="637">
                  <c:v>399.07599999999996</c:v>
                </c:pt>
                <c:pt idx="638">
                  <c:v>397.32799999999997</c:v>
                </c:pt>
                <c:pt idx="639">
                  <c:v>388.66399999999999</c:v>
                </c:pt>
                <c:pt idx="640">
                  <c:v>404.85200000000003</c:v>
                </c:pt>
                <c:pt idx="641">
                  <c:v>404.77599999999995</c:v>
                </c:pt>
                <c:pt idx="642">
                  <c:v>410.32400000000001</c:v>
                </c:pt>
                <c:pt idx="643">
                  <c:v>399.68400000000003</c:v>
                </c:pt>
                <c:pt idx="644">
                  <c:v>392.76799999999997</c:v>
                </c:pt>
                <c:pt idx="645">
                  <c:v>406.44799999999998</c:v>
                </c:pt>
                <c:pt idx="646">
                  <c:v>404.7</c:v>
                </c:pt>
                <c:pt idx="647">
                  <c:v>406.59999999999997</c:v>
                </c:pt>
                <c:pt idx="648">
                  <c:v>430.084</c:v>
                </c:pt>
                <c:pt idx="649">
                  <c:v>446.95600000000002</c:v>
                </c:pt>
                <c:pt idx="650">
                  <c:v>449.464</c:v>
                </c:pt>
                <c:pt idx="651">
                  <c:v>448.55200000000002</c:v>
                </c:pt>
                <c:pt idx="652">
                  <c:v>445.58800000000002</c:v>
                </c:pt>
                <c:pt idx="653">
                  <c:v>440.11599999999993</c:v>
                </c:pt>
                <c:pt idx="654">
                  <c:v>466.79199999999997</c:v>
                </c:pt>
                <c:pt idx="655">
                  <c:v>478.72399999999999</c:v>
                </c:pt>
                <c:pt idx="656">
                  <c:v>479.56</c:v>
                </c:pt>
                <c:pt idx="657">
                  <c:v>476.97599999999994</c:v>
                </c:pt>
                <c:pt idx="658">
                  <c:v>477.81199999999995</c:v>
                </c:pt>
                <c:pt idx="659">
                  <c:v>471.35199999999998</c:v>
                </c:pt>
                <c:pt idx="660">
                  <c:v>469.52799999999996</c:v>
                </c:pt>
                <c:pt idx="661">
                  <c:v>463.904</c:v>
                </c:pt>
                <c:pt idx="662">
                  <c:v>468.61599999999993</c:v>
                </c:pt>
                <c:pt idx="663">
                  <c:v>468.92</c:v>
                </c:pt>
                <c:pt idx="664">
                  <c:v>472.11199999999997</c:v>
                </c:pt>
                <c:pt idx="665">
                  <c:v>466.64</c:v>
                </c:pt>
                <c:pt idx="666">
                  <c:v>473.09999999999997</c:v>
                </c:pt>
                <c:pt idx="667">
                  <c:v>470.74399999999997</c:v>
                </c:pt>
                <c:pt idx="668">
                  <c:v>469.75599999999997</c:v>
                </c:pt>
                <c:pt idx="669">
                  <c:v>483.36</c:v>
                </c:pt>
                <c:pt idx="670">
                  <c:v>485.71599999999995</c:v>
                </c:pt>
                <c:pt idx="671">
                  <c:v>482.59999999999997</c:v>
                </c:pt>
                <c:pt idx="672">
                  <c:v>481.08</c:v>
                </c:pt>
                <c:pt idx="673">
                  <c:v>495.59599999999995</c:v>
                </c:pt>
                <c:pt idx="674">
                  <c:v>500.76399999999995</c:v>
                </c:pt>
                <c:pt idx="675">
                  <c:v>503.87999999999994</c:v>
                </c:pt>
                <c:pt idx="676">
                  <c:v>499.32</c:v>
                </c:pt>
                <c:pt idx="677">
                  <c:v>486.4</c:v>
                </c:pt>
                <c:pt idx="678">
                  <c:v>486.4</c:v>
                </c:pt>
                <c:pt idx="679">
                  <c:v>484.57599999999996</c:v>
                </c:pt>
                <c:pt idx="680">
                  <c:v>486.78</c:v>
                </c:pt>
                <c:pt idx="681">
                  <c:v>481.84</c:v>
                </c:pt>
                <c:pt idx="682">
                  <c:v>485.56399999999996</c:v>
                </c:pt>
                <c:pt idx="683">
                  <c:v>483.20799999999997</c:v>
                </c:pt>
                <c:pt idx="684">
                  <c:v>491.03599999999994</c:v>
                </c:pt>
                <c:pt idx="685">
                  <c:v>486.24799999999993</c:v>
                </c:pt>
                <c:pt idx="686">
                  <c:v>489.44</c:v>
                </c:pt>
                <c:pt idx="687">
                  <c:v>479.40799999999996</c:v>
                </c:pt>
                <c:pt idx="688">
                  <c:v>471.96</c:v>
                </c:pt>
                <c:pt idx="689">
                  <c:v>474.69599999999997</c:v>
                </c:pt>
                <c:pt idx="690">
                  <c:v>475.60799999999995</c:v>
                </c:pt>
                <c:pt idx="691">
                  <c:v>468.084</c:v>
                </c:pt>
                <c:pt idx="692">
                  <c:v>457.06399999999996</c:v>
                </c:pt>
                <c:pt idx="693">
                  <c:v>450.67999999999995</c:v>
                </c:pt>
                <c:pt idx="694">
                  <c:v>451.51599999999996</c:v>
                </c:pt>
                <c:pt idx="695">
                  <c:v>455.54399999999998</c:v>
                </c:pt>
                <c:pt idx="696">
                  <c:v>447.03199999999998</c:v>
                </c:pt>
                <c:pt idx="697">
                  <c:v>448.70399999999995</c:v>
                </c:pt>
                <c:pt idx="698">
                  <c:v>455.84799999999996</c:v>
                </c:pt>
                <c:pt idx="699">
                  <c:v>454.70799999999997</c:v>
                </c:pt>
                <c:pt idx="700">
                  <c:v>448.62799999999999</c:v>
                </c:pt>
                <c:pt idx="701">
                  <c:v>449.084</c:v>
                </c:pt>
                <c:pt idx="702">
                  <c:v>444.75200000000001</c:v>
                </c:pt>
                <c:pt idx="703">
                  <c:v>445.43599999999998</c:v>
                </c:pt>
                <c:pt idx="704">
                  <c:v>442.77599999999995</c:v>
                </c:pt>
                <c:pt idx="705">
                  <c:v>432.21199999999993</c:v>
                </c:pt>
                <c:pt idx="706">
                  <c:v>426.13200000000001</c:v>
                </c:pt>
                <c:pt idx="707">
                  <c:v>426.13200000000001</c:v>
                </c:pt>
                <c:pt idx="708">
                  <c:v>430.61599999999993</c:v>
                </c:pt>
                <c:pt idx="709">
                  <c:v>427.27199999999999</c:v>
                </c:pt>
                <c:pt idx="710">
                  <c:v>429.85599999999999</c:v>
                </c:pt>
                <c:pt idx="711">
                  <c:v>430.084</c:v>
                </c:pt>
                <c:pt idx="712">
                  <c:v>424.08</c:v>
                </c:pt>
                <c:pt idx="713">
                  <c:v>434.87199999999996</c:v>
                </c:pt>
                <c:pt idx="714">
                  <c:v>432.74399999999997</c:v>
                </c:pt>
                <c:pt idx="715">
                  <c:v>421.79999999999995</c:v>
                </c:pt>
                <c:pt idx="716">
                  <c:v>421.64799999999997</c:v>
                </c:pt>
                <c:pt idx="717">
                  <c:v>435.17599999999999</c:v>
                </c:pt>
                <c:pt idx="718">
                  <c:v>432.89599999999996</c:v>
                </c:pt>
                <c:pt idx="719">
                  <c:v>432.59199999999998</c:v>
                </c:pt>
                <c:pt idx="720">
                  <c:v>426.28399999999999</c:v>
                </c:pt>
                <c:pt idx="721">
                  <c:v>422.48399999999998</c:v>
                </c:pt>
                <c:pt idx="722">
                  <c:v>422.48399999999998</c:v>
                </c:pt>
                <c:pt idx="723">
                  <c:v>413.51599999999996</c:v>
                </c:pt>
                <c:pt idx="724">
                  <c:v>409.64</c:v>
                </c:pt>
                <c:pt idx="725">
                  <c:v>403.56</c:v>
                </c:pt>
                <c:pt idx="726">
                  <c:v>398.31599999999997</c:v>
                </c:pt>
                <c:pt idx="727">
                  <c:v>400.67199999999997</c:v>
                </c:pt>
                <c:pt idx="728">
                  <c:v>400.06399999999996</c:v>
                </c:pt>
                <c:pt idx="729">
                  <c:v>410.47599999999994</c:v>
                </c:pt>
                <c:pt idx="730">
                  <c:v>407.81599999999997</c:v>
                </c:pt>
                <c:pt idx="731">
                  <c:v>414.65600000000001</c:v>
                </c:pt>
                <c:pt idx="732">
                  <c:v>419.97599999999994</c:v>
                </c:pt>
                <c:pt idx="733">
                  <c:v>408.80399999999997</c:v>
                </c:pt>
                <c:pt idx="734">
                  <c:v>412.14799999999997</c:v>
                </c:pt>
                <c:pt idx="735">
                  <c:v>405.15600000000001</c:v>
                </c:pt>
                <c:pt idx="736">
                  <c:v>395.12400000000002</c:v>
                </c:pt>
                <c:pt idx="737">
                  <c:v>408.04399999999998</c:v>
                </c:pt>
                <c:pt idx="738">
                  <c:v>403.78800000000001</c:v>
                </c:pt>
                <c:pt idx="739">
                  <c:v>399.91199999999998</c:v>
                </c:pt>
                <c:pt idx="740">
                  <c:v>399.53199999999998</c:v>
                </c:pt>
                <c:pt idx="741">
                  <c:v>403.40799999999996</c:v>
                </c:pt>
                <c:pt idx="742">
                  <c:v>403.40799999999996</c:v>
                </c:pt>
                <c:pt idx="743">
                  <c:v>405.30799999999999</c:v>
                </c:pt>
                <c:pt idx="744">
                  <c:v>397.55599999999998</c:v>
                </c:pt>
                <c:pt idx="745">
                  <c:v>396.036</c:v>
                </c:pt>
                <c:pt idx="746">
                  <c:v>383.87599999999998</c:v>
                </c:pt>
                <c:pt idx="747">
                  <c:v>392.084</c:v>
                </c:pt>
                <c:pt idx="748">
                  <c:v>399.68400000000003</c:v>
                </c:pt>
                <c:pt idx="749">
                  <c:v>397.93599999999998</c:v>
                </c:pt>
                <c:pt idx="750">
                  <c:v>378.32799999999997</c:v>
                </c:pt>
                <c:pt idx="751">
                  <c:v>368.75200000000001</c:v>
                </c:pt>
                <c:pt idx="752">
                  <c:v>364.49599999999998</c:v>
                </c:pt>
                <c:pt idx="753">
                  <c:v>357.88400000000001</c:v>
                </c:pt>
                <c:pt idx="754">
                  <c:v>353.81040000000002</c:v>
                </c:pt>
                <c:pt idx="755">
                  <c:v>345.11599999999999</c:v>
                </c:pt>
                <c:pt idx="756">
                  <c:v>344.50799999999998</c:v>
                </c:pt>
                <c:pt idx="757">
                  <c:v>339.036</c:v>
                </c:pt>
                <c:pt idx="758">
                  <c:v>351.27199999999999</c:v>
                </c:pt>
                <c:pt idx="759">
                  <c:v>348.68799999999999</c:v>
                </c:pt>
                <c:pt idx="760">
                  <c:v>358.72</c:v>
                </c:pt>
                <c:pt idx="761">
                  <c:v>351.42399999999998</c:v>
                </c:pt>
                <c:pt idx="762">
                  <c:v>379.08800000000002</c:v>
                </c:pt>
                <c:pt idx="763">
                  <c:v>389.12</c:v>
                </c:pt>
                <c:pt idx="764">
                  <c:v>399.60799999999995</c:v>
                </c:pt>
                <c:pt idx="765">
                  <c:v>392.53999999999996</c:v>
                </c:pt>
                <c:pt idx="766">
                  <c:v>392.53999999999996</c:v>
                </c:pt>
                <c:pt idx="767">
                  <c:v>387.59999999999997</c:v>
                </c:pt>
                <c:pt idx="768">
                  <c:v>393.37599999999998</c:v>
                </c:pt>
                <c:pt idx="769">
                  <c:v>391.32400000000001</c:v>
                </c:pt>
                <c:pt idx="770">
                  <c:v>401.964</c:v>
                </c:pt>
                <c:pt idx="771">
                  <c:v>404.7</c:v>
                </c:pt>
                <c:pt idx="772">
                  <c:v>402.42</c:v>
                </c:pt>
                <c:pt idx="773">
                  <c:v>387.06799999999998</c:v>
                </c:pt>
                <c:pt idx="774">
                  <c:v>391.02</c:v>
                </c:pt>
                <c:pt idx="775">
                  <c:v>382.20399999999995</c:v>
                </c:pt>
                <c:pt idx="776">
                  <c:v>391.85599999999999</c:v>
                </c:pt>
                <c:pt idx="777">
                  <c:v>392.38799999999998</c:v>
                </c:pt>
                <c:pt idx="778">
                  <c:v>383.19200000000001</c:v>
                </c:pt>
                <c:pt idx="779">
                  <c:v>406.06799999999998</c:v>
                </c:pt>
                <c:pt idx="780">
                  <c:v>431.37599999999998</c:v>
                </c:pt>
                <c:pt idx="781">
                  <c:v>430.084</c:v>
                </c:pt>
                <c:pt idx="782">
                  <c:v>429.096</c:v>
                </c:pt>
                <c:pt idx="783">
                  <c:v>427.5</c:v>
                </c:pt>
                <c:pt idx="784">
                  <c:v>424.84</c:v>
                </c:pt>
                <c:pt idx="785">
                  <c:v>455.46799999999996</c:v>
                </c:pt>
                <c:pt idx="786">
                  <c:v>457.44399999999996</c:v>
                </c:pt>
                <c:pt idx="787">
                  <c:v>461.09199999999998</c:v>
                </c:pt>
                <c:pt idx="788">
                  <c:v>468.69200000000001</c:v>
                </c:pt>
                <c:pt idx="789">
                  <c:v>472.79599999999999</c:v>
                </c:pt>
                <c:pt idx="790">
                  <c:v>479.56</c:v>
                </c:pt>
                <c:pt idx="791">
                  <c:v>479.86399999999998</c:v>
                </c:pt>
                <c:pt idx="792">
                  <c:v>484.04399999999998</c:v>
                </c:pt>
                <c:pt idx="793">
                  <c:v>496.35599999999999</c:v>
                </c:pt>
                <c:pt idx="794">
                  <c:v>502.96800000000002</c:v>
                </c:pt>
                <c:pt idx="795">
                  <c:v>509.50400000000002</c:v>
                </c:pt>
                <c:pt idx="796">
                  <c:v>513.68399999999997</c:v>
                </c:pt>
                <c:pt idx="797">
                  <c:v>511.70799999999997</c:v>
                </c:pt>
                <c:pt idx="798">
                  <c:v>507.83199999999994</c:v>
                </c:pt>
                <c:pt idx="799">
                  <c:v>504.86800000000005</c:v>
                </c:pt>
                <c:pt idx="800">
                  <c:v>525.69200000000001</c:v>
                </c:pt>
                <c:pt idx="801">
                  <c:v>525.31200000000001</c:v>
                </c:pt>
                <c:pt idx="802">
                  <c:v>521.74</c:v>
                </c:pt>
                <c:pt idx="803">
                  <c:v>530.1</c:v>
                </c:pt>
                <c:pt idx="804">
                  <c:v>546.59199999999998</c:v>
                </c:pt>
                <c:pt idx="805">
                  <c:v>545.52800000000002</c:v>
                </c:pt>
                <c:pt idx="806">
                  <c:v>543.32399999999996</c:v>
                </c:pt>
                <c:pt idx="807">
                  <c:v>543.32399999999996</c:v>
                </c:pt>
                <c:pt idx="808">
                  <c:v>547.27600000000007</c:v>
                </c:pt>
                <c:pt idx="809">
                  <c:v>562.02</c:v>
                </c:pt>
                <c:pt idx="810">
                  <c:v>564.60400000000004</c:v>
                </c:pt>
                <c:pt idx="811">
                  <c:v>564.98400000000004</c:v>
                </c:pt>
                <c:pt idx="812">
                  <c:v>562.4</c:v>
                </c:pt>
                <c:pt idx="813">
                  <c:v>574.40800000000002</c:v>
                </c:pt>
                <c:pt idx="814">
                  <c:v>570.98799999999994</c:v>
                </c:pt>
                <c:pt idx="815">
                  <c:v>570.53199999999993</c:v>
                </c:pt>
                <c:pt idx="816">
                  <c:v>558.6</c:v>
                </c:pt>
                <c:pt idx="817">
                  <c:v>554.72399999999993</c:v>
                </c:pt>
                <c:pt idx="818">
                  <c:v>547.428</c:v>
                </c:pt>
                <c:pt idx="819">
                  <c:v>543.9319999999999</c:v>
                </c:pt>
                <c:pt idx="820">
                  <c:v>551</c:v>
                </c:pt>
                <c:pt idx="821">
                  <c:v>549.1</c:v>
                </c:pt>
                <c:pt idx="822">
                  <c:v>544.31200000000001</c:v>
                </c:pt>
                <c:pt idx="823">
                  <c:v>544.61599999999999</c:v>
                </c:pt>
                <c:pt idx="824">
                  <c:v>539.14400000000001</c:v>
                </c:pt>
                <c:pt idx="825">
                  <c:v>530.70799999999997</c:v>
                </c:pt>
                <c:pt idx="826">
                  <c:v>522.42399999999998</c:v>
                </c:pt>
                <c:pt idx="827">
                  <c:v>524.476</c:v>
                </c:pt>
                <c:pt idx="828">
                  <c:v>534.81200000000001</c:v>
                </c:pt>
                <c:pt idx="829">
                  <c:v>526.29999999999995</c:v>
                </c:pt>
                <c:pt idx="830">
                  <c:v>514.9</c:v>
                </c:pt>
                <c:pt idx="831">
                  <c:v>513.30399999999997</c:v>
                </c:pt>
                <c:pt idx="832">
                  <c:v>511.25199999999995</c:v>
                </c:pt>
                <c:pt idx="833">
                  <c:v>522.27199999999993</c:v>
                </c:pt>
                <c:pt idx="834">
                  <c:v>527.82000000000005</c:v>
                </c:pt>
                <c:pt idx="835">
                  <c:v>531.54399999999998</c:v>
                </c:pt>
                <c:pt idx="836">
                  <c:v>531.62</c:v>
                </c:pt>
                <c:pt idx="837">
                  <c:v>531.62</c:v>
                </c:pt>
                <c:pt idx="838">
                  <c:v>525.61599999999999</c:v>
                </c:pt>
                <c:pt idx="839">
                  <c:v>523.41200000000003</c:v>
                </c:pt>
                <c:pt idx="840">
                  <c:v>523.64</c:v>
                </c:pt>
                <c:pt idx="841">
                  <c:v>524.9319999999999</c:v>
                </c:pt>
                <c:pt idx="842">
                  <c:v>513.53199999999993</c:v>
                </c:pt>
                <c:pt idx="843">
                  <c:v>517.63599999999997</c:v>
                </c:pt>
                <c:pt idx="844">
                  <c:v>516.49599999999998</c:v>
                </c:pt>
                <c:pt idx="845">
                  <c:v>503.42399999999992</c:v>
                </c:pt>
                <c:pt idx="846">
                  <c:v>500.00400000000002</c:v>
                </c:pt>
                <c:pt idx="847">
                  <c:v>497.49599999999992</c:v>
                </c:pt>
                <c:pt idx="848">
                  <c:v>503.87999999999994</c:v>
                </c:pt>
                <c:pt idx="849">
                  <c:v>518.77600000000007</c:v>
                </c:pt>
                <c:pt idx="850">
                  <c:v>510.87199999999996</c:v>
                </c:pt>
                <c:pt idx="851">
                  <c:v>510.87199999999996</c:v>
                </c:pt>
                <c:pt idx="852">
                  <c:v>510.87199999999996</c:v>
                </c:pt>
                <c:pt idx="853">
                  <c:v>515.35599999999999</c:v>
                </c:pt>
                <c:pt idx="854">
                  <c:v>528.27600000000007</c:v>
                </c:pt>
                <c:pt idx="855">
                  <c:v>525.69200000000001</c:v>
                </c:pt>
                <c:pt idx="856">
                  <c:v>523.48799999999994</c:v>
                </c:pt>
                <c:pt idx="857">
                  <c:v>512.16399999999999</c:v>
                </c:pt>
                <c:pt idx="858">
                  <c:v>514.44399999999996</c:v>
                </c:pt>
                <c:pt idx="859">
                  <c:v>525.61599999999999</c:v>
                </c:pt>
                <c:pt idx="860">
                  <c:v>532.83600000000001</c:v>
                </c:pt>
                <c:pt idx="861">
                  <c:v>527.74399999999991</c:v>
                </c:pt>
                <c:pt idx="862">
                  <c:v>526.22399999999993</c:v>
                </c:pt>
                <c:pt idx="863">
                  <c:v>521.43599999999992</c:v>
                </c:pt>
                <c:pt idx="864">
                  <c:v>522.5</c:v>
                </c:pt>
                <c:pt idx="865">
                  <c:v>524.24800000000005</c:v>
                </c:pt>
                <c:pt idx="866">
                  <c:v>527.21199999999999</c:v>
                </c:pt>
                <c:pt idx="867">
                  <c:v>532.22799999999995</c:v>
                </c:pt>
                <c:pt idx="868">
                  <c:v>511.63199999999995</c:v>
                </c:pt>
                <c:pt idx="869">
                  <c:v>511.09999999999997</c:v>
                </c:pt>
                <c:pt idx="870">
                  <c:v>527.89599999999996</c:v>
                </c:pt>
                <c:pt idx="871">
                  <c:v>538.00400000000002</c:v>
                </c:pt>
                <c:pt idx="872">
                  <c:v>538.84</c:v>
                </c:pt>
                <c:pt idx="873">
                  <c:v>556.77600000000007</c:v>
                </c:pt>
                <c:pt idx="874">
                  <c:v>565.21199999999999</c:v>
                </c:pt>
                <c:pt idx="875">
                  <c:v>559.66399999999999</c:v>
                </c:pt>
                <c:pt idx="876">
                  <c:v>561.64</c:v>
                </c:pt>
                <c:pt idx="877">
                  <c:v>561.64</c:v>
                </c:pt>
                <c:pt idx="878">
                  <c:v>570.15199999999993</c:v>
                </c:pt>
                <c:pt idx="879">
                  <c:v>561.41200000000003</c:v>
                </c:pt>
                <c:pt idx="880">
                  <c:v>560.57600000000002</c:v>
                </c:pt>
                <c:pt idx="881">
                  <c:v>558.67600000000004</c:v>
                </c:pt>
                <c:pt idx="882">
                  <c:v>554.04</c:v>
                </c:pt>
                <c:pt idx="883">
                  <c:v>522.19599999999991</c:v>
                </c:pt>
                <c:pt idx="884">
                  <c:v>522.27199999999993</c:v>
                </c:pt>
                <c:pt idx="885">
                  <c:v>511.25199999999995</c:v>
                </c:pt>
                <c:pt idx="886">
                  <c:v>493.24</c:v>
                </c:pt>
                <c:pt idx="887">
                  <c:v>501.67599999999999</c:v>
                </c:pt>
                <c:pt idx="888">
                  <c:v>491.64399999999995</c:v>
                </c:pt>
                <c:pt idx="889">
                  <c:v>495.976</c:v>
                </c:pt>
                <c:pt idx="890">
                  <c:v>496.584</c:v>
                </c:pt>
                <c:pt idx="891">
                  <c:v>509.12399999999991</c:v>
                </c:pt>
                <c:pt idx="892">
                  <c:v>501.59999999999997</c:v>
                </c:pt>
                <c:pt idx="893">
                  <c:v>504.33599999999996</c:v>
                </c:pt>
                <c:pt idx="894">
                  <c:v>498.40799999999996</c:v>
                </c:pt>
                <c:pt idx="895">
                  <c:v>500.53599999999994</c:v>
                </c:pt>
                <c:pt idx="896">
                  <c:v>497.42</c:v>
                </c:pt>
                <c:pt idx="897">
                  <c:v>487.76800000000003</c:v>
                </c:pt>
                <c:pt idx="898">
                  <c:v>491.64399999999995</c:v>
                </c:pt>
                <c:pt idx="899">
                  <c:v>493.31599999999997</c:v>
                </c:pt>
                <c:pt idx="900">
                  <c:v>504.33599999999996</c:v>
                </c:pt>
                <c:pt idx="901">
                  <c:v>509.50400000000002</c:v>
                </c:pt>
                <c:pt idx="902">
                  <c:v>511.02399999999994</c:v>
                </c:pt>
                <c:pt idx="903">
                  <c:v>508.21199999999999</c:v>
                </c:pt>
                <c:pt idx="904">
                  <c:v>504.79199999999997</c:v>
                </c:pt>
                <c:pt idx="905">
                  <c:v>504.79199999999997</c:v>
                </c:pt>
                <c:pt idx="906">
                  <c:v>537.69999999999993</c:v>
                </c:pt>
                <c:pt idx="907">
                  <c:v>546.82000000000005</c:v>
                </c:pt>
                <c:pt idx="908">
                  <c:v>550.16399999999999</c:v>
                </c:pt>
                <c:pt idx="909">
                  <c:v>547.12399999999991</c:v>
                </c:pt>
                <c:pt idx="910">
                  <c:v>542.56399999999996</c:v>
                </c:pt>
                <c:pt idx="911">
                  <c:v>546.51599999999996</c:v>
                </c:pt>
                <c:pt idx="912">
                  <c:v>538.84</c:v>
                </c:pt>
                <c:pt idx="913">
                  <c:v>540.05600000000004</c:v>
                </c:pt>
                <c:pt idx="914">
                  <c:v>539.6</c:v>
                </c:pt>
                <c:pt idx="915">
                  <c:v>540.51200000000006</c:v>
                </c:pt>
                <c:pt idx="916">
                  <c:v>540.3599999999999</c:v>
                </c:pt>
                <c:pt idx="917">
                  <c:v>539.82799999999997</c:v>
                </c:pt>
                <c:pt idx="918">
                  <c:v>531.54399999999998</c:v>
                </c:pt>
                <c:pt idx="919">
                  <c:v>534.50799999999992</c:v>
                </c:pt>
                <c:pt idx="920">
                  <c:v>522.27199999999993</c:v>
                </c:pt>
                <c:pt idx="921">
                  <c:v>514.14</c:v>
                </c:pt>
                <c:pt idx="922">
                  <c:v>510.18799999999993</c:v>
                </c:pt>
                <c:pt idx="923">
                  <c:v>510.18799999999993</c:v>
                </c:pt>
                <c:pt idx="924">
                  <c:v>516.572</c:v>
                </c:pt>
                <c:pt idx="925">
                  <c:v>521.89199999999994</c:v>
                </c:pt>
                <c:pt idx="926">
                  <c:v>515.50799999999992</c:v>
                </c:pt>
                <c:pt idx="927">
                  <c:v>521.66399999999999</c:v>
                </c:pt>
                <c:pt idx="928">
                  <c:v>511.55599999999998</c:v>
                </c:pt>
                <c:pt idx="929">
                  <c:v>514.74800000000005</c:v>
                </c:pt>
                <c:pt idx="930">
                  <c:v>521.3599999999999</c:v>
                </c:pt>
                <c:pt idx="931">
                  <c:v>514.67199999999991</c:v>
                </c:pt>
                <c:pt idx="932">
                  <c:v>500.45999999999992</c:v>
                </c:pt>
                <c:pt idx="933">
                  <c:v>504.48799999999994</c:v>
                </c:pt>
                <c:pt idx="934">
                  <c:v>512.84799999999996</c:v>
                </c:pt>
                <c:pt idx="935">
                  <c:v>507.98399999999998</c:v>
                </c:pt>
                <c:pt idx="936">
                  <c:v>501.29599999999994</c:v>
                </c:pt>
                <c:pt idx="937">
                  <c:v>491.11200000000002</c:v>
                </c:pt>
                <c:pt idx="938">
                  <c:v>478.19200000000001</c:v>
                </c:pt>
                <c:pt idx="939">
                  <c:v>485.18400000000003</c:v>
                </c:pt>
                <c:pt idx="940">
                  <c:v>485.18400000000003</c:v>
                </c:pt>
                <c:pt idx="941">
                  <c:v>473.17599999999999</c:v>
                </c:pt>
                <c:pt idx="942">
                  <c:v>480.77599999999995</c:v>
                </c:pt>
                <c:pt idx="943">
                  <c:v>488.07199999999995</c:v>
                </c:pt>
                <c:pt idx="944">
                  <c:v>490.50400000000002</c:v>
                </c:pt>
                <c:pt idx="945">
                  <c:v>490.048</c:v>
                </c:pt>
                <c:pt idx="946">
                  <c:v>490.048</c:v>
                </c:pt>
                <c:pt idx="947">
                  <c:v>488.67999999999995</c:v>
                </c:pt>
                <c:pt idx="948">
                  <c:v>488.67999999999995</c:v>
                </c:pt>
                <c:pt idx="949">
                  <c:v>495.29199999999997</c:v>
                </c:pt>
                <c:pt idx="950">
                  <c:v>482.59999999999997</c:v>
                </c:pt>
                <c:pt idx="951">
                  <c:v>480.24399999999997</c:v>
                </c:pt>
                <c:pt idx="952">
                  <c:v>472.94799999999998</c:v>
                </c:pt>
                <c:pt idx="953">
                  <c:v>464.81599999999997</c:v>
                </c:pt>
                <c:pt idx="954">
                  <c:v>465.34799999999996</c:v>
                </c:pt>
                <c:pt idx="955">
                  <c:v>462.536</c:v>
                </c:pt>
                <c:pt idx="956">
                  <c:v>468.61599999999993</c:v>
                </c:pt>
                <c:pt idx="957">
                  <c:v>465.42399999999998</c:v>
                </c:pt>
                <c:pt idx="958">
                  <c:v>460.93999999999994</c:v>
                </c:pt>
                <c:pt idx="959">
                  <c:v>464.58800000000002</c:v>
                </c:pt>
                <c:pt idx="960">
                  <c:v>474.31599999999997</c:v>
                </c:pt>
                <c:pt idx="961">
                  <c:v>479.48399999999998</c:v>
                </c:pt>
                <c:pt idx="962">
                  <c:v>468.31199999999995</c:v>
                </c:pt>
                <c:pt idx="963">
                  <c:v>461.24399999999997</c:v>
                </c:pt>
                <c:pt idx="964">
                  <c:v>461.24399999999997</c:v>
                </c:pt>
                <c:pt idx="965">
                  <c:v>478.57199999999995</c:v>
                </c:pt>
                <c:pt idx="966">
                  <c:v>483.73999999999995</c:v>
                </c:pt>
                <c:pt idx="967">
                  <c:v>481.46</c:v>
                </c:pt>
                <c:pt idx="968">
                  <c:v>476.74799999999993</c:v>
                </c:pt>
                <c:pt idx="969">
                  <c:v>467.47599999999994</c:v>
                </c:pt>
                <c:pt idx="970">
                  <c:v>466.26</c:v>
                </c:pt>
                <c:pt idx="971">
                  <c:v>470.82</c:v>
                </c:pt>
                <c:pt idx="972">
                  <c:v>466.86799999999999</c:v>
                </c:pt>
                <c:pt idx="973">
                  <c:v>458.50799999999998</c:v>
                </c:pt>
                <c:pt idx="974">
                  <c:v>444.37199999999996</c:v>
                </c:pt>
                <c:pt idx="975">
                  <c:v>444.37199999999996</c:v>
                </c:pt>
                <c:pt idx="976">
                  <c:v>444.37199999999996</c:v>
                </c:pt>
                <c:pt idx="977">
                  <c:v>458.964</c:v>
                </c:pt>
                <c:pt idx="978">
                  <c:v>470.97199999999998</c:v>
                </c:pt>
                <c:pt idx="979">
                  <c:v>481.30799999999999</c:v>
                </c:pt>
                <c:pt idx="980">
                  <c:v>481.46</c:v>
                </c:pt>
                <c:pt idx="981">
                  <c:v>490.65600000000001</c:v>
                </c:pt>
                <c:pt idx="982">
                  <c:v>499.77600000000001</c:v>
                </c:pt>
                <c:pt idx="983">
                  <c:v>497.34399999999994</c:v>
                </c:pt>
                <c:pt idx="984">
                  <c:v>487.84399999999994</c:v>
                </c:pt>
                <c:pt idx="985">
                  <c:v>491.79599999999994</c:v>
                </c:pt>
                <c:pt idx="986">
                  <c:v>499.3959999999999</c:v>
                </c:pt>
                <c:pt idx="987">
                  <c:v>500.68799999999993</c:v>
                </c:pt>
                <c:pt idx="988">
                  <c:v>505.02</c:v>
                </c:pt>
                <c:pt idx="989">
                  <c:v>492.09999999999997</c:v>
                </c:pt>
                <c:pt idx="990">
                  <c:v>487.54</c:v>
                </c:pt>
                <c:pt idx="991">
                  <c:v>481.61199999999997</c:v>
                </c:pt>
                <c:pt idx="992">
                  <c:v>480.39599999999996</c:v>
                </c:pt>
                <c:pt idx="993">
                  <c:v>485.79199999999997</c:v>
                </c:pt>
                <c:pt idx="994">
                  <c:v>483.81599999999997</c:v>
                </c:pt>
                <c:pt idx="995">
                  <c:v>487.084</c:v>
                </c:pt>
                <c:pt idx="996">
                  <c:v>480.39599999999996</c:v>
                </c:pt>
                <c:pt idx="997">
                  <c:v>485.26</c:v>
                </c:pt>
                <c:pt idx="998">
                  <c:v>481.91599999999994</c:v>
                </c:pt>
                <c:pt idx="999">
                  <c:v>470.74399999999997</c:v>
                </c:pt>
                <c:pt idx="1000">
                  <c:v>467.02</c:v>
                </c:pt>
                <c:pt idx="1001">
                  <c:v>467.17199999999997</c:v>
                </c:pt>
                <c:pt idx="1002">
                  <c:v>469.67999999999995</c:v>
                </c:pt>
                <c:pt idx="1003">
                  <c:v>462.30799999999999</c:v>
                </c:pt>
                <c:pt idx="1004">
                  <c:v>459.26799999999997</c:v>
                </c:pt>
              </c:numCache>
            </c:numRef>
          </c:val>
          <c:smooth val="0"/>
          <c:extLst>
            <c:ext xmlns:c16="http://schemas.microsoft.com/office/drawing/2014/chart" uri="{C3380CC4-5D6E-409C-BE32-E72D297353CC}">
              <c16:uniqueId val="{00000002-C6AD-4D19-85EE-E2E46E7B9DAC}"/>
            </c:ext>
          </c:extLst>
        </c:ser>
        <c:ser>
          <c:idx val="0"/>
          <c:order val="3"/>
          <c:tx>
            <c:v>"WTI - 1"</c:v>
          </c:tx>
          <c:marker>
            <c:symbol val="none"/>
          </c:marker>
          <c:cat>
            <c:numRef>
              <c:f>Fuel!$C$184:$C$1188</c:f>
              <c:numCache>
                <c:formatCode>m/d/yyyy</c:formatCode>
                <c:ptCount val="1005"/>
                <c:pt idx="0">
                  <c:v>44546</c:v>
                </c:pt>
                <c:pt idx="1">
                  <c:v>44545</c:v>
                </c:pt>
                <c:pt idx="2">
                  <c:v>44544</c:v>
                </c:pt>
                <c:pt idx="3">
                  <c:v>44543</c:v>
                </c:pt>
                <c:pt idx="4">
                  <c:v>44540</c:v>
                </c:pt>
                <c:pt idx="5">
                  <c:v>44539</c:v>
                </c:pt>
                <c:pt idx="6">
                  <c:v>44538</c:v>
                </c:pt>
                <c:pt idx="7">
                  <c:v>44537</c:v>
                </c:pt>
                <c:pt idx="8">
                  <c:v>44536</c:v>
                </c:pt>
                <c:pt idx="9">
                  <c:v>44533</c:v>
                </c:pt>
                <c:pt idx="10">
                  <c:v>44532</c:v>
                </c:pt>
                <c:pt idx="11">
                  <c:v>44531</c:v>
                </c:pt>
                <c:pt idx="12">
                  <c:v>44530</c:v>
                </c:pt>
                <c:pt idx="13">
                  <c:v>44529</c:v>
                </c:pt>
                <c:pt idx="14">
                  <c:v>44524</c:v>
                </c:pt>
                <c:pt idx="15">
                  <c:v>44523</c:v>
                </c:pt>
                <c:pt idx="16">
                  <c:v>44522</c:v>
                </c:pt>
                <c:pt idx="17">
                  <c:v>44519</c:v>
                </c:pt>
                <c:pt idx="18">
                  <c:v>44518</c:v>
                </c:pt>
                <c:pt idx="19">
                  <c:v>44517</c:v>
                </c:pt>
                <c:pt idx="20">
                  <c:v>44516</c:v>
                </c:pt>
                <c:pt idx="21">
                  <c:v>44515</c:v>
                </c:pt>
                <c:pt idx="22">
                  <c:v>44512</c:v>
                </c:pt>
                <c:pt idx="23">
                  <c:v>44511</c:v>
                </c:pt>
                <c:pt idx="24">
                  <c:v>44510</c:v>
                </c:pt>
                <c:pt idx="25">
                  <c:v>44509</c:v>
                </c:pt>
                <c:pt idx="26">
                  <c:v>44508</c:v>
                </c:pt>
                <c:pt idx="27">
                  <c:v>44505</c:v>
                </c:pt>
                <c:pt idx="28">
                  <c:v>44504</c:v>
                </c:pt>
                <c:pt idx="29">
                  <c:v>44503</c:v>
                </c:pt>
                <c:pt idx="30">
                  <c:v>44502</c:v>
                </c:pt>
                <c:pt idx="31">
                  <c:v>44501</c:v>
                </c:pt>
                <c:pt idx="32">
                  <c:v>44498</c:v>
                </c:pt>
                <c:pt idx="33">
                  <c:v>44497</c:v>
                </c:pt>
                <c:pt idx="34">
                  <c:v>44496</c:v>
                </c:pt>
                <c:pt idx="35">
                  <c:v>44495</c:v>
                </c:pt>
                <c:pt idx="36">
                  <c:v>44494</c:v>
                </c:pt>
                <c:pt idx="37">
                  <c:v>44491</c:v>
                </c:pt>
                <c:pt idx="38">
                  <c:v>44490</c:v>
                </c:pt>
                <c:pt idx="39">
                  <c:v>44489</c:v>
                </c:pt>
                <c:pt idx="40">
                  <c:v>44488</c:v>
                </c:pt>
                <c:pt idx="41">
                  <c:v>44487</c:v>
                </c:pt>
                <c:pt idx="42">
                  <c:v>44484</c:v>
                </c:pt>
                <c:pt idx="43">
                  <c:v>44483</c:v>
                </c:pt>
                <c:pt idx="44">
                  <c:v>44482</c:v>
                </c:pt>
                <c:pt idx="45">
                  <c:v>44481</c:v>
                </c:pt>
                <c:pt idx="46">
                  <c:v>44480</c:v>
                </c:pt>
                <c:pt idx="47">
                  <c:v>44477</c:v>
                </c:pt>
                <c:pt idx="48">
                  <c:v>44476</c:v>
                </c:pt>
                <c:pt idx="49">
                  <c:v>44475</c:v>
                </c:pt>
                <c:pt idx="50">
                  <c:v>44474</c:v>
                </c:pt>
                <c:pt idx="51">
                  <c:v>44473</c:v>
                </c:pt>
                <c:pt idx="52">
                  <c:v>44470</c:v>
                </c:pt>
                <c:pt idx="53">
                  <c:v>44469</c:v>
                </c:pt>
                <c:pt idx="54">
                  <c:v>44468</c:v>
                </c:pt>
                <c:pt idx="55">
                  <c:v>44467</c:v>
                </c:pt>
                <c:pt idx="56">
                  <c:v>44464</c:v>
                </c:pt>
                <c:pt idx="57">
                  <c:v>44463</c:v>
                </c:pt>
                <c:pt idx="58">
                  <c:v>44462</c:v>
                </c:pt>
                <c:pt idx="59">
                  <c:v>44461</c:v>
                </c:pt>
                <c:pt idx="60">
                  <c:v>44460</c:v>
                </c:pt>
                <c:pt idx="61">
                  <c:v>44459</c:v>
                </c:pt>
                <c:pt idx="62">
                  <c:v>44456</c:v>
                </c:pt>
                <c:pt idx="63">
                  <c:v>44455</c:v>
                </c:pt>
                <c:pt idx="64">
                  <c:v>44454</c:v>
                </c:pt>
                <c:pt idx="65">
                  <c:v>44453</c:v>
                </c:pt>
                <c:pt idx="66">
                  <c:v>44452</c:v>
                </c:pt>
                <c:pt idx="67">
                  <c:v>44449</c:v>
                </c:pt>
                <c:pt idx="68">
                  <c:v>44448</c:v>
                </c:pt>
                <c:pt idx="69">
                  <c:v>44447</c:v>
                </c:pt>
                <c:pt idx="70">
                  <c:v>44446</c:v>
                </c:pt>
                <c:pt idx="71">
                  <c:v>44445</c:v>
                </c:pt>
                <c:pt idx="72">
                  <c:v>44442</c:v>
                </c:pt>
                <c:pt idx="73">
                  <c:v>44441</c:v>
                </c:pt>
                <c:pt idx="74">
                  <c:v>44440</c:v>
                </c:pt>
                <c:pt idx="75">
                  <c:v>44439</c:v>
                </c:pt>
                <c:pt idx="76">
                  <c:v>44438</c:v>
                </c:pt>
                <c:pt idx="77">
                  <c:v>44435</c:v>
                </c:pt>
                <c:pt idx="78">
                  <c:v>44434</c:v>
                </c:pt>
                <c:pt idx="79">
                  <c:v>44433</c:v>
                </c:pt>
                <c:pt idx="80">
                  <c:v>44432</c:v>
                </c:pt>
                <c:pt idx="81">
                  <c:v>44431</c:v>
                </c:pt>
                <c:pt idx="82">
                  <c:v>44428</c:v>
                </c:pt>
                <c:pt idx="83">
                  <c:v>44427</c:v>
                </c:pt>
                <c:pt idx="84">
                  <c:v>44426</c:v>
                </c:pt>
                <c:pt idx="85">
                  <c:v>44425</c:v>
                </c:pt>
                <c:pt idx="86">
                  <c:v>44424</c:v>
                </c:pt>
                <c:pt idx="87">
                  <c:v>44421</c:v>
                </c:pt>
                <c:pt idx="88">
                  <c:v>44420</c:v>
                </c:pt>
                <c:pt idx="89">
                  <c:v>44419</c:v>
                </c:pt>
                <c:pt idx="90">
                  <c:v>44418</c:v>
                </c:pt>
                <c:pt idx="91">
                  <c:v>44417</c:v>
                </c:pt>
                <c:pt idx="92">
                  <c:v>44414</c:v>
                </c:pt>
                <c:pt idx="93">
                  <c:v>44413</c:v>
                </c:pt>
                <c:pt idx="94">
                  <c:v>44412</c:v>
                </c:pt>
                <c:pt idx="95">
                  <c:v>44411</c:v>
                </c:pt>
                <c:pt idx="96">
                  <c:v>44410</c:v>
                </c:pt>
                <c:pt idx="97">
                  <c:v>44407</c:v>
                </c:pt>
                <c:pt idx="98">
                  <c:v>44406</c:v>
                </c:pt>
                <c:pt idx="99">
                  <c:v>44405</c:v>
                </c:pt>
                <c:pt idx="100">
                  <c:v>44404</c:v>
                </c:pt>
                <c:pt idx="101">
                  <c:v>44403</c:v>
                </c:pt>
                <c:pt idx="102">
                  <c:v>44400</c:v>
                </c:pt>
                <c:pt idx="103">
                  <c:v>44399</c:v>
                </c:pt>
                <c:pt idx="104">
                  <c:v>44398</c:v>
                </c:pt>
                <c:pt idx="105">
                  <c:v>44397</c:v>
                </c:pt>
                <c:pt idx="106">
                  <c:v>44396</c:v>
                </c:pt>
                <c:pt idx="107">
                  <c:v>44393</c:v>
                </c:pt>
                <c:pt idx="108">
                  <c:v>44392</c:v>
                </c:pt>
                <c:pt idx="109">
                  <c:v>44391</c:v>
                </c:pt>
                <c:pt idx="110">
                  <c:v>44390</c:v>
                </c:pt>
                <c:pt idx="111">
                  <c:v>44389</c:v>
                </c:pt>
                <c:pt idx="112">
                  <c:v>44386</c:v>
                </c:pt>
                <c:pt idx="113">
                  <c:v>44385</c:v>
                </c:pt>
                <c:pt idx="114">
                  <c:v>44384</c:v>
                </c:pt>
                <c:pt idx="115">
                  <c:v>44383</c:v>
                </c:pt>
                <c:pt idx="116">
                  <c:v>44382</c:v>
                </c:pt>
                <c:pt idx="117">
                  <c:v>44379</c:v>
                </c:pt>
                <c:pt idx="118">
                  <c:v>44378</c:v>
                </c:pt>
                <c:pt idx="119">
                  <c:v>44377</c:v>
                </c:pt>
                <c:pt idx="120">
                  <c:v>44376</c:v>
                </c:pt>
                <c:pt idx="121">
                  <c:v>44375</c:v>
                </c:pt>
                <c:pt idx="122">
                  <c:v>44372</c:v>
                </c:pt>
                <c:pt idx="123">
                  <c:v>44371</c:v>
                </c:pt>
                <c:pt idx="124">
                  <c:v>44370</c:v>
                </c:pt>
                <c:pt idx="125">
                  <c:v>44369</c:v>
                </c:pt>
                <c:pt idx="126">
                  <c:v>44368</c:v>
                </c:pt>
                <c:pt idx="127">
                  <c:v>44365</c:v>
                </c:pt>
                <c:pt idx="128">
                  <c:v>44364</c:v>
                </c:pt>
                <c:pt idx="129">
                  <c:v>44363</c:v>
                </c:pt>
                <c:pt idx="130">
                  <c:v>44362</c:v>
                </c:pt>
                <c:pt idx="131">
                  <c:v>44361</c:v>
                </c:pt>
                <c:pt idx="132">
                  <c:v>44358</c:v>
                </c:pt>
                <c:pt idx="133">
                  <c:v>44357</c:v>
                </c:pt>
                <c:pt idx="134">
                  <c:v>44350</c:v>
                </c:pt>
                <c:pt idx="135">
                  <c:v>44349</c:v>
                </c:pt>
                <c:pt idx="136">
                  <c:v>44348</c:v>
                </c:pt>
                <c:pt idx="137">
                  <c:v>44347</c:v>
                </c:pt>
                <c:pt idx="138">
                  <c:v>44344</c:v>
                </c:pt>
                <c:pt idx="139">
                  <c:v>44343</c:v>
                </c:pt>
                <c:pt idx="140">
                  <c:v>44342</c:v>
                </c:pt>
                <c:pt idx="141">
                  <c:v>44341</c:v>
                </c:pt>
                <c:pt idx="142">
                  <c:v>44340</c:v>
                </c:pt>
                <c:pt idx="143">
                  <c:v>44337</c:v>
                </c:pt>
                <c:pt idx="144">
                  <c:v>44336</c:v>
                </c:pt>
                <c:pt idx="145">
                  <c:v>44335</c:v>
                </c:pt>
                <c:pt idx="146">
                  <c:v>44334</c:v>
                </c:pt>
                <c:pt idx="147">
                  <c:v>44333</c:v>
                </c:pt>
                <c:pt idx="148">
                  <c:v>44330</c:v>
                </c:pt>
                <c:pt idx="149">
                  <c:v>44329</c:v>
                </c:pt>
                <c:pt idx="150">
                  <c:v>44328</c:v>
                </c:pt>
                <c:pt idx="151">
                  <c:v>44327</c:v>
                </c:pt>
                <c:pt idx="152">
                  <c:v>44326</c:v>
                </c:pt>
                <c:pt idx="153">
                  <c:v>44323</c:v>
                </c:pt>
                <c:pt idx="154">
                  <c:v>44322</c:v>
                </c:pt>
                <c:pt idx="155">
                  <c:v>44321</c:v>
                </c:pt>
                <c:pt idx="156">
                  <c:v>44320</c:v>
                </c:pt>
                <c:pt idx="157">
                  <c:v>44319</c:v>
                </c:pt>
                <c:pt idx="158">
                  <c:v>44316</c:v>
                </c:pt>
                <c:pt idx="159">
                  <c:v>44315</c:v>
                </c:pt>
                <c:pt idx="160">
                  <c:v>44314</c:v>
                </c:pt>
                <c:pt idx="161">
                  <c:v>44313</c:v>
                </c:pt>
                <c:pt idx="162">
                  <c:v>44312</c:v>
                </c:pt>
                <c:pt idx="163">
                  <c:v>44309</c:v>
                </c:pt>
                <c:pt idx="164">
                  <c:v>44308</c:v>
                </c:pt>
                <c:pt idx="165">
                  <c:v>44307</c:v>
                </c:pt>
                <c:pt idx="166">
                  <c:v>44306</c:v>
                </c:pt>
                <c:pt idx="167">
                  <c:v>44305</c:v>
                </c:pt>
                <c:pt idx="168">
                  <c:v>44302</c:v>
                </c:pt>
                <c:pt idx="169">
                  <c:v>44301</c:v>
                </c:pt>
                <c:pt idx="170">
                  <c:v>44300</c:v>
                </c:pt>
                <c:pt idx="171">
                  <c:v>44299</c:v>
                </c:pt>
                <c:pt idx="172">
                  <c:v>44298</c:v>
                </c:pt>
                <c:pt idx="173">
                  <c:v>44295</c:v>
                </c:pt>
                <c:pt idx="174">
                  <c:v>44294</c:v>
                </c:pt>
                <c:pt idx="175">
                  <c:v>44293</c:v>
                </c:pt>
                <c:pt idx="176">
                  <c:v>44292</c:v>
                </c:pt>
                <c:pt idx="177">
                  <c:v>44291</c:v>
                </c:pt>
                <c:pt idx="178">
                  <c:v>44288</c:v>
                </c:pt>
                <c:pt idx="179">
                  <c:v>44287</c:v>
                </c:pt>
                <c:pt idx="180">
                  <c:v>44286</c:v>
                </c:pt>
                <c:pt idx="181">
                  <c:v>44285</c:v>
                </c:pt>
                <c:pt idx="182">
                  <c:v>44284</c:v>
                </c:pt>
                <c:pt idx="183">
                  <c:v>44281</c:v>
                </c:pt>
                <c:pt idx="184">
                  <c:v>44280</c:v>
                </c:pt>
                <c:pt idx="185">
                  <c:v>44279</c:v>
                </c:pt>
                <c:pt idx="186">
                  <c:v>44278</c:v>
                </c:pt>
                <c:pt idx="187">
                  <c:v>44277</c:v>
                </c:pt>
                <c:pt idx="188">
                  <c:v>44274</c:v>
                </c:pt>
                <c:pt idx="189">
                  <c:v>44273</c:v>
                </c:pt>
                <c:pt idx="190">
                  <c:v>44272</c:v>
                </c:pt>
                <c:pt idx="191">
                  <c:v>44271</c:v>
                </c:pt>
                <c:pt idx="192">
                  <c:v>44270</c:v>
                </c:pt>
                <c:pt idx="193">
                  <c:v>44267</c:v>
                </c:pt>
                <c:pt idx="194">
                  <c:v>44266</c:v>
                </c:pt>
                <c:pt idx="195">
                  <c:v>44265</c:v>
                </c:pt>
                <c:pt idx="196">
                  <c:v>44264</c:v>
                </c:pt>
                <c:pt idx="197">
                  <c:v>44263</c:v>
                </c:pt>
                <c:pt idx="198">
                  <c:v>44260</c:v>
                </c:pt>
                <c:pt idx="199">
                  <c:v>44259</c:v>
                </c:pt>
                <c:pt idx="200">
                  <c:v>44258</c:v>
                </c:pt>
                <c:pt idx="201">
                  <c:v>44257</c:v>
                </c:pt>
                <c:pt idx="202">
                  <c:v>44256</c:v>
                </c:pt>
                <c:pt idx="203">
                  <c:v>44253</c:v>
                </c:pt>
                <c:pt idx="204">
                  <c:v>44252</c:v>
                </c:pt>
                <c:pt idx="205">
                  <c:v>44251</c:v>
                </c:pt>
                <c:pt idx="206">
                  <c:v>44250</c:v>
                </c:pt>
                <c:pt idx="207">
                  <c:v>44249</c:v>
                </c:pt>
                <c:pt idx="208">
                  <c:v>44246</c:v>
                </c:pt>
                <c:pt idx="209">
                  <c:v>44245</c:v>
                </c:pt>
                <c:pt idx="210">
                  <c:v>44244</c:v>
                </c:pt>
                <c:pt idx="211">
                  <c:v>44243</c:v>
                </c:pt>
                <c:pt idx="212">
                  <c:v>44242</c:v>
                </c:pt>
                <c:pt idx="213">
                  <c:v>44239</c:v>
                </c:pt>
                <c:pt idx="214">
                  <c:v>44238</c:v>
                </c:pt>
                <c:pt idx="215">
                  <c:v>44237</c:v>
                </c:pt>
                <c:pt idx="216">
                  <c:v>44236</c:v>
                </c:pt>
                <c:pt idx="217">
                  <c:v>44235</c:v>
                </c:pt>
                <c:pt idx="218">
                  <c:v>44232</c:v>
                </c:pt>
                <c:pt idx="219">
                  <c:v>44231</c:v>
                </c:pt>
                <c:pt idx="220">
                  <c:v>44230</c:v>
                </c:pt>
                <c:pt idx="221">
                  <c:v>44229</c:v>
                </c:pt>
                <c:pt idx="222">
                  <c:v>44228</c:v>
                </c:pt>
                <c:pt idx="223">
                  <c:v>44225</c:v>
                </c:pt>
                <c:pt idx="224">
                  <c:v>44224</c:v>
                </c:pt>
                <c:pt idx="225">
                  <c:v>44223</c:v>
                </c:pt>
                <c:pt idx="226">
                  <c:v>44222</c:v>
                </c:pt>
                <c:pt idx="227">
                  <c:v>44221</c:v>
                </c:pt>
                <c:pt idx="228">
                  <c:v>44218</c:v>
                </c:pt>
                <c:pt idx="229">
                  <c:v>44217</c:v>
                </c:pt>
                <c:pt idx="230">
                  <c:v>44216</c:v>
                </c:pt>
                <c:pt idx="231">
                  <c:v>44215</c:v>
                </c:pt>
                <c:pt idx="232">
                  <c:v>44214</c:v>
                </c:pt>
                <c:pt idx="233">
                  <c:v>44211</c:v>
                </c:pt>
                <c:pt idx="234">
                  <c:v>44210</c:v>
                </c:pt>
                <c:pt idx="235">
                  <c:v>44209</c:v>
                </c:pt>
                <c:pt idx="236">
                  <c:v>44208</c:v>
                </c:pt>
                <c:pt idx="237">
                  <c:v>44207</c:v>
                </c:pt>
                <c:pt idx="238">
                  <c:v>44204</c:v>
                </c:pt>
                <c:pt idx="239">
                  <c:v>44203</c:v>
                </c:pt>
                <c:pt idx="240">
                  <c:v>44202</c:v>
                </c:pt>
                <c:pt idx="241">
                  <c:v>44201</c:v>
                </c:pt>
                <c:pt idx="242">
                  <c:v>44200</c:v>
                </c:pt>
                <c:pt idx="243">
                  <c:v>44196</c:v>
                </c:pt>
                <c:pt idx="244">
                  <c:v>44195</c:v>
                </c:pt>
                <c:pt idx="245">
                  <c:v>44194</c:v>
                </c:pt>
                <c:pt idx="246">
                  <c:v>44193</c:v>
                </c:pt>
                <c:pt idx="247">
                  <c:v>44189</c:v>
                </c:pt>
                <c:pt idx="248">
                  <c:v>44188</c:v>
                </c:pt>
                <c:pt idx="249">
                  <c:v>44187</c:v>
                </c:pt>
                <c:pt idx="250">
                  <c:v>44186</c:v>
                </c:pt>
                <c:pt idx="251">
                  <c:v>44183</c:v>
                </c:pt>
                <c:pt idx="252">
                  <c:v>44182</c:v>
                </c:pt>
                <c:pt idx="253">
                  <c:v>44181</c:v>
                </c:pt>
                <c:pt idx="254">
                  <c:v>44180</c:v>
                </c:pt>
                <c:pt idx="255">
                  <c:v>44179</c:v>
                </c:pt>
                <c:pt idx="256">
                  <c:v>44176</c:v>
                </c:pt>
                <c:pt idx="257">
                  <c:v>44175</c:v>
                </c:pt>
                <c:pt idx="258">
                  <c:v>44174</c:v>
                </c:pt>
                <c:pt idx="259">
                  <c:v>44173</c:v>
                </c:pt>
                <c:pt idx="260">
                  <c:v>44172</c:v>
                </c:pt>
                <c:pt idx="261">
                  <c:v>44169</c:v>
                </c:pt>
                <c:pt idx="262">
                  <c:v>44168</c:v>
                </c:pt>
                <c:pt idx="263">
                  <c:v>44167</c:v>
                </c:pt>
                <c:pt idx="264">
                  <c:v>44166</c:v>
                </c:pt>
                <c:pt idx="265">
                  <c:v>44165</c:v>
                </c:pt>
                <c:pt idx="266">
                  <c:v>44162</c:v>
                </c:pt>
                <c:pt idx="267">
                  <c:v>44161</c:v>
                </c:pt>
                <c:pt idx="268">
                  <c:v>44160</c:v>
                </c:pt>
                <c:pt idx="269">
                  <c:v>44159</c:v>
                </c:pt>
                <c:pt idx="270">
                  <c:v>44158</c:v>
                </c:pt>
                <c:pt idx="271">
                  <c:v>44155</c:v>
                </c:pt>
                <c:pt idx="272">
                  <c:v>44154</c:v>
                </c:pt>
                <c:pt idx="273">
                  <c:v>44153</c:v>
                </c:pt>
                <c:pt idx="274">
                  <c:v>44152</c:v>
                </c:pt>
                <c:pt idx="275">
                  <c:v>44151</c:v>
                </c:pt>
                <c:pt idx="276">
                  <c:v>44148</c:v>
                </c:pt>
                <c:pt idx="277">
                  <c:v>44147</c:v>
                </c:pt>
                <c:pt idx="278">
                  <c:v>44146</c:v>
                </c:pt>
                <c:pt idx="279">
                  <c:v>44145</c:v>
                </c:pt>
                <c:pt idx="280">
                  <c:v>44144</c:v>
                </c:pt>
                <c:pt idx="281">
                  <c:v>44141</c:v>
                </c:pt>
                <c:pt idx="282">
                  <c:v>44140</c:v>
                </c:pt>
                <c:pt idx="283">
                  <c:v>44139</c:v>
                </c:pt>
                <c:pt idx="284">
                  <c:v>44138</c:v>
                </c:pt>
                <c:pt idx="285">
                  <c:v>44137</c:v>
                </c:pt>
                <c:pt idx="286">
                  <c:v>44134</c:v>
                </c:pt>
                <c:pt idx="287">
                  <c:v>44133</c:v>
                </c:pt>
                <c:pt idx="288">
                  <c:v>44132</c:v>
                </c:pt>
                <c:pt idx="289">
                  <c:v>44131</c:v>
                </c:pt>
                <c:pt idx="290">
                  <c:v>44130</c:v>
                </c:pt>
                <c:pt idx="291">
                  <c:v>44127</c:v>
                </c:pt>
                <c:pt idx="292">
                  <c:v>44126</c:v>
                </c:pt>
                <c:pt idx="293">
                  <c:v>44125</c:v>
                </c:pt>
                <c:pt idx="294">
                  <c:v>44124</c:v>
                </c:pt>
                <c:pt idx="295">
                  <c:v>44123</c:v>
                </c:pt>
                <c:pt idx="296">
                  <c:v>44120</c:v>
                </c:pt>
                <c:pt idx="297">
                  <c:v>44119</c:v>
                </c:pt>
                <c:pt idx="298">
                  <c:v>44118</c:v>
                </c:pt>
                <c:pt idx="299">
                  <c:v>44117</c:v>
                </c:pt>
                <c:pt idx="300">
                  <c:v>44116</c:v>
                </c:pt>
                <c:pt idx="301">
                  <c:v>44113</c:v>
                </c:pt>
                <c:pt idx="302">
                  <c:v>44112</c:v>
                </c:pt>
                <c:pt idx="303">
                  <c:v>44111</c:v>
                </c:pt>
                <c:pt idx="304">
                  <c:v>44110</c:v>
                </c:pt>
                <c:pt idx="305">
                  <c:v>44109</c:v>
                </c:pt>
                <c:pt idx="306">
                  <c:v>44106</c:v>
                </c:pt>
                <c:pt idx="307">
                  <c:v>44105</c:v>
                </c:pt>
                <c:pt idx="308">
                  <c:v>44104</c:v>
                </c:pt>
                <c:pt idx="309">
                  <c:v>44103</c:v>
                </c:pt>
                <c:pt idx="310">
                  <c:v>44102</c:v>
                </c:pt>
                <c:pt idx="311">
                  <c:v>44099</c:v>
                </c:pt>
                <c:pt idx="312">
                  <c:v>44098</c:v>
                </c:pt>
                <c:pt idx="313">
                  <c:v>44097</c:v>
                </c:pt>
                <c:pt idx="314">
                  <c:v>44096</c:v>
                </c:pt>
                <c:pt idx="315">
                  <c:v>44095</c:v>
                </c:pt>
                <c:pt idx="316">
                  <c:v>44092</c:v>
                </c:pt>
                <c:pt idx="317">
                  <c:v>44091</c:v>
                </c:pt>
                <c:pt idx="318">
                  <c:v>44090</c:v>
                </c:pt>
                <c:pt idx="319">
                  <c:v>44089</c:v>
                </c:pt>
                <c:pt idx="320">
                  <c:v>44088</c:v>
                </c:pt>
                <c:pt idx="321">
                  <c:v>44085</c:v>
                </c:pt>
                <c:pt idx="322">
                  <c:v>44084</c:v>
                </c:pt>
                <c:pt idx="323">
                  <c:v>44083</c:v>
                </c:pt>
                <c:pt idx="324">
                  <c:v>44082</c:v>
                </c:pt>
                <c:pt idx="325">
                  <c:v>44081</c:v>
                </c:pt>
                <c:pt idx="326">
                  <c:v>44078</c:v>
                </c:pt>
                <c:pt idx="327">
                  <c:v>44077</c:v>
                </c:pt>
                <c:pt idx="328">
                  <c:v>44076</c:v>
                </c:pt>
                <c:pt idx="329">
                  <c:v>44075</c:v>
                </c:pt>
                <c:pt idx="330">
                  <c:v>44074</c:v>
                </c:pt>
                <c:pt idx="331">
                  <c:v>44071</c:v>
                </c:pt>
                <c:pt idx="332">
                  <c:v>44070</c:v>
                </c:pt>
                <c:pt idx="333">
                  <c:v>44069</c:v>
                </c:pt>
                <c:pt idx="334">
                  <c:v>44068</c:v>
                </c:pt>
                <c:pt idx="335">
                  <c:v>44067</c:v>
                </c:pt>
                <c:pt idx="336">
                  <c:v>44064</c:v>
                </c:pt>
                <c:pt idx="337">
                  <c:v>44063</c:v>
                </c:pt>
                <c:pt idx="338">
                  <c:v>44062</c:v>
                </c:pt>
                <c:pt idx="339">
                  <c:v>44061</c:v>
                </c:pt>
                <c:pt idx="340">
                  <c:v>44060</c:v>
                </c:pt>
                <c:pt idx="341">
                  <c:v>44057</c:v>
                </c:pt>
                <c:pt idx="342">
                  <c:v>44056</c:v>
                </c:pt>
                <c:pt idx="343">
                  <c:v>44055</c:v>
                </c:pt>
                <c:pt idx="344">
                  <c:v>44054</c:v>
                </c:pt>
                <c:pt idx="345">
                  <c:v>44053</c:v>
                </c:pt>
                <c:pt idx="346">
                  <c:v>44050</c:v>
                </c:pt>
                <c:pt idx="347">
                  <c:v>44049</c:v>
                </c:pt>
                <c:pt idx="348">
                  <c:v>44048</c:v>
                </c:pt>
                <c:pt idx="349">
                  <c:v>44047</c:v>
                </c:pt>
                <c:pt idx="350">
                  <c:v>44046</c:v>
                </c:pt>
                <c:pt idx="351">
                  <c:v>44043</c:v>
                </c:pt>
                <c:pt idx="352">
                  <c:v>44042</c:v>
                </c:pt>
                <c:pt idx="353">
                  <c:v>44041</c:v>
                </c:pt>
                <c:pt idx="354">
                  <c:v>44040</c:v>
                </c:pt>
                <c:pt idx="355">
                  <c:v>44039</c:v>
                </c:pt>
                <c:pt idx="356">
                  <c:v>44036</c:v>
                </c:pt>
                <c:pt idx="357">
                  <c:v>44035</c:v>
                </c:pt>
                <c:pt idx="358">
                  <c:v>44034</c:v>
                </c:pt>
                <c:pt idx="359">
                  <c:v>44033</c:v>
                </c:pt>
                <c:pt idx="360">
                  <c:v>44032</c:v>
                </c:pt>
                <c:pt idx="361">
                  <c:v>44029</c:v>
                </c:pt>
                <c:pt idx="362">
                  <c:v>44028</c:v>
                </c:pt>
                <c:pt idx="363">
                  <c:v>44027</c:v>
                </c:pt>
                <c:pt idx="364">
                  <c:v>44026</c:v>
                </c:pt>
                <c:pt idx="365">
                  <c:v>44025</c:v>
                </c:pt>
                <c:pt idx="366">
                  <c:v>44022</c:v>
                </c:pt>
                <c:pt idx="367">
                  <c:v>44021</c:v>
                </c:pt>
                <c:pt idx="368">
                  <c:v>44020</c:v>
                </c:pt>
                <c:pt idx="369">
                  <c:v>44019</c:v>
                </c:pt>
                <c:pt idx="370">
                  <c:v>44018</c:v>
                </c:pt>
                <c:pt idx="371">
                  <c:v>44015</c:v>
                </c:pt>
                <c:pt idx="372">
                  <c:v>44014</c:v>
                </c:pt>
                <c:pt idx="373">
                  <c:v>44013</c:v>
                </c:pt>
                <c:pt idx="374">
                  <c:v>44012</c:v>
                </c:pt>
                <c:pt idx="375">
                  <c:v>44011</c:v>
                </c:pt>
                <c:pt idx="376">
                  <c:v>44008</c:v>
                </c:pt>
                <c:pt idx="377">
                  <c:v>44007</c:v>
                </c:pt>
                <c:pt idx="378">
                  <c:v>44006</c:v>
                </c:pt>
                <c:pt idx="379">
                  <c:v>44005</c:v>
                </c:pt>
                <c:pt idx="380">
                  <c:v>44004</c:v>
                </c:pt>
                <c:pt idx="381">
                  <c:v>44001</c:v>
                </c:pt>
                <c:pt idx="382">
                  <c:v>44000</c:v>
                </c:pt>
                <c:pt idx="383">
                  <c:v>43999</c:v>
                </c:pt>
                <c:pt idx="384">
                  <c:v>43998</c:v>
                </c:pt>
                <c:pt idx="385">
                  <c:v>43997</c:v>
                </c:pt>
                <c:pt idx="386">
                  <c:v>43994</c:v>
                </c:pt>
                <c:pt idx="387">
                  <c:v>43993</c:v>
                </c:pt>
                <c:pt idx="388">
                  <c:v>43992</c:v>
                </c:pt>
                <c:pt idx="389">
                  <c:v>43991</c:v>
                </c:pt>
                <c:pt idx="390">
                  <c:v>43990</c:v>
                </c:pt>
                <c:pt idx="391">
                  <c:v>43987</c:v>
                </c:pt>
                <c:pt idx="392">
                  <c:v>43986</c:v>
                </c:pt>
                <c:pt idx="393">
                  <c:v>43985</c:v>
                </c:pt>
                <c:pt idx="394">
                  <c:v>43984</c:v>
                </c:pt>
                <c:pt idx="395">
                  <c:v>43983</c:v>
                </c:pt>
                <c:pt idx="396">
                  <c:v>43980</c:v>
                </c:pt>
                <c:pt idx="397">
                  <c:v>43979</c:v>
                </c:pt>
                <c:pt idx="398">
                  <c:v>43978</c:v>
                </c:pt>
                <c:pt idx="399">
                  <c:v>43977</c:v>
                </c:pt>
                <c:pt idx="400">
                  <c:v>43973</c:v>
                </c:pt>
                <c:pt idx="401">
                  <c:v>43972</c:v>
                </c:pt>
                <c:pt idx="402">
                  <c:v>43971</c:v>
                </c:pt>
                <c:pt idx="403">
                  <c:v>43970</c:v>
                </c:pt>
                <c:pt idx="404">
                  <c:v>43969</c:v>
                </c:pt>
                <c:pt idx="405">
                  <c:v>43966</c:v>
                </c:pt>
                <c:pt idx="406">
                  <c:v>43965</c:v>
                </c:pt>
                <c:pt idx="407">
                  <c:v>43964</c:v>
                </c:pt>
                <c:pt idx="408">
                  <c:v>43963</c:v>
                </c:pt>
                <c:pt idx="409">
                  <c:v>43962</c:v>
                </c:pt>
                <c:pt idx="410">
                  <c:v>43959</c:v>
                </c:pt>
                <c:pt idx="411">
                  <c:v>43958</c:v>
                </c:pt>
                <c:pt idx="412">
                  <c:v>43957</c:v>
                </c:pt>
                <c:pt idx="413">
                  <c:v>43956</c:v>
                </c:pt>
                <c:pt idx="414">
                  <c:v>43955</c:v>
                </c:pt>
                <c:pt idx="415">
                  <c:v>43952</c:v>
                </c:pt>
                <c:pt idx="416">
                  <c:v>43951</c:v>
                </c:pt>
                <c:pt idx="417">
                  <c:v>43950</c:v>
                </c:pt>
                <c:pt idx="418">
                  <c:v>43949</c:v>
                </c:pt>
                <c:pt idx="419">
                  <c:v>43948</c:v>
                </c:pt>
                <c:pt idx="420">
                  <c:v>43945</c:v>
                </c:pt>
                <c:pt idx="421">
                  <c:v>43944</c:v>
                </c:pt>
                <c:pt idx="422">
                  <c:v>43943</c:v>
                </c:pt>
                <c:pt idx="423">
                  <c:v>43942</c:v>
                </c:pt>
                <c:pt idx="424">
                  <c:v>43941</c:v>
                </c:pt>
                <c:pt idx="425">
                  <c:v>43938</c:v>
                </c:pt>
                <c:pt idx="426">
                  <c:v>43937</c:v>
                </c:pt>
                <c:pt idx="427">
                  <c:v>43936</c:v>
                </c:pt>
                <c:pt idx="428">
                  <c:v>43935</c:v>
                </c:pt>
                <c:pt idx="429">
                  <c:v>43934</c:v>
                </c:pt>
                <c:pt idx="430">
                  <c:v>43930</c:v>
                </c:pt>
                <c:pt idx="431">
                  <c:v>43929</c:v>
                </c:pt>
                <c:pt idx="432">
                  <c:v>43928</c:v>
                </c:pt>
                <c:pt idx="433">
                  <c:v>43927</c:v>
                </c:pt>
                <c:pt idx="434">
                  <c:v>43924</c:v>
                </c:pt>
                <c:pt idx="435">
                  <c:v>43923</c:v>
                </c:pt>
                <c:pt idx="436">
                  <c:v>43922</c:v>
                </c:pt>
                <c:pt idx="437">
                  <c:v>43921</c:v>
                </c:pt>
                <c:pt idx="438">
                  <c:v>43920</c:v>
                </c:pt>
                <c:pt idx="439">
                  <c:v>43917</c:v>
                </c:pt>
                <c:pt idx="440">
                  <c:v>43916</c:v>
                </c:pt>
                <c:pt idx="441">
                  <c:v>43915</c:v>
                </c:pt>
                <c:pt idx="442">
                  <c:v>43914</c:v>
                </c:pt>
                <c:pt idx="443">
                  <c:v>43913</c:v>
                </c:pt>
                <c:pt idx="444">
                  <c:v>43910</c:v>
                </c:pt>
                <c:pt idx="445">
                  <c:v>43909</c:v>
                </c:pt>
                <c:pt idx="446">
                  <c:v>43908</c:v>
                </c:pt>
                <c:pt idx="447">
                  <c:v>43907</c:v>
                </c:pt>
                <c:pt idx="448">
                  <c:v>43906</c:v>
                </c:pt>
                <c:pt idx="449">
                  <c:v>43903</c:v>
                </c:pt>
                <c:pt idx="450">
                  <c:v>43902</c:v>
                </c:pt>
                <c:pt idx="451">
                  <c:v>43901</c:v>
                </c:pt>
                <c:pt idx="452">
                  <c:v>43900</c:v>
                </c:pt>
                <c:pt idx="453">
                  <c:v>43899</c:v>
                </c:pt>
                <c:pt idx="454">
                  <c:v>43896</c:v>
                </c:pt>
                <c:pt idx="455">
                  <c:v>43895</c:v>
                </c:pt>
                <c:pt idx="456">
                  <c:v>43894</c:v>
                </c:pt>
                <c:pt idx="457">
                  <c:v>43893</c:v>
                </c:pt>
                <c:pt idx="458">
                  <c:v>43892</c:v>
                </c:pt>
                <c:pt idx="459">
                  <c:v>43889</c:v>
                </c:pt>
                <c:pt idx="460">
                  <c:v>43888</c:v>
                </c:pt>
                <c:pt idx="461">
                  <c:v>43887</c:v>
                </c:pt>
                <c:pt idx="462">
                  <c:v>43886</c:v>
                </c:pt>
                <c:pt idx="463">
                  <c:v>43885</c:v>
                </c:pt>
                <c:pt idx="464">
                  <c:v>43882</c:v>
                </c:pt>
                <c:pt idx="465">
                  <c:v>43881</c:v>
                </c:pt>
                <c:pt idx="466">
                  <c:v>43880</c:v>
                </c:pt>
                <c:pt idx="467">
                  <c:v>43879</c:v>
                </c:pt>
                <c:pt idx="468">
                  <c:v>43875</c:v>
                </c:pt>
                <c:pt idx="469">
                  <c:v>43874</c:v>
                </c:pt>
                <c:pt idx="470">
                  <c:v>43873</c:v>
                </c:pt>
                <c:pt idx="471">
                  <c:v>43872</c:v>
                </c:pt>
                <c:pt idx="472">
                  <c:v>43871</c:v>
                </c:pt>
                <c:pt idx="473">
                  <c:v>43868</c:v>
                </c:pt>
                <c:pt idx="474">
                  <c:v>43867</c:v>
                </c:pt>
                <c:pt idx="475">
                  <c:v>43866</c:v>
                </c:pt>
                <c:pt idx="476">
                  <c:v>43865</c:v>
                </c:pt>
                <c:pt idx="477">
                  <c:v>43864</c:v>
                </c:pt>
                <c:pt idx="478">
                  <c:v>43861</c:v>
                </c:pt>
                <c:pt idx="479">
                  <c:v>43860</c:v>
                </c:pt>
                <c:pt idx="480">
                  <c:v>43859</c:v>
                </c:pt>
                <c:pt idx="481">
                  <c:v>43858</c:v>
                </c:pt>
                <c:pt idx="482">
                  <c:v>43857</c:v>
                </c:pt>
                <c:pt idx="483">
                  <c:v>43854</c:v>
                </c:pt>
                <c:pt idx="484">
                  <c:v>43853</c:v>
                </c:pt>
                <c:pt idx="485">
                  <c:v>43852</c:v>
                </c:pt>
                <c:pt idx="486">
                  <c:v>43851</c:v>
                </c:pt>
                <c:pt idx="487">
                  <c:v>43847</c:v>
                </c:pt>
                <c:pt idx="488">
                  <c:v>43846</c:v>
                </c:pt>
                <c:pt idx="489">
                  <c:v>43845</c:v>
                </c:pt>
                <c:pt idx="490">
                  <c:v>43844</c:v>
                </c:pt>
                <c:pt idx="491">
                  <c:v>43843</c:v>
                </c:pt>
                <c:pt idx="492">
                  <c:v>43840</c:v>
                </c:pt>
                <c:pt idx="493">
                  <c:v>43839</c:v>
                </c:pt>
                <c:pt idx="494">
                  <c:v>43838</c:v>
                </c:pt>
                <c:pt idx="495">
                  <c:v>43837</c:v>
                </c:pt>
                <c:pt idx="496">
                  <c:v>43836</c:v>
                </c:pt>
                <c:pt idx="497">
                  <c:v>43833</c:v>
                </c:pt>
                <c:pt idx="498">
                  <c:v>43832</c:v>
                </c:pt>
                <c:pt idx="499">
                  <c:v>43830</c:v>
                </c:pt>
                <c:pt idx="500">
                  <c:v>43829</c:v>
                </c:pt>
                <c:pt idx="501">
                  <c:v>43826</c:v>
                </c:pt>
                <c:pt idx="502">
                  <c:v>43825</c:v>
                </c:pt>
                <c:pt idx="503">
                  <c:v>43823</c:v>
                </c:pt>
                <c:pt idx="504">
                  <c:v>43822</c:v>
                </c:pt>
                <c:pt idx="505">
                  <c:v>43819</c:v>
                </c:pt>
                <c:pt idx="506">
                  <c:v>43818</c:v>
                </c:pt>
                <c:pt idx="507">
                  <c:v>43817</c:v>
                </c:pt>
                <c:pt idx="508">
                  <c:v>43816</c:v>
                </c:pt>
                <c:pt idx="509">
                  <c:v>43815</c:v>
                </c:pt>
                <c:pt idx="510">
                  <c:v>43812</c:v>
                </c:pt>
                <c:pt idx="511">
                  <c:v>43811</c:v>
                </c:pt>
                <c:pt idx="512">
                  <c:v>43810</c:v>
                </c:pt>
                <c:pt idx="513">
                  <c:v>43809</c:v>
                </c:pt>
                <c:pt idx="514">
                  <c:v>43808</c:v>
                </c:pt>
                <c:pt idx="515">
                  <c:v>43805</c:v>
                </c:pt>
                <c:pt idx="516">
                  <c:v>43804</c:v>
                </c:pt>
                <c:pt idx="517">
                  <c:v>43803</c:v>
                </c:pt>
                <c:pt idx="518">
                  <c:v>43802</c:v>
                </c:pt>
                <c:pt idx="519">
                  <c:v>43801</c:v>
                </c:pt>
                <c:pt idx="520">
                  <c:v>43796</c:v>
                </c:pt>
                <c:pt idx="521">
                  <c:v>43795</c:v>
                </c:pt>
                <c:pt idx="522">
                  <c:v>43794</c:v>
                </c:pt>
                <c:pt idx="523">
                  <c:v>43791</c:v>
                </c:pt>
                <c:pt idx="524">
                  <c:v>43790</c:v>
                </c:pt>
                <c:pt idx="525">
                  <c:v>43789</c:v>
                </c:pt>
                <c:pt idx="526">
                  <c:v>43788</c:v>
                </c:pt>
                <c:pt idx="527">
                  <c:v>43787</c:v>
                </c:pt>
                <c:pt idx="528">
                  <c:v>43784</c:v>
                </c:pt>
                <c:pt idx="529">
                  <c:v>43783</c:v>
                </c:pt>
                <c:pt idx="530">
                  <c:v>43782</c:v>
                </c:pt>
                <c:pt idx="531">
                  <c:v>43781</c:v>
                </c:pt>
                <c:pt idx="532">
                  <c:v>43780</c:v>
                </c:pt>
                <c:pt idx="533">
                  <c:v>43777</c:v>
                </c:pt>
                <c:pt idx="534">
                  <c:v>43776</c:v>
                </c:pt>
                <c:pt idx="535">
                  <c:v>43775</c:v>
                </c:pt>
                <c:pt idx="536">
                  <c:v>43774</c:v>
                </c:pt>
                <c:pt idx="537">
                  <c:v>43773</c:v>
                </c:pt>
                <c:pt idx="538">
                  <c:v>43770</c:v>
                </c:pt>
                <c:pt idx="539">
                  <c:v>43769</c:v>
                </c:pt>
                <c:pt idx="540">
                  <c:v>43768</c:v>
                </c:pt>
                <c:pt idx="541">
                  <c:v>43767</c:v>
                </c:pt>
                <c:pt idx="542">
                  <c:v>43766</c:v>
                </c:pt>
                <c:pt idx="543">
                  <c:v>43763</c:v>
                </c:pt>
                <c:pt idx="544">
                  <c:v>43762</c:v>
                </c:pt>
                <c:pt idx="545">
                  <c:v>43761</c:v>
                </c:pt>
                <c:pt idx="546">
                  <c:v>43760</c:v>
                </c:pt>
                <c:pt idx="547">
                  <c:v>43759</c:v>
                </c:pt>
                <c:pt idx="548">
                  <c:v>43756</c:v>
                </c:pt>
                <c:pt idx="549">
                  <c:v>43755</c:v>
                </c:pt>
                <c:pt idx="550">
                  <c:v>43754</c:v>
                </c:pt>
                <c:pt idx="551">
                  <c:v>43753</c:v>
                </c:pt>
                <c:pt idx="552">
                  <c:v>43752</c:v>
                </c:pt>
                <c:pt idx="553">
                  <c:v>43749</c:v>
                </c:pt>
                <c:pt idx="554">
                  <c:v>43748</c:v>
                </c:pt>
                <c:pt idx="555">
                  <c:v>43747</c:v>
                </c:pt>
                <c:pt idx="556">
                  <c:v>43746</c:v>
                </c:pt>
                <c:pt idx="557">
                  <c:v>43745</c:v>
                </c:pt>
                <c:pt idx="558">
                  <c:v>43742</c:v>
                </c:pt>
                <c:pt idx="559">
                  <c:v>43741</c:v>
                </c:pt>
                <c:pt idx="560">
                  <c:v>43740</c:v>
                </c:pt>
                <c:pt idx="561">
                  <c:v>43739</c:v>
                </c:pt>
                <c:pt idx="562">
                  <c:v>43738</c:v>
                </c:pt>
                <c:pt idx="563">
                  <c:v>43735</c:v>
                </c:pt>
                <c:pt idx="564">
                  <c:v>43734</c:v>
                </c:pt>
                <c:pt idx="565">
                  <c:v>43733</c:v>
                </c:pt>
                <c:pt idx="566">
                  <c:v>43732</c:v>
                </c:pt>
                <c:pt idx="567">
                  <c:v>43731</c:v>
                </c:pt>
                <c:pt idx="568">
                  <c:v>43728</c:v>
                </c:pt>
                <c:pt idx="569">
                  <c:v>43727</c:v>
                </c:pt>
                <c:pt idx="570">
                  <c:v>43726</c:v>
                </c:pt>
                <c:pt idx="571">
                  <c:v>43725</c:v>
                </c:pt>
                <c:pt idx="572">
                  <c:v>43724</c:v>
                </c:pt>
                <c:pt idx="573">
                  <c:v>43721</c:v>
                </c:pt>
                <c:pt idx="574">
                  <c:v>43720</c:v>
                </c:pt>
                <c:pt idx="575">
                  <c:v>43719</c:v>
                </c:pt>
                <c:pt idx="576">
                  <c:v>43718</c:v>
                </c:pt>
                <c:pt idx="577">
                  <c:v>43717</c:v>
                </c:pt>
                <c:pt idx="578">
                  <c:v>43714</c:v>
                </c:pt>
                <c:pt idx="579">
                  <c:v>43713</c:v>
                </c:pt>
                <c:pt idx="580">
                  <c:v>43712</c:v>
                </c:pt>
                <c:pt idx="581">
                  <c:v>43711</c:v>
                </c:pt>
                <c:pt idx="582">
                  <c:v>43710</c:v>
                </c:pt>
                <c:pt idx="583">
                  <c:v>43707</c:v>
                </c:pt>
                <c:pt idx="584">
                  <c:v>43706</c:v>
                </c:pt>
                <c:pt idx="585">
                  <c:v>43705</c:v>
                </c:pt>
                <c:pt idx="586">
                  <c:v>43704</c:v>
                </c:pt>
                <c:pt idx="587">
                  <c:v>43703</c:v>
                </c:pt>
                <c:pt idx="588">
                  <c:v>43700</c:v>
                </c:pt>
                <c:pt idx="589">
                  <c:v>43699</c:v>
                </c:pt>
                <c:pt idx="590">
                  <c:v>43698</c:v>
                </c:pt>
                <c:pt idx="591">
                  <c:v>43697</c:v>
                </c:pt>
                <c:pt idx="592">
                  <c:v>43696</c:v>
                </c:pt>
                <c:pt idx="593">
                  <c:v>43693</c:v>
                </c:pt>
                <c:pt idx="594">
                  <c:v>43692</c:v>
                </c:pt>
                <c:pt idx="595">
                  <c:v>43691</c:v>
                </c:pt>
                <c:pt idx="596">
                  <c:v>43690</c:v>
                </c:pt>
                <c:pt idx="597">
                  <c:v>43689</c:v>
                </c:pt>
                <c:pt idx="598">
                  <c:v>43686</c:v>
                </c:pt>
                <c:pt idx="599">
                  <c:v>43685</c:v>
                </c:pt>
                <c:pt idx="600">
                  <c:v>43684</c:v>
                </c:pt>
                <c:pt idx="601">
                  <c:v>43683</c:v>
                </c:pt>
                <c:pt idx="602">
                  <c:v>43682</c:v>
                </c:pt>
                <c:pt idx="603">
                  <c:v>43679</c:v>
                </c:pt>
                <c:pt idx="604">
                  <c:v>43678</c:v>
                </c:pt>
                <c:pt idx="605">
                  <c:v>43677</c:v>
                </c:pt>
                <c:pt idx="606">
                  <c:v>43676</c:v>
                </c:pt>
                <c:pt idx="607">
                  <c:v>43675</c:v>
                </c:pt>
                <c:pt idx="608">
                  <c:v>43672</c:v>
                </c:pt>
                <c:pt idx="609">
                  <c:v>43671</c:v>
                </c:pt>
                <c:pt idx="610">
                  <c:v>43670</c:v>
                </c:pt>
                <c:pt idx="611">
                  <c:v>43669</c:v>
                </c:pt>
                <c:pt idx="612">
                  <c:v>43668</c:v>
                </c:pt>
                <c:pt idx="613">
                  <c:v>43665</c:v>
                </c:pt>
                <c:pt idx="614">
                  <c:v>43664</c:v>
                </c:pt>
                <c:pt idx="615">
                  <c:v>43663</c:v>
                </c:pt>
                <c:pt idx="616">
                  <c:v>43662</c:v>
                </c:pt>
                <c:pt idx="617">
                  <c:v>43661</c:v>
                </c:pt>
                <c:pt idx="618">
                  <c:v>43658</c:v>
                </c:pt>
                <c:pt idx="619">
                  <c:v>43657</c:v>
                </c:pt>
                <c:pt idx="620">
                  <c:v>43656</c:v>
                </c:pt>
                <c:pt idx="621">
                  <c:v>43655</c:v>
                </c:pt>
                <c:pt idx="622">
                  <c:v>43654</c:v>
                </c:pt>
                <c:pt idx="623">
                  <c:v>43651</c:v>
                </c:pt>
                <c:pt idx="624">
                  <c:v>43650</c:v>
                </c:pt>
                <c:pt idx="625">
                  <c:v>43649</c:v>
                </c:pt>
                <c:pt idx="626">
                  <c:v>43648</c:v>
                </c:pt>
                <c:pt idx="627">
                  <c:v>43647</c:v>
                </c:pt>
                <c:pt idx="628">
                  <c:v>43644</c:v>
                </c:pt>
                <c:pt idx="629">
                  <c:v>43643</c:v>
                </c:pt>
                <c:pt idx="630">
                  <c:v>43642</c:v>
                </c:pt>
                <c:pt idx="631">
                  <c:v>43641</c:v>
                </c:pt>
                <c:pt idx="632">
                  <c:v>43640</c:v>
                </c:pt>
                <c:pt idx="633">
                  <c:v>43637</c:v>
                </c:pt>
                <c:pt idx="634">
                  <c:v>43636</c:v>
                </c:pt>
                <c:pt idx="635">
                  <c:v>43635</c:v>
                </c:pt>
                <c:pt idx="636">
                  <c:v>43634</c:v>
                </c:pt>
                <c:pt idx="637">
                  <c:v>43633</c:v>
                </c:pt>
                <c:pt idx="638">
                  <c:v>43630</c:v>
                </c:pt>
                <c:pt idx="639">
                  <c:v>43629</c:v>
                </c:pt>
                <c:pt idx="640">
                  <c:v>43628</c:v>
                </c:pt>
                <c:pt idx="641">
                  <c:v>43627</c:v>
                </c:pt>
                <c:pt idx="642">
                  <c:v>43626</c:v>
                </c:pt>
                <c:pt idx="643">
                  <c:v>43623</c:v>
                </c:pt>
                <c:pt idx="644">
                  <c:v>43622</c:v>
                </c:pt>
                <c:pt idx="645">
                  <c:v>43621</c:v>
                </c:pt>
                <c:pt idx="646">
                  <c:v>43620</c:v>
                </c:pt>
                <c:pt idx="647">
                  <c:v>43619</c:v>
                </c:pt>
                <c:pt idx="648">
                  <c:v>43616</c:v>
                </c:pt>
                <c:pt idx="649">
                  <c:v>43615</c:v>
                </c:pt>
                <c:pt idx="650">
                  <c:v>43614</c:v>
                </c:pt>
                <c:pt idx="651">
                  <c:v>43613</c:v>
                </c:pt>
                <c:pt idx="652">
                  <c:v>43612</c:v>
                </c:pt>
                <c:pt idx="653">
                  <c:v>43609</c:v>
                </c:pt>
                <c:pt idx="654">
                  <c:v>43608</c:v>
                </c:pt>
                <c:pt idx="655">
                  <c:v>43607</c:v>
                </c:pt>
                <c:pt idx="656">
                  <c:v>43606</c:v>
                </c:pt>
                <c:pt idx="657">
                  <c:v>43605</c:v>
                </c:pt>
                <c:pt idx="658">
                  <c:v>43602</c:v>
                </c:pt>
                <c:pt idx="659">
                  <c:v>43601</c:v>
                </c:pt>
                <c:pt idx="660">
                  <c:v>43600</c:v>
                </c:pt>
                <c:pt idx="661">
                  <c:v>43599</c:v>
                </c:pt>
                <c:pt idx="662">
                  <c:v>43598</c:v>
                </c:pt>
                <c:pt idx="663">
                  <c:v>43595</c:v>
                </c:pt>
                <c:pt idx="664">
                  <c:v>43594</c:v>
                </c:pt>
                <c:pt idx="665">
                  <c:v>43593</c:v>
                </c:pt>
                <c:pt idx="666">
                  <c:v>43592</c:v>
                </c:pt>
                <c:pt idx="667">
                  <c:v>43591</c:v>
                </c:pt>
                <c:pt idx="668">
                  <c:v>43588</c:v>
                </c:pt>
                <c:pt idx="669">
                  <c:v>43587</c:v>
                </c:pt>
                <c:pt idx="670">
                  <c:v>43586</c:v>
                </c:pt>
                <c:pt idx="671">
                  <c:v>43585</c:v>
                </c:pt>
                <c:pt idx="672">
                  <c:v>43584</c:v>
                </c:pt>
                <c:pt idx="673">
                  <c:v>43581</c:v>
                </c:pt>
                <c:pt idx="674">
                  <c:v>43580</c:v>
                </c:pt>
                <c:pt idx="675">
                  <c:v>43579</c:v>
                </c:pt>
                <c:pt idx="676">
                  <c:v>43578</c:v>
                </c:pt>
                <c:pt idx="677">
                  <c:v>43577</c:v>
                </c:pt>
                <c:pt idx="678">
                  <c:v>43574</c:v>
                </c:pt>
                <c:pt idx="679">
                  <c:v>43573</c:v>
                </c:pt>
                <c:pt idx="680">
                  <c:v>43572</c:v>
                </c:pt>
                <c:pt idx="681">
                  <c:v>43571</c:v>
                </c:pt>
                <c:pt idx="682">
                  <c:v>43570</c:v>
                </c:pt>
                <c:pt idx="683">
                  <c:v>43567</c:v>
                </c:pt>
                <c:pt idx="684">
                  <c:v>43566</c:v>
                </c:pt>
                <c:pt idx="685">
                  <c:v>43565</c:v>
                </c:pt>
                <c:pt idx="686">
                  <c:v>43564</c:v>
                </c:pt>
                <c:pt idx="687">
                  <c:v>43563</c:v>
                </c:pt>
                <c:pt idx="688">
                  <c:v>43560</c:v>
                </c:pt>
                <c:pt idx="689">
                  <c:v>43559</c:v>
                </c:pt>
                <c:pt idx="690">
                  <c:v>43558</c:v>
                </c:pt>
                <c:pt idx="691">
                  <c:v>43557</c:v>
                </c:pt>
                <c:pt idx="692">
                  <c:v>43556</c:v>
                </c:pt>
                <c:pt idx="693">
                  <c:v>43553</c:v>
                </c:pt>
                <c:pt idx="694">
                  <c:v>43552</c:v>
                </c:pt>
                <c:pt idx="695">
                  <c:v>43551</c:v>
                </c:pt>
                <c:pt idx="696">
                  <c:v>43550</c:v>
                </c:pt>
                <c:pt idx="697">
                  <c:v>43549</c:v>
                </c:pt>
                <c:pt idx="698">
                  <c:v>43546</c:v>
                </c:pt>
                <c:pt idx="699">
                  <c:v>43545</c:v>
                </c:pt>
                <c:pt idx="700">
                  <c:v>43544</c:v>
                </c:pt>
                <c:pt idx="701">
                  <c:v>43543</c:v>
                </c:pt>
                <c:pt idx="702">
                  <c:v>43542</c:v>
                </c:pt>
                <c:pt idx="703">
                  <c:v>43539</c:v>
                </c:pt>
                <c:pt idx="704">
                  <c:v>43538</c:v>
                </c:pt>
                <c:pt idx="705">
                  <c:v>43537</c:v>
                </c:pt>
                <c:pt idx="706">
                  <c:v>43536</c:v>
                </c:pt>
                <c:pt idx="707">
                  <c:v>43535</c:v>
                </c:pt>
                <c:pt idx="708">
                  <c:v>43532</c:v>
                </c:pt>
                <c:pt idx="709">
                  <c:v>43531</c:v>
                </c:pt>
                <c:pt idx="710">
                  <c:v>43530</c:v>
                </c:pt>
                <c:pt idx="711">
                  <c:v>43529</c:v>
                </c:pt>
                <c:pt idx="712">
                  <c:v>43528</c:v>
                </c:pt>
                <c:pt idx="713">
                  <c:v>43525</c:v>
                </c:pt>
                <c:pt idx="714">
                  <c:v>43524</c:v>
                </c:pt>
                <c:pt idx="715">
                  <c:v>43523</c:v>
                </c:pt>
                <c:pt idx="716">
                  <c:v>43522</c:v>
                </c:pt>
                <c:pt idx="717">
                  <c:v>43521</c:v>
                </c:pt>
                <c:pt idx="718">
                  <c:v>43518</c:v>
                </c:pt>
                <c:pt idx="719">
                  <c:v>43517</c:v>
                </c:pt>
                <c:pt idx="720">
                  <c:v>43516</c:v>
                </c:pt>
                <c:pt idx="721">
                  <c:v>43515</c:v>
                </c:pt>
                <c:pt idx="722">
                  <c:v>43514</c:v>
                </c:pt>
                <c:pt idx="723">
                  <c:v>43511</c:v>
                </c:pt>
                <c:pt idx="724">
                  <c:v>43510</c:v>
                </c:pt>
                <c:pt idx="725">
                  <c:v>43509</c:v>
                </c:pt>
                <c:pt idx="726">
                  <c:v>43508</c:v>
                </c:pt>
                <c:pt idx="727">
                  <c:v>43507</c:v>
                </c:pt>
                <c:pt idx="728">
                  <c:v>43504</c:v>
                </c:pt>
                <c:pt idx="729">
                  <c:v>43503</c:v>
                </c:pt>
                <c:pt idx="730">
                  <c:v>43502</c:v>
                </c:pt>
                <c:pt idx="731">
                  <c:v>43501</c:v>
                </c:pt>
                <c:pt idx="732">
                  <c:v>43500</c:v>
                </c:pt>
                <c:pt idx="733">
                  <c:v>43497</c:v>
                </c:pt>
                <c:pt idx="734">
                  <c:v>43496</c:v>
                </c:pt>
                <c:pt idx="735">
                  <c:v>43495</c:v>
                </c:pt>
                <c:pt idx="736">
                  <c:v>43494</c:v>
                </c:pt>
                <c:pt idx="737">
                  <c:v>43493</c:v>
                </c:pt>
                <c:pt idx="738">
                  <c:v>43490</c:v>
                </c:pt>
                <c:pt idx="739">
                  <c:v>43489</c:v>
                </c:pt>
                <c:pt idx="740">
                  <c:v>43488</c:v>
                </c:pt>
                <c:pt idx="741">
                  <c:v>43487</c:v>
                </c:pt>
                <c:pt idx="742">
                  <c:v>43486</c:v>
                </c:pt>
                <c:pt idx="743">
                  <c:v>43483</c:v>
                </c:pt>
                <c:pt idx="744">
                  <c:v>43482</c:v>
                </c:pt>
                <c:pt idx="745">
                  <c:v>43481</c:v>
                </c:pt>
                <c:pt idx="746">
                  <c:v>43480</c:v>
                </c:pt>
                <c:pt idx="747">
                  <c:v>43479</c:v>
                </c:pt>
                <c:pt idx="748">
                  <c:v>43476</c:v>
                </c:pt>
                <c:pt idx="749">
                  <c:v>43475</c:v>
                </c:pt>
                <c:pt idx="750">
                  <c:v>43474</c:v>
                </c:pt>
                <c:pt idx="751">
                  <c:v>43473</c:v>
                </c:pt>
                <c:pt idx="752">
                  <c:v>43472</c:v>
                </c:pt>
                <c:pt idx="753">
                  <c:v>43469</c:v>
                </c:pt>
                <c:pt idx="754">
                  <c:v>43468</c:v>
                </c:pt>
                <c:pt idx="755">
                  <c:v>43467</c:v>
                </c:pt>
                <c:pt idx="756">
                  <c:v>43462</c:v>
                </c:pt>
                <c:pt idx="757">
                  <c:v>43461</c:v>
                </c:pt>
                <c:pt idx="758">
                  <c:v>43460</c:v>
                </c:pt>
                <c:pt idx="759">
                  <c:v>43455</c:v>
                </c:pt>
                <c:pt idx="760">
                  <c:v>43454</c:v>
                </c:pt>
                <c:pt idx="761">
                  <c:v>43453</c:v>
                </c:pt>
                <c:pt idx="762">
                  <c:v>43452</c:v>
                </c:pt>
                <c:pt idx="763">
                  <c:v>43451</c:v>
                </c:pt>
                <c:pt idx="764">
                  <c:v>43448</c:v>
                </c:pt>
                <c:pt idx="765">
                  <c:v>43447</c:v>
                </c:pt>
                <c:pt idx="766">
                  <c:v>43446</c:v>
                </c:pt>
                <c:pt idx="767">
                  <c:v>43445</c:v>
                </c:pt>
                <c:pt idx="768">
                  <c:v>43444</c:v>
                </c:pt>
                <c:pt idx="769">
                  <c:v>43441</c:v>
                </c:pt>
                <c:pt idx="770">
                  <c:v>43440</c:v>
                </c:pt>
                <c:pt idx="771">
                  <c:v>43439</c:v>
                </c:pt>
                <c:pt idx="772">
                  <c:v>43438</c:v>
                </c:pt>
                <c:pt idx="773">
                  <c:v>43437</c:v>
                </c:pt>
                <c:pt idx="774">
                  <c:v>43434</c:v>
                </c:pt>
                <c:pt idx="775">
                  <c:v>43433</c:v>
                </c:pt>
                <c:pt idx="776">
                  <c:v>43432</c:v>
                </c:pt>
                <c:pt idx="777">
                  <c:v>43431</c:v>
                </c:pt>
                <c:pt idx="778">
                  <c:v>43430</c:v>
                </c:pt>
                <c:pt idx="779">
                  <c:v>43425</c:v>
                </c:pt>
                <c:pt idx="780">
                  <c:v>43424</c:v>
                </c:pt>
                <c:pt idx="781">
                  <c:v>43423</c:v>
                </c:pt>
                <c:pt idx="782">
                  <c:v>43420</c:v>
                </c:pt>
                <c:pt idx="783">
                  <c:v>43419</c:v>
                </c:pt>
                <c:pt idx="784">
                  <c:v>43418</c:v>
                </c:pt>
                <c:pt idx="785">
                  <c:v>43417</c:v>
                </c:pt>
                <c:pt idx="786">
                  <c:v>43416</c:v>
                </c:pt>
                <c:pt idx="787">
                  <c:v>43413</c:v>
                </c:pt>
                <c:pt idx="788">
                  <c:v>43412</c:v>
                </c:pt>
                <c:pt idx="789">
                  <c:v>43411</c:v>
                </c:pt>
                <c:pt idx="790">
                  <c:v>43410</c:v>
                </c:pt>
                <c:pt idx="791">
                  <c:v>43409</c:v>
                </c:pt>
                <c:pt idx="792">
                  <c:v>43406</c:v>
                </c:pt>
                <c:pt idx="793">
                  <c:v>43405</c:v>
                </c:pt>
                <c:pt idx="794">
                  <c:v>43404</c:v>
                </c:pt>
                <c:pt idx="795">
                  <c:v>43403</c:v>
                </c:pt>
                <c:pt idx="796">
                  <c:v>43402</c:v>
                </c:pt>
                <c:pt idx="797">
                  <c:v>43399</c:v>
                </c:pt>
                <c:pt idx="798">
                  <c:v>43398</c:v>
                </c:pt>
                <c:pt idx="799">
                  <c:v>43397</c:v>
                </c:pt>
                <c:pt idx="800">
                  <c:v>43396</c:v>
                </c:pt>
                <c:pt idx="801">
                  <c:v>43395</c:v>
                </c:pt>
                <c:pt idx="802">
                  <c:v>43392</c:v>
                </c:pt>
                <c:pt idx="803">
                  <c:v>43391</c:v>
                </c:pt>
                <c:pt idx="804">
                  <c:v>43390</c:v>
                </c:pt>
                <c:pt idx="805">
                  <c:v>43389</c:v>
                </c:pt>
                <c:pt idx="806">
                  <c:v>43388</c:v>
                </c:pt>
                <c:pt idx="807">
                  <c:v>43385</c:v>
                </c:pt>
                <c:pt idx="808">
                  <c:v>43384</c:v>
                </c:pt>
                <c:pt idx="809">
                  <c:v>43383</c:v>
                </c:pt>
                <c:pt idx="810">
                  <c:v>43382</c:v>
                </c:pt>
                <c:pt idx="811">
                  <c:v>43381</c:v>
                </c:pt>
                <c:pt idx="812">
                  <c:v>43378</c:v>
                </c:pt>
                <c:pt idx="813">
                  <c:v>43377</c:v>
                </c:pt>
                <c:pt idx="814">
                  <c:v>43376</c:v>
                </c:pt>
                <c:pt idx="815">
                  <c:v>43375</c:v>
                </c:pt>
                <c:pt idx="816">
                  <c:v>43374</c:v>
                </c:pt>
                <c:pt idx="817">
                  <c:v>43371</c:v>
                </c:pt>
                <c:pt idx="818">
                  <c:v>43370</c:v>
                </c:pt>
                <c:pt idx="819">
                  <c:v>43369</c:v>
                </c:pt>
                <c:pt idx="820">
                  <c:v>43368</c:v>
                </c:pt>
                <c:pt idx="821">
                  <c:v>43367</c:v>
                </c:pt>
                <c:pt idx="822">
                  <c:v>43364</c:v>
                </c:pt>
                <c:pt idx="823">
                  <c:v>43363</c:v>
                </c:pt>
                <c:pt idx="824">
                  <c:v>43362</c:v>
                </c:pt>
                <c:pt idx="825">
                  <c:v>43361</c:v>
                </c:pt>
                <c:pt idx="826">
                  <c:v>43360</c:v>
                </c:pt>
                <c:pt idx="827">
                  <c:v>43357</c:v>
                </c:pt>
                <c:pt idx="828">
                  <c:v>43356</c:v>
                </c:pt>
                <c:pt idx="829">
                  <c:v>43355</c:v>
                </c:pt>
                <c:pt idx="830">
                  <c:v>43354</c:v>
                </c:pt>
                <c:pt idx="831">
                  <c:v>43353</c:v>
                </c:pt>
                <c:pt idx="832">
                  <c:v>43350</c:v>
                </c:pt>
                <c:pt idx="833">
                  <c:v>43349</c:v>
                </c:pt>
                <c:pt idx="834">
                  <c:v>43348</c:v>
                </c:pt>
                <c:pt idx="835">
                  <c:v>43347</c:v>
                </c:pt>
                <c:pt idx="836">
                  <c:v>43343</c:v>
                </c:pt>
                <c:pt idx="837">
                  <c:v>43342</c:v>
                </c:pt>
                <c:pt idx="838">
                  <c:v>43341</c:v>
                </c:pt>
                <c:pt idx="839">
                  <c:v>43340</c:v>
                </c:pt>
                <c:pt idx="840">
                  <c:v>43339</c:v>
                </c:pt>
                <c:pt idx="841">
                  <c:v>43336</c:v>
                </c:pt>
                <c:pt idx="842">
                  <c:v>43335</c:v>
                </c:pt>
                <c:pt idx="843">
                  <c:v>43334</c:v>
                </c:pt>
                <c:pt idx="844">
                  <c:v>43333</c:v>
                </c:pt>
                <c:pt idx="845">
                  <c:v>43332</c:v>
                </c:pt>
                <c:pt idx="846">
                  <c:v>43329</c:v>
                </c:pt>
                <c:pt idx="847">
                  <c:v>43328</c:v>
                </c:pt>
                <c:pt idx="848">
                  <c:v>43327</c:v>
                </c:pt>
                <c:pt idx="849">
                  <c:v>43326</c:v>
                </c:pt>
                <c:pt idx="850">
                  <c:v>43325</c:v>
                </c:pt>
                <c:pt idx="851">
                  <c:v>43322</c:v>
                </c:pt>
                <c:pt idx="852">
                  <c:v>43321</c:v>
                </c:pt>
                <c:pt idx="853">
                  <c:v>43320</c:v>
                </c:pt>
                <c:pt idx="854">
                  <c:v>43319</c:v>
                </c:pt>
                <c:pt idx="855">
                  <c:v>43318</c:v>
                </c:pt>
                <c:pt idx="856">
                  <c:v>43315</c:v>
                </c:pt>
                <c:pt idx="857">
                  <c:v>43314</c:v>
                </c:pt>
                <c:pt idx="858">
                  <c:v>43313</c:v>
                </c:pt>
                <c:pt idx="859">
                  <c:v>43312</c:v>
                </c:pt>
                <c:pt idx="860">
                  <c:v>43311</c:v>
                </c:pt>
                <c:pt idx="861">
                  <c:v>43308</c:v>
                </c:pt>
                <c:pt idx="862">
                  <c:v>43307</c:v>
                </c:pt>
                <c:pt idx="863">
                  <c:v>43306</c:v>
                </c:pt>
                <c:pt idx="864">
                  <c:v>43305</c:v>
                </c:pt>
                <c:pt idx="865">
                  <c:v>43304</c:v>
                </c:pt>
                <c:pt idx="866">
                  <c:v>43301</c:v>
                </c:pt>
                <c:pt idx="867">
                  <c:v>43300</c:v>
                </c:pt>
                <c:pt idx="868">
                  <c:v>43299</c:v>
                </c:pt>
                <c:pt idx="869">
                  <c:v>43298</c:v>
                </c:pt>
                <c:pt idx="870">
                  <c:v>43297</c:v>
                </c:pt>
                <c:pt idx="871">
                  <c:v>43294</c:v>
                </c:pt>
                <c:pt idx="872">
                  <c:v>43293</c:v>
                </c:pt>
                <c:pt idx="873">
                  <c:v>43292</c:v>
                </c:pt>
                <c:pt idx="874">
                  <c:v>43291</c:v>
                </c:pt>
                <c:pt idx="875">
                  <c:v>43290</c:v>
                </c:pt>
                <c:pt idx="876">
                  <c:v>43287</c:v>
                </c:pt>
                <c:pt idx="877">
                  <c:v>43286</c:v>
                </c:pt>
                <c:pt idx="878">
                  <c:v>43284</c:v>
                </c:pt>
                <c:pt idx="879">
                  <c:v>43283</c:v>
                </c:pt>
                <c:pt idx="880">
                  <c:v>43280</c:v>
                </c:pt>
                <c:pt idx="881">
                  <c:v>43279</c:v>
                </c:pt>
                <c:pt idx="882">
                  <c:v>43278</c:v>
                </c:pt>
                <c:pt idx="883">
                  <c:v>43277</c:v>
                </c:pt>
                <c:pt idx="884">
                  <c:v>43276</c:v>
                </c:pt>
                <c:pt idx="885">
                  <c:v>43273</c:v>
                </c:pt>
                <c:pt idx="886">
                  <c:v>43272</c:v>
                </c:pt>
                <c:pt idx="887">
                  <c:v>43271</c:v>
                </c:pt>
                <c:pt idx="888">
                  <c:v>43270</c:v>
                </c:pt>
                <c:pt idx="889">
                  <c:v>43269</c:v>
                </c:pt>
                <c:pt idx="890">
                  <c:v>43266</c:v>
                </c:pt>
                <c:pt idx="891">
                  <c:v>43265</c:v>
                </c:pt>
                <c:pt idx="892">
                  <c:v>43264</c:v>
                </c:pt>
                <c:pt idx="893">
                  <c:v>43263</c:v>
                </c:pt>
                <c:pt idx="894">
                  <c:v>43262</c:v>
                </c:pt>
                <c:pt idx="895">
                  <c:v>43259</c:v>
                </c:pt>
                <c:pt idx="896">
                  <c:v>43258</c:v>
                </c:pt>
                <c:pt idx="897">
                  <c:v>43257</c:v>
                </c:pt>
                <c:pt idx="898">
                  <c:v>43256</c:v>
                </c:pt>
                <c:pt idx="899">
                  <c:v>43255</c:v>
                </c:pt>
                <c:pt idx="900">
                  <c:v>43252</c:v>
                </c:pt>
                <c:pt idx="901">
                  <c:v>43251</c:v>
                </c:pt>
                <c:pt idx="902">
                  <c:v>43250</c:v>
                </c:pt>
                <c:pt idx="903">
                  <c:v>43249</c:v>
                </c:pt>
                <c:pt idx="904">
                  <c:v>43245</c:v>
                </c:pt>
                <c:pt idx="905">
                  <c:v>43244</c:v>
                </c:pt>
                <c:pt idx="906">
                  <c:v>43243</c:v>
                </c:pt>
                <c:pt idx="907">
                  <c:v>43242</c:v>
                </c:pt>
                <c:pt idx="908">
                  <c:v>43241</c:v>
                </c:pt>
                <c:pt idx="909">
                  <c:v>43238</c:v>
                </c:pt>
                <c:pt idx="910">
                  <c:v>43237</c:v>
                </c:pt>
                <c:pt idx="911">
                  <c:v>43236</c:v>
                </c:pt>
                <c:pt idx="912">
                  <c:v>43235</c:v>
                </c:pt>
                <c:pt idx="913">
                  <c:v>43234</c:v>
                </c:pt>
                <c:pt idx="914">
                  <c:v>43231</c:v>
                </c:pt>
                <c:pt idx="915">
                  <c:v>43230</c:v>
                </c:pt>
                <c:pt idx="916">
                  <c:v>43229</c:v>
                </c:pt>
                <c:pt idx="917">
                  <c:v>43228</c:v>
                </c:pt>
                <c:pt idx="918">
                  <c:v>43227</c:v>
                </c:pt>
                <c:pt idx="919">
                  <c:v>43224</c:v>
                </c:pt>
                <c:pt idx="920">
                  <c:v>43223</c:v>
                </c:pt>
                <c:pt idx="921">
                  <c:v>43222</c:v>
                </c:pt>
                <c:pt idx="922">
                  <c:v>43221</c:v>
                </c:pt>
                <c:pt idx="923">
                  <c:v>43220</c:v>
                </c:pt>
                <c:pt idx="924">
                  <c:v>43217</c:v>
                </c:pt>
                <c:pt idx="925">
                  <c:v>43216</c:v>
                </c:pt>
                <c:pt idx="926">
                  <c:v>43215</c:v>
                </c:pt>
                <c:pt idx="927">
                  <c:v>43214</c:v>
                </c:pt>
                <c:pt idx="928">
                  <c:v>43213</c:v>
                </c:pt>
                <c:pt idx="929">
                  <c:v>43210</c:v>
                </c:pt>
                <c:pt idx="930">
                  <c:v>43209</c:v>
                </c:pt>
                <c:pt idx="931">
                  <c:v>43208</c:v>
                </c:pt>
                <c:pt idx="932">
                  <c:v>43207</c:v>
                </c:pt>
                <c:pt idx="933">
                  <c:v>43206</c:v>
                </c:pt>
                <c:pt idx="934">
                  <c:v>43203</c:v>
                </c:pt>
                <c:pt idx="935">
                  <c:v>43202</c:v>
                </c:pt>
                <c:pt idx="936">
                  <c:v>43201</c:v>
                </c:pt>
                <c:pt idx="937">
                  <c:v>43200</c:v>
                </c:pt>
                <c:pt idx="938">
                  <c:v>43199</c:v>
                </c:pt>
                <c:pt idx="939">
                  <c:v>43196</c:v>
                </c:pt>
                <c:pt idx="940">
                  <c:v>43195</c:v>
                </c:pt>
                <c:pt idx="941">
                  <c:v>43194</c:v>
                </c:pt>
                <c:pt idx="942">
                  <c:v>43193</c:v>
                </c:pt>
                <c:pt idx="943">
                  <c:v>43192</c:v>
                </c:pt>
                <c:pt idx="944">
                  <c:v>43188</c:v>
                </c:pt>
                <c:pt idx="945">
                  <c:v>43187</c:v>
                </c:pt>
                <c:pt idx="946">
                  <c:v>43186</c:v>
                </c:pt>
                <c:pt idx="947">
                  <c:v>43185</c:v>
                </c:pt>
                <c:pt idx="948">
                  <c:v>43182</c:v>
                </c:pt>
                <c:pt idx="949">
                  <c:v>43181</c:v>
                </c:pt>
                <c:pt idx="950">
                  <c:v>43180</c:v>
                </c:pt>
                <c:pt idx="951">
                  <c:v>43179</c:v>
                </c:pt>
                <c:pt idx="952">
                  <c:v>43178</c:v>
                </c:pt>
                <c:pt idx="953">
                  <c:v>43175</c:v>
                </c:pt>
                <c:pt idx="954">
                  <c:v>43174</c:v>
                </c:pt>
                <c:pt idx="955">
                  <c:v>43173</c:v>
                </c:pt>
                <c:pt idx="956">
                  <c:v>43172</c:v>
                </c:pt>
                <c:pt idx="957">
                  <c:v>43171</c:v>
                </c:pt>
                <c:pt idx="958">
                  <c:v>43168</c:v>
                </c:pt>
                <c:pt idx="959">
                  <c:v>43167</c:v>
                </c:pt>
                <c:pt idx="960">
                  <c:v>43166</c:v>
                </c:pt>
                <c:pt idx="961">
                  <c:v>43165</c:v>
                </c:pt>
                <c:pt idx="962">
                  <c:v>43164</c:v>
                </c:pt>
                <c:pt idx="963">
                  <c:v>43161</c:v>
                </c:pt>
                <c:pt idx="964">
                  <c:v>43160</c:v>
                </c:pt>
                <c:pt idx="965">
                  <c:v>43159</c:v>
                </c:pt>
                <c:pt idx="966">
                  <c:v>43158</c:v>
                </c:pt>
                <c:pt idx="967">
                  <c:v>43157</c:v>
                </c:pt>
                <c:pt idx="968">
                  <c:v>43154</c:v>
                </c:pt>
                <c:pt idx="969">
                  <c:v>43153</c:v>
                </c:pt>
                <c:pt idx="970">
                  <c:v>43152</c:v>
                </c:pt>
                <c:pt idx="971">
                  <c:v>43151</c:v>
                </c:pt>
                <c:pt idx="972">
                  <c:v>43147</c:v>
                </c:pt>
                <c:pt idx="973">
                  <c:v>43146</c:v>
                </c:pt>
                <c:pt idx="974">
                  <c:v>43145</c:v>
                </c:pt>
                <c:pt idx="975">
                  <c:v>43144</c:v>
                </c:pt>
                <c:pt idx="976">
                  <c:v>43143</c:v>
                </c:pt>
                <c:pt idx="977">
                  <c:v>43140</c:v>
                </c:pt>
                <c:pt idx="978">
                  <c:v>43139</c:v>
                </c:pt>
                <c:pt idx="979">
                  <c:v>43138</c:v>
                </c:pt>
                <c:pt idx="980">
                  <c:v>43137</c:v>
                </c:pt>
                <c:pt idx="981">
                  <c:v>43136</c:v>
                </c:pt>
                <c:pt idx="982">
                  <c:v>43133</c:v>
                </c:pt>
                <c:pt idx="983">
                  <c:v>43132</c:v>
                </c:pt>
                <c:pt idx="984">
                  <c:v>43131</c:v>
                </c:pt>
                <c:pt idx="985">
                  <c:v>43130</c:v>
                </c:pt>
                <c:pt idx="986">
                  <c:v>43129</c:v>
                </c:pt>
                <c:pt idx="987">
                  <c:v>43126</c:v>
                </c:pt>
                <c:pt idx="988">
                  <c:v>43125</c:v>
                </c:pt>
                <c:pt idx="989">
                  <c:v>43124</c:v>
                </c:pt>
                <c:pt idx="990">
                  <c:v>43123</c:v>
                </c:pt>
                <c:pt idx="991">
                  <c:v>43122</c:v>
                </c:pt>
                <c:pt idx="992">
                  <c:v>43119</c:v>
                </c:pt>
                <c:pt idx="993">
                  <c:v>43118</c:v>
                </c:pt>
                <c:pt idx="994">
                  <c:v>43117</c:v>
                </c:pt>
                <c:pt idx="995">
                  <c:v>43116</c:v>
                </c:pt>
                <c:pt idx="996">
                  <c:v>43112</c:v>
                </c:pt>
                <c:pt idx="997">
                  <c:v>43111</c:v>
                </c:pt>
                <c:pt idx="998">
                  <c:v>43110</c:v>
                </c:pt>
                <c:pt idx="999">
                  <c:v>43109</c:v>
                </c:pt>
                <c:pt idx="1000">
                  <c:v>43108</c:v>
                </c:pt>
                <c:pt idx="1001">
                  <c:v>43105</c:v>
                </c:pt>
                <c:pt idx="1002">
                  <c:v>43104</c:v>
                </c:pt>
                <c:pt idx="1003">
                  <c:v>43103</c:v>
                </c:pt>
                <c:pt idx="1004">
                  <c:v>43102</c:v>
                </c:pt>
              </c:numCache>
            </c:numRef>
          </c:cat>
          <c:val>
            <c:numRef>
              <c:f>Fuel!$AC$184:$AC$1170</c:f>
              <c:numCache>
                <c:formatCode>0.00</c:formatCode>
                <c:ptCount val="987"/>
                <c:pt idx="0">
                  <c:v>595.91599999999994</c:v>
                </c:pt>
                <c:pt idx="1">
                  <c:v>595.53599999999994</c:v>
                </c:pt>
                <c:pt idx="2">
                  <c:v>613.77599999999995</c:v>
                </c:pt>
                <c:pt idx="3">
                  <c:v>614.68799999999999</c:v>
                </c:pt>
                <c:pt idx="4">
                  <c:v>614.00400000000002</c:v>
                </c:pt>
                <c:pt idx="5">
                  <c:v>615.37199999999996</c:v>
                </c:pt>
                <c:pt idx="6">
                  <c:v>618.18399999999997</c:v>
                </c:pt>
                <c:pt idx="7">
                  <c:v>639.54</c:v>
                </c:pt>
                <c:pt idx="8">
                  <c:v>622.66800000000001</c:v>
                </c:pt>
                <c:pt idx="9">
                  <c:v>617.65199999999993</c:v>
                </c:pt>
                <c:pt idx="10">
                  <c:v>598.95600000000002</c:v>
                </c:pt>
                <c:pt idx="11">
                  <c:v>614.53599999999994</c:v>
                </c:pt>
                <c:pt idx="12">
                  <c:v>637.71599999999989</c:v>
                </c:pt>
                <c:pt idx="13">
                  <c:v>638.78</c:v>
                </c:pt>
                <c:pt idx="14">
                  <c:v>635.13199999999995</c:v>
                </c:pt>
                <c:pt idx="15">
                  <c:v>629.35599999999999</c:v>
                </c:pt>
                <c:pt idx="16">
                  <c:v>628.21599999999989</c:v>
                </c:pt>
                <c:pt idx="17">
                  <c:v>643.34</c:v>
                </c:pt>
                <c:pt idx="18">
                  <c:v>636.57600000000002</c:v>
                </c:pt>
                <c:pt idx="19">
                  <c:v>636.57600000000002</c:v>
                </c:pt>
                <c:pt idx="20">
                  <c:v>627</c:v>
                </c:pt>
                <c:pt idx="21">
                  <c:v>633.99199999999996</c:v>
                </c:pt>
                <c:pt idx="22">
                  <c:v>626.54399999999998</c:v>
                </c:pt>
                <c:pt idx="23">
                  <c:v>620.84399999999994</c:v>
                </c:pt>
                <c:pt idx="24">
                  <c:v>621.14800000000002</c:v>
                </c:pt>
                <c:pt idx="25">
                  <c:v>617.95600000000002</c:v>
                </c:pt>
                <c:pt idx="26">
                  <c:v>611.34399999999994</c:v>
                </c:pt>
                <c:pt idx="27">
                  <c:v>612.86399999999992</c:v>
                </c:pt>
                <c:pt idx="28">
                  <c:v>611.95199999999988</c:v>
                </c:pt>
                <c:pt idx="29">
                  <c:v>603.05999999999995</c:v>
                </c:pt>
                <c:pt idx="30">
                  <c:v>595.07999999999993</c:v>
                </c:pt>
                <c:pt idx="31">
                  <c:v>588.46800000000007</c:v>
                </c:pt>
                <c:pt idx="32">
                  <c:v>599.86800000000005</c:v>
                </c:pt>
                <c:pt idx="33">
                  <c:v>589.91200000000003</c:v>
                </c:pt>
                <c:pt idx="34">
                  <c:v>576.68799999999999</c:v>
                </c:pt>
                <c:pt idx="35">
                  <c:v>570.22799999999995</c:v>
                </c:pt>
                <c:pt idx="36">
                  <c:v>568.70799999999997</c:v>
                </c:pt>
                <c:pt idx="37">
                  <c:v>572.20400000000006</c:v>
                </c:pt>
                <c:pt idx="38">
                  <c:v>573.41999999999996</c:v>
                </c:pt>
                <c:pt idx="39">
                  <c:v>562.24800000000005</c:v>
                </c:pt>
                <c:pt idx="40">
                  <c:v>557.07999999999993</c:v>
                </c:pt>
                <c:pt idx="41">
                  <c:v>548.94799999999998</c:v>
                </c:pt>
                <c:pt idx="42">
                  <c:v>535.72399999999993</c:v>
                </c:pt>
                <c:pt idx="43">
                  <c:v>533.06399999999996</c:v>
                </c:pt>
                <c:pt idx="44">
                  <c:v>545.83199999999988</c:v>
                </c:pt>
                <c:pt idx="45">
                  <c:v>550.01200000000006</c:v>
                </c:pt>
                <c:pt idx="46">
                  <c:v>551.83600000000001</c:v>
                </c:pt>
                <c:pt idx="47">
                  <c:v>535.49599999999998</c:v>
                </c:pt>
                <c:pt idx="48">
                  <c:v>535.41999999999996</c:v>
                </c:pt>
                <c:pt idx="49">
                  <c:v>534.35599999999999</c:v>
                </c:pt>
                <c:pt idx="50">
                  <c:v>517.86400000000003</c:v>
                </c:pt>
                <c:pt idx="51">
                  <c:v>526.67999999999995</c:v>
                </c:pt>
                <c:pt idx="52">
                  <c:v>519.45999999999992</c:v>
                </c:pt>
                <c:pt idx="53">
                  <c:v>526.60400000000004</c:v>
                </c:pt>
                <c:pt idx="54">
                  <c:v>526.60400000000004</c:v>
                </c:pt>
                <c:pt idx="55">
                  <c:v>531.92399999999998</c:v>
                </c:pt>
                <c:pt idx="56">
                  <c:v>521.28399999999999</c:v>
                </c:pt>
                <c:pt idx="57">
                  <c:v>520.6</c:v>
                </c:pt>
                <c:pt idx="58">
                  <c:v>487.99599999999992</c:v>
                </c:pt>
                <c:pt idx="59">
                  <c:v>522.80399999999997</c:v>
                </c:pt>
                <c:pt idx="60">
                  <c:v>512.39199999999994</c:v>
                </c:pt>
                <c:pt idx="61">
                  <c:v>519.53599999999994</c:v>
                </c:pt>
                <c:pt idx="62">
                  <c:v>513.30399999999997</c:v>
                </c:pt>
                <c:pt idx="63">
                  <c:v>498.86399999999998</c:v>
                </c:pt>
                <c:pt idx="64">
                  <c:v>473.63200000000001</c:v>
                </c:pt>
                <c:pt idx="65">
                  <c:v>484.04399999999998</c:v>
                </c:pt>
                <c:pt idx="66">
                  <c:v>497.49599999999992</c:v>
                </c:pt>
                <c:pt idx="67">
                  <c:v>506.084</c:v>
                </c:pt>
                <c:pt idx="68">
                  <c:v>500.76399999999995</c:v>
                </c:pt>
                <c:pt idx="69">
                  <c:v>520.14400000000001</c:v>
                </c:pt>
                <c:pt idx="70">
                  <c:v>525.08399999999995</c:v>
                </c:pt>
                <c:pt idx="71">
                  <c:v>526.29999999999995</c:v>
                </c:pt>
                <c:pt idx="72">
                  <c:v>519.00400000000002</c:v>
                </c:pt>
                <c:pt idx="73">
                  <c:v>505.24799999999999</c:v>
                </c:pt>
                <c:pt idx="74">
                  <c:v>518.928</c:v>
                </c:pt>
                <c:pt idx="75">
                  <c:v>525.08399999999995</c:v>
                </c:pt>
                <c:pt idx="76">
                  <c:v>517.94000000000005</c:v>
                </c:pt>
                <c:pt idx="77">
                  <c:v>536.25599999999997</c:v>
                </c:pt>
                <c:pt idx="78">
                  <c:v>541.57600000000002</c:v>
                </c:pt>
                <c:pt idx="79">
                  <c:v>562.02</c:v>
                </c:pt>
                <c:pt idx="80">
                  <c:v>559.51200000000006</c:v>
                </c:pt>
                <c:pt idx="81">
                  <c:v>553.81200000000001</c:v>
                </c:pt>
                <c:pt idx="82">
                  <c:v>550.16399999999999</c:v>
                </c:pt>
                <c:pt idx="83">
                  <c:v>544.54</c:v>
                </c:pt>
                <c:pt idx="84">
                  <c:v>546.51599999999996</c:v>
                </c:pt>
                <c:pt idx="85">
                  <c:v>547.73199999999997</c:v>
                </c:pt>
                <c:pt idx="86">
                  <c:v>534.28</c:v>
                </c:pt>
                <c:pt idx="87">
                  <c:v>510.71999999999997</c:v>
                </c:pt>
                <c:pt idx="88">
                  <c:v>504.79199999999997</c:v>
                </c:pt>
                <c:pt idx="89">
                  <c:v>545.75599999999997</c:v>
                </c:pt>
                <c:pt idx="90">
                  <c:v>544.54</c:v>
                </c:pt>
                <c:pt idx="91">
                  <c:v>555.7879999999999</c:v>
                </c:pt>
                <c:pt idx="92">
                  <c:v>571.9</c:v>
                </c:pt>
                <c:pt idx="93">
                  <c:v>563.16</c:v>
                </c:pt>
                <c:pt idx="94">
                  <c:v>566.65599999999995</c:v>
                </c:pt>
                <c:pt idx="95">
                  <c:v>554.34399999999994</c:v>
                </c:pt>
                <c:pt idx="96">
                  <c:v>548.72</c:v>
                </c:pt>
                <c:pt idx="97">
                  <c:v>557.61199999999997</c:v>
                </c:pt>
                <c:pt idx="98">
                  <c:v>571.21599999999989</c:v>
                </c:pt>
                <c:pt idx="99">
                  <c:v>571.21599999999989</c:v>
                </c:pt>
                <c:pt idx="100">
                  <c:v>570.68399999999997</c:v>
                </c:pt>
                <c:pt idx="101">
                  <c:v>555.40800000000002</c:v>
                </c:pt>
                <c:pt idx="102">
                  <c:v>555.40800000000002</c:v>
                </c:pt>
                <c:pt idx="103">
                  <c:v>555.40800000000002</c:v>
                </c:pt>
                <c:pt idx="104">
                  <c:v>555.40800000000002</c:v>
                </c:pt>
                <c:pt idx="105">
                  <c:v>555.40800000000002</c:v>
                </c:pt>
                <c:pt idx="106">
                  <c:v>555.40800000000002</c:v>
                </c:pt>
                <c:pt idx="107">
                  <c:v>553.66</c:v>
                </c:pt>
                <c:pt idx="108">
                  <c:v>547.19999999999993</c:v>
                </c:pt>
                <c:pt idx="109">
                  <c:v>544.46399999999994</c:v>
                </c:pt>
                <c:pt idx="110">
                  <c:v>539.904</c:v>
                </c:pt>
                <c:pt idx="111">
                  <c:v>548.34</c:v>
                </c:pt>
                <c:pt idx="112">
                  <c:v>548.11199999999997</c:v>
                </c:pt>
                <c:pt idx="113">
                  <c:v>538.68799999999999</c:v>
                </c:pt>
                <c:pt idx="114">
                  <c:v>538.91599999999994</c:v>
                </c:pt>
                <c:pt idx="115">
                  <c:v>534.20400000000006</c:v>
                </c:pt>
                <c:pt idx="116">
                  <c:v>525.31200000000001</c:v>
                </c:pt>
                <c:pt idx="117">
                  <c:v>522.95600000000002</c:v>
                </c:pt>
                <c:pt idx="118">
                  <c:v>523.10799999999995</c:v>
                </c:pt>
                <c:pt idx="119">
                  <c:v>513.91200000000003</c:v>
                </c:pt>
                <c:pt idx="120">
                  <c:v>504.03199999999993</c:v>
                </c:pt>
                <c:pt idx="121">
                  <c:v>508.05999999999995</c:v>
                </c:pt>
                <c:pt idx="122">
                  <c:v>503.19599999999991</c:v>
                </c:pt>
                <c:pt idx="123">
                  <c:v>502.13199999999995</c:v>
                </c:pt>
                <c:pt idx="124">
                  <c:v>501.97999999999996</c:v>
                </c:pt>
                <c:pt idx="125">
                  <c:v>483.20799999999997</c:v>
                </c:pt>
                <c:pt idx="126">
                  <c:v>470.74399999999997</c:v>
                </c:pt>
                <c:pt idx="127">
                  <c:v>481.46</c:v>
                </c:pt>
                <c:pt idx="128">
                  <c:v>497.72399999999993</c:v>
                </c:pt>
                <c:pt idx="129">
                  <c:v>503.65199999999993</c:v>
                </c:pt>
                <c:pt idx="130">
                  <c:v>496.81200000000001</c:v>
                </c:pt>
                <c:pt idx="131">
                  <c:v>485.03199999999998</c:v>
                </c:pt>
                <c:pt idx="132">
                  <c:v>502.20799999999997</c:v>
                </c:pt>
                <c:pt idx="133">
                  <c:v>496.12799999999999</c:v>
                </c:pt>
                <c:pt idx="134">
                  <c:v>493.392</c:v>
                </c:pt>
                <c:pt idx="135">
                  <c:v>493.24</c:v>
                </c:pt>
                <c:pt idx="136">
                  <c:v>490.88400000000001</c:v>
                </c:pt>
                <c:pt idx="137">
                  <c:v>491.79599999999994</c:v>
                </c:pt>
                <c:pt idx="138">
                  <c:v>499.24399999999997</c:v>
                </c:pt>
                <c:pt idx="139">
                  <c:v>490.12399999999991</c:v>
                </c:pt>
                <c:pt idx="140">
                  <c:v>490.57999999999993</c:v>
                </c:pt>
                <c:pt idx="141">
                  <c:v>483.20799999999997</c:v>
                </c:pt>
                <c:pt idx="142">
                  <c:v>485.33599999999996</c:v>
                </c:pt>
                <c:pt idx="143">
                  <c:v>478.34399999999994</c:v>
                </c:pt>
                <c:pt idx="144">
                  <c:v>470.51599999999996</c:v>
                </c:pt>
                <c:pt idx="145">
                  <c:v>472.26400000000001</c:v>
                </c:pt>
                <c:pt idx="146">
                  <c:v>466.86799999999999</c:v>
                </c:pt>
                <c:pt idx="147">
                  <c:v>466.26</c:v>
                </c:pt>
                <c:pt idx="148">
                  <c:v>474.54399999999998</c:v>
                </c:pt>
                <c:pt idx="149">
                  <c:v>481.68799999999999</c:v>
                </c:pt>
                <c:pt idx="150">
                  <c:v>481.15600000000001</c:v>
                </c:pt>
                <c:pt idx="151">
                  <c:v>482.29599999999999</c:v>
                </c:pt>
                <c:pt idx="152">
                  <c:v>466.10799999999995</c:v>
                </c:pt>
                <c:pt idx="153">
                  <c:v>457.36799999999999</c:v>
                </c:pt>
                <c:pt idx="154">
                  <c:v>453.72</c:v>
                </c:pt>
                <c:pt idx="155">
                  <c:v>450.83199999999999</c:v>
                </c:pt>
                <c:pt idx="156">
                  <c:v>452.96</c:v>
                </c:pt>
                <c:pt idx="157">
                  <c:v>454.25200000000001</c:v>
                </c:pt>
                <c:pt idx="158">
                  <c:v>450.90799999999996</c:v>
                </c:pt>
                <c:pt idx="159">
                  <c:v>445.73999999999995</c:v>
                </c:pt>
                <c:pt idx="160">
                  <c:v>467.02</c:v>
                </c:pt>
                <c:pt idx="161">
                  <c:v>467.02</c:v>
                </c:pt>
                <c:pt idx="162">
                  <c:v>449.61599999999993</c:v>
                </c:pt>
                <c:pt idx="163">
                  <c:v>460.17999999999995</c:v>
                </c:pt>
                <c:pt idx="164">
                  <c:v>467.85599999999999</c:v>
                </c:pt>
                <c:pt idx="165">
                  <c:v>463.37199999999996</c:v>
                </c:pt>
                <c:pt idx="166">
                  <c:v>445.05599999999998</c:v>
                </c:pt>
                <c:pt idx="167">
                  <c:v>464.96799999999996</c:v>
                </c:pt>
                <c:pt idx="168">
                  <c:v>438.97599999999994</c:v>
                </c:pt>
                <c:pt idx="169">
                  <c:v>467.78</c:v>
                </c:pt>
                <c:pt idx="170">
                  <c:v>466.79199999999997</c:v>
                </c:pt>
                <c:pt idx="171">
                  <c:v>456</c:v>
                </c:pt>
                <c:pt idx="172">
                  <c:v>490.95999999999992</c:v>
                </c:pt>
                <c:pt idx="173">
                  <c:v>492.47999999999996</c:v>
                </c:pt>
                <c:pt idx="174">
                  <c:v>496.964</c:v>
                </c:pt>
                <c:pt idx="175">
                  <c:v>498.63599999999997</c:v>
                </c:pt>
                <c:pt idx="176">
                  <c:v>501.75199999999995</c:v>
                </c:pt>
                <c:pt idx="177">
                  <c:v>504.94399999999996</c:v>
                </c:pt>
                <c:pt idx="178">
                  <c:v>486.476</c:v>
                </c:pt>
                <c:pt idx="179">
                  <c:v>494.37999999999994</c:v>
                </c:pt>
                <c:pt idx="180">
                  <c:v>502.28399999999999</c:v>
                </c:pt>
                <c:pt idx="181">
                  <c:v>485.10799999999995</c:v>
                </c:pt>
                <c:pt idx="182">
                  <c:v>465.72800000000001</c:v>
                </c:pt>
                <c:pt idx="183">
                  <c:v>463.59999999999997</c:v>
                </c:pt>
                <c:pt idx="184">
                  <c:v>460.86399999999998</c:v>
                </c:pt>
                <c:pt idx="185">
                  <c:v>467.4</c:v>
                </c:pt>
                <c:pt idx="186">
                  <c:v>482.82799999999997</c:v>
                </c:pt>
                <c:pt idx="187">
                  <c:v>480.47199999999998</c:v>
                </c:pt>
                <c:pt idx="188">
                  <c:v>468.69200000000001</c:v>
                </c:pt>
                <c:pt idx="189">
                  <c:v>468.53999999999996</c:v>
                </c:pt>
                <c:pt idx="190">
                  <c:v>450.29999999999995</c:v>
                </c:pt>
                <c:pt idx="191">
                  <c:v>459.952</c:v>
                </c:pt>
                <c:pt idx="192">
                  <c:v>464.66399999999999</c:v>
                </c:pt>
                <c:pt idx="193">
                  <c:v>456.37999999999994</c:v>
                </c:pt>
                <c:pt idx="194">
                  <c:v>453.72</c:v>
                </c:pt>
                <c:pt idx="195">
                  <c:v>451.97199999999998</c:v>
                </c:pt>
                <c:pt idx="196">
                  <c:v>442.62399999999997</c:v>
                </c:pt>
                <c:pt idx="197">
                  <c:v>445.96799999999996</c:v>
                </c:pt>
                <c:pt idx="198">
                  <c:v>443.536</c:v>
                </c:pt>
                <c:pt idx="199">
                  <c:v>440.57199999999995</c:v>
                </c:pt>
                <c:pt idx="200">
                  <c:v>432.06</c:v>
                </c:pt>
                <c:pt idx="201">
                  <c:v>427.34799999999996</c:v>
                </c:pt>
                <c:pt idx="202">
                  <c:v>423.24399999999997</c:v>
                </c:pt>
                <c:pt idx="203">
                  <c:v>416.17599999999999</c:v>
                </c:pt>
                <c:pt idx="204">
                  <c:v>406.97999999999996</c:v>
                </c:pt>
                <c:pt idx="205">
                  <c:v>396.72</c:v>
                </c:pt>
                <c:pt idx="206">
                  <c:v>397.78399999999999</c:v>
                </c:pt>
                <c:pt idx="207">
                  <c:v>401.65999999999997</c:v>
                </c:pt>
                <c:pt idx="208">
                  <c:v>399.83599999999996</c:v>
                </c:pt>
                <c:pt idx="209">
                  <c:v>401.05200000000002</c:v>
                </c:pt>
                <c:pt idx="210">
                  <c:v>397.25200000000001</c:v>
                </c:pt>
                <c:pt idx="211">
                  <c:v>403.78800000000001</c:v>
                </c:pt>
                <c:pt idx="212">
                  <c:v>402.42</c:v>
                </c:pt>
                <c:pt idx="213">
                  <c:v>405.15600000000001</c:v>
                </c:pt>
                <c:pt idx="214">
                  <c:v>402.64799999999997</c:v>
                </c:pt>
                <c:pt idx="215">
                  <c:v>397.09999999999997</c:v>
                </c:pt>
                <c:pt idx="216">
                  <c:v>407.13200000000001</c:v>
                </c:pt>
                <c:pt idx="217">
                  <c:v>402.11599999999993</c:v>
                </c:pt>
                <c:pt idx="218">
                  <c:v>401.964</c:v>
                </c:pt>
                <c:pt idx="219">
                  <c:v>404.39600000000002</c:v>
                </c:pt>
                <c:pt idx="220">
                  <c:v>397.09999999999997</c:v>
                </c:pt>
                <c:pt idx="221">
                  <c:v>397.024</c:v>
                </c:pt>
                <c:pt idx="222">
                  <c:v>385.85200000000003</c:v>
                </c:pt>
                <c:pt idx="223">
                  <c:v>384.78800000000001</c:v>
                </c:pt>
                <c:pt idx="224">
                  <c:v>379.46799999999996</c:v>
                </c:pt>
                <c:pt idx="225">
                  <c:v>368.75200000000001</c:v>
                </c:pt>
                <c:pt idx="226">
                  <c:v>367.84</c:v>
                </c:pt>
                <c:pt idx="227">
                  <c:v>364.79999999999995</c:v>
                </c:pt>
                <c:pt idx="228">
                  <c:v>361.91199999999998</c:v>
                </c:pt>
                <c:pt idx="229">
                  <c:v>367.30799999999999</c:v>
                </c:pt>
                <c:pt idx="230">
                  <c:v>365.71199999999999</c:v>
                </c:pt>
                <c:pt idx="231">
                  <c:v>357.35200000000003</c:v>
                </c:pt>
                <c:pt idx="232">
                  <c:v>364.572</c:v>
                </c:pt>
                <c:pt idx="233">
                  <c:v>361</c:v>
                </c:pt>
                <c:pt idx="234">
                  <c:v>368.904</c:v>
                </c:pt>
                <c:pt idx="235">
                  <c:v>363.43199999999996</c:v>
                </c:pt>
                <c:pt idx="236">
                  <c:v>361.91199999999998</c:v>
                </c:pt>
                <c:pt idx="237">
                  <c:v>357.12400000000002</c:v>
                </c:pt>
                <c:pt idx="238">
                  <c:v>331.13200000000001</c:v>
                </c:pt>
                <c:pt idx="239">
                  <c:v>355.52800000000002</c:v>
                </c:pt>
                <c:pt idx="240">
                  <c:v>345.952</c:v>
                </c:pt>
                <c:pt idx="241">
                  <c:v>346.56</c:v>
                </c:pt>
                <c:pt idx="242">
                  <c:v>347.77599999999995</c:v>
                </c:pt>
                <c:pt idx="243">
                  <c:v>351.57599999999996</c:v>
                </c:pt>
                <c:pt idx="244">
                  <c:v>346.86399999999998</c:v>
                </c:pt>
                <c:pt idx="245">
                  <c:v>344.12799999999999</c:v>
                </c:pt>
                <c:pt idx="246">
                  <c:v>338.58</c:v>
                </c:pt>
                <c:pt idx="247">
                  <c:v>344.584</c:v>
                </c:pt>
                <c:pt idx="248">
                  <c:v>346.02800000000002</c:v>
                </c:pt>
                <c:pt idx="249">
                  <c:v>347.39600000000002</c:v>
                </c:pt>
                <c:pt idx="250">
                  <c:v>347.39600000000002</c:v>
                </c:pt>
                <c:pt idx="251">
                  <c:v>341.31599999999997</c:v>
                </c:pt>
                <c:pt idx="252">
                  <c:v>327.25600000000003</c:v>
                </c:pt>
                <c:pt idx="253">
                  <c:v>322.392</c:v>
                </c:pt>
                <c:pt idx="254">
                  <c:v>311.82799999999997</c:v>
                </c:pt>
                <c:pt idx="255">
                  <c:v>304.988</c:v>
                </c:pt>
                <c:pt idx="256">
                  <c:v>304.988</c:v>
                </c:pt>
                <c:pt idx="257">
                  <c:v>304.988</c:v>
                </c:pt>
                <c:pt idx="258">
                  <c:v>304.988</c:v>
                </c:pt>
                <c:pt idx="259">
                  <c:v>312.51199999999994</c:v>
                </c:pt>
                <c:pt idx="260">
                  <c:v>315.02</c:v>
                </c:pt>
                <c:pt idx="261">
                  <c:v>314.33599999999996</c:v>
                </c:pt>
                <c:pt idx="262">
                  <c:v>297.16000000000003</c:v>
                </c:pt>
                <c:pt idx="263">
                  <c:v>282.26400000000001</c:v>
                </c:pt>
                <c:pt idx="264">
                  <c:v>294.80399999999997</c:v>
                </c:pt>
                <c:pt idx="265">
                  <c:v>288.87599999999998</c:v>
                </c:pt>
                <c:pt idx="266">
                  <c:v>286.21599999999995</c:v>
                </c:pt>
                <c:pt idx="267">
                  <c:v>279.75600000000003</c:v>
                </c:pt>
                <c:pt idx="268">
                  <c:v>277.39999999999998</c:v>
                </c:pt>
                <c:pt idx="269">
                  <c:v>274.892</c:v>
                </c:pt>
                <c:pt idx="270">
                  <c:v>284.16399999999999</c:v>
                </c:pt>
                <c:pt idx="271">
                  <c:v>300.73199999999997</c:v>
                </c:pt>
                <c:pt idx="272">
                  <c:v>293.05599999999998</c:v>
                </c:pt>
                <c:pt idx="273">
                  <c:v>296.476</c:v>
                </c:pt>
                <c:pt idx="274">
                  <c:v>308.86399999999998</c:v>
                </c:pt>
                <c:pt idx="275">
                  <c:v>304.22800000000001</c:v>
                </c:pt>
                <c:pt idx="276">
                  <c:v>307.8</c:v>
                </c:pt>
                <c:pt idx="277">
                  <c:v>310.30799999999999</c:v>
                </c:pt>
                <c:pt idx="278">
                  <c:v>310.68799999999999</c:v>
                </c:pt>
                <c:pt idx="279">
                  <c:v>311.29599999999999</c:v>
                </c:pt>
                <c:pt idx="280">
                  <c:v>311.904</c:v>
                </c:pt>
                <c:pt idx="281">
                  <c:v>305.52</c:v>
                </c:pt>
                <c:pt idx="282">
                  <c:v>308.56</c:v>
                </c:pt>
                <c:pt idx="283">
                  <c:v>308.56</c:v>
                </c:pt>
                <c:pt idx="284">
                  <c:v>313.04400000000004</c:v>
                </c:pt>
                <c:pt idx="285">
                  <c:v>303.62</c:v>
                </c:pt>
                <c:pt idx="286">
                  <c:v>309.09199999999998</c:v>
                </c:pt>
                <c:pt idx="287">
                  <c:v>298.072</c:v>
                </c:pt>
                <c:pt idx="288">
                  <c:v>281.58</c:v>
                </c:pt>
                <c:pt idx="289">
                  <c:v>294.27199999999999</c:v>
                </c:pt>
                <c:pt idx="290">
                  <c:v>305.67199999999997</c:v>
                </c:pt>
                <c:pt idx="291">
                  <c:v>298.60399999999998</c:v>
                </c:pt>
                <c:pt idx="292">
                  <c:v>308.56</c:v>
                </c:pt>
                <c:pt idx="293">
                  <c:v>305.89999999999998</c:v>
                </c:pt>
                <c:pt idx="294">
                  <c:v>306.35599999999999</c:v>
                </c:pt>
                <c:pt idx="295">
                  <c:v>303.46799999999996</c:v>
                </c:pt>
                <c:pt idx="296">
                  <c:v>300.95999999999998</c:v>
                </c:pt>
                <c:pt idx="297">
                  <c:v>298.75600000000003</c:v>
                </c:pt>
                <c:pt idx="298">
                  <c:v>311.37199999999996</c:v>
                </c:pt>
                <c:pt idx="299">
                  <c:v>311.37199999999996</c:v>
                </c:pt>
                <c:pt idx="300">
                  <c:v>305.21599999999995</c:v>
                </c:pt>
                <c:pt idx="301">
                  <c:v>290.928</c:v>
                </c:pt>
                <c:pt idx="302">
                  <c:v>283.17599999999999</c:v>
                </c:pt>
                <c:pt idx="303">
                  <c:v>283.70799999999997</c:v>
                </c:pt>
                <c:pt idx="304">
                  <c:v>283.47999999999996</c:v>
                </c:pt>
                <c:pt idx="305">
                  <c:v>289.17999999999995</c:v>
                </c:pt>
                <c:pt idx="306">
                  <c:v>279.37599999999998</c:v>
                </c:pt>
                <c:pt idx="307">
                  <c:v>302.25200000000001</c:v>
                </c:pt>
                <c:pt idx="308">
                  <c:v>302.25200000000001</c:v>
                </c:pt>
                <c:pt idx="309">
                  <c:v>314.41199999999998</c:v>
                </c:pt>
                <c:pt idx="310">
                  <c:v>315.47599999999994</c:v>
                </c:pt>
                <c:pt idx="311">
                  <c:v>324.97599999999994</c:v>
                </c:pt>
                <c:pt idx="312">
                  <c:v>323.83599999999996</c:v>
                </c:pt>
                <c:pt idx="313">
                  <c:v>326.572</c:v>
                </c:pt>
                <c:pt idx="314">
                  <c:v>327.10399999999998</c:v>
                </c:pt>
                <c:pt idx="315">
                  <c:v>329.76400000000001</c:v>
                </c:pt>
                <c:pt idx="316">
                  <c:v>329.46</c:v>
                </c:pt>
                <c:pt idx="317">
                  <c:v>323.91199999999998</c:v>
                </c:pt>
                <c:pt idx="318">
                  <c:v>321.78399999999993</c:v>
                </c:pt>
                <c:pt idx="319">
                  <c:v>322.23999999999995</c:v>
                </c:pt>
                <c:pt idx="320">
                  <c:v>326.26799999999997</c:v>
                </c:pt>
                <c:pt idx="321">
                  <c:v>326.23759999999999</c:v>
                </c:pt>
                <c:pt idx="322">
                  <c:v>323</c:v>
                </c:pt>
                <c:pt idx="323">
                  <c:v>319.27599999999995</c:v>
                </c:pt>
                <c:pt idx="324">
                  <c:v>321.024</c:v>
                </c:pt>
                <c:pt idx="325">
                  <c:v>324.29199999999997</c:v>
                </c:pt>
                <c:pt idx="326">
                  <c:v>316.23599999999999</c:v>
                </c:pt>
                <c:pt idx="327">
                  <c:v>318.74399999999997</c:v>
                </c:pt>
                <c:pt idx="328">
                  <c:v>313.27199999999999</c:v>
                </c:pt>
                <c:pt idx="329">
                  <c:v>318.81999999999994</c:v>
                </c:pt>
                <c:pt idx="330">
                  <c:v>317.67999999999995</c:v>
                </c:pt>
                <c:pt idx="331">
                  <c:v>316.92</c:v>
                </c:pt>
                <c:pt idx="332">
                  <c:v>311.67600000000004</c:v>
                </c:pt>
                <c:pt idx="333">
                  <c:v>306.05200000000002</c:v>
                </c:pt>
                <c:pt idx="334">
                  <c:v>303.392</c:v>
                </c:pt>
                <c:pt idx="335">
                  <c:v>309.09199999999998</c:v>
                </c:pt>
                <c:pt idx="336">
                  <c:v>311.904</c:v>
                </c:pt>
                <c:pt idx="337">
                  <c:v>316.15999999999997</c:v>
                </c:pt>
                <c:pt idx="338">
                  <c:v>313.80399999999997</c:v>
                </c:pt>
                <c:pt idx="339">
                  <c:v>312.13200000000001</c:v>
                </c:pt>
                <c:pt idx="340">
                  <c:v>318.44</c:v>
                </c:pt>
                <c:pt idx="341">
                  <c:v>318.89600000000002</c:v>
                </c:pt>
                <c:pt idx="342">
                  <c:v>310.15600000000001</c:v>
                </c:pt>
                <c:pt idx="343">
                  <c:v>308.48400000000004</c:v>
                </c:pt>
                <c:pt idx="344">
                  <c:v>309.7</c:v>
                </c:pt>
                <c:pt idx="345">
                  <c:v>313.12</c:v>
                </c:pt>
                <c:pt idx="346">
                  <c:v>306.20399999999995</c:v>
                </c:pt>
                <c:pt idx="347">
                  <c:v>304.76</c:v>
                </c:pt>
                <c:pt idx="348">
                  <c:v>308.17999999999995</c:v>
                </c:pt>
                <c:pt idx="349">
                  <c:v>301.11199999999997</c:v>
                </c:pt>
                <c:pt idx="350">
                  <c:v>310.83999999999997</c:v>
                </c:pt>
                <c:pt idx="351">
                  <c:v>309.928</c:v>
                </c:pt>
                <c:pt idx="352">
                  <c:v>308.78800000000001</c:v>
                </c:pt>
                <c:pt idx="353">
                  <c:v>308.94</c:v>
                </c:pt>
                <c:pt idx="354">
                  <c:v>308.94</c:v>
                </c:pt>
                <c:pt idx="355">
                  <c:v>302.63200000000001</c:v>
                </c:pt>
                <c:pt idx="356">
                  <c:v>298.452</c:v>
                </c:pt>
                <c:pt idx="357">
                  <c:v>301.72000000000003</c:v>
                </c:pt>
                <c:pt idx="358">
                  <c:v>292.524</c:v>
                </c:pt>
                <c:pt idx="359">
                  <c:v>294.27199999999999</c:v>
                </c:pt>
                <c:pt idx="360">
                  <c:v>288.87599999999998</c:v>
                </c:pt>
                <c:pt idx="361">
                  <c:v>306.81199999999995</c:v>
                </c:pt>
                <c:pt idx="362">
                  <c:v>307.49599999999998</c:v>
                </c:pt>
                <c:pt idx="363">
                  <c:v>302.09999999999997</c:v>
                </c:pt>
                <c:pt idx="364">
                  <c:v>295.18400000000003</c:v>
                </c:pt>
                <c:pt idx="365">
                  <c:v>288.49599999999998</c:v>
                </c:pt>
                <c:pt idx="366">
                  <c:v>291.68799999999999</c:v>
                </c:pt>
                <c:pt idx="367">
                  <c:v>282.11199999999997</c:v>
                </c:pt>
                <c:pt idx="368">
                  <c:v>275.57599999999996</c:v>
                </c:pt>
                <c:pt idx="369">
                  <c:v>276.18400000000003</c:v>
                </c:pt>
                <c:pt idx="370">
                  <c:v>300.95999999999998</c:v>
                </c:pt>
                <c:pt idx="371">
                  <c:v>295.94399999999996</c:v>
                </c:pt>
                <c:pt idx="372">
                  <c:v>290.24399999999997</c:v>
                </c:pt>
                <c:pt idx="373">
                  <c:v>300.58</c:v>
                </c:pt>
                <c:pt idx="374">
                  <c:v>284.31599999999997</c:v>
                </c:pt>
                <c:pt idx="375">
                  <c:v>283.404</c:v>
                </c:pt>
                <c:pt idx="376">
                  <c:v>279.75600000000003</c:v>
                </c:pt>
                <c:pt idx="377">
                  <c:v>269.34399999999999</c:v>
                </c:pt>
                <c:pt idx="378">
                  <c:v>269.72399999999999</c:v>
                </c:pt>
                <c:pt idx="379">
                  <c:v>256.19599999999997</c:v>
                </c:pt>
                <c:pt idx="380">
                  <c:v>249.35599999999999</c:v>
                </c:pt>
                <c:pt idx="381">
                  <c:v>261.06</c:v>
                </c:pt>
                <c:pt idx="382">
                  <c:v>252.7</c:v>
                </c:pt>
                <c:pt idx="383">
                  <c:v>257.79199999999997</c:v>
                </c:pt>
                <c:pt idx="384">
                  <c:v>254.524</c:v>
                </c:pt>
                <c:pt idx="385">
                  <c:v>247</c:v>
                </c:pt>
                <c:pt idx="386">
                  <c:v>241.83199999999999</c:v>
                </c:pt>
                <c:pt idx="387">
                  <c:v>223.66799999999998</c:v>
                </c:pt>
                <c:pt idx="388">
                  <c:v>209.45599999999999</c:v>
                </c:pt>
                <c:pt idx="389">
                  <c:v>192.20399999999998</c:v>
                </c:pt>
                <c:pt idx="390">
                  <c:v>195.928</c:v>
                </c:pt>
                <c:pt idx="391">
                  <c:v>183.464</c:v>
                </c:pt>
                <c:pt idx="392">
                  <c:v>188.02399999999997</c:v>
                </c:pt>
                <c:pt idx="393">
                  <c:v>178.98</c:v>
                </c:pt>
                <c:pt idx="394">
                  <c:v>182.32399999999998</c:v>
                </c:pt>
                <c:pt idx="395">
                  <c:v>186.65599999999998</c:v>
                </c:pt>
                <c:pt idx="396">
                  <c:v>154.964</c:v>
                </c:pt>
                <c:pt idx="397">
                  <c:v>150.328</c:v>
                </c:pt>
                <c:pt idx="398">
                  <c:v>143.184</c:v>
                </c:pt>
                <c:pt idx="399">
                  <c:v>114.456</c:v>
                </c:pt>
                <c:pt idx="400">
                  <c:v>93.783999999999992</c:v>
                </c:pt>
                <c:pt idx="401">
                  <c:v>97.127999999999986</c:v>
                </c:pt>
                <c:pt idx="402">
                  <c:v>128.744</c:v>
                </c:pt>
                <c:pt idx="403">
                  <c:v>125.39999999999999</c:v>
                </c:pt>
                <c:pt idx="404">
                  <c:v>104.72799999999999</c:v>
                </c:pt>
                <c:pt idx="405">
                  <c:v>76.075999999999993</c:v>
                </c:pt>
                <c:pt idx="406">
                  <c:v>0</c:v>
                </c:pt>
                <c:pt idx="407">
                  <c:v>138.852</c:v>
                </c:pt>
                <c:pt idx="408">
                  <c:v>151.012</c:v>
                </c:pt>
                <c:pt idx="409">
                  <c:v>151.012</c:v>
                </c:pt>
                <c:pt idx="410">
                  <c:v>152.83599999999998</c:v>
                </c:pt>
                <c:pt idx="411">
                  <c:v>170.316</c:v>
                </c:pt>
                <c:pt idx="412">
                  <c:v>172.976</c:v>
                </c:pt>
                <c:pt idx="413">
                  <c:v>190.684</c:v>
                </c:pt>
                <c:pt idx="414">
                  <c:v>179.58799999999999</c:v>
                </c:pt>
                <c:pt idx="415">
                  <c:v>198.20799999999997</c:v>
                </c:pt>
                <c:pt idx="416">
                  <c:v>215.38399999999999</c:v>
                </c:pt>
                <c:pt idx="417">
                  <c:v>192.43199999999999</c:v>
                </c:pt>
                <c:pt idx="418">
                  <c:v>154.35599999999999</c:v>
                </c:pt>
                <c:pt idx="419">
                  <c:v>155.648</c:v>
                </c:pt>
                <c:pt idx="420">
                  <c:v>152.684</c:v>
                </c:pt>
                <c:pt idx="421">
                  <c:v>163.476</c:v>
                </c:pt>
                <c:pt idx="422">
                  <c:v>171.76</c:v>
                </c:pt>
                <c:pt idx="423">
                  <c:v>186.12399999999997</c:v>
                </c:pt>
                <c:pt idx="425">
                  <c:v>177.536</c:v>
                </c:pt>
                <c:pt idx="426">
                  <c:v>170.46799999999999</c:v>
                </c:pt>
                <c:pt idx="427">
                  <c:v>191.67199999999997</c:v>
                </c:pt>
                <c:pt idx="428">
                  <c:v>154.81200000000001</c:v>
                </c:pt>
                <c:pt idx="429">
                  <c:v>204.82</c:v>
                </c:pt>
                <c:pt idx="430">
                  <c:v>218.11999999999998</c:v>
                </c:pt>
                <c:pt idx="431">
                  <c:v>241.148</c:v>
                </c:pt>
                <c:pt idx="432">
                  <c:v>239.39999999999998</c:v>
                </c:pt>
                <c:pt idx="433">
                  <c:v>250.64799999999997</c:v>
                </c:pt>
                <c:pt idx="434">
                  <c:v>261.13599999999997</c:v>
                </c:pt>
                <c:pt idx="435">
                  <c:v>236.58799999999999</c:v>
                </c:pt>
                <c:pt idx="436">
                  <c:v>313.72800000000001</c:v>
                </c:pt>
                <c:pt idx="437">
                  <c:v>348.84</c:v>
                </c:pt>
                <c:pt idx="438">
                  <c:v>355.52800000000002</c:v>
                </c:pt>
                <c:pt idx="439">
                  <c:v>358.56799999999998</c:v>
                </c:pt>
                <c:pt idx="440">
                  <c:v>355.3</c:v>
                </c:pt>
                <c:pt idx="441">
                  <c:v>340.17599999999999</c:v>
                </c:pt>
                <c:pt idx="442">
                  <c:v>357.88400000000001</c:v>
                </c:pt>
                <c:pt idx="443">
                  <c:v>370.34799999999996</c:v>
                </c:pt>
                <c:pt idx="444">
                  <c:v>379.23999999999995</c:v>
                </c:pt>
                <c:pt idx="445">
                  <c:v>390.86799999999999</c:v>
                </c:pt>
                <c:pt idx="446">
                  <c:v>405.68799999999999</c:v>
                </c:pt>
                <c:pt idx="447">
                  <c:v>408.72800000000001</c:v>
                </c:pt>
                <c:pt idx="448">
                  <c:v>405.00399999999996</c:v>
                </c:pt>
                <c:pt idx="449">
                  <c:v>395.58</c:v>
                </c:pt>
                <c:pt idx="450">
                  <c:v>395.58</c:v>
                </c:pt>
                <c:pt idx="451">
                  <c:v>390.79199999999997</c:v>
                </c:pt>
                <c:pt idx="452">
                  <c:v>388.892</c:v>
                </c:pt>
                <c:pt idx="453">
                  <c:v>379.54399999999998</c:v>
                </c:pt>
                <c:pt idx="454">
                  <c:v>376.73199999999997</c:v>
                </c:pt>
                <c:pt idx="455">
                  <c:v>382.43199999999996</c:v>
                </c:pt>
                <c:pt idx="456">
                  <c:v>387.22</c:v>
                </c:pt>
                <c:pt idx="457">
                  <c:v>385.7</c:v>
                </c:pt>
                <c:pt idx="458">
                  <c:v>377.036</c:v>
                </c:pt>
                <c:pt idx="459">
                  <c:v>380.83599999999996</c:v>
                </c:pt>
                <c:pt idx="460">
                  <c:v>391.85599999999999</c:v>
                </c:pt>
                <c:pt idx="461">
                  <c:v>396.34</c:v>
                </c:pt>
                <c:pt idx="462">
                  <c:v>405.30799999999999</c:v>
                </c:pt>
                <c:pt idx="463">
                  <c:v>406.44799999999998</c:v>
                </c:pt>
                <c:pt idx="464">
                  <c:v>403.86399999999998</c:v>
                </c:pt>
                <c:pt idx="465">
                  <c:v>411.84399999999994</c:v>
                </c:pt>
                <c:pt idx="466">
                  <c:v>422.48399999999998</c:v>
                </c:pt>
                <c:pt idx="467">
                  <c:v>431.22399999999999</c:v>
                </c:pt>
                <c:pt idx="468">
                  <c:v>443.38400000000001</c:v>
                </c:pt>
                <c:pt idx="469">
                  <c:v>444.904</c:v>
                </c:pt>
                <c:pt idx="470">
                  <c:v>444.75200000000001</c:v>
                </c:pt>
                <c:pt idx="471">
                  <c:v>439.35599999999999</c:v>
                </c:pt>
                <c:pt idx="472">
                  <c:v>442.54799999999994</c:v>
                </c:pt>
                <c:pt idx="473">
                  <c:v>441.40799999999996</c:v>
                </c:pt>
                <c:pt idx="474">
                  <c:v>448.70399999999995</c:v>
                </c:pt>
                <c:pt idx="475">
                  <c:v>452.65600000000001</c:v>
                </c:pt>
                <c:pt idx="476">
                  <c:v>453.036</c:v>
                </c:pt>
                <c:pt idx="477">
                  <c:v>476.52</c:v>
                </c:pt>
                <c:pt idx="478">
                  <c:v>480.85199999999998</c:v>
                </c:pt>
                <c:pt idx="479">
                  <c:v>479.17999999999995</c:v>
                </c:pt>
                <c:pt idx="480">
                  <c:v>464.05599999999998</c:v>
                </c:pt>
                <c:pt idx="481">
                  <c:v>468.76799999999997</c:v>
                </c:pt>
                <c:pt idx="482">
                  <c:v>469.07199999999995</c:v>
                </c:pt>
                <c:pt idx="483">
                  <c:v>468.76799999999997</c:v>
                </c:pt>
                <c:pt idx="484">
                  <c:v>464.43599999999998</c:v>
                </c:pt>
                <c:pt idx="485">
                  <c:v>459.952</c:v>
                </c:pt>
                <c:pt idx="486">
                  <c:v>459.34399999999994</c:v>
                </c:pt>
                <c:pt idx="487">
                  <c:v>465.27199999999999</c:v>
                </c:pt>
                <c:pt idx="488">
                  <c:v>463.06799999999998</c:v>
                </c:pt>
                <c:pt idx="489">
                  <c:v>463.14399999999995</c:v>
                </c:pt>
                <c:pt idx="490">
                  <c:v>457.596</c:v>
                </c:pt>
                <c:pt idx="491">
                  <c:v>456.53199999999998</c:v>
                </c:pt>
                <c:pt idx="492">
                  <c:v>449.76799999999997</c:v>
                </c:pt>
                <c:pt idx="493">
                  <c:v>446.57599999999996</c:v>
                </c:pt>
                <c:pt idx="494">
                  <c:v>450.22399999999999</c:v>
                </c:pt>
                <c:pt idx="495">
                  <c:v>448.55200000000002</c:v>
                </c:pt>
                <c:pt idx="496">
                  <c:v>449.92</c:v>
                </c:pt>
                <c:pt idx="497">
                  <c:v>444.06799999999998</c:v>
                </c:pt>
                <c:pt idx="498">
                  <c:v>444.06799999999998</c:v>
                </c:pt>
                <c:pt idx="499">
                  <c:v>426.36</c:v>
                </c:pt>
                <c:pt idx="500">
                  <c:v>425.29599999999999</c:v>
                </c:pt>
                <c:pt idx="501">
                  <c:v>419.29199999999997</c:v>
                </c:pt>
                <c:pt idx="502">
                  <c:v>443.91599999999994</c:v>
                </c:pt>
                <c:pt idx="503">
                  <c:v>440.87599999999998</c:v>
                </c:pt>
                <c:pt idx="504">
                  <c:v>439.05200000000002</c:v>
                </c:pt>
                <c:pt idx="505">
                  <c:v>445.20799999999997</c:v>
                </c:pt>
                <c:pt idx="506">
                  <c:v>434.036</c:v>
                </c:pt>
                <c:pt idx="507">
                  <c:v>419.596</c:v>
                </c:pt>
                <c:pt idx="508">
                  <c:v>433.58</c:v>
                </c:pt>
                <c:pt idx="509">
                  <c:v>438.67199999999997</c:v>
                </c:pt>
                <c:pt idx="510">
                  <c:v>431.452</c:v>
                </c:pt>
                <c:pt idx="511">
                  <c:v>434.11199999999997</c:v>
                </c:pt>
                <c:pt idx="512">
                  <c:v>431.67999999999995</c:v>
                </c:pt>
                <c:pt idx="513">
                  <c:v>432.13599999999997</c:v>
                </c:pt>
                <c:pt idx="514">
                  <c:v>435.024</c:v>
                </c:pt>
                <c:pt idx="515">
                  <c:v>434.34</c:v>
                </c:pt>
                <c:pt idx="516">
                  <c:v>428.26</c:v>
                </c:pt>
                <c:pt idx="517">
                  <c:v>434.94799999999998</c:v>
                </c:pt>
                <c:pt idx="518">
                  <c:v>429.70399999999995</c:v>
                </c:pt>
                <c:pt idx="519">
                  <c:v>427.12</c:v>
                </c:pt>
                <c:pt idx="520">
                  <c:v>411.76799999999997</c:v>
                </c:pt>
                <c:pt idx="521">
                  <c:v>418.45600000000002</c:v>
                </c:pt>
                <c:pt idx="522">
                  <c:v>422.10399999999998</c:v>
                </c:pt>
                <c:pt idx="523">
                  <c:v>424.15600000000001</c:v>
                </c:pt>
                <c:pt idx="524">
                  <c:v>430.61599999999993</c:v>
                </c:pt>
                <c:pt idx="525">
                  <c:v>427.34799999999996</c:v>
                </c:pt>
                <c:pt idx="526">
                  <c:v>425.37199999999996</c:v>
                </c:pt>
                <c:pt idx="527">
                  <c:v>411.61599999999993</c:v>
                </c:pt>
                <c:pt idx="528">
                  <c:v>405.15600000000001</c:v>
                </c:pt>
                <c:pt idx="529">
                  <c:v>408.72800000000001</c:v>
                </c:pt>
                <c:pt idx="530">
                  <c:v>409.86799999999999</c:v>
                </c:pt>
                <c:pt idx="531">
                  <c:v>405.536</c:v>
                </c:pt>
                <c:pt idx="532">
                  <c:v>401.35599999999999</c:v>
                </c:pt>
                <c:pt idx="533">
                  <c:v>407.28399999999999</c:v>
                </c:pt>
                <c:pt idx="534">
                  <c:v>415.72</c:v>
                </c:pt>
                <c:pt idx="535">
                  <c:v>406.97999999999996</c:v>
                </c:pt>
                <c:pt idx="536">
                  <c:v>399.68400000000003</c:v>
                </c:pt>
                <c:pt idx="537">
                  <c:v>399.988</c:v>
                </c:pt>
                <c:pt idx="538">
                  <c:v>400.9</c:v>
                </c:pt>
                <c:pt idx="539">
                  <c:v>401.35599999999999</c:v>
                </c:pt>
                <c:pt idx="540">
                  <c:v>398.62</c:v>
                </c:pt>
                <c:pt idx="541">
                  <c:v>400.06399999999996</c:v>
                </c:pt>
                <c:pt idx="542">
                  <c:v>407.51199999999994</c:v>
                </c:pt>
                <c:pt idx="543">
                  <c:v>410.93199999999996</c:v>
                </c:pt>
                <c:pt idx="544">
                  <c:v>424.91599999999994</c:v>
                </c:pt>
                <c:pt idx="545">
                  <c:v>428.71599999999995</c:v>
                </c:pt>
                <c:pt idx="546">
                  <c:v>429.32400000000001</c:v>
                </c:pt>
                <c:pt idx="547">
                  <c:v>435.404</c:v>
                </c:pt>
                <c:pt idx="548">
                  <c:v>445.66399999999999</c:v>
                </c:pt>
                <c:pt idx="549">
                  <c:v>441.48399999999998</c:v>
                </c:pt>
                <c:pt idx="550">
                  <c:v>441.78800000000001</c:v>
                </c:pt>
                <c:pt idx="551">
                  <c:v>441.63599999999997</c:v>
                </c:pt>
                <c:pt idx="552">
                  <c:v>450.98399999999998</c:v>
                </c:pt>
                <c:pt idx="553">
                  <c:v>478.03999999999996</c:v>
                </c:pt>
                <c:pt idx="554">
                  <c:v>416.86</c:v>
                </c:pt>
                <c:pt idx="555">
                  <c:v>418.68400000000003</c:v>
                </c:pt>
                <c:pt idx="556">
                  <c:v>423.7</c:v>
                </c:pt>
                <c:pt idx="557">
                  <c:v>436.23999999999995</c:v>
                </c:pt>
                <c:pt idx="558">
                  <c:v>439.65999999999997</c:v>
                </c:pt>
                <c:pt idx="559">
                  <c:v>429.55200000000002</c:v>
                </c:pt>
                <c:pt idx="560">
                  <c:v>427.87999999999994</c:v>
                </c:pt>
                <c:pt idx="561">
                  <c:v>427.57599999999996</c:v>
                </c:pt>
                <c:pt idx="562">
                  <c:v>409.94399999999996</c:v>
                </c:pt>
                <c:pt idx="563">
                  <c:v>418.76</c:v>
                </c:pt>
                <c:pt idx="564">
                  <c:v>418.76</c:v>
                </c:pt>
                <c:pt idx="565">
                  <c:v>430.99599999999998</c:v>
                </c:pt>
                <c:pt idx="566">
                  <c:v>423.928</c:v>
                </c:pt>
                <c:pt idx="567">
                  <c:v>417.46799999999996</c:v>
                </c:pt>
                <c:pt idx="568">
                  <c:v>407.66399999999999</c:v>
                </c:pt>
                <c:pt idx="569">
                  <c:v>411.69200000000001</c:v>
                </c:pt>
                <c:pt idx="570">
                  <c:v>420.65999999999997</c:v>
                </c:pt>
                <c:pt idx="571">
                  <c:v>423.16800000000001</c:v>
                </c:pt>
                <c:pt idx="572">
                  <c:v>426.58800000000002</c:v>
                </c:pt>
                <c:pt idx="573">
                  <c:v>427.19599999999997</c:v>
                </c:pt>
                <c:pt idx="574">
                  <c:v>417.01199999999994</c:v>
                </c:pt>
                <c:pt idx="575">
                  <c:v>413.97199999999998</c:v>
                </c:pt>
                <c:pt idx="576">
                  <c:v>419.74799999999993</c:v>
                </c:pt>
                <c:pt idx="577">
                  <c:v>433.96</c:v>
                </c:pt>
                <c:pt idx="578">
                  <c:v>417.46799999999996</c:v>
                </c:pt>
                <c:pt idx="579">
                  <c:v>414.2</c:v>
                </c:pt>
                <c:pt idx="580">
                  <c:v>399.30399999999997</c:v>
                </c:pt>
                <c:pt idx="581">
                  <c:v>388.28399999999999</c:v>
                </c:pt>
                <c:pt idx="582">
                  <c:v>439.05200000000002</c:v>
                </c:pt>
                <c:pt idx="583">
                  <c:v>420.88799999999998</c:v>
                </c:pt>
                <c:pt idx="584">
                  <c:v>436.08800000000002</c:v>
                </c:pt>
                <c:pt idx="585">
                  <c:v>439.65999999999997</c:v>
                </c:pt>
                <c:pt idx="586">
                  <c:v>443.38400000000001</c:v>
                </c:pt>
                <c:pt idx="587">
                  <c:v>433.73199999999997</c:v>
                </c:pt>
                <c:pt idx="588">
                  <c:v>437.45600000000002</c:v>
                </c:pt>
                <c:pt idx="589">
                  <c:v>439.05200000000002</c:v>
                </c:pt>
                <c:pt idx="590">
                  <c:v>437.45600000000002</c:v>
                </c:pt>
                <c:pt idx="591">
                  <c:v>424.68799999999999</c:v>
                </c:pt>
                <c:pt idx="592">
                  <c:v>431.452</c:v>
                </c:pt>
                <c:pt idx="593">
                  <c:v>427.27199999999999</c:v>
                </c:pt>
                <c:pt idx="594">
                  <c:v>422.78800000000001</c:v>
                </c:pt>
                <c:pt idx="595">
                  <c:v>420.28</c:v>
                </c:pt>
                <c:pt idx="596">
                  <c:v>431.52799999999996</c:v>
                </c:pt>
                <c:pt idx="597">
                  <c:v>437.91199999999998</c:v>
                </c:pt>
                <c:pt idx="598">
                  <c:v>452.80799999999999</c:v>
                </c:pt>
                <c:pt idx="599">
                  <c:v>457.596</c:v>
                </c:pt>
                <c:pt idx="600">
                  <c:v>457.52</c:v>
                </c:pt>
                <c:pt idx="601">
                  <c:v>459.26799999999997</c:v>
                </c:pt>
                <c:pt idx="602">
                  <c:v>439.50799999999998</c:v>
                </c:pt>
                <c:pt idx="603">
                  <c:v>438.21599999999995</c:v>
                </c:pt>
                <c:pt idx="604">
                  <c:v>434.79599999999999</c:v>
                </c:pt>
                <c:pt idx="605">
                  <c:v>435.78399999999999</c:v>
                </c:pt>
                <c:pt idx="606">
                  <c:v>435.78399999999999</c:v>
                </c:pt>
                <c:pt idx="607">
                  <c:v>427.5</c:v>
                </c:pt>
                <c:pt idx="608">
                  <c:v>449.084</c:v>
                </c:pt>
                <c:pt idx="609">
                  <c:v>444.37199999999996</c:v>
                </c:pt>
                <c:pt idx="610">
                  <c:v>451.66799999999995</c:v>
                </c:pt>
                <c:pt idx="611">
                  <c:v>451.28800000000001</c:v>
                </c:pt>
                <c:pt idx="612">
                  <c:v>439.50799999999998</c:v>
                </c:pt>
                <c:pt idx="613">
                  <c:v>440.03999999999996</c:v>
                </c:pt>
                <c:pt idx="614">
                  <c:v>436.46799999999996</c:v>
                </c:pt>
                <c:pt idx="615">
                  <c:v>430.53999999999996</c:v>
                </c:pt>
                <c:pt idx="616">
                  <c:v>408.57599999999996</c:v>
                </c:pt>
                <c:pt idx="617">
                  <c:v>409.64</c:v>
                </c:pt>
                <c:pt idx="618">
                  <c:v>394.66800000000001</c:v>
                </c:pt>
                <c:pt idx="619">
                  <c:v>399.07599999999996</c:v>
                </c:pt>
                <c:pt idx="620">
                  <c:v>397.32799999999997</c:v>
                </c:pt>
                <c:pt idx="621">
                  <c:v>388.66399999999999</c:v>
                </c:pt>
                <c:pt idx="622">
                  <c:v>404.85200000000003</c:v>
                </c:pt>
                <c:pt idx="623">
                  <c:v>404.77599999999995</c:v>
                </c:pt>
                <c:pt idx="624">
                  <c:v>410.32400000000001</c:v>
                </c:pt>
                <c:pt idx="625">
                  <c:v>399.68400000000003</c:v>
                </c:pt>
                <c:pt idx="626">
                  <c:v>392.76799999999997</c:v>
                </c:pt>
                <c:pt idx="627">
                  <c:v>406.44799999999998</c:v>
                </c:pt>
                <c:pt idx="628">
                  <c:v>404.7</c:v>
                </c:pt>
                <c:pt idx="629">
                  <c:v>406.59999999999997</c:v>
                </c:pt>
                <c:pt idx="630">
                  <c:v>430.084</c:v>
                </c:pt>
                <c:pt idx="631">
                  <c:v>446.95600000000002</c:v>
                </c:pt>
                <c:pt idx="632">
                  <c:v>449.464</c:v>
                </c:pt>
                <c:pt idx="633">
                  <c:v>448.55200000000002</c:v>
                </c:pt>
                <c:pt idx="634">
                  <c:v>445.58800000000002</c:v>
                </c:pt>
                <c:pt idx="635">
                  <c:v>440.11599999999993</c:v>
                </c:pt>
                <c:pt idx="636">
                  <c:v>466.79199999999997</c:v>
                </c:pt>
                <c:pt idx="637">
                  <c:v>478.72399999999999</c:v>
                </c:pt>
                <c:pt idx="638">
                  <c:v>479.56</c:v>
                </c:pt>
                <c:pt idx="639">
                  <c:v>476.97599999999994</c:v>
                </c:pt>
                <c:pt idx="640">
                  <c:v>477.81199999999995</c:v>
                </c:pt>
                <c:pt idx="641">
                  <c:v>471.35199999999998</c:v>
                </c:pt>
                <c:pt idx="642">
                  <c:v>469.52799999999996</c:v>
                </c:pt>
                <c:pt idx="643">
                  <c:v>463.904</c:v>
                </c:pt>
                <c:pt idx="644">
                  <c:v>468.61599999999993</c:v>
                </c:pt>
                <c:pt idx="645">
                  <c:v>468.92</c:v>
                </c:pt>
                <c:pt idx="646">
                  <c:v>472.11199999999997</c:v>
                </c:pt>
                <c:pt idx="647">
                  <c:v>466.64</c:v>
                </c:pt>
                <c:pt idx="648">
                  <c:v>473.09999999999997</c:v>
                </c:pt>
                <c:pt idx="649">
                  <c:v>470.74399999999997</c:v>
                </c:pt>
                <c:pt idx="650">
                  <c:v>469.75599999999997</c:v>
                </c:pt>
                <c:pt idx="651">
                  <c:v>483.36</c:v>
                </c:pt>
                <c:pt idx="652">
                  <c:v>485.71599999999995</c:v>
                </c:pt>
                <c:pt idx="653">
                  <c:v>482.59999999999997</c:v>
                </c:pt>
                <c:pt idx="654">
                  <c:v>481.08</c:v>
                </c:pt>
                <c:pt idx="655">
                  <c:v>495.59599999999995</c:v>
                </c:pt>
                <c:pt idx="656">
                  <c:v>500.76399999999995</c:v>
                </c:pt>
                <c:pt idx="657">
                  <c:v>503.87999999999994</c:v>
                </c:pt>
                <c:pt idx="658">
                  <c:v>499.32</c:v>
                </c:pt>
                <c:pt idx="659">
                  <c:v>486.4</c:v>
                </c:pt>
                <c:pt idx="660">
                  <c:v>486.4</c:v>
                </c:pt>
                <c:pt idx="661">
                  <c:v>484.57599999999996</c:v>
                </c:pt>
                <c:pt idx="662">
                  <c:v>486.78</c:v>
                </c:pt>
                <c:pt idx="663">
                  <c:v>481.84</c:v>
                </c:pt>
                <c:pt idx="664">
                  <c:v>485.56399999999996</c:v>
                </c:pt>
                <c:pt idx="665">
                  <c:v>483.20799999999997</c:v>
                </c:pt>
                <c:pt idx="666">
                  <c:v>491.03599999999994</c:v>
                </c:pt>
                <c:pt idx="667">
                  <c:v>486.24799999999993</c:v>
                </c:pt>
                <c:pt idx="668">
                  <c:v>489.44</c:v>
                </c:pt>
                <c:pt idx="669">
                  <c:v>479.40799999999996</c:v>
                </c:pt>
                <c:pt idx="670">
                  <c:v>471.96</c:v>
                </c:pt>
                <c:pt idx="671">
                  <c:v>474.69599999999997</c:v>
                </c:pt>
                <c:pt idx="672">
                  <c:v>475.60799999999995</c:v>
                </c:pt>
                <c:pt idx="673">
                  <c:v>468.084</c:v>
                </c:pt>
                <c:pt idx="674">
                  <c:v>457.06399999999996</c:v>
                </c:pt>
                <c:pt idx="675">
                  <c:v>450.67999999999995</c:v>
                </c:pt>
                <c:pt idx="676">
                  <c:v>451.51599999999996</c:v>
                </c:pt>
                <c:pt idx="677">
                  <c:v>455.54399999999998</c:v>
                </c:pt>
                <c:pt idx="678">
                  <c:v>447.03199999999998</c:v>
                </c:pt>
                <c:pt idx="679">
                  <c:v>448.70399999999995</c:v>
                </c:pt>
                <c:pt idx="680">
                  <c:v>455.84799999999996</c:v>
                </c:pt>
                <c:pt idx="681">
                  <c:v>454.70799999999997</c:v>
                </c:pt>
                <c:pt idx="682">
                  <c:v>448.62799999999999</c:v>
                </c:pt>
                <c:pt idx="683">
                  <c:v>449.084</c:v>
                </c:pt>
                <c:pt idx="684">
                  <c:v>444.75200000000001</c:v>
                </c:pt>
                <c:pt idx="685">
                  <c:v>445.43599999999998</c:v>
                </c:pt>
                <c:pt idx="686">
                  <c:v>442.77599999999995</c:v>
                </c:pt>
                <c:pt idx="687">
                  <c:v>432.21199999999993</c:v>
                </c:pt>
                <c:pt idx="688">
                  <c:v>426.13200000000001</c:v>
                </c:pt>
                <c:pt idx="689">
                  <c:v>426.13200000000001</c:v>
                </c:pt>
                <c:pt idx="690">
                  <c:v>430.61599999999993</c:v>
                </c:pt>
                <c:pt idx="691">
                  <c:v>427.27199999999999</c:v>
                </c:pt>
                <c:pt idx="692">
                  <c:v>429.85599999999999</c:v>
                </c:pt>
                <c:pt idx="693">
                  <c:v>430.084</c:v>
                </c:pt>
                <c:pt idx="694">
                  <c:v>424.08</c:v>
                </c:pt>
                <c:pt idx="695">
                  <c:v>434.87199999999996</c:v>
                </c:pt>
                <c:pt idx="696">
                  <c:v>432.74399999999997</c:v>
                </c:pt>
                <c:pt idx="697">
                  <c:v>421.79999999999995</c:v>
                </c:pt>
                <c:pt idx="698">
                  <c:v>421.64799999999997</c:v>
                </c:pt>
                <c:pt idx="699">
                  <c:v>435.17599999999999</c:v>
                </c:pt>
                <c:pt idx="700">
                  <c:v>432.89599999999996</c:v>
                </c:pt>
                <c:pt idx="701">
                  <c:v>432.59199999999998</c:v>
                </c:pt>
                <c:pt idx="702">
                  <c:v>426.28399999999999</c:v>
                </c:pt>
                <c:pt idx="703">
                  <c:v>422.48399999999998</c:v>
                </c:pt>
                <c:pt idx="704">
                  <c:v>422.48399999999998</c:v>
                </c:pt>
                <c:pt idx="705">
                  <c:v>413.51599999999996</c:v>
                </c:pt>
                <c:pt idx="706">
                  <c:v>409.64</c:v>
                </c:pt>
                <c:pt idx="707">
                  <c:v>403.56</c:v>
                </c:pt>
                <c:pt idx="708">
                  <c:v>398.31599999999997</c:v>
                </c:pt>
                <c:pt idx="709">
                  <c:v>400.67199999999997</c:v>
                </c:pt>
                <c:pt idx="710">
                  <c:v>400.06399999999996</c:v>
                </c:pt>
                <c:pt idx="711">
                  <c:v>410.47599999999994</c:v>
                </c:pt>
                <c:pt idx="712">
                  <c:v>407.81599999999997</c:v>
                </c:pt>
                <c:pt idx="713">
                  <c:v>414.65600000000001</c:v>
                </c:pt>
                <c:pt idx="714">
                  <c:v>419.97599999999994</c:v>
                </c:pt>
                <c:pt idx="715">
                  <c:v>408.80399999999997</c:v>
                </c:pt>
                <c:pt idx="716">
                  <c:v>412.14799999999997</c:v>
                </c:pt>
                <c:pt idx="717">
                  <c:v>405.15600000000001</c:v>
                </c:pt>
                <c:pt idx="718">
                  <c:v>395.12400000000002</c:v>
                </c:pt>
                <c:pt idx="719">
                  <c:v>408.04399999999998</c:v>
                </c:pt>
                <c:pt idx="720">
                  <c:v>403.78800000000001</c:v>
                </c:pt>
                <c:pt idx="721">
                  <c:v>399.91199999999998</c:v>
                </c:pt>
                <c:pt idx="722">
                  <c:v>399.53199999999998</c:v>
                </c:pt>
                <c:pt idx="723">
                  <c:v>403.40799999999996</c:v>
                </c:pt>
                <c:pt idx="724">
                  <c:v>403.40799999999996</c:v>
                </c:pt>
                <c:pt idx="725">
                  <c:v>405.30799999999999</c:v>
                </c:pt>
                <c:pt idx="726">
                  <c:v>397.55599999999998</c:v>
                </c:pt>
                <c:pt idx="727">
                  <c:v>396.036</c:v>
                </c:pt>
                <c:pt idx="728">
                  <c:v>383.87599999999998</c:v>
                </c:pt>
                <c:pt idx="729">
                  <c:v>392.084</c:v>
                </c:pt>
                <c:pt idx="730">
                  <c:v>399.68400000000003</c:v>
                </c:pt>
                <c:pt idx="731">
                  <c:v>397.93599999999998</c:v>
                </c:pt>
                <c:pt idx="732">
                  <c:v>378.32799999999997</c:v>
                </c:pt>
                <c:pt idx="733">
                  <c:v>368.75200000000001</c:v>
                </c:pt>
                <c:pt idx="734">
                  <c:v>364.49599999999998</c:v>
                </c:pt>
                <c:pt idx="735">
                  <c:v>357.88400000000001</c:v>
                </c:pt>
                <c:pt idx="736">
                  <c:v>353.81040000000002</c:v>
                </c:pt>
                <c:pt idx="737">
                  <c:v>345.11599999999999</c:v>
                </c:pt>
                <c:pt idx="738">
                  <c:v>344.50799999999998</c:v>
                </c:pt>
                <c:pt idx="739">
                  <c:v>339.036</c:v>
                </c:pt>
                <c:pt idx="740">
                  <c:v>351.27199999999999</c:v>
                </c:pt>
                <c:pt idx="741">
                  <c:v>348.68799999999999</c:v>
                </c:pt>
                <c:pt idx="742">
                  <c:v>358.72</c:v>
                </c:pt>
                <c:pt idx="743">
                  <c:v>351.42399999999998</c:v>
                </c:pt>
                <c:pt idx="744">
                  <c:v>379.08800000000002</c:v>
                </c:pt>
                <c:pt idx="745">
                  <c:v>389.12</c:v>
                </c:pt>
                <c:pt idx="746">
                  <c:v>399.60799999999995</c:v>
                </c:pt>
                <c:pt idx="747">
                  <c:v>392.53999999999996</c:v>
                </c:pt>
                <c:pt idx="748">
                  <c:v>392.53999999999996</c:v>
                </c:pt>
                <c:pt idx="749">
                  <c:v>387.59999999999997</c:v>
                </c:pt>
                <c:pt idx="750">
                  <c:v>393.37599999999998</c:v>
                </c:pt>
                <c:pt idx="751">
                  <c:v>391.32400000000001</c:v>
                </c:pt>
                <c:pt idx="752">
                  <c:v>401.964</c:v>
                </c:pt>
                <c:pt idx="753">
                  <c:v>404.7</c:v>
                </c:pt>
                <c:pt idx="754">
                  <c:v>402.42</c:v>
                </c:pt>
                <c:pt idx="755">
                  <c:v>387.06799999999998</c:v>
                </c:pt>
                <c:pt idx="756">
                  <c:v>391.02</c:v>
                </c:pt>
                <c:pt idx="757">
                  <c:v>382.20399999999995</c:v>
                </c:pt>
                <c:pt idx="758">
                  <c:v>391.85599999999999</c:v>
                </c:pt>
                <c:pt idx="759">
                  <c:v>392.38799999999998</c:v>
                </c:pt>
                <c:pt idx="760">
                  <c:v>383.19200000000001</c:v>
                </c:pt>
                <c:pt idx="761">
                  <c:v>406.06799999999998</c:v>
                </c:pt>
                <c:pt idx="762">
                  <c:v>431.37599999999998</c:v>
                </c:pt>
                <c:pt idx="763">
                  <c:v>430.084</c:v>
                </c:pt>
                <c:pt idx="764">
                  <c:v>429.096</c:v>
                </c:pt>
                <c:pt idx="765">
                  <c:v>427.5</c:v>
                </c:pt>
                <c:pt idx="766">
                  <c:v>424.84</c:v>
                </c:pt>
                <c:pt idx="767">
                  <c:v>455.46799999999996</c:v>
                </c:pt>
                <c:pt idx="768">
                  <c:v>457.44399999999996</c:v>
                </c:pt>
                <c:pt idx="769">
                  <c:v>461.09199999999998</c:v>
                </c:pt>
                <c:pt idx="770">
                  <c:v>468.69200000000001</c:v>
                </c:pt>
                <c:pt idx="771">
                  <c:v>472.79599999999999</c:v>
                </c:pt>
                <c:pt idx="772">
                  <c:v>479.56</c:v>
                </c:pt>
                <c:pt idx="773">
                  <c:v>479.86399999999998</c:v>
                </c:pt>
                <c:pt idx="774">
                  <c:v>484.04399999999998</c:v>
                </c:pt>
                <c:pt idx="775">
                  <c:v>496.35599999999999</c:v>
                </c:pt>
                <c:pt idx="776">
                  <c:v>502.96800000000002</c:v>
                </c:pt>
                <c:pt idx="777">
                  <c:v>509.50400000000002</c:v>
                </c:pt>
                <c:pt idx="778">
                  <c:v>513.68399999999997</c:v>
                </c:pt>
                <c:pt idx="779">
                  <c:v>511.70799999999997</c:v>
                </c:pt>
                <c:pt idx="780">
                  <c:v>507.83199999999994</c:v>
                </c:pt>
                <c:pt idx="781">
                  <c:v>504.86800000000005</c:v>
                </c:pt>
                <c:pt idx="782">
                  <c:v>525.69200000000001</c:v>
                </c:pt>
                <c:pt idx="783">
                  <c:v>525.31200000000001</c:v>
                </c:pt>
                <c:pt idx="784">
                  <c:v>521.74</c:v>
                </c:pt>
                <c:pt idx="785">
                  <c:v>530.1</c:v>
                </c:pt>
                <c:pt idx="786">
                  <c:v>546.59199999999998</c:v>
                </c:pt>
                <c:pt idx="787">
                  <c:v>545.52800000000002</c:v>
                </c:pt>
                <c:pt idx="788">
                  <c:v>543.32399999999996</c:v>
                </c:pt>
                <c:pt idx="789">
                  <c:v>543.32399999999996</c:v>
                </c:pt>
                <c:pt idx="790">
                  <c:v>547.27600000000007</c:v>
                </c:pt>
                <c:pt idx="791">
                  <c:v>562.02</c:v>
                </c:pt>
                <c:pt idx="792">
                  <c:v>564.60400000000004</c:v>
                </c:pt>
                <c:pt idx="793">
                  <c:v>564.98400000000004</c:v>
                </c:pt>
                <c:pt idx="794">
                  <c:v>562.4</c:v>
                </c:pt>
                <c:pt idx="795">
                  <c:v>574.40800000000002</c:v>
                </c:pt>
                <c:pt idx="796">
                  <c:v>570.98799999999994</c:v>
                </c:pt>
                <c:pt idx="797">
                  <c:v>570.53199999999993</c:v>
                </c:pt>
                <c:pt idx="798">
                  <c:v>558.6</c:v>
                </c:pt>
                <c:pt idx="799">
                  <c:v>554.72399999999993</c:v>
                </c:pt>
                <c:pt idx="800">
                  <c:v>547.428</c:v>
                </c:pt>
                <c:pt idx="801">
                  <c:v>543.9319999999999</c:v>
                </c:pt>
                <c:pt idx="802">
                  <c:v>551</c:v>
                </c:pt>
                <c:pt idx="803">
                  <c:v>549.1</c:v>
                </c:pt>
                <c:pt idx="804">
                  <c:v>544.31200000000001</c:v>
                </c:pt>
                <c:pt idx="805">
                  <c:v>544.61599999999999</c:v>
                </c:pt>
                <c:pt idx="806">
                  <c:v>539.14400000000001</c:v>
                </c:pt>
                <c:pt idx="807">
                  <c:v>530.70799999999997</c:v>
                </c:pt>
                <c:pt idx="808">
                  <c:v>522.42399999999998</c:v>
                </c:pt>
                <c:pt idx="809">
                  <c:v>524.476</c:v>
                </c:pt>
                <c:pt idx="810">
                  <c:v>534.81200000000001</c:v>
                </c:pt>
                <c:pt idx="811">
                  <c:v>526.29999999999995</c:v>
                </c:pt>
                <c:pt idx="812">
                  <c:v>514.9</c:v>
                </c:pt>
                <c:pt idx="813">
                  <c:v>513.30399999999997</c:v>
                </c:pt>
                <c:pt idx="814">
                  <c:v>511.25199999999995</c:v>
                </c:pt>
                <c:pt idx="815">
                  <c:v>522.27199999999993</c:v>
                </c:pt>
                <c:pt idx="816">
                  <c:v>527.82000000000005</c:v>
                </c:pt>
                <c:pt idx="817">
                  <c:v>531.54399999999998</c:v>
                </c:pt>
                <c:pt idx="818">
                  <c:v>531.62</c:v>
                </c:pt>
                <c:pt idx="819">
                  <c:v>531.62</c:v>
                </c:pt>
                <c:pt idx="820">
                  <c:v>525.61599999999999</c:v>
                </c:pt>
                <c:pt idx="821">
                  <c:v>523.41200000000003</c:v>
                </c:pt>
                <c:pt idx="822">
                  <c:v>523.64</c:v>
                </c:pt>
                <c:pt idx="823">
                  <c:v>524.9319999999999</c:v>
                </c:pt>
                <c:pt idx="824">
                  <c:v>513.53199999999993</c:v>
                </c:pt>
                <c:pt idx="825">
                  <c:v>517.63599999999997</c:v>
                </c:pt>
                <c:pt idx="826">
                  <c:v>516.49599999999998</c:v>
                </c:pt>
                <c:pt idx="827">
                  <c:v>503.42399999999992</c:v>
                </c:pt>
                <c:pt idx="828">
                  <c:v>500.00400000000002</c:v>
                </c:pt>
                <c:pt idx="829">
                  <c:v>497.49599999999992</c:v>
                </c:pt>
                <c:pt idx="830">
                  <c:v>503.87999999999994</c:v>
                </c:pt>
                <c:pt idx="831">
                  <c:v>518.77600000000007</c:v>
                </c:pt>
                <c:pt idx="832">
                  <c:v>510.87199999999996</c:v>
                </c:pt>
                <c:pt idx="833">
                  <c:v>510.87199999999996</c:v>
                </c:pt>
                <c:pt idx="834">
                  <c:v>510.87199999999996</c:v>
                </c:pt>
                <c:pt idx="835">
                  <c:v>515.35599999999999</c:v>
                </c:pt>
                <c:pt idx="836">
                  <c:v>528.27600000000007</c:v>
                </c:pt>
                <c:pt idx="837">
                  <c:v>525.69200000000001</c:v>
                </c:pt>
                <c:pt idx="838">
                  <c:v>523.48799999999994</c:v>
                </c:pt>
                <c:pt idx="839">
                  <c:v>512.16399999999999</c:v>
                </c:pt>
                <c:pt idx="840">
                  <c:v>514.44399999999996</c:v>
                </c:pt>
                <c:pt idx="841">
                  <c:v>525.61599999999999</c:v>
                </c:pt>
                <c:pt idx="842">
                  <c:v>532.83600000000001</c:v>
                </c:pt>
                <c:pt idx="843">
                  <c:v>527.74399999999991</c:v>
                </c:pt>
                <c:pt idx="844">
                  <c:v>526.22399999999993</c:v>
                </c:pt>
                <c:pt idx="845">
                  <c:v>521.43599999999992</c:v>
                </c:pt>
                <c:pt idx="846">
                  <c:v>522.5</c:v>
                </c:pt>
                <c:pt idx="847">
                  <c:v>524.24800000000005</c:v>
                </c:pt>
                <c:pt idx="848">
                  <c:v>527.21199999999999</c:v>
                </c:pt>
                <c:pt idx="849">
                  <c:v>532.22799999999995</c:v>
                </c:pt>
                <c:pt idx="850">
                  <c:v>511.63199999999995</c:v>
                </c:pt>
                <c:pt idx="851">
                  <c:v>511.09999999999997</c:v>
                </c:pt>
                <c:pt idx="852">
                  <c:v>527.89599999999996</c:v>
                </c:pt>
                <c:pt idx="853">
                  <c:v>538.00400000000002</c:v>
                </c:pt>
                <c:pt idx="854">
                  <c:v>538.84</c:v>
                </c:pt>
                <c:pt idx="855">
                  <c:v>556.77600000000007</c:v>
                </c:pt>
                <c:pt idx="856">
                  <c:v>565.21199999999999</c:v>
                </c:pt>
                <c:pt idx="857">
                  <c:v>559.66399999999999</c:v>
                </c:pt>
                <c:pt idx="858">
                  <c:v>561.64</c:v>
                </c:pt>
                <c:pt idx="859">
                  <c:v>561.64</c:v>
                </c:pt>
                <c:pt idx="860">
                  <c:v>570.15199999999993</c:v>
                </c:pt>
                <c:pt idx="861">
                  <c:v>561.41200000000003</c:v>
                </c:pt>
                <c:pt idx="862">
                  <c:v>560.57600000000002</c:v>
                </c:pt>
                <c:pt idx="863">
                  <c:v>558.67600000000004</c:v>
                </c:pt>
                <c:pt idx="864">
                  <c:v>554.04</c:v>
                </c:pt>
                <c:pt idx="865">
                  <c:v>522.19599999999991</c:v>
                </c:pt>
                <c:pt idx="866">
                  <c:v>522.27199999999993</c:v>
                </c:pt>
                <c:pt idx="867">
                  <c:v>511.25199999999995</c:v>
                </c:pt>
                <c:pt idx="868">
                  <c:v>493.24</c:v>
                </c:pt>
                <c:pt idx="869">
                  <c:v>501.67599999999999</c:v>
                </c:pt>
                <c:pt idx="870">
                  <c:v>491.64399999999995</c:v>
                </c:pt>
                <c:pt idx="871">
                  <c:v>495.976</c:v>
                </c:pt>
                <c:pt idx="872">
                  <c:v>496.584</c:v>
                </c:pt>
                <c:pt idx="873">
                  <c:v>509.12399999999991</c:v>
                </c:pt>
                <c:pt idx="874">
                  <c:v>501.59999999999997</c:v>
                </c:pt>
                <c:pt idx="875">
                  <c:v>504.33599999999996</c:v>
                </c:pt>
                <c:pt idx="876">
                  <c:v>498.40799999999996</c:v>
                </c:pt>
                <c:pt idx="877">
                  <c:v>500.53599999999994</c:v>
                </c:pt>
                <c:pt idx="878">
                  <c:v>497.42</c:v>
                </c:pt>
                <c:pt idx="879">
                  <c:v>487.76800000000003</c:v>
                </c:pt>
                <c:pt idx="880">
                  <c:v>491.64399999999995</c:v>
                </c:pt>
                <c:pt idx="881">
                  <c:v>493.31599999999997</c:v>
                </c:pt>
                <c:pt idx="882">
                  <c:v>504.33599999999996</c:v>
                </c:pt>
                <c:pt idx="883">
                  <c:v>509.50400000000002</c:v>
                </c:pt>
                <c:pt idx="884">
                  <c:v>511.02399999999994</c:v>
                </c:pt>
                <c:pt idx="885">
                  <c:v>508.21199999999999</c:v>
                </c:pt>
                <c:pt idx="886">
                  <c:v>504.79199999999997</c:v>
                </c:pt>
                <c:pt idx="887">
                  <c:v>504.79199999999997</c:v>
                </c:pt>
                <c:pt idx="888">
                  <c:v>537.69999999999993</c:v>
                </c:pt>
                <c:pt idx="889">
                  <c:v>546.82000000000005</c:v>
                </c:pt>
                <c:pt idx="890">
                  <c:v>550.16399999999999</c:v>
                </c:pt>
                <c:pt idx="891">
                  <c:v>547.12399999999991</c:v>
                </c:pt>
                <c:pt idx="892">
                  <c:v>542.56399999999996</c:v>
                </c:pt>
                <c:pt idx="893">
                  <c:v>546.51599999999996</c:v>
                </c:pt>
                <c:pt idx="894">
                  <c:v>538.84</c:v>
                </c:pt>
                <c:pt idx="895">
                  <c:v>540.05600000000004</c:v>
                </c:pt>
                <c:pt idx="896">
                  <c:v>539.6</c:v>
                </c:pt>
                <c:pt idx="897">
                  <c:v>540.51200000000006</c:v>
                </c:pt>
                <c:pt idx="898">
                  <c:v>540.3599999999999</c:v>
                </c:pt>
                <c:pt idx="899">
                  <c:v>539.82799999999997</c:v>
                </c:pt>
                <c:pt idx="900">
                  <c:v>531.54399999999998</c:v>
                </c:pt>
                <c:pt idx="901">
                  <c:v>534.50799999999992</c:v>
                </c:pt>
                <c:pt idx="902">
                  <c:v>522.27199999999993</c:v>
                </c:pt>
                <c:pt idx="903">
                  <c:v>514.14</c:v>
                </c:pt>
                <c:pt idx="904">
                  <c:v>510.18799999999993</c:v>
                </c:pt>
                <c:pt idx="905">
                  <c:v>510.18799999999993</c:v>
                </c:pt>
                <c:pt idx="906">
                  <c:v>516.572</c:v>
                </c:pt>
                <c:pt idx="907">
                  <c:v>521.89199999999994</c:v>
                </c:pt>
                <c:pt idx="908">
                  <c:v>515.50799999999992</c:v>
                </c:pt>
                <c:pt idx="909">
                  <c:v>521.66399999999999</c:v>
                </c:pt>
                <c:pt idx="910">
                  <c:v>511.55599999999998</c:v>
                </c:pt>
                <c:pt idx="911">
                  <c:v>514.74800000000005</c:v>
                </c:pt>
                <c:pt idx="912">
                  <c:v>521.3599999999999</c:v>
                </c:pt>
                <c:pt idx="913">
                  <c:v>514.67199999999991</c:v>
                </c:pt>
                <c:pt idx="914">
                  <c:v>500.45999999999992</c:v>
                </c:pt>
                <c:pt idx="915">
                  <c:v>504.48799999999994</c:v>
                </c:pt>
                <c:pt idx="916">
                  <c:v>512.84799999999996</c:v>
                </c:pt>
                <c:pt idx="917">
                  <c:v>507.98399999999998</c:v>
                </c:pt>
                <c:pt idx="918">
                  <c:v>501.29599999999994</c:v>
                </c:pt>
                <c:pt idx="919">
                  <c:v>491.11200000000002</c:v>
                </c:pt>
                <c:pt idx="920">
                  <c:v>478.19200000000001</c:v>
                </c:pt>
                <c:pt idx="921">
                  <c:v>485.18400000000003</c:v>
                </c:pt>
                <c:pt idx="922">
                  <c:v>485.18400000000003</c:v>
                </c:pt>
                <c:pt idx="923">
                  <c:v>473.17599999999999</c:v>
                </c:pt>
                <c:pt idx="924">
                  <c:v>480.77599999999995</c:v>
                </c:pt>
                <c:pt idx="925">
                  <c:v>488.07199999999995</c:v>
                </c:pt>
                <c:pt idx="926">
                  <c:v>490.50400000000002</c:v>
                </c:pt>
                <c:pt idx="927">
                  <c:v>490.048</c:v>
                </c:pt>
                <c:pt idx="928">
                  <c:v>490.048</c:v>
                </c:pt>
                <c:pt idx="929">
                  <c:v>488.67999999999995</c:v>
                </c:pt>
                <c:pt idx="930">
                  <c:v>488.67999999999995</c:v>
                </c:pt>
                <c:pt idx="931">
                  <c:v>495.29199999999997</c:v>
                </c:pt>
                <c:pt idx="932">
                  <c:v>482.59999999999997</c:v>
                </c:pt>
                <c:pt idx="933">
                  <c:v>480.24399999999997</c:v>
                </c:pt>
                <c:pt idx="934">
                  <c:v>472.94799999999998</c:v>
                </c:pt>
                <c:pt idx="935">
                  <c:v>464.81599999999997</c:v>
                </c:pt>
                <c:pt idx="936">
                  <c:v>465.34799999999996</c:v>
                </c:pt>
                <c:pt idx="937">
                  <c:v>462.536</c:v>
                </c:pt>
                <c:pt idx="938">
                  <c:v>468.61599999999993</c:v>
                </c:pt>
                <c:pt idx="939">
                  <c:v>465.42399999999998</c:v>
                </c:pt>
                <c:pt idx="940">
                  <c:v>460.93999999999994</c:v>
                </c:pt>
                <c:pt idx="941">
                  <c:v>464.58800000000002</c:v>
                </c:pt>
                <c:pt idx="942">
                  <c:v>474.31599999999997</c:v>
                </c:pt>
                <c:pt idx="943">
                  <c:v>479.48399999999998</c:v>
                </c:pt>
                <c:pt idx="944">
                  <c:v>468.31199999999995</c:v>
                </c:pt>
                <c:pt idx="945">
                  <c:v>461.24399999999997</c:v>
                </c:pt>
                <c:pt idx="946">
                  <c:v>461.24399999999997</c:v>
                </c:pt>
                <c:pt idx="947">
                  <c:v>478.57199999999995</c:v>
                </c:pt>
                <c:pt idx="948">
                  <c:v>483.73999999999995</c:v>
                </c:pt>
                <c:pt idx="949">
                  <c:v>481.46</c:v>
                </c:pt>
                <c:pt idx="950">
                  <c:v>476.74799999999993</c:v>
                </c:pt>
                <c:pt idx="951">
                  <c:v>467.47599999999994</c:v>
                </c:pt>
                <c:pt idx="952">
                  <c:v>466.26</c:v>
                </c:pt>
                <c:pt idx="953">
                  <c:v>470.82</c:v>
                </c:pt>
                <c:pt idx="954">
                  <c:v>466.86799999999999</c:v>
                </c:pt>
                <c:pt idx="955">
                  <c:v>458.50799999999998</c:v>
                </c:pt>
                <c:pt idx="956">
                  <c:v>444.37199999999996</c:v>
                </c:pt>
                <c:pt idx="957">
                  <c:v>444.37199999999996</c:v>
                </c:pt>
                <c:pt idx="958">
                  <c:v>444.37199999999996</c:v>
                </c:pt>
                <c:pt idx="959">
                  <c:v>458.964</c:v>
                </c:pt>
                <c:pt idx="960">
                  <c:v>470.97199999999998</c:v>
                </c:pt>
                <c:pt idx="961">
                  <c:v>481.30799999999999</c:v>
                </c:pt>
                <c:pt idx="962">
                  <c:v>481.46</c:v>
                </c:pt>
                <c:pt idx="963">
                  <c:v>490.65600000000001</c:v>
                </c:pt>
                <c:pt idx="964">
                  <c:v>499.77600000000001</c:v>
                </c:pt>
                <c:pt idx="965">
                  <c:v>497.34399999999994</c:v>
                </c:pt>
                <c:pt idx="966">
                  <c:v>487.84399999999994</c:v>
                </c:pt>
                <c:pt idx="967">
                  <c:v>491.79599999999994</c:v>
                </c:pt>
                <c:pt idx="968">
                  <c:v>499.3959999999999</c:v>
                </c:pt>
                <c:pt idx="969">
                  <c:v>500.68799999999993</c:v>
                </c:pt>
                <c:pt idx="970">
                  <c:v>505.02</c:v>
                </c:pt>
                <c:pt idx="971">
                  <c:v>492.09999999999997</c:v>
                </c:pt>
                <c:pt idx="972">
                  <c:v>487.54</c:v>
                </c:pt>
                <c:pt idx="973">
                  <c:v>481.61199999999997</c:v>
                </c:pt>
                <c:pt idx="974">
                  <c:v>480.39599999999996</c:v>
                </c:pt>
                <c:pt idx="975">
                  <c:v>485.79199999999997</c:v>
                </c:pt>
                <c:pt idx="976">
                  <c:v>483.81599999999997</c:v>
                </c:pt>
                <c:pt idx="977">
                  <c:v>487.084</c:v>
                </c:pt>
                <c:pt idx="978">
                  <c:v>480.39599999999996</c:v>
                </c:pt>
                <c:pt idx="979">
                  <c:v>485.26</c:v>
                </c:pt>
                <c:pt idx="980">
                  <c:v>481.91599999999994</c:v>
                </c:pt>
                <c:pt idx="981">
                  <c:v>470.74399999999997</c:v>
                </c:pt>
                <c:pt idx="982">
                  <c:v>467.02</c:v>
                </c:pt>
                <c:pt idx="983">
                  <c:v>467.17199999999997</c:v>
                </c:pt>
                <c:pt idx="984">
                  <c:v>469.67999999999995</c:v>
                </c:pt>
                <c:pt idx="985">
                  <c:v>462.30799999999999</c:v>
                </c:pt>
                <c:pt idx="986">
                  <c:v>459.26799999999997</c:v>
                </c:pt>
              </c:numCache>
            </c:numRef>
          </c:val>
          <c:smooth val="0"/>
          <c:extLst>
            <c:ext xmlns:c16="http://schemas.microsoft.com/office/drawing/2014/chart" uri="{C3380CC4-5D6E-409C-BE32-E72D297353CC}">
              <c16:uniqueId val="{00000003-C6AD-4D19-85EE-E2E46E7B9DAC}"/>
            </c:ext>
          </c:extLst>
        </c:ser>
        <c:dLbls>
          <c:showLegendKey val="0"/>
          <c:showVal val="0"/>
          <c:showCatName val="0"/>
          <c:showSerName val="0"/>
          <c:showPercent val="0"/>
          <c:showBubbleSize val="0"/>
        </c:dLbls>
        <c:smooth val="0"/>
        <c:axId val="91944064"/>
        <c:axId val="91945600"/>
      </c:lineChart>
      <c:dateAx>
        <c:axId val="91944064"/>
        <c:scaling>
          <c:orientation val="minMax"/>
        </c:scaling>
        <c:delete val="0"/>
        <c:axPos val="b"/>
        <c:numFmt formatCode="d/m/yyyy" sourceLinked="0"/>
        <c:majorTickMark val="out"/>
        <c:minorTickMark val="none"/>
        <c:tickLblPos val="nextTo"/>
        <c:crossAx val="91945600"/>
        <c:crosses val="autoZero"/>
        <c:auto val="0"/>
        <c:lblOffset val="100"/>
        <c:baseTimeUnit val="days"/>
      </c:dateAx>
      <c:valAx>
        <c:axId val="91945600"/>
        <c:scaling>
          <c:orientation val="minMax"/>
        </c:scaling>
        <c:delete val="0"/>
        <c:axPos val="l"/>
        <c:majorGridlines/>
        <c:title>
          <c:tx>
            <c:rich>
              <a:bodyPr rot="-5400000" vert="horz"/>
              <a:lstStyle/>
              <a:p>
                <a:pPr>
                  <a:defRPr/>
                </a:pPr>
                <a:r>
                  <a:rPr lang="en-US"/>
                  <a:t>US$/TM</a:t>
                </a:r>
              </a:p>
            </c:rich>
          </c:tx>
          <c:overlay val="0"/>
        </c:title>
        <c:numFmt formatCode="0.00" sourceLinked="1"/>
        <c:majorTickMark val="out"/>
        <c:minorTickMark val="none"/>
        <c:tickLblPos val="nextTo"/>
        <c:crossAx val="91944064"/>
        <c:crosses val="autoZero"/>
        <c:crossBetween val="between"/>
      </c:valAx>
    </c:plotArea>
    <c:legend>
      <c:legendPos val="b"/>
      <c:layout>
        <c:manualLayout>
          <c:xMode val="edge"/>
          <c:yMode val="edge"/>
          <c:x val="0.19089649868168371"/>
          <c:y val="0.84228591049651647"/>
          <c:w val="0.62215099985468714"/>
          <c:h val="9.0235728477009267E-2"/>
        </c:manualLayout>
      </c:layout>
      <c:overlay val="0"/>
    </c:legend>
    <c:plotVisOnly val="1"/>
    <c:dispBlanksAs val="gap"/>
    <c:showDLblsOverMax val="0"/>
  </c:chart>
  <c:spPr>
    <a:ln>
      <a:noFill/>
    </a:ln>
  </c:spPr>
  <c:txPr>
    <a:bodyPr/>
    <a:lstStyle/>
    <a:p>
      <a:pPr>
        <a:defRPr>
          <a:latin typeface="Century Gothic" pitchFamily="34" charset="0"/>
        </a:defRPr>
      </a:pPr>
      <a:endParaRPr lang="es-EC"/>
    </a:p>
  </c:txPr>
  <c:printSettings>
    <c:headerFooter/>
    <c:pageMargins b="0.7500000000000131" l="0.70000000000000062" r="0.70000000000000062" t="0.7500000000000131"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sz="1100"/>
            </a:pPr>
            <a:r>
              <a:rPr lang="en-US" sz="1200"/>
              <a:t>Precio FO4 al SNI EPP-Precio FO4 S.IND EPP-Precio Exportacion EPP  USGC HSFO
Enero - Septiembre 2021 
</a:t>
            </a:r>
          </a:p>
        </c:rich>
      </c:tx>
      <c:layout>
        <c:manualLayout>
          <c:xMode val="edge"/>
          <c:yMode val="edge"/>
          <c:x val="0.12390903839196055"/>
          <c:y val="4.7461352424634125E-2"/>
        </c:manualLayout>
      </c:layout>
      <c:overlay val="0"/>
    </c:title>
    <c:autoTitleDeleted val="0"/>
    <c:plotArea>
      <c:layout>
        <c:manualLayout>
          <c:layoutTarget val="inner"/>
          <c:xMode val="edge"/>
          <c:yMode val="edge"/>
          <c:x val="7.6662908680947009E-2"/>
          <c:y val="0.22328244274809322"/>
          <c:w val="0.90078917700112771"/>
          <c:h val="0.51335877862595358"/>
        </c:manualLayout>
      </c:layout>
      <c:lineChart>
        <c:grouping val="standard"/>
        <c:varyColors val="0"/>
        <c:ser>
          <c:idx val="1"/>
          <c:order val="0"/>
          <c:tx>
            <c:v>Precio Exportacion EPP USGC HSFO</c:v>
          </c:tx>
          <c:spPr>
            <a:ln w="25400">
              <a:solidFill>
                <a:srgbClr val="865357"/>
              </a:solidFill>
              <a:prstDash val="solid"/>
            </a:ln>
          </c:spPr>
          <c:marker>
            <c:symbol val="none"/>
          </c:marker>
          <c:cat>
            <c:numRef>
              <c:f>Fuel!$C$184:$C$426</c:f>
              <c:numCache>
                <c:formatCode>m/d/yyyy</c:formatCode>
                <c:ptCount val="243"/>
                <c:pt idx="0">
                  <c:v>44546</c:v>
                </c:pt>
                <c:pt idx="1">
                  <c:v>44545</c:v>
                </c:pt>
                <c:pt idx="2">
                  <c:v>44544</c:v>
                </c:pt>
                <c:pt idx="3">
                  <c:v>44543</c:v>
                </c:pt>
                <c:pt idx="4">
                  <c:v>44540</c:v>
                </c:pt>
                <c:pt idx="5">
                  <c:v>44539</c:v>
                </c:pt>
                <c:pt idx="6">
                  <c:v>44538</c:v>
                </c:pt>
                <c:pt idx="7">
                  <c:v>44537</c:v>
                </c:pt>
                <c:pt idx="8">
                  <c:v>44536</c:v>
                </c:pt>
                <c:pt idx="9">
                  <c:v>44533</c:v>
                </c:pt>
                <c:pt idx="10">
                  <c:v>44532</c:v>
                </c:pt>
                <c:pt idx="11">
                  <c:v>44531</c:v>
                </c:pt>
                <c:pt idx="12">
                  <c:v>44530</c:v>
                </c:pt>
                <c:pt idx="13">
                  <c:v>44529</c:v>
                </c:pt>
                <c:pt idx="14">
                  <c:v>44524</c:v>
                </c:pt>
                <c:pt idx="15">
                  <c:v>44523</c:v>
                </c:pt>
                <c:pt idx="16">
                  <c:v>44522</c:v>
                </c:pt>
                <c:pt idx="17">
                  <c:v>44519</c:v>
                </c:pt>
                <c:pt idx="18">
                  <c:v>44518</c:v>
                </c:pt>
                <c:pt idx="19">
                  <c:v>44517</c:v>
                </c:pt>
                <c:pt idx="20">
                  <c:v>44516</c:v>
                </c:pt>
                <c:pt idx="21">
                  <c:v>44515</c:v>
                </c:pt>
                <c:pt idx="22">
                  <c:v>44512</c:v>
                </c:pt>
                <c:pt idx="23">
                  <c:v>44511</c:v>
                </c:pt>
                <c:pt idx="24">
                  <c:v>44510</c:v>
                </c:pt>
                <c:pt idx="25">
                  <c:v>44509</c:v>
                </c:pt>
                <c:pt idx="26">
                  <c:v>44508</c:v>
                </c:pt>
                <c:pt idx="27">
                  <c:v>44505</c:v>
                </c:pt>
                <c:pt idx="28">
                  <c:v>44504</c:v>
                </c:pt>
                <c:pt idx="29">
                  <c:v>44503</c:v>
                </c:pt>
                <c:pt idx="30">
                  <c:v>44502</c:v>
                </c:pt>
                <c:pt idx="31">
                  <c:v>44501</c:v>
                </c:pt>
                <c:pt idx="32">
                  <c:v>44498</c:v>
                </c:pt>
                <c:pt idx="33">
                  <c:v>44497</c:v>
                </c:pt>
                <c:pt idx="34">
                  <c:v>44496</c:v>
                </c:pt>
                <c:pt idx="35">
                  <c:v>44495</c:v>
                </c:pt>
                <c:pt idx="36">
                  <c:v>44494</c:v>
                </c:pt>
                <c:pt idx="37">
                  <c:v>44491</c:v>
                </c:pt>
                <c:pt idx="38">
                  <c:v>44490</c:v>
                </c:pt>
                <c:pt idx="39">
                  <c:v>44489</c:v>
                </c:pt>
                <c:pt idx="40">
                  <c:v>44488</c:v>
                </c:pt>
                <c:pt idx="41">
                  <c:v>44487</c:v>
                </c:pt>
                <c:pt idx="42">
                  <c:v>44484</c:v>
                </c:pt>
                <c:pt idx="43">
                  <c:v>44483</c:v>
                </c:pt>
                <c:pt idx="44">
                  <c:v>44482</c:v>
                </c:pt>
                <c:pt idx="45">
                  <c:v>44481</c:v>
                </c:pt>
                <c:pt idx="46">
                  <c:v>44480</c:v>
                </c:pt>
                <c:pt idx="47">
                  <c:v>44477</c:v>
                </c:pt>
                <c:pt idx="48">
                  <c:v>44476</c:v>
                </c:pt>
                <c:pt idx="49">
                  <c:v>44475</c:v>
                </c:pt>
                <c:pt idx="50">
                  <c:v>44474</c:v>
                </c:pt>
                <c:pt idx="51">
                  <c:v>44473</c:v>
                </c:pt>
                <c:pt idx="52">
                  <c:v>44470</c:v>
                </c:pt>
                <c:pt idx="53">
                  <c:v>44469</c:v>
                </c:pt>
                <c:pt idx="54">
                  <c:v>44468</c:v>
                </c:pt>
                <c:pt idx="55">
                  <c:v>44467</c:v>
                </c:pt>
                <c:pt idx="56">
                  <c:v>44464</c:v>
                </c:pt>
                <c:pt idx="57">
                  <c:v>44463</c:v>
                </c:pt>
                <c:pt idx="58">
                  <c:v>44462</c:v>
                </c:pt>
                <c:pt idx="59">
                  <c:v>44461</c:v>
                </c:pt>
                <c:pt idx="60">
                  <c:v>44460</c:v>
                </c:pt>
                <c:pt idx="61">
                  <c:v>44459</c:v>
                </c:pt>
                <c:pt idx="62">
                  <c:v>44456</c:v>
                </c:pt>
                <c:pt idx="63">
                  <c:v>44455</c:v>
                </c:pt>
                <c:pt idx="64">
                  <c:v>44454</c:v>
                </c:pt>
                <c:pt idx="65">
                  <c:v>44453</c:v>
                </c:pt>
                <c:pt idx="66">
                  <c:v>44452</c:v>
                </c:pt>
                <c:pt idx="67">
                  <c:v>44449</c:v>
                </c:pt>
                <c:pt idx="68">
                  <c:v>44448</c:v>
                </c:pt>
                <c:pt idx="69">
                  <c:v>44447</c:v>
                </c:pt>
                <c:pt idx="70">
                  <c:v>44446</c:v>
                </c:pt>
                <c:pt idx="71">
                  <c:v>44445</c:v>
                </c:pt>
                <c:pt idx="72">
                  <c:v>44442</c:v>
                </c:pt>
                <c:pt idx="73">
                  <c:v>44441</c:v>
                </c:pt>
                <c:pt idx="74">
                  <c:v>44440</c:v>
                </c:pt>
                <c:pt idx="75">
                  <c:v>44439</c:v>
                </c:pt>
                <c:pt idx="76">
                  <c:v>44438</c:v>
                </c:pt>
                <c:pt idx="77">
                  <c:v>44435</c:v>
                </c:pt>
                <c:pt idx="78">
                  <c:v>44434</c:v>
                </c:pt>
                <c:pt idx="79">
                  <c:v>44433</c:v>
                </c:pt>
                <c:pt idx="80">
                  <c:v>44432</c:v>
                </c:pt>
                <c:pt idx="81">
                  <c:v>44431</c:v>
                </c:pt>
                <c:pt idx="82">
                  <c:v>44428</c:v>
                </c:pt>
                <c:pt idx="83">
                  <c:v>44427</c:v>
                </c:pt>
                <c:pt idx="84">
                  <c:v>44426</c:v>
                </c:pt>
                <c:pt idx="85">
                  <c:v>44425</c:v>
                </c:pt>
                <c:pt idx="86">
                  <c:v>44424</c:v>
                </c:pt>
                <c:pt idx="87">
                  <c:v>44421</c:v>
                </c:pt>
                <c:pt idx="88">
                  <c:v>44420</c:v>
                </c:pt>
                <c:pt idx="89">
                  <c:v>44419</c:v>
                </c:pt>
                <c:pt idx="90">
                  <c:v>44418</c:v>
                </c:pt>
                <c:pt idx="91">
                  <c:v>44417</c:v>
                </c:pt>
                <c:pt idx="92">
                  <c:v>44414</c:v>
                </c:pt>
                <c:pt idx="93">
                  <c:v>44413</c:v>
                </c:pt>
                <c:pt idx="94">
                  <c:v>44412</c:v>
                </c:pt>
                <c:pt idx="95">
                  <c:v>44411</c:v>
                </c:pt>
                <c:pt idx="96">
                  <c:v>44410</c:v>
                </c:pt>
                <c:pt idx="97">
                  <c:v>44407</c:v>
                </c:pt>
                <c:pt idx="98">
                  <c:v>44406</c:v>
                </c:pt>
                <c:pt idx="99">
                  <c:v>44405</c:v>
                </c:pt>
                <c:pt idx="100">
                  <c:v>44404</c:v>
                </c:pt>
                <c:pt idx="101">
                  <c:v>44403</c:v>
                </c:pt>
                <c:pt idx="102">
                  <c:v>44400</c:v>
                </c:pt>
                <c:pt idx="103">
                  <c:v>44399</c:v>
                </c:pt>
                <c:pt idx="104">
                  <c:v>44398</c:v>
                </c:pt>
                <c:pt idx="105">
                  <c:v>44397</c:v>
                </c:pt>
                <c:pt idx="106">
                  <c:v>44396</c:v>
                </c:pt>
                <c:pt idx="107">
                  <c:v>44393</c:v>
                </c:pt>
                <c:pt idx="108">
                  <c:v>44392</c:v>
                </c:pt>
                <c:pt idx="109">
                  <c:v>44391</c:v>
                </c:pt>
                <c:pt idx="110">
                  <c:v>44390</c:v>
                </c:pt>
                <c:pt idx="111">
                  <c:v>44389</c:v>
                </c:pt>
                <c:pt idx="112">
                  <c:v>44386</c:v>
                </c:pt>
                <c:pt idx="113">
                  <c:v>44385</c:v>
                </c:pt>
                <c:pt idx="114">
                  <c:v>44384</c:v>
                </c:pt>
                <c:pt idx="115">
                  <c:v>44383</c:v>
                </c:pt>
                <c:pt idx="116">
                  <c:v>44382</c:v>
                </c:pt>
                <c:pt idx="117">
                  <c:v>44379</c:v>
                </c:pt>
                <c:pt idx="118">
                  <c:v>44378</c:v>
                </c:pt>
                <c:pt idx="119">
                  <c:v>44377</c:v>
                </c:pt>
                <c:pt idx="120">
                  <c:v>44376</c:v>
                </c:pt>
                <c:pt idx="121">
                  <c:v>44375</c:v>
                </c:pt>
                <c:pt idx="122">
                  <c:v>44372</c:v>
                </c:pt>
                <c:pt idx="123">
                  <c:v>44371</c:v>
                </c:pt>
                <c:pt idx="124">
                  <c:v>44370</c:v>
                </c:pt>
                <c:pt idx="125">
                  <c:v>44369</c:v>
                </c:pt>
                <c:pt idx="126">
                  <c:v>44368</c:v>
                </c:pt>
                <c:pt idx="127">
                  <c:v>44365</c:v>
                </c:pt>
                <c:pt idx="128">
                  <c:v>44364</c:v>
                </c:pt>
                <c:pt idx="129">
                  <c:v>44363</c:v>
                </c:pt>
                <c:pt idx="130">
                  <c:v>44362</c:v>
                </c:pt>
                <c:pt idx="131">
                  <c:v>44361</c:v>
                </c:pt>
                <c:pt idx="132">
                  <c:v>44358</c:v>
                </c:pt>
                <c:pt idx="133">
                  <c:v>44357</c:v>
                </c:pt>
                <c:pt idx="134">
                  <c:v>44350</c:v>
                </c:pt>
                <c:pt idx="135">
                  <c:v>44349</c:v>
                </c:pt>
                <c:pt idx="136">
                  <c:v>44348</c:v>
                </c:pt>
                <c:pt idx="137">
                  <c:v>44347</c:v>
                </c:pt>
                <c:pt idx="138">
                  <c:v>44344</c:v>
                </c:pt>
                <c:pt idx="139">
                  <c:v>44343</c:v>
                </c:pt>
                <c:pt idx="140">
                  <c:v>44342</c:v>
                </c:pt>
                <c:pt idx="141">
                  <c:v>44341</c:v>
                </c:pt>
                <c:pt idx="142">
                  <c:v>44340</c:v>
                </c:pt>
                <c:pt idx="143">
                  <c:v>44337</c:v>
                </c:pt>
                <c:pt idx="144">
                  <c:v>44336</c:v>
                </c:pt>
                <c:pt idx="145">
                  <c:v>44335</c:v>
                </c:pt>
                <c:pt idx="146">
                  <c:v>44334</c:v>
                </c:pt>
                <c:pt idx="147">
                  <c:v>44333</c:v>
                </c:pt>
                <c:pt idx="148">
                  <c:v>44330</c:v>
                </c:pt>
                <c:pt idx="149">
                  <c:v>44329</c:v>
                </c:pt>
                <c:pt idx="150">
                  <c:v>44328</c:v>
                </c:pt>
                <c:pt idx="151">
                  <c:v>44327</c:v>
                </c:pt>
                <c:pt idx="152">
                  <c:v>44326</c:v>
                </c:pt>
                <c:pt idx="153">
                  <c:v>44323</c:v>
                </c:pt>
                <c:pt idx="154">
                  <c:v>44322</c:v>
                </c:pt>
                <c:pt idx="155">
                  <c:v>44321</c:v>
                </c:pt>
                <c:pt idx="156">
                  <c:v>44320</c:v>
                </c:pt>
                <c:pt idx="157">
                  <c:v>44319</c:v>
                </c:pt>
                <c:pt idx="158">
                  <c:v>44316</c:v>
                </c:pt>
                <c:pt idx="159">
                  <c:v>44315</c:v>
                </c:pt>
                <c:pt idx="160">
                  <c:v>44314</c:v>
                </c:pt>
                <c:pt idx="161">
                  <c:v>44313</c:v>
                </c:pt>
                <c:pt idx="162">
                  <c:v>44312</c:v>
                </c:pt>
                <c:pt idx="163">
                  <c:v>44309</c:v>
                </c:pt>
                <c:pt idx="164">
                  <c:v>44308</c:v>
                </c:pt>
                <c:pt idx="165">
                  <c:v>44307</c:v>
                </c:pt>
                <c:pt idx="166">
                  <c:v>44306</c:v>
                </c:pt>
                <c:pt idx="167">
                  <c:v>44305</c:v>
                </c:pt>
                <c:pt idx="168">
                  <c:v>44302</c:v>
                </c:pt>
                <c:pt idx="169">
                  <c:v>44301</c:v>
                </c:pt>
                <c:pt idx="170">
                  <c:v>44300</c:v>
                </c:pt>
                <c:pt idx="171">
                  <c:v>44299</c:v>
                </c:pt>
                <c:pt idx="172">
                  <c:v>44298</c:v>
                </c:pt>
                <c:pt idx="173">
                  <c:v>44295</c:v>
                </c:pt>
                <c:pt idx="174">
                  <c:v>44294</c:v>
                </c:pt>
                <c:pt idx="175">
                  <c:v>44293</c:v>
                </c:pt>
                <c:pt idx="176">
                  <c:v>44292</c:v>
                </c:pt>
                <c:pt idx="177">
                  <c:v>44291</c:v>
                </c:pt>
                <c:pt idx="178">
                  <c:v>44288</c:v>
                </c:pt>
                <c:pt idx="179">
                  <c:v>44287</c:v>
                </c:pt>
                <c:pt idx="180">
                  <c:v>44286</c:v>
                </c:pt>
                <c:pt idx="181">
                  <c:v>44285</c:v>
                </c:pt>
                <c:pt idx="182">
                  <c:v>44284</c:v>
                </c:pt>
                <c:pt idx="183">
                  <c:v>44281</c:v>
                </c:pt>
                <c:pt idx="184">
                  <c:v>44280</c:v>
                </c:pt>
                <c:pt idx="185">
                  <c:v>44279</c:v>
                </c:pt>
                <c:pt idx="186">
                  <c:v>44278</c:v>
                </c:pt>
                <c:pt idx="187">
                  <c:v>44277</c:v>
                </c:pt>
                <c:pt idx="188">
                  <c:v>44274</c:v>
                </c:pt>
                <c:pt idx="189">
                  <c:v>44273</c:v>
                </c:pt>
                <c:pt idx="190">
                  <c:v>44272</c:v>
                </c:pt>
                <c:pt idx="191">
                  <c:v>44271</c:v>
                </c:pt>
                <c:pt idx="192">
                  <c:v>44270</c:v>
                </c:pt>
                <c:pt idx="193">
                  <c:v>44267</c:v>
                </c:pt>
                <c:pt idx="194">
                  <c:v>44266</c:v>
                </c:pt>
                <c:pt idx="195">
                  <c:v>44265</c:v>
                </c:pt>
                <c:pt idx="196">
                  <c:v>44264</c:v>
                </c:pt>
                <c:pt idx="197">
                  <c:v>44263</c:v>
                </c:pt>
                <c:pt idx="198">
                  <c:v>44260</c:v>
                </c:pt>
                <c:pt idx="199">
                  <c:v>44259</c:v>
                </c:pt>
                <c:pt idx="200">
                  <c:v>44258</c:v>
                </c:pt>
                <c:pt idx="201">
                  <c:v>44257</c:v>
                </c:pt>
                <c:pt idx="202">
                  <c:v>44256</c:v>
                </c:pt>
                <c:pt idx="203">
                  <c:v>44253</c:v>
                </c:pt>
                <c:pt idx="204">
                  <c:v>44252</c:v>
                </c:pt>
                <c:pt idx="205">
                  <c:v>44251</c:v>
                </c:pt>
                <c:pt idx="206">
                  <c:v>44250</c:v>
                </c:pt>
                <c:pt idx="207">
                  <c:v>44249</c:v>
                </c:pt>
                <c:pt idx="208">
                  <c:v>44246</c:v>
                </c:pt>
                <c:pt idx="209">
                  <c:v>44245</c:v>
                </c:pt>
                <c:pt idx="210">
                  <c:v>44244</c:v>
                </c:pt>
                <c:pt idx="211">
                  <c:v>44243</c:v>
                </c:pt>
                <c:pt idx="212">
                  <c:v>44242</c:v>
                </c:pt>
                <c:pt idx="213">
                  <c:v>44239</c:v>
                </c:pt>
                <c:pt idx="214">
                  <c:v>44238</c:v>
                </c:pt>
                <c:pt idx="215">
                  <c:v>44237</c:v>
                </c:pt>
                <c:pt idx="216">
                  <c:v>44236</c:v>
                </c:pt>
                <c:pt idx="217">
                  <c:v>44235</c:v>
                </c:pt>
                <c:pt idx="218">
                  <c:v>44232</c:v>
                </c:pt>
                <c:pt idx="219">
                  <c:v>44231</c:v>
                </c:pt>
                <c:pt idx="220">
                  <c:v>44230</c:v>
                </c:pt>
                <c:pt idx="221">
                  <c:v>44229</c:v>
                </c:pt>
                <c:pt idx="222">
                  <c:v>44228</c:v>
                </c:pt>
                <c:pt idx="223">
                  <c:v>44225</c:v>
                </c:pt>
                <c:pt idx="224">
                  <c:v>44224</c:v>
                </c:pt>
                <c:pt idx="225">
                  <c:v>44223</c:v>
                </c:pt>
                <c:pt idx="226">
                  <c:v>44222</c:v>
                </c:pt>
                <c:pt idx="227">
                  <c:v>44221</c:v>
                </c:pt>
                <c:pt idx="228">
                  <c:v>44218</c:v>
                </c:pt>
                <c:pt idx="229">
                  <c:v>44217</c:v>
                </c:pt>
                <c:pt idx="230">
                  <c:v>44216</c:v>
                </c:pt>
                <c:pt idx="231">
                  <c:v>44215</c:v>
                </c:pt>
                <c:pt idx="232">
                  <c:v>44214</c:v>
                </c:pt>
                <c:pt idx="233">
                  <c:v>44211</c:v>
                </c:pt>
                <c:pt idx="234">
                  <c:v>44210</c:v>
                </c:pt>
                <c:pt idx="235">
                  <c:v>44209</c:v>
                </c:pt>
                <c:pt idx="236">
                  <c:v>44208</c:v>
                </c:pt>
                <c:pt idx="237">
                  <c:v>44207</c:v>
                </c:pt>
                <c:pt idx="238">
                  <c:v>44204</c:v>
                </c:pt>
                <c:pt idx="239">
                  <c:v>44203</c:v>
                </c:pt>
                <c:pt idx="240">
                  <c:v>44202</c:v>
                </c:pt>
                <c:pt idx="241">
                  <c:v>44201</c:v>
                </c:pt>
                <c:pt idx="242">
                  <c:v>44200</c:v>
                </c:pt>
              </c:numCache>
            </c:numRef>
          </c:cat>
          <c:val>
            <c:numRef>
              <c:f>Fuel!$T$184:$T$426</c:f>
              <c:numCache>
                <c:formatCode>0.00</c:formatCode>
                <c:ptCount val="243"/>
                <c:pt idx="0">
                  <c:v>404.79632063074905</c:v>
                </c:pt>
                <c:pt idx="1">
                  <c:v>397.63469119579503</c:v>
                </c:pt>
                <c:pt idx="2">
                  <c:v>392.04993429697765</c:v>
                </c:pt>
                <c:pt idx="3">
                  <c:v>390.47306176084101</c:v>
                </c:pt>
                <c:pt idx="4">
                  <c:v>393.42969776609726</c:v>
                </c:pt>
                <c:pt idx="5">
                  <c:v>386.85939553219447</c:v>
                </c:pt>
                <c:pt idx="6">
                  <c:v>394.34954007884363</c:v>
                </c:pt>
                <c:pt idx="7">
                  <c:v>387.12220762155056</c:v>
                </c:pt>
                <c:pt idx="8">
                  <c:v>374.96714848883045</c:v>
                </c:pt>
                <c:pt idx="9">
                  <c:v>353.94218134034168</c:v>
                </c:pt>
                <c:pt idx="10">
                  <c:v>354.00788436268067</c:v>
                </c:pt>
                <c:pt idx="11">
                  <c:v>350.32851511169514</c:v>
                </c:pt>
                <c:pt idx="12">
                  <c:v>352.29960578186598</c:v>
                </c:pt>
                <c:pt idx="13">
                  <c:v>376.01839684625492</c:v>
                </c:pt>
                <c:pt idx="14">
                  <c:v>421.15637319316681</c:v>
                </c:pt>
                <c:pt idx="15">
                  <c:v>419.18528252299609</c:v>
                </c:pt>
                <c:pt idx="16">
                  <c:v>407.03022339027598</c:v>
                </c:pt>
                <c:pt idx="17">
                  <c:v>402.62812089356112</c:v>
                </c:pt>
                <c:pt idx="18">
                  <c:v>416.75427069645201</c:v>
                </c:pt>
                <c:pt idx="19">
                  <c:v>409.78975032851508</c:v>
                </c:pt>
                <c:pt idx="20">
                  <c:v>422.14191852825229</c:v>
                </c:pt>
                <c:pt idx="21">
                  <c:v>419.38239159001319</c:v>
                </c:pt>
                <c:pt idx="22">
                  <c:v>419.31668856767408</c:v>
                </c:pt>
                <c:pt idx="23">
                  <c:v>421.02496714848883</c:v>
                </c:pt>
                <c:pt idx="24">
                  <c:v>421.9448094612352</c:v>
                </c:pt>
                <c:pt idx="25">
                  <c:v>435.47963206307492</c:v>
                </c:pt>
                <c:pt idx="26">
                  <c:v>431.27463863337709</c:v>
                </c:pt>
                <c:pt idx="27">
                  <c:v>428.77792378449402</c:v>
                </c:pt>
                <c:pt idx="28">
                  <c:v>411.76084099868598</c:v>
                </c:pt>
                <c:pt idx="29">
                  <c:v>421.61629434954006</c:v>
                </c:pt>
                <c:pt idx="30">
                  <c:v>441.32720105124832</c:v>
                </c:pt>
                <c:pt idx="31">
                  <c:v>448.16031537450715</c:v>
                </c:pt>
                <c:pt idx="32">
                  <c:v>444.74375821287776</c:v>
                </c:pt>
                <c:pt idx="33">
                  <c:v>443.88961892247045</c:v>
                </c:pt>
                <c:pt idx="34">
                  <c:v>439.61892247043357</c:v>
                </c:pt>
                <c:pt idx="35">
                  <c:v>458.40998685939547</c:v>
                </c:pt>
                <c:pt idx="36">
                  <c:v>460.5124835742443</c:v>
                </c:pt>
                <c:pt idx="37">
                  <c:v>460.64388961892246</c:v>
                </c:pt>
                <c:pt idx="38">
                  <c:v>456.76741130091978</c:v>
                </c:pt>
                <c:pt idx="39">
                  <c:v>468.13403416557162</c:v>
                </c:pt>
                <c:pt idx="40">
                  <c:v>470.49934296977659</c:v>
                </c:pt>
                <c:pt idx="41">
                  <c:v>456.96452036793687</c:v>
                </c:pt>
                <c:pt idx="42">
                  <c:v>470.1051248357424</c:v>
                </c:pt>
                <c:pt idx="43">
                  <c:v>467.67411300919838</c:v>
                </c:pt>
                <c:pt idx="44">
                  <c:v>464.25755584756894</c:v>
                </c:pt>
                <c:pt idx="45">
                  <c:v>470.82785808147173</c:v>
                </c:pt>
                <c:pt idx="46">
                  <c:v>475.75558475689877</c:v>
                </c:pt>
                <c:pt idx="47">
                  <c:v>465.63731931668849</c:v>
                </c:pt>
                <c:pt idx="48">
                  <c:v>461.95795006570302</c:v>
                </c:pt>
                <c:pt idx="49">
                  <c:v>464.38896189224698</c:v>
                </c:pt>
                <c:pt idx="50">
                  <c:v>476.08409986859391</c:v>
                </c:pt>
                <c:pt idx="51">
                  <c:v>467.21419185282519</c:v>
                </c:pt>
                <c:pt idx="52">
                  <c:v>454.4021024967148</c:v>
                </c:pt>
                <c:pt idx="53">
                  <c:v>449.21156373193168</c:v>
                </c:pt>
                <c:pt idx="54">
                  <c:v>444.15243101182648</c:v>
                </c:pt>
                <c:pt idx="55">
                  <c:v>443.69250985545335</c:v>
                </c:pt>
                <c:pt idx="56">
                  <c:v>443.56110381077531</c:v>
                </c:pt>
                <c:pt idx="57">
                  <c:v>437.4507227332457</c:v>
                </c:pt>
                <c:pt idx="58">
                  <c:v>436.39947437582128</c:v>
                </c:pt>
                <c:pt idx="59">
                  <c:v>429.43495400788436</c:v>
                </c:pt>
                <c:pt idx="60">
                  <c:v>413.92904073587385</c:v>
                </c:pt>
                <c:pt idx="61">
                  <c:v>406.83311432325888</c:v>
                </c:pt>
                <c:pt idx="62">
                  <c:v>413.73193166885676</c:v>
                </c:pt>
                <c:pt idx="63">
                  <c:v>417.0170827858081</c:v>
                </c:pt>
                <c:pt idx="64">
                  <c:v>415.50591327201045</c:v>
                </c:pt>
                <c:pt idx="65">
                  <c:v>404.46780551905385</c:v>
                </c:pt>
                <c:pt idx="66">
                  <c:v>401.97109067017078</c:v>
                </c:pt>
                <c:pt idx="67">
                  <c:v>398.55453350854134</c:v>
                </c:pt>
                <c:pt idx="68">
                  <c:v>393.10118265440207</c:v>
                </c:pt>
                <c:pt idx="69">
                  <c:v>417.14848883048614</c:v>
                </c:pt>
                <c:pt idx="70">
                  <c:v>415.04599211563732</c:v>
                </c:pt>
                <c:pt idx="71">
                  <c:v>413.33771353482257</c:v>
                </c:pt>
                <c:pt idx="72">
                  <c:v>413.33771353482257</c:v>
                </c:pt>
                <c:pt idx="73">
                  <c:v>414.78318002628117</c:v>
                </c:pt>
                <c:pt idx="74">
                  <c:v>410.51248357424436</c:v>
                </c:pt>
                <c:pt idx="75">
                  <c:v>411.36662286465173</c:v>
                </c:pt>
                <c:pt idx="76">
                  <c:v>420.82785808147173</c:v>
                </c:pt>
                <c:pt idx="77">
                  <c:v>418.33114323258872</c:v>
                </c:pt>
                <c:pt idx="78">
                  <c:v>401.77398160315374</c:v>
                </c:pt>
                <c:pt idx="79">
                  <c:v>406.76741130091978</c:v>
                </c:pt>
                <c:pt idx="80">
                  <c:v>396.32063074901441</c:v>
                </c:pt>
                <c:pt idx="81">
                  <c:v>384.82260183968464</c:v>
                </c:pt>
                <c:pt idx="82">
                  <c:v>360.57818659658341</c:v>
                </c:pt>
                <c:pt idx="83">
                  <c:v>367.14848883048614</c:v>
                </c:pt>
                <c:pt idx="84">
                  <c:v>381.27463863337715</c:v>
                </c:pt>
                <c:pt idx="85">
                  <c:v>383.63994743758212</c:v>
                </c:pt>
                <c:pt idx="86">
                  <c:v>381.80026281208939</c:v>
                </c:pt>
                <c:pt idx="87">
                  <c:v>387.45072273324575</c:v>
                </c:pt>
                <c:pt idx="88">
                  <c:v>388.83048620236531</c:v>
                </c:pt>
                <c:pt idx="89">
                  <c:v>388.63337713534827</c:v>
                </c:pt>
                <c:pt idx="90">
                  <c:v>383.44283837056508</c:v>
                </c:pt>
                <c:pt idx="91">
                  <c:v>382.06307490144548</c:v>
                </c:pt>
                <c:pt idx="92">
                  <c:v>380.09198423127464</c:v>
                </c:pt>
                <c:pt idx="93">
                  <c:v>372.60183968462547</c:v>
                </c:pt>
                <c:pt idx="94">
                  <c:v>371.48488830486207</c:v>
                </c:pt>
                <c:pt idx="95">
                  <c:v>382.72010512483575</c:v>
                </c:pt>
                <c:pt idx="96">
                  <c:v>392.83837056504603</c:v>
                </c:pt>
                <c:pt idx="97">
                  <c:v>408.21287779237844</c:v>
                </c:pt>
                <c:pt idx="98">
                  <c:v>406.63600525624179</c:v>
                </c:pt>
                <c:pt idx="99">
                  <c:v>393.10118265440212</c:v>
                </c:pt>
                <c:pt idx="100">
                  <c:v>394.94086727989492</c:v>
                </c:pt>
                <c:pt idx="101">
                  <c:v>395.33508541392905</c:v>
                </c:pt>
                <c:pt idx="102">
                  <c:v>394.67805519053877</c:v>
                </c:pt>
                <c:pt idx="103">
                  <c:v>399.54007884362682</c:v>
                </c:pt>
                <c:pt idx="104">
                  <c:v>386.20236530880419</c:v>
                </c:pt>
                <c:pt idx="105">
                  <c:v>368.72536136662291</c:v>
                </c:pt>
                <c:pt idx="106">
                  <c:v>360.57818659658346</c:v>
                </c:pt>
                <c:pt idx="107">
                  <c:v>388.76478318002626</c:v>
                </c:pt>
                <c:pt idx="108">
                  <c:v>388.56767411300916</c:v>
                </c:pt>
                <c:pt idx="109">
                  <c:v>396.18922470433637</c:v>
                </c:pt>
                <c:pt idx="110">
                  <c:v>403.81077529566357</c:v>
                </c:pt>
                <c:pt idx="111">
                  <c:v>394.34954007884363</c:v>
                </c:pt>
                <c:pt idx="112">
                  <c:v>394.67805519053877</c:v>
                </c:pt>
                <c:pt idx="113">
                  <c:v>385.80814717477</c:v>
                </c:pt>
                <c:pt idx="114">
                  <c:v>375.42706964520369</c:v>
                </c:pt>
                <c:pt idx="115">
                  <c:v>389.2247043363995</c:v>
                </c:pt>
                <c:pt idx="116">
                  <c:v>406.1760840998686</c:v>
                </c:pt>
                <c:pt idx="117">
                  <c:v>406.1760840998686</c:v>
                </c:pt>
                <c:pt idx="118">
                  <c:v>406.83311432325883</c:v>
                </c:pt>
                <c:pt idx="119">
                  <c:v>406.1760840998686</c:v>
                </c:pt>
                <c:pt idx="120">
                  <c:v>403.21944809461235</c:v>
                </c:pt>
                <c:pt idx="121">
                  <c:v>401.90538764783179</c:v>
                </c:pt>
                <c:pt idx="122">
                  <c:v>411.43232588699078</c:v>
                </c:pt>
                <c:pt idx="123">
                  <c:v>404.20499342969777</c:v>
                </c:pt>
                <c:pt idx="124">
                  <c:v>402.23390275952693</c:v>
                </c:pt>
                <c:pt idx="125">
                  <c:v>396.97766097240475</c:v>
                </c:pt>
                <c:pt idx="126">
                  <c:v>395.99211563731933</c:v>
                </c:pt>
                <c:pt idx="127">
                  <c:v>386.33377135348229</c:v>
                </c:pt>
                <c:pt idx="128">
                  <c:v>384.3626806833114</c:v>
                </c:pt>
                <c:pt idx="129">
                  <c:v>394.21813403416553</c:v>
                </c:pt>
                <c:pt idx="130">
                  <c:v>388.96189224704335</c:v>
                </c:pt>
                <c:pt idx="131">
                  <c:v>382.06964520367939</c:v>
                </c:pt>
                <c:pt idx="132">
                  <c:v>380.74901445466492</c:v>
                </c:pt>
                <c:pt idx="133">
                  <c:v>379.10643889618922</c:v>
                </c:pt>
                <c:pt idx="134">
                  <c:v>374.50722733245726</c:v>
                </c:pt>
                <c:pt idx="135">
                  <c:v>377.79237844940866</c:v>
                </c:pt>
                <c:pt idx="136">
                  <c:v>375.82128777923782</c:v>
                </c:pt>
                <c:pt idx="137">
                  <c:v>369.25098554533508</c:v>
                </c:pt>
                <c:pt idx="138">
                  <c:v>369.25098554533508</c:v>
                </c:pt>
                <c:pt idx="139">
                  <c:v>370.2365308804205</c:v>
                </c:pt>
                <c:pt idx="140">
                  <c:v>365.30880420499341</c:v>
                </c:pt>
                <c:pt idx="141">
                  <c:v>360.70959264126145</c:v>
                </c:pt>
                <c:pt idx="142">
                  <c:v>357.75295663600525</c:v>
                </c:pt>
                <c:pt idx="143">
                  <c:v>345.92641261498028</c:v>
                </c:pt>
                <c:pt idx="144">
                  <c:v>340.34165571616296</c:v>
                </c:pt>
                <c:pt idx="145">
                  <c:v>348.5545335085414</c:v>
                </c:pt>
                <c:pt idx="146">
                  <c:v>356.76741130091983</c:v>
                </c:pt>
                <c:pt idx="147">
                  <c:v>361.36662286465173</c:v>
                </c:pt>
                <c:pt idx="148">
                  <c:v>362.68068331143235</c:v>
                </c:pt>
                <c:pt idx="149">
                  <c:v>352.82522996057821</c:v>
                </c:pt>
                <c:pt idx="150">
                  <c:v>372.53613666228648</c:v>
                </c:pt>
                <c:pt idx="151">
                  <c:v>366.62286465177397</c:v>
                </c:pt>
                <c:pt idx="152">
                  <c:v>376.14980289093296</c:v>
                </c:pt>
                <c:pt idx="153">
                  <c:v>368.92247043363994</c:v>
                </c:pt>
                <c:pt idx="154">
                  <c:v>366.95137976346911</c:v>
                </c:pt>
                <c:pt idx="155">
                  <c:v>360.70959264126145</c:v>
                </c:pt>
                <c:pt idx="156">
                  <c:v>366.29434954007883</c:v>
                </c:pt>
                <c:pt idx="157">
                  <c:v>362.02365308804207</c:v>
                </c:pt>
                <c:pt idx="158">
                  <c:v>361.69513797634693</c:v>
                </c:pt>
                <c:pt idx="159">
                  <c:v>367.27989487516425</c:v>
                </c:pt>
                <c:pt idx="160">
                  <c:v>360.70959264126145</c:v>
                </c:pt>
                <c:pt idx="161">
                  <c:v>362.35216819973715</c:v>
                </c:pt>
                <c:pt idx="162">
                  <c:v>362.02365308804207</c:v>
                </c:pt>
                <c:pt idx="163">
                  <c:v>357.75295663600525</c:v>
                </c:pt>
                <c:pt idx="164">
                  <c:v>359.72404730617609</c:v>
                </c:pt>
                <c:pt idx="165">
                  <c:v>357.09592641261497</c:v>
                </c:pt>
                <c:pt idx="166">
                  <c:v>363.00919842312743</c:v>
                </c:pt>
                <c:pt idx="167">
                  <c:v>374.83574244415246</c:v>
                </c:pt>
                <c:pt idx="168">
                  <c:v>372.93035479632067</c:v>
                </c:pt>
                <c:pt idx="169">
                  <c:v>372.93035479632067</c:v>
                </c:pt>
                <c:pt idx="170">
                  <c:v>367.0170827858081</c:v>
                </c:pt>
                <c:pt idx="171">
                  <c:v>342.70696452036793</c:v>
                </c:pt>
                <c:pt idx="172">
                  <c:v>334.4940867279895</c:v>
                </c:pt>
                <c:pt idx="173">
                  <c:v>337.4507227332457</c:v>
                </c:pt>
                <c:pt idx="174">
                  <c:v>335.80814717477</c:v>
                </c:pt>
                <c:pt idx="175">
                  <c:v>330.55190538764782</c:v>
                </c:pt>
                <c:pt idx="176">
                  <c:v>322.66754270696453</c:v>
                </c:pt>
                <c:pt idx="177">
                  <c:v>317.41130091984229</c:v>
                </c:pt>
                <c:pt idx="178">
                  <c:v>325.62417871222078</c:v>
                </c:pt>
                <c:pt idx="179">
                  <c:v>325.62417871222078</c:v>
                </c:pt>
                <c:pt idx="180">
                  <c:v>325.29566360052564</c:v>
                </c:pt>
                <c:pt idx="181">
                  <c:v>334.82260183968464</c:v>
                </c:pt>
                <c:pt idx="182">
                  <c:v>337.77923784494089</c:v>
                </c:pt>
                <c:pt idx="183">
                  <c:v>340.40735873850196</c:v>
                </c:pt>
                <c:pt idx="184">
                  <c:v>328.25229960578184</c:v>
                </c:pt>
                <c:pt idx="185">
                  <c:v>340.07884362680687</c:v>
                </c:pt>
                <c:pt idx="186">
                  <c:v>320.69645203679369</c:v>
                </c:pt>
                <c:pt idx="187">
                  <c:v>341.72141918528251</c:v>
                </c:pt>
                <c:pt idx="188">
                  <c:v>340.07884362680687</c:v>
                </c:pt>
                <c:pt idx="189">
                  <c:v>345.40078843626804</c:v>
                </c:pt>
                <c:pt idx="190">
                  <c:v>366.42575558475687</c:v>
                </c:pt>
                <c:pt idx="191">
                  <c:v>369.71090670170821</c:v>
                </c:pt>
                <c:pt idx="192">
                  <c:v>372.99605781865961</c:v>
                </c:pt>
                <c:pt idx="193">
                  <c:v>373.98160315374503</c:v>
                </c:pt>
                <c:pt idx="194">
                  <c:v>373.3245729303548</c:v>
                </c:pt>
                <c:pt idx="195">
                  <c:v>364.45466491458603</c:v>
                </c:pt>
                <c:pt idx="196">
                  <c:v>366.09724047306173</c:v>
                </c:pt>
                <c:pt idx="197">
                  <c:v>371.68199737187911</c:v>
                </c:pt>
                <c:pt idx="198">
                  <c:v>382.52299605781866</c:v>
                </c:pt>
                <c:pt idx="199">
                  <c:v>367.08278580814715</c:v>
                </c:pt>
                <c:pt idx="200">
                  <c:v>353.94218134034162</c:v>
                </c:pt>
                <c:pt idx="201">
                  <c:v>351.3140604467805</c:v>
                </c:pt>
                <c:pt idx="202">
                  <c:v>344.74375821287776</c:v>
                </c:pt>
                <c:pt idx="203">
                  <c:v>352.9566360052562</c:v>
                </c:pt>
                <c:pt idx="204">
                  <c:v>360.51248357424436</c:v>
                </c:pt>
                <c:pt idx="205">
                  <c:v>362.81208935611033</c:v>
                </c:pt>
                <c:pt idx="206">
                  <c:v>347.96320630749011</c:v>
                </c:pt>
                <c:pt idx="207">
                  <c:v>347.30617608409983</c:v>
                </c:pt>
                <c:pt idx="208">
                  <c:v>336.00525624178709</c:v>
                </c:pt>
                <c:pt idx="209">
                  <c:v>345.86070959264123</c:v>
                </c:pt>
                <c:pt idx="210">
                  <c:v>349.80289093298285</c:v>
                </c:pt>
                <c:pt idx="211">
                  <c:v>345.53219448094609</c:v>
                </c:pt>
                <c:pt idx="212">
                  <c:v>342.57555847568989</c:v>
                </c:pt>
                <c:pt idx="213">
                  <c:v>342.57555847568989</c:v>
                </c:pt>
                <c:pt idx="214">
                  <c:v>334.62549277266754</c:v>
                </c:pt>
                <c:pt idx="215">
                  <c:v>334.29697766097235</c:v>
                </c:pt>
                <c:pt idx="216">
                  <c:v>333.04862023653084</c:v>
                </c:pt>
                <c:pt idx="217">
                  <c:v>333.70565045992112</c:v>
                </c:pt>
                <c:pt idx="218">
                  <c:v>329.17214191852821</c:v>
                </c:pt>
                <c:pt idx="219">
                  <c:v>325.88699080157681</c:v>
                </c:pt>
                <c:pt idx="220">
                  <c:v>322.99605781865961</c:v>
                </c:pt>
                <c:pt idx="221">
                  <c:v>319.71090670170827</c:v>
                </c:pt>
                <c:pt idx="222">
                  <c:v>314.45466491458603</c:v>
                </c:pt>
                <c:pt idx="223">
                  <c:v>305.38764783180022</c:v>
                </c:pt>
                <c:pt idx="224">
                  <c:v>306.0446780551905</c:v>
                </c:pt>
                <c:pt idx="225">
                  <c:v>307.62155059132721</c:v>
                </c:pt>
                <c:pt idx="226">
                  <c:v>306.43889618922469</c:v>
                </c:pt>
                <c:pt idx="227">
                  <c:v>307.6872536136662</c:v>
                </c:pt>
                <c:pt idx="228">
                  <c:v>305.05913272010508</c:v>
                </c:pt>
                <c:pt idx="229">
                  <c:v>309.85545335085408</c:v>
                </c:pt>
                <c:pt idx="230">
                  <c:v>312.4178712220762</c:v>
                </c:pt>
                <c:pt idx="231">
                  <c:v>310.11826544021028</c:v>
                </c:pt>
                <c:pt idx="232">
                  <c:v>301.24835742444151</c:v>
                </c:pt>
                <c:pt idx="233">
                  <c:v>301.24835742444151</c:v>
                </c:pt>
                <c:pt idx="234">
                  <c:v>315.70302233902754</c:v>
                </c:pt>
                <c:pt idx="235">
                  <c:v>312.4178712220762</c:v>
                </c:pt>
                <c:pt idx="236">
                  <c:v>310.7752956636005</c:v>
                </c:pt>
                <c:pt idx="237">
                  <c:v>307.16162943495402</c:v>
                </c:pt>
                <c:pt idx="238">
                  <c:v>313.40341655716162</c:v>
                </c:pt>
                <c:pt idx="239">
                  <c:v>306.1760840998686</c:v>
                </c:pt>
                <c:pt idx="240">
                  <c:v>307.16162943495402</c:v>
                </c:pt>
                <c:pt idx="241">
                  <c:v>297.96320630749017</c:v>
                </c:pt>
                <c:pt idx="242">
                  <c:v>285.47963206307492</c:v>
                </c:pt>
              </c:numCache>
            </c:numRef>
          </c:val>
          <c:smooth val="0"/>
          <c:extLst>
            <c:ext xmlns:c16="http://schemas.microsoft.com/office/drawing/2014/chart" uri="{C3380CC4-5D6E-409C-BE32-E72D297353CC}">
              <c16:uniqueId val="{00000000-E586-46AE-ADE3-DD10AB82C475}"/>
            </c:ext>
          </c:extLst>
        </c:ser>
        <c:ser>
          <c:idx val="2"/>
          <c:order val="1"/>
          <c:tx>
            <c:v>Precio FO4 SNI EPP</c:v>
          </c:tx>
          <c:spPr>
            <a:ln>
              <a:solidFill>
                <a:srgbClr val="00B050"/>
              </a:solidFill>
            </a:ln>
          </c:spPr>
          <c:marker>
            <c:symbol val="none"/>
          </c:marker>
          <c:cat>
            <c:numRef>
              <c:f>Fuel!$C$184:$C$426</c:f>
              <c:numCache>
                <c:formatCode>m/d/yyyy</c:formatCode>
                <c:ptCount val="243"/>
                <c:pt idx="0">
                  <c:v>44546</c:v>
                </c:pt>
                <c:pt idx="1">
                  <c:v>44545</c:v>
                </c:pt>
                <c:pt idx="2">
                  <c:v>44544</c:v>
                </c:pt>
                <c:pt idx="3">
                  <c:v>44543</c:v>
                </c:pt>
                <c:pt idx="4">
                  <c:v>44540</c:v>
                </c:pt>
                <c:pt idx="5">
                  <c:v>44539</c:v>
                </c:pt>
                <c:pt idx="6">
                  <c:v>44538</c:v>
                </c:pt>
                <c:pt idx="7">
                  <c:v>44537</c:v>
                </c:pt>
                <c:pt idx="8">
                  <c:v>44536</c:v>
                </c:pt>
                <c:pt idx="9">
                  <c:v>44533</c:v>
                </c:pt>
                <c:pt idx="10">
                  <c:v>44532</c:v>
                </c:pt>
                <c:pt idx="11">
                  <c:v>44531</c:v>
                </c:pt>
                <c:pt idx="12">
                  <c:v>44530</c:v>
                </c:pt>
                <c:pt idx="13">
                  <c:v>44529</c:v>
                </c:pt>
                <c:pt idx="14">
                  <c:v>44524</c:v>
                </c:pt>
                <c:pt idx="15">
                  <c:v>44523</c:v>
                </c:pt>
                <c:pt idx="16">
                  <c:v>44522</c:v>
                </c:pt>
                <c:pt idx="17">
                  <c:v>44519</c:v>
                </c:pt>
                <c:pt idx="18">
                  <c:v>44518</c:v>
                </c:pt>
                <c:pt idx="19">
                  <c:v>44517</c:v>
                </c:pt>
                <c:pt idx="20">
                  <c:v>44516</c:v>
                </c:pt>
                <c:pt idx="21">
                  <c:v>44515</c:v>
                </c:pt>
                <c:pt idx="22">
                  <c:v>44512</c:v>
                </c:pt>
                <c:pt idx="23">
                  <c:v>44511</c:v>
                </c:pt>
                <c:pt idx="24">
                  <c:v>44510</c:v>
                </c:pt>
                <c:pt idx="25">
                  <c:v>44509</c:v>
                </c:pt>
                <c:pt idx="26">
                  <c:v>44508</c:v>
                </c:pt>
                <c:pt idx="27">
                  <c:v>44505</c:v>
                </c:pt>
                <c:pt idx="28">
                  <c:v>44504</c:v>
                </c:pt>
                <c:pt idx="29">
                  <c:v>44503</c:v>
                </c:pt>
                <c:pt idx="30">
                  <c:v>44502</c:v>
                </c:pt>
                <c:pt idx="31">
                  <c:v>44501</c:v>
                </c:pt>
                <c:pt idx="32">
                  <c:v>44498</c:v>
                </c:pt>
                <c:pt idx="33">
                  <c:v>44497</c:v>
                </c:pt>
                <c:pt idx="34">
                  <c:v>44496</c:v>
                </c:pt>
                <c:pt idx="35">
                  <c:v>44495</c:v>
                </c:pt>
                <c:pt idx="36">
                  <c:v>44494</c:v>
                </c:pt>
                <c:pt idx="37">
                  <c:v>44491</c:v>
                </c:pt>
                <c:pt idx="38">
                  <c:v>44490</c:v>
                </c:pt>
                <c:pt idx="39">
                  <c:v>44489</c:v>
                </c:pt>
                <c:pt idx="40">
                  <c:v>44488</c:v>
                </c:pt>
                <c:pt idx="41">
                  <c:v>44487</c:v>
                </c:pt>
                <c:pt idx="42">
                  <c:v>44484</c:v>
                </c:pt>
                <c:pt idx="43">
                  <c:v>44483</c:v>
                </c:pt>
                <c:pt idx="44">
                  <c:v>44482</c:v>
                </c:pt>
                <c:pt idx="45">
                  <c:v>44481</c:v>
                </c:pt>
                <c:pt idx="46">
                  <c:v>44480</c:v>
                </c:pt>
                <c:pt idx="47">
                  <c:v>44477</c:v>
                </c:pt>
                <c:pt idx="48">
                  <c:v>44476</c:v>
                </c:pt>
                <c:pt idx="49">
                  <c:v>44475</c:v>
                </c:pt>
                <c:pt idx="50">
                  <c:v>44474</c:v>
                </c:pt>
                <c:pt idx="51">
                  <c:v>44473</c:v>
                </c:pt>
                <c:pt idx="52">
                  <c:v>44470</c:v>
                </c:pt>
                <c:pt idx="53">
                  <c:v>44469</c:v>
                </c:pt>
                <c:pt idx="54">
                  <c:v>44468</c:v>
                </c:pt>
                <c:pt idx="55">
                  <c:v>44467</c:v>
                </c:pt>
                <c:pt idx="56">
                  <c:v>44464</c:v>
                </c:pt>
                <c:pt idx="57">
                  <c:v>44463</c:v>
                </c:pt>
                <c:pt idx="58">
                  <c:v>44462</c:v>
                </c:pt>
                <c:pt idx="59">
                  <c:v>44461</c:v>
                </c:pt>
                <c:pt idx="60">
                  <c:v>44460</c:v>
                </c:pt>
                <c:pt idx="61">
                  <c:v>44459</c:v>
                </c:pt>
                <c:pt idx="62">
                  <c:v>44456</c:v>
                </c:pt>
                <c:pt idx="63">
                  <c:v>44455</c:v>
                </c:pt>
                <c:pt idx="64">
                  <c:v>44454</c:v>
                </c:pt>
                <c:pt idx="65">
                  <c:v>44453</c:v>
                </c:pt>
                <c:pt idx="66">
                  <c:v>44452</c:v>
                </c:pt>
                <c:pt idx="67">
                  <c:v>44449</c:v>
                </c:pt>
                <c:pt idx="68">
                  <c:v>44448</c:v>
                </c:pt>
                <c:pt idx="69">
                  <c:v>44447</c:v>
                </c:pt>
                <c:pt idx="70">
                  <c:v>44446</c:v>
                </c:pt>
                <c:pt idx="71">
                  <c:v>44445</c:v>
                </c:pt>
                <c:pt idx="72">
                  <c:v>44442</c:v>
                </c:pt>
                <c:pt idx="73">
                  <c:v>44441</c:v>
                </c:pt>
                <c:pt idx="74">
                  <c:v>44440</c:v>
                </c:pt>
                <c:pt idx="75">
                  <c:v>44439</c:v>
                </c:pt>
                <c:pt idx="76">
                  <c:v>44438</c:v>
                </c:pt>
                <c:pt idx="77">
                  <c:v>44435</c:v>
                </c:pt>
                <c:pt idx="78">
                  <c:v>44434</c:v>
                </c:pt>
                <c:pt idx="79">
                  <c:v>44433</c:v>
                </c:pt>
                <c:pt idx="80">
                  <c:v>44432</c:v>
                </c:pt>
                <c:pt idx="81">
                  <c:v>44431</c:v>
                </c:pt>
                <c:pt idx="82">
                  <c:v>44428</c:v>
                </c:pt>
                <c:pt idx="83">
                  <c:v>44427</c:v>
                </c:pt>
                <c:pt idx="84">
                  <c:v>44426</c:v>
                </c:pt>
                <c:pt idx="85">
                  <c:v>44425</c:v>
                </c:pt>
                <c:pt idx="86">
                  <c:v>44424</c:v>
                </c:pt>
                <c:pt idx="87">
                  <c:v>44421</c:v>
                </c:pt>
                <c:pt idx="88">
                  <c:v>44420</c:v>
                </c:pt>
                <c:pt idx="89">
                  <c:v>44419</c:v>
                </c:pt>
                <c:pt idx="90">
                  <c:v>44418</c:v>
                </c:pt>
                <c:pt idx="91">
                  <c:v>44417</c:v>
                </c:pt>
                <c:pt idx="92">
                  <c:v>44414</c:v>
                </c:pt>
                <c:pt idx="93">
                  <c:v>44413</c:v>
                </c:pt>
                <c:pt idx="94">
                  <c:v>44412</c:v>
                </c:pt>
                <c:pt idx="95">
                  <c:v>44411</c:v>
                </c:pt>
                <c:pt idx="96">
                  <c:v>44410</c:v>
                </c:pt>
                <c:pt idx="97">
                  <c:v>44407</c:v>
                </c:pt>
                <c:pt idx="98">
                  <c:v>44406</c:v>
                </c:pt>
                <c:pt idx="99">
                  <c:v>44405</c:v>
                </c:pt>
                <c:pt idx="100">
                  <c:v>44404</c:v>
                </c:pt>
                <c:pt idx="101">
                  <c:v>44403</c:v>
                </c:pt>
                <c:pt idx="102">
                  <c:v>44400</c:v>
                </c:pt>
                <c:pt idx="103">
                  <c:v>44399</c:v>
                </c:pt>
                <c:pt idx="104">
                  <c:v>44398</c:v>
                </c:pt>
                <c:pt idx="105">
                  <c:v>44397</c:v>
                </c:pt>
                <c:pt idx="106">
                  <c:v>44396</c:v>
                </c:pt>
                <c:pt idx="107">
                  <c:v>44393</c:v>
                </c:pt>
                <c:pt idx="108">
                  <c:v>44392</c:v>
                </c:pt>
                <c:pt idx="109">
                  <c:v>44391</c:v>
                </c:pt>
                <c:pt idx="110">
                  <c:v>44390</c:v>
                </c:pt>
                <c:pt idx="111">
                  <c:v>44389</c:v>
                </c:pt>
                <c:pt idx="112">
                  <c:v>44386</c:v>
                </c:pt>
                <c:pt idx="113">
                  <c:v>44385</c:v>
                </c:pt>
                <c:pt idx="114">
                  <c:v>44384</c:v>
                </c:pt>
                <c:pt idx="115">
                  <c:v>44383</c:v>
                </c:pt>
                <c:pt idx="116">
                  <c:v>44382</c:v>
                </c:pt>
                <c:pt idx="117">
                  <c:v>44379</c:v>
                </c:pt>
                <c:pt idx="118">
                  <c:v>44378</c:v>
                </c:pt>
                <c:pt idx="119">
                  <c:v>44377</c:v>
                </c:pt>
                <c:pt idx="120">
                  <c:v>44376</c:v>
                </c:pt>
                <c:pt idx="121">
                  <c:v>44375</c:v>
                </c:pt>
                <c:pt idx="122">
                  <c:v>44372</c:v>
                </c:pt>
                <c:pt idx="123">
                  <c:v>44371</c:v>
                </c:pt>
                <c:pt idx="124">
                  <c:v>44370</c:v>
                </c:pt>
                <c:pt idx="125">
                  <c:v>44369</c:v>
                </c:pt>
                <c:pt idx="126">
                  <c:v>44368</c:v>
                </c:pt>
                <c:pt idx="127">
                  <c:v>44365</c:v>
                </c:pt>
                <c:pt idx="128">
                  <c:v>44364</c:v>
                </c:pt>
                <c:pt idx="129">
                  <c:v>44363</c:v>
                </c:pt>
                <c:pt idx="130">
                  <c:v>44362</c:v>
                </c:pt>
                <c:pt idx="131">
                  <c:v>44361</c:v>
                </c:pt>
                <c:pt idx="132">
                  <c:v>44358</c:v>
                </c:pt>
                <c:pt idx="133">
                  <c:v>44357</c:v>
                </c:pt>
                <c:pt idx="134">
                  <c:v>44350</c:v>
                </c:pt>
                <c:pt idx="135">
                  <c:v>44349</c:v>
                </c:pt>
                <c:pt idx="136">
                  <c:v>44348</c:v>
                </c:pt>
                <c:pt idx="137">
                  <c:v>44347</c:v>
                </c:pt>
                <c:pt idx="138">
                  <c:v>44344</c:v>
                </c:pt>
                <c:pt idx="139">
                  <c:v>44343</c:v>
                </c:pt>
                <c:pt idx="140">
                  <c:v>44342</c:v>
                </c:pt>
                <c:pt idx="141">
                  <c:v>44341</c:v>
                </c:pt>
                <c:pt idx="142">
                  <c:v>44340</c:v>
                </c:pt>
                <c:pt idx="143">
                  <c:v>44337</c:v>
                </c:pt>
                <c:pt idx="144">
                  <c:v>44336</c:v>
                </c:pt>
                <c:pt idx="145">
                  <c:v>44335</c:v>
                </c:pt>
                <c:pt idx="146">
                  <c:v>44334</c:v>
                </c:pt>
                <c:pt idx="147">
                  <c:v>44333</c:v>
                </c:pt>
                <c:pt idx="148">
                  <c:v>44330</c:v>
                </c:pt>
                <c:pt idx="149">
                  <c:v>44329</c:v>
                </c:pt>
                <c:pt idx="150">
                  <c:v>44328</c:v>
                </c:pt>
                <c:pt idx="151">
                  <c:v>44327</c:v>
                </c:pt>
                <c:pt idx="152">
                  <c:v>44326</c:v>
                </c:pt>
                <c:pt idx="153">
                  <c:v>44323</c:v>
                </c:pt>
                <c:pt idx="154">
                  <c:v>44322</c:v>
                </c:pt>
                <c:pt idx="155">
                  <c:v>44321</c:v>
                </c:pt>
                <c:pt idx="156">
                  <c:v>44320</c:v>
                </c:pt>
                <c:pt idx="157">
                  <c:v>44319</c:v>
                </c:pt>
                <c:pt idx="158">
                  <c:v>44316</c:v>
                </c:pt>
                <c:pt idx="159">
                  <c:v>44315</c:v>
                </c:pt>
                <c:pt idx="160">
                  <c:v>44314</c:v>
                </c:pt>
                <c:pt idx="161">
                  <c:v>44313</c:v>
                </c:pt>
                <c:pt idx="162">
                  <c:v>44312</c:v>
                </c:pt>
                <c:pt idx="163">
                  <c:v>44309</c:v>
                </c:pt>
                <c:pt idx="164">
                  <c:v>44308</c:v>
                </c:pt>
                <c:pt idx="165">
                  <c:v>44307</c:v>
                </c:pt>
                <c:pt idx="166">
                  <c:v>44306</c:v>
                </c:pt>
                <c:pt idx="167">
                  <c:v>44305</c:v>
                </c:pt>
                <c:pt idx="168">
                  <c:v>44302</c:v>
                </c:pt>
                <c:pt idx="169">
                  <c:v>44301</c:v>
                </c:pt>
                <c:pt idx="170">
                  <c:v>44300</c:v>
                </c:pt>
                <c:pt idx="171">
                  <c:v>44299</c:v>
                </c:pt>
                <c:pt idx="172">
                  <c:v>44298</c:v>
                </c:pt>
                <c:pt idx="173">
                  <c:v>44295</c:v>
                </c:pt>
                <c:pt idx="174">
                  <c:v>44294</c:v>
                </c:pt>
                <c:pt idx="175">
                  <c:v>44293</c:v>
                </c:pt>
                <c:pt idx="176">
                  <c:v>44292</c:v>
                </c:pt>
                <c:pt idx="177">
                  <c:v>44291</c:v>
                </c:pt>
                <c:pt idx="178">
                  <c:v>44288</c:v>
                </c:pt>
                <c:pt idx="179">
                  <c:v>44287</c:v>
                </c:pt>
                <c:pt idx="180">
                  <c:v>44286</c:v>
                </c:pt>
                <c:pt idx="181">
                  <c:v>44285</c:v>
                </c:pt>
                <c:pt idx="182">
                  <c:v>44284</c:v>
                </c:pt>
                <c:pt idx="183">
                  <c:v>44281</c:v>
                </c:pt>
                <c:pt idx="184">
                  <c:v>44280</c:v>
                </c:pt>
                <c:pt idx="185">
                  <c:v>44279</c:v>
                </c:pt>
                <c:pt idx="186">
                  <c:v>44278</c:v>
                </c:pt>
                <c:pt idx="187">
                  <c:v>44277</c:v>
                </c:pt>
                <c:pt idx="188">
                  <c:v>44274</c:v>
                </c:pt>
                <c:pt idx="189">
                  <c:v>44273</c:v>
                </c:pt>
                <c:pt idx="190">
                  <c:v>44272</c:v>
                </c:pt>
                <c:pt idx="191">
                  <c:v>44271</c:v>
                </c:pt>
                <c:pt idx="192">
                  <c:v>44270</c:v>
                </c:pt>
                <c:pt idx="193">
                  <c:v>44267</c:v>
                </c:pt>
                <c:pt idx="194">
                  <c:v>44266</c:v>
                </c:pt>
                <c:pt idx="195">
                  <c:v>44265</c:v>
                </c:pt>
                <c:pt idx="196">
                  <c:v>44264</c:v>
                </c:pt>
                <c:pt idx="197">
                  <c:v>44263</c:v>
                </c:pt>
                <c:pt idx="198">
                  <c:v>44260</c:v>
                </c:pt>
                <c:pt idx="199">
                  <c:v>44259</c:v>
                </c:pt>
                <c:pt idx="200">
                  <c:v>44258</c:v>
                </c:pt>
                <c:pt idx="201">
                  <c:v>44257</c:v>
                </c:pt>
                <c:pt idx="202">
                  <c:v>44256</c:v>
                </c:pt>
                <c:pt idx="203">
                  <c:v>44253</c:v>
                </c:pt>
                <c:pt idx="204">
                  <c:v>44252</c:v>
                </c:pt>
                <c:pt idx="205">
                  <c:v>44251</c:v>
                </c:pt>
                <c:pt idx="206">
                  <c:v>44250</c:v>
                </c:pt>
                <c:pt idx="207">
                  <c:v>44249</c:v>
                </c:pt>
                <c:pt idx="208">
                  <c:v>44246</c:v>
                </c:pt>
                <c:pt idx="209">
                  <c:v>44245</c:v>
                </c:pt>
                <c:pt idx="210">
                  <c:v>44244</c:v>
                </c:pt>
                <c:pt idx="211">
                  <c:v>44243</c:v>
                </c:pt>
                <c:pt idx="212">
                  <c:v>44242</c:v>
                </c:pt>
                <c:pt idx="213">
                  <c:v>44239</c:v>
                </c:pt>
                <c:pt idx="214">
                  <c:v>44238</c:v>
                </c:pt>
                <c:pt idx="215">
                  <c:v>44237</c:v>
                </c:pt>
                <c:pt idx="216">
                  <c:v>44236</c:v>
                </c:pt>
                <c:pt idx="217">
                  <c:v>44235</c:v>
                </c:pt>
                <c:pt idx="218">
                  <c:v>44232</c:v>
                </c:pt>
                <c:pt idx="219">
                  <c:v>44231</c:v>
                </c:pt>
                <c:pt idx="220">
                  <c:v>44230</c:v>
                </c:pt>
                <c:pt idx="221">
                  <c:v>44229</c:v>
                </c:pt>
                <c:pt idx="222">
                  <c:v>44228</c:v>
                </c:pt>
                <c:pt idx="223">
                  <c:v>44225</c:v>
                </c:pt>
                <c:pt idx="224">
                  <c:v>44224</c:v>
                </c:pt>
                <c:pt idx="225">
                  <c:v>44223</c:v>
                </c:pt>
                <c:pt idx="226">
                  <c:v>44222</c:v>
                </c:pt>
                <c:pt idx="227">
                  <c:v>44221</c:v>
                </c:pt>
                <c:pt idx="228">
                  <c:v>44218</c:v>
                </c:pt>
                <c:pt idx="229">
                  <c:v>44217</c:v>
                </c:pt>
                <c:pt idx="230">
                  <c:v>44216</c:v>
                </c:pt>
                <c:pt idx="231">
                  <c:v>44215</c:v>
                </c:pt>
                <c:pt idx="232">
                  <c:v>44214</c:v>
                </c:pt>
                <c:pt idx="233">
                  <c:v>44211</c:v>
                </c:pt>
                <c:pt idx="234">
                  <c:v>44210</c:v>
                </c:pt>
                <c:pt idx="235">
                  <c:v>44209</c:v>
                </c:pt>
                <c:pt idx="236">
                  <c:v>44208</c:v>
                </c:pt>
                <c:pt idx="237">
                  <c:v>44207</c:v>
                </c:pt>
                <c:pt idx="238">
                  <c:v>44204</c:v>
                </c:pt>
                <c:pt idx="239">
                  <c:v>44203</c:v>
                </c:pt>
                <c:pt idx="240">
                  <c:v>44202</c:v>
                </c:pt>
                <c:pt idx="241">
                  <c:v>44201</c:v>
                </c:pt>
                <c:pt idx="242">
                  <c:v>44200</c:v>
                </c:pt>
              </c:numCache>
            </c:numRef>
          </c:cat>
          <c:val>
            <c:numRef>
              <c:f>Fuel!$D$184:$D$426</c:f>
              <c:numCache>
                <c:formatCode>0.00</c:formatCode>
                <c:ptCount val="243"/>
                <c:pt idx="0">
                  <c:v>372.94372199999998</c:v>
                </c:pt>
                <c:pt idx="1">
                  <c:v>372.94372199999998</c:v>
                </c:pt>
                <c:pt idx="2">
                  <c:v>368.81525599999998</c:v>
                </c:pt>
                <c:pt idx="3">
                  <c:v>368.81525599999998</c:v>
                </c:pt>
                <c:pt idx="4">
                  <c:v>368.81525599999998</c:v>
                </c:pt>
                <c:pt idx="5">
                  <c:v>368.81525599999998</c:v>
                </c:pt>
                <c:pt idx="6">
                  <c:v>368.81525599999998</c:v>
                </c:pt>
                <c:pt idx="7">
                  <c:v>403.48597599999999</c:v>
                </c:pt>
                <c:pt idx="8">
                  <c:v>403.48597599999999</c:v>
                </c:pt>
                <c:pt idx="9">
                  <c:v>403.48597599999999</c:v>
                </c:pt>
                <c:pt idx="10">
                  <c:v>403.48597599999999</c:v>
                </c:pt>
                <c:pt idx="11">
                  <c:v>403.48597599999999</c:v>
                </c:pt>
                <c:pt idx="12">
                  <c:v>397.88597600000003</c:v>
                </c:pt>
                <c:pt idx="13">
                  <c:v>397.88597600000003</c:v>
                </c:pt>
                <c:pt idx="14">
                  <c:v>397.88597600000003</c:v>
                </c:pt>
                <c:pt idx="15">
                  <c:v>397.88597600000003</c:v>
                </c:pt>
                <c:pt idx="16">
                  <c:v>397.88597600000003</c:v>
                </c:pt>
                <c:pt idx="17">
                  <c:v>397.88597600000003</c:v>
                </c:pt>
                <c:pt idx="18">
                  <c:v>397.88597600000003</c:v>
                </c:pt>
                <c:pt idx="19">
                  <c:v>397.88597600000003</c:v>
                </c:pt>
                <c:pt idx="20">
                  <c:v>397.88597600000003</c:v>
                </c:pt>
                <c:pt idx="21">
                  <c:v>397.88597600000003</c:v>
                </c:pt>
                <c:pt idx="22">
                  <c:v>397.88597600000003</c:v>
                </c:pt>
                <c:pt idx="23">
                  <c:v>397.88597600000003</c:v>
                </c:pt>
                <c:pt idx="24">
                  <c:v>397.88597600000003</c:v>
                </c:pt>
                <c:pt idx="25">
                  <c:v>427.08306099999999</c:v>
                </c:pt>
                <c:pt idx="26">
                  <c:v>427.08306099999999</c:v>
                </c:pt>
                <c:pt idx="27">
                  <c:v>427.08306099999999</c:v>
                </c:pt>
                <c:pt idx="28">
                  <c:v>427.08306099999999</c:v>
                </c:pt>
                <c:pt idx="29">
                  <c:v>427.08306099999999</c:v>
                </c:pt>
                <c:pt idx="30">
                  <c:v>427.08306099999999</c:v>
                </c:pt>
                <c:pt idx="31">
                  <c:v>427.08306099999999</c:v>
                </c:pt>
                <c:pt idx="32">
                  <c:v>427.08306099999999</c:v>
                </c:pt>
                <c:pt idx="33">
                  <c:v>427.08306099999999</c:v>
                </c:pt>
                <c:pt idx="34">
                  <c:v>427.08306099999999</c:v>
                </c:pt>
                <c:pt idx="35">
                  <c:v>427.08306099999999</c:v>
                </c:pt>
                <c:pt idx="36">
                  <c:v>427.08306099999999</c:v>
                </c:pt>
                <c:pt idx="37">
                  <c:v>427.08306099999999</c:v>
                </c:pt>
                <c:pt idx="38">
                  <c:v>427.08306099999999</c:v>
                </c:pt>
                <c:pt idx="39">
                  <c:v>427.08306099999999</c:v>
                </c:pt>
                <c:pt idx="40">
                  <c:v>414.76306099999999</c:v>
                </c:pt>
                <c:pt idx="41">
                  <c:v>414.76306099999999</c:v>
                </c:pt>
                <c:pt idx="42">
                  <c:v>414.76306099999999</c:v>
                </c:pt>
                <c:pt idx="43">
                  <c:v>414.76306099999999</c:v>
                </c:pt>
                <c:pt idx="44">
                  <c:v>414.76306099999999</c:v>
                </c:pt>
                <c:pt idx="45">
                  <c:v>382.14632599999999</c:v>
                </c:pt>
                <c:pt idx="46">
                  <c:v>382.14632599999999</c:v>
                </c:pt>
                <c:pt idx="47">
                  <c:v>382.14632599999999</c:v>
                </c:pt>
                <c:pt idx="48">
                  <c:v>382.14632599999999</c:v>
                </c:pt>
                <c:pt idx="49">
                  <c:v>382.14632599999999</c:v>
                </c:pt>
                <c:pt idx="50">
                  <c:v>342.96895899999998</c:v>
                </c:pt>
                <c:pt idx="51">
                  <c:v>342.96895899999998</c:v>
                </c:pt>
                <c:pt idx="52">
                  <c:v>342.96895899999998</c:v>
                </c:pt>
                <c:pt idx="53">
                  <c:v>342.96895899999998</c:v>
                </c:pt>
                <c:pt idx="54">
                  <c:v>342.96895899999998</c:v>
                </c:pt>
                <c:pt idx="55">
                  <c:v>345.15862700000002</c:v>
                </c:pt>
                <c:pt idx="56">
                  <c:v>345.15862700000002</c:v>
                </c:pt>
                <c:pt idx="57">
                  <c:v>345.15862700000002</c:v>
                </c:pt>
                <c:pt idx="58">
                  <c:v>345.15862700000002</c:v>
                </c:pt>
                <c:pt idx="59">
                  <c:v>345.15862700000002</c:v>
                </c:pt>
                <c:pt idx="60">
                  <c:v>346.73719899999998</c:v>
                </c:pt>
                <c:pt idx="61">
                  <c:v>346.73719899999998</c:v>
                </c:pt>
                <c:pt idx="62">
                  <c:v>346.73719899999998</c:v>
                </c:pt>
                <c:pt idx="63">
                  <c:v>346.73719899999998</c:v>
                </c:pt>
                <c:pt idx="64">
                  <c:v>346.73719899999998</c:v>
                </c:pt>
                <c:pt idx="65">
                  <c:v>351.43936400000001</c:v>
                </c:pt>
                <c:pt idx="66">
                  <c:v>351.43936400000001</c:v>
                </c:pt>
                <c:pt idx="67">
                  <c:v>351.43936400000001</c:v>
                </c:pt>
                <c:pt idx="68">
                  <c:v>351.43936400000001</c:v>
                </c:pt>
                <c:pt idx="69">
                  <c:v>351.43936400000001</c:v>
                </c:pt>
                <c:pt idx="70">
                  <c:v>352.03006199999999</c:v>
                </c:pt>
                <c:pt idx="71">
                  <c:v>352.03006199999999</c:v>
                </c:pt>
                <c:pt idx="72">
                  <c:v>352.03006199999999</c:v>
                </c:pt>
                <c:pt idx="73">
                  <c:v>352.03006199999999</c:v>
                </c:pt>
                <c:pt idx="74">
                  <c:v>352.03006199999999</c:v>
                </c:pt>
                <c:pt idx="75">
                  <c:v>352.22716000000003</c:v>
                </c:pt>
                <c:pt idx="76">
                  <c:v>352.22716000000003</c:v>
                </c:pt>
                <c:pt idx="77">
                  <c:v>352.22716000000003</c:v>
                </c:pt>
                <c:pt idx="78">
                  <c:v>352.22716000000003</c:v>
                </c:pt>
                <c:pt idx="79">
                  <c:v>352.22716000000003</c:v>
                </c:pt>
                <c:pt idx="80">
                  <c:v>352.08772299999998</c:v>
                </c:pt>
                <c:pt idx="81">
                  <c:v>352.08772299999998</c:v>
                </c:pt>
                <c:pt idx="82">
                  <c:v>352.08772299999998</c:v>
                </c:pt>
                <c:pt idx="83">
                  <c:v>352.08772299999998</c:v>
                </c:pt>
                <c:pt idx="84">
                  <c:v>352.08772299999998</c:v>
                </c:pt>
                <c:pt idx="85">
                  <c:v>351.66236800000001</c:v>
                </c:pt>
                <c:pt idx="86">
                  <c:v>351.66236800000001</c:v>
                </c:pt>
                <c:pt idx="87">
                  <c:v>351.66236800000001</c:v>
                </c:pt>
                <c:pt idx="88">
                  <c:v>351.66236800000001</c:v>
                </c:pt>
                <c:pt idx="89">
                  <c:v>351.66236800000001</c:v>
                </c:pt>
                <c:pt idx="90">
                  <c:v>339.658591</c:v>
                </c:pt>
                <c:pt idx="91">
                  <c:v>339.658591</c:v>
                </c:pt>
                <c:pt idx="92">
                  <c:v>339.658591</c:v>
                </c:pt>
                <c:pt idx="93">
                  <c:v>339.658591</c:v>
                </c:pt>
                <c:pt idx="94">
                  <c:v>339.658591</c:v>
                </c:pt>
                <c:pt idx="95">
                  <c:v>339.658591</c:v>
                </c:pt>
                <c:pt idx="96">
                  <c:v>339.658591</c:v>
                </c:pt>
                <c:pt idx="97">
                  <c:v>339.658591</c:v>
                </c:pt>
                <c:pt idx="98">
                  <c:v>339.658591</c:v>
                </c:pt>
                <c:pt idx="99">
                  <c:v>339.658591</c:v>
                </c:pt>
                <c:pt idx="100">
                  <c:v>339.658591</c:v>
                </c:pt>
                <c:pt idx="101">
                  <c:v>339.658591</c:v>
                </c:pt>
                <c:pt idx="102">
                  <c:v>339.658591</c:v>
                </c:pt>
                <c:pt idx="103">
                  <c:v>339.658591</c:v>
                </c:pt>
                <c:pt idx="104">
                  <c:v>339.658591</c:v>
                </c:pt>
                <c:pt idx="105">
                  <c:v>339.658591</c:v>
                </c:pt>
                <c:pt idx="106">
                  <c:v>339.658591</c:v>
                </c:pt>
                <c:pt idx="107">
                  <c:v>339.658591</c:v>
                </c:pt>
                <c:pt idx="108">
                  <c:v>339.658591</c:v>
                </c:pt>
                <c:pt idx="109">
                  <c:v>339.658591</c:v>
                </c:pt>
                <c:pt idx="110">
                  <c:v>318.53128600000002</c:v>
                </c:pt>
                <c:pt idx="111">
                  <c:v>318.53128600000002</c:v>
                </c:pt>
                <c:pt idx="112">
                  <c:v>318.53128600000002</c:v>
                </c:pt>
                <c:pt idx="113">
                  <c:v>318.53128600000002</c:v>
                </c:pt>
                <c:pt idx="114">
                  <c:v>318.53128600000002</c:v>
                </c:pt>
                <c:pt idx="115">
                  <c:v>312.77671800000002</c:v>
                </c:pt>
                <c:pt idx="116">
                  <c:v>312.77671800000002</c:v>
                </c:pt>
                <c:pt idx="117">
                  <c:v>312.77671800000002</c:v>
                </c:pt>
                <c:pt idx="118">
                  <c:v>312.77671800000002</c:v>
                </c:pt>
                <c:pt idx="119">
                  <c:v>312.77671800000002</c:v>
                </c:pt>
                <c:pt idx="120">
                  <c:v>307.46477700000003</c:v>
                </c:pt>
                <c:pt idx="121">
                  <c:v>307.46477700000003</c:v>
                </c:pt>
                <c:pt idx="122">
                  <c:v>307.46477700000003</c:v>
                </c:pt>
                <c:pt idx="123">
                  <c:v>307.46477700000003</c:v>
                </c:pt>
                <c:pt idx="124">
                  <c:v>307.46477700000003</c:v>
                </c:pt>
                <c:pt idx="125">
                  <c:v>302.56145700000002</c:v>
                </c:pt>
                <c:pt idx="126">
                  <c:v>302.56145700000002</c:v>
                </c:pt>
                <c:pt idx="127">
                  <c:v>302.56145700000002</c:v>
                </c:pt>
                <c:pt idx="128">
                  <c:v>302.56145700000002</c:v>
                </c:pt>
                <c:pt idx="129">
                  <c:v>302.56145700000002</c:v>
                </c:pt>
                <c:pt idx="130">
                  <c:v>287.99265500000001</c:v>
                </c:pt>
                <c:pt idx="131">
                  <c:v>287.99265500000001</c:v>
                </c:pt>
                <c:pt idx="132">
                  <c:v>287.99265500000001</c:v>
                </c:pt>
                <c:pt idx="133">
                  <c:v>287.99265500000001</c:v>
                </c:pt>
                <c:pt idx="134">
                  <c:v>283.81479899999999</c:v>
                </c:pt>
                <c:pt idx="135">
                  <c:v>279.95841899999999</c:v>
                </c:pt>
                <c:pt idx="136">
                  <c:v>279.95841899999999</c:v>
                </c:pt>
                <c:pt idx="137">
                  <c:v>279.95841899999999</c:v>
                </c:pt>
                <c:pt idx="138">
                  <c:v>279.95841899999999</c:v>
                </c:pt>
                <c:pt idx="139">
                  <c:v>279.95841899999999</c:v>
                </c:pt>
                <c:pt idx="140">
                  <c:v>276.97224599999998</c:v>
                </c:pt>
                <c:pt idx="141">
                  <c:v>276.97224599999998</c:v>
                </c:pt>
                <c:pt idx="142">
                  <c:v>276.97224599999998</c:v>
                </c:pt>
                <c:pt idx="143">
                  <c:v>276.97224599999998</c:v>
                </c:pt>
                <c:pt idx="144">
                  <c:v>276.97224599999998</c:v>
                </c:pt>
                <c:pt idx="145">
                  <c:v>273.11249299999997</c:v>
                </c:pt>
                <c:pt idx="146">
                  <c:v>273.11249299999997</c:v>
                </c:pt>
                <c:pt idx="147">
                  <c:v>273.11249299999997</c:v>
                </c:pt>
                <c:pt idx="148">
                  <c:v>273.11249299999997</c:v>
                </c:pt>
                <c:pt idx="149">
                  <c:v>273.11249299999997</c:v>
                </c:pt>
                <c:pt idx="150">
                  <c:v>273.11249299999997</c:v>
                </c:pt>
                <c:pt idx="151">
                  <c:v>278.336097</c:v>
                </c:pt>
                <c:pt idx="152">
                  <c:v>278.336097</c:v>
                </c:pt>
                <c:pt idx="153">
                  <c:v>278.336097</c:v>
                </c:pt>
                <c:pt idx="154">
                  <c:v>278.336097</c:v>
                </c:pt>
                <c:pt idx="155">
                  <c:v>278.336097</c:v>
                </c:pt>
                <c:pt idx="156">
                  <c:v>276.83326099999999</c:v>
                </c:pt>
                <c:pt idx="157">
                  <c:v>276.83326099999999</c:v>
                </c:pt>
                <c:pt idx="158">
                  <c:v>276.83326099999999</c:v>
                </c:pt>
                <c:pt idx="159">
                  <c:v>276.83326099999999</c:v>
                </c:pt>
                <c:pt idx="160">
                  <c:v>276.83326099999999</c:v>
                </c:pt>
                <c:pt idx="161">
                  <c:v>276.83326099999999</c:v>
                </c:pt>
                <c:pt idx="162">
                  <c:v>276.83326099999999</c:v>
                </c:pt>
                <c:pt idx="163">
                  <c:v>276.83326099999999</c:v>
                </c:pt>
                <c:pt idx="164">
                  <c:v>276.83326099999999</c:v>
                </c:pt>
                <c:pt idx="165">
                  <c:v>276.83326099999999</c:v>
                </c:pt>
                <c:pt idx="166">
                  <c:v>276.83322700000002</c:v>
                </c:pt>
                <c:pt idx="167">
                  <c:v>276.83322700000002</c:v>
                </c:pt>
                <c:pt idx="168">
                  <c:v>276.83322700000002</c:v>
                </c:pt>
                <c:pt idx="169">
                  <c:v>276.83322700000002</c:v>
                </c:pt>
                <c:pt idx="170">
                  <c:v>276.83322700000002</c:v>
                </c:pt>
                <c:pt idx="171">
                  <c:v>268.35655100000002</c:v>
                </c:pt>
                <c:pt idx="172">
                  <c:v>268.35655100000002</c:v>
                </c:pt>
                <c:pt idx="173">
                  <c:v>268.35655100000002</c:v>
                </c:pt>
                <c:pt idx="174">
                  <c:v>268.35655100000002</c:v>
                </c:pt>
                <c:pt idx="175">
                  <c:v>268.35655100000002</c:v>
                </c:pt>
                <c:pt idx="176">
                  <c:v>268.356134</c:v>
                </c:pt>
                <c:pt idx="177">
                  <c:v>268.356134</c:v>
                </c:pt>
                <c:pt idx="178">
                  <c:v>268.356134</c:v>
                </c:pt>
                <c:pt idx="179">
                  <c:v>268.356134</c:v>
                </c:pt>
                <c:pt idx="180">
                  <c:v>268.356134</c:v>
                </c:pt>
                <c:pt idx="181">
                  <c:v>268.35626999999999</c:v>
                </c:pt>
                <c:pt idx="182">
                  <c:v>268.35626999999999</c:v>
                </c:pt>
                <c:pt idx="183">
                  <c:v>268.35626999999999</c:v>
                </c:pt>
                <c:pt idx="184">
                  <c:v>268.35626999999999</c:v>
                </c:pt>
                <c:pt idx="185">
                  <c:v>268.35626999999999</c:v>
                </c:pt>
                <c:pt idx="186">
                  <c:v>268.356877</c:v>
                </c:pt>
                <c:pt idx="187">
                  <c:v>268.356877</c:v>
                </c:pt>
                <c:pt idx="188">
                  <c:v>268.356877</c:v>
                </c:pt>
                <c:pt idx="189">
                  <c:v>268.356877</c:v>
                </c:pt>
                <c:pt idx="190">
                  <c:v>268.356877</c:v>
                </c:pt>
                <c:pt idx="191">
                  <c:v>268.35788100000002</c:v>
                </c:pt>
                <c:pt idx="192">
                  <c:v>268.35788100000002</c:v>
                </c:pt>
                <c:pt idx="193">
                  <c:v>268.35788100000002</c:v>
                </c:pt>
                <c:pt idx="194">
                  <c:v>268.35788100000002</c:v>
                </c:pt>
                <c:pt idx="195">
                  <c:v>268.35788100000002</c:v>
                </c:pt>
                <c:pt idx="196">
                  <c:v>249.95563300000001</c:v>
                </c:pt>
                <c:pt idx="197">
                  <c:v>249.95563300000001</c:v>
                </c:pt>
                <c:pt idx="198">
                  <c:v>249.95563300000001</c:v>
                </c:pt>
                <c:pt idx="199">
                  <c:v>249.95563300000001</c:v>
                </c:pt>
                <c:pt idx="200">
                  <c:v>249.95496800000001</c:v>
                </c:pt>
                <c:pt idx="201">
                  <c:v>249.95496800000001</c:v>
                </c:pt>
                <c:pt idx="202">
                  <c:v>249.95496800000001</c:v>
                </c:pt>
                <c:pt idx="203">
                  <c:v>249.95496800000001</c:v>
                </c:pt>
                <c:pt idx="204">
                  <c:v>249.95496800000001</c:v>
                </c:pt>
                <c:pt idx="205">
                  <c:v>249.95260200000001</c:v>
                </c:pt>
                <c:pt idx="206">
                  <c:v>249.95260200000001</c:v>
                </c:pt>
                <c:pt idx="207">
                  <c:v>249.95260200000001</c:v>
                </c:pt>
                <c:pt idx="208">
                  <c:v>249.95260200000001</c:v>
                </c:pt>
                <c:pt idx="209">
                  <c:v>249.95260200000001</c:v>
                </c:pt>
                <c:pt idx="210">
                  <c:v>249.94880000000001</c:v>
                </c:pt>
                <c:pt idx="211">
                  <c:v>249.94880000000001</c:v>
                </c:pt>
                <c:pt idx="212">
                  <c:v>249.94880000000001</c:v>
                </c:pt>
                <c:pt idx="213">
                  <c:v>249.94880000000001</c:v>
                </c:pt>
                <c:pt idx="214">
                  <c:v>249.94880000000001</c:v>
                </c:pt>
                <c:pt idx="215">
                  <c:v>228.45551699999999</c:v>
                </c:pt>
                <c:pt idx="216">
                  <c:v>228.45551699999999</c:v>
                </c:pt>
                <c:pt idx="217">
                  <c:v>228.45551699999999</c:v>
                </c:pt>
                <c:pt idx="218">
                  <c:v>228.45551699999999</c:v>
                </c:pt>
                <c:pt idx="219">
                  <c:v>228.45551699999999</c:v>
                </c:pt>
                <c:pt idx="220">
                  <c:v>228.44952000000001</c:v>
                </c:pt>
                <c:pt idx="221">
                  <c:v>228.44952000000001</c:v>
                </c:pt>
                <c:pt idx="222">
                  <c:v>228.44952000000001</c:v>
                </c:pt>
                <c:pt idx="223">
                  <c:v>228.44952000000001</c:v>
                </c:pt>
                <c:pt idx="224">
                  <c:v>228.44952000000001</c:v>
                </c:pt>
                <c:pt idx="225">
                  <c:v>228.46212</c:v>
                </c:pt>
                <c:pt idx="226">
                  <c:v>228.46212</c:v>
                </c:pt>
                <c:pt idx="227">
                  <c:v>228.46212</c:v>
                </c:pt>
                <c:pt idx="228">
                  <c:v>228.46212</c:v>
                </c:pt>
                <c:pt idx="229">
                  <c:v>228.46212</c:v>
                </c:pt>
                <c:pt idx="230">
                  <c:v>228.46212</c:v>
                </c:pt>
                <c:pt idx="231">
                  <c:v>228.49048999999999</c:v>
                </c:pt>
                <c:pt idx="232">
                  <c:v>228.49048999999999</c:v>
                </c:pt>
                <c:pt idx="233">
                  <c:v>228.49048999999999</c:v>
                </c:pt>
                <c:pt idx="234">
                  <c:v>228.49048999999999</c:v>
                </c:pt>
                <c:pt idx="235">
                  <c:v>228.49048999999999</c:v>
                </c:pt>
                <c:pt idx="236">
                  <c:v>204.64044699999999</c:v>
                </c:pt>
                <c:pt idx="237">
                  <c:v>204.64044699999999</c:v>
                </c:pt>
                <c:pt idx="238">
                  <c:v>204.64044699999999</c:v>
                </c:pt>
                <c:pt idx="239">
                  <c:v>204.64044699999999</c:v>
                </c:pt>
                <c:pt idx="240">
                  <c:v>204.64044699999999</c:v>
                </c:pt>
                <c:pt idx="241">
                  <c:v>204.647221</c:v>
                </c:pt>
                <c:pt idx="242">
                  <c:v>204.647221</c:v>
                </c:pt>
              </c:numCache>
            </c:numRef>
          </c:val>
          <c:smooth val="0"/>
          <c:extLst>
            <c:ext xmlns:c16="http://schemas.microsoft.com/office/drawing/2014/chart" uri="{C3380CC4-5D6E-409C-BE32-E72D297353CC}">
              <c16:uniqueId val="{00000001-E586-46AE-ADE3-DD10AB82C475}"/>
            </c:ext>
          </c:extLst>
        </c:ser>
        <c:ser>
          <c:idx val="3"/>
          <c:order val="2"/>
          <c:tx>
            <c:v>Precio FO4 S.IND EPP</c:v>
          </c:tx>
          <c:marker>
            <c:symbol val="none"/>
          </c:marker>
          <c:cat>
            <c:numRef>
              <c:f>Fuel!$C$184:$C$426</c:f>
              <c:numCache>
                <c:formatCode>m/d/yyyy</c:formatCode>
                <c:ptCount val="243"/>
                <c:pt idx="0">
                  <c:v>44546</c:v>
                </c:pt>
                <c:pt idx="1">
                  <c:v>44545</c:v>
                </c:pt>
                <c:pt idx="2">
                  <c:v>44544</c:v>
                </c:pt>
                <c:pt idx="3">
                  <c:v>44543</c:v>
                </c:pt>
                <c:pt idx="4">
                  <c:v>44540</c:v>
                </c:pt>
                <c:pt idx="5">
                  <c:v>44539</c:v>
                </c:pt>
                <c:pt idx="6">
                  <c:v>44538</c:v>
                </c:pt>
                <c:pt idx="7">
                  <c:v>44537</c:v>
                </c:pt>
                <c:pt idx="8">
                  <c:v>44536</c:v>
                </c:pt>
                <c:pt idx="9">
                  <c:v>44533</c:v>
                </c:pt>
                <c:pt idx="10">
                  <c:v>44532</c:v>
                </c:pt>
                <c:pt idx="11">
                  <c:v>44531</c:v>
                </c:pt>
                <c:pt idx="12">
                  <c:v>44530</c:v>
                </c:pt>
                <c:pt idx="13">
                  <c:v>44529</c:v>
                </c:pt>
                <c:pt idx="14">
                  <c:v>44524</c:v>
                </c:pt>
                <c:pt idx="15">
                  <c:v>44523</c:v>
                </c:pt>
                <c:pt idx="16">
                  <c:v>44522</c:v>
                </c:pt>
                <c:pt idx="17">
                  <c:v>44519</c:v>
                </c:pt>
                <c:pt idx="18">
                  <c:v>44518</c:v>
                </c:pt>
                <c:pt idx="19">
                  <c:v>44517</c:v>
                </c:pt>
                <c:pt idx="20">
                  <c:v>44516</c:v>
                </c:pt>
                <c:pt idx="21">
                  <c:v>44515</c:v>
                </c:pt>
                <c:pt idx="22">
                  <c:v>44512</c:v>
                </c:pt>
                <c:pt idx="23">
                  <c:v>44511</c:v>
                </c:pt>
                <c:pt idx="24">
                  <c:v>44510</c:v>
                </c:pt>
                <c:pt idx="25">
                  <c:v>44509</c:v>
                </c:pt>
                <c:pt idx="26">
                  <c:v>44508</c:v>
                </c:pt>
                <c:pt idx="27">
                  <c:v>44505</c:v>
                </c:pt>
                <c:pt idx="28">
                  <c:v>44504</c:v>
                </c:pt>
                <c:pt idx="29">
                  <c:v>44503</c:v>
                </c:pt>
                <c:pt idx="30">
                  <c:v>44502</c:v>
                </c:pt>
                <c:pt idx="31">
                  <c:v>44501</c:v>
                </c:pt>
                <c:pt idx="32">
                  <c:v>44498</c:v>
                </c:pt>
                <c:pt idx="33">
                  <c:v>44497</c:v>
                </c:pt>
                <c:pt idx="34">
                  <c:v>44496</c:v>
                </c:pt>
                <c:pt idx="35">
                  <c:v>44495</c:v>
                </c:pt>
                <c:pt idx="36">
                  <c:v>44494</c:v>
                </c:pt>
                <c:pt idx="37">
                  <c:v>44491</c:v>
                </c:pt>
                <c:pt idx="38">
                  <c:v>44490</c:v>
                </c:pt>
                <c:pt idx="39">
                  <c:v>44489</c:v>
                </c:pt>
                <c:pt idx="40">
                  <c:v>44488</c:v>
                </c:pt>
                <c:pt idx="41">
                  <c:v>44487</c:v>
                </c:pt>
                <c:pt idx="42">
                  <c:v>44484</c:v>
                </c:pt>
                <c:pt idx="43">
                  <c:v>44483</c:v>
                </c:pt>
                <c:pt idx="44">
                  <c:v>44482</c:v>
                </c:pt>
                <c:pt idx="45">
                  <c:v>44481</c:v>
                </c:pt>
                <c:pt idx="46">
                  <c:v>44480</c:v>
                </c:pt>
                <c:pt idx="47">
                  <c:v>44477</c:v>
                </c:pt>
                <c:pt idx="48">
                  <c:v>44476</c:v>
                </c:pt>
                <c:pt idx="49">
                  <c:v>44475</c:v>
                </c:pt>
                <c:pt idx="50">
                  <c:v>44474</c:v>
                </c:pt>
                <c:pt idx="51">
                  <c:v>44473</c:v>
                </c:pt>
                <c:pt idx="52">
                  <c:v>44470</c:v>
                </c:pt>
                <c:pt idx="53">
                  <c:v>44469</c:v>
                </c:pt>
                <c:pt idx="54">
                  <c:v>44468</c:v>
                </c:pt>
                <c:pt idx="55">
                  <c:v>44467</c:v>
                </c:pt>
                <c:pt idx="56">
                  <c:v>44464</c:v>
                </c:pt>
                <c:pt idx="57">
                  <c:v>44463</c:v>
                </c:pt>
                <c:pt idx="58">
                  <c:v>44462</c:v>
                </c:pt>
                <c:pt idx="59">
                  <c:v>44461</c:v>
                </c:pt>
                <c:pt idx="60">
                  <c:v>44460</c:v>
                </c:pt>
                <c:pt idx="61">
                  <c:v>44459</c:v>
                </c:pt>
                <c:pt idx="62">
                  <c:v>44456</c:v>
                </c:pt>
                <c:pt idx="63">
                  <c:v>44455</c:v>
                </c:pt>
                <c:pt idx="64">
                  <c:v>44454</c:v>
                </c:pt>
                <c:pt idx="65">
                  <c:v>44453</c:v>
                </c:pt>
                <c:pt idx="66">
                  <c:v>44452</c:v>
                </c:pt>
                <c:pt idx="67">
                  <c:v>44449</c:v>
                </c:pt>
                <c:pt idx="68">
                  <c:v>44448</c:v>
                </c:pt>
                <c:pt idx="69">
                  <c:v>44447</c:v>
                </c:pt>
                <c:pt idx="70">
                  <c:v>44446</c:v>
                </c:pt>
                <c:pt idx="71">
                  <c:v>44445</c:v>
                </c:pt>
                <c:pt idx="72">
                  <c:v>44442</c:v>
                </c:pt>
                <c:pt idx="73">
                  <c:v>44441</c:v>
                </c:pt>
                <c:pt idx="74">
                  <c:v>44440</c:v>
                </c:pt>
                <c:pt idx="75">
                  <c:v>44439</c:v>
                </c:pt>
                <c:pt idx="76">
                  <c:v>44438</c:v>
                </c:pt>
                <c:pt idx="77">
                  <c:v>44435</c:v>
                </c:pt>
                <c:pt idx="78">
                  <c:v>44434</c:v>
                </c:pt>
                <c:pt idx="79">
                  <c:v>44433</c:v>
                </c:pt>
                <c:pt idx="80">
                  <c:v>44432</c:v>
                </c:pt>
                <c:pt idx="81">
                  <c:v>44431</c:v>
                </c:pt>
                <c:pt idx="82">
                  <c:v>44428</c:v>
                </c:pt>
                <c:pt idx="83">
                  <c:v>44427</c:v>
                </c:pt>
                <c:pt idx="84">
                  <c:v>44426</c:v>
                </c:pt>
                <c:pt idx="85">
                  <c:v>44425</c:v>
                </c:pt>
                <c:pt idx="86">
                  <c:v>44424</c:v>
                </c:pt>
                <c:pt idx="87">
                  <c:v>44421</c:v>
                </c:pt>
                <c:pt idx="88">
                  <c:v>44420</c:v>
                </c:pt>
                <c:pt idx="89">
                  <c:v>44419</c:v>
                </c:pt>
                <c:pt idx="90">
                  <c:v>44418</c:v>
                </c:pt>
                <c:pt idx="91">
                  <c:v>44417</c:v>
                </c:pt>
                <c:pt idx="92">
                  <c:v>44414</c:v>
                </c:pt>
                <c:pt idx="93">
                  <c:v>44413</c:v>
                </c:pt>
                <c:pt idx="94">
                  <c:v>44412</c:v>
                </c:pt>
                <c:pt idx="95">
                  <c:v>44411</c:v>
                </c:pt>
                <c:pt idx="96">
                  <c:v>44410</c:v>
                </c:pt>
                <c:pt idx="97">
                  <c:v>44407</c:v>
                </c:pt>
                <c:pt idx="98">
                  <c:v>44406</c:v>
                </c:pt>
                <c:pt idx="99">
                  <c:v>44405</c:v>
                </c:pt>
                <c:pt idx="100">
                  <c:v>44404</c:v>
                </c:pt>
                <c:pt idx="101">
                  <c:v>44403</c:v>
                </c:pt>
                <c:pt idx="102">
                  <c:v>44400</c:v>
                </c:pt>
                <c:pt idx="103">
                  <c:v>44399</c:v>
                </c:pt>
                <c:pt idx="104">
                  <c:v>44398</c:v>
                </c:pt>
                <c:pt idx="105">
                  <c:v>44397</c:v>
                </c:pt>
                <c:pt idx="106">
                  <c:v>44396</c:v>
                </c:pt>
                <c:pt idx="107">
                  <c:v>44393</c:v>
                </c:pt>
                <c:pt idx="108">
                  <c:v>44392</c:v>
                </c:pt>
                <c:pt idx="109">
                  <c:v>44391</c:v>
                </c:pt>
                <c:pt idx="110">
                  <c:v>44390</c:v>
                </c:pt>
                <c:pt idx="111">
                  <c:v>44389</c:v>
                </c:pt>
                <c:pt idx="112">
                  <c:v>44386</c:v>
                </c:pt>
                <c:pt idx="113">
                  <c:v>44385</c:v>
                </c:pt>
                <c:pt idx="114">
                  <c:v>44384</c:v>
                </c:pt>
                <c:pt idx="115">
                  <c:v>44383</c:v>
                </c:pt>
                <c:pt idx="116">
                  <c:v>44382</c:v>
                </c:pt>
                <c:pt idx="117">
                  <c:v>44379</c:v>
                </c:pt>
                <c:pt idx="118">
                  <c:v>44378</c:v>
                </c:pt>
                <c:pt idx="119">
                  <c:v>44377</c:v>
                </c:pt>
                <c:pt idx="120">
                  <c:v>44376</c:v>
                </c:pt>
                <c:pt idx="121">
                  <c:v>44375</c:v>
                </c:pt>
                <c:pt idx="122">
                  <c:v>44372</c:v>
                </c:pt>
                <c:pt idx="123">
                  <c:v>44371</c:v>
                </c:pt>
                <c:pt idx="124">
                  <c:v>44370</c:v>
                </c:pt>
                <c:pt idx="125">
                  <c:v>44369</c:v>
                </c:pt>
                <c:pt idx="126">
                  <c:v>44368</c:v>
                </c:pt>
                <c:pt idx="127">
                  <c:v>44365</c:v>
                </c:pt>
                <c:pt idx="128">
                  <c:v>44364</c:v>
                </c:pt>
                <c:pt idx="129">
                  <c:v>44363</c:v>
                </c:pt>
                <c:pt idx="130">
                  <c:v>44362</c:v>
                </c:pt>
                <c:pt idx="131">
                  <c:v>44361</c:v>
                </c:pt>
                <c:pt idx="132">
                  <c:v>44358</c:v>
                </c:pt>
                <c:pt idx="133">
                  <c:v>44357</c:v>
                </c:pt>
                <c:pt idx="134">
                  <c:v>44350</c:v>
                </c:pt>
                <c:pt idx="135">
                  <c:v>44349</c:v>
                </c:pt>
                <c:pt idx="136">
                  <c:v>44348</c:v>
                </c:pt>
                <c:pt idx="137">
                  <c:v>44347</c:v>
                </c:pt>
                <c:pt idx="138">
                  <c:v>44344</c:v>
                </c:pt>
                <c:pt idx="139">
                  <c:v>44343</c:v>
                </c:pt>
                <c:pt idx="140">
                  <c:v>44342</c:v>
                </c:pt>
                <c:pt idx="141">
                  <c:v>44341</c:v>
                </c:pt>
                <c:pt idx="142">
                  <c:v>44340</c:v>
                </c:pt>
                <c:pt idx="143">
                  <c:v>44337</c:v>
                </c:pt>
                <c:pt idx="144">
                  <c:v>44336</c:v>
                </c:pt>
                <c:pt idx="145">
                  <c:v>44335</c:v>
                </c:pt>
                <c:pt idx="146">
                  <c:v>44334</c:v>
                </c:pt>
                <c:pt idx="147">
                  <c:v>44333</c:v>
                </c:pt>
                <c:pt idx="148">
                  <c:v>44330</c:v>
                </c:pt>
                <c:pt idx="149">
                  <c:v>44329</c:v>
                </c:pt>
                <c:pt idx="150">
                  <c:v>44328</c:v>
                </c:pt>
                <c:pt idx="151">
                  <c:v>44327</c:v>
                </c:pt>
                <c:pt idx="152">
                  <c:v>44326</c:v>
                </c:pt>
                <c:pt idx="153">
                  <c:v>44323</c:v>
                </c:pt>
                <c:pt idx="154">
                  <c:v>44322</c:v>
                </c:pt>
                <c:pt idx="155">
                  <c:v>44321</c:v>
                </c:pt>
                <c:pt idx="156">
                  <c:v>44320</c:v>
                </c:pt>
                <c:pt idx="157">
                  <c:v>44319</c:v>
                </c:pt>
                <c:pt idx="158">
                  <c:v>44316</c:v>
                </c:pt>
                <c:pt idx="159">
                  <c:v>44315</c:v>
                </c:pt>
                <c:pt idx="160">
                  <c:v>44314</c:v>
                </c:pt>
                <c:pt idx="161">
                  <c:v>44313</c:v>
                </c:pt>
                <c:pt idx="162">
                  <c:v>44312</c:v>
                </c:pt>
                <c:pt idx="163">
                  <c:v>44309</c:v>
                </c:pt>
                <c:pt idx="164">
                  <c:v>44308</c:v>
                </c:pt>
                <c:pt idx="165">
                  <c:v>44307</c:v>
                </c:pt>
                <c:pt idx="166">
                  <c:v>44306</c:v>
                </c:pt>
                <c:pt idx="167">
                  <c:v>44305</c:v>
                </c:pt>
                <c:pt idx="168">
                  <c:v>44302</c:v>
                </c:pt>
                <c:pt idx="169">
                  <c:v>44301</c:v>
                </c:pt>
                <c:pt idx="170">
                  <c:v>44300</c:v>
                </c:pt>
                <c:pt idx="171">
                  <c:v>44299</c:v>
                </c:pt>
                <c:pt idx="172">
                  <c:v>44298</c:v>
                </c:pt>
                <c:pt idx="173">
                  <c:v>44295</c:v>
                </c:pt>
                <c:pt idx="174">
                  <c:v>44294</c:v>
                </c:pt>
                <c:pt idx="175">
                  <c:v>44293</c:v>
                </c:pt>
                <c:pt idx="176">
                  <c:v>44292</c:v>
                </c:pt>
                <c:pt idx="177">
                  <c:v>44291</c:v>
                </c:pt>
                <c:pt idx="178">
                  <c:v>44288</c:v>
                </c:pt>
                <c:pt idx="179">
                  <c:v>44287</c:v>
                </c:pt>
                <c:pt idx="180">
                  <c:v>44286</c:v>
                </c:pt>
                <c:pt idx="181">
                  <c:v>44285</c:v>
                </c:pt>
                <c:pt idx="182">
                  <c:v>44284</c:v>
                </c:pt>
                <c:pt idx="183">
                  <c:v>44281</c:v>
                </c:pt>
                <c:pt idx="184">
                  <c:v>44280</c:v>
                </c:pt>
                <c:pt idx="185">
                  <c:v>44279</c:v>
                </c:pt>
                <c:pt idx="186">
                  <c:v>44278</c:v>
                </c:pt>
                <c:pt idx="187">
                  <c:v>44277</c:v>
                </c:pt>
                <c:pt idx="188">
                  <c:v>44274</c:v>
                </c:pt>
                <c:pt idx="189">
                  <c:v>44273</c:v>
                </c:pt>
                <c:pt idx="190">
                  <c:v>44272</c:v>
                </c:pt>
                <c:pt idx="191">
                  <c:v>44271</c:v>
                </c:pt>
                <c:pt idx="192">
                  <c:v>44270</c:v>
                </c:pt>
                <c:pt idx="193">
                  <c:v>44267</c:v>
                </c:pt>
                <c:pt idx="194">
                  <c:v>44266</c:v>
                </c:pt>
                <c:pt idx="195">
                  <c:v>44265</c:v>
                </c:pt>
                <c:pt idx="196">
                  <c:v>44264</c:v>
                </c:pt>
                <c:pt idx="197">
                  <c:v>44263</c:v>
                </c:pt>
                <c:pt idx="198">
                  <c:v>44260</c:v>
                </c:pt>
                <c:pt idx="199">
                  <c:v>44259</c:v>
                </c:pt>
                <c:pt idx="200">
                  <c:v>44258</c:v>
                </c:pt>
                <c:pt idx="201">
                  <c:v>44257</c:v>
                </c:pt>
                <c:pt idx="202">
                  <c:v>44256</c:v>
                </c:pt>
                <c:pt idx="203">
                  <c:v>44253</c:v>
                </c:pt>
                <c:pt idx="204">
                  <c:v>44252</c:v>
                </c:pt>
                <c:pt idx="205">
                  <c:v>44251</c:v>
                </c:pt>
                <c:pt idx="206">
                  <c:v>44250</c:v>
                </c:pt>
                <c:pt idx="207">
                  <c:v>44249</c:v>
                </c:pt>
                <c:pt idx="208">
                  <c:v>44246</c:v>
                </c:pt>
                <c:pt idx="209">
                  <c:v>44245</c:v>
                </c:pt>
                <c:pt idx="210">
                  <c:v>44244</c:v>
                </c:pt>
                <c:pt idx="211">
                  <c:v>44243</c:v>
                </c:pt>
                <c:pt idx="212">
                  <c:v>44242</c:v>
                </c:pt>
                <c:pt idx="213">
                  <c:v>44239</c:v>
                </c:pt>
                <c:pt idx="214">
                  <c:v>44238</c:v>
                </c:pt>
                <c:pt idx="215">
                  <c:v>44237</c:v>
                </c:pt>
                <c:pt idx="216">
                  <c:v>44236</c:v>
                </c:pt>
                <c:pt idx="217">
                  <c:v>44235</c:v>
                </c:pt>
                <c:pt idx="218">
                  <c:v>44232</c:v>
                </c:pt>
                <c:pt idx="219">
                  <c:v>44231</c:v>
                </c:pt>
                <c:pt idx="220">
                  <c:v>44230</c:v>
                </c:pt>
                <c:pt idx="221">
                  <c:v>44229</c:v>
                </c:pt>
                <c:pt idx="222">
                  <c:v>44228</c:v>
                </c:pt>
                <c:pt idx="223">
                  <c:v>44225</c:v>
                </c:pt>
                <c:pt idx="224">
                  <c:v>44224</c:v>
                </c:pt>
                <c:pt idx="225">
                  <c:v>44223</c:v>
                </c:pt>
                <c:pt idx="226">
                  <c:v>44222</c:v>
                </c:pt>
                <c:pt idx="227">
                  <c:v>44221</c:v>
                </c:pt>
                <c:pt idx="228">
                  <c:v>44218</c:v>
                </c:pt>
                <c:pt idx="229">
                  <c:v>44217</c:v>
                </c:pt>
                <c:pt idx="230">
                  <c:v>44216</c:v>
                </c:pt>
                <c:pt idx="231">
                  <c:v>44215</c:v>
                </c:pt>
                <c:pt idx="232">
                  <c:v>44214</c:v>
                </c:pt>
                <c:pt idx="233">
                  <c:v>44211</c:v>
                </c:pt>
                <c:pt idx="234">
                  <c:v>44210</c:v>
                </c:pt>
                <c:pt idx="235">
                  <c:v>44209</c:v>
                </c:pt>
                <c:pt idx="236">
                  <c:v>44208</c:v>
                </c:pt>
                <c:pt idx="237">
                  <c:v>44207</c:v>
                </c:pt>
                <c:pt idx="238">
                  <c:v>44204</c:v>
                </c:pt>
                <c:pt idx="239">
                  <c:v>44203</c:v>
                </c:pt>
                <c:pt idx="240">
                  <c:v>44202</c:v>
                </c:pt>
                <c:pt idx="241">
                  <c:v>44201</c:v>
                </c:pt>
                <c:pt idx="242">
                  <c:v>44200</c:v>
                </c:pt>
              </c:numCache>
            </c:numRef>
          </c:cat>
          <c:val>
            <c:numRef>
              <c:f>Fuel!$Y$184:$Y$426</c:f>
              <c:numCache>
                <c:formatCode>0.00</c:formatCode>
                <c:ptCount val="243"/>
                <c:pt idx="0">
                  <c:v>346.11945600000001</c:v>
                </c:pt>
                <c:pt idx="1">
                  <c:v>346.11945600000001</c:v>
                </c:pt>
                <c:pt idx="2">
                  <c:v>346.11945600000001</c:v>
                </c:pt>
                <c:pt idx="3">
                  <c:v>346.11945600000001</c:v>
                </c:pt>
                <c:pt idx="4">
                  <c:v>346.11945600000001</c:v>
                </c:pt>
                <c:pt idx="5">
                  <c:v>346.11945600000001</c:v>
                </c:pt>
                <c:pt idx="6">
                  <c:v>346.11945600000001</c:v>
                </c:pt>
                <c:pt idx="7">
                  <c:v>346.11945600000001</c:v>
                </c:pt>
                <c:pt idx="8">
                  <c:v>346.11945600000001</c:v>
                </c:pt>
                <c:pt idx="9">
                  <c:v>346.11945600000001</c:v>
                </c:pt>
                <c:pt idx="10">
                  <c:v>346.11945600000001</c:v>
                </c:pt>
                <c:pt idx="11">
                  <c:v>346.11945600000001</c:v>
                </c:pt>
                <c:pt idx="12">
                  <c:v>346.11945600000001</c:v>
                </c:pt>
                <c:pt idx="13">
                  <c:v>346.11945600000001</c:v>
                </c:pt>
                <c:pt idx="14">
                  <c:v>346.11945600000001</c:v>
                </c:pt>
                <c:pt idx="15">
                  <c:v>346.11945600000001</c:v>
                </c:pt>
                <c:pt idx="16">
                  <c:v>346.11945600000001</c:v>
                </c:pt>
                <c:pt idx="17">
                  <c:v>346.11945600000001</c:v>
                </c:pt>
                <c:pt idx="18">
                  <c:v>346.11945600000001</c:v>
                </c:pt>
                <c:pt idx="19">
                  <c:v>346.11945600000001</c:v>
                </c:pt>
                <c:pt idx="20">
                  <c:v>346.11945600000001</c:v>
                </c:pt>
                <c:pt idx="21">
                  <c:v>346.11945600000001</c:v>
                </c:pt>
                <c:pt idx="22">
                  <c:v>346.11945600000001</c:v>
                </c:pt>
                <c:pt idx="23">
                  <c:v>377.15262000000001</c:v>
                </c:pt>
                <c:pt idx="24">
                  <c:v>377.15262000000001</c:v>
                </c:pt>
                <c:pt idx="25">
                  <c:v>377.15262000000001</c:v>
                </c:pt>
                <c:pt idx="26">
                  <c:v>377.15262000000001</c:v>
                </c:pt>
                <c:pt idx="27">
                  <c:v>377.15262000000001</c:v>
                </c:pt>
                <c:pt idx="28">
                  <c:v>377.15262000000001</c:v>
                </c:pt>
                <c:pt idx="29">
                  <c:v>377.15262000000001</c:v>
                </c:pt>
                <c:pt idx="30">
                  <c:v>377.15262000000001</c:v>
                </c:pt>
                <c:pt idx="31">
                  <c:v>377.15262000000001</c:v>
                </c:pt>
                <c:pt idx="32">
                  <c:v>377.15262000000001</c:v>
                </c:pt>
                <c:pt idx="33">
                  <c:v>377.15262000000001</c:v>
                </c:pt>
                <c:pt idx="34">
                  <c:v>377.15262000000001</c:v>
                </c:pt>
                <c:pt idx="35">
                  <c:v>377.15262000000001</c:v>
                </c:pt>
                <c:pt idx="36">
                  <c:v>377.15262000000001</c:v>
                </c:pt>
                <c:pt idx="37">
                  <c:v>377.15262000000001</c:v>
                </c:pt>
                <c:pt idx="38">
                  <c:v>377.15262000000001</c:v>
                </c:pt>
                <c:pt idx="39">
                  <c:v>377.15262000000001</c:v>
                </c:pt>
                <c:pt idx="40">
                  <c:v>377.15262000000001</c:v>
                </c:pt>
                <c:pt idx="41">
                  <c:v>377.15262000000001</c:v>
                </c:pt>
                <c:pt idx="42">
                  <c:v>377.15262000000001</c:v>
                </c:pt>
                <c:pt idx="43">
                  <c:v>377.15262000000001</c:v>
                </c:pt>
                <c:pt idx="44">
                  <c:v>377.15262000000001</c:v>
                </c:pt>
                <c:pt idx="45">
                  <c:v>377.15262000000001</c:v>
                </c:pt>
                <c:pt idx="46">
                  <c:v>355.050816</c:v>
                </c:pt>
                <c:pt idx="47">
                  <c:v>355.050816</c:v>
                </c:pt>
                <c:pt idx="48">
                  <c:v>355.050816</c:v>
                </c:pt>
                <c:pt idx="49">
                  <c:v>355.050816</c:v>
                </c:pt>
                <c:pt idx="50">
                  <c:v>355.050816</c:v>
                </c:pt>
                <c:pt idx="51">
                  <c:v>355.050816</c:v>
                </c:pt>
                <c:pt idx="52">
                  <c:v>355.050816</c:v>
                </c:pt>
                <c:pt idx="53">
                  <c:v>355.050816</c:v>
                </c:pt>
                <c:pt idx="54">
                  <c:v>355.050816</c:v>
                </c:pt>
                <c:pt idx="55">
                  <c:v>355.050816</c:v>
                </c:pt>
                <c:pt idx="56">
                  <c:v>355.050816</c:v>
                </c:pt>
                <c:pt idx="57">
                  <c:v>355.050816</c:v>
                </c:pt>
                <c:pt idx="58">
                  <c:v>355.050816</c:v>
                </c:pt>
                <c:pt idx="59">
                  <c:v>355.050816</c:v>
                </c:pt>
                <c:pt idx="60">
                  <c:v>355.050816</c:v>
                </c:pt>
                <c:pt idx="61">
                  <c:v>355.050816</c:v>
                </c:pt>
                <c:pt idx="62">
                  <c:v>355.050816</c:v>
                </c:pt>
                <c:pt idx="63">
                  <c:v>355.050816</c:v>
                </c:pt>
                <c:pt idx="64">
                  <c:v>355.050816</c:v>
                </c:pt>
                <c:pt idx="65">
                  <c:v>355.050816</c:v>
                </c:pt>
                <c:pt idx="66">
                  <c:v>355.050816</c:v>
                </c:pt>
                <c:pt idx="67">
                  <c:v>355.050816</c:v>
                </c:pt>
                <c:pt idx="68">
                  <c:v>359.32522799999998</c:v>
                </c:pt>
                <c:pt idx="69">
                  <c:v>359.32522799999998</c:v>
                </c:pt>
                <c:pt idx="70">
                  <c:v>359.32522799999998</c:v>
                </c:pt>
                <c:pt idx="71">
                  <c:v>359.32522799999998</c:v>
                </c:pt>
                <c:pt idx="72">
                  <c:v>359.32522799999998</c:v>
                </c:pt>
                <c:pt idx="73">
                  <c:v>359.32522799999998</c:v>
                </c:pt>
                <c:pt idx="74">
                  <c:v>359.32522799999998</c:v>
                </c:pt>
                <c:pt idx="75">
                  <c:v>359.32522799999998</c:v>
                </c:pt>
                <c:pt idx="76">
                  <c:v>359.32522799999998</c:v>
                </c:pt>
                <c:pt idx="77">
                  <c:v>359.32522799999998</c:v>
                </c:pt>
                <c:pt idx="78">
                  <c:v>359.32522799999998</c:v>
                </c:pt>
                <c:pt idx="79">
                  <c:v>359.32522799999998</c:v>
                </c:pt>
                <c:pt idx="80">
                  <c:v>359.32522799999998</c:v>
                </c:pt>
                <c:pt idx="81">
                  <c:v>359.32522799999998</c:v>
                </c:pt>
                <c:pt idx="82">
                  <c:v>359.32522799999998</c:v>
                </c:pt>
                <c:pt idx="83">
                  <c:v>359.32522799999998</c:v>
                </c:pt>
                <c:pt idx="84">
                  <c:v>359.32522799999998</c:v>
                </c:pt>
                <c:pt idx="85">
                  <c:v>359.32522799999998</c:v>
                </c:pt>
                <c:pt idx="86">
                  <c:v>359.32522799999998</c:v>
                </c:pt>
                <c:pt idx="87">
                  <c:v>359.32522799999998</c:v>
                </c:pt>
                <c:pt idx="88">
                  <c:v>359.32522799999998</c:v>
                </c:pt>
                <c:pt idx="89">
                  <c:v>359.32522799999998</c:v>
                </c:pt>
                <c:pt idx="90">
                  <c:v>360.37154399999997</c:v>
                </c:pt>
                <c:pt idx="91">
                  <c:v>360.37154399999997</c:v>
                </c:pt>
                <c:pt idx="92">
                  <c:v>360.37154399999997</c:v>
                </c:pt>
                <c:pt idx="93">
                  <c:v>360.37154399999997</c:v>
                </c:pt>
                <c:pt idx="94">
                  <c:v>360.37154399999997</c:v>
                </c:pt>
                <c:pt idx="95">
                  <c:v>360.37154399999997</c:v>
                </c:pt>
                <c:pt idx="96">
                  <c:v>360.37154399999997</c:v>
                </c:pt>
                <c:pt idx="97">
                  <c:v>360.37154399999997</c:v>
                </c:pt>
                <c:pt idx="98">
                  <c:v>360.37154399999997</c:v>
                </c:pt>
                <c:pt idx="99">
                  <c:v>360.37154399999997</c:v>
                </c:pt>
                <c:pt idx="100">
                  <c:v>360.37154399999997</c:v>
                </c:pt>
                <c:pt idx="101">
                  <c:v>360.37154399999997</c:v>
                </c:pt>
                <c:pt idx="102">
                  <c:v>360.37154399999997</c:v>
                </c:pt>
                <c:pt idx="103">
                  <c:v>360.37154399999997</c:v>
                </c:pt>
                <c:pt idx="104">
                  <c:v>360.37154399999997</c:v>
                </c:pt>
                <c:pt idx="105">
                  <c:v>360.37154399999997</c:v>
                </c:pt>
                <c:pt idx="106">
                  <c:v>360.37154399999997</c:v>
                </c:pt>
                <c:pt idx="107">
                  <c:v>360.37154399999997</c:v>
                </c:pt>
                <c:pt idx="108">
                  <c:v>360.37154399999997</c:v>
                </c:pt>
                <c:pt idx="109">
                  <c:v>360.37154399999997</c:v>
                </c:pt>
                <c:pt idx="110">
                  <c:v>360.37154399999997</c:v>
                </c:pt>
                <c:pt idx="111">
                  <c:v>360.37154399999997</c:v>
                </c:pt>
                <c:pt idx="112">
                  <c:v>360.37154399999997</c:v>
                </c:pt>
                <c:pt idx="113">
                  <c:v>304.61512799999997</c:v>
                </c:pt>
                <c:pt idx="114">
                  <c:v>304.61512799999997</c:v>
                </c:pt>
                <c:pt idx="115">
                  <c:v>304.61512799999997</c:v>
                </c:pt>
                <c:pt idx="116">
                  <c:v>304.61512799999997</c:v>
                </c:pt>
                <c:pt idx="117">
                  <c:v>304.61512799999997</c:v>
                </c:pt>
                <c:pt idx="118">
                  <c:v>304.61512799999997</c:v>
                </c:pt>
                <c:pt idx="119">
                  <c:v>304.61512799999997</c:v>
                </c:pt>
                <c:pt idx="120">
                  <c:v>304.61512799999997</c:v>
                </c:pt>
                <c:pt idx="121">
                  <c:v>304.61512799999997</c:v>
                </c:pt>
                <c:pt idx="122">
                  <c:v>304.61512799999997</c:v>
                </c:pt>
                <c:pt idx="123">
                  <c:v>304.61512799999997</c:v>
                </c:pt>
                <c:pt idx="124">
                  <c:v>304.61512799999997</c:v>
                </c:pt>
                <c:pt idx="125">
                  <c:v>304.61512799999997</c:v>
                </c:pt>
                <c:pt idx="126">
                  <c:v>304.61512799999997</c:v>
                </c:pt>
                <c:pt idx="127">
                  <c:v>304.61512799999997</c:v>
                </c:pt>
                <c:pt idx="128">
                  <c:v>304.61512799999997</c:v>
                </c:pt>
                <c:pt idx="129">
                  <c:v>304.61512799999997</c:v>
                </c:pt>
                <c:pt idx="130">
                  <c:v>304.61512799999997</c:v>
                </c:pt>
                <c:pt idx="131">
                  <c:v>304.61512799999997</c:v>
                </c:pt>
                <c:pt idx="132">
                  <c:v>304.61512799999997</c:v>
                </c:pt>
                <c:pt idx="133">
                  <c:v>294.59908799999999</c:v>
                </c:pt>
                <c:pt idx="134">
                  <c:v>294.59908799999999</c:v>
                </c:pt>
                <c:pt idx="135">
                  <c:v>294.59908799999999</c:v>
                </c:pt>
                <c:pt idx="136">
                  <c:v>294.59908799999999</c:v>
                </c:pt>
                <c:pt idx="137">
                  <c:v>294.59908799999999</c:v>
                </c:pt>
                <c:pt idx="138">
                  <c:v>294.59908799999999</c:v>
                </c:pt>
                <c:pt idx="139">
                  <c:v>294.59908799999999</c:v>
                </c:pt>
                <c:pt idx="140">
                  <c:v>294.59908799999999</c:v>
                </c:pt>
                <c:pt idx="141">
                  <c:v>294.59908799999999</c:v>
                </c:pt>
                <c:pt idx="142">
                  <c:v>294.59908799999999</c:v>
                </c:pt>
                <c:pt idx="143">
                  <c:v>294.59908799999999</c:v>
                </c:pt>
                <c:pt idx="144">
                  <c:v>294.59908799999999</c:v>
                </c:pt>
                <c:pt idx="145">
                  <c:v>294.59908799999999</c:v>
                </c:pt>
                <c:pt idx="146">
                  <c:v>294.59908799999999</c:v>
                </c:pt>
                <c:pt idx="147">
                  <c:v>294.59908799999999</c:v>
                </c:pt>
                <c:pt idx="148">
                  <c:v>294.59908799999999</c:v>
                </c:pt>
                <c:pt idx="149">
                  <c:v>294.59908799999999</c:v>
                </c:pt>
                <c:pt idx="150">
                  <c:v>294.59908799999999</c:v>
                </c:pt>
                <c:pt idx="151">
                  <c:v>300.100596</c:v>
                </c:pt>
                <c:pt idx="152">
                  <c:v>300.100596</c:v>
                </c:pt>
                <c:pt idx="153">
                  <c:v>300.100596</c:v>
                </c:pt>
                <c:pt idx="154">
                  <c:v>300.100596</c:v>
                </c:pt>
                <c:pt idx="155">
                  <c:v>300.100596</c:v>
                </c:pt>
                <c:pt idx="156">
                  <c:v>300.100596</c:v>
                </c:pt>
                <c:pt idx="157">
                  <c:v>300.100596</c:v>
                </c:pt>
                <c:pt idx="158">
                  <c:v>300.100596</c:v>
                </c:pt>
                <c:pt idx="159">
                  <c:v>300.100596</c:v>
                </c:pt>
                <c:pt idx="160">
                  <c:v>300.100596</c:v>
                </c:pt>
                <c:pt idx="161">
                  <c:v>300.100596</c:v>
                </c:pt>
                <c:pt idx="162">
                  <c:v>300.100596</c:v>
                </c:pt>
                <c:pt idx="163">
                  <c:v>300.100596</c:v>
                </c:pt>
                <c:pt idx="164">
                  <c:v>300.100596</c:v>
                </c:pt>
                <c:pt idx="165">
                  <c:v>300.100596</c:v>
                </c:pt>
                <c:pt idx="166">
                  <c:v>300.100596</c:v>
                </c:pt>
                <c:pt idx="167">
                  <c:v>300.100596</c:v>
                </c:pt>
                <c:pt idx="168">
                  <c:v>300.100596</c:v>
                </c:pt>
                <c:pt idx="169">
                  <c:v>300.100596</c:v>
                </c:pt>
                <c:pt idx="170">
                  <c:v>300.100596</c:v>
                </c:pt>
                <c:pt idx="171">
                  <c:v>300.100596</c:v>
                </c:pt>
                <c:pt idx="172">
                  <c:v>300.100596</c:v>
                </c:pt>
                <c:pt idx="173">
                  <c:v>300.100596</c:v>
                </c:pt>
                <c:pt idx="174">
                  <c:v>292.15096800000003</c:v>
                </c:pt>
                <c:pt idx="175">
                  <c:v>292.15096800000003</c:v>
                </c:pt>
                <c:pt idx="176">
                  <c:v>292.15096800000003</c:v>
                </c:pt>
                <c:pt idx="177">
                  <c:v>292.15096800000003</c:v>
                </c:pt>
                <c:pt idx="178">
                  <c:v>292.15096800000003</c:v>
                </c:pt>
                <c:pt idx="179">
                  <c:v>292.15096800000003</c:v>
                </c:pt>
                <c:pt idx="180">
                  <c:v>292.15096800000003</c:v>
                </c:pt>
                <c:pt idx="181">
                  <c:v>292.15096800000003</c:v>
                </c:pt>
                <c:pt idx="182">
                  <c:v>292.15096800000003</c:v>
                </c:pt>
                <c:pt idx="183">
                  <c:v>292.15096800000003</c:v>
                </c:pt>
                <c:pt idx="184">
                  <c:v>292.15096800000003</c:v>
                </c:pt>
                <c:pt idx="185">
                  <c:v>292.15096800000003</c:v>
                </c:pt>
                <c:pt idx="186">
                  <c:v>292.15096800000003</c:v>
                </c:pt>
                <c:pt idx="187">
                  <c:v>292.15096800000003</c:v>
                </c:pt>
                <c:pt idx="188">
                  <c:v>292.15096800000003</c:v>
                </c:pt>
                <c:pt idx="189">
                  <c:v>292.15096800000003</c:v>
                </c:pt>
                <c:pt idx="190">
                  <c:v>292.15096800000003</c:v>
                </c:pt>
                <c:pt idx="191">
                  <c:v>292.15096800000003</c:v>
                </c:pt>
                <c:pt idx="192">
                  <c:v>292.15096800000003</c:v>
                </c:pt>
                <c:pt idx="193">
                  <c:v>292.15096800000003</c:v>
                </c:pt>
                <c:pt idx="194">
                  <c:v>292.15096800000003</c:v>
                </c:pt>
                <c:pt idx="195">
                  <c:v>292.15096800000003</c:v>
                </c:pt>
                <c:pt idx="196">
                  <c:v>272.73905999999999</c:v>
                </c:pt>
                <c:pt idx="197">
                  <c:v>272.73905999999999</c:v>
                </c:pt>
                <c:pt idx="198">
                  <c:v>272.73905999999999</c:v>
                </c:pt>
                <c:pt idx="199">
                  <c:v>272.73905999999999</c:v>
                </c:pt>
                <c:pt idx="200">
                  <c:v>272.73905999999999</c:v>
                </c:pt>
                <c:pt idx="201">
                  <c:v>272.73905999999999</c:v>
                </c:pt>
                <c:pt idx="202">
                  <c:v>272.73905999999999</c:v>
                </c:pt>
                <c:pt idx="203">
                  <c:v>272.73905999999999</c:v>
                </c:pt>
                <c:pt idx="204">
                  <c:v>272.73905999999999</c:v>
                </c:pt>
                <c:pt idx="205">
                  <c:v>272.73905999999999</c:v>
                </c:pt>
                <c:pt idx="206">
                  <c:v>272.73905999999999</c:v>
                </c:pt>
                <c:pt idx="207">
                  <c:v>272.73905999999999</c:v>
                </c:pt>
                <c:pt idx="208">
                  <c:v>272.73905999999999</c:v>
                </c:pt>
                <c:pt idx="209">
                  <c:v>272.73905999999999</c:v>
                </c:pt>
                <c:pt idx="210">
                  <c:v>272.73905999999999</c:v>
                </c:pt>
                <c:pt idx="211">
                  <c:v>272.73905999999999</c:v>
                </c:pt>
                <c:pt idx="212">
                  <c:v>272.73905999999999</c:v>
                </c:pt>
                <c:pt idx="213">
                  <c:v>272.73905999999999</c:v>
                </c:pt>
                <c:pt idx="214">
                  <c:v>272.73905999999999</c:v>
                </c:pt>
                <c:pt idx="215">
                  <c:v>250.77691199999998</c:v>
                </c:pt>
                <c:pt idx="216">
                  <c:v>250.77691199999998</c:v>
                </c:pt>
                <c:pt idx="217">
                  <c:v>250.77691199999998</c:v>
                </c:pt>
                <c:pt idx="218">
                  <c:v>250.77691199999998</c:v>
                </c:pt>
                <c:pt idx="219">
                  <c:v>250.77691199999998</c:v>
                </c:pt>
                <c:pt idx="220">
                  <c:v>250.77691199999998</c:v>
                </c:pt>
                <c:pt idx="221">
                  <c:v>250.77691199999998</c:v>
                </c:pt>
                <c:pt idx="222">
                  <c:v>250.77691199999998</c:v>
                </c:pt>
                <c:pt idx="223">
                  <c:v>250.77691199999998</c:v>
                </c:pt>
                <c:pt idx="224">
                  <c:v>250.77691199999998</c:v>
                </c:pt>
                <c:pt idx="225">
                  <c:v>250.77691199999998</c:v>
                </c:pt>
                <c:pt idx="226">
                  <c:v>250.77691199999998</c:v>
                </c:pt>
                <c:pt idx="227">
                  <c:v>250.77691199999998</c:v>
                </c:pt>
                <c:pt idx="228">
                  <c:v>250.77691199999998</c:v>
                </c:pt>
                <c:pt idx="229">
                  <c:v>250.77691199999998</c:v>
                </c:pt>
                <c:pt idx="230">
                  <c:v>250.77691199999998</c:v>
                </c:pt>
                <c:pt idx="231">
                  <c:v>250.77691199999998</c:v>
                </c:pt>
                <c:pt idx="232">
                  <c:v>250.77691199999998</c:v>
                </c:pt>
                <c:pt idx="233">
                  <c:v>250.77691199999998</c:v>
                </c:pt>
                <c:pt idx="234">
                  <c:v>250.77691199999998</c:v>
                </c:pt>
                <c:pt idx="235">
                  <c:v>250.77691199999998</c:v>
                </c:pt>
                <c:pt idx="236">
                  <c:v>250.77691199999998</c:v>
                </c:pt>
                <c:pt idx="237">
                  <c:v>227.577732</c:v>
                </c:pt>
                <c:pt idx="238">
                  <c:v>227.577732</c:v>
                </c:pt>
                <c:pt idx="239">
                  <c:v>227.577732</c:v>
                </c:pt>
                <c:pt idx="240">
                  <c:v>227.577732</c:v>
                </c:pt>
                <c:pt idx="241">
                  <c:v>227.577732</c:v>
                </c:pt>
                <c:pt idx="242">
                  <c:v>227.577732</c:v>
                </c:pt>
              </c:numCache>
            </c:numRef>
          </c:val>
          <c:smooth val="0"/>
          <c:extLst>
            <c:ext xmlns:c16="http://schemas.microsoft.com/office/drawing/2014/chart" uri="{C3380CC4-5D6E-409C-BE32-E72D297353CC}">
              <c16:uniqueId val="{00000002-E586-46AE-ADE3-DD10AB82C475}"/>
            </c:ext>
          </c:extLst>
        </c:ser>
        <c:dLbls>
          <c:showLegendKey val="0"/>
          <c:showVal val="0"/>
          <c:showCatName val="0"/>
          <c:showSerName val="0"/>
          <c:showPercent val="0"/>
          <c:showBubbleSize val="0"/>
        </c:dLbls>
        <c:smooth val="0"/>
        <c:axId val="92228992"/>
        <c:axId val="92230784"/>
      </c:lineChart>
      <c:dateAx>
        <c:axId val="92228992"/>
        <c:scaling>
          <c:orientation val="minMax"/>
        </c:scaling>
        <c:delete val="0"/>
        <c:axPos val="b"/>
        <c:numFmt formatCode="d/m/yyyy" sourceLinked="0"/>
        <c:majorTickMark val="out"/>
        <c:minorTickMark val="none"/>
        <c:tickLblPos val="nextTo"/>
        <c:crossAx val="92230784"/>
        <c:crosses val="autoZero"/>
        <c:auto val="0"/>
        <c:lblOffset val="100"/>
        <c:baseTimeUnit val="days"/>
      </c:dateAx>
      <c:valAx>
        <c:axId val="92230784"/>
        <c:scaling>
          <c:orientation val="minMax"/>
        </c:scaling>
        <c:delete val="0"/>
        <c:axPos val="l"/>
        <c:majorGridlines/>
        <c:title>
          <c:tx>
            <c:rich>
              <a:bodyPr rot="-5400000" vert="horz"/>
              <a:lstStyle/>
              <a:p>
                <a:pPr>
                  <a:defRPr/>
                </a:pPr>
                <a:r>
                  <a:rPr lang="en-US"/>
                  <a:t>US$/TM</a:t>
                </a:r>
              </a:p>
            </c:rich>
          </c:tx>
          <c:overlay val="0"/>
        </c:title>
        <c:numFmt formatCode="0.00" sourceLinked="1"/>
        <c:majorTickMark val="out"/>
        <c:minorTickMark val="none"/>
        <c:tickLblPos val="nextTo"/>
        <c:crossAx val="92228992"/>
        <c:crosses val="autoZero"/>
        <c:crossBetween val="between"/>
      </c:valAx>
    </c:plotArea>
    <c:legend>
      <c:legendPos val="b"/>
      <c:layout>
        <c:manualLayout>
          <c:xMode val="edge"/>
          <c:yMode val="edge"/>
          <c:x val="0.19241685986085241"/>
          <c:y val="0.84680044658596865"/>
          <c:w val="0.61820687319535561"/>
          <c:h val="4.1641711884459746E-2"/>
        </c:manualLayout>
      </c:layout>
      <c:overlay val="0"/>
    </c:legend>
    <c:plotVisOnly val="1"/>
    <c:dispBlanksAs val="gap"/>
    <c:showDLblsOverMax val="0"/>
  </c:chart>
  <c:txPr>
    <a:bodyPr/>
    <a:lstStyle/>
    <a:p>
      <a:pPr>
        <a:defRPr>
          <a:latin typeface="Century Gothic" pitchFamily="34" charset="0"/>
        </a:defRPr>
      </a:pPr>
      <a:endParaRPr lang="es-EC"/>
    </a:p>
  </c:txPr>
  <c:printSettings>
    <c:headerFooter/>
    <c:pageMargins b="0.7500000000000131" l="0.70000000000000062" r="0.70000000000000062" t="0.7500000000000131"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s-ES" sz="1400"/>
              <a:t>Gráfico Comparativo de Propuesta</a:t>
            </a:r>
            <a:r>
              <a:rPr lang="es-ES" sz="1400" baseline="0"/>
              <a:t> de </a:t>
            </a:r>
          </a:p>
          <a:p>
            <a:pPr>
              <a:defRPr sz="1400"/>
            </a:pPr>
            <a:r>
              <a:rPr lang="es-ES" sz="1400"/>
              <a:t>Precio FO </a:t>
            </a:r>
            <a:r>
              <a:rPr lang="es-ES" sz="1400" baseline="0"/>
              <a:t> Comercializadoras</a:t>
            </a:r>
            <a:endParaRPr lang="es-ES" sz="1400"/>
          </a:p>
        </c:rich>
      </c:tx>
      <c:overlay val="0"/>
    </c:title>
    <c:autoTitleDeleted val="0"/>
    <c:plotArea>
      <c:layout/>
      <c:barChart>
        <c:barDir val="col"/>
        <c:grouping val="clustered"/>
        <c:varyColors val="0"/>
        <c:ser>
          <c:idx val="0"/>
          <c:order val="0"/>
          <c:tx>
            <c:strRef>
              <c:f>'Graf 2016 - 2021'!$AR$89</c:f>
              <c:strCache>
                <c:ptCount val="1"/>
                <c:pt idx="0">
                  <c:v>Precio Exportacion EPP Traders (C )</c:v>
                </c:pt>
              </c:strCache>
            </c:strRef>
          </c:tx>
          <c:spPr>
            <a:solidFill>
              <a:schemeClr val="accent3"/>
            </a:solidFill>
          </c:spPr>
          <c:invertIfNegative val="0"/>
          <c:dLbls>
            <c:spPr>
              <a:noFill/>
              <a:ln>
                <a:noFill/>
              </a:ln>
              <a:effectLst/>
            </c:spPr>
            <c:txPr>
              <a:bodyPr/>
              <a:lstStyle/>
              <a:p>
                <a:pPr>
                  <a:defRPr b="1"/>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'Graf 2016 - 2021'!$AQ$90:$AQ$93</c:f>
              <c:strCache>
                <c:ptCount val="4"/>
                <c:pt idx="0">
                  <c:v>26 agos-1 sept</c:v>
                </c:pt>
                <c:pt idx="1">
                  <c:v>9-15 septiembre</c:v>
                </c:pt>
                <c:pt idx="2">
                  <c:v>16-22 septiembre</c:v>
                </c:pt>
                <c:pt idx="3">
                  <c:v>23-29 septiembre</c:v>
                </c:pt>
              </c:strCache>
            </c:strRef>
          </c:cat>
          <c:val>
            <c:numRef>
              <c:f>'Graf 2016 - 2021'!$AR$90:$AR$93</c:f>
              <c:numCache>
                <c:formatCode>0</c:formatCode>
                <c:ptCount val="4"/>
                <c:pt idx="0">
                  <c:v>415.04599211563732</c:v>
                </c:pt>
                <c:pt idx="1">
                  <c:v>417.14848883048614</c:v>
                </c:pt>
                <c:pt idx="2">
                  <c:v>415.50591327201045</c:v>
                </c:pt>
                <c:pt idx="3">
                  <c:v>429.43495400788436</c:v>
                </c:pt>
              </c:numCache>
            </c:numRef>
          </c:val>
          <c:extLst>
            <c:ext xmlns:c16="http://schemas.microsoft.com/office/drawing/2014/chart" uri="{C3380CC4-5D6E-409C-BE32-E72D297353CC}">
              <c16:uniqueId val="{00000000-6551-448D-8D46-9469DAD629E5}"/>
            </c:ext>
          </c:extLst>
        </c:ser>
        <c:ser>
          <c:idx val="1"/>
          <c:order val="1"/>
          <c:tx>
            <c:strRef>
              <c:f>'Graf 2016 - 2021'!$AS$89</c:f>
              <c:strCache>
                <c:ptCount val="1"/>
                <c:pt idx="0">
                  <c:v>Precio Exportacion Propuesta EPP (D)</c:v>
                </c:pt>
              </c:strCache>
            </c:strRef>
          </c:tx>
          <c:spPr>
            <a:solidFill>
              <a:schemeClr val="accent5"/>
            </a:solidFill>
          </c:spPr>
          <c:invertIfNegative val="0"/>
          <c:dLbls>
            <c:spPr>
              <a:noFill/>
              <a:ln>
                <a:noFill/>
              </a:ln>
              <a:effectLst/>
            </c:spPr>
            <c:txPr>
              <a:bodyPr/>
              <a:lstStyle/>
              <a:p>
                <a:pPr>
                  <a:defRPr b="1"/>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'Graf 2016 - 2021'!$AQ$90:$AQ$93</c:f>
              <c:strCache>
                <c:ptCount val="4"/>
                <c:pt idx="0">
                  <c:v>26 agos-1 sept</c:v>
                </c:pt>
                <c:pt idx="1">
                  <c:v>9-15 septiembre</c:v>
                </c:pt>
                <c:pt idx="2">
                  <c:v>16-22 septiembre</c:v>
                </c:pt>
                <c:pt idx="3">
                  <c:v>23-29 septiembre</c:v>
                </c:pt>
              </c:strCache>
            </c:strRef>
          </c:cat>
          <c:val>
            <c:numRef>
              <c:f>'Graf 2016 - 2021'!$AS$90:$AS$93</c:f>
              <c:numCache>
                <c:formatCode>0</c:formatCode>
                <c:ptCount val="4"/>
                <c:pt idx="0">
                  <c:v>464.85151116951386</c:v>
                </c:pt>
                <c:pt idx="1">
                  <c:v>467.20630749014452</c:v>
                </c:pt>
                <c:pt idx="2">
                  <c:v>465.36662286465173</c:v>
                </c:pt>
                <c:pt idx="3">
                  <c:v>480.9671484888305</c:v>
                </c:pt>
              </c:numCache>
            </c:numRef>
          </c:val>
          <c:extLst>
            <c:ext xmlns:c16="http://schemas.microsoft.com/office/drawing/2014/chart" uri="{C3380CC4-5D6E-409C-BE32-E72D297353CC}">
              <c16:uniqueId val="{00000001-6551-448D-8D46-9469DAD629E5}"/>
            </c:ext>
          </c:extLst>
        </c:ser>
        <c:ser>
          <c:idx val="2"/>
          <c:order val="2"/>
          <c:tx>
            <c:strRef>
              <c:f>'Graf 2016 - 2021'!$AT$89</c:f>
              <c:strCache>
                <c:ptCount val="1"/>
                <c:pt idx="0">
                  <c:v>Precio Propuesta Comercializadoras (E )</c:v>
                </c:pt>
              </c:strCache>
            </c:strRef>
          </c:tx>
          <c:spPr>
            <a:solidFill>
              <a:srgbClr val="002060"/>
            </a:solidFill>
          </c:spPr>
          <c:invertIfNegative val="0"/>
          <c:dLbls>
            <c:spPr>
              <a:noFill/>
              <a:ln>
                <a:noFill/>
              </a:ln>
              <a:effectLst/>
            </c:spPr>
            <c:txPr>
              <a:bodyPr/>
              <a:lstStyle/>
              <a:p>
                <a:pPr>
                  <a:defRPr b="1"/>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'Graf 2016 - 2021'!$AQ$90:$AQ$93</c:f>
              <c:strCache>
                <c:ptCount val="4"/>
                <c:pt idx="0">
                  <c:v>26 agos-1 sept</c:v>
                </c:pt>
                <c:pt idx="1">
                  <c:v>9-15 septiembre</c:v>
                </c:pt>
                <c:pt idx="2">
                  <c:v>16-22 septiembre</c:v>
                </c:pt>
                <c:pt idx="3">
                  <c:v>23-29 septiembre</c:v>
                </c:pt>
              </c:strCache>
            </c:strRef>
          </c:cat>
          <c:val>
            <c:numRef>
              <c:f>'Graf 2016 - 2021'!$AT$90:$AT$93</c:f>
              <c:numCache>
                <c:formatCode>0</c:formatCode>
                <c:ptCount val="4"/>
                <c:pt idx="0">
                  <c:v>415.04599211563732</c:v>
                </c:pt>
                <c:pt idx="1">
                  <c:v>417.14848883048614</c:v>
                </c:pt>
                <c:pt idx="2">
                  <c:v>415.50591327201045</c:v>
                </c:pt>
                <c:pt idx="3">
                  <c:v>429.43495400788436</c:v>
                </c:pt>
              </c:numCache>
            </c:numRef>
          </c:val>
          <c:extLst>
            <c:ext xmlns:c16="http://schemas.microsoft.com/office/drawing/2014/chart" uri="{C3380CC4-5D6E-409C-BE32-E72D297353CC}">
              <c16:uniqueId val="{00000002-6551-448D-8D46-9469DAD629E5}"/>
            </c:ext>
          </c:extLst>
        </c:ser>
        <c:dLbls>
          <c:showLegendKey val="0"/>
          <c:showVal val="1"/>
          <c:showCatName val="0"/>
          <c:showSerName val="0"/>
          <c:showPercent val="0"/>
          <c:showBubbleSize val="0"/>
        </c:dLbls>
        <c:gapWidth val="150"/>
        <c:axId val="92266496"/>
        <c:axId val="92268032"/>
      </c:barChart>
      <c:catAx>
        <c:axId val="92266496"/>
        <c:scaling>
          <c:orientation val="minMax"/>
        </c:scaling>
        <c:delete val="0"/>
        <c:axPos val="b"/>
        <c:numFmt formatCode="General" sourceLinked="1"/>
        <c:majorTickMark val="out"/>
        <c:minorTickMark val="none"/>
        <c:tickLblPos val="nextTo"/>
        <c:crossAx val="92268032"/>
        <c:crosses val="autoZero"/>
        <c:auto val="1"/>
        <c:lblAlgn val="ctr"/>
        <c:lblOffset val="100"/>
        <c:noMultiLvlLbl val="0"/>
      </c:catAx>
      <c:valAx>
        <c:axId val="92268032"/>
        <c:scaling>
          <c:orientation val="minMax"/>
        </c:scaling>
        <c:delete val="1"/>
        <c:axPos val="l"/>
        <c:numFmt formatCode="0" sourceLinked="1"/>
        <c:majorTickMark val="out"/>
        <c:minorTickMark val="none"/>
        <c:tickLblPos val="nextTo"/>
        <c:crossAx val="92266496"/>
        <c:crosses val="autoZero"/>
        <c:crossBetween val="between"/>
      </c:valAx>
    </c:plotArea>
    <c:legend>
      <c:legendPos val="b"/>
      <c:overlay val="0"/>
    </c:legend>
    <c:plotVisOnly val="1"/>
    <c:dispBlanksAs val="gap"/>
    <c:showDLblsOverMax val="0"/>
  </c:chart>
  <c:txPr>
    <a:bodyPr/>
    <a:lstStyle/>
    <a:p>
      <a:pPr>
        <a:defRPr>
          <a:latin typeface="Century Gothic" pitchFamily="34" charset="0"/>
        </a:defRPr>
      </a:pPr>
      <a:endParaRPr lang="es-EC"/>
    </a:p>
  </c:txPr>
  <c:printSettings>
    <c:headerFooter/>
    <c:pageMargins b="0.75000000000000178" l="0.70000000000000062" r="0.70000000000000062" t="0.75000000000000178"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sz="1100"/>
            </a:pPr>
            <a:r>
              <a:rPr lang="en-US" sz="1200"/>
              <a:t>Gráfico Comparativo de Precios</a:t>
            </a:r>
            <a:r>
              <a:rPr lang="en-US" sz="1200" baseline="0"/>
              <a:t> del FO EP Petroecuador</a:t>
            </a:r>
            <a:endParaRPr lang="en-US" sz="1200"/>
          </a:p>
          <a:p>
            <a:pPr algn="ctr">
              <a:defRPr sz="1100"/>
            </a:pPr>
            <a:r>
              <a:rPr lang="en-US" sz="1200"/>
              <a:t>Enero 2016 a-</a:t>
            </a:r>
            <a:r>
              <a:rPr lang="en-US" sz="1200" baseline="0"/>
              <a:t> Noviembre </a:t>
            </a:r>
            <a:r>
              <a:rPr lang="en-US" sz="1200"/>
              <a:t>2021</a:t>
            </a:r>
          </a:p>
        </c:rich>
      </c:tx>
      <c:layout>
        <c:manualLayout>
          <c:xMode val="edge"/>
          <c:yMode val="edge"/>
          <c:x val="0.345743105541789"/>
          <c:y val="5.2187007723491122E-2"/>
        </c:manualLayout>
      </c:layout>
      <c:overlay val="0"/>
    </c:title>
    <c:autoTitleDeleted val="0"/>
    <c:plotArea>
      <c:layout>
        <c:manualLayout>
          <c:layoutTarget val="inner"/>
          <c:xMode val="edge"/>
          <c:yMode val="edge"/>
          <c:x val="7.6662908680947009E-2"/>
          <c:y val="0.22328244274809322"/>
          <c:w val="0.90078917700112771"/>
          <c:h val="0.51335877862595358"/>
        </c:manualLayout>
      </c:layout>
      <c:lineChart>
        <c:grouping val="standard"/>
        <c:varyColors val="0"/>
        <c:ser>
          <c:idx val="1"/>
          <c:order val="0"/>
          <c:tx>
            <c:v>Precio Exportacion EPP USGC HSFO con IVA</c:v>
          </c:tx>
          <c:spPr>
            <a:ln w="28575">
              <a:solidFill>
                <a:schemeClr val="accent3"/>
              </a:solidFill>
              <a:prstDash val="solid"/>
            </a:ln>
          </c:spPr>
          <c:marker>
            <c:symbol val="none"/>
          </c:marker>
          <c:cat>
            <c:numRef>
              <c:f>Fuel!$C$184:$C$1697</c:f>
              <c:numCache>
                <c:formatCode>m/d/yyyy</c:formatCode>
                <c:ptCount val="1514"/>
                <c:pt idx="0">
                  <c:v>44546</c:v>
                </c:pt>
                <c:pt idx="1">
                  <c:v>44545</c:v>
                </c:pt>
                <c:pt idx="2">
                  <c:v>44544</c:v>
                </c:pt>
                <c:pt idx="3">
                  <c:v>44543</c:v>
                </c:pt>
                <c:pt idx="4">
                  <c:v>44540</c:v>
                </c:pt>
                <c:pt idx="5">
                  <c:v>44539</c:v>
                </c:pt>
                <c:pt idx="6">
                  <c:v>44538</c:v>
                </c:pt>
                <c:pt idx="7">
                  <c:v>44537</c:v>
                </c:pt>
                <c:pt idx="8">
                  <c:v>44536</c:v>
                </c:pt>
                <c:pt idx="9">
                  <c:v>44533</c:v>
                </c:pt>
                <c:pt idx="10">
                  <c:v>44532</c:v>
                </c:pt>
                <c:pt idx="11">
                  <c:v>44531</c:v>
                </c:pt>
                <c:pt idx="12">
                  <c:v>44530</c:v>
                </c:pt>
                <c:pt idx="13">
                  <c:v>44529</c:v>
                </c:pt>
                <c:pt idx="14">
                  <c:v>44524</c:v>
                </c:pt>
                <c:pt idx="15">
                  <c:v>44523</c:v>
                </c:pt>
                <c:pt idx="16">
                  <c:v>44522</c:v>
                </c:pt>
                <c:pt idx="17">
                  <c:v>44519</c:v>
                </c:pt>
                <c:pt idx="18">
                  <c:v>44518</c:v>
                </c:pt>
                <c:pt idx="19">
                  <c:v>44517</c:v>
                </c:pt>
                <c:pt idx="20">
                  <c:v>44516</c:v>
                </c:pt>
                <c:pt idx="21">
                  <c:v>44515</c:v>
                </c:pt>
                <c:pt idx="22">
                  <c:v>44512</c:v>
                </c:pt>
                <c:pt idx="23">
                  <c:v>44511</c:v>
                </c:pt>
                <c:pt idx="24">
                  <c:v>44510</c:v>
                </c:pt>
                <c:pt idx="25">
                  <c:v>44509</c:v>
                </c:pt>
                <c:pt idx="26">
                  <c:v>44508</c:v>
                </c:pt>
                <c:pt idx="27">
                  <c:v>44505</c:v>
                </c:pt>
                <c:pt idx="28">
                  <c:v>44504</c:v>
                </c:pt>
                <c:pt idx="29">
                  <c:v>44503</c:v>
                </c:pt>
                <c:pt idx="30">
                  <c:v>44502</c:v>
                </c:pt>
                <c:pt idx="31">
                  <c:v>44501</c:v>
                </c:pt>
                <c:pt idx="32">
                  <c:v>44498</c:v>
                </c:pt>
                <c:pt idx="33">
                  <c:v>44497</c:v>
                </c:pt>
                <c:pt idx="34">
                  <c:v>44496</c:v>
                </c:pt>
                <c:pt idx="35">
                  <c:v>44495</c:v>
                </c:pt>
                <c:pt idx="36">
                  <c:v>44494</c:v>
                </c:pt>
                <c:pt idx="37">
                  <c:v>44491</c:v>
                </c:pt>
                <c:pt idx="38">
                  <c:v>44490</c:v>
                </c:pt>
                <c:pt idx="39">
                  <c:v>44489</c:v>
                </c:pt>
                <c:pt idx="40">
                  <c:v>44488</c:v>
                </c:pt>
                <c:pt idx="41">
                  <c:v>44487</c:v>
                </c:pt>
                <c:pt idx="42">
                  <c:v>44484</c:v>
                </c:pt>
                <c:pt idx="43">
                  <c:v>44483</c:v>
                </c:pt>
                <c:pt idx="44">
                  <c:v>44482</c:v>
                </c:pt>
                <c:pt idx="45">
                  <c:v>44481</c:v>
                </c:pt>
                <c:pt idx="46">
                  <c:v>44480</c:v>
                </c:pt>
                <c:pt idx="47">
                  <c:v>44477</c:v>
                </c:pt>
                <c:pt idx="48">
                  <c:v>44476</c:v>
                </c:pt>
                <c:pt idx="49">
                  <c:v>44475</c:v>
                </c:pt>
                <c:pt idx="50">
                  <c:v>44474</c:v>
                </c:pt>
                <c:pt idx="51">
                  <c:v>44473</c:v>
                </c:pt>
                <c:pt idx="52">
                  <c:v>44470</c:v>
                </c:pt>
                <c:pt idx="53">
                  <c:v>44469</c:v>
                </c:pt>
                <c:pt idx="54">
                  <c:v>44468</c:v>
                </c:pt>
                <c:pt idx="55">
                  <c:v>44467</c:v>
                </c:pt>
                <c:pt idx="56">
                  <c:v>44464</c:v>
                </c:pt>
                <c:pt idx="57">
                  <c:v>44463</c:v>
                </c:pt>
                <c:pt idx="58">
                  <c:v>44462</c:v>
                </c:pt>
                <c:pt idx="59">
                  <c:v>44461</c:v>
                </c:pt>
                <c:pt idx="60">
                  <c:v>44460</c:v>
                </c:pt>
                <c:pt idx="61">
                  <c:v>44459</c:v>
                </c:pt>
                <c:pt idx="62">
                  <c:v>44456</c:v>
                </c:pt>
                <c:pt idx="63">
                  <c:v>44455</c:v>
                </c:pt>
                <c:pt idx="64">
                  <c:v>44454</c:v>
                </c:pt>
                <c:pt idx="65">
                  <c:v>44453</c:v>
                </c:pt>
                <c:pt idx="66">
                  <c:v>44452</c:v>
                </c:pt>
                <c:pt idx="67">
                  <c:v>44449</c:v>
                </c:pt>
                <c:pt idx="68">
                  <c:v>44448</c:v>
                </c:pt>
                <c:pt idx="69">
                  <c:v>44447</c:v>
                </c:pt>
                <c:pt idx="70">
                  <c:v>44446</c:v>
                </c:pt>
                <c:pt idx="71">
                  <c:v>44445</c:v>
                </c:pt>
                <c:pt idx="72">
                  <c:v>44442</c:v>
                </c:pt>
                <c:pt idx="73">
                  <c:v>44441</c:v>
                </c:pt>
                <c:pt idx="74">
                  <c:v>44440</c:v>
                </c:pt>
                <c:pt idx="75">
                  <c:v>44439</c:v>
                </c:pt>
                <c:pt idx="76">
                  <c:v>44438</c:v>
                </c:pt>
                <c:pt idx="77">
                  <c:v>44435</c:v>
                </c:pt>
                <c:pt idx="78">
                  <c:v>44434</c:v>
                </c:pt>
                <c:pt idx="79">
                  <c:v>44433</c:v>
                </c:pt>
                <c:pt idx="80">
                  <c:v>44432</c:v>
                </c:pt>
                <c:pt idx="81">
                  <c:v>44431</c:v>
                </c:pt>
                <c:pt idx="82">
                  <c:v>44428</c:v>
                </c:pt>
                <c:pt idx="83">
                  <c:v>44427</c:v>
                </c:pt>
                <c:pt idx="84">
                  <c:v>44426</c:v>
                </c:pt>
                <c:pt idx="85">
                  <c:v>44425</c:v>
                </c:pt>
                <c:pt idx="86">
                  <c:v>44424</c:v>
                </c:pt>
                <c:pt idx="87">
                  <c:v>44421</c:v>
                </c:pt>
                <c:pt idx="88">
                  <c:v>44420</c:v>
                </c:pt>
                <c:pt idx="89">
                  <c:v>44419</c:v>
                </c:pt>
                <c:pt idx="90">
                  <c:v>44418</c:v>
                </c:pt>
                <c:pt idx="91">
                  <c:v>44417</c:v>
                </c:pt>
                <c:pt idx="92">
                  <c:v>44414</c:v>
                </c:pt>
                <c:pt idx="93">
                  <c:v>44413</c:v>
                </c:pt>
                <c:pt idx="94">
                  <c:v>44412</c:v>
                </c:pt>
                <c:pt idx="95">
                  <c:v>44411</c:v>
                </c:pt>
                <c:pt idx="96">
                  <c:v>44410</c:v>
                </c:pt>
                <c:pt idx="97">
                  <c:v>44407</c:v>
                </c:pt>
                <c:pt idx="98">
                  <c:v>44406</c:v>
                </c:pt>
                <c:pt idx="99">
                  <c:v>44405</c:v>
                </c:pt>
                <c:pt idx="100">
                  <c:v>44404</c:v>
                </c:pt>
                <c:pt idx="101">
                  <c:v>44403</c:v>
                </c:pt>
                <c:pt idx="102">
                  <c:v>44400</c:v>
                </c:pt>
                <c:pt idx="103">
                  <c:v>44399</c:v>
                </c:pt>
                <c:pt idx="104">
                  <c:v>44398</c:v>
                </c:pt>
                <c:pt idx="105">
                  <c:v>44397</c:v>
                </c:pt>
                <c:pt idx="106">
                  <c:v>44396</c:v>
                </c:pt>
                <c:pt idx="107">
                  <c:v>44393</c:v>
                </c:pt>
                <c:pt idx="108">
                  <c:v>44392</c:v>
                </c:pt>
                <c:pt idx="109">
                  <c:v>44391</c:v>
                </c:pt>
                <c:pt idx="110">
                  <c:v>44390</c:v>
                </c:pt>
                <c:pt idx="111">
                  <c:v>44389</c:v>
                </c:pt>
                <c:pt idx="112">
                  <c:v>44386</c:v>
                </c:pt>
                <c:pt idx="113">
                  <c:v>44385</c:v>
                </c:pt>
                <c:pt idx="114">
                  <c:v>44384</c:v>
                </c:pt>
                <c:pt idx="115">
                  <c:v>44383</c:v>
                </c:pt>
                <c:pt idx="116">
                  <c:v>44382</c:v>
                </c:pt>
                <c:pt idx="117">
                  <c:v>44379</c:v>
                </c:pt>
                <c:pt idx="118">
                  <c:v>44378</c:v>
                </c:pt>
                <c:pt idx="119">
                  <c:v>44377</c:v>
                </c:pt>
                <c:pt idx="120">
                  <c:v>44376</c:v>
                </c:pt>
                <c:pt idx="121">
                  <c:v>44375</c:v>
                </c:pt>
                <c:pt idx="122">
                  <c:v>44372</c:v>
                </c:pt>
                <c:pt idx="123">
                  <c:v>44371</c:v>
                </c:pt>
                <c:pt idx="124">
                  <c:v>44370</c:v>
                </c:pt>
                <c:pt idx="125">
                  <c:v>44369</c:v>
                </c:pt>
                <c:pt idx="126">
                  <c:v>44368</c:v>
                </c:pt>
                <c:pt idx="127">
                  <c:v>44365</c:v>
                </c:pt>
                <c:pt idx="128">
                  <c:v>44364</c:v>
                </c:pt>
                <c:pt idx="129">
                  <c:v>44363</c:v>
                </c:pt>
                <c:pt idx="130">
                  <c:v>44362</c:v>
                </c:pt>
                <c:pt idx="131">
                  <c:v>44361</c:v>
                </c:pt>
                <c:pt idx="132">
                  <c:v>44358</c:v>
                </c:pt>
                <c:pt idx="133">
                  <c:v>44357</c:v>
                </c:pt>
                <c:pt idx="134">
                  <c:v>44350</c:v>
                </c:pt>
                <c:pt idx="135">
                  <c:v>44349</c:v>
                </c:pt>
                <c:pt idx="136">
                  <c:v>44348</c:v>
                </c:pt>
                <c:pt idx="137">
                  <c:v>44347</c:v>
                </c:pt>
                <c:pt idx="138">
                  <c:v>44344</c:v>
                </c:pt>
                <c:pt idx="139">
                  <c:v>44343</c:v>
                </c:pt>
                <c:pt idx="140">
                  <c:v>44342</c:v>
                </c:pt>
                <c:pt idx="141">
                  <c:v>44341</c:v>
                </c:pt>
                <c:pt idx="142">
                  <c:v>44340</c:v>
                </c:pt>
                <c:pt idx="143">
                  <c:v>44337</c:v>
                </c:pt>
                <c:pt idx="144">
                  <c:v>44336</c:v>
                </c:pt>
                <c:pt idx="145">
                  <c:v>44335</c:v>
                </c:pt>
                <c:pt idx="146">
                  <c:v>44334</c:v>
                </c:pt>
                <c:pt idx="147">
                  <c:v>44333</c:v>
                </c:pt>
                <c:pt idx="148">
                  <c:v>44330</c:v>
                </c:pt>
                <c:pt idx="149">
                  <c:v>44329</c:v>
                </c:pt>
                <c:pt idx="150">
                  <c:v>44328</c:v>
                </c:pt>
                <c:pt idx="151">
                  <c:v>44327</c:v>
                </c:pt>
                <c:pt idx="152">
                  <c:v>44326</c:v>
                </c:pt>
                <c:pt idx="153">
                  <c:v>44323</c:v>
                </c:pt>
                <c:pt idx="154">
                  <c:v>44322</c:v>
                </c:pt>
                <c:pt idx="155">
                  <c:v>44321</c:v>
                </c:pt>
                <c:pt idx="156">
                  <c:v>44320</c:v>
                </c:pt>
                <c:pt idx="157">
                  <c:v>44319</c:v>
                </c:pt>
                <c:pt idx="158">
                  <c:v>44316</c:v>
                </c:pt>
                <c:pt idx="159">
                  <c:v>44315</c:v>
                </c:pt>
                <c:pt idx="160">
                  <c:v>44314</c:v>
                </c:pt>
                <c:pt idx="161">
                  <c:v>44313</c:v>
                </c:pt>
                <c:pt idx="162">
                  <c:v>44312</c:v>
                </c:pt>
                <c:pt idx="163">
                  <c:v>44309</c:v>
                </c:pt>
                <c:pt idx="164">
                  <c:v>44308</c:v>
                </c:pt>
                <c:pt idx="165">
                  <c:v>44307</c:v>
                </c:pt>
                <c:pt idx="166">
                  <c:v>44306</c:v>
                </c:pt>
                <c:pt idx="167">
                  <c:v>44305</c:v>
                </c:pt>
                <c:pt idx="168">
                  <c:v>44302</c:v>
                </c:pt>
                <c:pt idx="169">
                  <c:v>44301</c:v>
                </c:pt>
                <c:pt idx="170">
                  <c:v>44300</c:v>
                </c:pt>
                <c:pt idx="171">
                  <c:v>44299</c:v>
                </c:pt>
                <c:pt idx="172">
                  <c:v>44298</c:v>
                </c:pt>
                <c:pt idx="173">
                  <c:v>44295</c:v>
                </c:pt>
                <c:pt idx="174">
                  <c:v>44294</c:v>
                </c:pt>
                <c:pt idx="175">
                  <c:v>44293</c:v>
                </c:pt>
                <c:pt idx="176">
                  <c:v>44292</c:v>
                </c:pt>
                <c:pt idx="177">
                  <c:v>44291</c:v>
                </c:pt>
                <c:pt idx="178">
                  <c:v>44288</c:v>
                </c:pt>
                <c:pt idx="179">
                  <c:v>44287</c:v>
                </c:pt>
                <c:pt idx="180">
                  <c:v>44286</c:v>
                </c:pt>
                <c:pt idx="181">
                  <c:v>44285</c:v>
                </c:pt>
                <c:pt idx="182">
                  <c:v>44284</c:v>
                </c:pt>
                <c:pt idx="183">
                  <c:v>44281</c:v>
                </c:pt>
                <c:pt idx="184">
                  <c:v>44280</c:v>
                </c:pt>
                <c:pt idx="185">
                  <c:v>44279</c:v>
                </c:pt>
                <c:pt idx="186">
                  <c:v>44278</c:v>
                </c:pt>
                <c:pt idx="187">
                  <c:v>44277</c:v>
                </c:pt>
                <c:pt idx="188">
                  <c:v>44274</c:v>
                </c:pt>
                <c:pt idx="189">
                  <c:v>44273</c:v>
                </c:pt>
                <c:pt idx="190">
                  <c:v>44272</c:v>
                </c:pt>
                <c:pt idx="191">
                  <c:v>44271</c:v>
                </c:pt>
                <c:pt idx="192">
                  <c:v>44270</c:v>
                </c:pt>
                <c:pt idx="193">
                  <c:v>44267</c:v>
                </c:pt>
                <c:pt idx="194">
                  <c:v>44266</c:v>
                </c:pt>
                <c:pt idx="195">
                  <c:v>44265</c:v>
                </c:pt>
                <c:pt idx="196">
                  <c:v>44264</c:v>
                </c:pt>
                <c:pt idx="197">
                  <c:v>44263</c:v>
                </c:pt>
                <c:pt idx="198">
                  <c:v>44260</c:v>
                </c:pt>
                <c:pt idx="199">
                  <c:v>44259</c:v>
                </c:pt>
                <c:pt idx="200">
                  <c:v>44258</c:v>
                </c:pt>
                <c:pt idx="201">
                  <c:v>44257</c:v>
                </c:pt>
                <c:pt idx="202">
                  <c:v>44256</c:v>
                </c:pt>
                <c:pt idx="203">
                  <c:v>44253</c:v>
                </c:pt>
                <c:pt idx="204">
                  <c:v>44252</c:v>
                </c:pt>
                <c:pt idx="205">
                  <c:v>44251</c:v>
                </c:pt>
                <c:pt idx="206">
                  <c:v>44250</c:v>
                </c:pt>
                <c:pt idx="207">
                  <c:v>44249</c:v>
                </c:pt>
                <c:pt idx="208">
                  <c:v>44246</c:v>
                </c:pt>
                <c:pt idx="209">
                  <c:v>44245</c:v>
                </c:pt>
                <c:pt idx="210">
                  <c:v>44244</c:v>
                </c:pt>
                <c:pt idx="211">
                  <c:v>44243</c:v>
                </c:pt>
                <c:pt idx="212">
                  <c:v>44242</c:v>
                </c:pt>
                <c:pt idx="213">
                  <c:v>44239</c:v>
                </c:pt>
                <c:pt idx="214">
                  <c:v>44238</c:v>
                </c:pt>
                <c:pt idx="215">
                  <c:v>44237</c:v>
                </c:pt>
                <c:pt idx="216">
                  <c:v>44236</c:v>
                </c:pt>
                <c:pt idx="217">
                  <c:v>44235</c:v>
                </c:pt>
                <c:pt idx="218">
                  <c:v>44232</c:v>
                </c:pt>
                <c:pt idx="219">
                  <c:v>44231</c:v>
                </c:pt>
                <c:pt idx="220">
                  <c:v>44230</c:v>
                </c:pt>
                <c:pt idx="221">
                  <c:v>44229</c:v>
                </c:pt>
                <c:pt idx="222">
                  <c:v>44228</c:v>
                </c:pt>
                <c:pt idx="223">
                  <c:v>44225</c:v>
                </c:pt>
                <c:pt idx="224">
                  <c:v>44224</c:v>
                </c:pt>
                <c:pt idx="225">
                  <c:v>44223</c:v>
                </c:pt>
                <c:pt idx="226">
                  <c:v>44222</c:v>
                </c:pt>
                <c:pt idx="227">
                  <c:v>44221</c:v>
                </c:pt>
                <c:pt idx="228">
                  <c:v>44218</c:v>
                </c:pt>
                <c:pt idx="229">
                  <c:v>44217</c:v>
                </c:pt>
                <c:pt idx="230">
                  <c:v>44216</c:v>
                </c:pt>
                <c:pt idx="231">
                  <c:v>44215</c:v>
                </c:pt>
                <c:pt idx="232">
                  <c:v>44214</c:v>
                </c:pt>
                <c:pt idx="233">
                  <c:v>44211</c:v>
                </c:pt>
                <c:pt idx="234">
                  <c:v>44210</c:v>
                </c:pt>
                <c:pt idx="235">
                  <c:v>44209</c:v>
                </c:pt>
                <c:pt idx="236">
                  <c:v>44208</c:v>
                </c:pt>
                <c:pt idx="237">
                  <c:v>44207</c:v>
                </c:pt>
                <c:pt idx="238">
                  <c:v>44204</c:v>
                </c:pt>
                <c:pt idx="239">
                  <c:v>44203</c:v>
                </c:pt>
                <c:pt idx="240">
                  <c:v>44202</c:v>
                </c:pt>
                <c:pt idx="241">
                  <c:v>44201</c:v>
                </c:pt>
                <c:pt idx="242">
                  <c:v>44200</c:v>
                </c:pt>
                <c:pt idx="243">
                  <c:v>44196</c:v>
                </c:pt>
                <c:pt idx="244">
                  <c:v>44195</c:v>
                </c:pt>
                <c:pt idx="245">
                  <c:v>44194</c:v>
                </c:pt>
                <c:pt idx="246">
                  <c:v>44193</c:v>
                </c:pt>
                <c:pt idx="247">
                  <c:v>44189</c:v>
                </c:pt>
                <c:pt idx="248">
                  <c:v>44188</c:v>
                </c:pt>
                <c:pt idx="249">
                  <c:v>44187</c:v>
                </c:pt>
                <c:pt idx="250">
                  <c:v>44186</c:v>
                </c:pt>
                <c:pt idx="251">
                  <c:v>44183</c:v>
                </c:pt>
                <c:pt idx="252">
                  <c:v>44182</c:v>
                </c:pt>
                <c:pt idx="253">
                  <c:v>44181</c:v>
                </c:pt>
                <c:pt idx="254">
                  <c:v>44180</c:v>
                </c:pt>
                <c:pt idx="255">
                  <c:v>44179</c:v>
                </c:pt>
                <c:pt idx="256">
                  <c:v>44176</c:v>
                </c:pt>
                <c:pt idx="257">
                  <c:v>44175</c:v>
                </c:pt>
                <c:pt idx="258">
                  <c:v>44174</c:v>
                </c:pt>
                <c:pt idx="259">
                  <c:v>44173</c:v>
                </c:pt>
                <c:pt idx="260">
                  <c:v>44172</c:v>
                </c:pt>
                <c:pt idx="261">
                  <c:v>44169</c:v>
                </c:pt>
                <c:pt idx="262">
                  <c:v>44168</c:v>
                </c:pt>
                <c:pt idx="263">
                  <c:v>44167</c:v>
                </c:pt>
                <c:pt idx="264">
                  <c:v>44166</c:v>
                </c:pt>
                <c:pt idx="265">
                  <c:v>44165</c:v>
                </c:pt>
                <c:pt idx="266">
                  <c:v>44162</c:v>
                </c:pt>
                <c:pt idx="267">
                  <c:v>44161</c:v>
                </c:pt>
                <c:pt idx="268">
                  <c:v>44160</c:v>
                </c:pt>
                <c:pt idx="269">
                  <c:v>44159</c:v>
                </c:pt>
                <c:pt idx="270">
                  <c:v>44158</c:v>
                </c:pt>
                <c:pt idx="271">
                  <c:v>44155</c:v>
                </c:pt>
                <c:pt idx="272">
                  <c:v>44154</c:v>
                </c:pt>
                <c:pt idx="273">
                  <c:v>44153</c:v>
                </c:pt>
                <c:pt idx="274">
                  <c:v>44152</c:v>
                </c:pt>
                <c:pt idx="275">
                  <c:v>44151</c:v>
                </c:pt>
                <c:pt idx="276">
                  <c:v>44148</c:v>
                </c:pt>
                <c:pt idx="277">
                  <c:v>44147</c:v>
                </c:pt>
                <c:pt idx="278">
                  <c:v>44146</c:v>
                </c:pt>
                <c:pt idx="279">
                  <c:v>44145</c:v>
                </c:pt>
                <c:pt idx="280">
                  <c:v>44144</c:v>
                </c:pt>
                <c:pt idx="281">
                  <c:v>44141</c:v>
                </c:pt>
                <c:pt idx="282">
                  <c:v>44140</c:v>
                </c:pt>
                <c:pt idx="283">
                  <c:v>44139</c:v>
                </c:pt>
                <c:pt idx="284">
                  <c:v>44138</c:v>
                </c:pt>
                <c:pt idx="285">
                  <c:v>44137</c:v>
                </c:pt>
                <c:pt idx="286">
                  <c:v>44134</c:v>
                </c:pt>
                <c:pt idx="287">
                  <c:v>44133</c:v>
                </c:pt>
                <c:pt idx="288">
                  <c:v>44132</c:v>
                </c:pt>
                <c:pt idx="289">
                  <c:v>44131</c:v>
                </c:pt>
                <c:pt idx="290">
                  <c:v>44130</c:v>
                </c:pt>
                <c:pt idx="291">
                  <c:v>44127</c:v>
                </c:pt>
                <c:pt idx="292">
                  <c:v>44126</c:v>
                </c:pt>
                <c:pt idx="293">
                  <c:v>44125</c:v>
                </c:pt>
                <c:pt idx="294">
                  <c:v>44124</c:v>
                </c:pt>
                <c:pt idx="295">
                  <c:v>44123</c:v>
                </c:pt>
                <c:pt idx="296">
                  <c:v>44120</c:v>
                </c:pt>
                <c:pt idx="297">
                  <c:v>44119</c:v>
                </c:pt>
                <c:pt idx="298">
                  <c:v>44118</c:v>
                </c:pt>
                <c:pt idx="299">
                  <c:v>44117</c:v>
                </c:pt>
                <c:pt idx="300">
                  <c:v>44116</c:v>
                </c:pt>
                <c:pt idx="301">
                  <c:v>44113</c:v>
                </c:pt>
                <c:pt idx="302">
                  <c:v>44112</c:v>
                </c:pt>
                <c:pt idx="303">
                  <c:v>44111</c:v>
                </c:pt>
                <c:pt idx="304">
                  <c:v>44110</c:v>
                </c:pt>
                <c:pt idx="305">
                  <c:v>44109</c:v>
                </c:pt>
                <c:pt idx="306">
                  <c:v>44106</c:v>
                </c:pt>
                <c:pt idx="307">
                  <c:v>44105</c:v>
                </c:pt>
                <c:pt idx="308">
                  <c:v>44104</c:v>
                </c:pt>
                <c:pt idx="309">
                  <c:v>44103</c:v>
                </c:pt>
                <c:pt idx="310">
                  <c:v>44102</c:v>
                </c:pt>
                <c:pt idx="311">
                  <c:v>44099</c:v>
                </c:pt>
                <c:pt idx="312">
                  <c:v>44098</c:v>
                </c:pt>
                <c:pt idx="313">
                  <c:v>44097</c:v>
                </c:pt>
                <c:pt idx="314">
                  <c:v>44096</c:v>
                </c:pt>
                <c:pt idx="315">
                  <c:v>44095</c:v>
                </c:pt>
                <c:pt idx="316">
                  <c:v>44092</c:v>
                </c:pt>
                <c:pt idx="317">
                  <c:v>44091</c:v>
                </c:pt>
                <c:pt idx="318">
                  <c:v>44090</c:v>
                </c:pt>
                <c:pt idx="319">
                  <c:v>44089</c:v>
                </c:pt>
                <c:pt idx="320">
                  <c:v>44088</c:v>
                </c:pt>
                <c:pt idx="321">
                  <c:v>44085</c:v>
                </c:pt>
                <c:pt idx="322">
                  <c:v>44084</c:v>
                </c:pt>
                <c:pt idx="323">
                  <c:v>44083</c:v>
                </c:pt>
                <c:pt idx="324">
                  <c:v>44082</c:v>
                </c:pt>
                <c:pt idx="325">
                  <c:v>44081</c:v>
                </c:pt>
                <c:pt idx="326">
                  <c:v>44078</c:v>
                </c:pt>
                <c:pt idx="327">
                  <c:v>44077</c:v>
                </c:pt>
                <c:pt idx="328">
                  <c:v>44076</c:v>
                </c:pt>
                <c:pt idx="329">
                  <c:v>44075</c:v>
                </c:pt>
                <c:pt idx="330">
                  <c:v>44074</c:v>
                </c:pt>
                <c:pt idx="331">
                  <c:v>44071</c:v>
                </c:pt>
                <c:pt idx="332">
                  <c:v>44070</c:v>
                </c:pt>
                <c:pt idx="333">
                  <c:v>44069</c:v>
                </c:pt>
                <c:pt idx="334">
                  <c:v>44068</c:v>
                </c:pt>
                <c:pt idx="335">
                  <c:v>44067</c:v>
                </c:pt>
                <c:pt idx="336">
                  <c:v>44064</c:v>
                </c:pt>
                <c:pt idx="337">
                  <c:v>44063</c:v>
                </c:pt>
                <c:pt idx="338">
                  <c:v>44062</c:v>
                </c:pt>
                <c:pt idx="339">
                  <c:v>44061</c:v>
                </c:pt>
                <c:pt idx="340">
                  <c:v>44060</c:v>
                </c:pt>
                <c:pt idx="341">
                  <c:v>44057</c:v>
                </c:pt>
                <c:pt idx="342">
                  <c:v>44056</c:v>
                </c:pt>
                <c:pt idx="343">
                  <c:v>44055</c:v>
                </c:pt>
                <c:pt idx="344">
                  <c:v>44054</c:v>
                </c:pt>
                <c:pt idx="345">
                  <c:v>44053</c:v>
                </c:pt>
                <c:pt idx="346">
                  <c:v>44050</c:v>
                </c:pt>
                <c:pt idx="347">
                  <c:v>44049</c:v>
                </c:pt>
                <c:pt idx="348">
                  <c:v>44048</c:v>
                </c:pt>
                <c:pt idx="349">
                  <c:v>44047</c:v>
                </c:pt>
                <c:pt idx="350">
                  <c:v>44046</c:v>
                </c:pt>
                <c:pt idx="351">
                  <c:v>44043</c:v>
                </c:pt>
                <c:pt idx="352">
                  <c:v>44042</c:v>
                </c:pt>
                <c:pt idx="353">
                  <c:v>44041</c:v>
                </c:pt>
                <c:pt idx="354">
                  <c:v>44040</c:v>
                </c:pt>
                <c:pt idx="355">
                  <c:v>44039</c:v>
                </c:pt>
                <c:pt idx="356">
                  <c:v>44036</c:v>
                </c:pt>
                <c:pt idx="357">
                  <c:v>44035</c:v>
                </c:pt>
                <c:pt idx="358">
                  <c:v>44034</c:v>
                </c:pt>
                <c:pt idx="359">
                  <c:v>44033</c:v>
                </c:pt>
                <c:pt idx="360">
                  <c:v>44032</c:v>
                </c:pt>
                <c:pt idx="361">
                  <c:v>44029</c:v>
                </c:pt>
                <c:pt idx="362">
                  <c:v>44028</c:v>
                </c:pt>
                <c:pt idx="363">
                  <c:v>44027</c:v>
                </c:pt>
                <c:pt idx="364">
                  <c:v>44026</c:v>
                </c:pt>
                <c:pt idx="365">
                  <c:v>44025</c:v>
                </c:pt>
                <c:pt idx="366">
                  <c:v>44022</c:v>
                </c:pt>
                <c:pt idx="367">
                  <c:v>44021</c:v>
                </c:pt>
                <c:pt idx="368">
                  <c:v>44020</c:v>
                </c:pt>
                <c:pt idx="369">
                  <c:v>44019</c:v>
                </c:pt>
                <c:pt idx="370">
                  <c:v>44018</c:v>
                </c:pt>
                <c:pt idx="371">
                  <c:v>44015</c:v>
                </c:pt>
                <c:pt idx="372">
                  <c:v>44014</c:v>
                </c:pt>
                <c:pt idx="373">
                  <c:v>44013</c:v>
                </c:pt>
                <c:pt idx="374">
                  <c:v>44012</c:v>
                </c:pt>
                <c:pt idx="375">
                  <c:v>44011</c:v>
                </c:pt>
                <c:pt idx="376">
                  <c:v>44008</c:v>
                </c:pt>
                <c:pt idx="377">
                  <c:v>44007</c:v>
                </c:pt>
                <c:pt idx="378">
                  <c:v>44006</c:v>
                </c:pt>
                <c:pt idx="379">
                  <c:v>44005</c:v>
                </c:pt>
                <c:pt idx="380">
                  <c:v>44004</c:v>
                </c:pt>
                <c:pt idx="381">
                  <c:v>44001</c:v>
                </c:pt>
                <c:pt idx="382">
                  <c:v>44000</c:v>
                </c:pt>
                <c:pt idx="383">
                  <c:v>43999</c:v>
                </c:pt>
                <c:pt idx="384">
                  <c:v>43998</c:v>
                </c:pt>
                <c:pt idx="385">
                  <c:v>43997</c:v>
                </c:pt>
                <c:pt idx="386">
                  <c:v>43994</c:v>
                </c:pt>
                <c:pt idx="387">
                  <c:v>43993</c:v>
                </c:pt>
                <c:pt idx="388">
                  <c:v>43992</c:v>
                </c:pt>
                <c:pt idx="389">
                  <c:v>43991</c:v>
                </c:pt>
                <c:pt idx="390">
                  <c:v>43990</c:v>
                </c:pt>
                <c:pt idx="391">
                  <c:v>43987</c:v>
                </c:pt>
                <c:pt idx="392">
                  <c:v>43986</c:v>
                </c:pt>
                <c:pt idx="393">
                  <c:v>43985</c:v>
                </c:pt>
                <c:pt idx="394">
                  <c:v>43984</c:v>
                </c:pt>
                <c:pt idx="395">
                  <c:v>43983</c:v>
                </c:pt>
                <c:pt idx="396">
                  <c:v>43980</c:v>
                </c:pt>
                <c:pt idx="397">
                  <c:v>43979</c:v>
                </c:pt>
                <c:pt idx="398">
                  <c:v>43978</c:v>
                </c:pt>
                <c:pt idx="399">
                  <c:v>43977</c:v>
                </c:pt>
                <c:pt idx="400">
                  <c:v>43973</c:v>
                </c:pt>
                <c:pt idx="401">
                  <c:v>43972</c:v>
                </c:pt>
                <c:pt idx="402">
                  <c:v>43971</c:v>
                </c:pt>
                <c:pt idx="403">
                  <c:v>43970</c:v>
                </c:pt>
                <c:pt idx="404">
                  <c:v>43969</c:v>
                </c:pt>
                <c:pt idx="405">
                  <c:v>43966</c:v>
                </c:pt>
                <c:pt idx="406">
                  <c:v>43965</c:v>
                </c:pt>
                <c:pt idx="407">
                  <c:v>43964</c:v>
                </c:pt>
                <c:pt idx="408">
                  <c:v>43963</c:v>
                </c:pt>
                <c:pt idx="409">
                  <c:v>43962</c:v>
                </c:pt>
                <c:pt idx="410">
                  <c:v>43959</c:v>
                </c:pt>
                <c:pt idx="411">
                  <c:v>43958</c:v>
                </c:pt>
                <c:pt idx="412">
                  <c:v>43957</c:v>
                </c:pt>
                <c:pt idx="413">
                  <c:v>43956</c:v>
                </c:pt>
                <c:pt idx="414">
                  <c:v>43955</c:v>
                </c:pt>
                <c:pt idx="415">
                  <c:v>43952</c:v>
                </c:pt>
                <c:pt idx="416">
                  <c:v>43951</c:v>
                </c:pt>
                <c:pt idx="417">
                  <c:v>43950</c:v>
                </c:pt>
                <c:pt idx="418">
                  <c:v>43949</c:v>
                </c:pt>
                <c:pt idx="419">
                  <c:v>43948</c:v>
                </c:pt>
                <c:pt idx="420">
                  <c:v>43945</c:v>
                </c:pt>
                <c:pt idx="421">
                  <c:v>43944</c:v>
                </c:pt>
                <c:pt idx="422">
                  <c:v>43943</c:v>
                </c:pt>
                <c:pt idx="423">
                  <c:v>43942</c:v>
                </c:pt>
                <c:pt idx="424">
                  <c:v>43941</c:v>
                </c:pt>
                <c:pt idx="425">
                  <c:v>43938</c:v>
                </c:pt>
                <c:pt idx="426">
                  <c:v>43937</c:v>
                </c:pt>
                <c:pt idx="427">
                  <c:v>43936</c:v>
                </c:pt>
                <c:pt idx="428">
                  <c:v>43935</c:v>
                </c:pt>
                <c:pt idx="429">
                  <c:v>43934</c:v>
                </c:pt>
                <c:pt idx="430">
                  <c:v>43930</c:v>
                </c:pt>
                <c:pt idx="431">
                  <c:v>43929</c:v>
                </c:pt>
                <c:pt idx="432">
                  <c:v>43928</c:v>
                </c:pt>
                <c:pt idx="433">
                  <c:v>43927</c:v>
                </c:pt>
                <c:pt idx="434">
                  <c:v>43924</c:v>
                </c:pt>
                <c:pt idx="435">
                  <c:v>43923</c:v>
                </c:pt>
                <c:pt idx="436">
                  <c:v>43922</c:v>
                </c:pt>
                <c:pt idx="437">
                  <c:v>43921</c:v>
                </c:pt>
                <c:pt idx="438">
                  <c:v>43920</c:v>
                </c:pt>
                <c:pt idx="439">
                  <c:v>43917</c:v>
                </c:pt>
                <c:pt idx="440">
                  <c:v>43916</c:v>
                </c:pt>
                <c:pt idx="441">
                  <c:v>43915</c:v>
                </c:pt>
                <c:pt idx="442">
                  <c:v>43914</c:v>
                </c:pt>
                <c:pt idx="443">
                  <c:v>43913</c:v>
                </c:pt>
                <c:pt idx="444">
                  <c:v>43910</c:v>
                </c:pt>
                <c:pt idx="445">
                  <c:v>43909</c:v>
                </c:pt>
                <c:pt idx="446">
                  <c:v>43908</c:v>
                </c:pt>
                <c:pt idx="447">
                  <c:v>43907</c:v>
                </c:pt>
                <c:pt idx="448">
                  <c:v>43906</c:v>
                </c:pt>
                <c:pt idx="449">
                  <c:v>43903</c:v>
                </c:pt>
                <c:pt idx="450">
                  <c:v>43902</c:v>
                </c:pt>
                <c:pt idx="451">
                  <c:v>43901</c:v>
                </c:pt>
                <c:pt idx="452">
                  <c:v>43900</c:v>
                </c:pt>
                <c:pt idx="453">
                  <c:v>43899</c:v>
                </c:pt>
                <c:pt idx="454">
                  <c:v>43896</c:v>
                </c:pt>
                <c:pt idx="455">
                  <c:v>43895</c:v>
                </c:pt>
                <c:pt idx="456">
                  <c:v>43894</c:v>
                </c:pt>
                <c:pt idx="457">
                  <c:v>43893</c:v>
                </c:pt>
                <c:pt idx="458">
                  <c:v>43892</c:v>
                </c:pt>
                <c:pt idx="459">
                  <c:v>43889</c:v>
                </c:pt>
                <c:pt idx="460">
                  <c:v>43888</c:v>
                </c:pt>
                <c:pt idx="461">
                  <c:v>43887</c:v>
                </c:pt>
                <c:pt idx="462">
                  <c:v>43886</c:v>
                </c:pt>
                <c:pt idx="463">
                  <c:v>43885</c:v>
                </c:pt>
                <c:pt idx="464">
                  <c:v>43882</c:v>
                </c:pt>
                <c:pt idx="465">
                  <c:v>43881</c:v>
                </c:pt>
                <c:pt idx="466">
                  <c:v>43880</c:v>
                </c:pt>
                <c:pt idx="467">
                  <c:v>43879</c:v>
                </c:pt>
                <c:pt idx="468">
                  <c:v>43875</c:v>
                </c:pt>
                <c:pt idx="469">
                  <c:v>43874</c:v>
                </c:pt>
                <c:pt idx="470">
                  <c:v>43873</c:v>
                </c:pt>
                <c:pt idx="471">
                  <c:v>43872</c:v>
                </c:pt>
                <c:pt idx="472">
                  <c:v>43871</c:v>
                </c:pt>
                <c:pt idx="473">
                  <c:v>43868</c:v>
                </c:pt>
                <c:pt idx="474">
                  <c:v>43867</c:v>
                </c:pt>
                <c:pt idx="475">
                  <c:v>43866</c:v>
                </c:pt>
                <c:pt idx="476">
                  <c:v>43865</c:v>
                </c:pt>
                <c:pt idx="477">
                  <c:v>43864</c:v>
                </c:pt>
                <c:pt idx="478">
                  <c:v>43861</c:v>
                </c:pt>
                <c:pt idx="479">
                  <c:v>43860</c:v>
                </c:pt>
                <c:pt idx="480">
                  <c:v>43859</c:v>
                </c:pt>
                <c:pt idx="481">
                  <c:v>43858</c:v>
                </c:pt>
                <c:pt idx="482">
                  <c:v>43857</c:v>
                </c:pt>
                <c:pt idx="483">
                  <c:v>43854</c:v>
                </c:pt>
                <c:pt idx="484">
                  <c:v>43853</c:v>
                </c:pt>
                <c:pt idx="485">
                  <c:v>43852</c:v>
                </c:pt>
                <c:pt idx="486">
                  <c:v>43851</c:v>
                </c:pt>
                <c:pt idx="487">
                  <c:v>43847</c:v>
                </c:pt>
                <c:pt idx="488">
                  <c:v>43846</c:v>
                </c:pt>
                <c:pt idx="489">
                  <c:v>43845</c:v>
                </c:pt>
                <c:pt idx="490">
                  <c:v>43844</c:v>
                </c:pt>
                <c:pt idx="491">
                  <c:v>43843</c:v>
                </c:pt>
                <c:pt idx="492">
                  <c:v>43840</c:v>
                </c:pt>
                <c:pt idx="493">
                  <c:v>43839</c:v>
                </c:pt>
                <c:pt idx="494">
                  <c:v>43838</c:v>
                </c:pt>
                <c:pt idx="495">
                  <c:v>43837</c:v>
                </c:pt>
                <c:pt idx="496">
                  <c:v>43836</c:v>
                </c:pt>
                <c:pt idx="497">
                  <c:v>43833</c:v>
                </c:pt>
                <c:pt idx="498">
                  <c:v>43832</c:v>
                </c:pt>
                <c:pt idx="499">
                  <c:v>43830</c:v>
                </c:pt>
                <c:pt idx="500">
                  <c:v>43829</c:v>
                </c:pt>
                <c:pt idx="501">
                  <c:v>43826</c:v>
                </c:pt>
                <c:pt idx="502">
                  <c:v>43825</c:v>
                </c:pt>
                <c:pt idx="503">
                  <c:v>43823</c:v>
                </c:pt>
                <c:pt idx="504">
                  <c:v>43822</c:v>
                </c:pt>
                <c:pt idx="505">
                  <c:v>43819</c:v>
                </c:pt>
                <c:pt idx="506">
                  <c:v>43818</c:v>
                </c:pt>
                <c:pt idx="507">
                  <c:v>43817</c:v>
                </c:pt>
                <c:pt idx="508">
                  <c:v>43816</c:v>
                </c:pt>
                <c:pt idx="509">
                  <c:v>43815</c:v>
                </c:pt>
                <c:pt idx="510">
                  <c:v>43812</c:v>
                </c:pt>
                <c:pt idx="511">
                  <c:v>43811</c:v>
                </c:pt>
                <c:pt idx="512">
                  <c:v>43810</c:v>
                </c:pt>
                <c:pt idx="513">
                  <c:v>43809</c:v>
                </c:pt>
                <c:pt idx="514">
                  <c:v>43808</c:v>
                </c:pt>
                <c:pt idx="515">
                  <c:v>43805</c:v>
                </c:pt>
                <c:pt idx="516">
                  <c:v>43804</c:v>
                </c:pt>
                <c:pt idx="517">
                  <c:v>43803</c:v>
                </c:pt>
                <c:pt idx="518">
                  <c:v>43802</c:v>
                </c:pt>
                <c:pt idx="519">
                  <c:v>43801</c:v>
                </c:pt>
                <c:pt idx="520">
                  <c:v>43796</c:v>
                </c:pt>
                <c:pt idx="521">
                  <c:v>43795</c:v>
                </c:pt>
                <c:pt idx="522">
                  <c:v>43794</c:v>
                </c:pt>
                <c:pt idx="523">
                  <c:v>43791</c:v>
                </c:pt>
                <c:pt idx="524">
                  <c:v>43790</c:v>
                </c:pt>
                <c:pt idx="525">
                  <c:v>43789</c:v>
                </c:pt>
                <c:pt idx="526">
                  <c:v>43788</c:v>
                </c:pt>
                <c:pt idx="527">
                  <c:v>43787</c:v>
                </c:pt>
                <c:pt idx="528">
                  <c:v>43784</c:v>
                </c:pt>
                <c:pt idx="529">
                  <c:v>43783</c:v>
                </c:pt>
                <c:pt idx="530">
                  <c:v>43782</c:v>
                </c:pt>
                <c:pt idx="531">
                  <c:v>43781</c:v>
                </c:pt>
                <c:pt idx="532">
                  <c:v>43780</c:v>
                </c:pt>
                <c:pt idx="533">
                  <c:v>43777</c:v>
                </c:pt>
                <c:pt idx="534">
                  <c:v>43776</c:v>
                </c:pt>
                <c:pt idx="535">
                  <c:v>43775</c:v>
                </c:pt>
                <c:pt idx="536">
                  <c:v>43774</c:v>
                </c:pt>
                <c:pt idx="537">
                  <c:v>43773</c:v>
                </c:pt>
                <c:pt idx="538">
                  <c:v>43770</c:v>
                </c:pt>
                <c:pt idx="539">
                  <c:v>43769</c:v>
                </c:pt>
                <c:pt idx="540">
                  <c:v>43768</c:v>
                </c:pt>
                <c:pt idx="541">
                  <c:v>43767</c:v>
                </c:pt>
                <c:pt idx="542">
                  <c:v>43766</c:v>
                </c:pt>
                <c:pt idx="543">
                  <c:v>43763</c:v>
                </c:pt>
                <c:pt idx="544">
                  <c:v>43762</c:v>
                </c:pt>
                <c:pt idx="545">
                  <c:v>43761</c:v>
                </c:pt>
                <c:pt idx="546">
                  <c:v>43760</c:v>
                </c:pt>
                <c:pt idx="547">
                  <c:v>43759</c:v>
                </c:pt>
                <c:pt idx="548">
                  <c:v>43756</c:v>
                </c:pt>
                <c:pt idx="549">
                  <c:v>43755</c:v>
                </c:pt>
                <c:pt idx="550">
                  <c:v>43754</c:v>
                </c:pt>
                <c:pt idx="551">
                  <c:v>43753</c:v>
                </c:pt>
                <c:pt idx="552">
                  <c:v>43752</c:v>
                </c:pt>
                <c:pt idx="553">
                  <c:v>43749</c:v>
                </c:pt>
                <c:pt idx="554">
                  <c:v>43748</c:v>
                </c:pt>
                <c:pt idx="555">
                  <c:v>43747</c:v>
                </c:pt>
                <c:pt idx="556">
                  <c:v>43746</c:v>
                </c:pt>
                <c:pt idx="557">
                  <c:v>43745</c:v>
                </c:pt>
                <c:pt idx="558">
                  <c:v>43742</c:v>
                </c:pt>
                <c:pt idx="559">
                  <c:v>43741</c:v>
                </c:pt>
                <c:pt idx="560">
                  <c:v>43740</c:v>
                </c:pt>
                <c:pt idx="561">
                  <c:v>43739</c:v>
                </c:pt>
                <c:pt idx="562">
                  <c:v>43738</c:v>
                </c:pt>
                <c:pt idx="563">
                  <c:v>43735</c:v>
                </c:pt>
                <c:pt idx="564">
                  <c:v>43734</c:v>
                </c:pt>
                <c:pt idx="565">
                  <c:v>43733</c:v>
                </c:pt>
                <c:pt idx="566">
                  <c:v>43732</c:v>
                </c:pt>
                <c:pt idx="567">
                  <c:v>43731</c:v>
                </c:pt>
                <c:pt idx="568">
                  <c:v>43728</c:v>
                </c:pt>
                <c:pt idx="569">
                  <c:v>43727</c:v>
                </c:pt>
                <c:pt idx="570">
                  <c:v>43726</c:v>
                </c:pt>
                <c:pt idx="571">
                  <c:v>43725</c:v>
                </c:pt>
                <c:pt idx="572">
                  <c:v>43724</c:v>
                </c:pt>
                <c:pt idx="573">
                  <c:v>43721</c:v>
                </c:pt>
                <c:pt idx="574">
                  <c:v>43720</c:v>
                </c:pt>
                <c:pt idx="575">
                  <c:v>43719</c:v>
                </c:pt>
                <c:pt idx="576">
                  <c:v>43718</c:v>
                </c:pt>
                <c:pt idx="577">
                  <c:v>43717</c:v>
                </c:pt>
                <c:pt idx="578">
                  <c:v>43714</c:v>
                </c:pt>
                <c:pt idx="579">
                  <c:v>43713</c:v>
                </c:pt>
                <c:pt idx="580">
                  <c:v>43712</c:v>
                </c:pt>
                <c:pt idx="581">
                  <c:v>43711</c:v>
                </c:pt>
                <c:pt idx="582">
                  <c:v>43710</c:v>
                </c:pt>
                <c:pt idx="583">
                  <c:v>43707</c:v>
                </c:pt>
                <c:pt idx="584">
                  <c:v>43706</c:v>
                </c:pt>
                <c:pt idx="585">
                  <c:v>43705</c:v>
                </c:pt>
                <c:pt idx="586">
                  <c:v>43704</c:v>
                </c:pt>
                <c:pt idx="587">
                  <c:v>43703</c:v>
                </c:pt>
                <c:pt idx="588">
                  <c:v>43700</c:v>
                </c:pt>
                <c:pt idx="589">
                  <c:v>43699</c:v>
                </c:pt>
                <c:pt idx="590">
                  <c:v>43698</c:v>
                </c:pt>
                <c:pt idx="591">
                  <c:v>43697</c:v>
                </c:pt>
                <c:pt idx="592">
                  <c:v>43696</c:v>
                </c:pt>
                <c:pt idx="593">
                  <c:v>43693</c:v>
                </c:pt>
                <c:pt idx="594">
                  <c:v>43692</c:v>
                </c:pt>
                <c:pt idx="595">
                  <c:v>43691</c:v>
                </c:pt>
                <c:pt idx="596">
                  <c:v>43690</c:v>
                </c:pt>
                <c:pt idx="597">
                  <c:v>43689</c:v>
                </c:pt>
                <c:pt idx="598">
                  <c:v>43686</c:v>
                </c:pt>
                <c:pt idx="599">
                  <c:v>43685</c:v>
                </c:pt>
                <c:pt idx="600">
                  <c:v>43684</c:v>
                </c:pt>
                <c:pt idx="601">
                  <c:v>43683</c:v>
                </c:pt>
                <c:pt idx="602">
                  <c:v>43682</c:v>
                </c:pt>
                <c:pt idx="603">
                  <c:v>43679</c:v>
                </c:pt>
                <c:pt idx="604">
                  <c:v>43678</c:v>
                </c:pt>
                <c:pt idx="605">
                  <c:v>43677</c:v>
                </c:pt>
                <c:pt idx="606">
                  <c:v>43676</c:v>
                </c:pt>
                <c:pt idx="607">
                  <c:v>43675</c:v>
                </c:pt>
                <c:pt idx="608">
                  <c:v>43672</c:v>
                </c:pt>
                <c:pt idx="609">
                  <c:v>43671</c:v>
                </c:pt>
                <c:pt idx="610">
                  <c:v>43670</c:v>
                </c:pt>
                <c:pt idx="611">
                  <c:v>43669</c:v>
                </c:pt>
                <c:pt idx="612">
                  <c:v>43668</c:v>
                </c:pt>
                <c:pt idx="613">
                  <c:v>43665</c:v>
                </c:pt>
                <c:pt idx="614">
                  <c:v>43664</c:v>
                </c:pt>
                <c:pt idx="615">
                  <c:v>43663</c:v>
                </c:pt>
                <c:pt idx="616">
                  <c:v>43662</c:v>
                </c:pt>
                <c:pt idx="617">
                  <c:v>43661</c:v>
                </c:pt>
                <c:pt idx="618">
                  <c:v>43658</c:v>
                </c:pt>
                <c:pt idx="619">
                  <c:v>43657</c:v>
                </c:pt>
                <c:pt idx="620">
                  <c:v>43656</c:v>
                </c:pt>
                <c:pt idx="621">
                  <c:v>43655</c:v>
                </c:pt>
                <c:pt idx="622">
                  <c:v>43654</c:v>
                </c:pt>
                <c:pt idx="623">
                  <c:v>43651</c:v>
                </c:pt>
                <c:pt idx="624">
                  <c:v>43650</c:v>
                </c:pt>
                <c:pt idx="625">
                  <c:v>43649</c:v>
                </c:pt>
                <c:pt idx="626">
                  <c:v>43648</c:v>
                </c:pt>
                <c:pt idx="627">
                  <c:v>43647</c:v>
                </c:pt>
                <c:pt idx="628">
                  <c:v>43644</c:v>
                </c:pt>
                <c:pt idx="629">
                  <c:v>43643</c:v>
                </c:pt>
                <c:pt idx="630">
                  <c:v>43642</c:v>
                </c:pt>
                <c:pt idx="631">
                  <c:v>43641</c:v>
                </c:pt>
                <c:pt idx="632">
                  <c:v>43640</c:v>
                </c:pt>
                <c:pt idx="633">
                  <c:v>43637</c:v>
                </c:pt>
                <c:pt idx="634">
                  <c:v>43636</c:v>
                </c:pt>
                <c:pt idx="635">
                  <c:v>43635</c:v>
                </c:pt>
                <c:pt idx="636">
                  <c:v>43634</c:v>
                </c:pt>
                <c:pt idx="637">
                  <c:v>43633</c:v>
                </c:pt>
                <c:pt idx="638">
                  <c:v>43630</c:v>
                </c:pt>
                <c:pt idx="639">
                  <c:v>43629</c:v>
                </c:pt>
                <c:pt idx="640">
                  <c:v>43628</c:v>
                </c:pt>
                <c:pt idx="641">
                  <c:v>43627</c:v>
                </c:pt>
                <c:pt idx="642">
                  <c:v>43626</c:v>
                </c:pt>
                <c:pt idx="643">
                  <c:v>43623</c:v>
                </c:pt>
                <c:pt idx="644">
                  <c:v>43622</c:v>
                </c:pt>
                <c:pt idx="645">
                  <c:v>43621</c:v>
                </c:pt>
                <c:pt idx="646">
                  <c:v>43620</c:v>
                </c:pt>
                <c:pt idx="647">
                  <c:v>43619</c:v>
                </c:pt>
                <c:pt idx="648">
                  <c:v>43616</c:v>
                </c:pt>
                <c:pt idx="649">
                  <c:v>43615</c:v>
                </c:pt>
                <c:pt idx="650">
                  <c:v>43614</c:v>
                </c:pt>
                <c:pt idx="651">
                  <c:v>43613</c:v>
                </c:pt>
                <c:pt idx="652">
                  <c:v>43612</c:v>
                </c:pt>
                <c:pt idx="653">
                  <c:v>43609</c:v>
                </c:pt>
                <c:pt idx="654">
                  <c:v>43608</c:v>
                </c:pt>
                <c:pt idx="655">
                  <c:v>43607</c:v>
                </c:pt>
                <c:pt idx="656">
                  <c:v>43606</c:v>
                </c:pt>
                <c:pt idx="657">
                  <c:v>43605</c:v>
                </c:pt>
                <c:pt idx="658">
                  <c:v>43602</c:v>
                </c:pt>
                <c:pt idx="659">
                  <c:v>43601</c:v>
                </c:pt>
                <c:pt idx="660">
                  <c:v>43600</c:v>
                </c:pt>
                <c:pt idx="661">
                  <c:v>43599</c:v>
                </c:pt>
                <c:pt idx="662">
                  <c:v>43598</c:v>
                </c:pt>
                <c:pt idx="663">
                  <c:v>43595</c:v>
                </c:pt>
                <c:pt idx="664">
                  <c:v>43594</c:v>
                </c:pt>
                <c:pt idx="665">
                  <c:v>43593</c:v>
                </c:pt>
                <c:pt idx="666">
                  <c:v>43592</c:v>
                </c:pt>
                <c:pt idx="667">
                  <c:v>43591</c:v>
                </c:pt>
                <c:pt idx="668">
                  <c:v>43588</c:v>
                </c:pt>
                <c:pt idx="669">
                  <c:v>43587</c:v>
                </c:pt>
                <c:pt idx="670">
                  <c:v>43586</c:v>
                </c:pt>
                <c:pt idx="671">
                  <c:v>43585</c:v>
                </c:pt>
                <c:pt idx="672">
                  <c:v>43584</c:v>
                </c:pt>
                <c:pt idx="673">
                  <c:v>43581</c:v>
                </c:pt>
                <c:pt idx="674">
                  <c:v>43580</c:v>
                </c:pt>
                <c:pt idx="675">
                  <c:v>43579</c:v>
                </c:pt>
                <c:pt idx="676">
                  <c:v>43578</c:v>
                </c:pt>
                <c:pt idx="677">
                  <c:v>43577</c:v>
                </c:pt>
                <c:pt idx="678">
                  <c:v>43574</c:v>
                </c:pt>
                <c:pt idx="679">
                  <c:v>43573</c:v>
                </c:pt>
                <c:pt idx="680">
                  <c:v>43572</c:v>
                </c:pt>
                <c:pt idx="681">
                  <c:v>43571</c:v>
                </c:pt>
                <c:pt idx="682">
                  <c:v>43570</c:v>
                </c:pt>
                <c:pt idx="683">
                  <c:v>43567</c:v>
                </c:pt>
                <c:pt idx="684">
                  <c:v>43566</c:v>
                </c:pt>
                <c:pt idx="685">
                  <c:v>43565</c:v>
                </c:pt>
                <c:pt idx="686">
                  <c:v>43564</c:v>
                </c:pt>
                <c:pt idx="687">
                  <c:v>43563</c:v>
                </c:pt>
                <c:pt idx="688">
                  <c:v>43560</c:v>
                </c:pt>
                <c:pt idx="689">
                  <c:v>43559</c:v>
                </c:pt>
                <c:pt idx="690">
                  <c:v>43558</c:v>
                </c:pt>
                <c:pt idx="691">
                  <c:v>43557</c:v>
                </c:pt>
                <c:pt idx="692">
                  <c:v>43556</c:v>
                </c:pt>
                <c:pt idx="693">
                  <c:v>43553</c:v>
                </c:pt>
                <c:pt idx="694">
                  <c:v>43552</c:v>
                </c:pt>
                <c:pt idx="695">
                  <c:v>43551</c:v>
                </c:pt>
                <c:pt idx="696">
                  <c:v>43550</c:v>
                </c:pt>
                <c:pt idx="697">
                  <c:v>43549</c:v>
                </c:pt>
                <c:pt idx="698">
                  <c:v>43546</c:v>
                </c:pt>
                <c:pt idx="699">
                  <c:v>43545</c:v>
                </c:pt>
                <c:pt idx="700">
                  <c:v>43544</c:v>
                </c:pt>
                <c:pt idx="701">
                  <c:v>43543</c:v>
                </c:pt>
                <c:pt idx="702">
                  <c:v>43542</c:v>
                </c:pt>
                <c:pt idx="703">
                  <c:v>43539</c:v>
                </c:pt>
                <c:pt idx="704">
                  <c:v>43538</c:v>
                </c:pt>
                <c:pt idx="705">
                  <c:v>43537</c:v>
                </c:pt>
                <c:pt idx="706">
                  <c:v>43536</c:v>
                </c:pt>
                <c:pt idx="707">
                  <c:v>43535</c:v>
                </c:pt>
                <c:pt idx="708">
                  <c:v>43532</c:v>
                </c:pt>
                <c:pt idx="709">
                  <c:v>43531</c:v>
                </c:pt>
                <c:pt idx="710">
                  <c:v>43530</c:v>
                </c:pt>
                <c:pt idx="711">
                  <c:v>43529</c:v>
                </c:pt>
                <c:pt idx="712">
                  <c:v>43528</c:v>
                </c:pt>
                <c:pt idx="713">
                  <c:v>43525</c:v>
                </c:pt>
                <c:pt idx="714">
                  <c:v>43524</c:v>
                </c:pt>
                <c:pt idx="715">
                  <c:v>43523</c:v>
                </c:pt>
                <c:pt idx="716">
                  <c:v>43522</c:v>
                </c:pt>
                <c:pt idx="717">
                  <c:v>43521</c:v>
                </c:pt>
                <c:pt idx="718">
                  <c:v>43518</c:v>
                </c:pt>
                <c:pt idx="719">
                  <c:v>43517</c:v>
                </c:pt>
                <c:pt idx="720">
                  <c:v>43516</c:v>
                </c:pt>
                <c:pt idx="721">
                  <c:v>43515</c:v>
                </c:pt>
                <c:pt idx="722">
                  <c:v>43514</c:v>
                </c:pt>
                <c:pt idx="723">
                  <c:v>43511</c:v>
                </c:pt>
                <c:pt idx="724">
                  <c:v>43510</c:v>
                </c:pt>
                <c:pt idx="725">
                  <c:v>43509</c:v>
                </c:pt>
                <c:pt idx="726">
                  <c:v>43508</c:v>
                </c:pt>
                <c:pt idx="727">
                  <c:v>43507</c:v>
                </c:pt>
                <c:pt idx="728">
                  <c:v>43504</c:v>
                </c:pt>
                <c:pt idx="729">
                  <c:v>43503</c:v>
                </c:pt>
                <c:pt idx="730">
                  <c:v>43502</c:v>
                </c:pt>
                <c:pt idx="731">
                  <c:v>43501</c:v>
                </c:pt>
                <c:pt idx="732">
                  <c:v>43500</c:v>
                </c:pt>
                <c:pt idx="733">
                  <c:v>43497</c:v>
                </c:pt>
                <c:pt idx="734">
                  <c:v>43496</c:v>
                </c:pt>
                <c:pt idx="735">
                  <c:v>43495</c:v>
                </c:pt>
                <c:pt idx="736">
                  <c:v>43494</c:v>
                </c:pt>
                <c:pt idx="737">
                  <c:v>43493</c:v>
                </c:pt>
                <c:pt idx="738">
                  <c:v>43490</c:v>
                </c:pt>
                <c:pt idx="739">
                  <c:v>43489</c:v>
                </c:pt>
                <c:pt idx="740">
                  <c:v>43488</c:v>
                </c:pt>
                <c:pt idx="741">
                  <c:v>43487</c:v>
                </c:pt>
                <c:pt idx="742">
                  <c:v>43486</c:v>
                </c:pt>
                <c:pt idx="743">
                  <c:v>43483</c:v>
                </c:pt>
                <c:pt idx="744">
                  <c:v>43482</c:v>
                </c:pt>
                <c:pt idx="745">
                  <c:v>43481</c:v>
                </c:pt>
                <c:pt idx="746">
                  <c:v>43480</c:v>
                </c:pt>
                <c:pt idx="747">
                  <c:v>43479</c:v>
                </c:pt>
                <c:pt idx="748">
                  <c:v>43476</c:v>
                </c:pt>
                <c:pt idx="749">
                  <c:v>43475</c:v>
                </c:pt>
                <c:pt idx="750">
                  <c:v>43474</c:v>
                </c:pt>
                <c:pt idx="751">
                  <c:v>43473</c:v>
                </c:pt>
                <c:pt idx="752">
                  <c:v>43472</c:v>
                </c:pt>
                <c:pt idx="753">
                  <c:v>43469</c:v>
                </c:pt>
                <c:pt idx="754">
                  <c:v>43468</c:v>
                </c:pt>
                <c:pt idx="755">
                  <c:v>43467</c:v>
                </c:pt>
                <c:pt idx="756">
                  <c:v>43462</c:v>
                </c:pt>
                <c:pt idx="757">
                  <c:v>43461</c:v>
                </c:pt>
                <c:pt idx="758">
                  <c:v>43460</c:v>
                </c:pt>
                <c:pt idx="759">
                  <c:v>43455</c:v>
                </c:pt>
                <c:pt idx="760">
                  <c:v>43454</c:v>
                </c:pt>
                <c:pt idx="761">
                  <c:v>43453</c:v>
                </c:pt>
                <c:pt idx="762">
                  <c:v>43452</c:v>
                </c:pt>
                <c:pt idx="763">
                  <c:v>43451</c:v>
                </c:pt>
                <c:pt idx="764">
                  <c:v>43448</c:v>
                </c:pt>
                <c:pt idx="765">
                  <c:v>43447</c:v>
                </c:pt>
                <c:pt idx="766">
                  <c:v>43446</c:v>
                </c:pt>
                <c:pt idx="767">
                  <c:v>43445</c:v>
                </c:pt>
                <c:pt idx="768">
                  <c:v>43444</c:v>
                </c:pt>
                <c:pt idx="769">
                  <c:v>43441</c:v>
                </c:pt>
                <c:pt idx="770">
                  <c:v>43440</c:v>
                </c:pt>
                <c:pt idx="771">
                  <c:v>43439</c:v>
                </c:pt>
                <c:pt idx="772">
                  <c:v>43438</c:v>
                </c:pt>
                <c:pt idx="773">
                  <c:v>43437</c:v>
                </c:pt>
                <c:pt idx="774">
                  <c:v>43434</c:v>
                </c:pt>
                <c:pt idx="775">
                  <c:v>43433</c:v>
                </c:pt>
                <c:pt idx="776">
                  <c:v>43432</c:v>
                </c:pt>
                <c:pt idx="777">
                  <c:v>43431</c:v>
                </c:pt>
                <c:pt idx="778">
                  <c:v>43430</c:v>
                </c:pt>
                <c:pt idx="779">
                  <c:v>43425</c:v>
                </c:pt>
                <c:pt idx="780">
                  <c:v>43424</c:v>
                </c:pt>
                <c:pt idx="781">
                  <c:v>43423</c:v>
                </c:pt>
                <c:pt idx="782">
                  <c:v>43420</c:v>
                </c:pt>
                <c:pt idx="783">
                  <c:v>43419</c:v>
                </c:pt>
                <c:pt idx="784">
                  <c:v>43418</c:v>
                </c:pt>
                <c:pt idx="785">
                  <c:v>43417</c:v>
                </c:pt>
                <c:pt idx="786">
                  <c:v>43416</c:v>
                </c:pt>
                <c:pt idx="787">
                  <c:v>43413</c:v>
                </c:pt>
                <c:pt idx="788">
                  <c:v>43412</c:v>
                </c:pt>
                <c:pt idx="789">
                  <c:v>43411</c:v>
                </c:pt>
                <c:pt idx="790">
                  <c:v>43410</c:v>
                </c:pt>
                <c:pt idx="791">
                  <c:v>43409</c:v>
                </c:pt>
                <c:pt idx="792">
                  <c:v>43406</c:v>
                </c:pt>
                <c:pt idx="793">
                  <c:v>43405</c:v>
                </c:pt>
                <c:pt idx="794">
                  <c:v>43404</c:v>
                </c:pt>
                <c:pt idx="795">
                  <c:v>43403</c:v>
                </c:pt>
                <c:pt idx="796">
                  <c:v>43402</c:v>
                </c:pt>
                <c:pt idx="797">
                  <c:v>43399</c:v>
                </c:pt>
                <c:pt idx="798">
                  <c:v>43398</c:v>
                </c:pt>
                <c:pt idx="799">
                  <c:v>43397</c:v>
                </c:pt>
                <c:pt idx="800">
                  <c:v>43396</c:v>
                </c:pt>
                <c:pt idx="801">
                  <c:v>43395</c:v>
                </c:pt>
                <c:pt idx="802">
                  <c:v>43392</c:v>
                </c:pt>
                <c:pt idx="803">
                  <c:v>43391</c:v>
                </c:pt>
                <c:pt idx="804">
                  <c:v>43390</c:v>
                </c:pt>
                <c:pt idx="805">
                  <c:v>43389</c:v>
                </c:pt>
                <c:pt idx="806">
                  <c:v>43388</c:v>
                </c:pt>
                <c:pt idx="807">
                  <c:v>43385</c:v>
                </c:pt>
                <c:pt idx="808">
                  <c:v>43384</c:v>
                </c:pt>
                <c:pt idx="809">
                  <c:v>43383</c:v>
                </c:pt>
                <c:pt idx="810">
                  <c:v>43382</c:v>
                </c:pt>
                <c:pt idx="811">
                  <c:v>43381</c:v>
                </c:pt>
                <c:pt idx="812">
                  <c:v>43378</c:v>
                </c:pt>
                <c:pt idx="813">
                  <c:v>43377</c:v>
                </c:pt>
                <c:pt idx="814">
                  <c:v>43376</c:v>
                </c:pt>
                <c:pt idx="815">
                  <c:v>43375</c:v>
                </c:pt>
                <c:pt idx="816">
                  <c:v>43374</c:v>
                </c:pt>
                <c:pt idx="817">
                  <c:v>43371</c:v>
                </c:pt>
                <c:pt idx="818">
                  <c:v>43370</c:v>
                </c:pt>
                <c:pt idx="819">
                  <c:v>43369</c:v>
                </c:pt>
                <c:pt idx="820">
                  <c:v>43368</c:v>
                </c:pt>
                <c:pt idx="821">
                  <c:v>43367</c:v>
                </c:pt>
                <c:pt idx="822">
                  <c:v>43364</c:v>
                </c:pt>
                <c:pt idx="823">
                  <c:v>43363</c:v>
                </c:pt>
                <c:pt idx="824">
                  <c:v>43362</c:v>
                </c:pt>
                <c:pt idx="825">
                  <c:v>43361</c:v>
                </c:pt>
                <c:pt idx="826">
                  <c:v>43360</c:v>
                </c:pt>
                <c:pt idx="827">
                  <c:v>43357</c:v>
                </c:pt>
                <c:pt idx="828">
                  <c:v>43356</c:v>
                </c:pt>
                <c:pt idx="829">
                  <c:v>43355</c:v>
                </c:pt>
                <c:pt idx="830">
                  <c:v>43354</c:v>
                </c:pt>
                <c:pt idx="831">
                  <c:v>43353</c:v>
                </c:pt>
                <c:pt idx="832">
                  <c:v>43350</c:v>
                </c:pt>
                <c:pt idx="833">
                  <c:v>43349</c:v>
                </c:pt>
                <c:pt idx="834">
                  <c:v>43348</c:v>
                </c:pt>
                <c:pt idx="835">
                  <c:v>43347</c:v>
                </c:pt>
                <c:pt idx="836">
                  <c:v>43343</c:v>
                </c:pt>
                <c:pt idx="837">
                  <c:v>43342</c:v>
                </c:pt>
                <c:pt idx="838">
                  <c:v>43341</c:v>
                </c:pt>
                <c:pt idx="839">
                  <c:v>43340</c:v>
                </c:pt>
                <c:pt idx="840">
                  <c:v>43339</c:v>
                </c:pt>
                <c:pt idx="841">
                  <c:v>43336</c:v>
                </c:pt>
                <c:pt idx="842">
                  <c:v>43335</c:v>
                </c:pt>
                <c:pt idx="843">
                  <c:v>43334</c:v>
                </c:pt>
                <c:pt idx="844">
                  <c:v>43333</c:v>
                </c:pt>
                <c:pt idx="845">
                  <c:v>43332</c:v>
                </c:pt>
                <c:pt idx="846">
                  <c:v>43329</c:v>
                </c:pt>
                <c:pt idx="847">
                  <c:v>43328</c:v>
                </c:pt>
                <c:pt idx="848">
                  <c:v>43327</c:v>
                </c:pt>
                <c:pt idx="849">
                  <c:v>43326</c:v>
                </c:pt>
                <c:pt idx="850">
                  <c:v>43325</c:v>
                </c:pt>
                <c:pt idx="851">
                  <c:v>43322</c:v>
                </c:pt>
                <c:pt idx="852">
                  <c:v>43321</c:v>
                </c:pt>
                <c:pt idx="853">
                  <c:v>43320</c:v>
                </c:pt>
                <c:pt idx="854">
                  <c:v>43319</c:v>
                </c:pt>
                <c:pt idx="855">
                  <c:v>43318</c:v>
                </c:pt>
                <c:pt idx="856">
                  <c:v>43315</c:v>
                </c:pt>
                <c:pt idx="857">
                  <c:v>43314</c:v>
                </c:pt>
                <c:pt idx="858">
                  <c:v>43313</c:v>
                </c:pt>
                <c:pt idx="859">
                  <c:v>43312</c:v>
                </c:pt>
                <c:pt idx="860">
                  <c:v>43311</c:v>
                </c:pt>
                <c:pt idx="861">
                  <c:v>43308</c:v>
                </c:pt>
                <c:pt idx="862">
                  <c:v>43307</c:v>
                </c:pt>
                <c:pt idx="863">
                  <c:v>43306</c:v>
                </c:pt>
                <c:pt idx="864">
                  <c:v>43305</c:v>
                </c:pt>
                <c:pt idx="865">
                  <c:v>43304</c:v>
                </c:pt>
                <c:pt idx="866">
                  <c:v>43301</c:v>
                </c:pt>
                <c:pt idx="867">
                  <c:v>43300</c:v>
                </c:pt>
                <c:pt idx="868">
                  <c:v>43299</c:v>
                </c:pt>
                <c:pt idx="869">
                  <c:v>43298</c:v>
                </c:pt>
                <c:pt idx="870">
                  <c:v>43297</c:v>
                </c:pt>
                <c:pt idx="871">
                  <c:v>43294</c:v>
                </c:pt>
                <c:pt idx="872">
                  <c:v>43293</c:v>
                </c:pt>
                <c:pt idx="873">
                  <c:v>43292</c:v>
                </c:pt>
                <c:pt idx="874">
                  <c:v>43291</c:v>
                </c:pt>
                <c:pt idx="875">
                  <c:v>43290</c:v>
                </c:pt>
                <c:pt idx="876">
                  <c:v>43287</c:v>
                </c:pt>
                <c:pt idx="877">
                  <c:v>43286</c:v>
                </c:pt>
                <c:pt idx="878">
                  <c:v>43284</c:v>
                </c:pt>
                <c:pt idx="879">
                  <c:v>43283</c:v>
                </c:pt>
                <c:pt idx="880">
                  <c:v>43280</c:v>
                </c:pt>
                <c:pt idx="881">
                  <c:v>43279</c:v>
                </c:pt>
                <c:pt idx="882">
                  <c:v>43278</c:v>
                </c:pt>
                <c:pt idx="883">
                  <c:v>43277</c:v>
                </c:pt>
                <c:pt idx="884">
                  <c:v>43276</c:v>
                </c:pt>
                <c:pt idx="885">
                  <c:v>43273</c:v>
                </c:pt>
                <c:pt idx="886">
                  <c:v>43272</c:v>
                </c:pt>
                <c:pt idx="887">
                  <c:v>43271</c:v>
                </c:pt>
                <c:pt idx="888">
                  <c:v>43270</c:v>
                </c:pt>
                <c:pt idx="889">
                  <c:v>43269</c:v>
                </c:pt>
                <c:pt idx="890">
                  <c:v>43266</c:v>
                </c:pt>
                <c:pt idx="891">
                  <c:v>43265</c:v>
                </c:pt>
                <c:pt idx="892">
                  <c:v>43264</c:v>
                </c:pt>
                <c:pt idx="893">
                  <c:v>43263</c:v>
                </c:pt>
                <c:pt idx="894">
                  <c:v>43262</c:v>
                </c:pt>
                <c:pt idx="895">
                  <c:v>43259</c:v>
                </c:pt>
                <c:pt idx="896">
                  <c:v>43258</c:v>
                </c:pt>
                <c:pt idx="897">
                  <c:v>43257</c:v>
                </c:pt>
                <c:pt idx="898">
                  <c:v>43256</c:v>
                </c:pt>
                <c:pt idx="899">
                  <c:v>43255</c:v>
                </c:pt>
                <c:pt idx="900">
                  <c:v>43252</c:v>
                </c:pt>
                <c:pt idx="901">
                  <c:v>43251</c:v>
                </c:pt>
                <c:pt idx="902">
                  <c:v>43250</c:v>
                </c:pt>
                <c:pt idx="903">
                  <c:v>43249</c:v>
                </c:pt>
                <c:pt idx="904">
                  <c:v>43245</c:v>
                </c:pt>
                <c:pt idx="905">
                  <c:v>43244</c:v>
                </c:pt>
                <c:pt idx="906">
                  <c:v>43243</c:v>
                </c:pt>
                <c:pt idx="907">
                  <c:v>43242</c:v>
                </c:pt>
                <c:pt idx="908">
                  <c:v>43241</c:v>
                </c:pt>
                <c:pt idx="909">
                  <c:v>43238</c:v>
                </c:pt>
                <c:pt idx="910">
                  <c:v>43237</c:v>
                </c:pt>
                <c:pt idx="911">
                  <c:v>43236</c:v>
                </c:pt>
                <c:pt idx="912">
                  <c:v>43235</c:v>
                </c:pt>
                <c:pt idx="913">
                  <c:v>43234</c:v>
                </c:pt>
                <c:pt idx="914">
                  <c:v>43231</c:v>
                </c:pt>
                <c:pt idx="915">
                  <c:v>43230</c:v>
                </c:pt>
                <c:pt idx="916">
                  <c:v>43229</c:v>
                </c:pt>
                <c:pt idx="917">
                  <c:v>43228</c:v>
                </c:pt>
                <c:pt idx="918">
                  <c:v>43227</c:v>
                </c:pt>
                <c:pt idx="919">
                  <c:v>43224</c:v>
                </c:pt>
                <c:pt idx="920">
                  <c:v>43223</c:v>
                </c:pt>
                <c:pt idx="921">
                  <c:v>43222</c:v>
                </c:pt>
                <c:pt idx="922">
                  <c:v>43221</c:v>
                </c:pt>
                <c:pt idx="923">
                  <c:v>43220</c:v>
                </c:pt>
                <c:pt idx="924">
                  <c:v>43217</c:v>
                </c:pt>
                <c:pt idx="925">
                  <c:v>43216</c:v>
                </c:pt>
                <c:pt idx="926">
                  <c:v>43215</c:v>
                </c:pt>
                <c:pt idx="927">
                  <c:v>43214</c:v>
                </c:pt>
                <c:pt idx="928">
                  <c:v>43213</c:v>
                </c:pt>
                <c:pt idx="929">
                  <c:v>43210</c:v>
                </c:pt>
                <c:pt idx="930">
                  <c:v>43209</c:v>
                </c:pt>
                <c:pt idx="931">
                  <c:v>43208</c:v>
                </c:pt>
                <c:pt idx="932">
                  <c:v>43207</c:v>
                </c:pt>
                <c:pt idx="933">
                  <c:v>43206</c:v>
                </c:pt>
                <c:pt idx="934">
                  <c:v>43203</c:v>
                </c:pt>
                <c:pt idx="935">
                  <c:v>43202</c:v>
                </c:pt>
                <c:pt idx="936">
                  <c:v>43201</c:v>
                </c:pt>
                <c:pt idx="937">
                  <c:v>43200</c:v>
                </c:pt>
                <c:pt idx="938">
                  <c:v>43199</c:v>
                </c:pt>
                <c:pt idx="939">
                  <c:v>43196</c:v>
                </c:pt>
                <c:pt idx="940">
                  <c:v>43195</c:v>
                </c:pt>
                <c:pt idx="941">
                  <c:v>43194</c:v>
                </c:pt>
                <c:pt idx="942">
                  <c:v>43193</c:v>
                </c:pt>
                <c:pt idx="943">
                  <c:v>43192</c:v>
                </c:pt>
                <c:pt idx="944">
                  <c:v>43188</c:v>
                </c:pt>
                <c:pt idx="945">
                  <c:v>43187</c:v>
                </c:pt>
                <c:pt idx="946">
                  <c:v>43186</c:v>
                </c:pt>
                <c:pt idx="947">
                  <c:v>43185</c:v>
                </c:pt>
                <c:pt idx="948">
                  <c:v>43182</c:v>
                </c:pt>
                <c:pt idx="949">
                  <c:v>43181</c:v>
                </c:pt>
                <c:pt idx="950">
                  <c:v>43180</c:v>
                </c:pt>
                <c:pt idx="951">
                  <c:v>43179</c:v>
                </c:pt>
                <c:pt idx="952">
                  <c:v>43178</c:v>
                </c:pt>
                <c:pt idx="953">
                  <c:v>43175</c:v>
                </c:pt>
                <c:pt idx="954">
                  <c:v>43174</c:v>
                </c:pt>
                <c:pt idx="955">
                  <c:v>43173</c:v>
                </c:pt>
                <c:pt idx="956">
                  <c:v>43172</c:v>
                </c:pt>
                <c:pt idx="957">
                  <c:v>43171</c:v>
                </c:pt>
                <c:pt idx="958">
                  <c:v>43168</c:v>
                </c:pt>
                <c:pt idx="959">
                  <c:v>43167</c:v>
                </c:pt>
                <c:pt idx="960">
                  <c:v>43166</c:v>
                </c:pt>
                <c:pt idx="961">
                  <c:v>43165</c:v>
                </c:pt>
                <c:pt idx="962">
                  <c:v>43164</c:v>
                </c:pt>
                <c:pt idx="963">
                  <c:v>43161</c:v>
                </c:pt>
                <c:pt idx="964">
                  <c:v>43160</c:v>
                </c:pt>
                <c:pt idx="965">
                  <c:v>43159</c:v>
                </c:pt>
                <c:pt idx="966">
                  <c:v>43158</c:v>
                </c:pt>
                <c:pt idx="967">
                  <c:v>43157</c:v>
                </c:pt>
                <c:pt idx="968">
                  <c:v>43154</c:v>
                </c:pt>
                <c:pt idx="969">
                  <c:v>43153</c:v>
                </c:pt>
                <c:pt idx="970">
                  <c:v>43152</c:v>
                </c:pt>
                <c:pt idx="971">
                  <c:v>43151</c:v>
                </c:pt>
                <c:pt idx="972">
                  <c:v>43147</c:v>
                </c:pt>
                <c:pt idx="973">
                  <c:v>43146</c:v>
                </c:pt>
                <c:pt idx="974">
                  <c:v>43145</c:v>
                </c:pt>
                <c:pt idx="975">
                  <c:v>43144</c:v>
                </c:pt>
                <c:pt idx="976">
                  <c:v>43143</c:v>
                </c:pt>
                <c:pt idx="977">
                  <c:v>43140</c:v>
                </c:pt>
                <c:pt idx="978">
                  <c:v>43139</c:v>
                </c:pt>
                <c:pt idx="979">
                  <c:v>43138</c:v>
                </c:pt>
                <c:pt idx="980">
                  <c:v>43137</c:v>
                </c:pt>
                <c:pt idx="981">
                  <c:v>43136</c:v>
                </c:pt>
                <c:pt idx="982">
                  <c:v>43133</c:v>
                </c:pt>
                <c:pt idx="983">
                  <c:v>43132</c:v>
                </c:pt>
                <c:pt idx="984">
                  <c:v>43131</c:v>
                </c:pt>
                <c:pt idx="985">
                  <c:v>43130</c:v>
                </c:pt>
                <c:pt idx="986">
                  <c:v>43129</c:v>
                </c:pt>
                <c:pt idx="987">
                  <c:v>43126</c:v>
                </c:pt>
                <c:pt idx="988">
                  <c:v>43125</c:v>
                </c:pt>
                <c:pt idx="989">
                  <c:v>43124</c:v>
                </c:pt>
                <c:pt idx="990">
                  <c:v>43123</c:v>
                </c:pt>
                <c:pt idx="991">
                  <c:v>43122</c:v>
                </c:pt>
                <c:pt idx="992">
                  <c:v>43119</c:v>
                </c:pt>
                <c:pt idx="993">
                  <c:v>43118</c:v>
                </c:pt>
                <c:pt idx="994">
                  <c:v>43117</c:v>
                </c:pt>
                <c:pt idx="995">
                  <c:v>43116</c:v>
                </c:pt>
                <c:pt idx="996">
                  <c:v>43112</c:v>
                </c:pt>
                <c:pt idx="997">
                  <c:v>43111</c:v>
                </c:pt>
                <c:pt idx="998">
                  <c:v>43110</c:v>
                </c:pt>
                <c:pt idx="999">
                  <c:v>43109</c:v>
                </c:pt>
                <c:pt idx="1000">
                  <c:v>43108</c:v>
                </c:pt>
                <c:pt idx="1001">
                  <c:v>43105</c:v>
                </c:pt>
                <c:pt idx="1002">
                  <c:v>43104</c:v>
                </c:pt>
                <c:pt idx="1003">
                  <c:v>43103</c:v>
                </c:pt>
                <c:pt idx="1004">
                  <c:v>43102</c:v>
                </c:pt>
                <c:pt idx="1005">
                  <c:v>43098</c:v>
                </c:pt>
                <c:pt idx="1006">
                  <c:v>43097</c:v>
                </c:pt>
                <c:pt idx="1007">
                  <c:v>43096</c:v>
                </c:pt>
                <c:pt idx="1008">
                  <c:v>43095</c:v>
                </c:pt>
                <c:pt idx="1009">
                  <c:v>43091</c:v>
                </c:pt>
                <c:pt idx="1010">
                  <c:v>43090</c:v>
                </c:pt>
                <c:pt idx="1011">
                  <c:v>43089</c:v>
                </c:pt>
                <c:pt idx="1012">
                  <c:v>43088</c:v>
                </c:pt>
                <c:pt idx="1013">
                  <c:v>43087</c:v>
                </c:pt>
                <c:pt idx="1014">
                  <c:v>43084</c:v>
                </c:pt>
                <c:pt idx="1015">
                  <c:v>43083</c:v>
                </c:pt>
                <c:pt idx="1016">
                  <c:v>43082</c:v>
                </c:pt>
                <c:pt idx="1017">
                  <c:v>43081</c:v>
                </c:pt>
                <c:pt idx="1018">
                  <c:v>43080</c:v>
                </c:pt>
                <c:pt idx="1019">
                  <c:v>43077</c:v>
                </c:pt>
                <c:pt idx="1020">
                  <c:v>43076</c:v>
                </c:pt>
                <c:pt idx="1021">
                  <c:v>43075</c:v>
                </c:pt>
                <c:pt idx="1022">
                  <c:v>43074</c:v>
                </c:pt>
                <c:pt idx="1023">
                  <c:v>43073</c:v>
                </c:pt>
                <c:pt idx="1024">
                  <c:v>43070</c:v>
                </c:pt>
                <c:pt idx="1025">
                  <c:v>43069</c:v>
                </c:pt>
                <c:pt idx="1026">
                  <c:v>43068</c:v>
                </c:pt>
                <c:pt idx="1027">
                  <c:v>43067</c:v>
                </c:pt>
                <c:pt idx="1028">
                  <c:v>43066</c:v>
                </c:pt>
                <c:pt idx="1029">
                  <c:v>43063</c:v>
                </c:pt>
                <c:pt idx="1030">
                  <c:v>43061</c:v>
                </c:pt>
                <c:pt idx="1031">
                  <c:v>43060</c:v>
                </c:pt>
                <c:pt idx="1032">
                  <c:v>43059</c:v>
                </c:pt>
                <c:pt idx="1033">
                  <c:v>43056</c:v>
                </c:pt>
                <c:pt idx="1034">
                  <c:v>43055</c:v>
                </c:pt>
                <c:pt idx="1035">
                  <c:v>43054</c:v>
                </c:pt>
                <c:pt idx="1036">
                  <c:v>43053</c:v>
                </c:pt>
                <c:pt idx="1037">
                  <c:v>43052</c:v>
                </c:pt>
                <c:pt idx="1038">
                  <c:v>43049</c:v>
                </c:pt>
                <c:pt idx="1039">
                  <c:v>43048</c:v>
                </c:pt>
                <c:pt idx="1040">
                  <c:v>43047</c:v>
                </c:pt>
                <c:pt idx="1041">
                  <c:v>43046</c:v>
                </c:pt>
                <c:pt idx="1042">
                  <c:v>43045</c:v>
                </c:pt>
                <c:pt idx="1043">
                  <c:v>43042</c:v>
                </c:pt>
                <c:pt idx="1044">
                  <c:v>43041</c:v>
                </c:pt>
                <c:pt idx="1045">
                  <c:v>43040</c:v>
                </c:pt>
                <c:pt idx="1046">
                  <c:v>43039</c:v>
                </c:pt>
                <c:pt idx="1047">
                  <c:v>43038</c:v>
                </c:pt>
                <c:pt idx="1048">
                  <c:v>43035</c:v>
                </c:pt>
                <c:pt idx="1049">
                  <c:v>43034</c:v>
                </c:pt>
                <c:pt idx="1050">
                  <c:v>43033</c:v>
                </c:pt>
                <c:pt idx="1051">
                  <c:v>43032</c:v>
                </c:pt>
                <c:pt idx="1052">
                  <c:v>43031</c:v>
                </c:pt>
                <c:pt idx="1053">
                  <c:v>43028</c:v>
                </c:pt>
                <c:pt idx="1054">
                  <c:v>43027</c:v>
                </c:pt>
                <c:pt idx="1055">
                  <c:v>43026</c:v>
                </c:pt>
                <c:pt idx="1056">
                  <c:v>43025</c:v>
                </c:pt>
                <c:pt idx="1057">
                  <c:v>43024</c:v>
                </c:pt>
                <c:pt idx="1058">
                  <c:v>43021</c:v>
                </c:pt>
                <c:pt idx="1059">
                  <c:v>43020</c:v>
                </c:pt>
                <c:pt idx="1060">
                  <c:v>43019</c:v>
                </c:pt>
                <c:pt idx="1061">
                  <c:v>43018</c:v>
                </c:pt>
                <c:pt idx="1062">
                  <c:v>43014</c:v>
                </c:pt>
                <c:pt idx="1063">
                  <c:v>43013</c:v>
                </c:pt>
                <c:pt idx="1064">
                  <c:v>43012</c:v>
                </c:pt>
                <c:pt idx="1065">
                  <c:v>43011</c:v>
                </c:pt>
                <c:pt idx="1066">
                  <c:v>43010</c:v>
                </c:pt>
                <c:pt idx="1067">
                  <c:v>43007</c:v>
                </c:pt>
                <c:pt idx="1068">
                  <c:v>43006</c:v>
                </c:pt>
                <c:pt idx="1069">
                  <c:v>43005</c:v>
                </c:pt>
                <c:pt idx="1070">
                  <c:v>43004</c:v>
                </c:pt>
                <c:pt idx="1071">
                  <c:v>43003</c:v>
                </c:pt>
                <c:pt idx="1072">
                  <c:v>43000</c:v>
                </c:pt>
                <c:pt idx="1073">
                  <c:v>42999</c:v>
                </c:pt>
                <c:pt idx="1074">
                  <c:v>42998</c:v>
                </c:pt>
                <c:pt idx="1075">
                  <c:v>42997</c:v>
                </c:pt>
                <c:pt idx="1076">
                  <c:v>42996</c:v>
                </c:pt>
                <c:pt idx="1077">
                  <c:v>42993</c:v>
                </c:pt>
                <c:pt idx="1078">
                  <c:v>42992</c:v>
                </c:pt>
                <c:pt idx="1079">
                  <c:v>42991</c:v>
                </c:pt>
                <c:pt idx="1080">
                  <c:v>42990</c:v>
                </c:pt>
                <c:pt idx="1081">
                  <c:v>42989</c:v>
                </c:pt>
                <c:pt idx="1082">
                  <c:v>42986</c:v>
                </c:pt>
                <c:pt idx="1083">
                  <c:v>42985</c:v>
                </c:pt>
                <c:pt idx="1084">
                  <c:v>42984</c:v>
                </c:pt>
                <c:pt idx="1085">
                  <c:v>42983</c:v>
                </c:pt>
                <c:pt idx="1086">
                  <c:v>42979</c:v>
                </c:pt>
                <c:pt idx="1087">
                  <c:v>42978</c:v>
                </c:pt>
                <c:pt idx="1088">
                  <c:v>42977</c:v>
                </c:pt>
                <c:pt idx="1089">
                  <c:v>42976</c:v>
                </c:pt>
                <c:pt idx="1090">
                  <c:v>42975</c:v>
                </c:pt>
                <c:pt idx="1091">
                  <c:v>42972</c:v>
                </c:pt>
                <c:pt idx="1092">
                  <c:v>42971</c:v>
                </c:pt>
                <c:pt idx="1093">
                  <c:v>42970</c:v>
                </c:pt>
                <c:pt idx="1094">
                  <c:v>42969</c:v>
                </c:pt>
                <c:pt idx="1095">
                  <c:v>42968</c:v>
                </c:pt>
                <c:pt idx="1096">
                  <c:v>42965</c:v>
                </c:pt>
                <c:pt idx="1097">
                  <c:v>42964</c:v>
                </c:pt>
                <c:pt idx="1098">
                  <c:v>42963</c:v>
                </c:pt>
                <c:pt idx="1099">
                  <c:v>42962</c:v>
                </c:pt>
                <c:pt idx="1100">
                  <c:v>42961</c:v>
                </c:pt>
                <c:pt idx="1101">
                  <c:v>42957</c:v>
                </c:pt>
                <c:pt idx="1102">
                  <c:v>42956</c:v>
                </c:pt>
                <c:pt idx="1103">
                  <c:v>42955</c:v>
                </c:pt>
                <c:pt idx="1104">
                  <c:v>42954</c:v>
                </c:pt>
                <c:pt idx="1105">
                  <c:v>42951</c:v>
                </c:pt>
                <c:pt idx="1106">
                  <c:v>42950</c:v>
                </c:pt>
                <c:pt idx="1107">
                  <c:v>42949</c:v>
                </c:pt>
                <c:pt idx="1108">
                  <c:v>42948</c:v>
                </c:pt>
                <c:pt idx="1109">
                  <c:v>42947</c:v>
                </c:pt>
                <c:pt idx="1110">
                  <c:v>42944</c:v>
                </c:pt>
                <c:pt idx="1111">
                  <c:v>42943</c:v>
                </c:pt>
                <c:pt idx="1112">
                  <c:v>42942</c:v>
                </c:pt>
                <c:pt idx="1113">
                  <c:v>42941</c:v>
                </c:pt>
                <c:pt idx="1114">
                  <c:v>42940</c:v>
                </c:pt>
                <c:pt idx="1115">
                  <c:v>42937</c:v>
                </c:pt>
                <c:pt idx="1116">
                  <c:v>42936</c:v>
                </c:pt>
                <c:pt idx="1117">
                  <c:v>42935</c:v>
                </c:pt>
                <c:pt idx="1118">
                  <c:v>42934</c:v>
                </c:pt>
                <c:pt idx="1119">
                  <c:v>42933</c:v>
                </c:pt>
                <c:pt idx="1120">
                  <c:v>42930</c:v>
                </c:pt>
                <c:pt idx="1121">
                  <c:v>42929</c:v>
                </c:pt>
                <c:pt idx="1122">
                  <c:v>42928</c:v>
                </c:pt>
                <c:pt idx="1123">
                  <c:v>42927</c:v>
                </c:pt>
                <c:pt idx="1124">
                  <c:v>42926</c:v>
                </c:pt>
                <c:pt idx="1125">
                  <c:v>42923</c:v>
                </c:pt>
                <c:pt idx="1126">
                  <c:v>42922</c:v>
                </c:pt>
                <c:pt idx="1127">
                  <c:v>42921</c:v>
                </c:pt>
                <c:pt idx="1128">
                  <c:v>42916</c:v>
                </c:pt>
                <c:pt idx="1129">
                  <c:v>42915</c:v>
                </c:pt>
                <c:pt idx="1130">
                  <c:v>42914</c:v>
                </c:pt>
                <c:pt idx="1131">
                  <c:v>42913</c:v>
                </c:pt>
                <c:pt idx="1132">
                  <c:v>42912</c:v>
                </c:pt>
                <c:pt idx="1133">
                  <c:v>42909</c:v>
                </c:pt>
                <c:pt idx="1134">
                  <c:v>42908</c:v>
                </c:pt>
                <c:pt idx="1135">
                  <c:v>42907</c:v>
                </c:pt>
                <c:pt idx="1136">
                  <c:v>42906</c:v>
                </c:pt>
                <c:pt idx="1137">
                  <c:v>42905</c:v>
                </c:pt>
                <c:pt idx="1138">
                  <c:v>42902</c:v>
                </c:pt>
                <c:pt idx="1139">
                  <c:v>42901</c:v>
                </c:pt>
                <c:pt idx="1140">
                  <c:v>42900</c:v>
                </c:pt>
                <c:pt idx="1141">
                  <c:v>42899</c:v>
                </c:pt>
                <c:pt idx="1142">
                  <c:v>42898</c:v>
                </c:pt>
                <c:pt idx="1143">
                  <c:v>42895</c:v>
                </c:pt>
                <c:pt idx="1144">
                  <c:v>42894</c:v>
                </c:pt>
                <c:pt idx="1145">
                  <c:v>42893</c:v>
                </c:pt>
                <c:pt idx="1146">
                  <c:v>42892</c:v>
                </c:pt>
                <c:pt idx="1147">
                  <c:v>42891</c:v>
                </c:pt>
                <c:pt idx="1148">
                  <c:v>42888</c:v>
                </c:pt>
                <c:pt idx="1149">
                  <c:v>42887</c:v>
                </c:pt>
                <c:pt idx="1150">
                  <c:v>42886</c:v>
                </c:pt>
                <c:pt idx="1151">
                  <c:v>42885</c:v>
                </c:pt>
                <c:pt idx="1152">
                  <c:v>42881</c:v>
                </c:pt>
                <c:pt idx="1153">
                  <c:v>42880</c:v>
                </c:pt>
                <c:pt idx="1154">
                  <c:v>42879</c:v>
                </c:pt>
                <c:pt idx="1155">
                  <c:v>42878</c:v>
                </c:pt>
                <c:pt idx="1156">
                  <c:v>42877</c:v>
                </c:pt>
                <c:pt idx="1157">
                  <c:v>42874</c:v>
                </c:pt>
                <c:pt idx="1158">
                  <c:v>42873</c:v>
                </c:pt>
                <c:pt idx="1159">
                  <c:v>42872</c:v>
                </c:pt>
                <c:pt idx="1160">
                  <c:v>42871</c:v>
                </c:pt>
                <c:pt idx="1161">
                  <c:v>42870</c:v>
                </c:pt>
                <c:pt idx="1162">
                  <c:v>42867</c:v>
                </c:pt>
                <c:pt idx="1163">
                  <c:v>42866</c:v>
                </c:pt>
                <c:pt idx="1164">
                  <c:v>42865</c:v>
                </c:pt>
                <c:pt idx="1165">
                  <c:v>42864</c:v>
                </c:pt>
                <c:pt idx="1166">
                  <c:v>42863</c:v>
                </c:pt>
                <c:pt idx="1167">
                  <c:v>42860</c:v>
                </c:pt>
                <c:pt idx="1168">
                  <c:v>42859</c:v>
                </c:pt>
                <c:pt idx="1169">
                  <c:v>42858</c:v>
                </c:pt>
                <c:pt idx="1170">
                  <c:v>42857</c:v>
                </c:pt>
                <c:pt idx="1171">
                  <c:v>42856</c:v>
                </c:pt>
                <c:pt idx="1172">
                  <c:v>42853</c:v>
                </c:pt>
                <c:pt idx="1173">
                  <c:v>42852</c:v>
                </c:pt>
                <c:pt idx="1174">
                  <c:v>42851</c:v>
                </c:pt>
                <c:pt idx="1175">
                  <c:v>42850</c:v>
                </c:pt>
                <c:pt idx="1176">
                  <c:v>42849</c:v>
                </c:pt>
                <c:pt idx="1177">
                  <c:v>42846</c:v>
                </c:pt>
                <c:pt idx="1178">
                  <c:v>42845</c:v>
                </c:pt>
                <c:pt idx="1179">
                  <c:v>42844</c:v>
                </c:pt>
                <c:pt idx="1180">
                  <c:v>42843</c:v>
                </c:pt>
                <c:pt idx="1181">
                  <c:v>42842</c:v>
                </c:pt>
                <c:pt idx="1182">
                  <c:v>42838</c:v>
                </c:pt>
                <c:pt idx="1183">
                  <c:v>42837</c:v>
                </c:pt>
                <c:pt idx="1184">
                  <c:v>42836</c:v>
                </c:pt>
                <c:pt idx="1185">
                  <c:v>42835</c:v>
                </c:pt>
                <c:pt idx="1186">
                  <c:v>42832</c:v>
                </c:pt>
                <c:pt idx="1187">
                  <c:v>42831</c:v>
                </c:pt>
                <c:pt idx="1188">
                  <c:v>42830</c:v>
                </c:pt>
                <c:pt idx="1189">
                  <c:v>42829</c:v>
                </c:pt>
                <c:pt idx="1190">
                  <c:v>42828</c:v>
                </c:pt>
                <c:pt idx="1191">
                  <c:v>42825</c:v>
                </c:pt>
                <c:pt idx="1192">
                  <c:v>42824</c:v>
                </c:pt>
                <c:pt idx="1193">
                  <c:v>42823</c:v>
                </c:pt>
                <c:pt idx="1194">
                  <c:v>42822</c:v>
                </c:pt>
                <c:pt idx="1195">
                  <c:v>42821</c:v>
                </c:pt>
                <c:pt idx="1196">
                  <c:v>42818</c:v>
                </c:pt>
                <c:pt idx="1197">
                  <c:v>42817</c:v>
                </c:pt>
                <c:pt idx="1198">
                  <c:v>42816</c:v>
                </c:pt>
                <c:pt idx="1199">
                  <c:v>42815</c:v>
                </c:pt>
                <c:pt idx="1200">
                  <c:v>42814</c:v>
                </c:pt>
                <c:pt idx="1201">
                  <c:v>42811</c:v>
                </c:pt>
                <c:pt idx="1202">
                  <c:v>42810</c:v>
                </c:pt>
                <c:pt idx="1203">
                  <c:v>42809</c:v>
                </c:pt>
                <c:pt idx="1204">
                  <c:v>42808</c:v>
                </c:pt>
                <c:pt idx="1205">
                  <c:v>42807</c:v>
                </c:pt>
                <c:pt idx="1206">
                  <c:v>42804</c:v>
                </c:pt>
                <c:pt idx="1207">
                  <c:v>42803</c:v>
                </c:pt>
                <c:pt idx="1208">
                  <c:v>42802</c:v>
                </c:pt>
                <c:pt idx="1209">
                  <c:v>42801</c:v>
                </c:pt>
                <c:pt idx="1210">
                  <c:v>42800</c:v>
                </c:pt>
                <c:pt idx="1211">
                  <c:v>42797</c:v>
                </c:pt>
                <c:pt idx="1212">
                  <c:v>42796</c:v>
                </c:pt>
                <c:pt idx="1213">
                  <c:v>42795</c:v>
                </c:pt>
                <c:pt idx="1214">
                  <c:v>42794</c:v>
                </c:pt>
                <c:pt idx="1215">
                  <c:v>42793</c:v>
                </c:pt>
                <c:pt idx="1216">
                  <c:v>42790</c:v>
                </c:pt>
                <c:pt idx="1217">
                  <c:v>42789</c:v>
                </c:pt>
                <c:pt idx="1218">
                  <c:v>42788</c:v>
                </c:pt>
                <c:pt idx="1219">
                  <c:v>42787</c:v>
                </c:pt>
                <c:pt idx="1220">
                  <c:v>42783</c:v>
                </c:pt>
                <c:pt idx="1221">
                  <c:v>42782</c:v>
                </c:pt>
                <c:pt idx="1222">
                  <c:v>42781</c:v>
                </c:pt>
                <c:pt idx="1223">
                  <c:v>42780</c:v>
                </c:pt>
                <c:pt idx="1224">
                  <c:v>42779</c:v>
                </c:pt>
                <c:pt idx="1225">
                  <c:v>42776</c:v>
                </c:pt>
                <c:pt idx="1226">
                  <c:v>42775</c:v>
                </c:pt>
                <c:pt idx="1227">
                  <c:v>42774</c:v>
                </c:pt>
                <c:pt idx="1228">
                  <c:v>42773</c:v>
                </c:pt>
                <c:pt idx="1229">
                  <c:v>42772</c:v>
                </c:pt>
                <c:pt idx="1230">
                  <c:v>42769</c:v>
                </c:pt>
                <c:pt idx="1231">
                  <c:v>42768</c:v>
                </c:pt>
                <c:pt idx="1232">
                  <c:v>42767</c:v>
                </c:pt>
                <c:pt idx="1233">
                  <c:v>42766</c:v>
                </c:pt>
                <c:pt idx="1234">
                  <c:v>42765</c:v>
                </c:pt>
                <c:pt idx="1235">
                  <c:v>42762</c:v>
                </c:pt>
                <c:pt idx="1236">
                  <c:v>42761</c:v>
                </c:pt>
                <c:pt idx="1237">
                  <c:v>42760</c:v>
                </c:pt>
                <c:pt idx="1238">
                  <c:v>42759</c:v>
                </c:pt>
                <c:pt idx="1239">
                  <c:v>42758</c:v>
                </c:pt>
                <c:pt idx="1240">
                  <c:v>42755</c:v>
                </c:pt>
                <c:pt idx="1241">
                  <c:v>42754</c:v>
                </c:pt>
                <c:pt idx="1242">
                  <c:v>42753</c:v>
                </c:pt>
                <c:pt idx="1243">
                  <c:v>42752</c:v>
                </c:pt>
                <c:pt idx="1244">
                  <c:v>42748</c:v>
                </c:pt>
                <c:pt idx="1245">
                  <c:v>42747</c:v>
                </c:pt>
                <c:pt idx="1246">
                  <c:v>42746</c:v>
                </c:pt>
                <c:pt idx="1247">
                  <c:v>42745</c:v>
                </c:pt>
                <c:pt idx="1248">
                  <c:v>42744</c:v>
                </c:pt>
                <c:pt idx="1249">
                  <c:v>42741</c:v>
                </c:pt>
                <c:pt idx="1250">
                  <c:v>42740</c:v>
                </c:pt>
                <c:pt idx="1251">
                  <c:v>42739</c:v>
                </c:pt>
                <c:pt idx="1252">
                  <c:v>42738</c:v>
                </c:pt>
                <c:pt idx="1253">
                  <c:v>42734</c:v>
                </c:pt>
                <c:pt idx="1254">
                  <c:v>42733</c:v>
                </c:pt>
                <c:pt idx="1255">
                  <c:v>42732</c:v>
                </c:pt>
                <c:pt idx="1256">
                  <c:v>42731</c:v>
                </c:pt>
                <c:pt idx="1257">
                  <c:v>42730</c:v>
                </c:pt>
                <c:pt idx="1258">
                  <c:v>42727</c:v>
                </c:pt>
                <c:pt idx="1259">
                  <c:v>42726</c:v>
                </c:pt>
                <c:pt idx="1260">
                  <c:v>42725</c:v>
                </c:pt>
                <c:pt idx="1261">
                  <c:v>42724</c:v>
                </c:pt>
                <c:pt idx="1262">
                  <c:v>42723</c:v>
                </c:pt>
                <c:pt idx="1263">
                  <c:v>42720</c:v>
                </c:pt>
                <c:pt idx="1264">
                  <c:v>42719</c:v>
                </c:pt>
                <c:pt idx="1265">
                  <c:v>42718</c:v>
                </c:pt>
                <c:pt idx="1266">
                  <c:v>42717</c:v>
                </c:pt>
                <c:pt idx="1267">
                  <c:v>42716</c:v>
                </c:pt>
                <c:pt idx="1268">
                  <c:v>42713</c:v>
                </c:pt>
                <c:pt idx="1269">
                  <c:v>42712</c:v>
                </c:pt>
                <c:pt idx="1270">
                  <c:v>42711</c:v>
                </c:pt>
                <c:pt idx="1271">
                  <c:v>42710</c:v>
                </c:pt>
                <c:pt idx="1272">
                  <c:v>42709</c:v>
                </c:pt>
                <c:pt idx="1273">
                  <c:v>42706</c:v>
                </c:pt>
                <c:pt idx="1274">
                  <c:v>42705</c:v>
                </c:pt>
                <c:pt idx="1275">
                  <c:v>42704</c:v>
                </c:pt>
                <c:pt idx="1276">
                  <c:v>42703</c:v>
                </c:pt>
                <c:pt idx="1277">
                  <c:v>42702</c:v>
                </c:pt>
                <c:pt idx="1278">
                  <c:v>42699</c:v>
                </c:pt>
                <c:pt idx="1279">
                  <c:v>42698</c:v>
                </c:pt>
                <c:pt idx="1280">
                  <c:v>42697</c:v>
                </c:pt>
                <c:pt idx="1281">
                  <c:v>42696</c:v>
                </c:pt>
                <c:pt idx="1282">
                  <c:v>42695</c:v>
                </c:pt>
                <c:pt idx="1283">
                  <c:v>42692</c:v>
                </c:pt>
                <c:pt idx="1284">
                  <c:v>42691</c:v>
                </c:pt>
                <c:pt idx="1285">
                  <c:v>42690</c:v>
                </c:pt>
                <c:pt idx="1286">
                  <c:v>42689</c:v>
                </c:pt>
                <c:pt idx="1287">
                  <c:v>42688</c:v>
                </c:pt>
                <c:pt idx="1288">
                  <c:v>42685</c:v>
                </c:pt>
                <c:pt idx="1289">
                  <c:v>42684</c:v>
                </c:pt>
                <c:pt idx="1290">
                  <c:v>42683</c:v>
                </c:pt>
                <c:pt idx="1291">
                  <c:v>42682</c:v>
                </c:pt>
                <c:pt idx="1292">
                  <c:v>42681</c:v>
                </c:pt>
                <c:pt idx="1293">
                  <c:v>42678</c:v>
                </c:pt>
                <c:pt idx="1294">
                  <c:v>42677</c:v>
                </c:pt>
                <c:pt idx="1295">
                  <c:v>42676</c:v>
                </c:pt>
                <c:pt idx="1296">
                  <c:v>42675</c:v>
                </c:pt>
                <c:pt idx="1297">
                  <c:v>42674</c:v>
                </c:pt>
                <c:pt idx="1298">
                  <c:v>42671</c:v>
                </c:pt>
                <c:pt idx="1299">
                  <c:v>42670</c:v>
                </c:pt>
                <c:pt idx="1300">
                  <c:v>42669</c:v>
                </c:pt>
                <c:pt idx="1301">
                  <c:v>42668</c:v>
                </c:pt>
                <c:pt idx="1302">
                  <c:v>42667</c:v>
                </c:pt>
                <c:pt idx="1303">
                  <c:v>42664</c:v>
                </c:pt>
                <c:pt idx="1304">
                  <c:v>42663</c:v>
                </c:pt>
                <c:pt idx="1305">
                  <c:v>42662</c:v>
                </c:pt>
                <c:pt idx="1306">
                  <c:v>42661</c:v>
                </c:pt>
                <c:pt idx="1307">
                  <c:v>42660</c:v>
                </c:pt>
                <c:pt idx="1308">
                  <c:v>42657</c:v>
                </c:pt>
                <c:pt idx="1309">
                  <c:v>42656</c:v>
                </c:pt>
                <c:pt idx="1310">
                  <c:v>42655</c:v>
                </c:pt>
                <c:pt idx="1311">
                  <c:v>42654</c:v>
                </c:pt>
                <c:pt idx="1312">
                  <c:v>42653</c:v>
                </c:pt>
                <c:pt idx="1313">
                  <c:v>42650</c:v>
                </c:pt>
                <c:pt idx="1314">
                  <c:v>42649</c:v>
                </c:pt>
                <c:pt idx="1315">
                  <c:v>42648</c:v>
                </c:pt>
                <c:pt idx="1316">
                  <c:v>42647</c:v>
                </c:pt>
                <c:pt idx="1317">
                  <c:v>42646</c:v>
                </c:pt>
                <c:pt idx="1318">
                  <c:v>42643</c:v>
                </c:pt>
                <c:pt idx="1319">
                  <c:v>42642</c:v>
                </c:pt>
                <c:pt idx="1320">
                  <c:v>42641</c:v>
                </c:pt>
                <c:pt idx="1321">
                  <c:v>42640</c:v>
                </c:pt>
                <c:pt idx="1322">
                  <c:v>42639</c:v>
                </c:pt>
                <c:pt idx="1323">
                  <c:v>42636</c:v>
                </c:pt>
                <c:pt idx="1324">
                  <c:v>42635</c:v>
                </c:pt>
                <c:pt idx="1325">
                  <c:v>42634</c:v>
                </c:pt>
                <c:pt idx="1326">
                  <c:v>42633</c:v>
                </c:pt>
                <c:pt idx="1327">
                  <c:v>42632</c:v>
                </c:pt>
                <c:pt idx="1328">
                  <c:v>42629</c:v>
                </c:pt>
                <c:pt idx="1329">
                  <c:v>42628</c:v>
                </c:pt>
                <c:pt idx="1330">
                  <c:v>42627</c:v>
                </c:pt>
                <c:pt idx="1331">
                  <c:v>42626</c:v>
                </c:pt>
                <c:pt idx="1332">
                  <c:v>42625</c:v>
                </c:pt>
                <c:pt idx="1333">
                  <c:v>42622</c:v>
                </c:pt>
                <c:pt idx="1334">
                  <c:v>42621</c:v>
                </c:pt>
                <c:pt idx="1335">
                  <c:v>42620</c:v>
                </c:pt>
                <c:pt idx="1336">
                  <c:v>42619</c:v>
                </c:pt>
                <c:pt idx="1337">
                  <c:v>42618</c:v>
                </c:pt>
                <c:pt idx="1338">
                  <c:v>42615</c:v>
                </c:pt>
                <c:pt idx="1339">
                  <c:v>42614</c:v>
                </c:pt>
                <c:pt idx="1340">
                  <c:v>42613</c:v>
                </c:pt>
                <c:pt idx="1341">
                  <c:v>42612</c:v>
                </c:pt>
                <c:pt idx="1342">
                  <c:v>42611</c:v>
                </c:pt>
                <c:pt idx="1343">
                  <c:v>42608</c:v>
                </c:pt>
                <c:pt idx="1344">
                  <c:v>42607</c:v>
                </c:pt>
                <c:pt idx="1345">
                  <c:v>42606</c:v>
                </c:pt>
                <c:pt idx="1346">
                  <c:v>42605</c:v>
                </c:pt>
                <c:pt idx="1347">
                  <c:v>42604</c:v>
                </c:pt>
                <c:pt idx="1348">
                  <c:v>42601</c:v>
                </c:pt>
                <c:pt idx="1349">
                  <c:v>42600</c:v>
                </c:pt>
                <c:pt idx="1350">
                  <c:v>42599</c:v>
                </c:pt>
                <c:pt idx="1351">
                  <c:v>42598</c:v>
                </c:pt>
                <c:pt idx="1352">
                  <c:v>42597</c:v>
                </c:pt>
                <c:pt idx="1353">
                  <c:v>42594</c:v>
                </c:pt>
                <c:pt idx="1354">
                  <c:v>42593</c:v>
                </c:pt>
                <c:pt idx="1355">
                  <c:v>42592</c:v>
                </c:pt>
                <c:pt idx="1356">
                  <c:v>42591</c:v>
                </c:pt>
                <c:pt idx="1357">
                  <c:v>42590</c:v>
                </c:pt>
                <c:pt idx="1358">
                  <c:v>42587</c:v>
                </c:pt>
                <c:pt idx="1359">
                  <c:v>42586</c:v>
                </c:pt>
                <c:pt idx="1360">
                  <c:v>42585</c:v>
                </c:pt>
                <c:pt idx="1361">
                  <c:v>42584</c:v>
                </c:pt>
                <c:pt idx="1362">
                  <c:v>42583</c:v>
                </c:pt>
                <c:pt idx="1363">
                  <c:v>42580</c:v>
                </c:pt>
                <c:pt idx="1364">
                  <c:v>42579</c:v>
                </c:pt>
                <c:pt idx="1365">
                  <c:v>42578</c:v>
                </c:pt>
                <c:pt idx="1366">
                  <c:v>42577</c:v>
                </c:pt>
                <c:pt idx="1367">
                  <c:v>42576</c:v>
                </c:pt>
                <c:pt idx="1368">
                  <c:v>42573</c:v>
                </c:pt>
                <c:pt idx="1369">
                  <c:v>42572</c:v>
                </c:pt>
                <c:pt idx="1370">
                  <c:v>42571</c:v>
                </c:pt>
                <c:pt idx="1371">
                  <c:v>42570</c:v>
                </c:pt>
                <c:pt idx="1372">
                  <c:v>42569</c:v>
                </c:pt>
                <c:pt idx="1373">
                  <c:v>42566</c:v>
                </c:pt>
                <c:pt idx="1374">
                  <c:v>42565</c:v>
                </c:pt>
                <c:pt idx="1375">
                  <c:v>42564</c:v>
                </c:pt>
                <c:pt idx="1376">
                  <c:v>42563</c:v>
                </c:pt>
                <c:pt idx="1377">
                  <c:v>42562</c:v>
                </c:pt>
                <c:pt idx="1378">
                  <c:v>42559</c:v>
                </c:pt>
                <c:pt idx="1379">
                  <c:v>42558</c:v>
                </c:pt>
                <c:pt idx="1380">
                  <c:v>42557</c:v>
                </c:pt>
                <c:pt idx="1381">
                  <c:v>42556</c:v>
                </c:pt>
                <c:pt idx="1382">
                  <c:v>42555</c:v>
                </c:pt>
                <c:pt idx="1383">
                  <c:v>42552</c:v>
                </c:pt>
                <c:pt idx="1384">
                  <c:v>42551</c:v>
                </c:pt>
                <c:pt idx="1385">
                  <c:v>42550</c:v>
                </c:pt>
                <c:pt idx="1386">
                  <c:v>42549</c:v>
                </c:pt>
                <c:pt idx="1387">
                  <c:v>42548</c:v>
                </c:pt>
                <c:pt idx="1388">
                  <c:v>42545</c:v>
                </c:pt>
                <c:pt idx="1389">
                  <c:v>42544</c:v>
                </c:pt>
                <c:pt idx="1390">
                  <c:v>42543</c:v>
                </c:pt>
                <c:pt idx="1391">
                  <c:v>42542</c:v>
                </c:pt>
                <c:pt idx="1392">
                  <c:v>42541</c:v>
                </c:pt>
                <c:pt idx="1393">
                  <c:v>42538</c:v>
                </c:pt>
                <c:pt idx="1394">
                  <c:v>42537</c:v>
                </c:pt>
                <c:pt idx="1395">
                  <c:v>42536</c:v>
                </c:pt>
                <c:pt idx="1396">
                  <c:v>42535</c:v>
                </c:pt>
                <c:pt idx="1397">
                  <c:v>42534</c:v>
                </c:pt>
                <c:pt idx="1398">
                  <c:v>42531</c:v>
                </c:pt>
                <c:pt idx="1399">
                  <c:v>42530</c:v>
                </c:pt>
                <c:pt idx="1400">
                  <c:v>42529</c:v>
                </c:pt>
                <c:pt idx="1401">
                  <c:v>42528</c:v>
                </c:pt>
                <c:pt idx="1402">
                  <c:v>42527</c:v>
                </c:pt>
                <c:pt idx="1403">
                  <c:v>42524</c:v>
                </c:pt>
                <c:pt idx="1404">
                  <c:v>42523</c:v>
                </c:pt>
                <c:pt idx="1405">
                  <c:v>42522</c:v>
                </c:pt>
                <c:pt idx="1406">
                  <c:v>42521</c:v>
                </c:pt>
                <c:pt idx="1407">
                  <c:v>42520</c:v>
                </c:pt>
                <c:pt idx="1408">
                  <c:v>42517</c:v>
                </c:pt>
                <c:pt idx="1409">
                  <c:v>42516</c:v>
                </c:pt>
                <c:pt idx="1410">
                  <c:v>42515</c:v>
                </c:pt>
                <c:pt idx="1411">
                  <c:v>42514</c:v>
                </c:pt>
                <c:pt idx="1412">
                  <c:v>42513</c:v>
                </c:pt>
                <c:pt idx="1413">
                  <c:v>42510</c:v>
                </c:pt>
                <c:pt idx="1414">
                  <c:v>42509</c:v>
                </c:pt>
                <c:pt idx="1415">
                  <c:v>42508</c:v>
                </c:pt>
                <c:pt idx="1416">
                  <c:v>42507</c:v>
                </c:pt>
                <c:pt idx="1417">
                  <c:v>42506</c:v>
                </c:pt>
                <c:pt idx="1418">
                  <c:v>42503</c:v>
                </c:pt>
                <c:pt idx="1419">
                  <c:v>42502</c:v>
                </c:pt>
                <c:pt idx="1420">
                  <c:v>42501</c:v>
                </c:pt>
                <c:pt idx="1421">
                  <c:v>42500</c:v>
                </c:pt>
                <c:pt idx="1422">
                  <c:v>42499</c:v>
                </c:pt>
                <c:pt idx="1423">
                  <c:v>42496</c:v>
                </c:pt>
                <c:pt idx="1424">
                  <c:v>42495</c:v>
                </c:pt>
                <c:pt idx="1425">
                  <c:v>42494</c:v>
                </c:pt>
                <c:pt idx="1426">
                  <c:v>42493</c:v>
                </c:pt>
                <c:pt idx="1427">
                  <c:v>42492</c:v>
                </c:pt>
                <c:pt idx="1428">
                  <c:v>42489</c:v>
                </c:pt>
                <c:pt idx="1429">
                  <c:v>42488</c:v>
                </c:pt>
                <c:pt idx="1430">
                  <c:v>42487</c:v>
                </c:pt>
                <c:pt idx="1431">
                  <c:v>42486</c:v>
                </c:pt>
                <c:pt idx="1432">
                  <c:v>42485</c:v>
                </c:pt>
                <c:pt idx="1433">
                  <c:v>42482</c:v>
                </c:pt>
                <c:pt idx="1434">
                  <c:v>42481</c:v>
                </c:pt>
                <c:pt idx="1435">
                  <c:v>42480</c:v>
                </c:pt>
                <c:pt idx="1436">
                  <c:v>42479</c:v>
                </c:pt>
                <c:pt idx="1437">
                  <c:v>42478</c:v>
                </c:pt>
                <c:pt idx="1438">
                  <c:v>42475</c:v>
                </c:pt>
                <c:pt idx="1439">
                  <c:v>42474</c:v>
                </c:pt>
                <c:pt idx="1440">
                  <c:v>42473</c:v>
                </c:pt>
                <c:pt idx="1441">
                  <c:v>42472</c:v>
                </c:pt>
                <c:pt idx="1442">
                  <c:v>42471</c:v>
                </c:pt>
                <c:pt idx="1443">
                  <c:v>42468</c:v>
                </c:pt>
                <c:pt idx="1444">
                  <c:v>42467</c:v>
                </c:pt>
                <c:pt idx="1445">
                  <c:v>42466</c:v>
                </c:pt>
                <c:pt idx="1446">
                  <c:v>42465</c:v>
                </c:pt>
                <c:pt idx="1447">
                  <c:v>42464</c:v>
                </c:pt>
                <c:pt idx="1448">
                  <c:v>42461</c:v>
                </c:pt>
                <c:pt idx="1449">
                  <c:v>42460</c:v>
                </c:pt>
                <c:pt idx="1450">
                  <c:v>42459</c:v>
                </c:pt>
                <c:pt idx="1451">
                  <c:v>42458</c:v>
                </c:pt>
                <c:pt idx="1452">
                  <c:v>42457</c:v>
                </c:pt>
                <c:pt idx="1453">
                  <c:v>42454</c:v>
                </c:pt>
                <c:pt idx="1454">
                  <c:v>42453</c:v>
                </c:pt>
                <c:pt idx="1455">
                  <c:v>42452</c:v>
                </c:pt>
                <c:pt idx="1456">
                  <c:v>42451</c:v>
                </c:pt>
                <c:pt idx="1457">
                  <c:v>42450</c:v>
                </c:pt>
                <c:pt idx="1458">
                  <c:v>42447</c:v>
                </c:pt>
                <c:pt idx="1459">
                  <c:v>42446</c:v>
                </c:pt>
                <c:pt idx="1460">
                  <c:v>42445</c:v>
                </c:pt>
                <c:pt idx="1461">
                  <c:v>42444</c:v>
                </c:pt>
                <c:pt idx="1462">
                  <c:v>42443</c:v>
                </c:pt>
                <c:pt idx="1463">
                  <c:v>42440</c:v>
                </c:pt>
                <c:pt idx="1464">
                  <c:v>42439</c:v>
                </c:pt>
                <c:pt idx="1465">
                  <c:v>42438</c:v>
                </c:pt>
                <c:pt idx="1466">
                  <c:v>42437</c:v>
                </c:pt>
                <c:pt idx="1467">
                  <c:v>42436</c:v>
                </c:pt>
                <c:pt idx="1468">
                  <c:v>42433</c:v>
                </c:pt>
                <c:pt idx="1469">
                  <c:v>42432</c:v>
                </c:pt>
                <c:pt idx="1470">
                  <c:v>42431</c:v>
                </c:pt>
                <c:pt idx="1471">
                  <c:v>42430</c:v>
                </c:pt>
                <c:pt idx="1472">
                  <c:v>42429</c:v>
                </c:pt>
                <c:pt idx="1473">
                  <c:v>42426</c:v>
                </c:pt>
                <c:pt idx="1474">
                  <c:v>42425</c:v>
                </c:pt>
                <c:pt idx="1475">
                  <c:v>42424</c:v>
                </c:pt>
                <c:pt idx="1476">
                  <c:v>42423</c:v>
                </c:pt>
                <c:pt idx="1477">
                  <c:v>42422</c:v>
                </c:pt>
                <c:pt idx="1478">
                  <c:v>42419</c:v>
                </c:pt>
                <c:pt idx="1479">
                  <c:v>42418</c:v>
                </c:pt>
                <c:pt idx="1480">
                  <c:v>42417</c:v>
                </c:pt>
                <c:pt idx="1481">
                  <c:v>42416</c:v>
                </c:pt>
                <c:pt idx="1482">
                  <c:v>42415</c:v>
                </c:pt>
                <c:pt idx="1483">
                  <c:v>42412</c:v>
                </c:pt>
                <c:pt idx="1484">
                  <c:v>42411</c:v>
                </c:pt>
                <c:pt idx="1485">
                  <c:v>42410</c:v>
                </c:pt>
                <c:pt idx="1486">
                  <c:v>42409</c:v>
                </c:pt>
                <c:pt idx="1487">
                  <c:v>42408</c:v>
                </c:pt>
                <c:pt idx="1488">
                  <c:v>42405</c:v>
                </c:pt>
                <c:pt idx="1489">
                  <c:v>42404</c:v>
                </c:pt>
                <c:pt idx="1490">
                  <c:v>42403</c:v>
                </c:pt>
                <c:pt idx="1491">
                  <c:v>42402</c:v>
                </c:pt>
                <c:pt idx="1492">
                  <c:v>42401</c:v>
                </c:pt>
                <c:pt idx="1493">
                  <c:v>42398</c:v>
                </c:pt>
                <c:pt idx="1494">
                  <c:v>42397</c:v>
                </c:pt>
                <c:pt idx="1495">
                  <c:v>42396</c:v>
                </c:pt>
                <c:pt idx="1496">
                  <c:v>42395</c:v>
                </c:pt>
                <c:pt idx="1497">
                  <c:v>42394</c:v>
                </c:pt>
                <c:pt idx="1498">
                  <c:v>42391</c:v>
                </c:pt>
                <c:pt idx="1499">
                  <c:v>42390</c:v>
                </c:pt>
                <c:pt idx="1500">
                  <c:v>42389</c:v>
                </c:pt>
                <c:pt idx="1501">
                  <c:v>42388</c:v>
                </c:pt>
                <c:pt idx="1502">
                  <c:v>42387</c:v>
                </c:pt>
                <c:pt idx="1503">
                  <c:v>42384</c:v>
                </c:pt>
                <c:pt idx="1504">
                  <c:v>42383</c:v>
                </c:pt>
                <c:pt idx="1505">
                  <c:v>42382</c:v>
                </c:pt>
                <c:pt idx="1506">
                  <c:v>42381</c:v>
                </c:pt>
                <c:pt idx="1507">
                  <c:v>42380</c:v>
                </c:pt>
                <c:pt idx="1508">
                  <c:v>42377</c:v>
                </c:pt>
                <c:pt idx="1509">
                  <c:v>42376</c:v>
                </c:pt>
                <c:pt idx="1510">
                  <c:v>42375</c:v>
                </c:pt>
                <c:pt idx="1511">
                  <c:v>42374</c:v>
                </c:pt>
                <c:pt idx="1512">
                  <c:v>42373</c:v>
                </c:pt>
                <c:pt idx="1513">
                  <c:v>42370</c:v>
                </c:pt>
              </c:numCache>
            </c:numRef>
          </c:cat>
          <c:val>
            <c:numRef>
              <c:f>Fuel!$AD$184:$AD$1697</c:f>
              <c:numCache>
                <c:formatCode>0.00</c:formatCode>
                <c:ptCount val="1514"/>
                <c:pt idx="0">
                  <c:v>453.371879106439</c:v>
                </c:pt>
                <c:pt idx="1">
                  <c:v>445.35085413929045</c:v>
                </c:pt>
                <c:pt idx="2">
                  <c:v>439.09592641261503</c:v>
                </c:pt>
                <c:pt idx="3">
                  <c:v>437.32982917214196</c:v>
                </c:pt>
                <c:pt idx="4">
                  <c:v>440.641261498029</c:v>
                </c:pt>
                <c:pt idx="5">
                  <c:v>433.28252299605782</c:v>
                </c:pt>
                <c:pt idx="6">
                  <c:v>441.67148488830492</c:v>
                </c:pt>
                <c:pt idx="7">
                  <c:v>433.57687253613665</c:v>
                </c:pt>
                <c:pt idx="8">
                  <c:v>419.96320630749017</c:v>
                </c:pt>
                <c:pt idx="9">
                  <c:v>396.41524310118274</c:v>
                </c:pt>
                <c:pt idx="10">
                  <c:v>396.4888304862024</c:v>
                </c:pt>
                <c:pt idx="11">
                  <c:v>392.3679369250986</c:v>
                </c:pt>
                <c:pt idx="12">
                  <c:v>394.57555847568995</c:v>
                </c:pt>
                <c:pt idx="13">
                  <c:v>421.14060446780553</c:v>
                </c:pt>
                <c:pt idx="14">
                  <c:v>471.69513797634687</c:v>
                </c:pt>
                <c:pt idx="15">
                  <c:v>469.48751642575564</c:v>
                </c:pt>
                <c:pt idx="16">
                  <c:v>455.87385019710916</c:v>
                </c:pt>
                <c:pt idx="17">
                  <c:v>450.94349540078849</c:v>
                </c:pt>
                <c:pt idx="18">
                  <c:v>466.76478318002631</c:v>
                </c:pt>
                <c:pt idx="19">
                  <c:v>458.96452036793693</c:v>
                </c:pt>
                <c:pt idx="20">
                  <c:v>472.79894875164263</c:v>
                </c:pt>
                <c:pt idx="21">
                  <c:v>469.70827858081481</c:v>
                </c:pt>
                <c:pt idx="22">
                  <c:v>469.63469119579503</c:v>
                </c:pt>
                <c:pt idx="23">
                  <c:v>471.54796320630754</c:v>
                </c:pt>
                <c:pt idx="24">
                  <c:v>472.57818659658346</c:v>
                </c:pt>
                <c:pt idx="25">
                  <c:v>487.73718791064397</c:v>
                </c:pt>
                <c:pt idx="26">
                  <c:v>483.0275952693824</c:v>
                </c:pt>
                <c:pt idx="27">
                  <c:v>480.23127463863335</c:v>
                </c:pt>
                <c:pt idx="28">
                  <c:v>461.17214191852833</c:v>
                </c:pt>
                <c:pt idx="29">
                  <c:v>472.21024967148492</c:v>
                </c:pt>
                <c:pt idx="30">
                  <c:v>494.28646517739816</c:v>
                </c:pt>
                <c:pt idx="31">
                  <c:v>501.93955321944804</c:v>
                </c:pt>
                <c:pt idx="32">
                  <c:v>498.11300919842313</c:v>
                </c:pt>
                <c:pt idx="33">
                  <c:v>497.15637319316693</c:v>
                </c:pt>
                <c:pt idx="34">
                  <c:v>492.37319316688564</c:v>
                </c:pt>
                <c:pt idx="35">
                  <c:v>513.41918528252302</c:v>
                </c:pt>
                <c:pt idx="36">
                  <c:v>515.77398160315363</c:v>
                </c:pt>
                <c:pt idx="37">
                  <c:v>515.92115637319318</c:v>
                </c:pt>
                <c:pt idx="38">
                  <c:v>511.57950065703022</c:v>
                </c:pt>
                <c:pt idx="39">
                  <c:v>524.31011826544022</c:v>
                </c:pt>
                <c:pt idx="40">
                  <c:v>526.95926412614983</c:v>
                </c:pt>
                <c:pt idx="41">
                  <c:v>511.80026281208933</c:v>
                </c:pt>
                <c:pt idx="42">
                  <c:v>526.51773981603151</c:v>
                </c:pt>
                <c:pt idx="43">
                  <c:v>523.79500657030223</c:v>
                </c:pt>
                <c:pt idx="44">
                  <c:v>519.96846254927721</c:v>
                </c:pt>
                <c:pt idx="45">
                  <c:v>527.32720105124838</c:v>
                </c:pt>
                <c:pt idx="46">
                  <c:v>532.8462549277267</c:v>
                </c:pt>
                <c:pt idx="47">
                  <c:v>521.51379763469117</c:v>
                </c:pt>
                <c:pt idx="48">
                  <c:v>517.39290407358737</c:v>
                </c:pt>
                <c:pt idx="49">
                  <c:v>520.11563731931665</c:v>
                </c:pt>
                <c:pt idx="50">
                  <c:v>533.21419185282525</c:v>
                </c:pt>
                <c:pt idx="51">
                  <c:v>523.27989487516425</c:v>
                </c:pt>
                <c:pt idx="52">
                  <c:v>508.93035479632061</c:v>
                </c:pt>
                <c:pt idx="53">
                  <c:v>503.11695137976352</c:v>
                </c:pt>
                <c:pt idx="54">
                  <c:v>497.4507227332457</c:v>
                </c:pt>
                <c:pt idx="55">
                  <c:v>496.93561103810782</c:v>
                </c:pt>
                <c:pt idx="56">
                  <c:v>496.78843626806838</c:v>
                </c:pt>
                <c:pt idx="57">
                  <c:v>489.94480946123525</c:v>
                </c:pt>
                <c:pt idx="58">
                  <c:v>488.76741130091989</c:v>
                </c:pt>
                <c:pt idx="59">
                  <c:v>480.9671484888305</c:v>
                </c:pt>
                <c:pt idx="60">
                  <c:v>463.60052562417877</c:v>
                </c:pt>
                <c:pt idx="61">
                  <c:v>455.65308804205</c:v>
                </c:pt>
                <c:pt idx="62">
                  <c:v>463.37976346911961</c:v>
                </c:pt>
                <c:pt idx="63">
                  <c:v>467.05913272010514</c:v>
                </c:pt>
                <c:pt idx="64">
                  <c:v>465.36662286465173</c:v>
                </c:pt>
                <c:pt idx="65">
                  <c:v>453.00394218134034</c:v>
                </c:pt>
                <c:pt idx="66">
                  <c:v>450.20762155059134</c:v>
                </c:pt>
                <c:pt idx="67">
                  <c:v>446.38107752956637</c:v>
                </c:pt>
                <c:pt idx="68">
                  <c:v>440.27332457293033</c:v>
                </c:pt>
                <c:pt idx="69">
                  <c:v>467.20630749014452</c:v>
                </c:pt>
                <c:pt idx="70">
                  <c:v>464.85151116951386</c:v>
                </c:pt>
                <c:pt idx="71">
                  <c:v>462.93823915900134</c:v>
                </c:pt>
                <c:pt idx="72">
                  <c:v>462.93823915900134</c:v>
                </c:pt>
                <c:pt idx="73">
                  <c:v>464.55716162943497</c:v>
                </c:pt>
                <c:pt idx="74">
                  <c:v>459.77398160315374</c:v>
                </c:pt>
                <c:pt idx="75">
                  <c:v>460.73061760841</c:v>
                </c:pt>
                <c:pt idx="76">
                  <c:v>471.32720105124838</c:v>
                </c:pt>
                <c:pt idx="77">
                  <c:v>468.53088042049939</c:v>
                </c:pt>
                <c:pt idx="78">
                  <c:v>449.98685939553224</c:v>
                </c:pt>
                <c:pt idx="79">
                  <c:v>455.57950065703017</c:v>
                </c:pt>
                <c:pt idx="80">
                  <c:v>443.8791064388962</c:v>
                </c:pt>
                <c:pt idx="81">
                  <c:v>431.00131406044682</c:v>
                </c:pt>
                <c:pt idx="82">
                  <c:v>403.84756898817346</c:v>
                </c:pt>
                <c:pt idx="83">
                  <c:v>411.20630749014452</c:v>
                </c:pt>
                <c:pt idx="84">
                  <c:v>427.02759526938246</c:v>
                </c:pt>
                <c:pt idx="85">
                  <c:v>429.67674113009201</c:v>
                </c:pt>
                <c:pt idx="86">
                  <c:v>427.61629434954017</c:v>
                </c:pt>
                <c:pt idx="87">
                  <c:v>433.94480946123531</c:v>
                </c:pt>
                <c:pt idx="88">
                  <c:v>435.49014454664916</c:v>
                </c:pt>
                <c:pt idx="89">
                  <c:v>435.26938239159011</c:v>
                </c:pt>
                <c:pt idx="90">
                  <c:v>429.45597897503296</c:v>
                </c:pt>
                <c:pt idx="91">
                  <c:v>427.910643889619</c:v>
                </c:pt>
                <c:pt idx="92">
                  <c:v>425.70302233902765</c:v>
                </c:pt>
                <c:pt idx="93">
                  <c:v>417.31406044678056</c:v>
                </c:pt>
                <c:pt idx="94">
                  <c:v>416.06307490144553</c:v>
                </c:pt>
                <c:pt idx="95">
                  <c:v>428.64651773981609</c:v>
                </c:pt>
                <c:pt idx="96">
                  <c:v>439.97897503285162</c:v>
                </c:pt>
                <c:pt idx="97">
                  <c:v>457.19842312746391</c:v>
                </c:pt>
                <c:pt idx="98">
                  <c:v>455.43232588699084</c:v>
                </c:pt>
                <c:pt idx="99">
                  <c:v>440.27332457293039</c:v>
                </c:pt>
                <c:pt idx="100">
                  <c:v>442.33377135348235</c:v>
                </c:pt>
                <c:pt idx="101">
                  <c:v>442.77529566360056</c:v>
                </c:pt>
                <c:pt idx="102">
                  <c:v>442.03942181340346</c:v>
                </c:pt>
                <c:pt idx="103">
                  <c:v>447.48488830486207</c:v>
                </c:pt>
                <c:pt idx="104">
                  <c:v>432.54664914586073</c:v>
                </c:pt>
                <c:pt idx="105">
                  <c:v>412.97240473061771</c:v>
                </c:pt>
                <c:pt idx="106">
                  <c:v>403.84756898817352</c:v>
                </c:pt>
                <c:pt idx="107">
                  <c:v>435.41655716162944</c:v>
                </c:pt>
                <c:pt idx="108">
                  <c:v>435.19579500657028</c:v>
                </c:pt>
                <c:pt idx="109">
                  <c:v>443.73193166885676</c:v>
                </c:pt>
                <c:pt idx="110">
                  <c:v>452.26806833114324</c:v>
                </c:pt>
                <c:pt idx="111">
                  <c:v>441.67148488830492</c:v>
                </c:pt>
                <c:pt idx="112">
                  <c:v>442.03942181340346</c:v>
                </c:pt>
                <c:pt idx="113">
                  <c:v>432.10512483574246</c:v>
                </c:pt>
                <c:pt idx="114">
                  <c:v>420.47831800262816</c:v>
                </c:pt>
                <c:pt idx="115">
                  <c:v>435.93166885676749</c:v>
                </c:pt>
                <c:pt idx="116">
                  <c:v>454.91721419185291</c:v>
                </c:pt>
                <c:pt idx="117">
                  <c:v>454.91721419185291</c:v>
                </c:pt>
                <c:pt idx="118">
                  <c:v>455.65308804204994</c:v>
                </c:pt>
                <c:pt idx="119">
                  <c:v>454.91721419185291</c:v>
                </c:pt>
                <c:pt idx="120">
                  <c:v>451.60578186596587</c:v>
                </c:pt>
                <c:pt idx="121">
                  <c:v>450.13403416557162</c:v>
                </c:pt>
                <c:pt idx="122">
                  <c:v>460.80420499342972</c:v>
                </c:pt>
                <c:pt idx="123">
                  <c:v>452.70959264126157</c:v>
                </c:pt>
                <c:pt idx="124">
                  <c:v>450.50197109067022</c:v>
                </c:pt>
                <c:pt idx="125">
                  <c:v>444.61498028909335</c:v>
                </c:pt>
                <c:pt idx="126">
                  <c:v>443.51116951379771</c:v>
                </c:pt>
                <c:pt idx="127">
                  <c:v>432.69382391590023</c:v>
                </c:pt>
                <c:pt idx="128">
                  <c:v>430.48620236530883</c:v>
                </c:pt>
                <c:pt idx="129">
                  <c:v>441.52431011826542</c:v>
                </c:pt>
                <c:pt idx="130">
                  <c:v>435.6373193166886</c:v>
                </c:pt>
                <c:pt idx="131">
                  <c:v>427.91800262812097</c:v>
                </c:pt>
                <c:pt idx="132">
                  <c:v>426.43889618922475</c:v>
                </c:pt>
                <c:pt idx="133">
                  <c:v>424.59921156373196</c:v>
                </c:pt>
                <c:pt idx="134">
                  <c:v>419.44809461235218</c:v>
                </c:pt>
                <c:pt idx="135">
                  <c:v>423.12746386333777</c:v>
                </c:pt>
                <c:pt idx="136">
                  <c:v>420.91984231274643</c:v>
                </c:pt>
                <c:pt idx="137">
                  <c:v>413.56110381077531</c:v>
                </c:pt>
                <c:pt idx="138">
                  <c:v>413.56110381077531</c:v>
                </c:pt>
                <c:pt idx="139">
                  <c:v>414.66491458607101</c:v>
                </c:pt>
                <c:pt idx="140">
                  <c:v>409.14586070959268</c:v>
                </c:pt>
                <c:pt idx="141">
                  <c:v>403.99474375821285</c:v>
                </c:pt>
                <c:pt idx="142">
                  <c:v>400.68331143232592</c:v>
                </c:pt>
                <c:pt idx="143">
                  <c:v>387.43758212877793</c:v>
                </c:pt>
                <c:pt idx="144">
                  <c:v>381.18265440210257</c:v>
                </c:pt>
                <c:pt idx="145">
                  <c:v>390.38107752956643</c:v>
                </c:pt>
                <c:pt idx="146">
                  <c:v>399.57950065703022</c:v>
                </c:pt>
                <c:pt idx="147">
                  <c:v>404.73061760841</c:v>
                </c:pt>
                <c:pt idx="148">
                  <c:v>406.20236530880425</c:v>
                </c:pt>
                <c:pt idx="149">
                  <c:v>395.16425755584766</c:v>
                </c:pt>
                <c:pt idx="150">
                  <c:v>417.24047306176089</c:v>
                </c:pt>
                <c:pt idx="151">
                  <c:v>410.61760840998687</c:v>
                </c:pt>
                <c:pt idx="152">
                  <c:v>421.28777923784497</c:v>
                </c:pt>
                <c:pt idx="153">
                  <c:v>413.19316688567676</c:v>
                </c:pt>
                <c:pt idx="154">
                  <c:v>410.98554533508542</c:v>
                </c:pt>
                <c:pt idx="155">
                  <c:v>403.99474375821285</c:v>
                </c:pt>
                <c:pt idx="156">
                  <c:v>410.24967148488832</c:v>
                </c:pt>
                <c:pt idx="157">
                  <c:v>405.46649145860715</c:v>
                </c:pt>
                <c:pt idx="158">
                  <c:v>405.0985545335086</c:v>
                </c:pt>
                <c:pt idx="159">
                  <c:v>411.35348226018397</c:v>
                </c:pt>
                <c:pt idx="160">
                  <c:v>403.99474375821285</c:v>
                </c:pt>
                <c:pt idx="161">
                  <c:v>405.83442838370564</c:v>
                </c:pt>
                <c:pt idx="162">
                  <c:v>405.46649145860715</c:v>
                </c:pt>
                <c:pt idx="163">
                  <c:v>400.68331143232592</c:v>
                </c:pt>
                <c:pt idx="164">
                  <c:v>402.89093298291726</c:v>
                </c:pt>
                <c:pt idx="165">
                  <c:v>399.94743758212883</c:v>
                </c:pt>
                <c:pt idx="166">
                  <c:v>406.57030223390274</c:v>
                </c:pt>
                <c:pt idx="167">
                  <c:v>419.81603153745078</c:v>
                </c:pt>
                <c:pt idx="168">
                  <c:v>417.68199737187916</c:v>
                </c:pt>
                <c:pt idx="169">
                  <c:v>417.68199737187916</c:v>
                </c:pt>
                <c:pt idx="170">
                  <c:v>411.05913272010508</c:v>
                </c:pt>
                <c:pt idx="171">
                  <c:v>383.83180026281212</c:v>
                </c:pt>
                <c:pt idx="172">
                  <c:v>374.63337713534827</c:v>
                </c:pt>
                <c:pt idx="173">
                  <c:v>377.9448094612352</c:v>
                </c:pt>
                <c:pt idx="174">
                  <c:v>376.10512483574246</c:v>
                </c:pt>
                <c:pt idx="175">
                  <c:v>370.21813403416559</c:v>
                </c:pt>
                <c:pt idx="176">
                  <c:v>361.38764783180028</c:v>
                </c:pt>
                <c:pt idx="177">
                  <c:v>355.50065703022341</c:v>
                </c:pt>
                <c:pt idx="178">
                  <c:v>364.69908015768732</c:v>
                </c:pt>
                <c:pt idx="179">
                  <c:v>364.69908015768732</c:v>
                </c:pt>
                <c:pt idx="180">
                  <c:v>364.33114323258877</c:v>
                </c:pt>
                <c:pt idx="181">
                  <c:v>375.00131406044682</c:v>
                </c:pt>
                <c:pt idx="182">
                  <c:v>378.31274638633386</c:v>
                </c:pt>
                <c:pt idx="183">
                  <c:v>381.25624178712224</c:v>
                </c:pt>
                <c:pt idx="184">
                  <c:v>367.6425755584757</c:v>
                </c:pt>
                <c:pt idx="185">
                  <c:v>380.88830486202374</c:v>
                </c:pt>
                <c:pt idx="186">
                  <c:v>359.18002628120894</c:v>
                </c:pt>
                <c:pt idx="187">
                  <c:v>382.72798948751642</c:v>
                </c:pt>
                <c:pt idx="188">
                  <c:v>380.88830486202374</c:v>
                </c:pt>
                <c:pt idx="189">
                  <c:v>386.84888304862022</c:v>
                </c:pt>
                <c:pt idx="190">
                  <c:v>410.39684625492771</c:v>
                </c:pt>
                <c:pt idx="191">
                  <c:v>414.07621550591324</c:v>
                </c:pt>
                <c:pt idx="192">
                  <c:v>417.75558475689883</c:v>
                </c:pt>
                <c:pt idx="193">
                  <c:v>418.85939553219447</c:v>
                </c:pt>
                <c:pt idx="194">
                  <c:v>418.12352168199743</c:v>
                </c:pt>
                <c:pt idx="195">
                  <c:v>408.18922470433637</c:v>
                </c:pt>
                <c:pt idx="196">
                  <c:v>410.02890932982916</c:v>
                </c:pt>
                <c:pt idx="197">
                  <c:v>416.28383705650464</c:v>
                </c:pt>
                <c:pt idx="198">
                  <c:v>428.42575558475693</c:v>
                </c:pt>
                <c:pt idx="199">
                  <c:v>411.13272010512486</c:v>
                </c:pt>
                <c:pt idx="200">
                  <c:v>396.41524310118263</c:v>
                </c:pt>
                <c:pt idx="201">
                  <c:v>393.47174770039419</c:v>
                </c:pt>
                <c:pt idx="202">
                  <c:v>386.11300919842313</c:v>
                </c:pt>
                <c:pt idx="203">
                  <c:v>395.31143232588698</c:v>
                </c:pt>
                <c:pt idx="204">
                  <c:v>403.77398160315374</c:v>
                </c:pt>
                <c:pt idx="205">
                  <c:v>406.34954007884363</c:v>
                </c:pt>
                <c:pt idx="206">
                  <c:v>389.71879106438894</c:v>
                </c:pt>
                <c:pt idx="207">
                  <c:v>388.98291721419184</c:v>
                </c:pt>
                <c:pt idx="208">
                  <c:v>376.32588699080156</c:v>
                </c:pt>
                <c:pt idx="209">
                  <c:v>387.36399474375821</c:v>
                </c:pt>
                <c:pt idx="210">
                  <c:v>391.77923784494084</c:v>
                </c:pt>
                <c:pt idx="211">
                  <c:v>386.99605781865966</c:v>
                </c:pt>
                <c:pt idx="212">
                  <c:v>383.68462549277274</c:v>
                </c:pt>
                <c:pt idx="213">
                  <c:v>383.68462549277274</c:v>
                </c:pt>
                <c:pt idx="214">
                  <c:v>374.78055190538771</c:v>
                </c:pt>
                <c:pt idx="215">
                  <c:v>374.41261498028905</c:v>
                </c:pt>
                <c:pt idx="216">
                  <c:v>373.01445466491458</c:v>
                </c:pt>
                <c:pt idx="217">
                  <c:v>373.75032851511168</c:v>
                </c:pt>
                <c:pt idx="218">
                  <c:v>368.67279894875162</c:v>
                </c:pt>
                <c:pt idx="219">
                  <c:v>364.99342969776609</c:v>
                </c:pt>
                <c:pt idx="220">
                  <c:v>361.75558475689877</c:v>
                </c:pt>
                <c:pt idx="221">
                  <c:v>358.0762155059133</c:v>
                </c:pt>
                <c:pt idx="222">
                  <c:v>352.18922470433637</c:v>
                </c:pt>
                <c:pt idx="223">
                  <c:v>342.03416557161626</c:v>
                </c:pt>
                <c:pt idx="224">
                  <c:v>342.77003942181341</c:v>
                </c:pt>
                <c:pt idx="225">
                  <c:v>344.53613666228648</c:v>
                </c:pt>
                <c:pt idx="226">
                  <c:v>343.21156373193168</c:v>
                </c:pt>
                <c:pt idx="227">
                  <c:v>344.6097240473062</c:v>
                </c:pt>
                <c:pt idx="228">
                  <c:v>341.66622864651771</c:v>
                </c:pt>
                <c:pt idx="229">
                  <c:v>347.03810775295659</c:v>
                </c:pt>
                <c:pt idx="230">
                  <c:v>349.90801576872536</c:v>
                </c:pt>
                <c:pt idx="231">
                  <c:v>347.33245729303553</c:v>
                </c:pt>
                <c:pt idx="232">
                  <c:v>337.39816031537453</c:v>
                </c:pt>
                <c:pt idx="233">
                  <c:v>337.39816031537453</c:v>
                </c:pt>
                <c:pt idx="234">
                  <c:v>353.58738501971089</c:v>
                </c:pt>
                <c:pt idx="235">
                  <c:v>349.90801576872536</c:v>
                </c:pt>
                <c:pt idx="236">
                  <c:v>348.06833114323257</c:v>
                </c:pt>
                <c:pt idx="237">
                  <c:v>344.02102496714855</c:v>
                </c:pt>
                <c:pt idx="238">
                  <c:v>351.01182654402106</c:v>
                </c:pt>
                <c:pt idx="239">
                  <c:v>342.91721419185285</c:v>
                </c:pt>
                <c:pt idx="240">
                  <c:v>344.02102496714855</c:v>
                </c:pt>
                <c:pt idx="241">
                  <c:v>333.71879106438899</c:v>
                </c:pt>
                <c:pt idx="242">
                  <c:v>319.73718791064391</c:v>
                </c:pt>
                <c:pt idx="243">
                  <c:v>320.84099868593961</c:v>
                </c:pt>
                <c:pt idx="244">
                  <c:v>363.29356110381076</c:v>
                </c:pt>
                <c:pt idx="245">
                  <c:v>323.4165571616295</c:v>
                </c:pt>
                <c:pt idx="246">
                  <c:v>320.1051248357424</c:v>
                </c:pt>
                <c:pt idx="247">
                  <c:v>316.79369250985542</c:v>
                </c:pt>
                <c:pt idx="248">
                  <c:v>316.42575558475693</c:v>
                </c:pt>
                <c:pt idx="249">
                  <c:v>310.53876478318011</c:v>
                </c:pt>
                <c:pt idx="250">
                  <c:v>317.52956636005257</c:v>
                </c:pt>
                <c:pt idx="251">
                  <c:v>327.83180026281212</c:v>
                </c:pt>
                <c:pt idx="252">
                  <c:v>320.84099868593961</c:v>
                </c:pt>
                <c:pt idx="253">
                  <c:v>317.52956636005257</c:v>
                </c:pt>
                <c:pt idx="254">
                  <c:v>311.27463863337715</c:v>
                </c:pt>
                <c:pt idx="255">
                  <c:v>305.01971090670173</c:v>
                </c:pt>
                <c:pt idx="256">
                  <c:v>301.70827858081475</c:v>
                </c:pt>
                <c:pt idx="257">
                  <c:v>307.59526938239156</c:v>
                </c:pt>
                <c:pt idx="258">
                  <c:v>303.91590013140609</c:v>
                </c:pt>
                <c:pt idx="259">
                  <c:v>298.02890932982916</c:v>
                </c:pt>
                <c:pt idx="260">
                  <c:v>301.70827858081475</c:v>
                </c:pt>
                <c:pt idx="261">
                  <c:v>309.06701708278581</c:v>
                </c:pt>
                <c:pt idx="262">
                  <c:v>306.85939553219453</c:v>
                </c:pt>
                <c:pt idx="263">
                  <c:v>305.38764783180028</c:v>
                </c:pt>
                <c:pt idx="264">
                  <c:v>294.34954007884369</c:v>
                </c:pt>
                <c:pt idx="265">
                  <c:v>294.34954007884369</c:v>
                </c:pt>
                <c:pt idx="266">
                  <c:v>298.76478318002626</c:v>
                </c:pt>
                <c:pt idx="267">
                  <c:v>316.42575558475693</c:v>
                </c:pt>
                <c:pt idx="268">
                  <c:v>316.42575558475693</c:v>
                </c:pt>
                <c:pt idx="269">
                  <c:v>307.59526938239156</c:v>
                </c:pt>
                <c:pt idx="270">
                  <c:v>296.18922470433637</c:v>
                </c:pt>
                <c:pt idx="271">
                  <c:v>287.72667542706967</c:v>
                </c:pt>
                <c:pt idx="272">
                  <c:v>281.83968462549279</c:v>
                </c:pt>
                <c:pt idx="273">
                  <c:v>274.11300919842313</c:v>
                </c:pt>
                <c:pt idx="274">
                  <c:v>274.11300919842313</c:v>
                </c:pt>
                <c:pt idx="275">
                  <c:v>274.11300919842313</c:v>
                </c:pt>
                <c:pt idx="276">
                  <c:v>274.11300919842313</c:v>
                </c:pt>
                <c:pt idx="277">
                  <c:v>282.94349540078849</c:v>
                </c:pt>
                <c:pt idx="278">
                  <c:v>285.15111695137978</c:v>
                </c:pt>
                <c:pt idx="279">
                  <c:v>277.05650459921156</c:v>
                </c:pt>
                <c:pt idx="280">
                  <c:v>272.64126149802888</c:v>
                </c:pt>
                <c:pt idx="281">
                  <c:v>254.24441524310117</c:v>
                </c:pt>
                <c:pt idx="282">
                  <c:v>260.8672798948752</c:v>
                </c:pt>
                <c:pt idx="283">
                  <c:v>266.38633377135352</c:v>
                </c:pt>
                <c:pt idx="284">
                  <c:v>253.87647831800265</c:v>
                </c:pt>
                <c:pt idx="285">
                  <c:v>250.56504599211564</c:v>
                </c:pt>
                <c:pt idx="286">
                  <c:v>241.73455978975034</c:v>
                </c:pt>
                <c:pt idx="287">
                  <c:v>246.88567674113008</c:v>
                </c:pt>
                <c:pt idx="288">
                  <c:v>254.61235216819975</c:v>
                </c:pt>
                <c:pt idx="289">
                  <c:v>270.4336399474376</c:v>
                </c:pt>
                <c:pt idx="290">
                  <c:v>266.01839684625492</c:v>
                </c:pt>
                <c:pt idx="291">
                  <c:v>273.00919842312749</c:v>
                </c:pt>
                <c:pt idx="292">
                  <c:v>280.73587385019709</c:v>
                </c:pt>
                <c:pt idx="293">
                  <c:v>270.4336399474376</c:v>
                </c:pt>
                <c:pt idx="294">
                  <c:v>277.05650459921156</c:v>
                </c:pt>
                <c:pt idx="295">
                  <c:v>346.37582128777927</c:v>
                </c:pt>
                <c:pt idx="296">
                  <c:v>278.16031537450721</c:v>
                </c:pt>
                <c:pt idx="297">
                  <c:v>277.79237844940872</c:v>
                </c:pt>
                <c:pt idx="298">
                  <c:v>278.52825229960581</c:v>
                </c:pt>
                <c:pt idx="299">
                  <c:v>269.32982917214196</c:v>
                </c:pt>
                <c:pt idx="300">
                  <c:v>262.33902759526939</c:v>
                </c:pt>
                <c:pt idx="301">
                  <c:v>267.85808147174771</c:v>
                </c:pt>
                <c:pt idx="302">
                  <c:v>262.70696452036799</c:v>
                </c:pt>
                <c:pt idx="303">
                  <c:v>252.03679369250986</c:v>
                </c:pt>
                <c:pt idx="304">
                  <c:v>262.33902759526939</c:v>
                </c:pt>
                <c:pt idx="305">
                  <c:v>256.08409986859397</c:v>
                </c:pt>
                <c:pt idx="306">
                  <c:v>237.31931668856771</c:v>
                </c:pt>
                <c:pt idx="307">
                  <c:v>246.51773981603154</c:v>
                </c:pt>
                <c:pt idx="308">
                  <c:v>240.26281208935612</c:v>
                </c:pt>
                <c:pt idx="309">
                  <c:v>246.51773981603154</c:v>
                </c:pt>
                <c:pt idx="310">
                  <c:v>254.61235216819975</c:v>
                </c:pt>
                <c:pt idx="311">
                  <c:v>252.40473061760841</c:v>
                </c:pt>
                <c:pt idx="312">
                  <c:v>250.56504599211564</c:v>
                </c:pt>
                <c:pt idx="313">
                  <c:v>248.72536136662285</c:v>
                </c:pt>
                <c:pt idx="314">
                  <c:v>240.63074901445469</c:v>
                </c:pt>
                <c:pt idx="315">
                  <c:v>234.0078843626807</c:v>
                </c:pt>
                <c:pt idx="316">
                  <c:v>260.49934296977665</c:v>
                </c:pt>
                <c:pt idx="317">
                  <c:v>263.29566360052564</c:v>
                </c:pt>
                <c:pt idx="318">
                  <c:v>259.61629434954011</c:v>
                </c:pt>
                <c:pt idx="319">
                  <c:v>252.77266754270698</c:v>
                </c:pt>
                <c:pt idx="320">
                  <c:v>243.57424441524313</c:v>
                </c:pt>
                <c:pt idx="321">
                  <c:v>240.99868593955324</c:v>
                </c:pt>
                <c:pt idx="322">
                  <c:v>242.47043363994746</c:v>
                </c:pt>
                <c:pt idx="323">
                  <c:v>240.63074901445469</c:v>
                </c:pt>
                <c:pt idx="324">
                  <c:v>232.6097240473062</c:v>
                </c:pt>
                <c:pt idx="325">
                  <c:v>250.56504599211564</c:v>
                </c:pt>
                <c:pt idx="326">
                  <c:v>249.31406044678053</c:v>
                </c:pt>
                <c:pt idx="327">
                  <c:v>259.24835742444151</c:v>
                </c:pt>
                <c:pt idx="328">
                  <c:v>272.4940867279895</c:v>
                </c:pt>
                <c:pt idx="329">
                  <c:v>273.22996057818659</c:v>
                </c:pt>
                <c:pt idx="330">
                  <c:v>281.3245729303548</c:v>
                </c:pt>
                <c:pt idx="331">
                  <c:v>283.53219448094615</c:v>
                </c:pt>
                <c:pt idx="332">
                  <c:v>286.10775295663598</c:v>
                </c:pt>
                <c:pt idx="333">
                  <c:v>292.73061760841006</c:v>
                </c:pt>
                <c:pt idx="334">
                  <c:v>297.51379763469117</c:v>
                </c:pt>
                <c:pt idx="335">
                  <c:v>291.99474375821291</c:v>
                </c:pt>
                <c:pt idx="336">
                  <c:v>283.53219448094615</c:v>
                </c:pt>
                <c:pt idx="337">
                  <c:v>290.5229960578186</c:v>
                </c:pt>
                <c:pt idx="338">
                  <c:v>294.57030223390279</c:v>
                </c:pt>
                <c:pt idx="339">
                  <c:v>293.09855453350855</c:v>
                </c:pt>
                <c:pt idx="340">
                  <c:v>284.63600525624179</c:v>
                </c:pt>
                <c:pt idx="341">
                  <c:v>280.22076215505916</c:v>
                </c:pt>
                <c:pt idx="342">
                  <c:v>283.90013140604469</c:v>
                </c:pt>
                <c:pt idx="343">
                  <c:v>287.57950065703022</c:v>
                </c:pt>
                <c:pt idx="344">
                  <c:v>282.79632063074905</c:v>
                </c:pt>
                <c:pt idx="345">
                  <c:v>277.64520367936927</c:v>
                </c:pt>
                <c:pt idx="346">
                  <c:v>269.91852825229961</c:v>
                </c:pt>
                <c:pt idx="347">
                  <c:v>270.28646517739816</c:v>
                </c:pt>
                <c:pt idx="348">
                  <c:v>267.71090670170827</c:v>
                </c:pt>
                <c:pt idx="349">
                  <c:v>263.66360052562419</c:v>
                </c:pt>
                <c:pt idx="350">
                  <c:v>268.44678055190536</c:v>
                </c:pt>
                <c:pt idx="351">
                  <c:v>259.9842312746386</c:v>
                </c:pt>
                <c:pt idx="352">
                  <c:v>258.88042049934302</c:v>
                </c:pt>
                <c:pt idx="353">
                  <c:v>258.88042049934302</c:v>
                </c:pt>
                <c:pt idx="354">
                  <c:v>255.56898817345598</c:v>
                </c:pt>
                <c:pt idx="355">
                  <c:v>260.35216819973715</c:v>
                </c:pt>
                <c:pt idx="356">
                  <c:v>255.93692509855455</c:v>
                </c:pt>
                <c:pt idx="357">
                  <c:v>260.72010512483575</c:v>
                </c:pt>
                <c:pt idx="358">
                  <c:v>262.19185282522994</c:v>
                </c:pt>
                <c:pt idx="359">
                  <c:v>259.24835742444151</c:v>
                </c:pt>
                <c:pt idx="360">
                  <c:v>255.20105124835743</c:v>
                </c:pt>
                <c:pt idx="361">
                  <c:v>258.88042049934302</c:v>
                </c:pt>
                <c:pt idx="362">
                  <c:v>257.77660972404732</c:v>
                </c:pt>
                <c:pt idx="363">
                  <c:v>263.29566360052564</c:v>
                </c:pt>
                <c:pt idx="364">
                  <c:v>363.88961892247039</c:v>
                </c:pt>
                <c:pt idx="365">
                  <c:v>276.17345597897503</c:v>
                </c:pt>
                <c:pt idx="366">
                  <c:v>277.27726675427073</c:v>
                </c:pt>
                <c:pt idx="367">
                  <c:v>275.06964520367933</c:v>
                </c:pt>
                <c:pt idx="368">
                  <c:v>275.43758212877793</c:v>
                </c:pt>
                <c:pt idx="369">
                  <c:v>276.17345597897503</c:v>
                </c:pt>
                <c:pt idx="370">
                  <c:v>261.45597897503291</c:v>
                </c:pt>
                <c:pt idx="371">
                  <c:v>247.84231274638634</c:v>
                </c:pt>
                <c:pt idx="372">
                  <c:v>247.84231274638634</c:v>
                </c:pt>
                <c:pt idx="373">
                  <c:v>235.70039421813405</c:v>
                </c:pt>
                <c:pt idx="374">
                  <c:v>231.65308804204994</c:v>
                </c:pt>
                <c:pt idx="375">
                  <c:v>230.91721419185279</c:v>
                </c:pt>
                <c:pt idx="376">
                  <c:v>226.50197109067017</c:v>
                </c:pt>
                <c:pt idx="377">
                  <c:v>230.54927726675427</c:v>
                </c:pt>
                <c:pt idx="378">
                  <c:v>230.54927726675427</c:v>
                </c:pt>
                <c:pt idx="379">
                  <c:v>254.46517739816031</c:v>
                </c:pt>
                <c:pt idx="380">
                  <c:v>240.11563731931668</c:v>
                </c:pt>
                <c:pt idx="381">
                  <c:v>237.17214191852827</c:v>
                </c:pt>
                <c:pt idx="382">
                  <c:v>229.44546649145863</c:v>
                </c:pt>
                <c:pt idx="383">
                  <c:v>220.61498028909327</c:v>
                </c:pt>
                <c:pt idx="384">
                  <c:v>224.66228646517743</c:v>
                </c:pt>
                <c:pt idx="385">
                  <c:v>219.87910643889623</c:v>
                </c:pt>
                <c:pt idx="386">
                  <c:v>217.96583442838372</c:v>
                </c:pt>
                <c:pt idx="387">
                  <c:v>218.03942181340344</c:v>
                </c:pt>
                <c:pt idx="388">
                  <c:v>233.12483574244416</c:v>
                </c:pt>
                <c:pt idx="389">
                  <c:v>225.39816031537447</c:v>
                </c:pt>
                <c:pt idx="390">
                  <c:v>230.54927726675427</c:v>
                </c:pt>
                <c:pt idx="391">
                  <c:v>239.74770039421813</c:v>
                </c:pt>
                <c:pt idx="392">
                  <c:v>220.24704336399475</c:v>
                </c:pt>
                <c:pt idx="393">
                  <c:v>219.14323258869911</c:v>
                </c:pt>
                <c:pt idx="394">
                  <c:v>211.78449408672802</c:v>
                </c:pt>
                <c:pt idx="395">
                  <c:v>201.85019710906701</c:v>
                </c:pt>
                <c:pt idx="396">
                  <c:v>191.91590013140603</c:v>
                </c:pt>
                <c:pt idx="397">
                  <c:v>189.34034165571617</c:v>
                </c:pt>
                <c:pt idx="398">
                  <c:v>179.77398160315377</c:v>
                </c:pt>
                <c:pt idx="399">
                  <c:v>190.07621550591327</c:v>
                </c:pt>
                <c:pt idx="400">
                  <c:v>189.34034165571617</c:v>
                </c:pt>
                <c:pt idx="401">
                  <c:v>195.96320630749017</c:v>
                </c:pt>
                <c:pt idx="402">
                  <c:v>196.33114323258872</c:v>
                </c:pt>
                <c:pt idx="403">
                  <c:v>188.2365308804205</c:v>
                </c:pt>
                <c:pt idx="404">
                  <c:v>178.3022339027595</c:v>
                </c:pt>
                <c:pt idx="405">
                  <c:v>156.59395532194483</c:v>
                </c:pt>
                <c:pt idx="406">
                  <c:v>150.33902759526941</c:v>
                </c:pt>
                <c:pt idx="407">
                  <c:v>136.72536136662285</c:v>
                </c:pt>
                <c:pt idx="408">
                  <c:v>136.72536136662285</c:v>
                </c:pt>
                <c:pt idx="409">
                  <c:v>141.87647831800265</c:v>
                </c:pt>
                <c:pt idx="410">
                  <c:v>141.87647831800265</c:v>
                </c:pt>
                <c:pt idx="411">
                  <c:v>138.93298291721422</c:v>
                </c:pt>
                <c:pt idx="412">
                  <c:v>128.63074901445464</c:v>
                </c:pt>
                <c:pt idx="413">
                  <c:v>139.66885676741128</c:v>
                </c:pt>
                <c:pt idx="414">
                  <c:v>117.59264126149803</c:v>
                </c:pt>
                <c:pt idx="415">
                  <c:v>105.8186596583443</c:v>
                </c:pt>
                <c:pt idx="416">
                  <c:v>106.18659658344286</c:v>
                </c:pt>
                <c:pt idx="417">
                  <c:v>94.780551905387654</c:v>
                </c:pt>
                <c:pt idx="418">
                  <c:v>85.950065703022346</c:v>
                </c:pt>
                <c:pt idx="419">
                  <c:v>80.063074901445475</c:v>
                </c:pt>
                <c:pt idx="420">
                  <c:v>82.270696452036802</c:v>
                </c:pt>
                <c:pt idx="421">
                  <c:v>79.695137976346913</c:v>
                </c:pt>
                <c:pt idx="422">
                  <c:v>76.751642575558478</c:v>
                </c:pt>
                <c:pt idx="423">
                  <c:v>75.27989487516426</c:v>
                </c:pt>
                <c:pt idx="424">
                  <c:v>106.18659658344286</c:v>
                </c:pt>
                <c:pt idx="425">
                  <c:v>116.48883048620237</c:v>
                </c:pt>
                <c:pt idx="426">
                  <c:v>117.59264126149803</c:v>
                </c:pt>
                <c:pt idx="427">
                  <c:v>126.79106438896189</c:v>
                </c:pt>
                <c:pt idx="428">
                  <c:v>137.82917214191852</c:v>
                </c:pt>
                <c:pt idx="429">
                  <c:v>137.09329829172145</c:v>
                </c:pt>
                <c:pt idx="430">
                  <c:v>131.20630749014455</c:v>
                </c:pt>
                <c:pt idx="431">
                  <c:v>147.0275952693824</c:v>
                </c:pt>
                <c:pt idx="432">
                  <c:v>149.60315374507226</c:v>
                </c:pt>
                <c:pt idx="433">
                  <c:v>144.81997371879109</c:v>
                </c:pt>
                <c:pt idx="434">
                  <c:v>149.60315374507226</c:v>
                </c:pt>
                <c:pt idx="435">
                  <c:v>131.57424441524313</c:v>
                </c:pt>
                <c:pt idx="436">
                  <c:v>90.954007884362682</c:v>
                </c:pt>
                <c:pt idx="437">
                  <c:v>105.45072273324573</c:v>
                </c:pt>
                <c:pt idx="438">
                  <c:v>99.195795006570322</c:v>
                </c:pt>
                <c:pt idx="439">
                  <c:v>116.85676741130094</c:v>
                </c:pt>
                <c:pt idx="440">
                  <c:v>126.05519053876482</c:v>
                </c:pt>
                <c:pt idx="441">
                  <c:v>133.04599211563732</c:v>
                </c:pt>
                <c:pt idx="442">
                  <c:v>135.62155059132721</c:v>
                </c:pt>
                <c:pt idx="443">
                  <c:v>138.93298291721422</c:v>
                </c:pt>
                <c:pt idx="444">
                  <c:v>137.46123521682</c:v>
                </c:pt>
                <c:pt idx="445">
                  <c:v>142.9802890932983</c:v>
                </c:pt>
                <c:pt idx="446">
                  <c:v>118.69645203679372</c:v>
                </c:pt>
                <c:pt idx="447">
                  <c:v>145.92378449408673</c:v>
                </c:pt>
                <c:pt idx="448">
                  <c:v>137.09329829172145</c:v>
                </c:pt>
                <c:pt idx="449">
                  <c:v>165.79237844940869</c:v>
                </c:pt>
                <c:pt idx="450">
                  <c:v>154.01839684625494</c:v>
                </c:pt>
                <c:pt idx="451">
                  <c:v>156.22601839684623</c:v>
                </c:pt>
                <c:pt idx="452">
                  <c:v>174.99080157687257</c:v>
                </c:pt>
                <c:pt idx="453">
                  <c:v>190.44415243101187</c:v>
                </c:pt>
                <c:pt idx="454">
                  <c:v>293.24572930354799</c:v>
                </c:pt>
                <c:pt idx="455">
                  <c:v>329.67148488830486</c:v>
                </c:pt>
                <c:pt idx="456">
                  <c:v>334.08672798948749</c:v>
                </c:pt>
                <c:pt idx="457">
                  <c:v>328.19973718791067</c:v>
                </c:pt>
                <c:pt idx="458">
                  <c:v>341.81340341655721</c:v>
                </c:pt>
                <c:pt idx="459">
                  <c:v>332.24704336399475</c:v>
                </c:pt>
                <c:pt idx="460">
                  <c:v>343.28515111695134</c:v>
                </c:pt>
                <c:pt idx="461">
                  <c:v>344.38896189224704</c:v>
                </c:pt>
                <c:pt idx="462">
                  <c:v>349.90801576872536</c:v>
                </c:pt>
                <c:pt idx="463">
                  <c:v>351.37976346911961</c:v>
                </c:pt>
                <c:pt idx="464">
                  <c:v>362.41787122207626</c:v>
                </c:pt>
                <c:pt idx="465">
                  <c:v>364.25755584756899</c:v>
                </c:pt>
                <c:pt idx="466">
                  <c:v>353.73455978975034</c:v>
                </c:pt>
                <c:pt idx="467">
                  <c:v>352.48357424441525</c:v>
                </c:pt>
                <c:pt idx="468">
                  <c:v>362.78580814717481</c:v>
                </c:pt>
                <c:pt idx="469">
                  <c:v>359.10643889618922</c:v>
                </c:pt>
                <c:pt idx="470">
                  <c:v>361.60840998685944</c:v>
                </c:pt>
                <c:pt idx="471">
                  <c:v>352.33639947437587</c:v>
                </c:pt>
                <c:pt idx="472">
                  <c:v>348.43626806833117</c:v>
                </c:pt>
                <c:pt idx="473">
                  <c:v>352.26281208935615</c:v>
                </c:pt>
                <c:pt idx="474">
                  <c:v>357.26675427069642</c:v>
                </c:pt>
                <c:pt idx="475">
                  <c:v>359.10643889618922</c:v>
                </c:pt>
                <c:pt idx="476">
                  <c:v>361.75558475689877</c:v>
                </c:pt>
                <c:pt idx="477">
                  <c:v>344.90407358738497</c:v>
                </c:pt>
                <c:pt idx="478">
                  <c:v>347.99474375821285</c:v>
                </c:pt>
                <c:pt idx="479">
                  <c:v>358.37056504599218</c:v>
                </c:pt>
                <c:pt idx="480">
                  <c:v>374.19185282523</c:v>
                </c:pt>
                <c:pt idx="481">
                  <c:v>361.90275952693827</c:v>
                </c:pt>
                <c:pt idx="482">
                  <c:v>359.98948751642581</c:v>
                </c:pt>
                <c:pt idx="483">
                  <c:v>372.05781865965838</c:v>
                </c:pt>
                <c:pt idx="484">
                  <c:v>366.09724047306179</c:v>
                </c:pt>
                <c:pt idx="485">
                  <c:v>351.45335085413927</c:v>
                </c:pt>
                <c:pt idx="486">
                  <c:v>339.01708278580816</c:v>
                </c:pt>
                <c:pt idx="487">
                  <c:v>342.99080157687251</c:v>
                </c:pt>
                <c:pt idx="488">
                  <c:v>338.72273324572933</c:v>
                </c:pt>
                <c:pt idx="489">
                  <c:v>316.79369250985542</c:v>
                </c:pt>
                <c:pt idx="490">
                  <c:v>322.68068331143235</c:v>
                </c:pt>
                <c:pt idx="491">
                  <c:v>329.96583442838374</c:v>
                </c:pt>
                <c:pt idx="492">
                  <c:v>339.60578186596587</c:v>
                </c:pt>
                <c:pt idx="493">
                  <c:v>336.29434954007883</c:v>
                </c:pt>
                <c:pt idx="494">
                  <c:v>331.87910643889626</c:v>
                </c:pt>
                <c:pt idx="495">
                  <c:v>337.47174770039425</c:v>
                </c:pt>
                <c:pt idx="496">
                  <c:v>337.25098554533508</c:v>
                </c:pt>
                <c:pt idx="497">
                  <c:v>330.40735873850196</c:v>
                </c:pt>
                <c:pt idx="498">
                  <c:v>351.45335085413927</c:v>
                </c:pt>
                <c:pt idx="499">
                  <c:v>362.78580814717481</c:v>
                </c:pt>
                <c:pt idx="500">
                  <c:v>373.0880420499343</c:v>
                </c:pt>
                <c:pt idx="501">
                  <c:v>358.59132720105129</c:v>
                </c:pt>
                <c:pt idx="502">
                  <c:v>333.42444152431011</c:v>
                </c:pt>
                <c:pt idx="503">
                  <c:v>294.86465177398162</c:v>
                </c:pt>
                <c:pt idx="504">
                  <c:v>302.22339027595268</c:v>
                </c:pt>
                <c:pt idx="505">
                  <c:v>300.97235466057646</c:v>
                </c:pt>
                <c:pt idx="506">
                  <c:v>299.72627095594663</c:v>
                </c:pt>
                <c:pt idx="507">
                  <c:v>298.48511956117346</c:v>
                </c:pt>
                <c:pt idx="508">
                  <c:v>297.24888095294523</c:v>
                </c:pt>
                <c:pt idx="509">
                  <c:v>296.01753568522849</c:v>
                </c:pt>
                <c:pt idx="510">
                  <c:v>294.7910643889619</c:v>
                </c:pt>
                <c:pt idx="511">
                  <c:v>286.69645203679374</c:v>
                </c:pt>
                <c:pt idx="512">
                  <c:v>283.3850197109067</c:v>
                </c:pt>
                <c:pt idx="513">
                  <c:v>293.02496714848883</c:v>
                </c:pt>
                <c:pt idx="514">
                  <c:v>274.26018396846251</c:v>
                </c:pt>
                <c:pt idx="515">
                  <c:v>266.53350854139291</c:v>
                </c:pt>
                <c:pt idx="516">
                  <c:v>249.24047306176084</c:v>
                </c:pt>
                <c:pt idx="517">
                  <c:v>250.34428383705648</c:v>
                </c:pt>
                <c:pt idx="518">
                  <c:v>243.72141918528251</c:v>
                </c:pt>
                <c:pt idx="519">
                  <c:v>244.82522996057818</c:v>
                </c:pt>
                <c:pt idx="520">
                  <c:v>280.07358738501972</c:v>
                </c:pt>
                <c:pt idx="521">
                  <c:v>291.4060446780552</c:v>
                </c:pt>
                <c:pt idx="522">
                  <c:v>283.01708278580816</c:v>
                </c:pt>
                <c:pt idx="523">
                  <c:v>270.06570302233905</c:v>
                </c:pt>
                <c:pt idx="524">
                  <c:v>272.78843626806832</c:v>
                </c:pt>
                <c:pt idx="525">
                  <c:v>246.44415243101184</c:v>
                </c:pt>
                <c:pt idx="526">
                  <c:v>230.84362680683313</c:v>
                </c:pt>
                <c:pt idx="527">
                  <c:v>241.5137976346912</c:v>
                </c:pt>
                <c:pt idx="528">
                  <c:v>253.06701708278584</c:v>
                </c:pt>
                <c:pt idx="529">
                  <c:v>238.86465177398162</c:v>
                </c:pt>
                <c:pt idx="530">
                  <c:v>238.86465177398162</c:v>
                </c:pt>
                <c:pt idx="531">
                  <c:v>239.23258869908022</c:v>
                </c:pt>
                <c:pt idx="532">
                  <c:v>246.59132720105131</c:v>
                </c:pt>
                <c:pt idx="533">
                  <c:v>269.55059132720112</c:v>
                </c:pt>
                <c:pt idx="534">
                  <c:v>278.60183968462553</c:v>
                </c:pt>
                <c:pt idx="535">
                  <c:v>300.75164257555855</c:v>
                </c:pt>
                <c:pt idx="536">
                  <c:v>312.08409986859397</c:v>
                </c:pt>
                <c:pt idx="537">
                  <c:v>308.84625492772665</c:v>
                </c:pt>
                <c:pt idx="538">
                  <c:v>316.64651773981609</c:v>
                </c:pt>
                <c:pt idx="539">
                  <c:v>285.2247043363995</c:v>
                </c:pt>
                <c:pt idx="540">
                  <c:v>274.92247043364</c:v>
                </c:pt>
                <c:pt idx="541">
                  <c:v>267.04862023653089</c:v>
                </c:pt>
                <c:pt idx="542">
                  <c:v>272.71484888304866</c:v>
                </c:pt>
                <c:pt idx="543">
                  <c:v>278.60183968462553</c:v>
                </c:pt>
                <c:pt idx="544">
                  <c:v>281.25098554533508</c:v>
                </c:pt>
                <c:pt idx="545">
                  <c:v>270.36005256241788</c:v>
                </c:pt>
                <c:pt idx="546">
                  <c:v>266.45992115637318</c:v>
                </c:pt>
                <c:pt idx="547">
                  <c:v>263.81077529566363</c:v>
                </c:pt>
                <c:pt idx="548">
                  <c:v>275.14323258869911</c:v>
                </c:pt>
                <c:pt idx="549">
                  <c:v>288.16819973718793</c:v>
                </c:pt>
                <c:pt idx="550">
                  <c:v>286.3285151116952</c:v>
                </c:pt>
                <c:pt idx="551">
                  <c:v>279.70565045992123</c:v>
                </c:pt>
                <c:pt idx="552">
                  <c:v>301.48751642575559</c:v>
                </c:pt>
                <c:pt idx="553">
                  <c:v>333.49802890932989</c:v>
                </c:pt>
                <c:pt idx="554">
                  <c:v>358.81208935611039</c:v>
                </c:pt>
                <c:pt idx="555">
                  <c:v>365.9500657030224</c:v>
                </c:pt>
                <c:pt idx="556">
                  <c:v>370.95400788436268</c:v>
                </c:pt>
                <c:pt idx="557">
                  <c:v>390.01314060446782</c:v>
                </c:pt>
                <c:pt idx="558">
                  <c:v>386.18659658344285</c:v>
                </c:pt>
                <c:pt idx="559">
                  <c:v>372.35216819973721</c:v>
                </c:pt>
                <c:pt idx="560">
                  <c:v>352.99868593955324</c:v>
                </c:pt>
                <c:pt idx="561">
                  <c:v>342.84362680683313</c:v>
                </c:pt>
                <c:pt idx="562">
                  <c:v>342.99080157687251</c:v>
                </c:pt>
                <c:pt idx="563">
                  <c:v>352.92509855453352</c:v>
                </c:pt>
                <c:pt idx="564">
                  <c:v>391.26412614980291</c:v>
                </c:pt>
                <c:pt idx="565">
                  <c:v>376.84099868593955</c:v>
                </c:pt>
                <c:pt idx="566">
                  <c:v>360.43101182654402</c:v>
                </c:pt>
                <c:pt idx="567">
                  <c:v>367.49540078843637</c:v>
                </c:pt>
                <c:pt idx="568">
                  <c:v>390.82260183968464</c:v>
                </c:pt>
                <c:pt idx="569">
                  <c:v>401.41918528252302</c:v>
                </c:pt>
                <c:pt idx="570">
                  <c:v>384.56767411300922</c:v>
                </c:pt>
                <c:pt idx="571">
                  <c:v>433.87122207621553</c:v>
                </c:pt>
                <c:pt idx="572">
                  <c:v>447.85282522996056</c:v>
                </c:pt>
                <c:pt idx="573">
                  <c:v>371.68988173455983</c:v>
                </c:pt>
                <c:pt idx="574">
                  <c:v>346.00788436268073</c:v>
                </c:pt>
                <c:pt idx="575">
                  <c:v>301.19316688567676</c:v>
                </c:pt>
                <c:pt idx="576">
                  <c:v>314.58607095926413</c:v>
                </c:pt>
                <c:pt idx="577">
                  <c:v>349.54007884362682</c:v>
                </c:pt>
                <c:pt idx="578">
                  <c:v>370.73324572930358</c:v>
                </c:pt>
                <c:pt idx="579">
                  <c:v>366.17082785808151</c:v>
                </c:pt>
                <c:pt idx="580">
                  <c:v>345.56636005256246</c:v>
                </c:pt>
                <c:pt idx="581">
                  <c:v>309.72930354796324</c:v>
                </c:pt>
                <c:pt idx="582">
                  <c:v>313.15111695137983</c:v>
                </c:pt>
                <c:pt idx="583">
                  <c:v>316.57293035479631</c:v>
                </c:pt>
                <c:pt idx="584">
                  <c:v>333.20367936925101</c:v>
                </c:pt>
                <c:pt idx="585">
                  <c:v>333.86596583442844</c:v>
                </c:pt>
                <c:pt idx="586">
                  <c:v>336.29434954007883</c:v>
                </c:pt>
                <c:pt idx="587">
                  <c:v>324.74113009198425</c:v>
                </c:pt>
                <c:pt idx="588">
                  <c:v>319.81077529566363</c:v>
                </c:pt>
                <c:pt idx="589">
                  <c:v>321.9448094612352</c:v>
                </c:pt>
                <c:pt idx="590">
                  <c:v>320.39947437582128</c:v>
                </c:pt>
                <c:pt idx="591">
                  <c:v>310.83311432325888</c:v>
                </c:pt>
                <c:pt idx="592">
                  <c:v>319.81077529566363</c:v>
                </c:pt>
                <c:pt idx="593">
                  <c:v>321.79763469119587</c:v>
                </c:pt>
                <c:pt idx="594">
                  <c:v>301.78186596583447</c:v>
                </c:pt>
                <c:pt idx="595">
                  <c:v>298.10249671484894</c:v>
                </c:pt>
                <c:pt idx="596">
                  <c:v>324.81471747700397</c:v>
                </c:pt>
                <c:pt idx="597">
                  <c:v>307.59526938239162</c:v>
                </c:pt>
                <c:pt idx="598">
                  <c:v>317.01445466491464</c:v>
                </c:pt>
                <c:pt idx="599">
                  <c:v>314.29172141918531</c:v>
                </c:pt>
                <c:pt idx="600">
                  <c:v>310.83311432325888</c:v>
                </c:pt>
                <c:pt idx="601">
                  <c:v>338.57555847568995</c:v>
                </c:pt>
                <c:pt idx="602">
                  <c:v>368.0105124835743</c:v>
                </c:pt>
                <c:pt idx="603">
                  <c:v>379.19579500657034</c:v>
                </c:pt>
                <c:pt idx="604">
                  <c:v>363.81603153745073</c:v>
                </c:pt>
                <c:pt idx="605">
                  <c:v>414.22339027595268</c:v>
                </c:pt>
                <c:pt idx="606">
                  <c:v>406.20236530880425</c:v>
                </c:pt>
                <c:pt idx="607">
                  <c:v>394.0604467805519</c:v>
                </c:pt>
                <c:pt idx="608">
                  <c:v>399.87385019710911</c:v>
                </c:pt>
                <c:pt idx="609">
                  <c:v>397.00394218134034</c:v>
                </c:pt>
                <c:pt idx="610">
                  <c:v>382.58081471747704</c:v>
                </c:pt>
                <c:pt idx="611">
                  <c:v>382.6544021024967</c:v>
                </c:pt>
                <c:pt idx="612">
                  <c:v>385.67148488830486</c:v>
                </c:pt>
                <c:pt idx="613">
                  <c:v>387.80551905387648</c:v>
                </c:pt>
                <c:pt idx="614">
                  <c:v>377.87122207621553</c:v>
                </c:pt>
                <c:pt idx="615">
                  <c:v>387.80551905387648</c:v>
                </c:pt>
                <c:pt idx="616">
                  <c:v>387.73193166885676</c:v>
                </c:pt>
                <c:pt idx="617">
                  <c:v>396.19448094612358</c:v>
                </c:pt>
                <c:pt idx="618">
                  <c:v>416.5045992115638</c:v>
                </c:pt>
                <c:pt idx="619">
                  <c:v>439.16951379763469</c:v>
                </c:pt>
                <c:pt idx="620">
                  <c:v>450.35479632063078</c:v>
                </c:pt>
                <c:pt idx="621">
                  <c:v>407.8948751642576</c:v>
                </c:pt>
                <c:pt idx="622">
                  <c:v>433.06176084099872</c:v>
                </c:pt>
                <c:pt idx="623">
                  <c:v>434.3127463863338</c:v>
                </c:pt>
                <c:pt idx="624">
                  <c:v>435.56373193166888</c:v>
                </c:pt>
                <c:pt idx="625">
                  <c:v>438.06570302233911</c:v>
                </c:pt>
                <c:pt idx="626">
                  <c:v>430.85413929040737</c:v>
                </c:pt>
                <c:pt idx="627">
                  <c:v>432.84099868593955</c:v>
                </c:pt>
                <c:pt idx="628">
                  <c:v>431.07490144546648</c:v>
                </c:pt>
                <c:pt idx="629">
                  <c:v>434.3127463863338</c:v>
                </c:pt>
                <c:pt idx="630">
                  <c:v>429.75032851511168</c:v>
                </c:pt>
                <c:pt idx="631">
                  <c:v>415.40078843626804</c:v>
                </c:pt>
                <c:pt idx="632">
                  <c:v>414.81208935611039</c:v>
                </c:pt>
                <c:pt idx="633">
                  <c:v>419.08015768725363</c:v>
                </c:pt>
                <c:pt idx="634">
                  <c:v>400.4625492772667</c:v>
                </c:pt>
                <c:pt idx="635">
                  <c:v>384.34691195795011</c:v>
                </c:pt>
                <c:pt idx="636">
                  <c:v>382.94875164257559</c:v>
                </c:pt>
                <c:pt idx="637">
                  <c:v>364.62549277266749</c:v>
                </c:pt>
                <c:pt idx="638">
                  <c:v>374.41261498028905</c:v>
                </c:pt>
                <c:pt idx="639">
                  <c:v>367.93692509855458</c:v>
                </c:pt>
                <c:pt idx="640">
                  <c:v>364.25755584756899</c:v>
                </c:pt>
                <c:pt idx="641">
                  <c:v>385.52431011826548</c:v>
                </c:pt>
                <c:pt idx="642">
                  <c:v>386.99605781865966</c:v>
                </c:pt>
                <c:pt idx="643">
                  <c:v>396.85676741130095</c:v>
                </c:pt>
                <c:pt idx="644">
                  <c:v>386.55453350854134</c:v>
                </c:pt>
                <c:pt idx="645">
                  <c:v>375.8843626806833</c:v>
                </c:pt>
                <c:pt idx="646">
                  <c:v>390.38107752956631</c:v>
                </c:pt>
                <c:pt idx="647">
                  <c:v>380.07884362680682</c:v>
                </c:pt>
                <c:pt idx="648">
                  <c:v>392</c:v>
                </c:pt>
                <c:pt idx="649">
                  <c:v>409.80814717477006</c:v>
                </c:pt>
                <c:pt idx="650">
                  <c:v>423.12746386333777</c:v>
                </c:pt>
                <c:pt idx="651">
                  <c:v>427.54270696452033</c:v>
                </c:pt>
                <c:pt idx="652">
                  <c:v>421.83968462549274</c:v>
                </c:pt>
                <c:pt idx="653">
                  <c:v>416.13666228646514</c:v>
                </c:pt>
                <c:pt idx="654">
                  <c:v>406.20236530880419</c:v>
                </c:pt>
                <c:pt idx="655">
                  <c:v>424.45203679369257</c:v>
                </c:pt>
                <c:pt idx="656">
                  <c:v>442.26018396846257</c:v>
                </c:pt>
                <c:pt idx="657">
                  <c:v>444.09986859395531</c:v>
                </c:pt>
                <c:pt idx="658">
                  <c:v>446.60183968462547</c:v>
                </c:pt>
                <c:pt idx="659">
                  <c:v>449.69250985545335</c:v>
                </c:pt>
                <c:pt idx="660">
                  <c:v>436.5939553219448</c:v>
                </c:pt>
                <c:pt idx="661">
                  <c:v>434.9014454664914</c:v>
                </c:pt>
                <c:pt idx="662">
                  <c:v>438.50722733245732</c:v>
                </c:pt>
                <c:pt idx="663">
                  <c:v>450.0604467805519</c:v>
                </c:pt>
                <c:pt idx="664">
                  <c:v>449.83968462549274</c:v>
                </c:pt>
                <c:pt idx="665">
                  <c:v>450.72273324572933</c:v>
                </c:pt>
                <c:pt idx="666">
                  <c:v>443.29040735873849</c:v>
                </c:pt>
                <c:pt idx="667">
                  <c:v>454.54927726675425</c:v>
                </c:pt>
                <c:pt idx="668">
                  <c:v>454.84362680683313</c:v>
                </c:pt>
                <c:pt idx="669">
                  <c:v>461.02496714848883</c:v>
                </c:pt>
                <c:pt idx="670">
                  <c:v>470.14980289093302</c:v>
                </c:pt>
                <c:pt idx="671">
                  <c:v>474.71222076215503</c:v>
                </c:pt>
                <c:pt idx="672">
                  <c:v>472.06307490144542</c:v>
                </c:pt>
                <c:pt idx="673">
                  <c:v>470.22339027595262</c:v>
                </c:pt>
                <c:pt idx="674">
                  <c:v>488.25229960578184</c:v>
                </c:pt>
                <c:pt idx="675">
                  <c:v>486.0446780551905</c:v>
                </c:pt>
                <c:pt idx="676">
                  <c:v>475.74244415243101</c:v>
                </c:pt>
                <c:pt idx="677">
                  <c:v>472.79894875164263</c:v>
                </c:pt>
                <c:pt idx="678">
                  <c:v>467.20630749014452</c:v>
                </c:pt>
                <c:pt idx="679">
                  <c:v>461.61366622864659</c:v>
                </c:pt>
                <c:pt idx="680">
                  <c:v>461.61366622864659</c:v>
                </c:pt>
                <c:pt idx="681">
                  <c:v>462.34954007884363</c:v>
                </c:pt>
                <c:pt idx="682">
                  <c:v>470.66491458607095</c:v>
                </c:pt>
                <c:pt idx="683">
                  <c:v>476.18396846254922</c:v>
                </c:pt>
                <c:pt idx="684">
                  <c:v>470.2969776609724</c:v>
                </c:pt>
                <c:pt idx="685">
                  <c:v>472.57818659658346</c:v>
                </c:pt>
                <c:pt idx="686">
                  <c:v>468.0157687253614</c:v>
                </c:pt>
                <c:pt idx="687">
                  <c:v>475.30091984231279</c:v>
                </c:pt>
                <c:pt idx="688">
                  <c:v>466.69119579500665</c:v>
                </c:pt>
                <c:pt idx="689">
                  <c:v>461.76084099868598</c:v>
                </c:pt>
                <c:pt idx="690">
                  <c:v>461.24572930354793</c:v>
                </c:pt>
                <c:pt idx="691">
                  <c:v>459.84756898817346</c:v>
                </c:pt>
                <c:pt idx="692">
                  <c:v>458.37582128777922</c:v>
                </c:pt>
                <c:pt idx="693">
                  <c:v>455.87385019710916</c:v>
                </c:pt>
                <c:pt idx="694">
                  <c:v>451.97371879106436</c:v>
                </c:pt>
                <c:pt idx="695">
                  <c:v>454.25492772667542</c:v>
                </c:pt>
                <c:pt idx="696">
                  <c:v>451.45860709592642</c:v>
                </c:pt>
                <c:pt idx="697">
                  <c:v>444.24704336399475</c:v>
                </c:pt>
                <c:pt idx="698">
                  <c:v>441.96583442838369</c:v>
                </c:pt>
                <c:pt idx="699">
                  <c:v>450.20762155059134</c:v>
                </c:pt>
                <c:pt idx="700">
                  <c:v>451.75295663600531</c:v>
                </c:pt>
                <c:pt idx="701">
                  <c:v>448.58869908015771</c:v>
                </c:pt>
                <c:pt idx="702">
                  <c:v>449.25098554533508</c:v>
                </c:pt>
                <c:pt idx="703">
                  <c:v>450.42838370565045</c:v>
                </c:pt>
                <c:pt idx="704">
                  <c:v>454.03416557161631</c:v>
                </c:pt>
                <c:pt idx="705">
                  <c:v>458.30223390275955</c:v>
                </c:pt>
                <c:pt idx="706">
                  <c:v>457.5663600525624</c:v>
                </c:pt>
                <c:pt idx="707">
                  <c:v>460.65703022339022</c:v>
                </c:pt>
                <c:pt idx="708">
                  <c:v>453.29829172141916</c:v>
                </c:pt>
                <c:pt idx="709">
                  <c:v>458.449408672799</c:v>
                </c:pt>
                <c:pt idx="710">
                  <c:v>458.449408672799</c:v>
                </c:pt>
                <c:pt idx="711">
                  <c:v>465.07227332457296</c:v>
                </c:pt>
                <c:pt idx="712">
                  <c:v>468.60446780551899</c:v>
                </c:pt>
                <c:pt idx="713">
                  <c:v>464.33639947437581</c:v>
                </c:pt>
                <c:pt idx="714">
                  <c:v>466.91195795006576</c:v>
                </c:pt>
                <c:pt idx="715">
                  <c:v>462.86465177398156</c:v>
                </c:pt>
                <c:pt idx="716">
                  <c:v>454.40210249671486</c:v>
                </c:pt>
                <c:pt idx="717">
                  <c:v>448.51511169513793</c:v>
                </c:pt>
                <c:pt idx="718">
                  <c:v>466.54402102496709</c:v>
                </c:pt>
                <c:pt idx="719">
                  <c:v>475.66885676741134</c:v>
                </c:pt>
                <c:pt idx="720">
                  <c:v>477.72930354796324</c:v>
                </c:pt>
                <c:pt idx="721">
                  <c:v>467.64783180026279</c:v>
                </c:pt>
                <c:pt idx="722">
                  <c:v>470.51773981603151</c:v>
                </c:pt>
                <c:pt idx="723">
                  <c:v>473.38764783180022</c:v>
                </c:pt>
                <c:pt idx="724">
                  <c:v>460.14191852825235</c:v>
                </c:pt>
                <c:pt idx="725">
                  <c:v>453.88699080157687</c:v>
                </c:pt>
                <c:pt idx="726">
                  <c:v>442.70170827858084</c:v>
                </c:pt>
                <c:pt idx="727">
                  <c:v>433.65045992115643</c:v>
                </c:pt>
                <c:pt idx="728">
                  <c:v>436.15243101182654</c:v>
                </c:pt>
                <c:pt idx="729">
                  <c:v>431.59001314060447</c:v>
                </c:pt>
                <c:pt idx="730">
                  <c:v>435.26938239159006</c:v>
                </c:pt>
                <c:pt idx="731">
                  <c:v>431.51642575558481</c:v>
                </c:pt>
                <c:pt idx="732">
                  <c:v>429.38239159001313</c:v>
                </c:pt>
                <c:pt idx="733">
                  <c:v>427.24835742444151</c:v>
                </c:pt>
                <c:pt idx="734">
                  <c:v>413.48751642575559</c:v>
                </c:pt>
                <c:pt idx="735">
                  <c:v>418.93298291721419</c:v>
                </c:pt>
                <c:pt idx="736">
                  <c:v>412.38370565045994</c:v>
                </c:pt>
                <c:pt idx="737">
                  <c:v>391.19053876478318</c:v>
                </c:pt>
                <c:pt idx="738">
                  <c:v>404.80420499342972</c:v>
                </c:pt>
                <c:pt idx="739">
                  <c:v>400.4625492772667</c:v>
                </c:pt>
                <c:pt idx="740">
                  <c:v>404.14191852825229</c:v>
                </c:pt>
                <c:pt idx="741">
                  <c:v>404.3626806833114</c:v>
                </c:pt>
                <c:pt idx="742">
                  <c:v>406.68068331143235</c:v>
                </c:pt>
                <c:pt idx="743">
                  <c:v>408.99868593955324</c:v>
                </c:pt>
                <c:pt idx="744">
                  <c:v>395.53219448094615</c:v>
                </c:pt>
                <c:pt idx="745">
                  <c:v>398.84362680683307</c:v>
                </c:pt>
                <c:pt idx="746">
                  <c:v>397.07752956636006</c:v>
                </c:pt>
                <c:pt idx="747">
                  <c:v>387.36399474375821</c:v>
                </c:pt>
                <c:pt idx="748">
                  <c:v>400.09461235216821</c:v>
                </c:pt>
                <c:pt idx="749">
                  <c:v>408.40998685939553</c:v>
                </c:pt>
                <c:pt idx="750">
                  <c:v>407.8948751642576</c:v>
                </c:pt>
                <c:pt idx="751">
                  <c:v>382.6544021024967</c:v>
                </c:pt>
                <c:pt idx="752">
                  <c:v>373.60315374507229</c:v>
                </c:pt>
                <c:pt idx="753">
                  <c:v>367.12746386333771</c:v>
                </c:pt>
                <c:pt idx="754">
                  <c:v>358.37056504599212</c:v>
                </c:pt>
                <c:pt idx="755">
                  <c:v>350.49671484888302</c:v>
                </c:pt>
                <c:pt idx="756">
                  <c:v>334.30749014454665</c:v>
                </c:pt>
                <c:pt idx="757">
                  <c:v>331.73193166885676</c:v>
                </c:pt>
                <c:pt idx="758">
                  <c:v>344.02102496714855</c:v>
                </c:pt>
                <c:pt idx="759">
                  <c:v>339.75295663600519</c:v>
                </c:pt>
                <c:pt idx="760">
                  <c:v>346.15505913272011</c:v>
                </c:pt>
                <c:pt idx="761">
                  <c:v>361.46123521682</c:v>
                </c:pt>
                <c:pt idx="762">
                  <c:v>350.0551905387648</c:v>
                </c:pt>
                <c:pt idx="763">
                  <c:v>371.7634691195795</c:v>
                </c:pt>
                <c:pt idx="764">
                  <c:v>378.97503285151123</c:v>
                </c:pt>
                <c:pt idx="765">
                  <c:v>389.64520367936922</c:v>
                </c:pt>
                <c:pt idx="766">
                  <c:v>383.16951379763475</c:v>
                </c:pt>
                <c:pt idx="767">
                  <c:v>387.06964520367933</c:v>
                </c:pt>
                <c:pt idx="768">
                  <c:v>386.92247043364</c:v>
                </c:pt>
                <c:pt idx="769">
                  <c:v>398.91721419185279</c:v>
                </c:pt>
                <c:pt idx="770">
                  <c:v>386.55453350854134</c:v>
                </c:pt>
                <c:pt idx="771">
                  <c:v>404.43626806833112</c:v>
                </c:pt>
                <c:pt idx="772">
                  <c:v>407.8948751642576</c:v>
                </c:pt>
                <c:pt idx="773">
                  <c:v>403.25886990801575</c:v>
                </c:pt>
                <c:pt idx="774">
                  <c:v>386.70170827858084</c:v>
                </c:pt>
                <c:pt idx="775">
                  <c:v>385.67148488830486</c:v>
                </c:pt>
                <c:pt idx="776">
                  <c:v>381.69776609724045</c:v>
                </c:pt>
                <c:pt idx="777">
                  <c:v>395.53219448094615</c:v>
                </c:pt>
                <c:pt idx="778">
                  <c:v>401.63994743758212</c:v>
                </c:pt>
                <c:pt idx="779">
                  <c:v>425.18791064388961</c:v>
                </c:pt>
                <c:pt idx="780">
                  <c:v>414.81208935611039</c:v>
                </c:pt>
                <c:pt idx="781">
                  <c:v>443.58475689881732</c:v>
                </c:pt>
                <c:pt idx="782">
                  <c:v>436.5939553219448</c:v>
                </c:pt>
                <c:pt idx="783">
                  <c:v>436.22601839684626</c:v>
                </c:pt>
                <c:pt idx="784">
                  <c:v>434.53350854139291</c:v>
                </c:pt>
                <c:pt idx="785">
                  <c:v>428.05781865965832</c:v>
                </c:pt>
                <c:pt idx="786">
                  <c:v>458.74375821287788</c:v>
                </c:pt>
                <c:pt idx="787">
                  <c:v>459.84756898817346</c:v>
                </c:pt>
                <c:pt idx="788">
                  <c:v>463.52693823915894</c:v>
                </c:pt>
                <c:pt idx="789">
                  <c:v>475.81603153745073</c:v>
                </c:pt>
                <c:pt idx="790">
                  <c:v>469.11957950065704</c:v>
                </c:pt>
                <c:pt idx="791">
                  <c:v>475.66885676741134</c:v>
                </c:pt>
                <c:pt idx="792">
                  <c:v>475.1537450722733</c:v>
                </c:pt>
                <c:pt idx="793">
                  <c:v>476.84625492772665</c:v>
                </c:pt>
                <c:pt idx="794">
                  <c:v>487.14848883048626</c:v>
                </c:pt>
                <c:pt idx="795">
                  <c:v>486.70696452036793</c:v>
                </c:pt>
                <c:pt idx="796">
                  <c:v>496.86202365308804</c:v>
                </c:pt>
                <c:pt idx="797">
                  <c:v>504.07358738501972</c:v>
                </c:pt>
                <c:pt idx="798">
                  <c:v>498.40735873850201</c:v>
                </c:pt>
                <c:pt idx="799">
                  <c:v>487.95795006570302</c:v>
                </c:pt>
                <c:pt idx="800">
                  <c:v>480.45203679369251</c:v>
                </c:pt>
                <c:pt idx="801">
                  <c:v>501.57161629434955</c:v>
                </c:pt>
                <c:pt idx="802">
                  <c:v>501.86596583442844</c:v>
                </c:pt>
                <c:pt idx="803">
                  <c:v>495.75821287779235</c:v>
                </c:pt>
                <c:pt idx="804">
                  <c:v>497.52431011826542</c:v>
                </c:pt>
                <c:pt idx="805">
                  <c:v>504</c:v>
                </c:pt>
                <c:pt idx="806">
                  <c:v>500.76215505913274</c:v>
                </c:pt>
                <c:pt idx="807">
                  <c:v>496.56767411300922</c:v>
                </c:pt>
                <c:pt idx="808">
                  <c:v>492.15243101182659</c:v>
                </c:pt>
                <c:pt idx="809">
                  <c:v>510.1813403416557</c:v>
                </c:pt>
                <c:pt idx="810">
                  <c:v>524.1629434954009</c:v>
                </c:pt>
                <c:pt idx="811">
                  <c:v>517.17214191852827</c:v>
                </c:pt>
                <c:pt idx="812">
                  <c:v>515.70039421813408</c:v>
                </c:pt>
                <c:pt idx="813">
                  <c:v>515.47963206307486</c:v>
                </c:pt>
                <c:pt idx="814">
                  <c:v>524.1629434954009</c:v>
                </c:pt>
                <c:pt idx="815">
                  <c:v>511.50591327201045</c:v>
                </c:pt>
                <c:pt idx="816">
                  <c:v>511.43232588699084</c:v>
                </c:pt>
                <c:pt idx="817">
                  <c:v>503.33771353482257</c:v>
                </c:pt>
                <c:pt idx="818">
                  <c:v>494.50722733245732</c:v>
                </c:pt>
                <c:pt idx="819">
                  <c:v>489.06176084099866</c:v>
                </c:pt>
                <c:pt idx="820">
                  <c:v>491.93166885676743</c:v>
                </c:pt>
                <c:pt idx="821">
                  <c:v>486.11826544021034</c:v>
                </c:pt>
                <c:pt idx="822">
                  <c:v>473.01971090670173</c:v>
                </c:pt>
                <c:pt idx="823">
                  <c:v>473.16688567674112</c:v>
                </c:pt>
                <c:pt idx="824">
                  <c:v>473.68199737187905</c:v>
                </c:pt>
                <c:pt idx="825">
                  <c:v>471.76872536136659</c:v>
                </c:pt>
                <c:pt idx="826">
                  <c:v>464.33639947437581</c:v>
                </c:pt>
                <c:pt idx="827">
                  <c:v>461.02496714848883</c:v>
                </c:pt>
                <c:pt idx="828">
                  <c:v>461.46649145860709</c:v>
                </c:pt>
                <c:pt idx="829">
                  <c:v>471.69513797634687</c:v>
                </c:pt>
                <c:pt idx="830">
                  <c:v>468.89881734559788</c:v>
                </c:pt>
                <c:pt idx="831">
                  <c:v>460.06833114323263</c:v>
                </c:pt>
                <c:pt idx="832">
                  <c:v>458.00788436268067</c:v>
                </c:pt>
                <c:pt idx="833">
                  <c:v>452.85676741130095</c:v>
                </c:pt>
                <c:pt idx="834">
                  <c:v>452.78318002628123</c:v>
                </c:pt>
                <c:pt idx="835">
                  <c:v>462.12877792378447</c:v>
                </c:pt>
                <c:pt idx="836">
                  <c:v>474.41787122207626</c:v>
                </c:pt>
                <c:pt idx="837">
                  <c:v>479.27463863337715</c:v>
                </c:pt>
                <c:pt idx="838">
                  <c:v>474.93298291721413</c:v>
                </c:pt>
                <c:pt idx="839">
                  <c:v>463.67411300919838</c:v>
                </c:pt>
                <c:pt idx="840">
                  <c:v>465.44021024967145</c:v>
                </c:pt>
                <c:pt idx="841">
                  <c:v>463.60052562417877</c:v>
                </c:pt>
                <c:pt idx="842">
                  <c:v>461.17214191852827</c:v>
                </c:pt>
                <c:pt idx="843">
                  <c:v>459.18528252299603</c:v>
                </c:pt>
                <c:pt idx="844">
                  <c:v>440.12614980289095</c:v>
                </c:pt>
                <c:pt idx="845">
                  <c:v>441.15637319316687</c:v>
                </c:pt>
                <c:pt idx="846">
                  <c:v>436.96189224704335</c:v>
                </c:pt>
                <c:pt idx="847">
                  <c:v>438.58081471747698</c:v>
                </c:pt>
                <c:pt idx="848">
                  <c:v>433.57687253613665</c:v>
                </c:pt>
                <c:pt idx="849">
                  <c:v>445.57161629434955</c:v>
                </c:pt>
                <c:pt idx="850">
                  <c:v>446.67542706964525</c:v>
                </c:pt>
                <c:pt idx="851">
                  <c:v>450.94349540078844</c:v>
                </c:pt>
                <c:pt idx="852">
                  <c:v>445.79237844940872</c:v>
                </c:pt>
                <c:pt idx="853">
                  <c:v>445.20367936925101</c:v>
                </c:pt>
                <c:pt idx="854">
                  <c:v>460.28909329829173</c:v>
                </c:pt>
                <c:pt idx="855">
                  <c:v>453.29829172141916</c:v>
                </c:pt>
                <c:pt idx="856">
                  <c:v>453.4454664914586</c:v>
                </c:pt>
                <c:pt idx="857">
                  <c:v>456.38896189224704</c:v>
                </c:pt>
                <c:pt idx="858">
                  <c:v>451.97371879106436</c:v>
                </c:pt>
                <c:pt idx="859">
                  <c:v>468.45729303547961</c:v>
                </c:pt>
                <c:pt idx="860">
                  <c:v>479.12746386333777</c:v>
                </c:pt>
                <c:pt idx="861">
                  <c:v>476.18396846254922</c:v>
                </c:pt>
                <c:pt idx="862">
                  <c:v>482.36530880420503</c:v>
                </c:pt>
                <c:pt idx="863">
                  <c:v>476.18396846254922</c:v>
                </c:pt>
                <c:pt idx="864">
                  <c:v>474.41787122207626</c:v>
                </c:pt>
                <c:pt idx="865">
                  <c:v>469.63469119579503</c:v>
                </c:pt>
                <c:pt idx="866">
                  <c:v>465.36662286465173</c:v>
                </c:pt>
                <c:pt idx="867">
                  <c:v>459.55321944809464</c:v>
                </c:pt>
                <c:pt idx="868">
                  <c:v>462.86465177398156</c:v>
                </c:pt>
                <c:pt idx="869">
                  <c:v>465.88173455978978</c:v>
                </c:pt>
                <c:pt idx="870">
                  <c:v>463.45335085413933</c:v>
                </c:pt>
                <c:pt idx="871">
                  <c:v>488.98817345597905</c:v>
                </c:pt>
                <c:pt idx="872">
                  <c:v>467.13272010512492</c:v>
                </c:pt>
                <c:pt idx="873">
                  <c:v>471.62155059132726</c:v>
                </c:pt>
                <c:pt idx="874">
                  <c:v>502.60183968462547</c:v>
                </c:pt>
                <c:pt idx="875">
                  <c:v>496.93561103810782</c:v>
                </c:pt>
                <c:pt idx="876">
                  <c:v>490.82785808147179</c:v>
                </c:pt>
                <c:pt idx="877">
                  <c:v>493.25624178712224</c:v>
                </c:pt>
                <c:pt idx="878">
                  <c:v>493.84494086727994</c:v>
                </c:pt>
                <c:pt idx="879">
                  <c:v>489.72404730617609</c:v>
                </c:pt>
                <c:pt idx="880">
                  <c:v>500.98291721419184</c:v>
                </c:pt>
                <c:pt idx="881">
                  <c:v>485.38239159001313</c:v>
                </c:pt>
                <c:pt idx="882">
                  <c:v>481.33508541392899</c:v>
                </c:pt>
                <c:pt idx="883">
                  <c:v>470.51773981603151</c:v>
                </c:pt>
                <c:pt idx="884">
                  <c:v>457.93429697766101</c:v>
                </c:pt>
                <c:pt idx="885">
                  <c:v>459.47963206307492</c:v>
                </c:pt>
                <c:pt idx="886">
                  <c:v>446.38107752956637</c:v>
                </c:pt>
                <c:pt idx="887">
                  <c:v>453.4454664914586</c:v>
                </c:pt>
                <c:pt idx="888">
                  <c:v>450.72273324572933</c:v>
                </c:pt>
                <c:pt idx="889">
                  <c:v>452.19448094612352</c:v>
                </c:pt>
                <c:pt idx="890">
                  <c:v>439.6110381077529</c:v>
                </c:pt>
                <c:pt idx="891">
                  <c:v>452.56241787122212</c:v>
                </c:pt>
                <c:pt idx="892">
                  <c:v>455.13797634691196</c:v>
                </c:pt>
                <c:pt idx="893">
                  <c:v>449.61892247043363</c:v>
                </c:pt>
                <c:pt idx="894">
                  <c:v>457.34559789750324</c:v>
                </c:pt>
                <c:pt idx="895">
                  <c:v>459.55321944809464</c:v>
                </c:pt>
                <c:pt idx="896">
                  <c:v>463.96846254927726</c:v>
                </c:pt>
                <c:pt idx="897">
                  <c:v>449.98685939553224</c:v>
                </c:pt>
                <c:pt idx="898">
                  <c:v>454.40210249671486</c:v>
                </c:pt>
                <c:pt idx="899">
                  <c:v>450.35479632063073</c:v>
                </c:pt>
                <c:pt idx="900">
                  <c:v>458.89093298291726</c:v>
                </c:pt>
                <c:pt idx="901">
                  <c:v>461.09855453350855</c:v>
                </c:pt>
                <c:pt idx="902">
                  <c:v>461.83442838370559</c:v>
                </c:pt>
                <c:pt idx="903">
                  <c:v>444.83574244415246</c:v>
                </c:pt>
                <c:pt idx="904">
                  <c:v>454.03416557161631</c:v>
                </c:pt>
                <c:pt idx="905">
                  <c:v>473.16688567674112</c:v>
                </c:pt>
                <c:pt idx="906">
                  <c:v>485.0880420499343</c:v>
                </c:pt>
                <c:pt idx="907">
                  <c:v>485.67674113009201</c:v>
                </c:pt>
                <c:pt idx="908">
                  <c:v>483.46911957950067</c:v>
                </c:pt>
                <c:pt idx="909">
                  <c:v>485.30880420499346</c:v>
                </c:pt>
                <c:pt idx="910">
                  <c:v>487.22207621550592</c:v>
                </c:pt>
                <c:pt idx="911">
                  <c:v>483.17477003942179</c:v>
                </c:pt>
                <c:pt idx="912">
                  <c:v>477.21419185282525</c:v>
                </c:pt>
                <c:pt idx="913">
                  <c:v>476.62549277266754</c:v>
                </c:pt>
                <c:pt idx="914">
                  <c:v>469.04599211563738</c:v>
                </c:pt>
                <c:pt idx="915">
                  <c:v>463.08541392904073</c:v>
                </c:pt>
                <c:pt idx="916">
                  <c:v>459.47963206307497</c:v>
                </c:pt>
                <c:pt idx="917">
                  <c:v>444.46780551905391</c:v>
                </c:pt>
                <c:pt idx="918">
                  <c:v>447.85282522996056</c:v>
                </c:pt>
                <c:pt idx="919">
                  <c:v>442.18659658344285</c:v>
                </c:pt>
                <c:pt idx="920">
                  <c:v>431.07490144546648</c:v>
                </c:pt>
                <c:pt idx="921">
                  <c:v>434.09198423127469</c:v>
                </c:pt>
                <c:pt idx="922">
                  <c:v>437.40341655716162</c:v>
                </c:pt>
                <c:pt idx="923">
                  <c:v>439.7582128777924</c:v>
                </c:pt>
                <c:pt idx="924">
                  <c:v>431.22207621550592</c:v>
                </c:pt>
                <c:pt idx="925">
                  <c:v>428.64651773981609</c:v>
                </c:pt>
                <c:pt idx="926">
                  <c:v>423.12746386333777</c:v>
                </c:pt>
                <c:pt idx="927">
                  <c:v>416.43101182654402</c:v>
                </c:pt>
                <c:pt idx="928">
                  <c:v>421.87647831800268</c:v>
                </c:pt>
                <c:pt idx="929">
                  <c:v>421.50854139290408</c:v>
                </c:pt>
                <c:pt idx="930">
                  <c:v>419.5216819973719</c:v>
                </c:pt>
                <c:pt idx="931">
                  <c:v>418.49145860709592</c:v>
                </c:pt>
                <c:pt idx="932">
                  <c:v>409.44021024967157</c:v>
                </c:pt>
                <c:pt idx="933">
                  <c:v>409.58738501971095</c:v>
                </c:pt>
                <c:pt idx="934">
                  <c:v>414.37056504599218</c:v>
                </c:pt>
                <c:pt idx="935">
                  <c:v>412.16294349540078</c:v>
                </c:pt>
                <c:pt idx="936">
                  <c:v>411.05913272010508</c:v>
                </c:pt>
                <c:pt idx="937">
                  <c:v>402.96452036793693</c:v>
                </c:pt>
                <c:pt idx="938">
                  <c:v>396.19448094612358</c:v>
                </c:pt>
                <c:pt idx="939">
                  <c:v>388.61498028909335</c:v>
                </c:pt>
                <c:pt idx="940">
                  <c:v>393.54533508541402</c:v>
                </c:pt>
                <c:pt idx="941">
                  <c:v>389.49802890932989</c:v>
                </c:pt>
                <c:pt idx="942">
                  <c:v>387.29040735873855</c:v>
                </c:pt>
                <c:pt idx="943">
                  <c:v>380.74113009198425</c:v>
                </c:pt>
                <c:pt idx="944">
                  <c:v>389.79237844940872</c:v>
                </c:pt>
                <c:pt idx="945">
                  <c:v>387.51116951379771</c:v>
                </c:pt>
                <c:pt idx="946">
                  <c:v>395.23784494086732</c:v>
                </c:pt>
                <c:pt idx="947">
                  <c:v>398.99080157687257</c:v>
                </c:pt>
                <c:pt idx="948">
                  <c:v>401.12483574244413</c:v>
                </c:pt>
                <c:pt idx="949">
                  <c:v>395.23784494086732</c:v>
                </c:pt>
                <c:pt idx="950">
                  <c:v>398.18134034165575</c:v>
                </c:pt>
                <c:pt idx="951">
                  <c:v>389.35085413929045</c:v>
                </c:pt>
                <c:pt idx="952">
                  <c:v>384.56767411300922</c:v>
                </c:pt>
                <c:pt idx="953">
                  <c:v>387.80551905387648</c:v>
                </c:pt>
                <c:pt idx="954">
                  <c:v>383.53745072273324</c:v>
                </c:pt>
                <c:pt idx="955">
                  <c:v>382.72798948751642</c:v>
                </c:pt>
                <c:pt idx="956">
                  <c:v>380.88830486202369</c:v>
                </c:pt>
                <c:pt idx="957">
                  <c:v>384.78843626806832</c:v>
                </c:pt>
                <c:pt idx="958">
                  <c:v>387.21681997371883</c:v>
                </c:pt>
                <c:pt idx="959">
                  <c:v>374.63337713534827</c:v>
                </c:pt>
                <c:pt idx="960">
                  <c:v>379.41655716162944</c:v>
                </c:pt>
                <c:pt idx="961">
                  <c:v>387.58475689881737</c:v>
                </c:pt>
                <c:pt idx="962">
                  <c:v>385.30354796320637</c:v>
                </c:pt>
                <c:pt idx="963">
                  <c:v>379.12220762155061</c:v>
                </c:pt>
                <c:pt idx="964">
                  <c:v>373.60315374507235</c:v>
                </c:pt>
                <c:pt idx="965">
                  <c:v>377.3561103810776</c:v>
                </c:pt>
                <c:pt idx="966">
                  <c:v>387.58475689881737</c:v>
                </c:pt>
                <c:pt idx="967">
                  <c:v>392.3679369250986</c:v>
                </c:pt>
                <c:pt idx="968">
                  <c:v>392.51511169513799</c:v>
                </c:pt>
                <c:pt idx="969">
                  <c:v>387.95269382391592</c:v>
                </c:pt>
                <c:pt idx="970">
                  <c:v>385.67148488830492</c:v>
                </c:pt>
                <c:pt idx="971">
                  <c:v>385.8186596583443</c:v>
                </c:pt>
                <c:pt idx="972">
                  <c:v>386.33377135348229</c:v>
                </c:pt>
                <c:pt idx="973">
                  <c:v>382.43363994743754</c:v>
                </c:pt>
                <c:pt idx="974">
                  <c:v>381.32982917214196</c:v>
                </c:pt>
                <c:pt idx="975">
                  <c:v>376.10512483574246</c:v>
                </c:pt>
                <c:pt idx="976">
                  <c:v>371.39553219448095</c:v>
                </c:pt>
                <c:pt idx="977">
                  <c:v>365.21419185282525</c:v>
                </c:pt>
                <c:pt idx="978">
                  <c:v>378.75427069645207</c:v>
                </c:pt>
                <c:pt idx="979">
                  <c:v>382.50722733245732</c:v>
                </c:pt>
                <c:pt idx="980">
                  <c:v>393.83968462549279</c:v>
                </c:pt>
                <c:pt idx="981">
                  <c:v>396.56241787122212</c:v>
                </c:pt>
                <c:pt idx="982">
                  <c:v>401.56636005256246</c:v>
                </c:pt>
                <c:pt idx="983">
                  <c:v>410.32325886990799</c:v>
                </c:pt>
                <c:pt idx="984">
                  <c:v>409.9553219448095</c:v>
                </c:pt>
                <c:pt idx="985">
                  <c:v>405.98160315374514</c:v>
                </c:pt>
                <c:pt idx="986">
                  <c:v>408.92509855453352</c:v>
                </c:pt>
                <c:pt idx="987">
                  <c:v>412.97240473061765</c:v>
                </c:pt>
                <c:pt idx="988">
                  <c:v>410.69119579500659</c:v>
                </c:pt>
                <c:pt idx="989">
                  <c:v>407.82128777923788</c:v>
                </c:pt>
                <c:pt idx="990">
                  <c:v>404.43626806833117</c:v>
                </c:pt>
                <c:pt idx="991">
                  <c:v>400.46254927726676</c:v>
                </c:pt>
                <c:pt idx="992">
                  <c:v>403.84756898817352</c:v>
                </c:pt>
                <c:pt idx="993">
                  <c:v>408.55716162943503</c:v>
                </c:pt>
                <c:pt idx="994">
                  <c:v>404.14191852825235</c:v>
                </c:pt>
                <c:pt idx="995">
                  <c:v>401.93429697766101</c:v>
                </c:pt>
                <c:pt idx="996">
                  <c:v>410.76478318002631</c:v>
                </c:pt>
                <c:pt idx="997">
                  <c:v>407.08541392904078</c:v>
                </c:pt>
                <c:pt idx="998">
                  <c:v>404.87779237844944</c:v>
                </c:pt>
                <c:pt idx="999">
                  <c:v>405.46649145860715</c:v>
                </c:pt>
                <c:pt idx="1000">
                  <c:v>401.93429697766101</c:v>
                </c:pt>
                <c:pt idx="1001">
                  <c:v>400.24178712220765</c:v>
                </c:pt>
                <c:pt idx="1002">
                  <c:v>403.99474375821285</c:v>
                </c:pt>
                <c:pt idx="1003">
                  <c:v>403.55321944809464</c:v>
                </c:pt>
                <c:pt idx="1004">
                  <c:v>399.57950065703022</c:v>
                </c:pt>
                <c:pt idx="1005">
                  <c:v>400.83048620236531</c:v>
                </c:pt>
                <c:pt idx="1006">
                  <c:v>394.86990801576877</c:v>
                </c:pt>
                <c:pt idx="1007">
                  <c:v>396.93035479632061</c:v>
                </c:pt>
                <c:pt idx="1008">
                  <c:v>400.90407358738503</c:v>
                </c:pt>
                <c:pt idx="1009">
                  <c:v>390.08672798948754</c:v>
                </c:pt>
                <c:pt idx="1010">
                  <c:v>390.74901445466497</c:v>
                </c:pt>
                <c:pt idx="1011">
                  <c:v>391.26412614980291</c:v>
                </c:pt>
                <c:pt idx="1012">
                  <c:v>385.37713534822603</c:v>
                </c:pt>
                <c:pt idx="1013">
                  <c:v>381.32982917214196</c:v>
                </c:pt>
                <c:pt idx="1014">
                  <c:v>378.38633377135352</c:v>
                </c:pt>
                <c:pt idx="1015">
                  <c:v>382.36005256241788</c:v>
                </c:pt>
                <c:pt idx="1016">
                  <c:v>375.29566360052564</c:v>
                </c:pt>
                <c:pt idx="1017">
                  <c:v>381.40341655716162</c:v>
                </c:pt>
                <c:pt idx="1018">
                  <c:v>390.52825229960581</c:v>
                </c:pt>
                <c:pt idx="1019">
                  <c:v>381.91852825229961</c:v>
                </c:pt>
                <c:pt idx="1020">
                  <c:v>375.73718791064397</c:v>
                </c:pt>
                <c:pt idx="1021">
                  <c:v>371.39553219448095</c:v>
                </c:pt>
                <c:pt idx="1022">
                  <c:v>382.87516425755587</c:v>
                </c:pt>
                <c:pt idx="1023">
                  <c:v>383.09592641261503</c:v>
                </c:pt>
                <c:pt idx="1024">
                  <c:v>394.35479632063078</c:v>
                </c:pt>
                <c:pt idx="1025">
                  <c:v>388.68856767411302</c:v>
                </c:pt>
                <c:pt idx="1026">
                  <c:v>387.58475689881737</c:v>
                </c:pt>
                <c:pt idx="1027">
                  <c:v>390.23390275952698</c:v>
                </c:pt>
                <c:pt idx="1028">
                  <c:v>392.88304862023654</c:v>
                </c:pt>
                <c:pt idx="1029">
                  <c:v>391.37450722733246</c:v>
                </c:pt>
                <c:pt idx="1030">
                  <c:v>389.86596583442838</c:v>
                </c:pt>
                <c:pt idx="1031">
                  <c:v>389.79237844940872</c:v>
                </c:pt>
                <c:pt idx="1032">
                  <c:v>389.27726675427073</c:v>
                </c:pt>
                <c:pt idx="1033">
                  <c:v>390.01314060446782</c:v>
                </c:pt>
                <c:pt idx="1034">
                  <c:v>384.27332457293033</c:v>
                </c:pt>
                <c:pt idx="1035">
                  <c:v>387.80551905387648</c:v>
                </c:pt>
                <c:pt idx="1036">
                  <c:v>391.26412614980291</c:v>
                </c:pt>
                <c:pt idx="1037">
                  <c:v>398.25492772667542</c:v>
                </c:pt>
                <c:pt idx="1038">
                  <c:v>401.78712220762156</c:v>
                </c:pt>
                <c:pt idx="1039">
                  <c:v>408.85151116951386</c:v>
                </c:pt>
                <c:pt idx="1040">
                  <c:v>407.23258869908022</c:v>
                </c:pt>
                <c:pt idx="1041">
                  <c:v>407.37976346911961</c:v>
                </c:pt>
                <c:pt idx="1042">
                  <c:v>409.88173455978978</c:v>
                </c:pt>
                <c:pt idx="1043">
                  <c:v>396.93035479632061</c:v>
                </c:pt>
                <c:pt idx="1044">
                  <c:v>386.48094612352173</c:v>
                </c:pt>
                <c:pt idx="1045">
                  <c:v>383.31668856767413</c:v>
                </c:pt>
                <c:pt idx="1046">
                  <c:v>386.92247043364</c:v>
                </c:pt>
                <c:pt idx="1047">
                  <c:v>379.19579500657034</c:v>
                </c:pt>
                <c:pt idx="1048">
                  <c:v>372.05781865965838</c:v>
                </c:pt>
                <c:pt idx="1049">
                  <c:v>363.96320630749022</c:v>
                </c:pt>
                <c:pt idx="1050">
                  <c:v>356.9724047306176</c:v>
                </c:pt>
                <c:pt idx="1051">
                  <c:v>355.50065703022341</c:v>
                </c:pt>
                <c:pt idx="1052">
                  <c:v>351.37976346911961</c:v>
                </c:pt>
                <c:pt idx="1053">
                  <c:v>351.82128777923788</c:v>
                </c:pt>
                <c:pt idx="1054">
                  <c:v>350.34954007884369</c:v>
                </c:pt>
                <c:pt idx="1055">
                  <c:v>354.10249671484888</c:v>
                </c:pt>
                <c:pt idx="1056">
                  <c:v>351.96846254927726</c:v>
                </c:pt>
                <c:pt idx="1057">
                  <c:v>352.1156373193167</c:v>
                </c:pt>
                <c:pt idx="1058">
                  <c:v>345.78712220762156</c:v>
                </c:pt>
                <c:pt idx="1059">
                  <c:v>343.65308804205</c:v>
                </c:pt>
                <c:pt idx="1060">
                  <c:v>347.4060446780552</c:v>
                </c:pt>
                <c:pt idx="1061">
                  <c:v>341.96057818659659</c:v>
                </c:pt>
                <c:pt idx="1062">
                  <c:v>333.86596583442838</c:v>
                </c:pt>
                <c:pt idx="1063">
                  <c:v>342.84362680683313</c:v>
                </c:pt>
                <c:pt idx="1064">
                  <c:v>334.38107752956631</c:v>
                </c:pt>
                <c:pt idx="1065">
                  <c:v>332.76215505913274</c:v>
                </c:pt>
                <c:pt idx="1066">
                  <c:v>336.07358738501978</c:v>
                </c:pt>
                <c:pt idx="1067">
                  <c:v>342.69645203679374</c:v>
                </c:pt>
                <c:pt idx="1068">
                  <c:v>348.50985545335089</c:v>
                </c:pt>
                <c:pt idx="1069">
                  <c:v>348.80420499342972</c:v>
                </c:pt>
                <c:pt idx="1070">
                  <c:v>345.05124835742447</c:v>
                </c:pt>
                <c:pt idx="1071">
                  <c:v>348.06833114323257</c:v>
                </c:pt>
                <c:pt idx="1072">
                  <c:v>341.59264126149799</c:v>
                </c:pt>
                <c:pt idx="1073">
                  <c:v>338.13403416557162</c:v>
                </c:pt>
                <c:pt idx="1074">
                  <c:v>340.19448094612358</c:v>
                </c:pt>
                <c:pt idx="1075">
                  <c:v>335.0433639947438</c:v>
                </c:pt>
                <c:pt idx="1076">
                  <c:v>347.84756898817352</c:v>
                </c:pt>
                <c:pt idx="1077">
                  <c:v>353.80814717477011</c:v>
                </c:pt>
                <c:pt idx="1078">
                  <c:v>353.07227332457296</c:v>
                </c:pt>
                <c:pt idx="1079">
                  <c:v>346.81734559789754</c:v>
                </c:pt>
                <c:pt idx="1080">
                  <c:v>337.25098554533508</c:v>
                </c:pt>
                <c:pt idx="1081">
                  <c:v>337.03022339027603</c:v>
                </c:pt>
                <c:pt idx="1082">
                  <c:v>338.06044678055196</c:v>
                </c:pt>
                <c:pt idx="1083">
                  <c:v>343.43232588699084</c:v>
                </c:pt>
                <c:pt idx="1084">
                  <c:v>341.29829172141922</c:v>
                </c:pt>
                <c:pt idx="1085">
                  <c:v>335.0433639947438</c:v>
                </c:pt>
                <c:pt idx="1086">
                  <c:v>332.90932982917218</c:v>
                </c:pt>
                <c:pt idx="1087">
                  <c:v>331.58475689881737</c:v>
                </c:pt>
                <c:pt idx="1088">
                  <c:v>318.70696452036793</c:v>
                </c:pt>
                <c:pt idx="1089">
                  <c:v>323.71090670170832</c:v>
                </c:pt>
                <c:pt idx="1090">
                  <c:v>320.98817345597899</c:v>
                </c:pt>
                <c:pt idx="1091">
                  <c:v>322.53350854139296</c:v>
                </c:pt>
                <c:pt idx="1092">
                  <c:v>319.95795006570307</c:v>
                </c:pt>
                <c:pt idx="1093">
                  <c:v>321.06176084099877</c:v>
                </c:pt>
                <c:pt idx="1094">
                  <c:v>315.02759526938246</c:v>
                </c:pt>
                <c:pt idx="1095">
                  <c:v>312.08409986859397</c:v>
                </c:pt>
                <c:pt idx="1096">
                  <c:v>318.85413929040743</c:v>
                </c:pt>
                <c:pt idx="1097">
                  <c:v>307.66885676741128</c:v>
                </c:pt>
                <c:pt idx="1098">
                  <c:v>305.97634691195799</c:v>
                </c:pt>
                <c:pt idx="1099">
                  <c:v>312.59921156373196</c:v>
                </c:pt>
                <c:pt idx="1100">
                  <c:v>313.55584756898821</c:v>
                </c:pt>
                <c:pt idx="1101">
                  <c:v>321.72404730617615</c:v>
                </c:pt>
                <c:pt idx="1102">
                  <c:v>326.94875164257559</c:v>
                </c:pt>
                <c:pt idx="1103">
                  <c:v>327.31668856767413</c:v>
                </c:pt>
                <c:pt idx="1104">
                  <c:v>325.25624178712224</c:v>
                </c:pt>
                <c:pt idx="1105">
                  <c:v>322.09198423127469</c:v>
                </c:pt>
                <c:pt idx="1106">
                  <c:v>319.59001314060447</c:v>
                </c:pt>
                <c:pt idx="1107">
                  <c:v>319.95795006570307</c:v>
                </c:pt>
                <c:pt idx="1108">
                  <c:v>317.45597897503285</c:v>
                </c:pt>
                <c:pt idx="1109">
                  <c:v>326.87516425755587</c:v>
                </c:pt>
                <c:pt idx="1110">
                  <c:v>329.22996057818659</c:v>
                </c:pt>
                <c:pt idx="1111">
                  <c:v>325.84494086727994</c:v>
                </c:pt>
                <c:pt idx="1112">
                  <c:v>320.84099868593961</c:v>
                </c:pt>
                <c:pt idx="1113">
                  <c:v>315.39553219448095</c:v>
                </c:pt>
                <c:pt idx="1114">
                  <c:v>307.44809461235218</c:v>
                </c:pt>
                <c:pt idx="1115">
                  <c:v>304.21024967148497</c:v>
                </c:pt>
                <c:pt idx="1116">
                  <c:v>316.64651773981609</c:v>
                </c:pt>
                <c:pt idx="1117">
                  <c:v>320.69382391590017</c:v>
                </c:pt>
                <c:pt idx="1118">
                  <c:v>314.0709592641262</c:v>
                </c:pt>
                <c:pt idx="1119">
                  <c:v>313.04073587385017</c:v>
                </c:pt>
                <c:pt idx="1120">
                  <c:v>316.8672798948752</c:v>
                </c:pt>
                <c:pt idx="1121">
                  <c:v>309.21419185282525</c:v>
                </c:pt>
                <c:pt idx="1122">
                  <c:v>302.00262812089358</c:v>
                </c:pt>
                <c:pt idx="1123">
                  <c:v>299.50065703022346</c:v>
                </c:pt>
                <c:pt idx="1124">
                  <c:v>294.20236530880425</c:v>
                </c:pt>
                <c:pt idx="1125">
                  <c:v>291.03810775295665</c:v>
                </c:pt>
                <c:pt idx="1126">
                  <c:v>298.24967148488832</c:v>
                </c:pt>
                <c:pt idx="1127">
                  <c:v>298.54402102496721</c:v>
                </c:pt>
                <c:pt idx="1128">
                  <c:v>306.93298291721419</c:v>
                </c:pt>
                <c:pt idx="1129">
                  <c:v>296.18922470433637</c:v>
                </c:pt>
                <c:pt idx="1130">
                  <c:v>294.7910643889619</c:v>
                </c:pt>
                <c:pt idx="1131">
                  <c:v>287.57950065703028</c:v>
                </c:pt>
                <c:pt idx="1132">
                  <c:v>282.13403416557168</c:v>
                </c:pt>
                <c:pt idx="1133">
                  <c:v>280.80946123521687</c:v>
                </c:pt>
                <c:pt idx="1134">
                  <c:v>278.30749014454665</c:v>
                </c:pt>
                <c:pt idx="1135">
                  <c:v>272.71484888304866</c:v>
                </c:pt>
                <c:pt idx="1136">
                  <c:v>277.64520367936933</c:v>
                </c:pt>
                <c:pt idx="1137">
                  <c:v>283.01708278580816</c:v>
                </c:pt>
                <c:pt idx="1138">
                  <c:v>284.56241787122212</c:v>
                </c:pt>
                <c:pt idx="1139">
                  <c:v>283.23784494086732</c:v>
                </c:pt>
                <c:pt idx="1140">
                  <c:v>283.60578186596587</c:v>
                </c:pt>
                <c:pt idx="1141">
                  <c:v>292.73061760841006</c:v>
                </c:pt>
                <c:pt idx="1142">
                  <c:v>288.97766097240481</c:v>
                </c:pt>
                <c:pt idx="1143">
                  <c:v>289.49277266754274</c:v>
                </c:pt>
                <c:pt idx="1144">
                  <c:v>289.12483574244413</c:v>
                </c:pt>
                <c:pt idx="1145">
                  <c:v>286.18134034165575</c:v>
                </c:pt>
                <c:pt idx="1146">
                  <c:v>296.77792378449413</c:v>
                </c:pt>
                <c:pt idx="1147">
                  <c:v>294.20236530880425</c:v>
                </c:pt>
                <c:pt idx="1148">
                  <c:v>296.40998685939553</c:v>
                </c:pt>
                <c:pt idx="1149">
                  <c:v>301.19316688567676</c:v>
                </c:pt>
                <c:pt idx="1150">
                  <c:v>300.45729303547972</c:v>
                </c:pt>
                <c:pt idx="1151">
                  <c:v>310.6859395532195</c:v>
                </c:pt>
                <c:pt idx="1152">
                  <c:v>310.75952693823922</c:v>
                </c:pt>
                <c:pt idx="1153">
                  <c:v>308.8462549277267</c:v>
                </c:pt>
                <c:pt idx="1154">
                  <c:v>323.93166885676749</c:v>
                </c:pt>
                <c:pt idx="1155">
                  <c:v>322.53350854139296</c:v>
                </c:pt>
                <c:pt idx="1156">
                  <c:v>319.59001314060447</c:v>
                </c:pt>
                <c:pt idx="1157">
                  <c:v>318.78055190538765</c:v>
                </c:pt>
                <c:pt idx="1158">
                  <c:v>313.33508541392905</c:v>
                </c:pt>
                <c:pt idx="1159">
                  <c:v>312.52562417871229</c:v>
                </c:pt>
                <c:pt idx="1160">
                  <c:v>309.87647831800263</c:v>
                </c:pt>
                <c:pt idx="1161">
                  <c:v>312.23127463863341</c:v>
                </c:pt>
                <c:pt idx="1162">
                  <c:v>304.28383705650464</c:v>
                </c:pt>
                <c:pt idx="1163">
                  <c:v>304.43101182654402</c:v>
                </c:pt>
                <c:pt idx="1164">
                  <c:v>297.0722733245729</c:v>
                </c:pt>
                <c:pt idx="1165">
                  <c:v>286.77003942181341</c:v>
                </c:pt>
                <c:pt idx="1166">
                  <c:v>290.81734559789749</c:v>
                </c:pt>
                <c:pt idx="1167">
                  <c:v>290.59658344283844</c:v>
                </c:pt>
                <c:pt idx="1168">
                  <c:v>285.66622864651777</c:v>
                </c:pt>
                <c:pt idx="1169">
                  <c:v>298.10249671484888</c:v>
                </c:pt>
                <c:pt idx="1170">
                  <c:v>295.15900131406045</c:v>
                </c:pt>
                <c:pt idx="1171">
                  <c:v>301.11957950065704</c:v>
                </c:pt>
                <c:pt idx="1172">
                  <c:v>300.82522996057821</c:v>
                </c:pt>
                <c:pt idx="1173">
                  <c:v>299.35348226018397</c:v>
                </c:pt>
                <c:pt idx="1174">
                  <c:v>301.48751642575559</c:v>
                </c:pt>
                <c:pt idx="1175">
                  <c:v>301.56110381077525</c:v>
                </c:pt>
                <c:pt idx="1176">
                  <c:v>298.47043363994749</c:v>
                </c:pt>
                <c:pt idx="1177">
                  <c:v>304.72536136662285</c:v>
                </c:pt>
                <c:pt idx="1178">
                  <c:v>311.71616294349542</c:v>
                </c:pt>
                <c:pt idx="1179">
                  <c:v>313.55584756898821</c:v>
                </c:pt>
                <c:pt idx="1180">
                  <c:v>326.80157687253615</c:v>
                </c:pt>
                <c:pt idx="1181">
                  <c:v>328.12614980289095</c:v>
                </c:pt>
                <c:pt idx="1182">
                  <c:v>330.99605781865966</c:v>
                </c:pt>
                <c:pt idx="1183">
                  <c:v>329.89224704336397</c:v>
                </c:pt>
                <c:pt idx="1184">
                  <c:v>329.22996057818659</c:v>
                </c:pt>
                <c:pt idx="1185">
                  <c:v>328.78843626806838</c:v>
                </c:pt>
                <c:pt idx="1186">
                  <c:v>324.29960578186598</c:v>
                </c:pt>
                <c:pt idx="1187">
                  <c:v>322.09198423127464</c:v>
                </c:pt>
                <c:pt idx="1188">
                  <c:v>316.86727989487514</c:v>
                </c:pt>
                <c:pt idx="1189">
                  <c:v>314.29172141918531</c:v>
                </c:pt>
                <c:pt idx="1190">
                  <c:v>308.4783180026281</c:v>
                </c:pt>
                <c:pt idx="1191">
                  <c:v>311.27463863337715</c:v>
                </c:pt>
                <c:pt idx="1192">
                  <c:v>309.50854139290402</c:v>
                </c:pt>
                <c:pt idx="1193">
                  <c:v>304.3574244415243</c:v>
                </c:pt>
                <c:pt idx="1194">
                  <c:v>296.99868593955324</c:v>
                </c:pt>
                <c:pt idx="1195">
                  <c:v>292.58344283837056</c:v>
                </c:pt>
                <c:pt idx="1196">
                  <c:v>293.6872536136662</c:v>
                </c:pt>
                <c:pt idx="1197">
                  <c:v>291.99474375821291</c:v>
                </c:pt>
                <c:pt idx="1198">
                  <c:v>294.0551905387648</c:v>
                </c:pt>
                <c:pt idx="1199">
                  <c:v>294.0551905387648</c:v>
                </c:pt>
                <c:pt idx="1200">
                  <c:v>299.50065703022341</c:v>
                </c:pt>
                <c:pt idx="1201">
                  <c:v>302.00262812089358</c:v>
                </c:pt>
                <c:pt idx="1202">
                  <c:v>303.03285151116955</c:v>
                </c:pt>
                <c:pt idx="1203">
                  <c:v>302.81208935611039</c:v>
                </c:pt>
                <c:pt idx="1204">
                  <c:v>296.70433639947441</c:v>
                </c:pt>
                <c:pt idx="1205">
                  <c:v>300.38370565045994</c:v>
                </c:pt>
                <c:pt idx="1206">
                  <c:v>303.03285151116955</c:v>
                </c:pt>
                <c:pt idx="1207">
                  <c:v>307.3745072273324</c:v>
                </c:pt>
                <c:pt idx="1208">
                  <c:v>314.73324572930358</c:v>
                </c:pt>
                <c:pt idx="1209">
                  <c:v>332.76215505913274</c:v>
                </c:pt>
                <c:pt idx="1210">
                  <c:v>333.86596583442838</c:v>
                </c:pt>
                <c:pt idx="1211">
                  <c:v>332.39421813403413</c:v>
                </c:pt>
                <c:pt idx="1212">
                  <c:v>329.08278580814721</c:v>
                </c:pt>
                <c:pt idx="1213">
                  <c:v>338.64914586070961</c:v>
                </c:pt>
                <c:pt idx="1214">
                  <c:v>347.6268068331143</c:v>
                </c:pt>
                <c:pt idx="1215">
                  <c:v>342.84362680683313</c:v>
                </c:pt>
                <c:pt idx="1216">
                  <c:v>337.91327201051251</c:v>
                </c:pt>
                <c:pt idx="1217">
                  <c:v>334.16031537450726</c:v>
                </c:pt>
                <c:pt idx="1218">
                  <c:v>328.42049934296978</c:v>
                </c:pt>
                <c:pt idx="1219">
                  <c:v>334.52825229960581</c:v>
                </c:pt>
                <c:pt idx="1220">
                  <c:v>331.6583442838371</c:v>
                </c:pt>
                <c:pt idx="1221">
                  <c:v>332.83574244415246</c:v>
                </c:pt>
                <c:pt idx="1222">
                  <c:v>336.29434954007883</c:v>
                </c:pt>
                <c:pt idx="1223">
                  <c:v>336.07358738501972</c:v>
                </c:pt>
                <c:pt idx="1224">
                  <c:v>334.45466491458609</c:v>
                </c:pt>
                <c:pt idx="1225">
                  <c:v>342.84362680683313</c:v>
                </c:pt>
                <c:pt idx="1226">
                  <c:v>333.20367936925101</c:v>
                </c:pt>
                <c:pt idx="1227">
                  <c:v>330.62812089356112</c:v>
                </c:pt>
                <c:pt idx="1228">
                  <c:v>326.06570302233899</c:v>
                </c:pt>
                <c:pt idx="1229">
                  <c:v>330.18659658344285</c:v>
                </c:pt>
                <c:pt idx="1230">
                  <c:v>336.3679369250986</c:v>
                </c:pt>
                <c:pt idx="1231">
                  <c:v>330.62812089356112</c:v>
                </c:pt>
                <c:pt idx="1232">
                  <c:v>329.08278580814721</c:v>
                </c:pt>
                <c:pt idx="1233">
                  <c:v>319.81077529566363</c:v>
                </c:pt>
                <c:pt idx="1234">
                  <c:v>323.56373193166883</c:v>
                </c:pt>
                <c:pt idx="1235">
                  <c:v>327.31668856767408</c:v>
                </c:pt>
                <c:pt idx="1236">
                  <c:v>335.26412614980285</c:v>
                </c:pt>
                <c:pt idx="1237">
                  <c:v>328.27332457293033</c:v>
                </c:pt>
                <c:pt idx="1238">
                  <c:v>329.37713534822603</c:v>
                </c:pt>
                <c:pt idx="1239">
                  <c:v>330.11300919842313</c:v>
                </c:pt>
                <c:pt idx="1240">
                  <c:v>332.68856767411302</c:v>
                </c:pt>
                <c:pt idx="1241">
                  <c:v>322.01839684625497</c:v>
                </c:pt>
                <c:pt idx="1242">
                  <c:v>324.2260183968462</c:v>
                </c:pt>
                <c:pt idx="1243">
                  <c:v>337.47174770039425</c:v>
                </c:pt>
                <c:pt idx="1244">
                  <c:v>337.47174770039425</c:v>
                </c:pt>
                <c:pt idx="1245">
                  <c:v>339.82654402102503</c:v>
                </c:pt>
                <c:pt idx="1246">
                  <c:v>333.35085413929039</c:v>
                </c:pt>
                <c:pt idx="1247">
                  <c:v>322.68068331143235</c:v>
                </c:pt>
                <c:pt idx="1248">
                  <c:v>332.24704336399475</c:v>
                </c:pt>
                <c:pt idx="1249">
                  <c:v>346.52299605781866</c:v>
                </c:pt>
                <c:pt idx="1250">
                  <c:v>347.4060446780552</c:v>
                </c:pt>
                <c:pt idx="1251">
                  <c:v>342.99080157687251</c:v>
                </c:pt>
                <c:pt idx="1252">
                  <c:v>333.42444152431005</c:v>
                </c:pt>
                <c:pt idx="1253">
                  <c:v>338.64914586070961</c:v>
                </c:pt>
                <c:pt idx="1254">
                  <c:v>337.54533508541391</c:v>
                </c:pt>
                <c:pt idx="1255">
                  <c:v>338.57555847568989</c:v>
                </c:pt>
                <c:pt idx="1256">
                  <c:v>336.44152431011827</c:v>
                </c:pt>
                <c:pt idx="1257">
                  <c:v>330.70170827858084</c:v>
                </c:pt>
                <c:pt idx="1258">
                  <c:v>324.96189224704335</c:v>
                </c:pt>
                <c:pt idx="1259">
                  <c:v>322.38633377135346</c:v>
                </c:pt>
                <c:pt idx="1260">
                  <c:v>318.41261498028905</c:v>
                </c:pt>
                <c:pt idx="1261">
                  <c:v>318.63337713534821</c:v>
                </c:pt>
                <c:pt idx="1262">
                  <c:v>316.64651773981609</c:v>
                </c:pt>
                <c:pt idx="1263">
                  <c:v>322.01839684625497</c:v>
                </c:pt>
                <c:pt idx="1264">
                  <c:v>319.07490144546648</c:v>
                </c:pt>
                <c:pt idx="1265">
                  <c:v>321.28252299605782</c:v>
                </c:pt>
                <c:pt idx="1266">
                  <c:v>329.00919842312749</c:v>
                </c:pt>
                <c:pt idx="1267">
                  <c:v>327.90538764783179</c:v>
                </c:pt>
                <c:pt idx="1268">
                  <c:v>319.07490144546648</c:v>
                </c:pt>
                <c:pt idx="1269">
                  <c:v>316.86727989487514</c:v>
                </c:pt>
                <c:pt idx="1270">
                  <c:v>312.59921156373196</c:v>
                </c:pt>
                <c:pt idx="1271">
                  <c:v>318.9277266754271</c:v>
                </c:pt>
                <c:pt idx="1272">
                  <c:v>319.44283837056503</c:v>
                </c:pt>
                <c:pt idx="1273">
                  <c:v>309.06701708278581</c:v>
                </c:pt>
                <c:pt idx="1274">
                  <c:v>304.65177398160318</c:v>
                </c:pt>
                <c:pt idx="1275">
                  <c:v>296.99868593955324</c:v>
                </c:pt>
                <c:pt idx="1276">
                  <c:v>269.6977660972405</c:v>
                </c:pt>
                <c:pt idx="1277">
                  <c:v>282.94349540078844</c:v>
                </c:pt>
                <c:pt idx="1278">
                  <c:v>283.23784494086732</c:v>
                </c:pt>
                <c:pt idx="1279">
                  <c:v>283.3850197109067</c:v>
                </c:pt>
                <c:pt idx="1280">
                  <c:v>283.53219448094615</c:v>
                </c:pt>
                <c:pt idx="1281">
                  <c:v>281.91327201051246</c:v>
                </c:pt>
                <c:pt idx="1282">
                  <c:v>283.01708278580816</c:v>
                </c:pt>
                <c:pt idx="1283">
                  <c:v>268.29960578186598</c:v>
                </c:pt>
                <c:pt idx="1284">
                  <c:v>266.01839684625492</c:v>
                </c:pt>
                <c:pt idx="1285">
                  <c:v>265.35611038107749</c:v>
                </c:pt>
                <c:pt idx="1286">
                  <c:v>265.94480946123525</c:v>
                </c:pt>
                <c:pt idx="1287">
                  <c:v>254.68593955321947</c:v>
                </c:pt>
                <c:pt idx="1288">
                  <c:v>255.27463863337712</c:v>
                </c:pt>
                <c:pt idx="1289">
                  <c:v>263.8843626806833</c:v>
                </c:pt>
                <c:pt idx="1290">
                  <c:v>269.03547963206307</c:v>
                </c:pt>
                <c:pt idx="1291">
                  <c:v>267.93166885676737</c:v>
                </c:pt>
                <c:pt idx="1292">
                  <c:v>268.29960578186598</c:v>
                </c:pt>
                <c:pt idx="1293">
                  <c:v>261.45597897503291</c:v>
                </c:pt>
                <c:pt idx="1294">
                  <c:v>261.30880420499341</c:v>
                </c:pt>
                <c:pt idx="1295">
                  <c:v>260.94086727989492</c:v>
                </c:pt>
                <c:pt idx="1296">
                  <c:v>264.98817345597899</c:v>
                </c:pt>
                <c:pt idx="1297">
                  <c:v>266.82785808147179</c:v>
                </c:pt>
                <c:pt idx="1298">
                  <c:v>277.49802890932983</c:v>
                </c:pt>
                <c:pt idx="1299">
                  <c:v>282.64914586070961</c:v>
                </c:pt>
                <c:pt idx="1300">
                  <c:v>279.04336399474374</c:v>
                </c:pt>
                <c:pt idx="1301">
                  <c:v>284.93035479632061</c:v>
                </c:pt>
                <c:pt idx="1302">
                  <c:v>288.2417871222076</c:v>
                </c:pt>
                <c:pt idx="1303">
                  <c:v>288.16819973718788</c:v>
                </c:pt>
                <c:pt idx="1304">
                  <c:v>284.85676741130095</c:v>
                </c:pt>
                <c:pt idx="1305">
                  <c:v>292.73061760841006</c:v>
                </c:pt>
                <c:pt idx="1306">
                  <c:v>284.26806833114318</c:v>
                </c:pt>
                <c:pt idx="1307">
                  <c:v>283.3850197109067</c:v>
                </c:pt>
                <c:pt idx="1308">
                  <c:v>284.85676741130095</c:v>
                </c:pt>
                <c:pt idx="1309">
                  <c:v>286.69645203679374</c:v>
                </c:pt>
                <c:pt idx="1310">
                  <c:v>286.32851511169514</c:v>
                </c:pt>
                <c:pt idx="1311">
                  <c:v>287.13797634691196</c:v>
                </c:pt>
                <c:pt idx="1312">
                  <c:v>293.98160315374503</c:v>
                </c:pt>
                <c:pt idx="1313">
                  <c:v>286.99080157687251</c:v>
                </c:pt>
                <c:pt idx="1314">
                  <c:v>290.00788436268067</c:v>
                </c:pt>
                <c:pt idx="1315">
                  <c:v>283.97371879106436</c:v>
                </c:pt>
                <c:pt idx="1316">
                  <c:v>276.68856767411307</c:v>
                </c:pt>
                <c:pt idx="1317">
                  <c:v>276.02628120893559</c:v>
                </c:pt>
                <c:pt idx="1318">
                  <c:v>271.02233902759525</c:v>
                </c:pt>
                <c:pt idx="1319">
                  <c:v>268.66754270696453</c:v>
                </c:pt>
                <c:pt idx="1320">
                  <c:v>264.91458607095927</c:v>
                </c:pt>
                <c:pt idx="1321">
                  <c:v>251.30091984231274</c:v>
                </c:pt>
                <c:pt idx="1322">
                  <c:v>262.55978975032855</c:v>
                </c:pt>
                <c:pt idx="1323">
                  <c:v>251.81603153745073</c:v>
                </c:pt>
                <c:pt idx="1324">
                  <c:v>263.22207621550592</c:v>
                </c:pt>
                <c:pt idx="1325">
                  <c:v>257.99737187910642</c:v>
                </c:pt>
                <c:pt idx="1326">
                  <c:v>252.9198423127464</c:v>
                </c:pt>
                <c:pt idx="1327">
                  <c:v>252.4783180026281</c:v>
                </c:pt>
                <c:pt idx="1328">
                  <c:v>250.85939553219444</c:v>
                </c:pt>
                <c:pt idx="1329">
                  <c:v>255.27463863337712</c:v>
                </c:pt>
                <c:pt idx="1330">
                  <c:v>250.41787122207623</c:v>
                </c:pt>
                <c:pt idx="1331">
                  <c:v>256.30486202365307</c:v>
                </c:pt>
                <c:pt idx="1332">
                  <c:v>262.04467805519056</c:v>
                </c:pt>
                <c:pt idx="1333">
                  <c:v>260.72010512483575</c:v>
                </c:pt>
                <c:pt idx="1334">
                  <c:v>271.7582128777924</c:v>
                </c:pt>
                <c:pt idx="1335">
                  <c:v>256.30486202365307</c:v>
                </c:pt>
                <c:pt idx="1336">
                  <c:v>250.04993429697763</c:v>
                </c:pt>
                <c:pt idx="1337">
                  <c:v>248.61498028909327</c:v>
                </c:pt>
                <c:pt idx="1338">
                  <c:v>247.18002628120891</c:v>
                </c:pt>
                <c:pt idx="1339">
                  <c:v>238.57030223390274</c:v>
                </c:pt>
                <c:pt idx="1340">
                  <c:v>245.48751642575559</c:v>
                </c:pt>
                <c:pt idx="1341">
                  <c:v>255.42181340341656</c:v>
                </c:pt>
                <c:pt idx="1342">
                  <c:v>259.10118265440212</c:v>
                </c:pt>
                <c:pt idx="1343">
                  <c:v>263.51642575558475</c:v>
                </c:pt>
                <c:pt idx="1344">
                  <c:v>262.19185282522994</c:v>
                </c:pt>
                <c:pt idx="1345">
                  <c:v>257.62943495400788</c:v>
                </c:pt>
                <c:pt idx="1346">
                  <c:v>264.25229960578184</c:v>
                </c:pt>
                <c:pt idx="1347">
                  <c:v>262.04467805519056</c:v>
                </c:pt>
                <c:pt idx="1348">
                  <c:v>268.66754270696453</c:v>
                </c:pt>
                <c:pt idx="1349">
                  <c:v>269.03547963206307</c:v>
                </c:pt>
                <c:pt idx="1350">
                  <c:v>260.42575558475693</c:v>
                </c:pt>
                <c:pt idx="1351">
                  <c:v>253.5821287779238</c:v>
                </c:pt>
                <c:pt idx="1352">
                  <c:v>245.11957950065698</c:v>
                </c:pt>
                <c:pt idx="1353">
                  <c:v>235.84756898817344</c:v>
                </c:pt>
                <c:pt idx="1354">
                  <c:v>230.77003942181344</c:v>
                </c:pt>
                <c:pt idx="1355">
                  <c:v>220.02628120893564</c:v>
                </c:pt>
                <c:pt idx="1356">
                  <c:v>223.70565045992117</c:v>
                </c:pt>
                <c:pt idx="1357">
                  <c:v>226.50197109067022</c:v>
                </c:pt>
                <c:pt idx="1358">
                  <c:v>217.52431011826548</c:v>
                </c:pt>
                <c:pt idx="1359">
                  <c:v>218.92247043363997</c:v>
                </c:pt>
                <c:pt idx="1360">
                  <c:v>211.19579500657034</c:v>
                </c:pt>
                <c:pt idx="1361">
                  <c:v>205.01445466491461</c:v>
                </c:pt>
                <c:pt idx="1362">
                  <c:v>208.98817345597899</c:v>
                </c:pt>
                <c:pt idx="1363">
                  <c:v>220.76215505913271</c:v>
                </c:pt>
                <c:pt idx="1364">
                  <c:v>218.99605781865966</c:v>
                </c:pt>
                <c:pt idx="1365">
                  <c:v>218.26018396846257</c:v>
                </c:pt>
                <c:pt idx="1366">
                  <c:v>225.61892247043366</c:v>
                </c:pt>
                <c:pt idx="1367">
                  <c:v>226.7227332457293</c:v>
                </c:pt>
                <c:pt idx="1368">
                  <c:v>234.81734559789751</c:v>
                </c:pt>
                <c:pt idx="1369">
                  <c:v>236.80420499342969</c:v>
                </c:pt>
                <c:pt idx="1370">
                  <c:v>244.75164257555846</c:v>
                </c:pt>
                <c:pt idx="1371">
                  <c:v>241.07227332457293</c:v>
                </c:pt>
                <c:pt idx="1372">
                  <c:v>245.48751642575559</c:v>
                </c:pt>
                <c:pt idx="1373">
                  <c:v>250.49145860709592</c:v>
                </c:pt>
                <c:pt idx="1374">
                  <c:v>248.43101182654402</c:v>
                </c:pt>
                <c:pt idx="1375">
                  <c:v>237.98160315374508</c:v>
                </c:pt>
                <c:pt idx="1376">
                  <c:v>249.0197109067017</c:v>
                </c:pt>
                <c:pt idx="1377">
                  <c:v>237.61366622864651</c:v>
                </c:pt>
                <c:pt idx="1378">
                  <c:v>239.37976346911958</c:v>
                </c:pt>
                <c:pt idx="1379">
                  <c:v>236.80420499342969</c:v>
                </c:pt>
                <c:pt idx="1380">
                  <c:v>249.16688567674115</c:v>
                </c:pt>
                <c:pt idx="1381">
                  <c:v>241.44021024967145</c:v>
                </c:pt>
                <c:pt idx="1382">
                  <c:v>248.5413929040736</c:v>
                </c:pt>
                <c:pt idx="1383">
                  <c:v>255.64257555847567</c:v>
                </c:pt>
                <c:pt idx="1384">
                  <c:v>252.4783180026281</c:v>
                </c:pt>
                <c:pt idx="1385">
                  <c:v>262.78055190538765</c:v>
                </c:pt>
                <c:pt idx="1386">
                  <c:v>249.68199737187911</c:v>
                </c:pt>
                <c:pt idx="1387">
                  <c:v>237.24572930354793</c:v>
                </c:pt>
                <c:pt idx="1388">
                  <c:v>241.80814717477006</c:v>
                </c:pt>
                <c:pt idx="1389">
                  <c:v>256.52562417871223</c:v>
                </c:pt>
                <c:pt idx="1390">
                  <c:v>246.14980289093302</c:v>
                </c:pt>
                <c:pt idx="1391">
                  <c:v>245.3403416557162</c:v>
                </c:pt>
                <c:pt idx="1392">
                  <c:v>243.72141918528257</c:v>
                </c:pt>
                <c:pt idx="1393">
                  <c:v>234.59658344283838</c:v>
                </c:pt>
                <c:pt idx="1394">
                  <c:v>220.24704336399475</c:v>
                </c:pt>
                <c:pt idx="1395">
                  <c:v>234.00788436268073</c:v>
                </c:pt>
                <c:pt idx="1396">
                  <c:v>239.4533508541393</c:v>
                </c:pt>
                <c:pt idx="1397">
                  <c:v>244.16294349540078</c:v>
                </c:pt>
                <c:pt idx="1398">
                  <c:v>244.89881734559791</c:v>
                </c:pt>
                <c:pt idx="1399">
                  <c:v>251.15374507227338</c:v>
                </c:pt>
                <c:pt idx="1400">
                  <c:v>252.62549277266754</c:v>
                </c:pt>
                <c:pt idx="1401">
                  <c:v>244.67805519053877</c:v>
                </c:pt>
                <c:pt idx="1402">
                  <c:v>236.95137976346913</c:v>
                </c:pt>
                <c:pt idx="1403">
                  <c:v>231.06438896189223</c:v>
                </c:pt>
                <c:pt idx="1404">
                  <c:v>229.37187910643894</c:v>
                </c:pt>
                <c:pt idx="1405">
                  <c:v>228.93035479632064</c:v>
                </c:pt>
                <c:pt idx="1406">
                  <c:v>226.20762155059137</c:v>
                </c:pt>
                <c:pt idx="1407">
                  <c:v>226.61235216819975</c:v>
                </c:pt>
                <c:pt idx="1408">
                  <c:v>227.01708278580819</c:v>
                </c:pt>
                <c:pt idx="1409">
                  <c:v>227.75295663600528</c:v>
                </c:pt>
                <c:pt idx="1410">
                  <c:v>231.80026281208939</c:v>
                </c:pt>
                <c:pt idx="1411">
                  <c:v>227.01708278580819</c:v>
                </c:pt>
                <c:pt idx="1412">
                  <c:v>222.96977660972408</c:v>
                </c:pt>
                <c:pt idx="1413">
                  <c:v>220.76215505913271</c:v>
                </c:pt>
                <c:pt idx="1414">
                  <c:v>221.86596583442838</c:v>
                </c:pt>
                <c:pt idx="1415">
                  <c:v>225.54533508541391</c:v>
                </c:pt>
                <c:pt idx="1416">
                  <c:v>229.2247043363995</c:v>
                </c:pt>
                <c:pt idx="1417">
                  <c:v>228.70959264126148</c:v>
                </c:pt>
                <c:pt idx="1418">
                  <c:v>222.38107752956634</c:v>
                </c:pt>
                <c:pt idx="1419">
                  <c:v>225.03022339027595</c:v>
                </c:pt>
                <c:pt idx="1420">
                  <c:v>217.96583442838374</c:v>
                </c:pt>
                <c:pt idx="1421">
                  <c:v>204.79369250985548</c:v>
                </c:pt>
                <c:pt idx="1422">
                  <c:v>191.32720105124835</c:v>
                </c:pt>
                <c:pt idx="1423">
                  <c:v>201.99737187910645</c:v>
                </c:pt>
                <c:pt idx="1424">
                  <c:v>197.58212877792383</c:v>
                </c:pt>
                <c:pt idx="1425">
                  <c:v>195.74244415243103</c:v>
                </c:pt>
                <c:pt idx="1426">
                  <c:v>198.9802890932983</c:v>
                </c:pt>
                <c:pt idx="1427">
                  <c:v>201.62943495400791</c:v>
                </c:pt>
                <c:pt idx="1428">
                  <c:v>211.56373193166888</c:v>
                </c:pt>
                <c:pt idx="1429">
                  <c:v>206.70696452036796</c:v>
                </c:pt>
                <c:pt idx="1430">
                  <c:v>201.55584756898821</c:v>
                </c:pt>
                <c:pt idx="1431">
                  <c:v>189.78186596583447</c:v>
                </c:pt>
                <c:pt idx="1432">
                  <c:v>181.98160315374511</c:v>
                </c:pt>
                <c:pt idx="1433">
                  <c:v>182.79106438896187</c:v>
                </c:pt>
                <c:pt idx="1434">
                  <c:v>177.71353482260187</c:v>
                </c:pt>
                <c:pt idx="1435">
                  <c:v>183.4533508541393</c:v>
                </c:pt>
                <c:pt idx="1436">
                  <c:v>171.16425755584757</c:v>
                </c:pt>
                <c:pt idx="1437">
                  <c:v>162.5545335085414</c:v>
                </c:pt>
                <c:pt idx="1438">
                  <c:v>165.93955321944813</c:v>
                </c:pt>
                <c:pt idx="1439">
                  <c:v>171.09067017082788</c:v>
                </c:pt>
                <c:pt idx="1440">
                  <c:v>175.2115637319317</c:v>
                </c:pt>
                <c:pt idx="1441">
                  <c:v>178.81734559789754</c:v>
                </c:pt>
                <c:pt idx="1442">
                  <c:v>169.91327201051251</c:v>
                </c:pt>
                <c:pt idx="1443">
                  <c:v>163.36399474375827</c:v>
                </c:pt>
                <c:pt idx="1444">
                  <c:v>148.64651773981606</c:v>
                </c:pt>
                <c:pt idx="1445">
                  <c:v>150.85413929040737</c:v>
                </c:pt>
                <c:pt idx="1446">
                  <c:v>142.02365308804207</c:v>
                </c:pt>
                <c:pt idx="1447">
                  <c:v>143.86333771353483</c:v>
                </c:pt>
                <c:pt idx="1448">
                  <c:v>154.16557161629439</c:v>
                </c:pt>
                <c:pt idx="1449">
                  <c:v>158.94875164257559</c:v>
                </c:pt>
                <c:pt idx="1450">
                  <c:v>157.25624178712224</c:v>
                </c:pt>
                <c:pt idx="1451">
                  <c:v>155.26938239159006</c:v>
                </c:pt>
                <c:pt idx="1452">
                  <c:v>161.15637319316693</c:v>
                </c:pt>
                <c:pt idx="1453">
                  <c:v>162.81208935611039</c:v>
                </c:pt>
                <c:pt idx="1454">
                  <c:v>164.46780551905388</c:v>
                </c:pt>
                <c:pt idx="1455">
                  <c:v>164.09986859395534</c:v>
                </c:pt>
                <c:pt idx="1456">
                  <c:v>168.07358738501972</c:v>
                </c:pt>
                <c:pt idx="1457">
                  <c:v>165.71879106438899</c:v>
                </c:pt>
                <c:pt idx="1458">
                  <c:v>160.1997371879107</c:v>
                </c:pt>
                <c:pt idx="1459">
                  <c:v>161.67148488830486</c:v>
                </c:pt>
                <c:pt idx="1460">
                  <c:v>157.25624178712221</c:v>
                </c:pt>
                <c:pt idx="1461">
                  <c:v>147.91064388961894</c:v>
                </c:pt>
                <c:pt idx="1462">
                  <c:v>156.88830486202366</c:v>
                </c:pt>
                <c:pt idx="1463">
                  <c:v>162.40735873850198</c:v>
                </c:pt>
                <c:pt idx="1464">
                  <c:v>159.09592641261494</c:v>
                </c:pt>
                <c:pt idx="1465">
                  <c:v>162.99605781865966</c:v>
                </c:pt>
                <c:pt idx="1466">
                  <c:v>155.19579500657034</c:v>
                </c:pt>
                <c:pt idx="1467">
                  <c:v>162.03942181340344</c:v>
                </c:pt>
                <c:pt idx="1468">
                  <c:v>148.94086727989492</c:v>
                </c:pt>
                <c:pt idx="1469">
                  <c:v>140.47831800262816</c:v>
                </c:pt>
                <c:pt idx="1470">
                  <c:v>138.49145860709592</c:v>
                </c:pt>
                <c:pt idx="1471">
                  <c:v>137.90275952693827</c:v>
                </c:pt>
                <c:pt idx="1472">
                  <c:v>133.34034165571614</c:v>
                </c:pt>
                <c:pt idx="1473">
                  <c:v>128.18922470433643</c:v>
                </c:pt>
                <c:pt idx="1474">
                  <c:v>136.43101182654402</c:v>
                </c:pt>
                <c:pt idx="1475">
                  <c:v>131.13272010512483</c:v>
                </c:pt>
                <c:pt idx="1476">
                  <c:v>126.34954007884365</c:v>
                </c:pt>
                <c:pt idx="1477">
                  <c:v>139.59526938239159</c:v>
                </c:pt>
                <c:pt idx="1478">
                  <c:v>129.21944809461237</c:v>
                </c:pt>
                <c:pt idx="1479">
                  <c:v>135.25361366622869</c:v>
                </c:pt>
                <c:pt idx="1480">
                  <c:v>139.22733245729304</c:v>
                </c:pt>
                <c:pt idx="1481">
                  <c:v>126.1287779237845</c:v>
                </c:pt>
                <c:pt idx="1482">
                  <c:v>129.36662286465179</c:v>
                </c:pt>
                <c:pt idx="1483">
                  <c:v>132.60446780551908</c:v>
                </c:pt>
                <c:pt idx="1484">
                  <c:v>120.83048620236534</c:v>
                </c:pt>
                <c:pt idx="1485">
                  <c:v>127.4533508541393</c:v>
                </c:pt>
                <c:pt idx="1486">
                  <c:v>120.46254927726675</c:v>
                </c:pt>
                <c:pt idx="1487">
                  <c:v>133.56110381077528</c:v>
                </c:pt>
                <c:pt idx="1488">
                  <c:v>141.21419185282522</c:v>
                </c:pt>
                <c:pt idx="1489">
                  <c:v>144.37844940867279</c:v>
                </c:pt>
                <c:pt idx="1490">
                  <c:v>146.95400788436268</c:v>
                </c:pt>
                <c:pt idx="1491">
                  <c:v>126.86465177398162</c:v>
                </c:pt>
                <c:pt idx="1492">
                  <c:v>135.32720105124838</c:v>
                </c:pt>
                <c:pt idx="1493">
                  <c:v>148.86727989487514</c:v>
                </c:pt>
                <c:pt idx="1494">
                  <c:v>141.06701708278584</c:v>
                </c:pt>
                <c:pt idx="1495">
                  <c:v>132.2365308804205</c:v>
                </c:pt>
                <c:pt idx="1496">
                  <c:v>123.40604467805521</c:v>
                </c:pt>
                <c:pt idx="1497">
                  <c:v>119.2115637319317</c:v>
                </c:pt>
                <c:pt idx="1498">
                  <c:v>130.76478318002631</c:v>
                </c:pt>
                <c:pt idx="1499">
                  <c:v>113.10381077529567</c:v>
                </c:pt>
                <c:pt idx="1500">
                  <c:v>103.31668856767413</c:v>
                </c:pt>
                <c:pt idx="1501">
                  <c:v>102.43363994743758</c:v>
                </c:pt>
                <c:pt idx="1502">
                  <c:v>104.82522996057818</c:v>
                </c:pt>
                <c:pt idx="1503">
                  <c:v>107.2168199737188</c:v>
                </c:pt>
                <c:pt idx="1504">
                  <c:v>117.51905387647832</c:v>
                </c:pt>
                <c:pt idx="1505">
                  <c:v>109.35085413929042</c:v>
                </c:pt>
                <c:pt idx="1506">
                  <c:v>114.79632063074902</c:v>
                </c:pt>
                <c:pt idx="1507">
                  <c:v>114.20762155059136</c:v>
                </c:pt>
                <c:pt idx="1508">
                  <c:v>125.98160315374506</c:v>
                </c:pt>
                <c:pt idx="1509">
                  <c:v>126.34954007884365</c:v>
                </c:pt>
                <c:pt idx="1510">
                  <c:v>129.29303547963207</c:v>
                </c:pt>
                <c:pt idx="1511">
                  <c:v>139.22733245729304</c:v>
                </c:pt>
                <c:pt idx="1512">
                  <c:v>139.96320630749017</c:v>
                </c:pt>
                <c:pt idx="1513">
                  <c:v>139.96320630749017</c:v>
                </c:pt>
              </c:numCache>
            </c:numRef>
          </c:val>
          <c:smooth val="0"/>
          <c:extLst>
            <c:ext xmlns:c16="http://schemas.microsoft.com/office/drawing/2014/chart" uri="{C3380CC4-5D6E-409C-BE32-E72D297353CC}">
              <c16:uniqueId val="{00000000-53B3-42A6-BFC3-F9589415EFC2}"/>
            </c:ext>
          </c:extLst>
        </c:ser>
        <c:ser>
          <c:idx val="2"/>
          <c:order val="1"/>
          <c:tx>
            <c:v>Precio FO4 SNI EPP</c:v>
          </c:tx>
          <c:spPr>
            <a:ln w="38100">
              <a:solidFill>
                <a:schemeClr val="accent5"/>
              </a:solidFill>
            </a:ln>
          </c:spPr>
          <c:marker>
            <c:symbol val="none"/>
          </c:marker>
          <c:cat>
            <c:numRef>
              <c:f>Fuel!$C$184:$C$1697</c:f>
              <c:numCache>
                <c:formatCode>m/d/yyyy</c:formatCode>
                <c:ptCount val="1514"/>
                <c:pt idx="0">
                  <c:v>44546</c:v>
                </c:pt>
                <c:pt idx="1">
                  <c:v>44545</c:v>
                </c:pt>
                <c:pt idx="2">
                  <c:v>44544</c:v>
                </c:pt>
                <c:pt idx="3">
                  <c:v>44543</c:v>
                </c:pt>
                <c:pt idx="4">
                  <c:v>44540</c:v>
                </c:pt>
                <c:pt idx="5">
                  <c:v>44539</c:v>
                </c:pt>
                <c:pt idx="6">
                  <c:v>44538</c:v>
                </c:pt>
                <c:pt idx="7">
                  <c:v>44537</c:v>
                </c:pt>
                <c:pt idx="8">
                  <c:v>44536</c:v>
                </c:pt>
                <c:pt idx="9">
                  <c:v>44533</c:v>
                </c:pt>
                <c:pt idx="10">
                  <c:v>44532</c:v>
                </c:pt>
                <c:pt idx="11">
                  <c:v>44531</c:v>
                </c:pt>
                <c:pt idx="12">
                  <c:v>44530</c:v>
                </c:pt>
                <c:pt idx="13">
                  <c:v>44529</c:v>
                </c:pt>
                <c:pt idx="14">
                  <c:v>44524</c:v>
                </c:pt>
                <c:pt idx="15">
                  <c:v>44523</c:v>
                </c:pt>
                <c:pt idx="16">
                  <c:v>44522</c:v>
                </c:pt>
                <c:pt idx="17">
                  <c:v>44519</c:v>
                </c:pt>
                <c:pt idx="18">
                  <c:v>44518</c:v>
                </c:pt>
                <c:pt idx="19">
                  <c:v>44517</c:v>
                </c:pt>
                <c:pt idx="20">
                  <c:v>44516</c:v>
                </c:pt>
                <c:pt idx="21">
                  <c:v>44515</c:v>
                </c:pt>
                <c:pt idx="22">
                  <c:v>44512</c:v>
                </c:pt>
                <c:pt idx="23">
                  <c:v>44511</c:v>
                </c:pt>
                <c:pt idx="24">
                  <c:v>44510</c:v>
                </c:pt>
                <c:pt idx="25">
                  <c:v>44509</c:v>
                </c:pt>
                <c:pt idx="26">
                  <c:v>44508</c:v>
                </c:pt>
                <c:pt idx="27">
                  <c:v>44505</c:v>
                </c:pt>
                <c:pt idx="28">
                  <c:v>44504</c:v>
                </c:pt>
                <c:pt idx="29">
                  <c:v>44503</c:v>
                </c:pt>
                <c:pt idx="30">
                  <c:v>44502</c:v>
                </c:pt>
                <c:pt idx="31">
                  <c:v>44501</c:v>
                </c:pt>
                <c:pt idx="32">
                  <c:v>44498</c:v>
                </c:pt>
                <c:pt idx="33">
                  <c:v>44497</c:v>
                </c:pt>
                <c:pt idx="34">
                  <c:v>44496</c:v>
                </c:pt>
                <c:pt idx="35">
                  <c:v>44495</c:v>
                </c:pt>
                <c:pt idx="36">
                  <c:v>44494</c:v>
                </c:pt>
                <c:pt idx="37">
                  <c:v>44491</c:v>
                </c:pt>
                <c:pt idx="38">
                  <c:v>44490</c:v>
                </c:pt>
                <c:pt idx="39">
                  <c:v>44489</c:v>
                </c:pt>
                <c:pt idx="40">
                  <c:v>44488</c:v>
                </c:pt>
                <c:pt idx="41">
                  <c:v>44487</c:v>
                </c:pt>
                <c:pt idx="42">
                  <c:v>44484</c:v>
                </c:pt>
                <c:pt idx="43">
                  <c:v>44483</c:v>
                </c:pt>
                <c:pt idx="44">
                  <c:v>44482</c:v>
                </c:pt>
                <c:pt idx="45">
                  <c:v>44481</c:v>
                </c:pt>
                <c:pt idx="46">
                  <c:v>44480</c:v>
                </c:pt>
                <c:pt idx="47">
                  <c:v>44477</c:v>
                </c:pt>
                <c:pt idx="48">
                  <c:v>44476</c:v>
                </c:pt>
                <c:pt idx="49">
                  <c:v>44475</c:v>
                </c:pt>
                <c:pt idx="50">
                  <c:v>44474</c:v>
                </c:pt>
                <c:pt idx="51">
                  <c:v>44473</c:v>
                </c:pt>
                <c:pt idx="52">
                  <c:v>44470</c:v>
                </c:pt>
                <c:pt idx="53">
                  <c:v>44469</c:v>
                </c:pt>
                <c:pt idx="54">
                  <c:v>44468</c:v>
                </c:pt>
                <c:pt idx="55">
                  <c:v>44467</c:v>
                </c:pt>
                <c:pt idx="56">
                  <c:v>44464</c:v>
                </c:pt>
                <c:pt idx="57">
                  <c:v>44463</c:v>
                </c:pt>
                <c:pt idx="58">
                  <c:v>44462</c:v>
                </c:pt>
                <c:pt idx="59">
                  <c:v>44461</c:v>
                </c:pt>
                <c:pt idx="60">
                  <c:v>44460</c:v>
                </c:pt>
                <c:pt idx="61">
                  <c:v>44459</c:v>
                </c:pt>
                <c:pt idx="62">
                  <c:v>44456</c:v>
                </c:pt>
                <c:pt idx="63">
                  <c:v>44455</c:v>
                </c:pt>
                <c:pt idx="64">
                  <c:v>44454</c:v>
                </c:pt>
                <c:pt idx="65">
                  <c:v>44453</c:v>
                </c:pt>
                <c:pt idx="66">
                  <c:v>44452</c:v>
                </c:pt>
                <c:pt idx="67">
                  <c:v>44449</c:v>
                </c:pt>
                <c:pt idx="68">
                  <c:v>44448</c:v>
                </c:pt>
                <c:pt idx="69">
                  <c:v>44447</c:v>
                </c:pt>
                <c:pt idx="70">
                  <c:v>44446</c:v>
                </c:pt>
                <c:pt idx="71">
                  <c:v>44445</c:v>
                </c:pt>
                <c:pt idx="72">
                  <c:v>44442</c:v>
                </c:pt>
                <c:pt idx="73">
                  <c:v>44441</c:v>
                </c:pt>
                <c:pt idx="74">
                  <c:v>44440</c:v>
                </c:pt>
                <c:pt idx="75">
                  <c:v>44439</c:v>
                </c:pt>
                <c:pt idx="76">
                  <c:v>44438</c:v>
                </c:pt>
                <c:pt idx="77">
                  <c:v>44435</c:v>
                </c:pt>
                <c:pt idx="78">
                  <c:v>44434</c:v>
                </c:pt>
                <c:pt idx="79">
                  <c:v>44433</c:v>
                </c:pt>
                <c:pt idx="80">
                  <c:v>44432</c:v>
                </c:pt>
                <c:pt idx="81">
                  <c:v>44431</c:v>
                </c:pt>
                <c:pt idx="82">
                  <c:v>44428</c:v>
                </c:pt>
                <c:pt idx="83">
                  <c:v>44427</c:v>
                </c:pt>
                <c:pt idx="84">
                  <c:v>44426</c:v>
                </c:pt>
                <c:pt idx="85">
                  <c:v>44425</c:v>
                </c:pt>
                <c:pt idx="86">
                  <c:v>44424</c:v>
                </c:pt>
                <c:pt idx="87">
                  <c:v>44421</c:v>
                </c:pt>
                <c:pt idx="88">
                  <c:v>44420</c:v>
                </c:pt>
                <c:pt idx="89">
                  <c:v>44419</c:v>
                </c:pt>
                <c:pt idx="90">
                  <c:v>44418</c:v>
                </c:pt>
                <c:pt idx="91">
                  <c:v>44417</c:v>
                </c:pt>
                <c:pt idx="92">
                  <c:v>44414</c:v>
                </c:pt>
                <c:pt idx="93">
                  <c:v>44413</c:v>
                </c:pt>
                <c:pt idx="94">
                  <c:v>44412</c:v>
                </c:pt>
                <c:pt idx="95">
                  <c:v>44411</c:v>
                </c:pt>
                <c:pt idx="96">
                  <c:v>44410</c:v>
                </c:pt>
                <c:pt idx="97">
                  <c:v>44407</c:v>
                </c:pt>
                <c:pt idx="98">
                  <c:v>44406</c:v>
                </c:pt>
                <c:pt idx="99">
                  <c:v>44405</c:v>
                </c:pt>
                <c:pt idx="100">
                  <c:v>44404</c:v>
                </c:pt>
                <c:pt idx="101">
                  <c:v>44403</c:v>
                </c:pt>
                <c:pt idx="102">
                  <c:v>44400</c:v>
                </c:pt>
                <c:pt idx="103">
                  <c:v>44399</c:v>
                </c:pt>
                <c:pt idx="104">
                  <c:v>44398</c:v>
                </c:pt>
                <c:pt idx="105">
                  <c:v>44397</c:v>
                </c:pt>
                <c:pt idx="106">
                  <c:v>44396</c:v>
                </c:pt>
                <c:pt idx="107">
                  <c:v>44393</c:v>
                </c:pt>
                <c:pt idx="108">
                  <c:v>44392</c:v>
                </c:pt>
                <c:pt idx="109">
                  <c:v>44391</c:v>
                </c:pt>
                <c:pt idx="110">
                  <c:v>44390</c:v>
                </c:pt>
                <c:pt idx="111">
                  <c:v>44389</c:v>
                </c:pt>
                <c:pt idx="112">
                  <c:v>44386</c:v>
                </c:pt>
                <c:pt idx="113">
                  <c:v>44385</c:v>
                </c:pt>
                <c:pt idx="114">
                  <c:v>44384</c:v>
                </c:pt>
                <c:pt idx="115">
                  <c:v>44383</c:v>
                </c:pt>
                <c:pt idx="116">
                  <c:v>44382</c:v>
                </c:pt>
                <c:pt idx="117">
                  <c:v>44379</c:v>
                </c:pt>
                <c:pt idx="118">
                  <c:v>44378</c:v>
                </c:pt>
                <c:pt idx="119">
                  <c:v>44377</c:v>
                </c:pt>
                <c:pt idx="120">
                  <c:v>44376</c:v>
                </c:pt>
                <c:pt idx="121">
                  <c:v>44375</c:v>
                </c:pt>
                <c:pt idx="122">
                  <c:v>44372</c:v>
                </c:pt>
                <c:pt idx="123">
                  <c:v>44371</c:v>
                </c:pt>
                <c:pt idx="124">
                  <c:v>44370</c:v>
                </c:pt>
                <c:pt idx="125">
                  <c:v>44369</c:v>
                </c:pt>
                <c:pt idx="126">
                  <c:v>44368</c:v>
                </c:pt>
                <c:pt idx="127">
                  <c:v>44365</c:v>
                </c:pt>
                <c:pt idx="128">
                  <c:v>44364</c:v>
                </c:pt>
                <c:pt idx="129">
                  <c:v>44363</c:v>
                </c:pt>
                <c:pt idx="130">
                  <c:v>44362</c:v>
                </c:pt>
                <c:pt idx="131">
                  <c:v>44361</c:v>
                </c:pt>
                <c:pt idx="132">
                  <c:v>44358</c:v>
                </c:pt>
                <c:pt idx="133">
                  <c:v>44357</c:v>
                </c:pt>
                <c:pt idx="134">
                  <c:v>44350</c:v>
                </c:pt>
                <c:pt idx="135">
                  <c:v>44349</c:v>
                </c:pt>
                <c:pt idx="136">
                  <c:v>44348</c:v>
                </c:pt>
                <c:pt idx="137">
                  <c:v>44347</c:v>
                </c:pt>
                <c:pt idx="138">
                  <c:v>44344</c:v>
                </c:pt>
                <c:pt idx="139">
                  <c:v>44343</c:v>
                </c:pt>
                <c:pt idx="140">
                  <c:v>44342</c:v>
                </c:pt>
                <c:pt idx="141">
                  <c:v>44341</c:v>
                </c:pt>
                <c:pt idx="142">
                  <c:v>44340</c:v>
                </c:pt>
                <c:pt idx="143">
                  <c:v>44337</c:v>
                </c:pt>
                <c:pt idx="144">
                  <c:v>44336</c:v>
                </c:pt>
                <c:pt idx="145">
                  <c:v>44335</c:v>
                </c:pt>
                <c:pt idx="146">
                  <c:v>44334</c:v>
                </c:pt>
                <c:pt idx="147">
                  <c:v>44333</c:v>
                </c:pt>
                <c:pt idx="148">
                  <c:v>44330</c:v>
                </c:pt>
                <c:pt idx="149">
                  <c:v>44329</c:v>
                </c:pt>
                <c:pt idx="150">
                  <c:v>44328</c:v>
                </c:pt>
                <c:pt idx="151">
                  <c:v>44327</c:v>
                </c:pt>
                <c:pt idx="152">
                  <c:v>44326</c:v>
                </c:pt>
                <c:pt idx="153">
                  <c:v>44323</c:v>
                </c:pt>
                <c:pt idx="154">
                  <c:v>44322</c:v>
                </c:pt>
                <c:pt idx="155">
                  <c:v>44321</c:v>
                </c:pt>
                <c:pt idx="156">
                  <c:v>44320</c:v>
                </c:pt>
                <c:pt idx="157">
                  <c:v>44319</c:v>
                </c:pt>
                <c:pt idx="158">
                  <c:v>44316</c:v>
                </c:pt>
                <c:pt idx="159">
                  <c:v>44315</c:v>
                </c:pt>
                <c:pt idx="160">
                  <c:v>44314</c:v>
                </c:pt>
                <c:pt idx="161">
                  <c:v>44313</c:v>
                </c:pt>
                <c:pt idx="162">
                  <c:v>44312</c:v>
                </c:pt>
                <c:pt idx="163">
                  <c:v>44309</c:v>
                </c:pt>
                <c:pt idx="164">
                  <c:v>44308</c:v>
                </c:pt>
                <c:pt idx="165">
                  <c:v>44307</c:v>
                </c:pt>
                <c:pt idx="166">
                  <c:v>44306</c:v>
                </c:pt>
                <c:pt idx="167">
                  <c:v>44305</c:v>
                </c:pt>
                <c:pt idx="168">
                  <c:v>44302</c:v>
                </c:pt>
                <c:pt idx="169">
                  <c:v>44301</c:v>
                </c:pt>
                <c:pt idx="170">
                  <c:v>44300</c:v>
                </c:pt>
                <c:pt idx="171">
                  <c:v>44299</c:v>
                </c:pt>
                <c:pt idx="172">
                  <c:v>44298</c:v>
                </c:pt>
                <c:pt idx="173">
                  <c:v>44295</c:v>
                </c:pt>
                <c:pt idx="174">
                  <c:v>44294</c:v>
                </c:pt>
                <c:pt idx="175">
                  <c:v>44293</c:v>
                </c:pt>
                <c:pt idx="176">
                  <c:v>44292</c:v>
                </c:pt>
                <c:pt idx="177">
                  <c:v>44291</c:v>
                </c:pt>
                <c:pt idx="178">
                  <c:v>44288</c:v>
                </c:pt>
                <c:pt idx="179">
                  <c:v>44287</c:v>
                </c:pt>
                <c:pt idx="180">
                  <c:v>44286</c:v>
                </c:pt>
                <c:pt idx="181">
                  <c:v>44285</c:v>
                </c:pt>
                <c:pt idx="182">
                  <c:v>44284</c:v>
                </c:pt>
                <c:pt idx="183">
                  <c:v>44281</c:v>
                </c:pt>
                <c:pt idx="184">
                  <c:v>44280</c:v>
                </c:pt>
                <c:pt idx="185">
                  <c:v>44279</c:v>
                </c:pt>
                <c:pt idx="186">
                  <c:v>44278</c:v>
                </c:pt>
                <c:pt idx="187">
                  <c:v>44277</c:v>
                </c:pt>
                <c:pt idx="188">
                  <c:v>44274</c:v>
                </c:pt>
                <c:pt idx="189">
                  <c:v>44273</c:v>
                </c:pt>
                <c:pt idx="190">
                  <c:v>44272</c:v>
                </c:pt>
                <c:pt idx="191">
                  <c:v>44271</c:v>
                </c:pt>
                <c:pt idx="192">
                  <c:v>44270</c:v>
                </c:pt>
                <c:pt idx="193">
                  <c:v>44267</c:v>
                </c:pt>
                <c:pt idx="194">
                  <c:v>44266</c:v>
                </c:pt>
                <c:pt idx="195">
                  <c:v>44265</c:v>
                </c:pt>
                <c:pt idx="196">
                  <c:v>44264</c:v>
                </c:pt>
                <c:pt idx="197">
                  <c:v>44263</c:v>
                </c:pt>
                <c:pt idx="198">
                  <c:v>44260</c:v>
                </c:pt>
                <c:pt idx="199">
                  <c:v>44259</c:v>
                </c:pt>
                <c:pt idx="200">
                  <c:v>44258</c:v>
                </c:pt>
                <c:pt idx="201">
                  <c:v>44257</c:v>
                </c:pt>
                <c:pt idx="202">
                  <c:v>44256</c:v>
                </c:pt>
                <c:pt idx="203">
                  <c:v>44253</c:v>
                </c:pt>
                <c:pt idx="204">
                  <c:v>44252</c:v>
                </c:pt>
                <c:pt idx="205">
                  <c:v>44251</c:v>
                </c:pt>
                <c:pt idx="206">
                  <c:v>44250</c:v>
                </c:pt>
                <c:pt idx="207">
                  <c:v>44249</c:v>
                </c:pt>
                <c:pt idx="208">
                  <c:v>44246</c:v>
                </c:pt>
                <c:pt idx="209">
                  <c:v>44245</c:v>
                </c:pt>
                <c:pt idx="210">
                  <c:v>44244</c:v>
                </c:pt>
                <c:pt idx="211">
                  <c:v>44243</c:v>
                </c:pt>
                <c:pt idx="212">
                  <c:v>44242</c:v>
                </c:pt>
                <c:pt idx="213">
                  <c:v>44239</c:v>
                </c:pt>
                <c:pt idx="214">
                  <c:v>44238</c:v>
                </c:pt>
                <c:pt idx="215">
                  <c:v>44237</c:v>
                </c:pt>
                <c:pt idx="216">
                  <c:v>44236</c:v>
                </c:pt>
                <c:pt idx="217">
                  <c:v>44235</c:v>
                </c:pt>
                <c:pt idx="218">
                  <c:v>44232</c:v>
                </c:pt>
                <c:pt idx="219">
                  <c:v>44231</c:v>
                </c:pt>
                <c:pt idx="220">
                  <c:v>44230</c:v>
                </c:pt>
                <c:pt idx="221">
                  <c:v>44229</c:v>
                </c:pt>
                <c:pt idx="222">
                  <c:v>44228</c:v>
                </c:pt>
                <c:pt idx="223">
                  <c:v>44225</c:v>
                </c:pt>
                <c:pt idx="224">
                  <c:v>44224</c:v>
                </c:pt>
                <c:pt idx="225">
                  <c:v>44223</c:v>
                </c:pt>
                <c:pt idx="226">
                  <c:v>44222</c:v>
                </c:pt>
                <c:pt idx="227">
                  <c:v>44221</c:v>
                </c:pt>
                <c:pt idx="228">
                  <c:v>44218</c:v>
                </c:pt>
                <c:pt idx="229">
                  <c:v>44217</c:v>
                </c:pt>
                <c:pt idx="230">
                  <c:v>44216</c:v>
                </c:pt>
                <c:pt idx="231">
                  <c:v>44215</c:v>
                </c:pt>
                <c:pt idx="232">
                  <c:v>44214</c:v>
                </c:pt>
                <c:pt idx="233">
                  <c:v>44211</c:v>
                </c:pt>
                <c:pt idx="234">
                  <c:v>44210</c:v>
                </c:pt>
                <c:pt idx="235">
                  <c:v>44209</c:v>
                </c:pt>
                <c:pt idx="236">
                  <c:v>44208</c:v>
                </c:pt>
                <c:pt idx="237">
                  <c:v>44207</c:v>
                </c:pt>
                <c:pt idx="238">
                  <c:v>44204</c:v>
                </c:pt>
                <c:pt idx="239">
                  <c:v>44203</c:v>
                </c:pt>
                <c:pt idx="240">
                  <c:v>44202</c:v>
                </c:pt>
                <c:pt idx="241">
                  <c:v>44201</c:v>
                </c:pt>
                <c:pt idx="242">
                  <c:v>44200</c:v>
                </c:pt>
                <c:pt idx="243">
                  <c:v>44196</c:v>
                </c:pt>
                <c:pt idx="244">
                  <c:v>44195</c:v>
                </c:pt>
                <c:pt idx="245">
                  <c:v>44194</c:v>
                </c:pt>
                <c:pt idx="246">
                  <c:v>44193</c:v>
                </c:pt>
                <c:pt idx="247">
                  <c:v>44189</c:v>
                </c:pt>
                <c:pt idx="248">
                  <c:v>44188</c:v>
                </c:pt>
                <c:pt idx="249">
                  <c:v>44187</c:v>
                </c:pt>
                <c:pt idx="250">
                  <c:v>44186</c:v>
                </c:pt>
                <c:pt idx="251">
                  <c:v>44183</c:v>
                </c:pt>
                <c:pt idx="252">
                  <c:v>44182</c:v>
                </c:pt>
                <c:pt idx="253">
                  <c:v>44181</c:v>
                </c:pt>
                <c:pt idx="254">
                  <c:v>44180</c:v>
                </c:pt>
                <c:pt idx="255">
                  <c:v>44179</c:v>
                </c:pt>
                <c:pt idx="256">
                  <c:v>44176</c:v>
                </c:pt>
                <c:pt idx="257">
                  <c:v>44175</c:v>
                </c:pt>
                <c:pt idx="258">
                  <c:v>44174</c:v>
                </c:pt>
                <c:pt idx="259">
                  <c:v>44173</c:v>
                </c:pt>
                <c:pt idx="260">
                  <c:v>44172</c:v>
                </c:pt>
                <c:pt idx="261">
                  <c:v>44169</c:v>
                </c:pt>
                <c:pt idx="262">
                  <c:v>44168</c:v>
                </c:pt>
                <c:pt idx="263">
                  <c:v>44167</c:v>
                </c:pt>
                <c:pt idx="264">
                  <c:v>44166</c:v>
                </c:pt>
                <c:pt idx="265">
                  <c:v>44165</c:v>
                </c:pt>
                <c:pt idx="266">
                  <c:v>44162</c:v>
                </c:pt>
                <c:pt idx="267">
                  <c:v>44161</c:v>
                </c:pt>
                <c:pt idx="268">
                  <c:v>44160</c:v>
                </c:pt>
                <c:pt idx="269">
                  <c:v>44159</c:v>
                </c:pt>
                <c:pt idx="270">
                  <c:v>44158</c:v>
                </c:pt>
                <c:pt idx="271">
                  <c:v>44155</c:v>
                </c:pt>
                <c:pt idx="272">
                  <c:v>44154</c:v>
                </c:pt>
                <c:pt idx="273">
                  <c:v>44153</c:v>
                </c:pt>
                <c:pt idx="274">
                  <c:v>44152</c:v>
                </c:pt>
                <c:pt idx="275">
                  <c:v>44151</c:v>
                </c:pt>
                <c:pt idx="276">
                  <c:v>44148</c:v>
                </c:pt>
                <c:pt idx="277">
                  <c:v>44147</c:v>
                </c:pt>
                <c:pt idx="278">
                  <c:v>44146</c:v>
                </c:pt>
                <c:pt idx="279">
                  <c:v>44145</c:v>
                </c:pt>
                <c:pt idx="280">
                  <c:v>44144</c:v>
                </c:pt>
                <c:pt idx="281">
                  <c:v>44141</c:v>
                </c:pt>
                <c:pt idx="282">
                  <c:v>44140</c:v>
                </c:pt>
                <c:pt idx="283">
                  <c:v>44139</c:v>
                </c:pt>
                <c:pt idx="284">
                  <c:v>44138</c:v>
                </c:pt>
                <c:pt idx="285">
                  <c:v>44137</c:v>
                </c:pt>
                <c:pt idx="286">
                  <c:v>44134</c:v>
                </c:pt>
                <c:pt idx="287">
                  <c:v>44133</c:v>
                </c:pt>
                <c:pt idx="288">
                  <c:v>44132</c:v>
                </c:pt>
                <c:pt idx="289">
                  <c:v>44131</c:v>
                </c:pt>
                <c:pt idx="290">
                  <c:v>44130</c:v>
                </c:pt>
                <c:pt idx="291">
                  <c:v>44127</c:v>
                </c:pt>
                <c:pt idx="292">
                  <c:v>44126</c:v>
                </c:pt>
                <c:pt idx="293">
                  <c:v>44125</c:v>
                </c:pt>
                <c:pt idx="294">
                  <c:v>44124</c:v>
                </c:pt>
                <c:pt idx="295">
                  <c:v>44123</c:v>
                </c:pt>
                <c:pt idx="296">
                  <c:v>44120</c:v>
                </c:pt>
                <c:pt idx="297">
                  <c:v>44119</c:v>
                </c:pt>
                <c:pt idx="298">
                  <c:v>44118</c:v>
                </c:pt>
                <c:pt idx="299">
                  <c:v>44117</c:v>
                </c:pt>
                <c:pt idx="300">
                  <c:v>44116</c:v>
                </c:pt>
                <c:pt idx="301">
                  <c:v>44113</c:v>
                </c:pt>
                <c:pt idx="302">
                  <c:v>44112</c:v>
                </c:pt>
                <c:pt idx="303">
                  <c:v>44111</c:v>
                </c:pt>
                <c:pt idx="304">
                  <c:v>44110</c:v>
                </c:pt>
                <c:pt idx="305">
                  <c:v>44109</c:v>
                </c:pt>
                <c:pt idx="306">
                  <c:v>44106</c:v>
                </c:pt>
                <c:pt idx="307">
                  <c:v>44105</c:v>
                </c:pt>
                <c:pt idx="308">
                  <c:v>44104</c:v>
                </c:pt>
                <c:pt idx="309">
                  <c:v>44103</c:v>
                </c:pt>
                <c:pt idx="310">
                  <c:v>44102</c:v>
                </c:pt>
                <c:pt idx="311">
                  <c:v>44099</c:v>
                </c:pt>
                <c:pt idx="312">
                  <c:v>44098</c:v>
                </c:pt>
                <c:pt idx="313">
                  <c:v>44097</c:v>
                </c:pt>
                <c:pt idx="314">
                  <c:v>44096</c:v>
                </c:pt>
                <c:pt idx="315">
                  <c:v>44095</c:v>
                </c:pt>
                <c:pt idx="316">
                  <c:v>44092</c:v>
                </c:pt>
                <c:pt idx="317">
                  <c:v>44091</c:v>
                </c:pt>
                <c:pt idx="318">
                  <c:v>44090</c:v>
                </c:pt>
                <c:pt idx="319">
                  <c:v>44089</c:v>
                </c:pt>
                <c:pt idx="320">
                  <c:v>44088</c:v>
                </c:pt>
                <c:pt idx="321">
                  <c:v>44085</c:v>
                </c:pt>
                <c:pt idx="322">
                  <c:v>44084</c:v>
                </c:pt>
                <c:pt idx="323">
                  <c:v>44083</c:v>
                </c:pt>
                <c:pt idx="324">
                  <c:v>44082</c:v>
                </c:pt>
                <c:pt idx="325">
                  <c:v>44081</c:v>
                </c:pt>
                <c:pt idx="326">
                  <c:v>44078</c:v>
                </c:pt>
                <c:pt idx="327">
                  <c:v>44077</c:v>
                </c:pt>
                <c:pt idx="328">
                  <c:v>44076</c:v>
                </c:pt>
                <c:pt idx="329">
                  <c:v>44075</c:v>
                </c:pt>
                <c:pt idx="330">
                  <c:v>44074</c:v>
                </c:pt>
                <c:pt idx="331">
                  <c:v>44071</c:v>
                </c:pt>
                <c:pt idx="332">
                  <c:v>44070</c:v>
                </c:pt>
                <c:pt idx="333">
                  <c:v>44069</c:v>
                </c:pt>
                <c:pt idx="334">
                  <c:v>44068</c:v>
                </c:pt>
                <c:pt idx="335">
                  <c:v>44067</c:v>
                </c:pt>
                <c:pt idx="336">
                  <c:v>44064</c:v>
                </c:pt>
                <c:pt idx="337">
                  <c:v>44063</c:v>
                </c:pt>
                <c:pt idx="338">
                  <c:v>44062</c:v>
                </c:pt>
                <c:pt idx="339">
                  <c:v>44061</c:v>
                </c:pt>
                <c:pt idx="340">
                  <c:v>44060</c:v>
                </c:pt>
                <c:pt idx="341">
                  <c:v>44057</c:v>
                </c:pt>
                <c:pt idx="342">
                  <c:v>44056</c:v>
                </c:pt>
                <c:pt idx="343">
                  <c:v>44055</c:v>
                </c:pt>
                <c:pt idx="344">
                  <c:v>44054</c:v>
                </c:pt>
                <c:pt idx="345">
                  <c:v>44053</c:v>
                </c:pt>
                <c:pt idx="346">
                  <c:v>44050</c:v>
                </c:pt>
                <c:pt idx="347">
                  <c:v>44049</c:v>
                </c:pt>
                <c:pt idx="348">
                  <c:v>44048</c:v>
                </c:pt>
                <c:pt idx="349">
                  <c:v>44047</c:v>
                </c:pt>
                <c:pt idx="350">
                  <c:v>44046</c:v>
                </c:pt>
                <c:pt idx="351">
                  <c:v>44043</c:v>
                </c:pt>
                <c:pt idx="352">
                  <c:v>44042</c:v>
                </c:pt>
                <c:pt idx="353">
                  <c:v>44041</c:v>
                </c:pt>
                <c:pt idx="354">
                  <c:v>44040</c:v>
                </c:pt>
                <c:pt idx="355">
                  <c:v>44039</c:v>
                </c:pt>
                <c:pt idx="356">
                  <c:v>44036</c:v>
                </c:pt>
                <c:pt idx="357">
                  <c:v>44035</c:v>
                </c:pt>
                <c:pt idx="358">
                  <c:v>44034</c:v>
                </c:pt>
                <c:pt idx="359">
                  <c:v>44033</c:v>
                </c:pt>
                <c:pt idx="360">
                  <c:v>44032</c:v>
                </c:pt>
                <c:pt idx="361">
                  <c:v>44029</c:v>
                </c:pt>
                <c:pt idx="362">
                  <c:v>44028</c:v>
                </c:pt>
                <c:pt idx="363">
                  <c:v>44027</c:v>
                </c:pt>
                <c:pt idx="364">
                  <c:v>44026</c:v>
                </c:pt>
                <c:pt idx="365">
                  <c:v>44025</c:v>
                </c:pt>
                <c:pt idx="366">
                  <c:v>44022</c:v>
                </c:pt>
                <c:pt idx="367">
                  <c:v>44021</c:v>
                </c:pt>
                <c:pt idx="368">
                  <c:v>44020</c:v>
                </c:pt>
                <c:pt idx="369">
                  <c:v>44019</c:v>
                </c:pt>
                <c:pt idx="370">
                  <c:v>44018</c:v>
                </c:pt>
                <c:pt idx="371">
                  <c:v>44015</c:v>
                </c:pt>
                <c:pt idx="372">
                  <c:v>44014</c:v>
                </c:pt>
                <c:pt idx="373">
                  <c:v>44013</c:v>
                </c:pt>
                <c:pt idx="374">
                  <c:v>44012</c:v>
                </c:pt>
                <c:pt idx="375">
                  <c:v>44011</c:v>
                </c:pt>
                <c:pt idx="376">
                  <c:v>44008</c:v>
                </c:pt>
                <c:pt idx="377">
                  <c:v>44007</c:v>
                </c:pt>
                <c:pt idx="378">
                  <c:v>44006</c:v>
                </c:pt>
                <c:pt idx="379">
                  <c:v>44005</c:v>
                </c:pt>
                <c:pt idx="380">
                  <c:v>44004</c:v>
                </c:pt>
                <c:pt idx="381">
                  <c:v>44001</c:v>
                </c:pt>
                <c:pt idx="382">
                  <c:v>44000</c:v>
                </c:pt>
                <c:pt idx="383">
                  <c:v>43999</c:v>
                </c:pt>
                <c:pt idx="384">
                  <c:v>43998</c:v>
                </c:pt>
                <c:pt idx="385">
                  <c:v>43997</c:v>
                </c:pt>
                <c:pt idx="386">
                  <c:v>43994</c:v>
                </c:pt>
                <c:pt idx="387">
                  <c:v>43993</c:v>
                </c:pt>
                <c:pt idx="388">
                  <c:v>43992</c:v>
                </c:pt>
                <c:pt idx="389">
                  <c:v>43991</c:v>
                </c:pt>
                <c:pt idx="390">
                  <c:v>43990</c:v>
                </c:pt>
                <c:pt idx="391">
                  <c:v>43987</c:v>
                </c:pt>
                <c:pt idx="392">
                  <c:v>43986</c:v>
                </c:pt>
                <c:pt idx="393">
                  <c:v>43985</c:v>
                </c:pt>
                <c:pt idx="394">
                  <c:v>43984</c:v>
                </c:pt>
                <c:pt idx="395">
                  <c:v>43983</c:v>
                </c:pt>
                <c:pt idx="396">
                  <c:v>43980</c:v>
                </c:pt>
                <c:pt idx="397">
                  <c:v>43979</c:v>
                </c:pt>
                <c:pt idx="398">
                  <c:v>43978</c:v>
                </c:pt>
                <c:pt idx="399">
                  <c:v>43977</c:v>
                </c:pt>
                <c:pt idx="400">
                  <c:v>43973</c:v>
                </c:pt>
                <c:pt idx="401">
                  <c:v>43972</c:v>
                </c:pt>
                <c:pt idx="402">
                  <c:v>43971</c:v>
                </c:pt>
                <c:pt idx="403">
                  <c:v>43970</c:v>
                </c:pt>
                <c:pt idx="404">
                  <c:v>43969</c:v>
                </c:pt>
                <c:pt idx="405">
                  <c:v>43966</c:v>
                </c:pt>
                <c:pt idx="406">
                  <c:v>43965</c:v>
                </c:pt>
                <c:pt idx="407">
                  <c:v>43964</c:v>
                </c:pt>
                <c:pt idx="408">
                  <c:v>43963</c:v>
                </c:pt>
                <c:pt idx="409">
                  <c:v>43962</c:v>
                </c:pt>
                <c:pt idx="410">
                  <c:v>43959</c:v>
                </c:pt>
                <c:pt idx="411">
                  <c:v>43958</c:v>
                </c:pt>
                <c:pt idx="412">
                  <c:v>43957</c:v>
                </c:pt>
                <c:pt idx="413">
                  <c:v>43956</c:v>
                </c:pt>
                <c:pt idx="414">
                  <c:v>43955</c:v>
                </c:pt>
                <c:pt idx="415">
                  <c:v>43952</c:v>
                </c:pt>
                <c:pt idx="416">
                  <c:v>43951</c:v>
                </c:pt>
                <c:pt idx="417">
                  <c:v>43950</c:v>
                </c:pt>
                <c:pt idx="418">
                  <c:v>43949</c:v>
                </c:pt>
                <c:pt idx="419">
                  <c:v>43948</c:v>
                </c:pt>
                <c:pt idx="420">
                  <c:v>43945</c:v>
                </c:pt>
                <c:pt idx="421">
                  <c:v>43944</c:v>
                </c:pt>
                <c:pt idx="422">
                  <c:v>43943</c:v>
                </c:pt>
                <c:pt idx="423">
                  <c:v>43942</c:v>
                </c:pt>
                <c:pt idx="424">
                  <c:v>43941</c:v>
                </c:pt>
                <c:pt idx="425">
                  <c:v>43938</c:v>
                </c:pt>
                <c:pt idx="426">
                  <c:v>43937</c:v>
                </c:pt>
                <c:pt idx="427">
                  <c:v>43936</c:v>
                </c:pt>
                <c:pt idx="428">
                  <c:v>43935</c:v>
                </c:pt>
                <c:pt idx="429">
                  <c:v>43934</c:v>
                </c:pt>
                <c:pt idx="430">
                  <c:v>43930</c:v>
                </c:pt>
                <c:pt idx="431">
                  <c:v>43929</c:v>
                </c:pt>
                <c:pt idx="432">
                  <c:v>43928</c:v>
                </c:pt>
                <c:pt idx="433">
                  <c:v>43927</c:v>
                </c:pt>
                <c:pt idx="434">
                  <c:v>43924</c:v>
                </c:pt>
                <c:pt idx="435">
                  <c:v>43923</c:v>
                </c:pt>
                <c:pt idx="436">
                  <c:v>43922</c:v>
                </c:pt>
                <c:pt idx="437">
                  <c:v>43921</c:v>
                </c:pt>
                <c:pt idx="438">
                  <c:v>43920</c:v>
                </c:pt>
                <c:pt idx="439">
                  <c:v>43917</c:v>
                </c:pt>
                <c:pt idx="440">
                  <c:v>43916</c:v>
                </c:pt>
                <c:pt idx="441">
                  <c:v>43915</c:v>
                </c:pt>
                <c:pt idx="442">
                  <c:v>43914</c:v>
                </c:pt>
                <c:pt idx="443">
                  <c:v>43913</c:v>
                </c:pt>
                <c:pt idx="444">
                  <c:v>43910</c:v>
                </c:pt>
                <c:pt idx="445">
                  <c:v>43909</c:v>
                </c:pt>
                <c:pt idx="446">
                  <c:v>43908</c:v>
                </c:pt>
                <c:pt idx="447">
                  <c:v>43907</c:v>
                </c:pt>
                <c:pt idx="448">
                  <c:v>43906</c:v>
                </c:pt>
                <c:pt idx="449">
                  <c:v>43903</c:v>
                </c:pt>
                <c:pt idx="450">
                  <c:v>43902</c:v>
                </c:pt>
                <c:pt idx="451">
                  <c:v>43901</c:v>
                </c:pt>
                <c:pt idx="452">
                  <c:v>43900</c:v>
                </c:pt>
                <c:pt idx="453">
                  <c:v>43899</c:v>
                </c:pt>
                <c:pt idx="454">
                  <c:v>43896</c:v>
                </c:pt>
                <c:pt idx="455">
                  <c:v>43895</c:v>
                </c:pt>
                <c:pt idx="456">
                  <c:v>43894</c:v>
                </c:pt>
                <c:pt idx="457">
                  <c:v>43893</c:v>
                </c:pt>
                <c:pt idx="458">
                  <c:v>43892</c:v>
                </c:pt>
                <c:pt idx="459">
                  <c:v>43889</c:v>
                </c:pt>
                <c:pt idx="460">
                  <c:v>43888</c:v>
                </c:pt>
                <c:pt idx="461">
                  <c:v>43887</c:v>
                </c:pt>
                <c:pt idx="462">
                  <c:v>43886</c:v>
                </c:pt>
                <c:pt idx="463">
                  <c:v>43885</c:v>
                </c:pt>
                <c:pt idx="464">
                  <c:v>43882</c:v>
                </c:pt>
                <c:pt idx="465">
                  <c:v>43881</c:v>
                </c:pt>
                <c:pt idx="466">
                  <c:v>43880</c:v>
                </c:pt>
                <c:pt idx="467">
                  <c:v>43879</c:v>
                </c:pt>
                <c:pt idx="468">
                  <c:v>43875</c:v>
                </c:pt>
                <c:pt idx="469">
                  <c:v>43874</c:v>
                </c:pt>
                <c:pt idx="470">
                  <c:v>43873</c:v>
                </c:pt>
                <c:pt idx="471">
                  <c:v>43872</c:v>
                </c:pt>
                <c:pt idx="472">
                  <c:v>43871</c:v>
                </c:pt>
                <c:pt idx="473">
                  <c:v>43868</c:v>
                </c:pt>
                <c:pt idx="474">
                  <c:v>43867</c:v>
                </c:pt>
                <c:pt idx="475">
                  <c:v>43866</c:v>
                </c:pt>
                <c:pt idx="476">
                  <c:v>43865</c:v>
                </c:pt>
                <c:pt idx="477">
                  <c:v>43864</c:v>
                </c:pt>
                <c:pt idx="478">
                  <c:v>43861</c:v>
                </c:pt>
                <c:pt idx="479">
                  <c:v>43860</c:v>
                </c:pt>
                <c:pt idx="480">
                  <c:v>43859</c:v>
                </c:pt>
                <c:pt idx="481">
                  <c:v>43858</c:v>
                </c:pt>
                <c:pt idx="482">
                  <c:v>43857</c:v>
                </c:pt>
                <c:pt idx="483">
                  <c:v>43854</c:v>
                </c:pt>
                <c:pt idx="484">
                  <c:v>43853</c:v>
                </c:pt>
                <c:pt idx="485">
                  <c:v>43852</c:v>
                </c:pt>
                <c:pt idx="486">
                  <c:v>43851</c:v>
                </c:pt>
                <c:pt idx="487">
                  <c:v>43847</c:v>
                </c:pt>
                <c:pt idx="488">
                  <c:v>43846</c:v>
                </c:pt>
                <c:pt idx="489">
                  <c:v>43845</c:v>
                </c:pt>
                <c:pt idx="490">
                  <c:v>43844</c:v>
                </c:pt>
                <c:pt idx="491">
                  <c:v>43843</c:v>
                </c:pt>
                <c:pt idx="492">
                  <c:v>43840</c:v>
                </c:pt>
                <c:pt idx="493">
                  <c:v>43839</c:v>
                </c:pt>
                <c:pt idx="494">
                  <c:v>43838</c:v>
                </c:pt>
                <c:pt idx="495">
                  <c:v>43837</c:v>
                </c:pt>
                <c:pt idx="496">
                  <c:v>43836</c:v>
                </c:pt>
                <c:pt idx="497">
                  <c:v>43833</c:v>
                </c:pt>
                <c:pt idx="498">
                  <c:v>43832</c:v>
                </c:pt>
                <c:pt idx="499">
                  <c:v>43830</c:v>
                </c:pt>
                <c:pt idx="500">
                  <c:v>43829</c:v>
                </c:pt>
                <c:pt idx="501">
                  <c:v>43826</c:v>
                </c:pt>
                <c:pt idx="502">
                  <c:v>43825</c:v>
                </c:pt>
                <c:pt idx="503">
                  <c:v>43823</c:v>
                </c:pt>
                <c:pt idx="504">
                  <c:v>43822</c:v>
                </c:pt>
                <c:pt idx="505">
                  <c:v>43819</c:v>
                </c:pt>
                <c:pt idx="506">
                  <c:v>43818</c:v>
                </c:pt>
                <c:pt idx="507">
                  <c:v>43817</c:v>
                </c:pt>
                <c:pt idx="508">
                  <c:v>43816</c:v>
                </c:pt>
                <c:pt idx="509">
                  <c:v>43815</c:v>
                </c:pt>
                <c:pt idx="510">
                  <c:v>43812</c:v>
                </c:pt>
                <c:pt idx="511">
                  <c:v>43811</c:v>
                </c:pt>
                <c:pt idx="512">
                  <c:v>43810</c:v>
                </c:pt>
                <c:pt idx="513">
                  <c:v>43809</c:v>
                </c:pt>
                <c:pt idx="514">
                  <c:v>43808</c:v>
                </c:pt>
                <c:pt idx="515">
                  <c:v>43805</c:v>
                </c:pt>
                <c:pt idx="516">
                  <c:v>43804</c:v>
                </c:pt>
                <c:pt idx="517">
                  <c:v>43803</c:v>
                </c:pt>
                <c:pt idx="518">
                  <c:v>43802</c:v>
                </c:pt>
                <c:pt idx="519">
                  <c:v>43801</c:v>
                </c:pt>
                <c:pt idx="520">
                  <c:v>43796</c:v>
                </c:pt>
                <c:pt idx="521">
                  <c:v>43795</c:v>
                </c:pt>
                <c:pt idx="522">
                  <c:v>43794</c:v>
                </c:pt>
                <c:pt idx="523">
                  <c:v>43791</c:v>
                </c:pt>
                <c:pt idx="524">
                  <c:v>43790</c:v>
                </c:pt>
                <c:pt idx="525">
                  <c:v>43789</c:v>
                </c:pt>
                <c:pt idx="526">
                  <c:v>43788</c:v>
                </c:pt>
                <c:pt idx="527">
                  <c:v>43787</c:v>
                </c:pt>
                <c:pt idx="528">
                  <c:v>43784</c:v>
                </c:pt>
                <c:pt idx="529">
                  <c:v>43783</c:v>
                </c:pt>
                <c:pt idx="530">
                  <c:v>43782</c:v>
                </c:pt>
                <c:pt idx="531">
                  <c:v>43781</c:v>
                </c:pt>
                <c:pt idx="532">
                  <c:v>43780</c:v>
                </c:pt>
                <c:pt idx="533">
                  <c:v>43777</c:v>
                </c:pt>
                <c:pt idx="534">
                  <c:v>43776</c:v>
                </c:pt>
                <c:pt idx="535">
                  <c:v>43775</c:v>
                </c:pt>
                <c:pt idx="536">
                  <c:v>43774</c:v>
                </c:pt>
                <c:pt idx="537">
                  <c:v>43773</c:v>
                </c:pt>
                <c:pt idx="538">
                  <c:v>43770</c:v>
                </c:pt>
                <c:pt idx="539">
                  <c:v>43769</c:v>
                </c:pt>
                <c:pt idx="540">
                  <c:v>43768</c:v>
                </c:pt>
                <c:pt idx="541">
                  <c:v>43767</c:v>
                </c:pt>
                <c:pt idx="542">
                  <c:v>43766</c:v>
                </c:pt>
                <c:pt idx="543">
                  <c:v>43763</c:v>
                </c:pt>
                <c:pt idx="544">
                  <c:v>43762</c:v>
                </c:pt>
                <c:pt idx="545">
                  <c:v>43761</c:v>
                </c:pt>
                <c:pt idx="546">
                  <c:v>43760</c:v>
                </c:pt>
                <c:pt idx="547">
                  <c:v>43759</c:v>
                </c:pt>
                <c:pt idx="548">
                  <c:v>43756</c:v>
                </c:pt>
                <c:pt idx="549">
                  <c:v>43755</c:v>
                </c:pt>
                <c:pt idx="550">
                  <c:v>43754</c:v>
                </c:pt>
                <c:pt idx="551">
                  <c:v>43753</c:v>
                </c:pt>
                <c:pt idx="552">
                  <c:v>43752</c:v>
                </c:pt>
                <c:pt idx="553">
                  <c:v>43749</c:v>
                </c:pt>
                <c:pt idx="554">
                  <c:v>43748</c:v>
                </c:pt>
                <c:pt idx="555">
                  <c:v>43747</c:v>
                </c:pt>
                <c:pt idx="556">
                  <c:v>43746</c:v>
                </c:pt>
                <c:pt idx="557">
                  <c:v>43745</c:v>
                </c:pt>
                <c:pt idx="558">
                  <c:v>43742</c:v>
                </c:pt>
                <c:pt idx="559">
                  <c:v>43741</c:v>
                </c:pt>
                <c:pt idx="560">
                  <c:v>43740</c:v>
                </c:pt>
                <c:pt idx="561">
                  <c:v>43739</c:v>
                </c:pt>
                <c:pt idx="562">
                  <c:v>43738</c:v>
                </c:pt>
                <c:pt idx="563">
                  <c:v>43735</c:v>
                </c:pt>
                <c:pt idx="564">
                  <c:v>43734</c:v>
                </c:pt>
                <c:pt idx="565">
                  <c:v>43733</c:v>
                </c:pt>
                <c:pt idx="566">
                  <c:v>43732</c:v>
                </c:pt>
                <c:pt idx="567">
                  <c:v>43731</c:v>
                </c:pt>
                <c:pt idx="568">
                  <c:v>43728</c:v>
                </c:pt>
                <c:pt idx="569">
                  <c:v>43727</c:v>
                </c:pt>
                <c:pt idx="570">
                  <c:v>43726</c:v>
                </c:pt>
                <c:pt idx="571">
                  <c:v>43725</c:v>
                </c:pt>
                <c:pt idx="572">
                  <c:v>43724</c:v>
                </c:pt>
                <c:pt idx="573">
                  <c:v>43721</c:v>
                </c:pt>
                <c:pt idx="574">
                  <c:v>43720</c:v>
                </c:pt>
                <c:pt idx="575">
                  <c:v>43719</c:v>
                </c:pt>
                <c:pt idx="576">
                  <c:v>43718</c:v>
                </c:pt>
                <c:pt idx="577">
                  <c:v>43717</c:v>
                </c:pt>
                <c:pt idx="578">
                  <c:v>43714</c:v>
                </c:pt>
                <c:pt idx="579">
                  <c:v>43713</c:v>
                </c:pt>
                <c:pt idx="580">
                  <c:v>43712</c:v>
                </c:pt>
                <c:pt idx="581">
                  <c:v>43711</c:v>
                </c:pt>
                <c:pt idx="582">
                  <c:v>43710</c:v>
                </c:pt>
                <c:pt idx="583">
                  <c:v>43707</c:v>
                </c:pt>
                <c:pt idx="584">
                  <c:v>43706</c:v>
                </c:pt>
                <c:pt idx="585">
                  <c:v>43705</c:v>
                </c:pt>
                <c:pt idx="586">
                  <c:v>43704</c:v>
                </c:pt>
                <c:pt idx="587">
                  <c:v>43703</c:v>
                </c:pt>
                <c:pt idx="588">
                  <c:v>43700</c:v>
                </c:pt>
                <c:pt idx="589">
                  <c:v>43699</c:v>
                </c:pt>
                <c:pt idx="590">
                  <c:v>43698</c:v>
                </c:pt>
                <c:pt idx="591">
                  <c:v>43697</c:v>
                </c:pt>
                <c:pt idx="592">
                  <c:v>43696</c:v>
                </c:pt>
                <c:pt idx="593">
                  <c:v>43693</c:v>
                </c:pt>
                <c:pt idx="594">
                  <c:v>43692</c:v>
                </c:pt>
                <c:pt idx="595">
                  <c:v>43691</c:v>
                </c:pt>
                <c:pt idx="596">
                  <c:v>43690</c:v>
                </c:pt>
                <c:pt idx="597">
                  <c:v>43689</c:v>
                </c:pt>
                <c:pt idx="598">
                  <c:v>43686</c:v>
                </c:pt>
                <c:pt idx="599">
                  <c:v>43685</c:v>
                </c:pt>
                <c:pt idx="600">
                  <c:v>43684</c:v>
                </c:pt>
                <c:pt idx="601">
                  <c:v>43683</c:v>
                </c:pt>
                <c:pt idx="602">
                  <c:v>43682</c:v>
                </c:pt>
                <c:pt idx="603">
                  <c:v>43679</c:v>
                </c:pt>
                <c:pt idx="604">
                  <c:v>43678</c:v>
                </c:pt>
                <c:pt idx="605">
                  <c:v>43677</c:v>
                </c:pt>
                <c:pt idx="606">
                  <c:v>43676</c:v>
                </c:pt>
                <c:pt idx="607">
                  <c:v>43675</c:v>
                </c:pt>
                <c:pt idx="608">
                  <c:v>43672</c:v>
                </c:pt>
                <c:pt idx="609">
                  <c:v>43671</c:v>
                </c:pt>
                <c:pt idx="610">
                  <c:v>43670</c:v>
                </c:pt>
                <c:pt idx="611">
                  <c:v>43669</c:v>
                </c:pt>
                <c:pt idx="612">
                  <c:v>43668</c:v>
                </c:pt>
                <c:pt idx="613">
                  <c:v>43665</c:v>
                </c:pt>
                <c:pt idx="614">
                  <c:v>43664</c:v>
                </c:pt>
                <c:pt idx="615">
                  <c:v>43663</c:v>
                </c:pt>
                <c:pt idx="616">
                  <c:v>43662</c:v>
                </c:pt>
                <c:pt idx="617">
                  <c:v>43661</c:v>
                </c:pt>
                <c:pt idx="618">
                  <c:v>43658</c:v>
                </c:pt>
                <c:pt idx="619">
                  <c:v>43657</c:v>
                </c:pt>
                <c:pt idx="620">
                  <c:v>43656</c:v>
                </c:pt>
                <c:pt idx="621">
                  <c:v>43655</c:v>
                </c:pt>
                <c:pt idx="622">
                  <c:v>43654</c:v>
                </c:pt>
                <c:pt idx="623">
                  <c:v>43651</c:v>
                </c:pt>
                <c:pt idx="624">
                  <c:v>43650</c:v>
                </c:pt>
                <c:pt idx="625">
                  <c:v>43649</c:v>
                </c:pt>
                <c:pt idx="626">
                  <c:v>43648</c:v>
                </c:pt>
                <c:pt idx="627">
                  <c:v>43647</c:v>
                </c:pt>
                <c:pt idx="628">
                  <c:v>43644</c:v>
                </c:pt>
                <c:pt idx="629">
                  <c:v>43643</c:v>
                </c:pt>
                <c:pt idx="630">
                  <c:v>43642</c:v>
                </c:pt>
                <c:pt idx="631">
                  <c:v>43641</c:v>
                </c:pt>
                <c:pt idx="632">
                  <c:v>43640</c:v>
                </c:pt>
                <c:pt idx="633">
                  <c:v>43637</c:v>
                </c:pt>
                <c:pt idx="634">
                  <c:v>43636</c:v>
                </c:pt>
                <c:pt idx="635">
                  <c:v>43635</c:v>
                </c:pt>
                <c:pt idx="636">
                  <c:v>43634</c:v>
                </c:pt>
                <c:pt idx="637">
                  <c:v>43633</c:v>
                </c:pt>
                <c:pt idx="638">
                  <c:v>43630</c:v>
                </c:pt>
                <c:pt idx="639">
                  <c:v>43629</c:v>
                </c:pt>
                <c:pt idx="640">
                  <c:v>43628</c:v>
                </c:pt>
                <c:pt idx="641">
                  <c:v>43627</c:v>
                </c:pt>
                <c:pt idx="642">
                  <c:v>43626</c:v>
                </c:pt>
                <c:pt idx="643">
                  <c:v>43623</c:v>
                </c:pt>
                <c:pt idx="644">
                  <c:v>43622</c:v>
                </c:pt>
                <c:pt idx="645">
                  <c:v>43621</c:v>
                </c:pt>
                <c:pt idx="646">
                  <c:v>43620</c:v>
                </c:pt>
                <c:pt idx="647">
                  <c:v>43619</c:v>
                </c:pt>
                <c:pt idx="648">
                  <c:v>43616</c:v>
                </c:pt>
                <c:pt idx="649">
                  <c:v>43615</c:v>
                </c:pt>
                <c:pt idx="650">
                  <c:v>43614</c:v>
                </c:pt>
                <c:pt idx="651">
                  <c:v>43613</c:v>
                </c:pt>
                <c:pt idx="652">
                  <c:v>43612</c:v>
                </c:pt>
                <c:pt idx="653">
                  <c:v>43609</c:v>
                </c:pt>
                <c:pt idx="654">
                  <c:v>43608</c:v>
                </c:pt>
                <c:pt idx="655">
                  <c:v>43607</c:v>
                </c:pt>
                <c:pt idx="656">
                  <c:v>43606</c:v>
                </c:pt>
                <c:pt idx="657">
                  <c:v>43605</c:v>
                </c:pt>
                <c:pt idx="658">
                  <c:v>43602</c:v>
                </c:pt>
                <c:pt idx="659">
                  <c:v>43601</c:v>
                </c:pt>
                <c:pt idx="660">
                  <c:v>43600</c:v>
                </c:pt>
                <c:pt idx="661">
                  <c:v>43599</c:v>
                </c:pt>
                <c:pt idx="662">
                  <c:v>43598</c:v>
                </c:pt>
                <c:pt idx="663">
                  <c:v>43595</c:v>
                </c:pt>
                <c:pt idx="664">
                  <c:v>43594</c:v>
                </c:pt>
                <c:pt idx="665">
                  <c:v>43593</c:v>
                </c:pt>
                <c:pt idx="666">
                  <c:v>43592</c:v>
                </c:pt>
                <c:pt idx="667">
                  <c:v>43591</c:v>
                </c:pt>
                <c:pt idx="668">
                  <c:v>43588</c:v>
                </c:pt>
                <c:pt idx="669">
                  <c:v>43587</c:v>
                </c:pt>
                <c:pt idx="670">
                  <c:v>43586</c:v>
                </c:pt>
                <c:pt idx="671">
                  <c:v>43585</c:v>
                </c:pt>
                <c:pt idx="672">
                  <c:v>43584</c:v>
                </c:pt>
                <c:pt idx="673">
                  <c:v>43581</c:v>
                </c:pt>
                <c:pt idx="674">
                  <c:v>43580</c:v>
                </c:pt>
                <c:pt idx="675">
                  <c:v>43579</c:v>
                </c:pt>
                <c:pt idx="676">
                  <c:v>43578</c:v>
                </c:pt>
                <c:pt idx="677">
                  <c:v>43577</c:v>
                </c:pt>
                <c:pt idx="678">
                  <c:v>43574</c:v>
                </c:pt>
                <c:pt idx="679">
                  <c:v>43573</c:v>
                </c:pt>
                <c:pt idx="680">
                  <c:v>43572</c:v>
                </c:pt>
                <c:pt idx="681">
                  <c:v>43571</c:v>
                </c:pt>
                <c:pt idx="682">
                  <c:v>43570</c:v>
                </c:pt>
                <c:pt idx="683">
                  <c:v>43567</c:v>
                </c:pt>
                <c:pt idx="684">
                  <c:v>43566</c:v>
                </c:pt>
                <c:pt idx="685">
                  <c:v>43565</c:v>
                </c:pt>
                <c:pt idx="686">
                  <c:v>43564</c:v>
                </c:pt>
                <c:pt idx="687">
                  <c:v>43563</c:v>
                </c:pt>
                <c:pt idx="688">
                  <c:v>43560</c:v>
                </c:pt>
                <c:pt idx="689">
                  <c:v>43559</c:v>
                </c:pt>
                <c:pt idx="690">
                  <c:v>43558</c:v>
                </c:pt>
                <c:pt idx="691">
                  <c:v>43557</c:v>
                </c:pt>
                <c:pt idx="692">
                  <c:v>43556</c:v>
                </c:pt>
                <c:pt idx="693">
                  <c:v>43553</c:v>
                </c:pt>
                <c:pt idx="694">
                  <c:v>43552</c:v>
                </c:pt>
                <c:pt idx="695">
                  <c:v>43551</c:v>
                </c:pt>
                <c:pt idx="696">
                  <c:v>43550</c:v>
                </c:pt>
                <c:pt idx="697">
                  <c:v>43549</c:v>
                </c:pt>
                <c:pt idx="698">
                  <c:v>43546</c:v>
                </c:pt>
                <c:pt idx="699">
                  <c:v>43545</c:v>
                </c:pt>
                <c:pt idx="700">
                  <c:v>43544</c:v>
                </c:pt>
                <c:pt idx="701">
                  <c:v>43543</c:v>
                </c:pt>
                <c:pt idx="702">
                  <c:v>43542</c:v>
                </c:pt>
                <c:pt idx="703">
                  <c:v>43539</c:v>
                </c:pt>
                <c:pt idx="704">
                  <c:v>43538</c:v>
                </c:pt>
                <c:pt idx="705">
                  <c:v>43537</c:v>
                </c:pt>
                <c:pt idx="706">
                  <c:v>43536</c:v>
                </c:pt>
                <c:pt idx="707">
                  <c:v>43535</c:v>
                </c:pt>
                <c:pt idx="708">
                  <c:v>43532</c:v>
                </c:pt>
                <c:pt idx="709">
                  <c:v>43531</c:v>
                </c:pt>
                <c:pt idx="710">
                  <c:v>43530</c:v>
                </c:pt>
                <c:pt idx="711">
                  <c:v>43529</c:v>
                </c:pt>
                <c:pt idx="712">
                  <c:v>43528</c:v>
                </c:pt>
                <c:pt idx="713">
                  <c:v>43525</c:v>
                </c:pt>
                <c:pt idx="714">
                  <c:v>43524</c:v>
                </c:pt>
                <c:pt idx="715">
                  <c:v>43523</c:v>
                </c:pt>
                <c:pt idx="716">
                  <c:v>43522</c:v>
                </c:pt>
                <c:pt idx="717">
                  <c:v>43521</c:v>
                </c:pt>
                <c:pt idx="718">
                  <c:v>43518</c:v>
                </c:pt>
                <c:pt idx="719">
                  <c:v>43517</c:v>
                </c:pt>
                <c:pt idx="720">
                  <c:v>43516</c:v>
                </c:pt>
                <c:pt idx="721">
                  <c:v>43515</c:v>
                </c:pt>
                <c:pt idx="722">
                  <c:v>43514</c:v>
                </c:pt>
                <c:pt idx="723">
                  <c:v>43511</c:v>
                </c:pt>
                <c:pt idx="724">
                  <c:v>43510</c:v>
                </c:pt>
                <c:pt idx="725">
                  <c:v>43509</c:v>
                </c:pt>
                <c:pt idx="726">
                  <c:v>43508</c:v>
                </c:pt>
                <c:pt idx="727">
                  <c:v>43507</c:v>
                </c:pt>
                <c:pt idx="728">
                  <c:v>43504</c:v>
                </c:pt>
                <c:pt idx="729">
                  <c:v>43503</c:v>
                </c:pt>
                <c:pt idx="730">
                  <c:v>43502</c:v>
                </c:pt>
                <c:pt idx="731">
                  <c:v>43501</c:v>
                </c:pt>
                <c:pt idx="732">
                  <c:v>43500</c:v>
                </c:pt>
                <c:pt idx="733">
                  <c:v>43497</c:v>
                </c:pt>
                <c:pt idx="734">
                  <c:v>43496</c:v>
                </c:pt>
                <c:pt idx="735">
                  <c:v>43495</c:v>
                </c:pt>
                <c:pt idx="736">
                  <c:v>43494</c:v>
                </c:pt>
                <c:pt idx="737">
                  <c:v>43493</c:v>
                </c:pt>
                <c:pt idx="738">
                  <c:v>43490</c:v>
                </c:pt>
                <c:pt idx="739">
                  <c:v>43489</c:v>
                </c:pt>
                <c:pt idx="740">
                  <c:v>43488</c:v>
                </c:pt>
                <c:pt idx="741">
                  <c:v>43487</c:v>
                </c:pt>
                <c:pt idx="742">
                  <c:v>43486</c:v>
                </c:pt>
                <c:pt idx="743">
                  <c:v>43483</c:v>
                </c:pt>
                <c:pt idx="744">
                  <c:v>43482</c:v>
                </c:pt>
                <c:pt idx="745">
                  <c:v>43481</c:v>
                </c:pt>
                <c:pt idx="746">
                  <c:v>43480</c:v>
                </c:pt>
                <c:pt idx="747">
                  <c:v>43479</c:v>
                </c:pt>
                <c:pt idx="748">
                  <c:v>43476</c:v>
                </c:pt>
                <c:pt idx="749">
                  <c:v>43475</c:v>
                </c:pt>
                <c:pt idx="750">
                  <c:v>43474</c:v>
                </c:pt>
                <c:pt idx="751">
                  <c:v>43473</c:v>
                </c:pt>
                <c:pt idx="752">
                  <c:v>43472</c:v>
                </c:pt>
                <c:pt idx="753">
                  <c:v>43469</c:v>
                </c:pt>
                <c:pt idx="754">
                  <c:v>43468</c:v>
                </c:pt>
                <c:pt idx="755">
                  <c:v>43467</c:v>
                </c:pt>
                <c:pt idx="756">
                  <c:v>43462</c:v>
                </c:pt>
                <c:pt idx="757">
                  <c:v>43461</c:v>
                </c:pt>
                <c:pt idx="758">
                  <c:v>43460</c:v>
                </c:pt>
                <c:pt idx="759">
                  <c:v>43455</c:v>
                </c:pt>
                <c:pt idx="760">
                  <c:v>43454</c:v>
                </c:pt>
                <c:pt idx="761">
                  <c:v>43453</c:v>
                </c:pt>
                <c:pt idx="762">
                  <c:v>43452</c:v>
                </c:pt>
                <c:pt idx="763">
                  <c:v>43451</c:v>
                </c:pt>
                <c:pt idx="764">
                  <c:v>43448</c:v>
                </c:pt>
                <c:pt idx="765">
                  <c:v>43447</c:v>
                </c:pt>
                <c:pt idx="766">
                  <c:v>43446</c:v>
                </c:pt>
                <c:pt idx="767">
                  <c:v>43445</c:v>
                </c:pt>
                <c:pt idx="768">
                  <c:v>43444</c:v>
                </c:pt>
                <c:pt idx="769">
                  <c:v>43441</c:v>
                </c:pt>
                <c:pt idx="770">
                  <c:v>43440</c:v>
                </c:pt>
                <c:pt idx="771">
                  <c:v>43439</c:v>
                </c:pt>
                <c:pt idx="772">
                  <c:v>43438</c:v>
                </c:pt>
                <c:pt idx="773">
                  <c:v>43437</c:v>
                </c:pt>
                <c:pt idx="774">
                  <c:v>43434</c:v>
                </c:pt>
                <c:pt idx="775">
                  <c:v>43433</c:v>
                </c:pt>
                <c:pt idx="776">
                  <c:v>43432</c:v>
                </c:pt>
                <c:pt idx="777">
                  <c:v>43431</c:v>
                </c:pt>
                <c:pt idx="778">
                  <c:v>43430</c:v>
                </c:pt>
                <c:pt idx="779">
                  <c:v>43425</c:v>
                </c:pt>
                <c:pt idx="780">
                  <c:v>43424</c:v>
                </c:pt>
                <c:pt idx="781">
                  <c:v>43423</c:v>
                </c:pt>
                <c:pt idx="782">
                  <c:v>43420</c:v>
                </c:pt>
                <c:pt idx="783">
                  <c:v>43419</c:v>
                </c:pt>
                <c:pt idx="784">
                  <c:v>43418</c:v>
                </c:pt>
                <c:pt idx="785">
                  <c:v>43417</c:v>
                </c:pt>
                <c:pt idx="786">
                  <c:v>43416</c:v>
                </c:pt>
                <c:pt idx="787">
                  <c:v>43413</c:v>
                </c:pt>
                <c:pt idx="788">
                  <c:v>43412</c:v>
                </c:pt>
                <c:pt idx="789">
                  <c:v>43411</c:v>
                </c:pt>
                <c:pt idx="790">
                  <c:v>43410</c:v>
                </c:pt>
                <c:pt idx="791">
                  <c:v>43409</c:v>
                </c:pt>
                <c:pt idx="792">
                  <c:v>43406</c:v>
                </c:pt>
                <c:pt idx="793">
                  <c:v>43405</c:v>
                </c:pt>
                <c:pt idx="794">
                  <c:v>43404</c:v>
                </c:pt>
                <c:pt idx="795">
                  <c:v>43403</c:v>
                </c:pt>
                <c:pt idx="796">
                  <c:v>43402</c:v>
                </c:pt>
                <c:pt idx="797">
                  <c:v>43399</c:v>
                </c:pt>
                <c:pt idx="798">
                  <c:v>43398</c:v>
                </c:pt>
                <c:pt idx="799">
                  <c:v>43397</c:v>
                </c:pt>
                <c:pt idx="800">
                  <c:v>43396</c:v>
                </c:pt>
                <c:pt idx="801">
                  <c:v>43395</c:v>
                </c:pt>
                <c:pt idx="802">
                  <c:v>43392</c:v>
                </c:pt>
                <c:pt idx="803">
                  <c:v>43391</c:v>
                </c:pt>
                <c:pt idx="804">
                  <c:v>43390</c:v>
                </c:pt>
                <c:pt idx="805">
                  <c:v>43389</c:v>
                </c:pt>
                <c:pt idx="806">
                  <c:v>43388</c:v>
                </c:pt>
                <c:pt idx="807">
                  <c:v>43385</c:v>
                </c:pt>
                <c:pt idx="808">
                  <c:v>43384</c:v>
                </c:pt>
                <c:pt idx="809">
                  <c:v>43383</c:v>
                </c:pt>
                <c:pt idx="810">
                  <c:v>43382</c:v>
                </c:pt>
                <c:pt idx="811">
                  <c:v>43381</c:v>
                </c:pt>
                <c:pt idx="812">
                  <c:v>43378</c:v>
                </c:pt>
                <c:pt idx="813">
                  <c:v>43377</c:v>
                </c:pt>
                <c:pt idx="814">
                  <c:v>43376</c:v>
                </c:pt>
                <c:pt idx="815">
                  <c:v>43375</c:v>
                </c:pt>
                <c:pt idx="816">
                  <c:v>43374</c:v>
                </c:pt>
                <c:pt idx="817">
                  <c:v>43371</c:v>
                </c:pt>
                <c:pt idx="818">
                  <c:v>43370</c:v>
                </c:pt>
                <c:pt idx="819">
                  <c:v>43369</c:v>
                </c:pt>
                <c:pt idx="820">
                  <c:v>43368</c:v>
                </c:pt>
                <c:pt idx="821">
                  <c:v>43367</c:v>
                </c:pt>
                <c:pt idx="822">
                  <c:v>43364</c:v>
                </c:pt>
                <c:pt idx="823">
                  <c:v>43363</c:v>
                </c:pt>
                <c:pt idx="824">
                  <c:v>43362</c:v>
                </c:pt>
                <c:pt idx="825">
                  <c:v>43361</c:v>
                </c:pt>
                <c:pt idx="826">
                  <c:v>43360</c:v>
                </c:pt>
                <c:pt idx="827">
                  <c:v>43357</c:v>
                </c:pt>
                <c:pt idx="828">
                  <c:v>43356</c:v>
                </c:pt>
                <c:pt idx="829">
                  <c:v>43355</c:v>
                </c:pt>
                <c:pt idx="830">
                  <c:v>43354</c:v>
                </c:pt>
                <c:pt idx="831">
                  <c:v>43353</c:v>
                </c:pt>
                <c:pt idx="832">
                  <c:v>43350</c:v>
                </c:pt>
                <c:pt idx="833">
                  <c:v>43349</c:v>
                </c:pt>
                <c:pt idx="834">
                  <c:v>43348</c:v>
                </c:pt>
                <c:pt idx="835">
                  <c:v>43347</c:v>
                </c:pt>
                <c:pt idx="836">
                  <c:v>43343</c:v>
                </c:pt>
                <c:pt idx="837">
                  <c:v>43342</c:v>
                </c:pt>
                <c:pt idx="838">
                  <c:v>43341</c:v>
                </c:pt>
                <c:pt idx="839">
                  <c:v>43340</c:v>
                </c:pt>
                <c:pt idx="840">
                  <c:v>43339</c:v>
                </c:pt>
                <c:pt idx="841">
                  <c:v>43336</c:v>
                </c:pt>
                <c:pt idx="842">
                  <c:v>43335</c:v>
                </c:pt>
                <c:pt idx="843">
                  <c:v>43334</c:v>
                </c:pt>
                <c:pt idx="844">
                  <c:v>43333</c:v>
                </c:pt>
                <c:pt idx="845">
                  <c:v>43332</c:v>
                </c:pt>
                <c:pt idx="846">
                  <c:v>43329</c:v>
                </c:pt>
                <c:pt idx="847">
                  <c:v>43328</c:v>
                </c:pt>
                <c:pt idx="848">
                  <c:v>43327</c:v>
                </c:pt>
                <c:pt idx="849">
                  <c:v>43326</c:v>
                </c:pt>
                <c:pt idx="850">
                  <c:v>43325</c:v>
                </c:pt>
                <c:pt idx="851">
                  <c:v>43322</c:v>
                </c:pt>
                <c:pt idx="852">
                  <c:v>43321</c:v>
                </c:pt>
                <c:pt idx="853">
                  <c:v>43320</c:v>
                </c:pt>
                <c:pt idx="854">
                  <c:v>43319</c:v>
                </c:pt>
                <c:pt idx="855">
                  <c:v>43318</c:v>
                </c:pt>
                <c:pt idx="856">
                  <c:v>43315</c:v>
                </c:pt>
                <c:pt idx="857">
                  <c:v>43314</c:v>
                </c:pt>
                <c:pt idx="858">
                  <c:v>43313</c:v>
                </c:pt>
                <c:pt idx="859">
                  <c:v>43312</c:v>
                </c:pt>
                <c:pt idx="860">
                  <c:v>43311</c:v>
                </c:pt>
                <c:pt idx="861">
                  <c:v>43308</c:v>
                </c:pt>
                <c:pt idx="862">
                  <c:v>43307</c:v>
                </c:pt>
                <c:pt idx="863">
                  <c:v>43306</c:v>
                </c:pt>
                <c:pt idx="864">
                  <c:v>43305</c:v>
                </c:pt>
                <c:pt idx="865">
                  <c:v>43304</c:v>
                </c:pt>
                <c:pt idx="866">
                  <c:v>43301</c:v>
                </c:pt>
                <c:pt idx="867">
                  <c:v>43300</c:v>
                </c:pt>
                <c:pt idx="868">
                  <c:v>43299</c:v>
                </c:pt>
                <c:pt idx="869">
                  <c:v>43298</c:v>
                </c:pt>
                <c:pt idx="870">
                  <c:v>43297</c:v>
                </c:pt>
                <c:pt idx="871">
                  <c:v>43294</c:v>
                </c:pt>
                <c:pt idx="872">
                  <c:v>43293</c:v>
                </c:pt>
                <c:pt idx="873">
                  <c:v>43292</c:v>
                </c:pt>
                <c:pt idx="874">
                  <c:v>43291</c:v>
                </c:pt>
                <c:pt idx="875">
                  <c:v>43290</c:v>
                </c:pt>
                <c:pt idx="876">
                  <c:v>43287</c:v>
                </c:pt>
                <c:pt idx="877">
                  <c:v>43286</c:v>
                </c:pt>
                <c:pt idx="878">
                  <c:v>43284</c:v>
                </c:pt>
                <c:pt idx="879">
                  <c:v>43283</c:v>
                </c:pt>
                <c:pt idx="880">
                  <c:v>43280</c:v>
                </c:pt>
                <c:pt idx="881">
                  <c:v>43279</c:v>
                </c:pt>
                <c:pt idx="882">
                  <c:v>43278</c:v>
                </c:pt>
                <c:pt idx="883">
                  <c:v>43277</c:v>
                </c:pt>
                <c:pt idx="884">
                  <c:v>43276</c:v>
                </c:pt>
                <c:pt idx="885">
                  <c:v>43273</c:v>
                </c:pt>
                <c:pt idx="886">
                  <c:v>43272</c:v>
                </c:pt>
                <c:pt idx="887">
                  <c:v>43271</c:v>
                </c:pt>
                <c:pt idx="888">
                  <c:v>43270</c:v>
                </c:pt>
                <c:pt idx="889">
                  <c:v>43269</c:v>
                </c:pt>
                <c:pt idx="890">
                  <c:v>43266</c:v>
                </c:pt>
                <c:pt idx="891">
                  <c:v>43265</c:v>
                </c:pt>
                <c:pt idx="892">
                  <c:v>43264</c:v>
                </c:pt>
                <c:pt idx="893">
                  <c:v>43263</c:v>
                </c:pt>
                <c:pt idx="894">
                  <c:v>43262</c:v>
                </c:pt>
                <c:pt idx="895">
                  <c:v>43259</c:v>
                </c:pt>
                <c:pt idx="896">
                  <c:v>43258</c:v>
                </c:pt>
                <c:pt idx="897">
                  <c:v>43257</c:v>
                </c:pt>
                <c:pt idx="898">
                  <c:v>43256</c:v>
                </c:pt>
                <c:pt idx="899">
                  <c:v>43255</c:v>
                </c:pt>
                <c:pt idx="900">
                  <c:v>43252</c:v>
                </c:pt>
                <c:pt idx="901">
                  <c:v>43251</c:v>
                </c:pt>
                <c:pt idx="902">
                  <c:v>43250</c:v>
                </c:pt>
                <c:pt idx="903">
                  <c:v>43249</c:v>
                </c:pt>
                <c:pt idx="904">
                  <c:v>43245</c:v>
                </c:pt>
                <c:pt idx="905">
                  <c:v>43244</c:v>
                </c:pt>
                <c:pt idx="906">
                  <c:v>43243</c:v>
                </c:pt>
                <c:pt idx="907">
                  <c:v>43242</c:v>
                </c:pt>
                <c:pt idx="908">
                  <c:v>43241</c:v>
                </c:pt>
                <c:pt idx="909">
                  <c:v>43238</c:v>
                </c:pt>
                <c:pt idx="910">
                  <c:v>43237</c:v>
                </c:pt>
                <c:pt idx="911">
                  <c:v>43236</c:v>
                </c:pt>
                <c:pt idx="912">
                  <c:v>43235</c:v>
                </c:pt>
                <c:pt idx="913">
                  <c:v>43234</c:v>
                </c:pt>
                <c:pt idx="914">
                  <c:v>43231</c:v>
                </c:pt>
                <c:pt idx="915">
                  <c:v>43230</c:v>
                </c:pt>
                <c:pt idx="916">
                  <c:v>43229</c:v>
                </c:pt>
                <c:pt idx="917">
                  <c:v>43228</c:v>
                </c:pt>
                <c:pt idx="918">
                  <c:v>43227</c:v>
                </c:pt>
                <c:pt idx="919">
                  <c:v>43224</c:v>
                </c:pt>
                <c:pt idx="920">
                  <c:v>43223</c:v>
                </c:pt>
                <c:pt idx="921">
                  <c:v>43222</c:v>
                </c:pt>
                <c:pt idx="922">
                  <c:v>43221</c:v>
                </c:pt>
                <c:pt idx="923">
                  <c:v>43220</c:v>
                </c:pt>
                <c:pt idx="924">
                  <c:v>43217</c:v>
                </c:pt>
                <c:pt idx="925">
                  <c:v>43216</c:v>
                </c:pt>
                <c:pt idx="926">
                  <c:v>43215</c:v>
                </c:pt>
                <c:pt idx="927">
                  <c:v>43214</c:v>
                </c:pt>
                <c:pt idx="928">
                  <c:v>43213</c:v>
                </c:pt>
                <c:pt idx="929">
                  <c:v>43210</c:v>
                </c:pt>
                <c:pt idx="930">
                  <c:v>43209</c:v>
                </c:pt>
                <c:pt idx="931">
                  <c:v>43208</c:v>
                </c:pt>
                <c:pt idx="932">
                  <c:v>43207</c:v>
                </c:pt>
                <c:pt idx="933">
                  <c:v>43206</c:v>
                </c:pt>
                <c:pt idx="934">
                  <c:v>43203</c:v>
                </c:pt>
                <c:pt idx="935">
                  <c:v>43202</c:v>
                </c:pt>
                <c:pt idx="936">
                  <c:v>43201</c:v>
                </c:pt>
                <c:pt idx="937">
                  <c:v>43200</c:v>
                </c:pt>
                <c:pt idx="938">
                  <c:v>43199</c:v>
                </c:pt>
                <c:pt idx="939">
                  <c:v>43196</c:v>
                </c:pt>
                <c:pt idx="940">
                  <c:v>43195</c:v>
                </c:pt>
                <c:pt idx="941">
                  <c:v>43194</c:v>
                </c:pt>
                <c:pt idx="942">
                  <c:v>43193</c:v>
                </c:pt>
                <c:pt idx="943">
                  <c:v>43192</c:v>
                </c:pt>
                <c:pt idx="944">
                  <c:v>43188</c:v>
                </c:pt>
                <c:pt idx="945">
                  <c:v>43187</c:v>
                </c:pt>
                <c:pt idx="946">
                  <c:v>43186</c:v>
                </c:pt>
                <c:pt idx="947">
                  <c:v>43185</c:v>
                </c:pt>
                <c:pt idx="948">
                  <c:v>43182</c:v>
                </c:pt>
                <c:pt idx="949">
                  <c:v>43181</c:v>
                </c:pt>
                <c:pt idx="950">
                  <c:v>43180</c:v>
                </c:pt>
                <c:pt idx="951">
                  <c:v>43179</c:v>
                </c:pt>
                <c:pt idx="952">
                  <c:v>43178</c:v>
                </c:pt>
                <c:pt idx="953">
                  <c:v>43175</c:v>
                </c:pt>
                <c:pt idx="954">
                  <c:v>43174</c:v>
                </c:pt>
                <c:pt idx="955">
                  <c:v>43173</c:v>
                </c:pt>
                <c:pt idx="956">
                  <c:v>43172</c:v>
                </c:pt>
                <c:pt idx="957">
                  <c:v>43171</c:v>
                </c:pt>
                <c:pt idx="958">
                  <c:v>43168</c:v>
                </c:pt>
                <c:pt idx="959">
                  <c:v>43167</c:v>
                </c:pt>
                <c:pt idx="960">
                  <c:v>43166</c:v>
                </c:pt>
                <c:pt idx="961">
                  <c:v>43165</c:v>
                </c:pt>
                <c:pt idx="962">
                  <c:v>43164</c:v>
                </c:pt>
                <c:pt idx="963">
                  <c:v>43161</c:v>
                </c:pt>
                <c:pt idx="964">
                  <c:v>43160</c:v>
                </c:pt>
                <c:pt idx="965">
                  <c:v>43159</c:v>
                </c:pt>
                <c:pt idx="966">
                  <c:v>43158</c:v>
                </c:pt>
                <c:pt idx="967">
                  <c:v>43157</c:v>
                </c:pt>
                <c:pt idx="968">
                  <c:v>43154</c:v>
                </c:pt>
                <c:pt idx="969">
                  <c:v>43153</c:v>
                </c:pt>
                <c:pt idx="970">
                  <c:v>43152</c:v>
                </c:pt>
                <c:pt idx="971">
                  <c:v>43151</c:v>
                </c:pt>
                <c:pt idx="972">
                  <c:v>43147</c:v>
                </c:pt>
                <c:pt idx="973">
                  <c:v>43146</c:v>
                </c:pt>
                <c:pt idx="974">
                  <c:v>43145</c:v>
                </c:pt>
                <c:pt idx="975">
                  <c:v>43144</c:v>
                </c:pt>
                <c:pt idx="976">
                  <c:v>43143</c:v>
                </c:pt>
                <c:pt idx="977">
                  <c:v>43140</c:v>
                </c:pt>
                <c:pt idx="978">
                  <c:v>43139</c:v>
                </c:pt>
                <c:pt idx="979">
                  <c:v>43138</c:v>
                </c:pt>
                <c:pt idx="980">
                  <c:v>43137</c:v>
                </c:pt>
                <c:pt idx="981">
                  <c:v>43136</c:v>
                </c:pt>
                <c:pt idx="982">
                  <c:v>43133</c:v>
                </c:pt>
                <c:pt idx="983">
                  <c:v>43132</c:v>
                </c:pt>
                <c:pt idx="984">
                  <c:v>43131</c:v>
                </c:pt>
                <c:pt idx="985">
                  <c:v>43130</c:v>
                </c:pt>
                <c:pt idx="986">
                  <c:v>43129</c:v>
                </c:pt>
                <c:pt idx="987">
                  <c:v>43126</c:v>
                </c:pt>
                <c:pt idx="988">
                  <c:v>43125</c:v>
                </c:pt>
                <c:pt idx="989">
                  <c:v>43124</c:v>
                </c:pt>
                <c:pt idx="990">
                  <c:v>43123</c:v>
                </c:pt>
                <c:pt idx="991">
                  <c:v>43122</c:v>
                </c:pt>
                <c:pt idx="992">
                  <c:v>43119</c:v>
                </c:pt>
                <c:pt idx="993">
                  <c:v>43118</c:v>
                </c:pt>
                <c:pt idx="994">
                  <c:v>43117</c:v>
                </c:pt>
                <c:pt idx="995">
                  <c:v>43116</c:v>
                </c:pt>
                <c:pt idx="996">
                  <c:v>43112</c:v>
                </c:pt>
                <c:pt idx="997">
                  <c:v>43111</c:v>
                </c:pt>
                <c:pt idx="998">
                  <c:v>43110</c:v>
                </c:pt>
                <c:pt idx="999">
                  <c:v>43109</c:v>
                </c:pt>
                <c:pt idx="1000">
                  <c:v>43108</c:v>
                </c:pt>
                <c:pt idx="1001">
                  <c:v>43105</c:v>
                </c:pt>
                <c:pt idx="1002">
                  <c:v>43104</c:v>
                </c:pt>
                <c:pt idx="1003">
                  <c:v>43103</c:v>
                </c:pt>
                <c:pt idx="1004">
                  <c:v>43102</c:v>
                </c:pt>
                <c:pt idx="1005">
                  <c:v>43098</c:v>
                </c:pt>
                <c:pt idx="1006">
                  <c:v>43097</c:v>
                </c:pt>
                <c:pt idx="1007">
                  <c:v>43096</c:v>
                </c:pt>
                <c:pt idx="1008">
                  <c:v>43095</c:v>
                </c:pt>
                <c:pt idx="1009">
                  <c:v>43091</c:v>
                </c:pt>
                <c:pt idx="1010">
                  <c:v>43090</c:v>
                </c:pt>
                <c:pt idx="1011">
                  <c:v>43089</c:v>
                </c:pt>
                <c:pt idx="1012">
                  <c:v>43088</c:v>
                </c:pt>
                <c:pt idx="1013">
                  <c:v>43087</c:v>
                </c:pt>
                <c:pt idx="1014">
                  <c:v>43084</c:v>
                </c:pt>
                <c:pt idx="1015">
                  <c:v>43083</c:v>
                </c:pt>
                <c:pt idx="1016">
                  <c:v>43082</c:v>
                </c:pt>
                <c:pt idx="1017">
                  <c:v>43081</c:v>
                </c:pt>
                <c:pt idx="1018">
                  <c:v>43080</c:v>
                </c:pt>
                <c:pt idx="1019">
                  <c:v>43077</c:v>
                </c:pt>
                <c:pt idx="1020">
                  <c:v>43076</c:v>
                </c:pt>
                <c:pt idx="1021">
                  <c:v>43075</c:v>
                </c:pt>
                <c:pt idx="1022">
                  <c:v>43074</c:v>
                </c:pt>
                <c:pt idx="1023">
                  <c:v>43073</c:v>
                </c:pt>
                <c:pt idx="1024">
                  <c:v>43070</c:v>
                </c:pt>
                <c:pt idx="1025">
                  <c:v>43069</c:v>
                </c:pt>
                <c:pt idx="1026">
                  <c:v>43068</c:v>
                </c:pt>
                <c:pt idx="1027">
                  <c:v>43067</c:v>
                </c:pt>
                <c:pt idx="1028">
                  <c:v>43066</c:v>
                </c:pt>
                <c:pt idx="1029">
                  <c:v>43063</c:v>
                </c:pt>
                <c:pt idx="1030">
                  <c:v>43061</c:v>
                </c:pt>
                <c:pt idx="1031">
                  <c:v>43060</c:v>
                </c:pt>
                <c:pt idx="1032">
                  <c:v>43059</c:v>
                </c:pt>
                <c:pt idx="1033">
                  <c:v>43056</c:v>
                </c:pt>
                <c:pt idx="1034">
                  <c:v>43055</c:v>
                </c:pt>
                <c:pt idx="1035">
                  <c:v>43054</c:v>
                </c:pt>
                <c:pt idx="1036">
                  <c:v>43053</c:v>
                </c:pt>
                <c:pt idx="1037">
                  <c:v>43052</c:v>
                </c:pt>
                <c:pt idx="1038">
                  <c:v>43049</c:v>
                </c:pt>
                <c:pt idx="1039">
                  <c:v>43048</c:v>
                </c:pt>
                <c:pt idx="1040">
                  <c:v>43047</c:v>
                </c:pt>
                <c:pt idx="1041">
                  <c:v>43046</c:v>
                </c:pt>
                <c:pt idx="1042">
                  <c:v>43045</c:v>
                </c:pt>
                <c:pt idx="1043">
                  <c:v>43042</c:v>
                </c:pt>
                <c:pt idx="1044">
                  <c:v>43041</c:v>
                </c:pt>
                <c:pt idx="1045">
                  <c:v>43040</c:v>
                </c:pt>
                <c:pt idx="1046">
                  <c:v>43039</c:v>
                </c:pt>
                <c:pt idx="1047">
                  <c:v>43038</c:v>
                </c:pt>
                <c:pt idx="1048">
                  <c:v>43035</c:v>
                </c:pt>
                <c:pt idx="1049">
                  <c:v>43034</c:v>
                </c:pt>
                <c:pt idx="1050">
                  <c:v>43033</c:v>
                </c:pt>
                <c:pt idx="1051">
                  <c:v>43032</c:v>
                </c:pt>
                <c:pt idx="1052">
                  <c:v>43031</c:v>
                </c:pt>
                <c:pt idx="1053">
                  <c:v>43028</c:v>
                </c:pt>
                <c:pt idx="1054">
                  <c:v>43027</c:v>
                </c:pt>
                <c:pt idx="1055">
                  <c:v>43026</c:v>
                </c:pt>
                <c:pt idx="1056">
                  <c:v>43025</c:v>
                </c:pt>
                <c:pt idx="1057">
                  <c:v>43024</c:v>
                </c:pt>
                <c:pt idx="1058">
                  <c:v>43021</c:v>
                </c:pt>
                <c:pt idx="1059">
                  <c:v>43020</c:v>
                </c:pt>
                <c:pt idx="1060">
                  <c:v>43019</c:v>
                </c:pt>
                <c:pt idx="1061">
                  <c:v>43018</c:v>
                </c:pt>
                <c:pt idx="1062">
                  <c:v>43014</c:v>
                </c:pt>
                <c:pt idx="1063">
                  <c:v>43013</c:v>
                </c:pt>
                <c:pt idx="1064">
                  <c:v>43012</c:v>
                </c:pt>
                <c:pt idx="1065">
                  <c:v>43011</c:v>
                </c:pt>
                <c:pt idx="1066">
                  <c:v>43010</c:v>
                </c:pt>
                <c:pt idx="1067">
                  <c:v>43007</c:v>
                </c:pt>
                <c:pt idx="1068">
                  <c:v>43006</c:v>
                </c:pt>
                <c:pt idx="1069">
                  <c:v>43005</c:v>
                </c:pt>
                <c:pt idx="1070">
                  <c:v>43004</c:v>
                </c:pt>
                <c:pt idx="1071">
                  <c:v>43003</c:v>
                </c:pt>
                <c:pt idx="1072">
                  <c:v>43000</c:v>
                </c:pt>
                <c:pt idx="1073">
                  <c:v>42999</c:v>
                </c:pt>
                <c:pt idx="1074">
                  <c:v>42998</c:v>
                </c:pt>
                <c:pt idx="1075">
                  <c:v>42997</c:v>
                </c:pt>
                <c:pt idx="1076">
                  <c:v>42996</c:v>
                </c:pt>
                <c:pt idx="1077">
                  <c:v>42993</c:v>
                </c:pt>
                <c:pt idx="1078">
                  <c:v>42992</c:v>
                </c:pt>
                <c:pt idx="1079">
                  <c:v>42991</c:v>
                </c:pt>
                <c:pt idx="1080">
                  <c:v>42990</c:v>
                </c:pt>
                <c:pt idx="1081">
                  <c:v>42989</c:v>
                </c:pt>
                <c:pt idx="1082">
                  <c:v>42986</c:v>
                </c:pt>
                <c:pt idx="1083">
                  <c:v>42985</c:v>
                </c:pt>
                <c:pt idx="1084">
                  <c:v>42984</c:v>
                </c:pt>
                <c:pt idx="1085">
                  <c:v>42983</c:v>
                </c:pt>
                <c:pt idx="1086">
                  <c:v>42979</c:v>
                </c:pt>
                <c:pt idx="1087">
                  <c:v>42978</c:v>
                </c:pt>
                <c:pt idx="1088">
                  <c:v>42977</c:v>
                </c:pt>
                <c:pt idx="1089">
                  <c:v>42976</c:v>
                </c:pt>
                <c:pt idx="1090">
                  <c:v>42975</c:v>
                </c:pt>
                <c:pt idx="1091">
                  <c:v>42972</c:v>
                </c:pt>
                <c:pt idx="1092">
                  <c:v>42971</c:v>
                </c:pt>
                <c:pt idx="1093">
                  <c:v>42970</c:v>
                </c:pt>
                <c:pt idx="1094">
                  <c:v>42969</c:v>
                </c:pt>
                <c:pt idx="1095">
                  <c:v>42968</c:v>
                </c:pt>
                <c:pt idx="1096">
                  <c:v>42965</c:v>
                </c:pt>
                <c:pt idx="1097">
                  <c:v>42964</c:v>
                </c:pt>
                <c:pt idx="1098">
                  <c:v>42963</c:v>
                </c:pt>
                <c:pt idx="1099">
                  <c:v>42962</c:v>
                </c:pt>
                <c:pt idx="1100">
                  <c:v>42961</c:v>
                </c:pt>
                <c:pt idx="1101">
                  <c:v>42957</c:v>
                </c:pt>
                <c:pt idx="1102">
                  <c:v>42956</c:v>
                </c:pt>
                <c:pt idx="1103">
                  <c:v>42955</c:v>
                </c:pt>
                <c:pt idx="1104">
                  <c:v>42954</c:v>
                </c:pt>
                <c:pt idx="1105">
                  <c:v>42951</c:v>
                </c:pt>
                <c:pt idx="1106">
                  <c:v>42950</c:v>
                </c:pt>
                <c:pt idx="1107">
                  <c:v>42949</c:v>
                </c:pt>
                <c:pt idx="1108">
                  <c:v>42948</c:v>
                </c:pt>
                <c:pt idx="1109">
                  <c:v>42947</c:v>
                </c:pt>
                <c:pt idx="1110">
                  <c:v>42944</c:v>
                </c:pt>
                <c:pt idx="1111">
                  <c:v>42943</c:v>
                </c:pt>
                <c:pt idx="1112">
                  <c:v>42942</c:v>
                </c:pt>
                <c:pt idx="1113">
                  <c:v>42941</c:v>
                </c:pt>
                <c:pt idx="1114">
                  <c:v>42940</c:v>
                </c:pt>
                <c:pt idx="1115">
                  <c:v>42937</c:v>
                </c:pt>
                <c:pt idx="1116">
                  <c:v>42936</c:v>
                </c:pt>
                <c:pt idx="1117">
                  <c:v>42935</c:v>
                </c:pt>
                <c:pt idx="1118">
                  <c:v>42934</c:v>
                </c:pt>
                <c:pt idx="1119">
                  <c:v>42933</c:v>
                </c:pt>
                <c:pt idx="1120">
                  <c:v>42930</c:v>
                </c:pt>
                <c:pt idx="1121">
                  <c:v>42929</c:v>
                </c:pt>
                <c:pt idx="1122">
                  <c:v>42928</c:v>
                </c:pt>
                <c:pt idx="1123">
                  <c:v>42927</c:v>
                </c:pt>
                <c:pt idx="1124">
                  <c:v>42926</c:v>
                </c:pt>
                <c:pt idx="1125">
                  <c:v>42923</c:v>
                </c:pt>
                <c:pt idx="1126">
                  <c:v>42922</c:v>
                </c:pt>
                <c:pt idx="1127">
                  <c:v>42921</c:v>
                </c:pt>
                <c:pt idx="1128">
                  <c:v>42916</c:v>
                </c:pt>
                <c:pt idx="1129">
                  <c:v>42915</c:v>
                </c:pt>
                <c:pt idx="1130">
                  <c:v>42914</c:v>
                </c:pt>
                <c:pt idx="1131">
                  <c:v>42913</c:v>
                </c:pt>
                <c:pt idx="1132">
                  <c:v>42912</c:v>
                </c:pt>
                <c:pt idx="1133">
                  <c:v>42909</c:v>
                </c:pt>
                <c:pt idx="1134">
                  <c:v>42908</c:v>
                </c:pt>
                <c:pt idx="1135">
                  <c:v>42907</c:v>
                </c:pt>
                <c:pt idx="1136">
                  <c:v>42906</c:v>
                </c:pt>
                <c:pt idx="1137">
                  <c:v>42905</c:v>
                </c:pt>
                <c:pt idx="1138">
                  <c:v>42902</c:v>
                </c:pt>
                <c:pt idx="1139">
                  <c:v>42901</c:v>
                </c:pt>
                <c:pt idx="1140">
                  <c:v>42900</c:v>
                </c:pt>
                <c:pt idx="1141">
                  <c:v>42899</c:v>
                </c:pt>
                <c:pt idx="1142">
                  <c:v>42898</c:v>
                </c:pt>
                <c:pt idx="1143">
                  <c:v>42895</c:v>
                </c:pt>
                <c:pt idx="1144">
                  <c:v>42894</c:v>
                </c:pt>
                <c:pt idx="1145">
                  <c:v>42893</c:v>
                </c:pt>
                <c:pt idx="1146">
                  <c:v>42892</c:v>
                </c:pt>
                <c:pt idx="1147">
                  <c:v>42891</c:v>
                </c:pt>
                <c:pt idx="1148">
                  <c:v>42888</c:v>
                </c:pt>
                <c:pt idx="1149">
                  <c:v>42887</c:v>
                </c:pt>
                <c:pt idx="1150">
                  <c:v>42886</c:v>
                </c:pt>
                <c:pt idx="1151">
                  <c:v>42885</c:v>
                </c:pt>
                <c:pt idx="1152">
                  <c:v>42881</c:v>
                </c:pt>
                <c:pt idx="1153">
                  <c:v>42880</c:v>
                </c:pt>
                <c:pt idx="1154">
                  <c:v>42879</c:v>
                </c:pt>
                <c:pt idx="1155">
                  <c:v>42878</c:v>
                </c:pt>
                <c:pt idx="1156">
                  <c:v>42877</c:v>
                </c:pt>
                <c:pt idx="1157">
                  <c:v>42874</c:v>
                </c:pt>
                <c:pt idx="1158">
                  <c:v>42873</c:v>
                </c:pt>
                <c:pt idx="1159">
                  <c:v>42872</c:v>
                </c:pt>
                <c:pt idx="1160">
                  <c:v>42871</c:v>
                </c:pt>
                <c:pt idx="1161">
                  <c:v>42870</c:v>
                </c:pt>
                <c:pt idx="1162">
                  <c:v>42867</c:v>
                </c:pt>
                <c:pt idx="1163">
                  <c:v>42866</c:v>
                </c:pt>
                <c:pt idx="1164">
                  <c:v>42865</c:v>
                </c:pt>
                <c:pt idx="1165">
                  <c:v>42864</c:v>
                </c:pt>
                <c:pt idx="1166">
                  <c:v>42863</c:v>
                </c:pt>
                <c:pt idx="1167">
                  <c:v>42860</c:v>
                </c:pt>
                <c:pt idx="1168">
                  <c:v>42859</c:v>
                </c:pt>
                <c:pt idx="1169">
                  <c:v>42858</c:v>
                </c:pt>
                <c:pt idx="1170">
                  <c:v>42857</c:v>
                </c:pt>
                <c:pt idx="1171">
                  <c:v>42856</c:v>
                </c:pt>
                <c:pt idx="1172">
                  <c:v>42853</c:v>
                </c:pt>
                <c:pt idx="1173">
                  <c:v>42852</c:v>
                </c:pt>
                <c:pt idx="1174">
                  <c:v>42851</c:v>
                </c:pt>
                <c:pt idx="1175">
                  <c:v>42850</c:v>
                </c:pt>
                <c:pt idx="1176">
                  <c:v>42849</c:v>
                </c:pt>
                <c:pt idx="1177">
                  <c:v>42846</c:v>
                </c:pt>
                <c:pt idx="1178">
                  <c:v>42845</c:v>
                </c:pt>
                <c:pt idx="1179">
                  <c:v>42844</c:v>
                </c:pt>
                <c:pt idx="1180">
                  <c:v>42843</c:v>
                </c:pt>
                <c:pt idx="1181">
                  <c:v>42842</c:v>
                </c:pt>
                <c:pt idx="1182">
                  <c:v>42838</c:v>
                </c:pt>
                <c:pt idx="1183">
                  <c:v>42837</c:v>
                </c:pt>
                <c:pt idx="1184">
                  <c:v>42836</c:v>
                </c:pt>
                <c:pt idx="1185">
                  <c:v>42835</c:v>
                </c:pt>
                <c:pt idx="1186">
                  <c:v>42832</c:v>
                </c:pt>
                <c:pt idx="1187">
                  <c:v>42831</c:v>
                </c:pt>
                <c:pt idx="1188">
                  <c:v>42830</c:v>
                </c:pt>
                <c:pt idx="1189">
                  <c:v>42829</c:v>
                </c:pt>
                <c:pt idx="1190">
                  <c:v>42828</c:v>
                </c:pt>
                <c:pt idx="1191">
                  <c:v>42825</c:v>
                </c:pt>
                <c:pt idx="1192">
                  <c:v>42824</c:v>
                </c:pt>
                <c:pt idx="1193">
                  <c:v>42823</c:v>
                </c:pt>
                <c:pt idx="1194">
                  <c:v>42822</c:v>
                </c:pt>
                <c:pt idx="1195">
                  <c:v>42821</c:v>
                </c:pt>
                <c:pt idx="1196">
                  <c:v>42818</c:v>
                </c:pt>
                <c:pt idx="1197">
                  <c:v>42817</c:v>
                </c:pt>
                <c:pt idx="1198">
                  <c:v>42816</c:v>
                </c:pt>
                <c:pt idx="1199">
                  <c:v>42815</c:v>
                </c:pt>
                <c:pt idx="1200">
                  <c:v>42814</c:v>
                </c:pt>
                <c:pt idx="1201">
                  <c:v>42811</c:v>
                </c:pt>
                <c:pt idx="1202">
                  <c:v>42810</c:v>
                </c:pt>
                <c:pt idx="1203">
                  <c:v>42809</c:v>
                </c:pt>
                <c:pt idx="1204">
                  <c:v>42808</c:v>
                </c:pt>
                <c:pt idx="1205">
                  <c:v>42807</c:v>
                </c:pt>
                <c:pt idx="1206">
                  <c:v>42804</c:v>
                </c:pt>
                <c:pt idx="1207">
                  <c:v>42803</c:v>
                </c:pt>
                <c:pt idx="1208">
                  <c:v>42802</c:v>
                </c:pt>
                <c:pt idx="1209">
                  <c:v>42801</c:v>
                </c:pt>
                <c:pt idx="1210">
                  <c:v>42800</c:v>
                </c:pt>
                <c:pt idx="1211">
                  <c:v>42797</c:v>
                </c:pt>
                <c:pt idx="1212">
                  <c:v>42796</c:v>
                </c:pt>
                <c:pt idx="1213">
                  <c:v>42795</c:v>
                </c:pt>
                <c:pt idx="1214">
                  <c:v>42794</c:v>
                </c:pt>
                <c:pt idx="1215">
                  <c:v>42793</c:v>
                </c:pt>
                <c:pt idx="1216">
                  <c:v>42790</c:v>
                </c:pt>
                <c:pt idx="1217">
                  <c:v>42789</c:v>
                </c:pt>
                <c:pt idx="1218">
                  <c:v>42788</c:v>
                </c:pt>
                <c:pt idx="1219">
                  <c:v>42787</c:v>
                </c:pt>
                <c:pt idx="1220">
                  <c:v>42783</c:v>
                </c:pt>
                <c:pt idx="1221">
                  <c:v>42782</c:v>
                </c:pt>
                <c:pt idx="1222">
                  <c:v>42781</c:v>
                </c:pt>
                <c:pt idx="1223">
                  <c:v>42780</c:v>
                </c:pt>
                <c:pt idx="1224">
                  <c:v>42779</c:v>
                </c:pt>
                <c:pt idx="1225">
                  <c:v>42776</c:v>
                </c:pt>
                <c:pt idx="1226">
                  <c:v>42775</c:v>
                </c:pt>
                <c:pt idx="1227">
                  <c:v>42774</c:v>
                </c:pt>
                <c:pt idx="1228">
                  <c:v>42773</c:v>
                </c:pt>
                <c:pt idx="1229">
                  <c:v>42772</c:v>
                </c:pt>
                <c:pt idx="1230">
                  <c:v>42769</c:v>
                </c:pt>
                <c:pt idx="1231">
                  <c:v>42768</c:v>
                </c:pt>
                <c:pt idx="1232">
                  <c:v>42767</c:v>
                </c:pt>
                <c:pt idx="1233">
                  <c:v>42766</c:v>
                </c:pt>
                <c:pt idx="1234">
                  <c:v>42765</c:v>
                </c:pt>
                <c:pt idx="1235">
                  <c:v>42762</c:v>
                </c:pt>
                <c:pt idx="1236">
                  <c:v>42761</c:v>
                </c:pt>
                <c:pt idx="1237">
                  <c:v>42760</c:v>
                </c:pt>
                <c:pt idx="1238">
                  <c:v>42759</c:v>
                </c:pt>
                <c:pt idx="1239">
                  <c:v>42758</c:v>
                </c:pt>
                <c:pt idx="1240">
                  <c:v>42755</c:v>
                </c:pt>
                <c:pt idx="1241">
                  <c:v>42754</c:v>
                </c:pt>
                <c:pt idx="1242">
                  <c:v>42753</c:v>
                </c:pt>
                <c:pt idx="1243">
                  <c:v>42752</c:v>
                </c:pt>
                <c:pt idx="1244">
                  <c:v>42748</c:v>
                </c:pt>
                <c:pt idx="1245">
                  <c:v>42747</c:v>
                </c:pt>
                <c:pt idx="1246">
                  <c:v>42746</c:v>
                </c:pt>
                <c:pt idx="1247">
                  <c:v>42745</c:v>
                </c:pt>
                <c:pt idx="1248">
                  <c:v>42744</c:v>
                </c:pt>
                <c:pt idx="1249">
                  <c:v>42741</c:v>
                </c:pt>
                <c:pt idx="1250">
                  <c:v>42740</c:v>
                </c:pt>
                <c:pt idx="1251">
                  <c:v>42739</c:v>
                </c:pt>
                <c:pt idx="1252">
                  <c:v>42738</c:v>
                </c:pt>
                <c:pt idx="1253">
                  <c:v>42734</c:v>
                </c:pt>
                <c:pt idx="1254">
                  <c:v>42733</c:v>
                </c:pt>
                <c:pt idx="1255">
                  <c:v>42732</c:v>
                </c:pt>
                <c:pt idx="1256">
                  <c:v>42731</c:v>
                </c:pt>
                <c:pt idx="1257">
                  <c:v>42730</c:v>
                </c:pt>
                <c:pt idx="1258">
                  <c:v>42727</c:v>
                </c:pt>
                <c:pt idx="1259">
                  <c:v>42726</c:v>
                </c:pt>
                <c:pt idx="1260">
                  <c:v>42725</c:v>
                </c:pt>
                <c:pt idx="1261">
                  <c:v>42724</c:v>
                </c:pt>
                <c:pt idx="1262">
                  <c:v>42723</c:v>
                </c:pt>
                <c:pt idx="1263">
                  <c:v>42720</c:v>
                </c:pt>
                <c:pt idx="1264">
                  <c:v>42719</c:v>
                </c:pt>
                <c:pt idx="1265">
                  <c:v>42718</c:v>
                </c:pt>
                <c:pt idx="1266">
                  <c:v>42717</c:v>
                </c:pt>
                <c:pt idx="1267">
                  <c:v>42716</c:v>
                </c:pt>
                <c:pt idx="1268">
                  <c:v>42713</c:v>
                </c:pt>
                <c:pt idx="1269">
                  <c:v>42712</c:v>
                </c:pt>
                <c:pt idx="1270">
                  <c:v>42711</c:v>
                </c:pt>
                <c:pt idx="1271">
                  <c:v>42710</c:v>
                </c:pt>
                <c:pt idx="1272">
                  <c:v>42709</c:v>
                </c:pt>
                <c:pt idx="1273">
                  <c:v>42706</c:v>
                </c:pt>
                <c:pt idx="1274">
                  <c:v>42705</c:v>
                </c:pt>
                <c:pt idx="1275">
                  <c:v>42704</c:v>
                </c:pt>
                <c:pt idx="1276">
                  <c:v>42703</c:v>
                </c:pt>
                <c:pt idx="1277">
                  <c:v>42702</c:v>
                </c:pt>
                <c:pt idx="1278">
                  <c:v>42699</c:v>
                </c:pt>
                <c:pt idx="1279">
                  <c:v>42698</c:v>
                </c:pt>
                <c:pt idx="1280">
                  <c:v>42697</c:v>
                </c:pt>
                <c:pt idx="1281">
                  <c:v>42696</c:v>
                </c:pt>
                <c:pt idx="1282">
                  <c:v>42695</c:v>
                </c:pt>
                <c:pt idx="1283">
                  <c:v>42692</c:v>
                </c:pt>
                <c:pt idx="1284">
                  <c:v>42691</c:v>
                </c:pt>
                <c:pt idx="1285">
                  <c:v>42690</c:v>
                </c:pt>
                <c:pt idx="1286">
                  <c:v>42689</c:v>
                </c:pt>
                <c:pt idx="1287">
                  <c:v>42688</c:v>
                </c:pt>
                <c:pt idx="1288">
                  <c:v>42685</c:v>
                </c:pt>
                <c:pt idx="1289">
                  <c:v>42684</c:v>
                </c:pt>
                <c:pt idx="1290">
                  <c:v>42683</c:v>
                </c:pt>
                <c:pt idx="1291">
                  <c:v>42682</c:v>
                </c:pt>
                <c:pt idx="1292">
                  <c:v>42681</c:v>
                </c:pt>
                <c:pt idx="1293">
                  <c:v>42678</c:v>
                </c:pt>
                <c:pt idx="1294">
                  <c:v>42677</c:v>
                </c:pt>
                <c:pt idx="1295">
                  <c:v>42676</c:v>
                </c:pt>
                <c:pt idx="1296">
                  <c:v>42675</c:v>
                </c:pt>
                <c:pt idx="1297">
                  <c:v>42674</c:v>
                </c:pt>
                <c:pt idx="1298">
                  <c:v>42671</c:v>
                </c:pt>
                <c:pt idx="1299">
                  <c:v>42670</c:v>
                </c:pt>
                <c:pt idx="1300">
                  <c:v>42669</c:v>
                </c:pt>
                <c:pt idx="1301">
                  <c:v>42668</c:v>
                </c:pt>
                <c:pt idx="1302">
                  <c:v>42667</c:v>
                </c:pt>
                <c:pt idx="1303">
                  <c:v>42664</c:v>
                </c:pt>
                <c:pt idx="1304">
                  <c:v>42663</c:v>
                </c:pt>
                <c:pt idx="1305">
                  <c:v>42662</c:v>
                </c:pt>
                <c:pt idx="1306">
                  <c:v>42661</c:v>
                </c:pt>
                <c:pt idx="1307">
                  <c:v>42660</c:v>
                </c:pt>
                <c:pt idx="1308">
                  <c:v>42657</c:v>
                </c:pt>
                <c:pt idx="1309">
                  <c:v>42656</c:v>
                </c:pt>
                <c:pt idx="1310">
                  <c:v>42655</c:v>
                </c:pt>
                <c:pt idx="1311">
                  <c:v>42654</c:v>
                </c:pt>
                <c:pt idx="1312">
                  <c:v>42653</c:v>
                </c:pt>
                <c:pt idx="1313">
                  <c:v>42650</c:v>
                </c:pt>
                <c:pt idx="1314">
                  <c:v>42649</c:v>
                </c:pt>
                <c:pt idx="1315">
                  <c:v>42648</c:v>
                </c:pt>
                <c:pt idx="1316">
                  <c:v>42647</c:v>
                </c:pt>
                <c:pt idx="1317">
                  <c:v>42646</c:v>
                </c:pt>
                <c:pt idx="1318">
                  <c:v>42643</c:v>
                </c:pt>
                <c:pt idx="1319">
                  <c:v>42642</c:v>
                </c:pt>
                <c:pt idx="1320">
                  <c:v>42641</c:v>
                </c:pt>
                <c:pt idx="1321">
                  <c:v>42640</c:v>
                </c:pt>
                <c:pt idx="1322">
                  <c:v>42639</c:v>
                </c:pt>
                <c:pt idx="1323">
                  <c:v>42636</c:v>
                </c:pt>
                <c:pt idx="1324">
                  <c:v>42635</c:v>
                </c:pt>
                <c:pt idx="1325">
                  <c:v>42634</c:v>
                </c:pt>
                <c:pt idx="1326">
                  <c:v>42633</c:v>
                </c:pt>
                <c:pt idx="1327">
                  <c:v>42632</c:v>
                </c:pt>
                <c:pt idx="1328">
                  <c:v>42629</c:v>
                </c:pt>
                <c:pt idx="1329">
                  <c:v>42628</c:v>
                </c:pt>
                <c:pt idx="1330">
                  <c:v>42627</c:v>
                </c:pt>
                <c:pt idx="1331">
                  <c:v>42626</c:v>
                </c:pt>
                <c:pt idx="1332">
                  <c:v>42625</c:v>
                </c:pt>
                <c:pt idx="1333">
                  <c:v>42622</c:v>
                </c:pt>
                <c:pt idx="1334">
                  <c:v>42621</c:v>
                </c:pt>
                <c:pt idx="1335">
                  <c:v>42620</c:v>
                </c:pt>
                <c:pt idx="1336">
                  <c:v>42619</c:v>
                </c:pt>
                <c:pt idx="1337">
                  <c:v>42618</c:v>
                </c:pt>
                <c:pt idx="1338">
                  <c:v>42615</c:v>
                </c:pt>
                <c:pt idx="1339">
                  <c:v>42614</c:v>
                </c:pt>
                <c:pt idx="1340">
                  <c:v>42613</c:v>
                </c:pt>
                <c:pt idx="1341">
                  <c:v>42612</c:v>
                </c:pt>
                <c:pt idx="1342">
                  <c:v>42611</c:v>
                </c:pt>
                <c:pt idx="1343">
                  <c:v>42608</c:v>
                </c:pt>
                <c:pt idx="1344">
                  <c:v>42607</c:v>
                </c:pt>
                <c:pt idx="1345">
                  <c:v>42606</c:v>
                </c:pt>
                <c:pt idx="1346">
                  <c:v>42605</c:v>
                </c:pt>
                <c:pt idx="1347">
                  <c:v>42604</c:v>
                </c:pt>
                <c:pt idx="1348">
                  <c:v>42601</c:v>
                </c:pt>
                <c:pt idx="1349">
                  <c:v>42600</c:v>
                </c:pt>
                <c:pt idx="1350">
                  <c:v>42599</c:v>
                </c:pt>
                <c:pt idx="1351">
                  <c:v>42598</c:v>
                </c:pt>
                <c:pt idx="1352">
                  <c:v>42597</c:v>
                </c:pt>
                <c:pt idx="1353">
                  <c:v>42594</c:v>
                </c:pt>
                <c:pt idx="1354">
                  <c:v>42593</c:v>
                </c:pt>
                <c:pt idx="1355">
                  <c:v>42592</c:v>
                </c:pt>
                <c:pt idx="1356">
                  <c:v>42591</c:v>
                </c:pt>
                <c:pt idx="1357">
                  <c:v>42590</c:v>
                </c:pt>
                <c:pt idx="1358">
                  <c:v>42587</c:v>
                </c:pt>
                <c:pt idx="1359">
                  <c:v>42586</c:v>
                </c:pt>
                <c:pt idx="1360">
                  <c:v>42585</c:v>
                </c:pt>
                <c:pt idx="1361">
                  <c:v>42584</c:v>
                </c:pt>
                <c:pt idx="1362">
                  <c:v>42583</c:v>
                </c:pt>
                <c:pt idx="1363">
                  <c:v>42580</c:v>
                </c:pt>
                <c:pt idx="1364">
                  <c:v>42579</c:v>
                </c:pt>
                <c:pt idx="1365">
                  <c:v>42578</c:v>
                </c:pt>
                <c:pt idx="1366">
                  <c:v>42577</c:v>
                </c:pt>
                <c:pt idx="1367">
                  <c:v>42576</c:v>
                </c:pt>
                <c:pt idx="1368">
                  <c:v>42573</c:v>
                </c:pt>
                <c:pt idx="1369">
                  <c:v>42572</c:v>
                </c:pt>
                <c:pt idx="1370">
                  <c:v>42571</c:v>
                </c:pt>
                <c:pt idx="1371">
                  <c:v>42570</c:v>
                </c:pt>
                <c:pt idx="1372">
                  <c:v>42569</c:v>
                </c:pt>
                <c:pt idx="1373">
                  <c:v>42566</c:v>
                </c:pt>
                <c:pt idx="1374">
                  <c:v>42565</c:v>
                </c:pt>
                <c:pt idx="1375">
                  <c:v>42564</c:v>
                </c:pt>
                <c:pt idx="1376">
                  <c:v>42563</c:v>
                </c:pt>
                <c:pt idx="1377">
                  <c:v>42562</c:v>
                </c:pt>
                <c:pt idx="1378">
                  <c:v>42559</c:v>
                </c:pt>
                <c:pt idx="1379">
                  <c:v>42558</c:v>
                </c:pt>
                <c:pt idx="1380">
                  <c:v>42557</c:v>
                </c:pt>
                <c:pt idx="1381">
                  <c:v>42556</c:v>
                </c:pt>
                <c:pt idx="1382">
                  <c:v>42555</c:v>
                </c:pt>
                <c:pt idx="1383">
                  <c:v>42552</c:v>
                </c:pt>
                <c:pt idx="1384">
                  <c:v>42551</c:v>
                </c:pt>
                <c:pt idx="1385">
                  <c:v>42550</c:v>
                </c:pt>
                <c:pt idx="1386">
                  <c:v>42549</c:v>
                </c:pt>
                <c:pt idx="1387">
                  <c:v>42548</c:v>
                </c:pt>
                <c:pt idx="1388">
                  <c:v>42545</c:v>
                </c:pt>
                <c:pt idx="1389">
                  <c:v>42544</c:v>
                </c:pt>
                <c:pt idx="1390">
                  <c:v>42543</c:v>
                </c:pt>
                <c:pt idx="1391">
                  <c:v>42542</c:v>
                </c:pt>
                <c:pt idx="1392">
                  <c:v>42541</c:v>
                </c:pt>
                <c:pt idx="1393">
                  <c:v>42538</c:v>
                </c:pt>
                <c:pt idx="1394">
                  <c:v>42537</c:v>
                </c:pt>
                <c:pt idx="1395">
                  <c:v>42536</c:v>
                </c:pt>
                <c:pt idx="1396">
                  <c:v>42535</c:v>
                </c:pt>
                <c:pt idx="1397">
                  <c:v>42534</c:v>
                </c:pt>
                <c:pt idx="1398">
                  <c:v>42531</c:v>
                </c:pt>
                <c:pt idx="1399">
                  <c:v>42530</c:v>
                </c:pt>
                <c:pt idx="1400">
                  <c:v>42529</c:v>
                </c:pt>
                <c:pt idx="1401">
                  <c:v>42528</c:v>
                </c:pt>
                <c:pt idx="1402">
                  <c:v>42527</c:v>
                </c:pt>
                <c:pt idx="1403">
                  <c:v>42524</c:v>
                </c:pt>
                <c:pt idx="1404">
                  <c:v>42523</c:v>
                </c:pt>
                <c:pt idx="1405">
                  <c:v>42522</c:v>
                </c:pt>
                <c:pt idx="1406">
                  <c:v>42521</c:v>
                </c:pt>
                <c:pt idx="1407">
                  <c:v>42520</c:v>
                </c:pt>
                <c:pt idx="1408">
                  <c:v>42517</c:v>
                </c:pt>
                <c:pt idx="1409">
                  <c:v>42516</c:v>
                </c:pt>
                <c:pt idx="1410">
                  <c:v>42515</c:v>
                </c:pt>
                <c:pt idx="1411">
                  <c:v>42514</c:v>
                </c:pt>
                <c:pt idx="1412">
                  <c:v>42513</c:v>
                </c:pt>
                <c:pt idx="1413">
                  <c:v>42510</c:v>
                </c:pt>
                <c:pt idx="1414">
                  <c:v>42509</c:v>
                </c:pt>
                <c:pt idx="1415">
                  <c:v>42508</c:v>
                </c:pt>
                <c:pt idx="1416">
                  <c:v>42507</c:v>
                </c:pt>
                <c:pt idx="1417">
                  <c:v>42506</c:v>
                </c:pt>
                <c:pt idx="1418">
                  <c:v>42503</c:v>
                </c:pt>
                <c:pt idx="1419">
                  <c:v>42502</c:v>
                </c:pt>
                <c:pt idx="1420">
                  <c:v>42501</c:v>
                </c:pt>
                <c:pt idx="1421">
                  <c:v>42500</c:v>
                </c:pt>
                <c:pt idx="1422">
                  <c:v>42499</c:v>
                </c:pt>
                <c:pt idx="1423">
                  <c:v>42496</c:v>
                </c:pt>
                <c:pt idx="1424">
                  <c:v>42495</c:v>
                </c:pt>
                <c:pt idx="1425">
                  <c:v>42494</c:v>
                </c:pt>
                <c:pt idx="1426">
                  <c:v>42493</c:v>
                </c:pt>
                <c:pt idx="1427">
                  <c:v>42492</c:v>
                </c:pt>
                <c:pt idx="1428">
                  <c:v>42489</c:v>
                </c:pt>
                <c:pt idx="1429">
                  <c:v>42488</c:v>
                </c:pt>
                <c:pt idx="1430">
                  <c:v>42487</c:v>
                </c:pt>
                <c:pt idx="1431">
                  <c:v>42486</c:v>
                </c:pt>
                <c:pt idx="1432">
                  <c:v>42485</c:v>
                </c:pt>
                <c:pt idx="1433">
                  <c:v>42482</c:v>
                </c:pt>
                <c:pt idx="1434">
                  <c:v>42481</c:v>
                </c:pt>
                <c:pt idx="1435">
                  <c:v>42480</c:v>
                </c:pt>
                <c:pt idx="1436">
                  <c:v>42479</c:v>
                </c:pt>
                <c:pt idx="1437">
                  <c:v>42478</c:v>
                </c:pt>
                <c:pt idx="1438">
                  <c:v>42475</c:v>
                </c:pt>
                <c:pt idx="1439">
                  <c:v>42474</c:v>
                </c:pt>
                <c:pt idx="1440">
                  <c:v>42473</c:v>
                </c:pt>
                <c:pt idx="1441">
                  <c:v>42472</c:v>
                </c:pt>
                <c:pt idx="1442">
                  <c:v>42471</c:v>
                </c:pt>
                <c:pt idx="1443">
                  <c:v>42468</c:v>
                </c:pt>
                <c:pt idx="1444">
                  <c:v>42467</c:v>
                </c:pt>
                <c:pt idx="1445">
                  <c:v>42466</c:v>
                </c:pt>
                <c:pt idx="1446">
                  <c:v>42465</c:v>
                </c:pt>
                <c:pt idx="1447">
                  <c:v>42464</c:v>
                </c:pt>
                <c:pt idx="1448">
                  <c:v>42461</c:v>
                </c:pt>
                <c:pt idx="1449">
                  <c:v>42460</c:v>
                </c:pt>
                <c:pt idx="1450">
                  <c:v>42459</c:v>
                </c:pt>
                <c:pt idx="1451">
                  <c:v>42458</c:v>
                </c:pt>
                <c:pt idx="1452">
                  <c:v>42457</c:v>
                </c:pt>
                <c:pt idx="1453">
                  <c:v>42454</c:v>
                </c:pt>
                <c:pt idx="1454">
                  <c:v>42453</c:v>
                </c:pt>
                <c:pt idx="1455">
                  <c:v>42452</c:v>
                </c:pt>
                <c:pt idx="1456">
                  <c:v>42451</c:v>
                </c:pt>
                <c:pt idx="1457">
                  <c:v>42450</c:v>
                </c:pt>
                <c:pt idx="1458">
                  <c:v>42447</c:v>
                </c:pt>
                <c:pt idx="1459">
                  <c:v>42446</c:v>
                </c:pt>
                <c:pt idx="1460">
                  <c:v>42445</c:v>
                </c:pt>
                <c:pt idx="1461">
                  <c:v>42444</c:v>
                </c:pt>
                <c:pt idx="1462">
                  <c:v>42443</c:v>
                </c:pt>
                <c:pt idx="1463">
                  <c:v>42440</c:v>
                </c:pt>
                <c:pt idx="1464">
                  <c:v>42439</c:v>
                </c:pt>
                <c:pt idx="1465">
                  <c:v>42438</c:v>
                </c:pt>
                <c:pt idx="1466">
                  <c:v>42437</c:v>
                </c:pt>
                <c:pt idx="1467">
                  <c:v>42436</c:v>
                </c:pt>
                <c:pt idx="1468">
                  <c:v>42433</c:v>
                </c:pt>
                <c:pt idx="1469">
                  <c:v>42432</c:v>
                </c:pt>
                <c:pt idx="1470">
                  <c:v>42431</c:v>
                </c:pt>
                <c:pt idx="1471">
                  <c:v>42430</c:v>
                </c:pt>
                <c:pt idx="1472">
                  <c:v>42429</c:v>
                </c:pt>
                <c:pt idx="1473">
                  <c:v>42426</c:v>
                </c:pt>
                <c:pt idx="1474">
                  <c:v>42425</c:v>
                </c:pt>
                <c:pt idx="1475">
                  <c:v>42424</c:v>
                </c:pt>
                <c:pt idx="1476">
                  <c:v>42423</c:v>
                </c:pt>
                <c:pt idx="1477">
                  <c:v>42422</c:v>
                </c:pt>
                <c:pt idx="1478">
                  <c:v>42419</c:v>
                </c:pt>
                <c:pt idx="1479">
                  <c:v>42418</c:v>
                </c:pt>
                <c:pt idx="1480">
                  <c:v>42417</c:v>
                </c:pt>
                <c:pt idx="1481">
                  <c:v>42416</c:v>
                </c:pt>
                <c:pt idx="1482">
                  <c:v>42415</c:v>
                </c:pt>
                <c:pt idx="1483">
                  <c:v>42412</c:v>
                </c:pt>
                <c:pt idx="1484">
                  <c:v>42411</c:v>
                </c:pt>
                <c:pt idx="1485">
                  <c:v>42410</c:v>
                </c:pt>
                <c:pt idx="1486">
                  <c:v>42409</c:v>
                </c:pt>
                <c:pt idx="1487">
                  <c:v>42408</c:v>
                </c:pt>
                <c:pt idx="1488">
                  <c:v>42405</c:v>
                </c:pt>
                <c:pt idx="1489">
                  <c:v>42404</c:v>
                </c:pt>
                <c:pt idx="1490">
                  <c:v>42403</c:v>
                </c:pt>
                <c:pt idx="1491">
                  <c:v>42402</c:v>
                </c:pt>
                <c:pt idx="1492">
                  <c:v>42401</c:v>
                </c:pt>
                <c:pt idx="1493">
                  <c:v>42398</c:v>
                </c:pt>
                <c:pt idx="1494">
                  <c:v>42397</c:v>
                </c:pt>
                <c:pt idx="1495">
                  <c:v>42396</c:v>
                </c:pt>
                <c:pt idx="1496">
                  <c:v>42395</c:v>
                </c:pt>
                <c:pt idx="1497">
                  <c:v>42394</c:v>
                </c:pt>
                <c:pt idx="1498">
                  <c:v>42391</c:v>
                </c:pt>
                <c:pt idx="1499">
                  <c:v>42390</c:v>
                </c:pt>
                <c:pt idx="1500">
                  <c:v>42389</c:v>
                </c:pt>
                <c:pt idx="1501">
                  <c:v>42388</c:v>
                </c:pt>
                <c:pt idx="1502">
                  <c:v>42387</c:v>
                </c:pt>
                <c:pt idx="1503">
                  <c:v>42384</c:v>
                </c:pt>
                <c:pt idx="1504">
                  <c:v>42383</c:v>
                </c:pt>
                <c:pt idx="1505">
                  <c:v>42382</c:v>
                </c:pt>
                <c:pt idx="1506">
                  <c:v>42381</c:v>
                </c:pt>
                <c:pt idx="1507">
                  <c:v>42380</c:v>
                </c:pt>
                <c:pt idx="1508">
                  <c:v>42377</c:v>
                </c:pt>
                <c:pt idx="1509">
                  <c:v>42376</c:v>
                </c:pt>
                <c:pt idx="1510">
                  <c:v>42375</c:v>
                </c:pt>
                <c:pt idx="1511">
                  <c:v>42374</c:v>
                </c:pt>
                <c:pt idx="1512">
                  <c:v>42373</c:v>
                </c:pt>
                <c:pt idx="1513">
                  <c:v>42370</c:v>
                </c:pt>
              </c:numCache>
            </c:numRef>
          </c:cat>
          <c:val>
            <c:numRef>
              <c:f>Fuel!$D$184:$D$1697</c:f>
              <c:numCache>
                <c:formatCode>0.00</c:formatCode>
                <c:ptCount val="1514"/>
                <c:pt idx="0">
                  <c:v>372.94372199999998</c:v>
                </c:pt>
                <c:pt idx="1">
                  <c:v>372.94372199999998</c:v>
                </c:pt>
                <c:pt idx="2">
                  <c:v>368.81525599999998</c:v>
                </c:pt>
                <c:pt idx="3">
                  <c:v>368.81525599999998</c:v>
                </c:pt>
                <c:pt idx="4">
                  <c:v>368.81525599999998</c:v>
                </c:pt>
                <c:pt idx="5">
                  <c:v>368.81525599999998</c:v>
                </c:pt>
                <c:pt idx="6">
                  <c:v>368.81525599999998</c:v>
                </c:pt>
                <c:pt idx="7">
                  <c:v>403.48597599999999</c:v>
                </c:pt>
                <c:pt idx="8">
                  <c:v>403.48597599999999</c:v>
                </c:pt>
                <c:pt idx="9">
                  <c:v>403.48597599999999</c:v>
                </c:pt>
                <c:pt idx="10">
                  <c:v>403.48597599999999</c:v>
                </c:pt>
                <c:pt idx="11">
                  <c:v>403.48597599999999</c:v>
                </c:pt>
                <c:pt idx="12">
                  <c:v>397.88597600000003</c:v>
                </c:pt>
                <c:pt idx="13">
                  <c:v>397.88597600000003</c:v>
                </c:pt>
                <c:pt idx="14">
                  <c:v>397.88597600000003</c:v>
                </c:pt>
                <c:pt idx="15">
                  <c:v>397.88597600000003</c:v>
                </c:pt>
                <c:pt idx="16">
                  <c:v>397.88597600000003</c:v>
                </c:pt>
                <c:pt idx="17">
                  <c:v>397.88597600000003</c:v>
                </c:pt>
                <c:pt idx="18">
                  <c:v>397.88597600000003</c:v>
                </c:pt>
                <c:pt idx="19">
                  <c:v>397.88597600000003</c:v>
                </c:pt>
                <c:pt idx="20">
                  <c:v>397.88597600000003</c:v>
                </c:pt>
                <c:pt idx="21">
                  <c:v>397.88597600000003</c:v>
                </c:pt>
                <c:pt idx="22">
                  <c:v>397.88597600000003</c:v>
                </c:pt>
                <c:pt idx="23">
                  <c:v>397.88597600000003</c:v>
                </c:pt>
                <c:pt idx="24">
                  <c:v>397.88597600000003</c:v>
                </c:pt>
                <c:pt idx="25">
                  <c:v>427.08306099999999</c:v>
                </c:pt>
                <c:pt idx="26">
                  <c:v>427.08306099999999</c:v>
                </c:pt>
                <c:pt idx="27">
                  <c:v>427.08306099999999</c:v>
                </c:pt>
                <c:pt idx="28">
                  <c:v>427.08306099999999</c:v>
                </c:pt>
                <c:pt idx="29">
                  <c:v>427.08306099999999</c:v>
                </c:pt>
                <c:pt idx="30">
                  <c:v>427.08306099999999</c:v>
                </c:pt>
                <c:pt idx="31">
                  <c:v>427.08306099999999</c:v>
                </c:pt>
                <c:pt idx="32">
                  <c:v>427.08306099999999</c:v>
                </c:pt>
                <c:pt idx="33">
                  <c:v>427.08306099999999</c:v>
                </c:pt>
                <c:pt idx="34">
                  <c:v>427.08306099999999</c:v>
                </c:pt>
                <c:pt idx="35">
                  <c:v>427.08306099999999</c:v>
                </c:pt>
                <c:pt idx="36">
                  <c:v>427.08306099999999</c:v>
                </c:pt>
                <c:pt idx="37">
                  <c:v>427.08306099999999</c:v>
                </c:pt>
                <c:pt idx="38">
                  <c:v>427.08306099999999</c:v>
                </c:pt>
                <c:pt idx="39">
                  <c:v>427.08306099999999</c:v>
                </c:pt>
                <c:pt idx="40">
                  <c:v>414.76306099999999</c:v>
                </c:pt>
                <c:pt idx="41">
                  <c:v>414.76306099999999</c:v>
                </c:pt>
                <c:pt idx="42">
                  <c:v>414.76306099999999</c:v>
                </c:pt>
                <c:pt idx="43">
                  <c:v>414.76306099999999</c:v>
                </c:pt>
                <c:pt idx="44">
                  <c:v>414.76306099999999</c:v>
                </c:pt>
                <c:pt idx="45">
                  <c:v>382.14632599999999</c:v>
                </c:pt>
                <c:pt idx="46">
                  <c:v>382.14632599999999</c:v>
                </c:pt>
                <c:pt idx="47">
                  <c:v>382.14632599999999</c:v>
                </c:pt>
                <c:pt idx="48">
                  <c:v>382.14632599999999</c:v>
                </c:pt>
                <c:pt idx="49">
                  <c:v>382.14632599999999</c:v>
                </c:pt>
                <c:pt idx="50">
                  <c:v>342.96895899999998</c:v>
                </c:pt>
                <c:pt idx="51">
                  <c:v>342.96895899999998</c:v>
                </c:pt>
                <c:pt idx="52">
                  <c:v>342.96895899999998</c:v>
                </c:pt>
                <c:pt idx="53">
                  <c:v>342.96895899999998</c:v>
                </c:pt>
                <c:pt idx="54">
                  <c:v>342.96895899999998</c:v>
                </c:pt>
                <c:pt idx="55">
                  <c:v>345.15862700000002</c:v>
                </c:pt>
                <c:pt idx="56">
                  <c:v>345.15862700000002</c:v>
                </c:pt>
                <c:pt idx="57">
                  <c:v>345.15862700000002</c:v>
                </c:pt>
                <c:pt idx="58">
                  <c:v>345.15862700000002</c:v>
                </c:pt>
                <c:pt idx="59">
                  <c:v>345.15862700000002</c:v>
                </c:pt>
                <c:pt idx="60">
                  <c:v>346.73719899999998</c:v>
                </c:pt>
                <c:pt idx="61">
                  <c:v>346.73719899999998</c:v>
                </c:pt>
                <c:pt idx="62">
                  <c:v>346.73719899999998</c:v>
                </c:pt>
                <c:pt idx="63">
                  <c:v>346.73719899999998</c:v>
                </c:pt>
                <c:pt idx="64">
                  <c:v>346.73719899999998</c:v>
                </c:pt>
                <c:pt idx="65">
                  <c:v>351.43936400000001</c:v>
                </c:pt>
                <c:pt idx="66">
                  <c:v>351.43936400000001</c:v>
                </c:pt>
                <c:pt idx="67">
                  <c:v>351.43936400000001</c:v>
                </c:pt>
                <c:pt idx="68">
                  <c:v>351.43936400000001</c:v>
                </c:pt>
                <c:pt idx="69">
                  <c:v>351.43936400000001</c:v>
                </c:pt>
                <c:pt idx="70">
                  <c:v>352.03006199999999</c:v>
                </c:pt>
                <c:pt idx="71">
                  <c:v>352.03006199999999</c:v>
                </c:pt>
                <c:pt idx="72">
                  <c:v>352.03006199999999</c:v>
                </c:pt>
                <c:pt idx="73">
                  <c:v>352.03006199999999</c:v>
                </c:pt>
                <c:pt idx="74">
                  <c:v>352.03006199999999</c:v>
                </c:pt>
                <c:pt idx="75">
                  <c:v>352.22716000000003</c:v>
                </c:pt>
                <c:pt idx="76">
                  <c:v>352.22716000000003</c:v>
                </c:pt>
                <c:pt idx="77">
                  <c:v>352.22716000000003</c:v>
                </c:pt>
                <c:pt idx="78">
                  <c:v>352.22716000000003</c:v>
                </c:pt>
                <c:pt idx="79">
                  <c:v>352.22716000000003</c:v>
                </c:pt>
                <c:pt idx="80">
                  <c:v>352.08772299999998</c:v>
                </c:pt>
                <c:pt idx="81">
                  <c:v>352.08772299999998</c:v>
                </c:pt>
                <c:pt idx="82">
                  <c:v>352.08772299999998</c:v>
                </c:pt>
                <c:pt idx="83">
                  <c:v>352.08772299999998</c:v>
                </c:pt>
                <c:pt idx="84">
                  <c:v>352.08772299999998</c:v>
                </c:pt>
                <c:pt idx="85">
                  <c:v>351.66236800000001</c:v>
                </c:pt>
                <c:pt idx="86">
                  <c:v>351.66236800000001</c:v>
                </c:pt>
                <c:pt idx="87">
                  <c:v>351.66236800000001</c:v>
                </c:pt>
                <c:pt idx="88">
                  <c:v>351.66236800000001</c:v>
                </c:pt>
                <c:pt idx="89">
                  <c:v>351.66236800000001</c:v>
                </c:pt>
                <c:pt idx="90">
                  <c:v>339.658591</c:v>
                </c:pt>
                <c:pt idx="91">
                  <c:v>339.658591</c:v>
                </c:pt>
                <c:pt idx="92">
                  <c:v>339.658591</c:v>
                </c:pt>
                <c:pt idx="93">
                  <c:v>339.658591</c:v>
                </c:pt>
                <c:pt idx="94">
                  <c:v>339.658591</c:v>
                </c:pt>
                <c:pt idx="95">
                  <c:v>339.658591</c:v>
                </c:pt>
                <c:pt idx="96">
                  <c:v>339.658591</c:v>
                </c:pt>
                <c:pt idx="97">
                  <c:v>339.658591</c:v>
                </c:pt>
                <c:pt idx="98">
                  <c:v>339.658591</c:v>
                </c:pt>
                <c:pt idx="99">
                  <c:v>339.658591</c:v>
                </c:pt>
                <c:pt idx="100">
                  <c:v>339.658591</c:v>
                </c:pt>
                <c:pt idx="101">
                  <c:v>339.658591</c:v>
                </c:pt>
                <c:pt idx="102">
                  <c:v>339.658591</c:v>
                </c:pt>
                <c:pt idx="103">
                  <c:v>339.658591</c:v>
                </c:pt>
                <c:pt idx="104">
                  <c:v>339.658591</c:v>
                </c:pt>
                <c:pt idx="105">
                  <c:v>339.658591</c:v>
                </c:pt>
                <c:pt idx="106">
                  <c:v>339.658591</c:v>
                </c:pt>
                <c:pt idx="107">
                  <c:v>339.658591</c:v>
                </c:pt>
                <c:pt idx="108">
                  <c:v>339.658591</c:v>
                </c:pt>
                <c:pt idx="109">
                  <c:v>339.658591</c:v>
                </c:pt>
                <c:pt idx="110">
                  <c:v>318.53128600000002</c:v>
                </c:pt>
                <c:pt idx="111">
                  <c:v>318.53128600000002</c:v>
                </c:pt>
                <c:pt idx="112">
                  <c:v>318.53128600000002</c:v>
                </c:pt>
                <c:pt idx="113">
                  <c:v>318.53128600000002</c:v>
                </c:pt>
                <c:pt idx="114">
                  <c:v>318.53128600000002</c:v>
                </c:pt>
                <c:pt idx="115">
                  <c:v>312.77671800000002</c:v>
                </c:pt>
                <c:pt idx="116">
                  <c:v>312.77671800000002</c:v>
                </c:pt>
                <c:pt idx="117">
                  <c:v>312.77671800000002</c:v>
                </c:pt>
                <c:pt idx="118">
                  <c:v>312.77671800000002</c:v>
                </c:pt>
                <c:pt idx="119">
                  <c:v>312.77671800000002</c:v>
                </c:pt>
                <c:pt idx="120">
                  <c:v>307.46477700000003</c:v>
                </c:pt>
                <c:pt idx="121">
                  <c:v>307.46477700000003</c:v>
                </c:pt>
                <c:pt idx="122">
                  <c:v>307.46477700000003</c:v>
                </c:pt>
                <c:pt idx="123">
                  <c:v>307.46477700000003</c:v>
                </c:pt>
                <c:pt idx="124">
                  <c:v>307.46477700000003</c:v>
                </c:pt>
                <c:pt idx="125">
                  <c:v>302.56145700000002</c:v>
                </c:pt>
                <c:pt idx="126">
                  <c:v>302.56145700000002</c:v>
                </c:pt>
                <c:pt idx="127">
                  <c:v>302.56145700000002</c:v>
                </c:pt>
                <c:pt idx="128">
                  <c:v>302.56145700000002</c:v>
                </c:pt>
                <c:pt idx="129">
                  <c:v>302.56145700000002</c:v>
                </c:pt>
                <c:pt idx="130">
                  <c:v>287.99265500000001</c:v>
                </c:pt>
                <c:pt idx="131">
                  <c:v>287.99265500000001</c:v>
                </c:pt>
                <c:pt idx="132">
                  <c:v>287.99265500000001</c:v>
                </c:pt>
                <c:pt idx="133">
                  <c:v>287.99265500000001</c:v>
                </c:pt>
                <c:pt idx="134">
                  <c:v>283.81479899999999</c:v>
                </c:pt>
                <c:pt idx="135">
                  <c:v>279.95841899999999</c:v>
                </c:pt>
                <c:pt idx="136">
                  <c:v>279.95841899999999</c:v>
                </c:pt>
                <c:pt idx="137">
                  <c:v>279.95841899999999</c:v>
                </c:pt>
                <c:pt idx="138">
                  <c:v>279.95841899999999</c:v>
                </c:pt>
                <c:pt idx="139">
                  <c:v>279.95841899999999</c:v>
                </c:pt>
                <c:pt idx="140">
                  <c:v>276.97224599999998</c:v>
                </c:pt>
                <c:pt idx="141">
                  <c:v>276.97224599999998</c:v>
                </c:pt>
                <c:pt idx="142">
                  <c:v>276.97224599999998</c:v>
                </c:pt>
                <c:pt idx="143">
                  <c:v>276.97224599999998</c:v>
                </c:pt>
                <c:pt idx="144">
                  <c:v>276.97224599999998</c:v>
                </c:pt>
                <c:pt idx="145">
                  <c:v>273.11249299999997</c:v>
                </c:pt>
                <c:pt idx="146">
                  <c:v>273.11249299999997</c:v>
                </c:pt>
                <c:pt idx="147">
                  <c:v>273.11249299999997</c:v>
                </c:pt>
                <c:pt idx="148">
                  <c:v>273.11249299999997</c:v>
                </c:pt>
                <c:pt idx="149">
                  <c:v>273.11249299999997</c:v>
                </c:pt>
                <c:pt idx="150">
                  <c:v>273.11249299999997</c:v>
                </c:pt>
                <c:pt idx="151">
                  <c:v>278.336097</c:v>
                </c:pt>
                <c:pt idx="152">
                  <c:v>278.336097</c:v>
                </c:pt>
                <c:pt idx="153">
                  <c:v>278.336097</c:v>
                </c:pt>
                <c:pt idx="154">
                  <c:v>278.336097</c:v>
                </c:pt>
                <c:pt idx="155">
                  <c:v>278.336097</c:v>
                </c:pt>
                <c:pt idx="156">
                  <c:v>276.83326099999999</c:v>
                </c:pt>
                <c:pt idx="157">
                  <c:v>276.83326099999999</c:v>
                </c:pt>
                <c:pt idx="158">
                  <c:v>276.83326099999999</c:v>
                </c:pt>
                <c:pt idx="159">
                  <c:v>276.83326099999999</c:v>
                </c:pt>
                <c:pt idx="160">
                  <c:v>276.83326099999999</c:v>
                </c:pt>
                <c:pt idx="161">
                  <c:v>276.83326099999999</c:v>
                </c:pt>
                <c:pt idx="162">
                  <c:v>276.83326099999999</c:v>
                </c:pt>
                <c:pt idx="163">
                  <c:v>276.83326099999999</c:v>
                </c:pt>
                <c:pt idx="164">
                  <c:v>276.83326099999999</c:v>
                </c:pt>
                <c:pt idx="165">
                  <c:v>276.83326099999999</c:v>
                </c:pt>
                <c:pt idx="166">
                  <c:v>276.83322700000002</c:v>
                </c:pt>
                <c:pt idx="167">
                  <c:v>276.83322700000002</c:v>
                </c:pt>
                <c:pt idx="168">
                  <c:v>276.83322700000002</c:v>
                </c:pt>
                <c:pt idx="169">
                  <c:v>276.83322700000002</c:v>
                </c:pt>
                <c:pt idx="170">
                  <c:v>276.83322700000002</c:v>
                </c:pt>
                <c:pt idx="171">
                  <c:v>268.35655100000002</c:v>
                </c:pt>
                <c:pt idx="172">
                  <c:v>268.35655100000002</c:v>
                </c:pt>
                <c:pt idx="173">
                  <c:v>268.35655100000002</c:v>
                </c:pt>
                <c:pt idx="174">
                  <c:v>268.35655100000002</c:v>
                </c:pt>
                <c:pt idx="175">
                  <c:v>268.35655100000002</c:v>
                </c:pt>
                <c:pt idx="176">
                  <c:v>268.356134</c:v>
                </c:pt>
                <c:pt idx="177">
                  <c:v>268.356134</c:v>
                </c:pt>
                <c:pt idx="178">
                  <c:v>268.356134</c:v>
                </c:pt>
                <c:pt idx="179">
                  <c:v>268.356134</c:v>
                </c:pt>
                <c:pt idx="180">
                  <c:v>268.356134</c:v>
                </c:pt>
                <c:pt idx="181">
                  <c:v>268.35626999999999</c:v>
                </c:pt>
                <c:pt idx="182">
                  <c:v>268.35626999999999</c:v>
                </c:pt>
                <c:pt idx="183">
                  <c:v>268.35626999999999</c:v>
                </c:pt>
                <c:pt idx="184">
                  <c:v>268.35626999999999</c:v>
                </c:pt>
                <c:pt idx="185">
                  <c:v>268.35626999999999</c:v>
                </c:pt>
                <c:pt idx="186">
                  <c:v>268.356877</c:v>
                </c:pt>
                <c:pt idx="187">
                  <c:v>268.356877</c:v>
                </c:pt>
                <c:pt idx="188">
                  <c:v>268.356877</c:v>
                </c:pt>
                <c:pt idx="189">
                  <c:v>268.356877</c:v>
                </c:pt>
                <c:pt idx="190">
                  <c:v>268.356877</c:v>
                </c:pt>
                <c:pt idx="191">
                  <c:v>268.35788100000002</c:v>
                </c:pt>
                <c:pt idx="192">
                  <c:v>268.35788100000002</c:v>
                </c:pt>
                <c:pt idx="193">
                  <c:v>268.35788100000002</c:v>
                </c:pt>
                <c:pt idx="194">
                  <c:v>268.35788100000002</c:v>
                </c:pt>
                <c:pt idx="195">
                  <c:v>268.35788100000002</c:v>
                </c:pt>
                <c:pt idx="196">
                  <c:v>249.95563300000001</c:v>
                </c:pt>
                <c:pt idx="197">
                  <c:v>249.95563300000001</c:v>
                </c:pt>
                <c:pt idx="198">
                  <c:v>249.95563300000001</c:v>
                </c:pt>
                <c:pt idx="199">
                  <c:v>249.95563300000001</c:v>
                </c:pt>
                <c:pt idx="200">
                  <c:v>249.95496800000001</c:v>
                </c:pt>
                <c:pt idx="201">
                  <c:v>249.95496800000001</c:v>
                </c:pt>
                <c:pt idx="202">
                  <c:v>249.95496800000001</c:v>
                </c:pt>
                <c:pt idx="203">
                  <c:v>249.95496800000001</c:v>
                </c:pt>
                <c:pt idx="204">
                  <c:v>249.95496800000001</c:v>
                </c:pt>
                <c:pt idx="205">
                  <c:v>249.95260200000001</c:v>
                </c:pt>
                <c:pt idx="206">
                  <c:v>249.95260200000001</c:v>
                </c:pt>
                <c:pt idx="207">
                  <c:v>249.95260200000001</c:v>
                </c:pt>
                <c:pt idx="208">
                  <c:v>249.95260200000001</c:v>
                </c:pt>
                <c:pt idx="209">
                  <c:v>249.95260200000001</c:v>
                </c:pt>
                <c:pt idx="210">
                  <c:v>249.94880000000001</c:v>
                </c:pt>
                <c:pt idx="211">
                  <c:v>249.94880000000001</c:v>
                </c:pt>
                <c:pt idx="212">
                  <c:v>249.94880000000001</c:v>
                </c:pt>
                <c:pt idx="213">
                  <c:v>249.94880000000001</c:v>
                </c:pt>
                <c:pt idx="214">
                  <c:v>249.94880000000001</c:v>
                </c:pt>
                <c:pt idx="215">
                  <c:v>228.45551699999999</c:v>
                </c:pt>
                <c:pt idx="216">
                  <c:v>228.45551699999999</c:v>
                </c:pt>
                <c:pt idx="217">
                  <c:v>228.45551699999999</c:v>
                </c:pt>
                <c:pt idx="218">
                  <c:v>228.45551699999999</c:v>
                </c:pt>
                <c:pt idx="219">
                  <c:v>228.45551699999999</c:v>
                </c:pt>
                <c:pt idx="220">
                  <c:v>228.44952000000001</c:v>
                </c:pt>
                <c:pt idx="221">
                  <c:v>228.44952000000001</c:v>
                </c:pt>
                <c:pt idx="222">
                  <c:v>228.44952000000001</c:v>
                </c:pt>
                <c:pt idx="223">
                  <c:v>228.44952000000001</c:v>
                </c:pt>
                <c:pt idx="224">
                  <c:v>228.44952000000001</c:v>
                </c:pt>
                <c:pt idx="225">
                  <c:v>228.46212</c:v>
                </c:pt>
                <c:pt idx="226">
                  <c:v>228.46212</c:v>
                </c:pt>
                <c:pt idx="227">
                  <c:v>228.46212</c:v>
                </c:pt>
                <c:pt idx="228">
                  <c:v>228.46212</c:v>
                </c:pt>
                <c:pt idx="229">
                  <c:v>228.46212</c:v>
                </c:pt>
                <c:pt idx="230">
                  <c:v>228.46212</c:v>
                </c:pt>
                <c:pt idx="231">
                  <c:v>228.49048999999999</c:v>
                </c:pt>
                <c:pt idx="232">
                  <c:v>228.49048999999999</c:v>
                </c:pt>
                <c:pt idx="233">
                  <c:v>228.49048999999999</c:v>
                </c:pt>
                <c:pt idx="234">
                  <c:v>228.49048999999999</c:v>
                </c:pt>
                <c:pt idx="235">
                  <c:v>228.49048999999999</c:v>
                </c:pt>
                <c:pt idx="236">
                  <c:v>204.64044699999999</c:v>
                </c:pt>
                <c:pt idx="237">
                  <c:v>204.64044699999999</c:v>
                </c:pt>
                <c:pt idx="238">
                  <c:v>204.64044699999999</c:v>
                </c:pt>
                <c:pt idx="239">
                  <c:v>204.64044699999999</c:v>
                </c:pt>
                <c:pt idx="240">
                  <c:v>204.64044699999999</c:v>
                </c:pt>
                <c:pt idx="241">
                  <c:v>204.647221</c:v>
                </c:pt>
                <c:pt idx="242">
                  <c:v>204.647221</c:v>
                </c:pt>
                <c:pt idx="243">
                  <c:v>204.647221</c:v>
                </c:pt>
                <c:pt idx="244">
                  <c:v>204.65924699999999</c:v>
                </c:pt>
                <c:pt idx="245">
                  <c:v>204.65924699999999</c:v>
                </c:pt>
                <c:pt idx="246">
                  <c:v>204.65924699999999</c:v>
                </c:pt>
                <c:pt idx="247">
                  <c:v>204.65924699999999</c:v>
                </c:pt>
                <c:pt idx="248">
                  <c:v>204.65924699999999</c:v>
                </c:pt>
                <c:pt idx="249">
                  <c:v>204.65924699999999</c:v>
                </c:pt>
                <c:pt idx="250">
                  <c:v>200.12188699999999</c:v>
                </c:pt>
                <c:pt idx="251">
                  <c:v>200.12188699999999</c:v>
                </c:pt>
                <c:pt idx="252">
                  <c:v>200.12188699999999</c:v>
                </c:pt>
                <c:pt idx="253">
                  <c:v>200.12188699999999</c:v>
                </c:pt>
                <c:pt idx="254">
                  <c:v>200.12188699999999</c:v>
                </c:pt>
                <c:pt idx="255">
                  <c:v>200.12188699999999</c:v>
                </c:pt>
                <c:pt idx="256">
                  <c:v>200.12188699999999</c:v>
                </c:pt>
                <c:pt idx="257">
                  <c:v>200.12188699999999</c:v>
                </c:pt>
                <c:pt idx="258">
                  <c:v>200.12188699999999</c:v>
                </c:pt>
                <c:pt idx="259">
                  <c:v>200.09720200000001</c:v>
                </c:pt>
                <c:pt idx="260">
                  <c:v>200.09720200000001</c:v>
                </c:pt>
                <c:pt idx="261">
                  <c:v>200.09720200000001</c:v>
                </c:pt>
                <c:pt idx="262">
                  <c:v>200.09720200000001</c:v>
                </c:pt>
                <c:pt idx="263">
                  <c:v>200.09720200000001</c:v>
                </c:pt>
                <c:pt idx="264">
                  <c:v>200.053383</c:v>
                </c:pt>
                <c:pt idx="265">
                  <c:v>200.053383</c:v>
                </c:pt>
                <c:pt idx="266">
                  <c:v>200.053383</c:v>
                </c:pt>
                <c:pt idx="267">
                  <c:v>200.053383</c:v>
                </c:pt>
                <c:pt idx="268">
                  <c:v>200.053383</c:v>
                </c:pt>
                <c:pt idx="269">
                  <c:v>200.053383</c:v>
                </c:pt>
                <c:pt idx="270">
                  <c:v>200.053383</c:v>
                </c:pt>
                <c:pt idx="271">
                  <c:v>200.053383</c:v>
                </c:pt>
                <c:pt idx="272">
                  <c:v>200.053383</c:v>
                </c:pt>
                <c:pt idx="273">
                  <c:v>200.053383</c:v>
                </c:pt>
                <c:pt idx="274">
                  <c:v>200.053383</c:v>
                </c:pt>
                <c:pt idx="275">
                  <c:v>200.053383</c:v>
                </c:pt>
                <c:pt idx="276">
                  <c:v>200.03396799999999</c:v>
                </c:pt>
                <c:pt idx="277">
                  <c:v>200.03396799999999</c:v>
                </c:pt>
                <c:pt idx="278">
                  <c:v>200.03396799999999</c:v>
                </c:pt>
                <c:pt idx="279">
                  <c:v>193.29700800000001</c:v>
                </c:pt>
                <c:pt idx="280">
                  <c:v>193.29700800000001</c:v>
                </c:pt>
                <c:pt idx="281">
                  <c:v>193.29700800000001</c:v>
                </c:pt>
                <c:pt idx="282">
                  <c:v>193.29700800000001</c:v>
                </c:pt>
                <c:pt idx="283">
                  <c:v>193.29700800000001</c:v>
                </c:pt>
                <c:pt idx="284">
                  <c:v>193.29700800000001</c:v>
                </c:pt>
                <c:pt idx="285">
                  <c:v>193.29700800000001</c:v>
                </c:pt>
                <c:pt idx="286">
                  <c:v>193.29700800000001</c:v>
                </c:pt>
                <c:pt idx="287">
                  <c:v>193.29700800000001</c:v>
                </c:pt>
                <c:pt idx="288">
                  <c:v>193.29700800000001</c:v>
                </c:pt>
                <c:pt idx="289">
                  <c:v>193.51463100000001</c:v>
                </c:pt>
                <c:pt idx="290">
                  <c:v>193.51463100000001</c:v>
                </c:pt>
                <c:pt idx="291">
                  <c:v>193.51463100000001</c:v>
                </c:pt>
                <c:pt idx="292">
                  <c:v>193.51463100000001</c:v>
                </c:pt>
                <c:pt idx="293">
                  <c:v>193.51463100000001</c:v>
                </c:pt>
                <c:pt idx="294">
                  <c:v>192.76829499999999</c:v>
                </c:pt>
                <c:pt idx="295">
                  <c:v>192.76829499999999</c:v>
                </c:pt>
                <c:pt idx="296">
                  <c:v>192.76829499999999</c:v>
                </c:pt>
                <c:pt idx="297">
                  <c:v>192.76829499999999</c:v>
                </c:pt>
                <c:pt idx="298">
                  <c:v>192.76829499999999</c:v>
                </c:pt>
                <c:pt idx="299">
                  <c:v>217.45056</c:v>
                </c:pt>
                <c:pt idx="300">
                  <c:v>217.45056</c:v>
                </c:pt>
                <c:pt idx="301">
                  <c:v>217.45056</c:v>
                </c:pt>
                <c:pt idx="302">
                  <c:v>217.45056</c:v>
                </c:pt>
                <c:pt idx="303">
                  <c:v>217.45056</c:v>
                </c:pt>
                <c:pt idx="304">
                  <c:v>217.45056</c:v>
                </c:pt>
                <c:pt idx="305">
                  <c:v>217.45056</c:v>
                </c:pt>
                <c:pt idx="306">
                  <c:v>217.45056</c:v>
                </c:pt>
                <c:pt idx="307">
                  <c:v>217.45056</c:v>
                </c:pt>
                <c:pt idx="308">
                  <c:v>217.45056</c:v>
                </c:pt>
                <c:pt idx="309">
                  <c:v>217.45056</c:v>
                </c:pt>
                <c:pt idx="310">
                  <c:v>217.45056</c:v>
                </c:pt>
                <c:pt idx="311">
                  <c:v>217.45056</c:v>
                </c:pt>
                <c:pt idx="312">
                  <c:v>217.45056</c:v>
                </c:pt>
                <c:pt idx="313">
                  <c:v>217.45056</c:v>
                </c:pt>
                <c:pt idx="314">
                  <c:v>217.45056</c:v>
                </c:pt>
                <c:pt idx="315">
                  <c:v>217.45056</c:v>
                </c:pt>
                <c:pt idx="316">
                  <c:v>217.45056</c:v>
                </c:pt>
                <c:pt idx="317">
                  <c:v>217.45056</c:v>
                </c:pt>
                <c:pt idx="318">
                  <c:v>217.45056</c:v>
                </c:pt>
                <c:pt idx="319">
                  <c:v>196.27549300000001</c:v>
                </c:pt>
                <c:pt idx="320">
                  <c:v>196.27549300000001</c:v>
                </c:pt>
                <c:pt idx="321">
                  <c:v>196.27549300000001</c:v>
                </c:pt>
                <c:pt idx="322">
                  <c:v>196.27549300000001</c:v>
                </c:pt>
                <c:pt idx="323">
                  <c:v>196.27549300000001</c:v>
                </c:pt>
                <c:pt idx="324">
                  <c:v>196.27549300000001</c:v>
                </c:pt>
                <c:pt idx="325">
                  <c:v>196.27549300000001</c:v>
                </c:pt>
                <c:pt idx="326">
                  <c:v>196.27549300000001</c:v>
                </c:pt>
                <c:pt idx="327">
                  <c:v>196.27549300000001</c:v>
                </c:pt>
                <c:pt idx="328">
                  <c:v>196.27549300000001</c:v>
                </c:pt>
                <c:pt idx="329">
                  <c:v>196.27549300000001</c:v>
                </c:pt>
                <c:pt idx="330">
                  <c:v>196.27549300000001</c:v>
                </c:pt>
                <c:pt idx="331">
                  <c:v>196.27549300000001</c:v>
                </c:pt>
                <c:pt idx="332">
                  <c:v>196.27549300000001</c:v>
                </c:pt>
                <c:pt idx="333">
                  <c:v>196.27549300000001</c:v>
                </c:pt>
                <c:pt idx="334">
                  <c:v>196.27549300000001</c:v>
                </c:pt>
                <c:pt idx="335">
                  <c:v>196.27549300000001</c:v>
                </c:pt>
                <c:pt idx="336">
                  <c:v>196.27549300000001</c:v>
                </c:pt>
                <c:pt idx="337">
                  <c:v>196.27549300000001</c:v>
                </c:pt>
                <c:pt idx="338">
                  <c:v>196.27549300000001</c:v>
                </c:pt>
                <c:pt idx="339">
                  <c:v>193.96495200000001</c:v>
                </c:pt>
                <c:pt idx="340">
                  <c:v>193.96495200000001</c:v>
                </c:pt>
                <c:pt idx="341">
                  <c:v>193.96495200000001</c:v>
                </c:pt>
                <c:pt idx="342">
                  <c:v>193.96495200000001</c:v>
                </c:pt>
                <c:pt idx="343">
                  <c:v>193.96495200000001</c:v>
                </c:pt>
                <c:pt idx="344">
                  <c:v>193.96495200000001</c:v>
                </c:pt>
                <c:pt idx="345">
                  <c:v>193.96495200000001</c:v>
                </c:pt>
                <c:pt idx="346">
                  <c:v>193.96495200000001</c:v>
                </c:pt>
                <c:pt idx="347">
                  <c:v>193.96495200000001</c:v>
                </c:pt>
                <c:pt idx="348">
                  <c:v>193.96495200000001</c:v>
                </c:pt>
                <c:pt idx="349">
                  <c:v>193.96495200000001</c:v>
                </c:pt>
                <c:pt idx="350">
                  <c:v>193.96495200000001</c:v>
                </c:pt>
                <c:pt idx="351">
                  <c:v>193.96495200000001</c:v>
                </c:pt>
                <c:pt idx="352">
                  <c:v>193.96495200000001</c:v>
                </c:pt>
                <c:pt idx="353">
                  <c:v>193.96495200000001</c:v>
                </c:pt>
                <c:pt idx="354">
                  <c:v>190.550817</c:v>
                </c:pt>
                <c:pt idx="355">
                  <c:v>190.550817</c:v>
                </c:pt>
                <c:pt idx="356">
                  <c:v>190.550817</c:v>
                </c:pt>
                <c:pt idx="357">
                  <c:v>190.550817</c:v>
                </c:pt>
                <c:pt idx="358">
                  <c:v>190.550817</c:v>
                </c:pt>
                <c:pt idx="359">
                  <c:v>190.550817</c:v>
                </c:pt>
                <c:pt idx="360">
                  <c:v>190.550817</c:v>
                </c:pt>
                <c:pt idx="361">
                  <c:v>190.550817</c:v>
                </c:pt>
                <c:pt idx="362">
                  <c:v>190.550817</c:v>
                </c:pt>
                <c:pt idx="363">
                  <c:v>202.17389499999999</c:v>
                </c:pt>
                <c:pt idx="364">
                  <c:v>202.17389499999999</c:v>
                </c:pt>
                <c:pt idx="365">
                  <c:v>202.17389499999999</c:v>
                </c:pt>
                <c:pt idx="366">
                  <c:v>202.17389499999999</c:v>
                </c:pt>
                <c:pt idx="367">
                  <c:v>202.17389499999999</c:v>
                </c:pt>
                <c:pt idx="368">
                  <c:v>202.17389499999999</c:v>
                </c:pt>
                <c:pt idx="369">
                  <c:v>202.17389499999999</c:v>
                </c:pt>
                <c:pt idx="370">
                  <c:v>202.17389499999999</c:v>
                </c:pt>
                <c:pt idx="371">
                  <c:v>202.17389499999999</c:v>
                </c:pt>
                <c:pt idx="372">
                  <c:v>202.17389499999999</c:v>
                </c:pt>
                <c:pt idx="373">
                  <c:v>202.17389499999999</c:v>
                </c:pt>
                <c:pt idx="374">
                  <c:v>202.17389499999999</c:v>
                </c:pt>
                <c:pt idx="375">
                  <c:v>202.17389499999999</c:v>
                </c:pt>
                <c:pt idx="376">
                  <c:v>202.17389499999999</c:v>
                </c:pt>
                <c:pt idx="377">
                  <c:v>202.17389499999999</c:v>
                </c:pt>
                <c:pt idx="378">
                  <c:v>202.17389499999999</c:v>
                </c:pt>
                <c:pt idx="379">
                  <c:v>202.17389499999999</c:v>
                </c:pt>
                <c:pt idx="380">
                  <c:v>202.17389499999999</c:v>
                </c:pt>
                <c:pt idx="381">
                  <c:v>202.17389499999999</c:v>
                </c:pt>
                <c:pt idx="382">
                  <c:v>202.17389499999999</c:v>
                </c:pt>
                <c:pt idx="383">
                  <c:v>202.17389499999999</c:v>
                </c:pt>
                <c:pt idx="384">
                  <c:v>202.17389499999999</c:v>
                </c:pt>
                <c:pt idx="385">
                  <c:v>202.17389499999999</c:v>
                </c:pt>
                <c:pt idx="386">
                  <c:v>202.17389499999999</c:v>
                </c:pt>
                <c:pt idx="387">
                  <c:v>202.17389499999999</c:v>
                </c:pt>
                <c:pt idx="388">
                  <c:v>202.17389499999999</c:v>
                </c:pt>
                <c:pt idx="389">
                  <c:v>195.49936400000001</c:v>
                </c:pt>
                <c:pt idx="390">
                  <c:v>195.49936400000001</c:v>
                </c:pt>
                <c:pt idx="391">
                  <c:v>195.49936400000001</c:v>
                </c:pt>
                <c:pt idx="392">
                  <c:v>195.49936400000001</c:v>
                </c:pt>
                <c:pt idx="393">
                  <c:v>195.49936400000001</c:v>
                </c:pt>
                <c:pt idx="394">
                  <c:v>195.49936400000001</c:v>
                </c:pt>
                <c:pt idx="395">
                  <c:v>195.49936400000001</c:v>
                </c:pt>
                <c:pt idx="396">
                  <c:v>195.49936400000001</c:v>
                </c:pt>
                <c:pt idx="397">
                  <c:v>195.49936400000001</c:v>
                </c:pt>
                <c:pt idx="398">
                  <c:v>195.49936400000001</c:v>
                </c:pt>
                <c:pt idx="399">
                  <c:v>195.49936400000001</c:v>
                </c:pt>
                <c:pt idx="400">
                  <c:v>195.49936400000001</c:v>
                </c:pt>
                <c:pt idx="401">
                  <c:v>195.49936400000001</c:v>
                </c:pt>
                <c:pt idx="402">
                  <c:v>195.49936400000001</c:v>
                </c:pt>
                <c:pt idx="403">
                  <c:v>195.49936400000001</c:v>
                </c:pt>
                <c:pt idx="404">
                  <c:v>195.49936400000001</c:v>
                </c:pt>
                <c:pt idx="405">
                  <c:v>195.49936400000001</c:v>
                </c:pt>
                <c:pt idx="406">
                  <c:v>195.49936400000001</c:v>
                </c:pt>
                <c:pt idx="407">
                  <c:v>195.49936400000001</c:v>
                </c:pt>
                <c:pt idx="408">
                  <c:v>195.49936400000001</c:v>
                </c:pt>
                <c:pt idx="409">
                  <c:v>195.49936400000001</c:v>
                </c:pt>
                <c:pt idx="410">
                  <c:v>195.49936400000001</c:v>
                </c:pt>
                <c:pt idx="411">
                  <c:v>195.49936400000001</c:v>
                </c:pt>
                <c:pt idx="412">
                  <c:v>195.49936400000001</c:v>
                </c:pt>
                <c:pt idx="413">
                  <c:v>195.49936400000001</c:v>
                </c:pt>
                <c:pt idx="414">
                  <c:v>195.49936400000001</c:v>
                </c:pt>
                <c:pt idx="415">
                  <c:v>195.49936400000001</c:v>
                </c:pt>
                <c:pt idx="416">
                  <c:v>195.49936400000001</c:v>
                </c:pt>
                <c:pt idx="417">
                  <c:v>195.49936400000001</c:v>
                </c:pt>
                <c:pt idx="418">
                  <c:v>259.93246499999998</c:v>
                </c:pt>
                <c:pt idx="419">
                  <c:v>259.93246499999998</c:v>
                </c:pt>
                <c:pt idx="420">
                  <c:v>259.93246499999998</c:v>
                </c:pt>
                <c:pt idx="421">
                  <c:v>259.93246499999998</c:v>
                </c:pt>
                <c:pt idx="422">
                  <c:v>259.93246499999998</c:v>
                </c:pt>
                <c:pt idx="423">
                  <c:v>259.93246499999998</c:v>
                </c:pt>
                <c:pt idx="424">
                  <c:v>259.93246499999998</c:v>
                </c:pt>
                <c:pt idx="425">
                  <c:v>259.93246499999998</c:v>
                </c:pt>
                <c:pt idx="426">
                  <c:v>259.93246499999998</c:v>
                </c:pt>
                <c:pt idx="427">
                  <c:v>259.93246499999998</c:v>
                </c:pt>
                <c:pt idx="428">
                  <c:v>259.93246499999998</c:v>
                </c:pt>
                <c:pt idx="429">
                  <c:v>259.93246499999998</c:v>
                </c:pt>
                <c:pt idx="430">
                  <c:v>259.93246499999998</c:v>
                </c:pt>
                <c:pt idx="431">
                  <c:v>259.93246499999998</c:v>
                </c:pt>
                <c:pt idx="432">
                  <c:v>254.952406</c:v>
                </c:pt>
                <c:pt idx="433">
                  <c:v>254.952406</c:v>
                </c:pt>
                <c:pt idx="434">
                  <c:v>254.952406</c:v>
                </c:pt>
                <c:pt idx="435">
                  <c:v>254.952406</c:v>
                </c:pt>
                <c:pt idx="436">
                  <c:v>254.952406</c:v>
                </c:pt>
                <c:pt idx="437">
                  <c:v>268.224538</c:v>
                </c:pt>
                <c:pt idx="438">
                  <c:v>268.224538</c:v>
                </c:pt>
                <c:pt idx="439">
                  <c:v>268.224538</c:v>
                </c:pt>
                <c:pt idx="440">
                  <c:v>268.224538</c:v>
                </c:pt>
                <c:pt idx="441">
                  <c:v>268.224538</c:v>
                </c:pt>
                <c:pt idx="442">
                  <c:v>268.224538</c:v>
                </c:pt>
                <c:pt idx="443">
                  <c:v>268.224538</c:v>
                </c:pt>
                <c:pt idx="444">
                  <c:v>268.224538</c:v>
                </c:pt>
                <c:pt idx="445">
                  <c:v>268.224538</c:v>
                </c:pt>
                <c:pt idx="446">
                  <c:v>268.224538</c:v>
                </c:pt>
                <c:pt idx="447">
                  <c:v>268.224538</c:v>
                </c:pt>
                <c:pt idx="448">
                  <c:v>268.224538</c:v>
                </c:pt>
                <c:pt idx="449">
                  <c:v>268.224538</c:v>
                </c:pt>
                <c:pt idx="450">
                  <c:v>268.224538</c:v>
                </c:pt>
                <c:pt idx="451">
                  <c:v>268.224538</c:v>
                </c:pt>
                <c:pt idx="452">
                  <c:v>268.224538</c:v>
                </c:pt>
                <c:pt idx="453">
                  <c:v>268.224538</c:v>
                </c:pt>
                <c:pt idx="454">
                  <c:v>268.224538</c:v>
                </c:pt>
                <c:pt idx="455">
                  <c:v>268.224538</c:v>
                </c:pt>
                <c:pt idx="456">
                  <c:v>268.224538</c:v>
                </c:pt>
                <c:pt idx="457">
                  <c:v>271.06598300000002</c:v>
                </c:pt>
                <c:pt idx="458">
                  <c:v>271.06598300000002</c:v>
                </c:pt>
                <c:pt idx="459">
                  <c:v>271.06598300000002</c:v>
                </c:pt>
                <c:pt idx="460">
                  <c:v>271.06598300000002</c:v>
                </c:pt>
                <c:pt idx="461">
                  <c:v>271.06598300000002</c:v>
                </c:pt>
                <c:pt idx="462">
                  <c:v>271.06598300000002</c:v>
                </c:pt>
                <c:pt idx="463">
                  <c:v>271.06598300000002</c:v>
                </c:pt>
                <c:pt idx="464">
                  <c:v>271.06598300000002</c:v>
                </c:pt>
                <c:pt idx="465">
                  <c:v>271.06598300000002</c:v>
                </c:pt>
                <c:pt idx="466">
                  <c:v>271.06598300000002</c:v>
                </c:pt>
                <c:pt idx="467">
                  <c:v>271.06598300000002</c:v>
                </c:pt>
                <c:pt idx="468">
                  <c:v>271.06598300000002</c:v>
                </c:pt>
                <c:pt idx="469">
                  <c:v>271.06598300000002</c:v>
                </c:pt>
                <c:pt idx="470">
                  <c:v>271.06598300000002</c:v>
                </c:pt>
                <c:pt idx="471">
                  <c:v>271.06598300000002</c:v>
                </c:pt>
                <c:pt idx="472">
                  <c:v>271.06598300000002</c:v>
                </c:pt>
                <c:pt idx="473">
                  <c:v>271.06598300000002</c:v>
                </c:pt>
                <c:pt idx="474">
                  <c:v>271.06598300000002</c:v>
                </c:pt>
                <c:pt idx="475">
                  <c:v>271.06598300000002</c:v>
                </c:pt>
                <c:pt idx="476">
                  <c:v>264.36135400000001</c:v>
                </c:pt>
                <c:pt idx="477">
                  <c:v>264.36135400000001</c:v>
                </c:pt>
                <c:pt idx="478">
                  <c:v>264.36135400000001</c:v>
                </c:pt>
                <c:pt idx="479">
                  <c:v>264.36135400000001</c:v>
                </c:pt>
                <c:pt idx="480">
                  <c:v>264.36135400000001</c:v>
                </c:pt>
                <c:pt idx="481">
                  <c:v>264.36135400000001</c:v>
                </c:pt>
                <c:pt idx="482">
                  <c:v>264.36135400000001</c:v>
                </c:pt>
                <c:pt idx="483">
                  <c:v>264.36135400000001</c:v>
                </c:pt>
                <c:pt idx="484">
                  <c:v>264.36135400000001</c:v>
                </c:pt>
                <c:pt idx="485">
                  <c:v>264.36135400000001</c:v>
                </c:pt>
                <c:pt idx="486">
                  <c:v>264.36135400000001</c:v>
                </c:pt>
                <c:pt idx="487">
                  <c:v>264.36135400000001</c:v>
                </c:pt>
                <c:pt idx="488">
                  <c:v>264.36135400000001</c:v>
                </c:pt>
                <c:pt idx="489">
                  <c:v>264.36135400000001</c:v>
                </c:pt>
                <c:pt idx="490">
                  <c:v>264.36135400000001</c:v>
                </c:pt>
                <c:pt idx="491">
                  <c:v>264.36135400000001</c:v>
                </c:pt>
                <c:pt idx="492">
                  <c:v>264.36135400000001</c:v>
                </c:pt>
                <c:pt idx="493">
                  <c:v>264.36135400000001</c:v>
                </c:pt>
                <c:pt idx="494">
                  <c:v>264.36135400000001</c:v>
                </c:pt>
                <c:pt idx="495">
                  <c:v>259.25227899999999</c:v>
                </c:pt>
                <c:pt idx="496">
                  <c:v>259.25227899999999</c:v>
                </c:pt>
                <c:pt idx="497">
                  <c:v>259.25227899999999</c:v>
                </c:pt>
                <c:pt idx="498">
                  <c:v>259.25227899999999</c:v>
                </c:pt>
                <c:pt idx="499">
                  <c:v>250.92691600000001</c:v>
                </c:pt>
                <c:pt idx="500">
                  <c:v>250.92691600000001</c:v>
                </c:pt>
                <c:pt idx="501">
                  <c:v>250.92691600000001</c:v>
                </c:pt>
                <c:pt idx="502">
                  <c:v>250.92691600000001</c:v>
                </c:pt>
                <c:pt idx="503">
                  <c:v>250.92691600000001</c:v>
                </c:pt>
                <c:pt idx="504">
                  <c:v>250.92691600000001</c:v>
                </c:pt>
                <c:pt idx="505">
                  <c:v>250.92691600000001</c:v>
                </c:pt>
                <c:pt idx="506">
                  <c:v>250.92691600000001</c:v>
                </c:pt>
                <c:pt idx="507">
                  <c:v>250.92691600000001</c:v>
                </c:pt>
                <c:pt idx="508">
                  <c:v>250.92691600000001</c:v>
                </c:pt>
                <c:pt idx="509">
                  <c:v>250.92691600000001</c:v>
                </c:pt>
                <c:pt idx="510">
                  <c:v>250.92691600000001</c:v>
                </c:pt>
                <c:pt idx="511">
                  <c:v>250.92691600000001</c:v>
                </c:pt>
                <c:pt idx="512">
                  <c:v>250.92691600000001</c:v>
                </c:pt>
                <c:pt idx="513">
                  <c:v>250.92691600000001</c:v>
                </c:pt>
                <c:pt idx="514">
                  <c:v>250.92691600000001</c:v>
                </c:pt>
                <c:pt idx="515">
                  <c:v>250.92691600000001</c:v>
                </c:pt>
                <c:pt idx="516">
                  <c:v>250.92691600000001</c:v>
                </c:pt>
                <c:pt idx="517">
                  <c:v>282.15206599999999</c:v>
                </c:pt>
                <c:pt idx="518">
                  <c:v>282.15206599999999</c:v>
                </c:pt>
                <c:pt idx="519">
                  <c:v>282.15206599999999</c:v>
                </c:pt>
                <c:pt idx="520">
                  <c:v>282.15206599999999</c:v>
                </c:pt>
                <c:pt idx="521">
                  <c:v>282.15206599999999</c:v>
                </c:pt>
                <c:pt idx="522">
                  <c:v>282.15206599999999</c:v>
                </c:pt>
                <c:pt idx="523">
                  <c:v>311.396995</c:v>
                </c:pt>
                <c:pt idx="524">
                  <c:v>311.396995</c:v>
                </c:pt>
                <c:pt idx="525">
                  <c:v>318.59699499999999</c:v>
                </c:pt>
                <c:pt idx="526">
                  <c:v>318.59699499999999</c:v>
                </c:pt>
                <c:pt idx="527">
                  <c:v>318.59699499999999</c:v>
                </c:pt>
                <c:pt idx="528">
                  <c:v>318.59699499999999</c:v>
                </c:pt>
                <c:pt idx="529">
                  <c:v>318.59699499999999</c:v>
                </c:pt>
                <c:pt idx="530">
                  <c:v>360.05517099999997</c:v>
                </c:pt>
                <c:pt idx="531">
                  <c:v>360.05517099999997</c:v>
                </c:pt>
                <c:pt idx="532">
                  <c:v>360.05517099999997</c:v>
                </c:pt>
                <c:pt idx="533">
                  <c:v>360.05517099999997</c:v>
                </c:pt>
                <c:pt idx="534">
                  <c:v>360.05517099999997</c:v>
                </c:pt>
                <c:pt idx="535">
                  <c:v>344.43795599999999</c:v>
                </c:pt>
                <c:pt idx="536">
                  <c:v>344.43795599999999</c:v>
                </c:pt>
                <c:pt idx="537">
                  <c:v>344.43795599999999</c:v>
                </c:pt>
                <c:pt idx="538">
                  <c:v>344.43795599999999</c:v>
                </c:pt>
                <c:pt idx="539">
                  <c:v>344.43795599999999</c:v>
                </c:pt>
                <c:pt idx="540">
                  <c:v>364.821958</c:v>
                </c:pt>
                <c:pt idx="541">
                  <c:v>364.821958</c:v>
                </c:pt>
                <c:pt idx="542">
                  <c:v>364.821958</c:v>
                </c:pt>
                <c:pt idx="543">
                  <c:v>364.821958</c:v>
                </c:pt>
                <c:pt idx="544">
                  <c:v>364.821958</c:v>
                </c:pt>
                <c:pt idx="545">
                  <c:v>371.34048200000001</c:v>
                </c:pt>
                <c:pt idx="546">
                  <c:v>371.34048200000001</c:v>
                </c:pt>
                <c:pt idx="547">
                  <c:v>371.34048200000001</c:v>
                </c:pt>
                <c:pt idx="548">
                  <c:v>371.34048200000001</c:v>
                </c:pt>
                <c:pt idx="549">
                  <c:v>371.34048200000001</c:v>
                </c:pt>
                <c:pt idx="550">
                  <c:v>371.34048200000001</c:v>
                </c:pt>
                <c:pt idx="551">
                  <c:v>371.34048200000001</c:v>
                </c:pt>
                <c:pt idx="552">
                  <c:v>371.34048200000001</c:v>
                </c:pt>
                <c:pt idx="553">
                  <c:v>371.34048200000001</c:v>
                </c:pt>
                <c:pt idx="554">
                  <c:v>371.34048200000001</c:v>
                </c:pt>
                <c:pt idx="555">
                  <c:v>371.34048200000001</c:v>
                </c:pt>
                <c:pt idx="556">
                  <c:v>371.34048200000001</c:v>
                </c:pt>
                <c:pt idx="557">
                  <c:v>371.34048200000001</c:v>
                </c:pt>
                <c:pt idx="558">
                  <c:v>371.34048200000001</c:v>
                </c:pt>
                <c:pt idx="559">
                  <c:v>371.34048200000001</c:v>
                </c:pt>
                <c:pt idx="560">
                  <c:v>394.260107</c:v>
                </c:pt>
                <c:pt idx="561">
                  <c:v>394.260107</c:v>
                </c:pt>
                <c:pt idx="562">
                  <c:v>394.260107</c:v>
                </c:pt>
                <c:pt idx="563">
                  <c:v>394.260107</c:v>
                </c:pt>
                <c:pt idx="564">
                  <c:v>394.260107</c:v>
                </c:pt>
                <c:pt idx="565">
                  <c:v>474.58705099999997</c:v>
                </c:pt>
                <c:pt idx="566">
                  <c:v>474.58705099999997</c:v>
                </c:pt>
                <c:pt idx="567">
                  <c:v>474.58705099999997</c:v>
                </c:pt>
                <c:pt idx="568">
                  <c:v>474.58705099999997</c:v>
                </c:pt>
                <c:pt idx="569">
                  <c:v>474.58705099999997</c:v>
                </c:pt>
                <c:pt idx="570">
                  <c:v>356.28891399999998</c:v>
                </c:pt>
                <c:pt idx="571">
                  <c:v>356.28891399999998</c:v>
                </c:pt>
                <c:pt idx="572">
                  <c:v>356.28891399999998</c:v>
                </c:pt>
                <c:pt idx="573">
                  <c:v>356.28891399999998</c:v>
                </c:pt>
                <c:pt idx="574">
                  <c:v>356.28891399999998</c:v>
                </c:pt>
                <c:pt idx="575">
                  <c:v>351.90435500000001</c:v>
                </c:pt>
                <c:pt idx="576">
                  <c:v>351.90435500000001</c:v>
                </c:pt>
                <c:pt idx="577">
                  <c:v>351.90435500000001</c:v>
                </c:pt>
                <c:pt idx="578">
                  <c:v>351.90435500000001</c:v>
                </c:pt>
                <c:pt idx="579">
                  <c:v>351.90435500000001</c:v>
                </c:pt>
                <c:pt idx="580">
                  <c:v>352.851448</c:v>
                </c:pt>
                <c:pt idx="581">
                  <c:v>352.851448</c:v>
                </c:pt>
                <c:pt idx="582">
                  <c:v>352.851448</c:v>
                </c:pt>
                <c:pt idx="583">
                  <c:v>352.851448</c:v>
                </c:pt>
                <c:pt idx="584">
                  <c:v>352.851448</c:v>
                </c:pt>
                <c:pt idx="585">
                  <c:v>364.91041200000001</c:v>
                </c:pt>
                <c:pt idx="586">
                  <c:v>364.91041200000001</c:v>
                </c:pt>
                <c:pt idx="587">
                  <c:v>364.91041200000001</c:v>
                </c:pt>
                <c:pt idx="588">
                  <c:v>364.91041200000001</c:v>
                </c:pt>
                <c:pt idx="589">
                  <c:v>364.91041200000001</c:v>
                </c:pt>
                <c:pt idx="590">
                  <c:v>339.15041200000002</c:v>
                </c:pt>
                <c:pt idx="591">
                  <c:v>339.15041200000002</c:v>
                </c:pt>
                <c:pt idx="592">
                  <c:v>339.15041200000002</c:v>
                </c:pt>
                <c:pt idx="593">
                  <c:v>339.15041200000002</c:v>
                </c:pt>
                <c:pt idx="594">
                  <c:v>339.15041200000002</c:v>
                </c:pt>
                <c:pt idx="595">
                  <c:v>354.49352299999998</c:v>
                </c:pt>
                <c:pt idx="596">
                  <c:v>354.49352299999998</c:v>
                </c:pt>
                <c:pt idx="597">
                  <c:v>354.49352299999998</c:v>
                </c:pt>
                <c:pt idx="598">
                  <c:v>354.49352299999998</c:v>
                </c:pt>
                <c:pt idx="599">
                  <c:v>354.49352299999998</c:v>
                </c:pt>
                <c:pt idx="600">
                  <c:v>356.71574500000003</c:v>
                </c:pt>
                <c:pt idx="601">
                  <c:v>356.71574500000003</c:v>
                </c:pt>
                <c:pt idx="602">
                  <c:v>356.71574500000003</c:v>
                </c:pt>
                <c:pt idx="603">
                  <c:v>356.71574500000003</c:v>
                </c:pt>
                <c:pt idx="604">
                  <c:v>356.71574500000003</c:v>
                </c:pt>
                <c:pt idx="605">
                  <c:v>350.65226799999999</c:v>
                </c:pt>
                <c:pt idx="606">
                  <c:v>350.65226799999999</c:v>
                </c:pt>
                <c:pt idx="607">
                  <c:v>350.65226799999999</c:v>
                </c:pt>
                <c:pt idx="608">
                  <c:v>350.65226799999999</c:v>
                </c:pt>
                <c:pt idx="609">
                  <c:v>350.65226799999999</c:v>
                </c:pt>
                <c:pt idx="610">
                  <c:v>350.65226799999999</c:v>
                </c:pt>
                <c:pt idx="611">
                  <c:v>350.65226799999999</c:v>
                </c:pt>
                <c:pt idx="612">
                  <c:v>350.65226799999999</c:v>
                </c:pt>
                <c:pt idx="613">
                  <c:v>350.65226799999999</c:v>
                </c:pt>
                <c:pt idx="614">
                  <c:v>350.65226799999999</c:v>
                </c:pt>
                <c:pt idx="615">
                  <c:v>360.31211000000002</c:v>
                </c:pt>
                <c:pt idx="616">
                  <c:v>360.31211000000002</c:v>
                </c:pt>
                <c:pt idx="617">
                  <c:v>360.31211000000002</c:v>
                </c:pt>
                <c:pt idx="618">
                  <c:v>360.31211000000002</c:v>
                </c:pt>
                <c:pt idx="619">
                  <c:v>360.31211000000002</c:v>
                </c:pt>
                <c:pt idx="620">
                  <c:v>360.31211000000002</c:v>
                </c:pt>
                <c:pt idx="621">
                  <c:v>360.31211000000002</c:v>
                </c:pt>
                <c:pt idx="622">
                  <c:v>360.31211000000002</c:v>
                </c:pt>
                <c:pt idx="623">
                  <c:v>360.31211000000002</c:v>
                </c:pt>
                <c:pt idx="624">
                  <c:v>360.31211000000002</c:v>
                </c:pt>
                <c:pt idx="625">
                  <c:v>331.20030500000001</c:v>
                </c:pt>
                <c:pt idx="626">
                  <c:v>331.20030500000001</c:v>
                </c:pt>
                <c:pt idx="627">
                  <c:v>331.20030500000001</c:v>
                </c:pt>
                <c:pt idx="628">
                  <c:v>331.20030500000001</c:v>
                </c:pt>
                <c:pt idx="629">
                  <c:v>331.20030500000001</c:v>
                </c:pt>
                <c:pt idx="630">
                  <c:v>331.20030500000001</c:v>
                </c:pt>
                <c:pt idx="631">
                  <c:v>331.20030500000001</c:v>
                </c:pt>
                <c:pt idx="632">
                  <c:v>331.20030500000001</c:v>
                </c:pt>
                <c:pt idx="633">
                  <c:v>331.20030500000001</c:v>
                </c:pt>
                <c:pt idx="634">
                  <c:v>331.20030500000001</c:v>
                </c:pt>
                <c:pt idx="635">
                  <c:v>331.20030500000001</c:v>
                </c:pt>
                <c:pt idx="636">
                  <c:v>331.20030500000001</c:v>
                </c:pt>
                <c:pt idx="637">
                  <c:v>331.20030500000001</c:v>
                </c:pt>
                <c:pt idx="638">
                  <c:v>331.20030500000001</c:v>
                </c:pt>
                <c:pt idx="639">
                  <c:v>331.20030500000001</c:v>
                </c:pt>
                <c:pt idx="640">
                  <c:v>331.20030500000001</c:v>
                </c:pt>
                <c:pt idx="641">
                  <c:v>331.20030500000001</c:v>
                </c:pt>
                <c:pt idx="642">
                  <c:v>331.20030500000001</c:v>
                </c:pt>
                <c:pt idx="643">
                  <c:v>331.20030500000001</c:v>
                </c:pt>
                <c:pt idx="644">
                  <c:v>331.20030500000001</c:v>
                </c:pt>
                <c:pt idx="645">
                  <c:v>382.88939099999999</c:v>
                </c:pt>
                <c:pt idx="646">
                  <c:v>382.88939099999999</c:v>
                </c:pt>
                <c:pt idx="647">
                  <c:v>382.88939099999999</c:v>
                </c:pt>
                <c:pt idx="648">
                  <c:v>382.88939099999999</c:v>
                </c:pt>
                <c:pt idx="649">
                  <c:v>382.88939099999999</c:v>
                </c:pt>
                <c:pt idx="650">
                  <c:v>391.767313</c:v>
                </c:pt>
                <c:pt idx="651">
                  <c:v>391.767313</c:v>
                </c:pt>
                <c:pt idx="652">
                  <c:v>391.767313</c:v>
                </c:pt>
                <c:pt idx="653">
                  <c:v>391.767313</c:v>
                </c:pt>
                <c:pt idx="654">
                  <c:v>391.767313</c:v>
                </c:pt>
                <c:pt idx="655">
                  <c:v>391.767313</c:v>
                </c:pt>
                <c:pt idx="656">
                  <c:v>391.767313</c:v>
                </c:pt>
                <c:pt idx="657">
                  <c:v>391.767313</c:v>
                </c:pt>
                <c:pt idx="658">
                  <c:v>391.767313</c:v>
                </c:pt>
                <c:pt idx="659">
                  <c:v>391.767313</c:v>
                </c:pt>
                <c:pt idx="660">
                  <c:v>391.767313</c:v>
                </c:pt>
                <c:pt idx="661">
                  <c:v>391.767313</c:v>
                </c:pt>
                <c:pt idx="662">
                  <c:v>391.767313</c:v>
                </c:pt>
                <c:pt idx="663">
                  <c:v>391.767313</c:v>
                </c:pt>
                <c:pt idx="664">
                  <c:v>391.767313</c:v>
                </c:pt>
                <c:pt idx="665">
                  <c:v>408.20199700000001</c:v>
                </c:pt>
                <c:pt idx="666">
                  <c:v>408.20199700000001</c:v>
                </c:pt>
                <c:pt idx="667">
                  <c:v>408.20199700000001</c:v>
                </c:pt>
                <c:pt idx="668">
                  <c:v>408.20199700000001</c:v>
                </c:pt>
                <c:pt idx="669">
                  <c:v>408.20199700000001</c:v>
                </c:pt>
                <c:pt idx="670">
                  <c:v>383.79258800000002</c:v>
                </c:pt>
                <c:pt idx="671">
                  <c:v>383.79258800000002</c:v>
                </c:pt>
                <c:pt idx="672">
                  <c:v>383.79258800000002</c:v>
                </c:pt>
                <c:pt idx="673">
                  <c:v>383.79258800000002</c:v>
                </c:pt>
                <c:pt idx="674">
                  <c:v>383.79258800000002</c:v>
                </c:pt>
                <c:pt idx="675">
                  <c:v>383.79258800000002</c:v>
                </c:pt>
                <c:pt idx="676">
                  <c:v>383.79258800000002</c:v>
                </c:pt>
                <c:pt idx="677">
                  <c:v>383.79258800000002</c:v>
                </c:pt>
                <c:pt idx="678">
                  <c:v>383.79258800000002</c:v>
                </c:pt>
                <c:pt idx="679">
                  <c:v>383.79258800000002</c:v>
                </c:pt>
                <c:pt idx="680">
                  <c:v>383.79258800000002</c:v>
                </c:pt>
                <c:pt idx="681">
                  <c:v>383.79258800000002</c:v>
                </c:pt>
                <c:pt idx="682">
                  <c:v>383.79258800000002</c:v>
                </c:pt>
                <c:pt idx="683">
                  <c:v>383.79258800000002</c:v>
                </c:pt>
                <c:pt idx="684">
                  <c:v>383.79258800000002</c:v>
                </c:pt>
                <c:pt idx="685">
                  <c:v>391.29589399999998</c:v>
                </c:pt>
                <c:pt idx="686">
                  <c:v>391.29589399999998</c:v>
                </c:pt>
                <c:pt idx="687">
                  <c:v>391.29589399999998</c:v>
                </c:pt>
                <c:pt idx="688">
                  <c:v>391.29589399999998</c:v>
                </c:pt>
                <c:pt idx="689">
                  <c:v>391.29589399999998</c:v>
                </c:pt>
                <c:pt idx="690">
                  <c:v>391.29589399999998</c:v>
                </c:pt>
                <c:pt idx="691">
                  <c:v>391.29589399999998</c:v>
                </c:pt>
                <c:pt idx="692">
                  <c:v>391.29589399999998</c:v>
                </c:pt>
                <c:pt idx="693">
                  <c:v>391.29589399999998</c:v>
                </c:pt>
                <c:pt idx="694">
                  <c:v>391.29589399999998</c:v>
                </c:pt>
                <c:pt idx="695">
                  <c:v>391.29589399999998</c:v>
                </c:pt>
                <c:pt idx="696">
                  <c:v>391.29589399999998</c:v>
                </c:pt>
                <c:pt idx="697">
                  <c:v>391.29589399999998</c:v>
                </c:pt>
                <c:pt idx="698">
                  <c:v>391.29589399999998</c:v>
                </c:pt>
                <c:pt idx="699">
                  <c:v>391.29589399999998</c:v>
                </c:pt>
                <c:pt idx="700">
                  <c:v>361.69941799999998</c:v>
                </c:pt>
                <c:pt idx="701">
                  <c:v>361.69941799999998</c:v>
                </c:pt>
                <c:pt idx="702">
                  <c:v>361.69941799999998</c:v>
                </c:pt>
                <c:pt idx="703">
                  <c:v>361.69941799999998</c:v>
                </c:pt>
                <c:pt idx="704">
                  <c:v>361.69941799999998</c:v>
                </c:pt>
                <c:pt idx="705">
                  <c:v>361.69941799999998</c:v>
                </c:pt>
                <c:pt idx="706">
                  <c:v>361.69941799999998</c:v>
                </c:pt>
                <c:pt idx="707">
                  <c:v>361.69941799999998</c:v>
                </c:pt>
                <c:pt idx="708">
                  <c:v>361.69941799999998</c:v>
                </c:pt>
                <c:pt idx="709">
                  <c:v>361.69941799999998</c:v>
                </c:pt>
                <c:pt idx="710">
                  <c:v>361.69941799999998</c:v>
                </c:pt>
                <c:pt idx="711">
                  <c:v>361.69941799999998</c:v>
                </c:pt>
                <c:pt idx="712">
                  <c:v>361.69941799999998</c:v>
                </c:pt>
                <c:pt idx="713">
                  <c:v>361.69941799999998</c:v>
                </c:pt>
                <c:pt idx="714">
                  <c:v>361.69941799999998</c:v>
                </c:pt>
                <c:pt idx="715">
                  <c:v>359.932052</c:v>
                </c:pt>
                <c:pt idx="716">
                  <c:v>359.932052</c:v>
                </c:pt>
                <c:pt idx="717">
                  <c:v>359.932052</c:v>
                </c:pt>
                <c:pt idx="718">
                  <c:v>359.932052</c:v>
                </c:pt>
                <c:pt idx="719">
                  <c:v>359.932052</c:v>
                </c:pt>
                <c:pt idx="720">
                  <c:v>332.73330900000002</c:v>
                </c:pt>
                <c:pt idx="721">
                  <c:v>332.73330900000002</c:v>
                </c:pt>
                <c:pt idx="722">
                  <c:v>332.73330900000002</c:v>
                </c:pt>
                <c:pt idx="723">
                  <c:v>332.73330900000002</c:v>
                </c:pt>
                <c:pt idx="724">
                  <c:v>332.73330900000002</c:v>
                </c:pt>
                <c:pt idx="725">
                  <c:v>331.13367899999997</c:v>
                </c:pt>
                <c:pt idx="726">
                  <c:v>331.13367899999997</c:v>
                </c:pt>
                <c:pt idx="727">
                  <c:v>331.13367899999997</c:v>
                </c:pt>
                <c:pt idx="728">
                  <c:v>331.13367899999997</c:v>
                </c:pt>
                <c:pt idx="729">
                  <c:v>331.13367899999997</c:v>
                </c:pt>
                <c:pt idx="730">
                  <c:v>340.73146200000002</c:v>
                </c:pt>
                <c:pt idx="731">
                  <c:v>340.73146200000002</c:v>
                </c:pt>
                <c:pt idx="732">
                  <c:v>340.73146200000002</c:v>
                </c:pt>
                <c:pt idx="733">
                  <c:v>340.73146200000002</c:v>
                </c:pt>
                <c:pt idx="734">
                  <c:v>340.73146200000002</c:v>
                </c:pt>
                <c:pt idx="735">
                  <c:v>327.62854700000003</c:v>
                </c:pt>
                <c:pt idx="736">
                  <c:v>327.62854700000003</c:v>
                </c:pt>
                <c:pt idx="737">
                  <c:v>327.62854700000003</c:v>
                </c:pt>
                <c:pt idx="738">
                  <c:v>327.62854700000003</c:v>
                </c:pt>
                <c:pt idx="739">
                  <c:v>327.62854700000003</c:v>
                </c:pt>
                <c:pt idx="740">
                  <c:v>327.62854700000003</c:v>
                </c:pt>
                <c:pt idx="741">
                  <c:v>327.62854700000003</c:v>
                </c:pt>
                <c:pt idx="742">
                  <c:v>327.62854700000003</c:v>
                </c:pt>
                <c:pt idx="743">
                  <c:v>327.62854700000003</c:v>
                </c:pt>
                <c:pt idx="744">
                  <c:v>327.62854700000003</c:v>
                </c:pt>
                <c:pt idx="745">
                  <c:v>330.93741499999999</c:v>
                </c:pt>
                <c:pt idx="746">
                  <c:v>330.93741499999999</c:v>
                </c:pt>
                <c:pt idx="747">
                  <c:v>330.93741499999999</c:v>
                </c:pt>
                <c:pt idx="748">
                  <c:v>330.93741499999999</c:v>
                </c:pt>
                <c:pt idx="749">
                  <c:v>330.93741499999999</c:v>
                </c:pt>
                <c:pt idx="750">
                  <c:v>321.15201000000002</c:v>
                </c:pt>
                <c:pt idx="751">
                  <c:v>321.15201000000002</c:v>
                </c:pt>
                <c:pt idx="752">
                  <c:v>321.15201000000002</c:v>
                </c:pt>
                <c:pt idx="753">
                  <c:v>321.15201000000002</c:v>
                </c:pt>
                <c:pt idx="754">
                  <c:v>321.15201000000002</c:v>
                </c:pt>
                <c:pt idx="755">
                  <c:v>331.36739599999999</c:v>
                </c:pt>
                <c:pt idx="756">
                  <c:v>331.36739599999999</c:v>
                </c:pt>
                <c:pt idx="757">
                  <c:v>331.36739599999999</c:v>
                </c:pt>
                <c:pt idx="758">
                  <c:v>341.452586</c:v>
                </c:pt>
                <c:pt idx="759">
                  <c:v>341.452586</c:v>
                </c:pt>
                <c:pt idx="760">
                  <c:v>341.452586</c:v>
                </c:pt>
                <c:pt idx="761">
                  <c:v>372.72486300000003</c:v>
                </c:pt>
                <c:pt idx="762">
                  <c:v>372.72486300000003</c:v>
                </c:pt>
                <c:pt idx="763">
                  <c:v>372.72486300000003</c:v>
                </c:pt>
                <c:pt idx="764">
                  <c:v>372.72486300000003</c:v>
                </c:pt>
                <c:pt idx="765">
                  <c:v>372.72486300000003</c:v>
                </c:pt>
                <c:pt idx="766">
                  <c:v>372.72486300000003</c:v>
                </c:pt>
                <c:pt idx="767">
                  <c:v>372.72486300000003</c:v>
                </c:pt>
                <c:pt idx="768">
                  <c:v>372.72486300000003</c:v>
                </c:pt>
                <c:pt idx="769">
                  <c:v>372.72486300000003</c:v>
                </c:pt>
                <c:pt idx="770">
                  <c:v>372.72486300000003</c:v>
                </c:pt>
                <c:pt idx="771">
                  <c:v>405.815</c:v>
                </c:pt>
                <c:pt idx="772">
                  <c:v>405.815</c:v>
                </c:pt>
                <c:pt idx="773">
                  <c:v>405.815</c:v>
                </c:pt>
                <c:pt idx="774">
                  <c:v>405.815</c:v>
                </c:pt>
                <c:pt idx="775">
                  <c:v>405.815</c:v>
                </c:pt>
                <c:pt idx="776">
                  <c:v>406.35186800000002</c:v>
                </c:pt>
                <c:pt idx="777">
                  <c:v>406.35186800000002</c:v>
                </c:pt>
                <c:pt idx="778">
                  <c:v>406.35186800000002</c:v>
                </c:pt>
                <c:pt idx="779">
                  <c:v>406.35186800000002</c:v>
                </c:pt>
                <c:pt idx="780">
                  <c:v>406.35186800000002</c:v>
                </c:pt>
                <c:pt idx="781">
                  <c:v>406.35186800000002</c:v>
                </c:pt>
                <c:pt idx="782">
                  <c:v>406.35186800000002</c:v>
                </c:pt>
                <c:pt idx="783">
                  <c:v>406.35186800000002</c:v>
                </c:pt>
                <c:pt idx="784">
                  <c:v>411.97814199999999</c:v>
                </c:pt>
                <c:pt idx="785">
                  <c:v>411.97814199999999</c:v>
                </c:pt>
                <c:pt idx="786">
                  <c:v>411.97814199999999</c:v>
                </c:pt>
                <c:pt idx="787">
                  <c:v>411.97814199999999</c:v>
                </c:pt>
                <c:pt idx="788">
                  <c:v>411.97814199999999</c:v>
                </c:pt>
                <c:pt idx="789">
                  <c:v>432.141076</c:v>
                </c:pt>
                <c:pt idx="790">
                  <c:v>432.141076</c:v>
                </c:pt>
                <c:pt idx="791">
                  <c:v>432.141076</c:v>
                </c:pt>
                <c:pt idx="792">
                  <c:v>432.141076</c:v>
                </c:pt>
                <c:pt idx="793">
                  <c:v>432.141076</c:v>
                </c:pt>
                <c:pt idx="794">
                  <c:v>434.52507700000001</c:v>
                </c:pt>
                <c:pt idx="795">
                  <c:v>434.52507700000001</c:v>
                </c:pt>
                <c:pt idx="796">
                  <c:v>434.52507700000001</c:v>
                </c:pt>
                <c:pt idx="797">
                  <c:v>434.52507700000001</c:v>
                </c:pt>
                <c:pt idx="798">
                  <c:v>434.52507700000001</c:v>
                </c:pt>
                <c:pt idx="799">
                  <c:v>434.52507700000001</c:v>
                </c:pt>
                <c:pt idx="800">
                  <c:v>434.52507700000001</c:v>
                </c:pt>
                <c:pt idx="801">
                  <c:v>434.52507700000001</c:v>
                </c:pt>
                <c:pt idx="802">
                  <c:v>435.52507700000001</c:v>
                </c:pt>
                <c:pt idx="803">
                  <c:v>436.52507700000001</c:v>
                </c:pt>
                <c:pt idx="804">
                  <c:v>437.52507700000001</c:v>
                </c:pt>
                <c:pt idx="805">
                  <c:v>438.52507700000001</c:v>
                </c:pt>
                <c:pt idx="806">
                  <c:v>438.52507700000001</c:v>
                </c:pt>
                <c:pt idx="807">
                  <c:v>438.52507700000001</c:v>
                </c:pt>
                <c:pt idx="808">
                  <c:v>438.52507700000001</c:v>
                </c:pt>
                <c:pt idx="809">
                  <c:v>419.791721</c:v>
                </c:pt>
                <c:pt idx="810">
                  <c:v>419.791721</c:v>
                </c:pt>
                <c:pt idx="811">
                  <c:v>419.791721</c:v>
                </c:pt>
                <c:pt idx="812">
                  <c:v>419.791721</c:v>
                </c:pt>
                <c:pt idx="813">
                  <c:v>419.791721</c:v>
                </c:pt>
                <c:pt idx="814">
                  <c:v>409.64006999999998</c:v>
                </c:pt>
                <c:pt idx="815">
                  <c:v>409.64006999999998</c:v>
                </c:pt>
                <c:pt idx="816">
                  <c:v>409.64006999999998</c:v>
                </c:pt>
                <c:pt idx="817">
                  <c:v>409.64006999999998</c:v>
                </c:pt>
                <c:pt idx="818">
                  <c:v>409.64006999999998</c:v>
                </c:pt>
                <c:pt idx="819">
                  <c:v>409.64006999999998</c:v>
                </c:pt>
                <c:pt idx="820">
                  <c:v>409.64006999999998</c:v>
                </c:pt>
                <c:pt idx="821">
                  <c:v>409.64006999999998</c:v>
                </c:pt>
                <c:pt idx="822">
                  <c:v>409.64006999999998</c:v>
                </c:pt>
                <c:pt idx="823">
                  <c:v>409.64006999999998</c:v>
                </c:pt>
                <c:pt idx="824">
                  <c:v>409.64006999999998</c:v>
                </c:pt>
                <c:pt idx="825">
                  <c:v>409.64006999999998</c:v>
                </c:pt>
                <c:pt idx="826">
                  <c:v>409.64006999999998</c:v>
                </c:pt>
                <c:pt idx="827">
                  <c:v>409.64006999999998</c:v>
                </c:pt>
                <c:pt idx="828">
                  <c:v>409.64006999999998</c:v>
                </c:pt>
                <c:pt idx="829">
                  <c:v>396.608994</c:v>
                </c:pt>
                <c:pt idx="830">
                  <c:v>396.608994</c:v>
                </c:pt>
                <c:pt idx="831">
                  <c:v>396.608994</c:v>
                </c:pt>
                <c:pt idx="832">
                  <c:v>396.608994</c:v>
                </c:pt>
                <c:pt idx="833">
                  <c:v>396.608994</c:v>
                </c:pt>
                <c:pt idx="834">
                  <c:v>395.40992799999998</c:v>
                </c:pt>
                <c:pt idx="835">
                  <c:v>395.40992799999998</c:v>
                </c:pt>
                <c:pt idx="836">
                  <c:v>395.29620999999997</c:v>
                </c:pt>
                <c:pt idx="837">
                  <c:v>395.29620999999997</c:v>
                </c:pt>
                <c:pt idx="838">
                  <c:v>393.25309600000003</c:v>
                </c:pt>
                <c:pt idx="839">
                  <c:v>393.25309600000003</c:v>
                </c:pt>
                <c:pt idx="840">
                  <c:v>393.25309600000003</c:v>
                </c:pt>
                <c:pt idx="841">
                  <c:v>393.25309600000003</c:v>
                </c:pt>
                <c:pt idx="842">
                  <c:v>393.25309600000003</c:v>
                </c:pt>
                <c:pt idx="843">
                  <c:v>398.63169499999998</c:v>
                </c:pt>
                <c:pt idx="844">
                  <c:v>398.63169499999998</c:v>
                </c:pt>
                <c:pt idx="845">
                  <c:v>398.63169499999998</c:v>
                </c:pt>
                <c:pt idx="846">
                  <c:v>398.63169499999998</c:v>
                </c:pt>
                <c:pt idx="847">
                  <c:v>398.63169499999998</c:v>
                </c:pt>
                <c:pt idx="848">
                  <c:v>390.56379600000002</c:v>
                </c:pt>
                <c:pt idx="849">
                  <c:v>390.56379600000002</c:v>
                </c:pt>
                <c:pt idx="850">
                  <c:v>390.56379600000002</c:v>
                </c:pt>
                <c:pt idx="851">
                  <c:v>390.56379600000002</c:v>
                </c:pt>
                <c:pt idx="852">
                  <c:v>390.56379600000002</c:v>
                </c:pt>
                <c:pt idx="853">
                  <c:v>390.56379600000002</c:v>
                </c:pt>
                <c:pt idx="854">
                  <c:v>390.56379600000002</c:v>
                </c:pt>
                <c:pt idx="855">
                  <c:v>390.56379600000002</c:v>
                </c:pt>
                <c:pt idx="856">
                  <c:v>390.56379600000002</c:v>
                </c:pt>
                <c:pt idx="857">
                  <c:v>390.56379600000002</c:v>
                </c:pt>
                <c:pt idx="858">
                  <c:v>388.62973599999998</c:v>
                </c:pt>
                <c:pt idx="859">
                  <c:v>388.62973599999998</c:v>
                </c:pt>
                <c:pt idx="860">
                  <c:v>388.62973599999998</c:v>
                </c:pt>
                <c:pt idx="861">
                  <c:v>388.62973599999998</c:v>
                </c:pt>
                <c:pt idx="862">
                  <c:v>388.62973599999998</c:v>
                </c:pt>
                <c:pt idx="863">
                  <c:v>387.21</c:v>
                </c:pt>
                <c:pt idx="864">
                  <c:v>387.21</c:v>
                </c:pt>
                <c:pt idx="865">
                  <c:v>387.21</c:v>
                </c:pt>
                <c:pt idx="866">
                  <c:v>387.21345200000002</c:v>
                </c:pt>
                <c:pt idx="867">
                  <c:v>387.21345200000002</c:v>
                </c:pt>
                <c:pt idx="868">
                  <c:v>389.33787799999999</c:v>
                </c:pt>
                <c:pt idx="869">
                  <c:v>389.33787799999999</c:v>
                </c:pt>
                <c:pt idx="870">
                  <c:v>389.33787799999999</c:v>
                </c:pt>
                <c:pt idx="871">
                  <c:v>389.33787799999999</c:v>
                </c:pt>
                <c:pt idx="872">
                  <c:v>389.33787799999999</c:v>
                </c:pt>
                <c:pt idx="873">
                  <c:v>389.33787799999999</c:v>
                </c:pt>
                <c:pt idx="874">
                  <c:v>389.33787799999999</c:v>
                </c:pt>
                <c:pt idx="875">
                  <c:v>389.33787799999999</c:v>
                </c:pt>
                <c:pt idx="876">
                  <c:v>389.33787799999999</c:v>
                </c:pt>
                <c:pt idx="877">
                  <c:v>389.33787799999999</c:v>
                </c:pt>
                <c:pt idx="878">
                  <c:v>382.96460000000002</c:v>
                </c:pt>
                <c:pt idx="879">
                  <c:v>382.96460000000002</c:v>
                </c:pt>
                <c:pt idx="880">
                  <c:v>382.96460000000002</c:v>
                </c:pt>
                <c:pt idx="881">
                  <c:v>382.96460000000002</c:v>
                </c:pt>
                <c:pt idx="882">
                  <c:v>365.542304</c:v>
                </c:pt>
                <c:pt idx="883">
                  <c:v>365.542304</c:v>
                </c:pt>
                <c:pt idx="884">
                  <c:v>365.542304</c:v>
                </c:pt>
                <c:pt idx="885">
                  <c:v>365.542304</c:v>
                </c:pt>
                <c:pt idx="886">
                  <c:v>365.542304</c:v>
                </c:pt>
                <c:pt idx="887">
                  <c:v>365.542304</c:v>
                </c:pt>
                <c:pt idx="888">
                  <c:v>365.542304</c:v>
                </c:pt>
                <c:pt idx="889">
                  <c:v>365.542304</c:v>
                </c:pt>
                <c:pt idx="890">
                  <c:v>365.542304</c:v>
                </c:pt>
                <c:pt idx="891">
                  <c:v>365.542304</c:v>
                </c:pt>
                <c:pt idx="892">
                  <c:v>363.50858599999998</c:v>
                </c:pt>
                <c:pt idx="893">
                  <c:v>363.50858599999998</c:v>
                </c:pt>
                <c:pt idx="894">
                  <c:v>363.50858599999998</c:v>
                </c:pt>
                <c:pt idx="895">
                  <c:v>363.50858599999998</c:v>
                </c:pt>
                <c:pt idx="896">
                  <c:v>363.50858599999998</c:v>
                </c:pt>
                <c:pt idx="897">
                  <c:v>363.50858599999998</c:v>
                </c:pt>
                <c:pt idx="898">
                  <c:v>363.50858599999998</c:v>
                </c:pt>
                <c:pt idx="899">
                  <c:v>363.50858599999998</c:v>
                </c:pt>
                <c:pt idx="900">
                  <c:v>363.50858599999998</c:v>
                </c:pt>
                <c:pt idx="901">
                  <c:v>363.50858599999998</c:v>
                </c:pt>
                <c:pt idx="902">
                  <c:v>368.19465400000001</c:v>
                </c:pt>
                <c:pt idx="903">
                  <c:v>368.19465400000001</c:v>
                </c:pt>
                <c:pt idx="904">
                  <c:v>368.19465400000001</c:v>
                </c:pt>
                <c:pt idx="905">
                  <c:v>368.19465400000001</c:v>
                </c:pt>
                <c:pt idx="906">
                  <c:v>368.19465400000001</c:v>
                </c:pt>
                <c:pt idx="907">
                  <c:v>368.19465400000001</c:v>
                </c:pt>
                <c:pt idx="908">
                  <c:v>368.19465400000001</c:v>
                </c:pt>
                <c:pt idx="909">
                  <c:v>368.19465400000001</c:v>
                </c:pt>
                <c:pt idx="910">
                  <c:v>368.19465400000001</c:v>
                </c:pt>
                <c:pt idx="911">
                  <c:v>368.19465400000001</c:v>
                </c:pt>
                <c:pt idx="912">
                  <c:v>368.19465400000001</c:v>
                </c:pt>
                <c:pt idx="913">
                  <c:v>368.19465400000001</c:v>
                </c:pt>
                <c:pt idx="914">
                  <c:v>368.19465400000001</c:v>
                </c:pt>
                <c:pt idx="915">
                  <c:v>368.19465400000001</c:v>
                </c:pt>
                <c:pt idx="916">
                  <c:v>343.88347800000003</c:v>
                </c:pt>
                <c:pt idx="917">
                  <c:v>343.88347800000003</c:v>
                </c:pt>
                <c:pt idx="918">
                  <c:v>343.88347800000003</c:v>
                </c:pt>
                <c:pt idx="919">
                  <c:v>343.88347800000003</c:v>
                </c:pt>
                <c:pt idx="920">
                  <c:v>343.88347800000003</c:v>
                </c:pt>
                <c:pt idx="921">
                  <c:v>329.91778299999999</c:v>
                </c:pt>
                <c:pt idx="922">
                  <c:v>329.91778299999999</c:v>
                </c:pt>
                <c:pt idx="923">
                  <c:v>329.91778299999999</c:v>
                </c:pt>
                <c:pt idx="924">
                  <c:v>329.91778299999999</c:v>
                </c:pt>
                <c:pt idx="925">
                  <c:v>329.91778299999999</c:v>
                </c:pt>
                <c:pt idx="926">
                  <c:v>329.91778299999999</c:v>
                </c:pt>
                <c:pt idx="927">
                  <c:v>329.91778299999999</c:v>
                </c:pt>
                <c:pt idx="928">
                  <c:v>329.91778299999999</c:v>
                </c:pt>
                <c:pt idx="929">
                  <c:v>329.91778299999999</c:v>
                </c:pt>
                <c:pt idx="930">
                  <c:v>329.91778299999999</c:v>
                </c:pt>
                <c:pt idx="931">
                  <c:v>329.91778299999999</c:v>
                </c:pt>
                <c:pt idx="932">
                  <c:v>329.91778299999999</c:v>
                </c:pt>
                <c:pt idx="933">
                  <c:v>329.91778299999999</c:v>
                </c:pt>
                <c:pt idx="934">
                  <c:v>329.91778299999999</c:v>
                </c:pt>
                <c:pt idx="935">
                  <c:v>329.91778299999999</c:v>
                </c:pt>
                <c:pt idx="936">
                  <c:v>329.91778299999999</c:v>
                </c:pt>
                <c:pt idx="937">
                  <c:v>329.91778299999999</c:v>
                </c:pt>
                <c:pt idx="938">
                  <c:v>329.91778299999999</c:v>
                </c:pt>
                <c:pt idx="939">
                  <c:v>329.91778299999999</c:v>
                </c:pt>
                <c:pt idx="940">
                  <c:v>329.91778299999999</c:v>
                </c:pt>
                <c:pt idx="941">
                  <c:v>329.91778299999999</c:v>
                </c:pt>
                <c:pt idx="942">
                  <c:v>329.91778299999999</c:v>
                </c:pt>
                <c:pt idx="943">
                  <c:v>329.91778299999999</c:v>
                </c:pt>
                <c:pt idx="944">
                  <c:v>324.28583200000003</c:v>
                </c:pt>
                <c:pt idx="945">
                  <c:v>324.28583200000003</c:v>
                </c:pt>
                <c:pt idx="946">
                  <c:v>324.28583200000003</c:v>
                </c:pt>
                <c:pt idx="947">
                  <c:v>324.28583200000003</c:v>
                </c:pt>
                <c:pt idx="948">
                  <c:v>324.28583200000003</c:v>
                </c:pt>
                <c:pt idx="949">
                  <c:v>324.28583200000003</c:v>
                </c:pt>
                <c:pt idx="950">
                  <c:v>324.28583200000003</c:v>
                </c:pt>
                <c:pt idx="951">
                  <c:v>324.28583200000003</c:v>
                </c:pt>
                <c:pt idx="952">
                  <c:v>324.28583200000003</c:v>
                </c:pt>
                <c:pt idx="953">
                  <c:v>324.28583200000003</c:v>
                </c:pt>
                <c:pt idx="954">
                  <c:v>324.28583200000003</c:v>
                </c:pt>
                <c:pt idx="955">
                  <c:v>324.28583200000003</c:v>
                </c:pt>
                <c:pt idx="956">
                  <c:v>324.28583200000003</c:v>
                </c:pt>
                <c:pt idx="957">
                  <c:v>324.28583200000003</c:v>
                </c:pt>
                <c:pt idx="958">
                  <c:v>324.28583200000003</c:v>
                </c:pt>
                <c:pt idx="959">
                  <c:v>324.28583200000003</c:v>
                </c:pt>
                <c:pt idx="960">
                  <c:v>324.28583200000003</c:v>
                </c:pt>
                <c:pt idx="961">
                  <c:v>324.28583200000003</c:v>
                </c:pt>
                <c:pt idx="962">
                  <c:v>324.28583200000003</c:v>
                </c:pt>
                <c:pt idx="963">
                  <c:v>324.28583200000003</c:v>
                </c:pt>
                <c:pt idx="964">
                  <c:v>324.28583200000003</c:v>
                </c:pt>
                <c:pt idx="965">
                  <c:v>324.37982</c:v>
                </c:pt>
                <c:pt idx="966">
                  <c:v>324.37982</c:v>
                </c:pt>
                <c:pt idx="967">
                  <c:v>324.37982</c:v>
                </c:pt>
                <c:pt idx="968">
                  <c:v>324.37982</c:v>
                </c:pt>
                <c:pt idx="969">
                  <c:v>324.37982</c:v>
                </c:pt>
                <c:pt idx="970">
                  <c:v>324.37982</c:v>
                </c:pt>
                <c:pt idx="971">
                  <c:v>324.37982</c:v>
                </c:pt>
                <c:pt idx="972">
                  <c:v>324.37982</c:v>
                </c:pt>
                <c:pt idx="973">
                  <c:v>324.37982</c:v>
                </c:pt>
                <c:pt idx="974">
                  <c:v>324.37982</c:v>
                </c:pt>
                <c:pt idx="975">
                  <c:v>324.37982</c:v>
                </c:pt>
                <c:pt idx="976">
                  <c:v>324.37982</c:v>
                </c:pt>
                <c:pt idx="977">
                  <c:v>324.37982</c:v>
                </c:pt>
                <c:pt idx="978">
                  <c:v>324.37982</c:v>
                </c:pt>
                <c:pt idx="979">
                  <c:v>324.37982</c:v>
                </c:pt>
                <c:pt idx="980">
                  <c:v>324.37982</c:v>
                </c:pt>
                <c:pt idx="981">
                  <c:v>324.37982</c:v>
                </c:pt>
                <c:pt idx="982">
                  <c:v>324.37982</c:v>
                </c:pt>
                <c:pt idx="983">
                  <c:v>324.37982</c:v>
                </c:pt>
                <c:pt idx="984">
                  <c:v>331.97929499999998</c:v>
                </c:pt>
                <c:pt idx="985">
                  <c:v>331.97929499999998</c:v>
                </c:pt>
                <c:pt idx="986">
                  <c:v>331.97929499999998</c:v>
                </c:pt>
                <c:pt idx="987">
                  <c:v>331.97929499999998</c:v>
                </c:pt>
                <c:pt idx="988">
                  <c:v>331.97929499999998</c:v>
                </c:pt>
                <c:pt idx="989">
                  <c:v>331.97929499999998</c:v>
                </c:pt>
                <c:pt idx="990">
                  <c:v>331.97929499999998</c:v>
                </c:pt>
                <c:pt idx="991">
                  <c:v>331.97929499999998</c:v>
                </c:pt>
                <c:pt idx="992">
                  <c:v>331.97929499999998</c:v>
                </c:pt>
                <c:pt idx="993">
                  <c:v>331.97929499999998</c:v>
                </c:pt>
                <c:pt idx="994">
                  <c:v>331.97929499999998</c:v>
                </c:pt>
                <c:pt idx="995">
                  <c:v>331.97929499999998</c:v>
                </c:pt>
                <c:pt idx="996">
                  <c:v>331.97929499999998</c:v>
                </c:pt>
                <c:pt idx="997">
                  <c:v>331.97929499999998</c:v>
                </c:pt>
                <c:pt idx="998">
                  <c:v>331.97929499999998</c:v>
                </c:pt>
                <c:pt idx="999">
                  <c:v>331.97929499999998</c:v>
                </c:pt>
                <c:pt idx="1000">
                  <c:v>331.97929499999998</c:v>
                </c:pt>
                <c:pt idx="1001">
                  <c:v>331.97929499999998</c:v>
                </c:pt>
                <c:pt idx="1002">
                  <c:v>331.97929499999998</c:v>
                </c:pt>
                <c:pt idx="1003">
                  <c:v>331.97929499999998</c:v>
                </c:pt>
                <c:pt idx="1004">
                  <c:v>331.97929499999998</c:v>
                </c:pt>
                <c:pt idx="1005">
                  <c:v>295.77</c:v>
                </c:pt>
                <c:pt idx="1006">
                  <c:v>295.77</c:v>
                </c:pt>
                <c:pt idx="1007">
                  <c:v>295.77</c:v>
                </c:pt>
                <c:pt idx="1008">
                  <c:v>295.77</c:v>
                </c:pt>
                <c:pt idx="1009">
                  <c:v>295.76880299999999</c:v>
                </c:pt>
                <c:pt idx="1010">
                  <c:v>295.76880299999999</c:v>
                </c:pt>
                <c:pt idx="1011">
                  <c:v>295.76880299999999</c:v>
                </c:pt>
                <c:pt idx="1012">
                  <c:v>295.76880299999999</c:v>
                </c:pt>
                <c:pt idx="1013">
                  <c:v>295.76880299999999</c:v>
                </c:pt>
                <c:pt idx="1014">
                  <c:v>295.76880299999999</c:v>
                </c:pt>
                <c:pt idx="1015">
                  <c:v>295.76880299999999</c:v>
                </c:pt>
                <c:pt idx="1016">
                  <c:v>295.76880299999999</c:v>
                </c:pt>
                <c:pt idx="1017">
                  <c:v>295.76880299999999</c:v>
                </c:pt>
                <c:pt idx="1018">
                  <c:v>295.76880299999999</c:v>
                </c:pt>
                <c:pt idx="1019">
                  <c:v>295.76880299999999</c:v>
                </c:pt>
                <c:pt idx="1020">
                  <c:v>295.76880299999999</c:v>
                </c:pt>
                <c:pt idx="1021">
                  <c:v>295.76880299999999</c:v>
                </c:pt>
                <c:pt idx="1022">
                  <c:v>295.76880299999999</c:v>
                </c:pt>
                <c:pt idx="1023">
                  <c:v>295.76880299999999</c:v>
                </c:pt>
                <c:pt idx="1024">
                  <c:v>295.76880299999999</c:v>
                </c:pt>
                <c:pt idx="1025">
                  <c:v>301.52054900000002</c:v>
                </c:pt>
                <c:pt idx="1026">
                  <c:v>301.52054900000002</c:v>
                </c:pt>
                <c:pt idx="1027">
                  <c:v>301.52054900000002</c:v>
                </c:pt>
                <c:pt idx="1028">
                  <c:v>301.52054900000002</c:v>
                </c:pt>
                <c:pt idx="1029">
                  <c:v>301.52054900000002</c:v>
                </c:pt>
                <c:pt idx="1030">
                  <c:v>301.52054900000002</c:v>
                </c:pt>
                <c:pt idx="1031">
                  <c:v>301.52054900000002</c:v>
                </c:pt>
                <c:pt idx="1032">
                  <c:v>301.52054900000002</c:v>
                </c:pt>
                <c:pt idx="1033">
                  <c:v>301.52054900000002</c:v>
                </c:pt>
                <c:pt idx="1034">
                  <c:v>301.52054900000002</c:v>
                </c:pt>
                <c:pt idx="1035">
                  <c:v>301.52054900000002</c:v>
                </c:pt>
                <c:pt idx="1036">
                  <c:v>301.52054900000002</c:v>
                </c:pt>
                <c:pt idx="1037">
                  <c:v>301.52054900000002</c:v>
                </c:pt>
                <c:pt idx="1038">
                  <c:v>301.52054900000002</c:v>
                </c:pt>
                <c:pt idx="1039">
                  <c:v>301.52054900000002</c:v>
                </c:pt>
                <c:pt idx="1040">
                  <c:v>301.52054900000002</c:v>
                </c:pt>
                <c:pt idx="1041">
                  <c:v>301.52054900000002</c:v>
                </c:pt>
                <c:pt idx="1042">
                  <c:v>301.52054900000002</c:v>
                </c:pt>
                <c:pt idx="1043">
                  <c:v>301.52054900000002</c:v>
                </c:pt>
                <c:pt idx="1044">
                  <c:v>301.52054900000002</c:v>
                </c:pt>
                <c:pt idx="1045">
                  <c:v>301.52054900000002</c:v>
                </c:pt>
                <c:pt idx="1046">
                  <c:v>274.76083299999999</c:v>
                </c:pt>
                <c:pt idx="1047">
                  <c:v>274.76083299999999</c:v>
                </c:pt>
                <c:pt idx="1048">
                  <c:v>274.76083299999999</c:v>
                </c:pt>
                <c:pt idx="1049">
                  <c:v>274.76083299999999</c:v>
                </c:pt>
                <c:pt idx="1050">
                  <c:v>274.76083299999999</c:v>
                </c:pt>
                <c:pt idx="1051">
                  <c:v>274.76083299999999</c:v>
                </c:pt>
                <c:pt idx="1052">
                  <c:v>274.76083299999999</c:v>
                </c:pt>
                <c:pt idx="1053">
                  <c:v>274.76083299999999</c:v>
                </c:pt>
                <c:pt idx="1054">
                  <c:v>274.76083299999999</c:v>
                </c:pt>
                <c:pt idx="1055">
                  <c:v>274.76083299999999</c:v>
                </c:pt>
                <c:pt idx="1056">
                  <c:v>274.76083299999999</c:v>
                </c:pt>
                <c:pt idx="1057">
                  <c:v>274.76083299999999</c:v>
                </c:pt>
                <c:pt idx="1058">
                  <c:v>274.76083299999999</c:v>
                </c:pt>
                <c:pt idx="1059">
                  <c:v>274.76083299999999</c:v>
                </c:pt>
                <c:pt idx="1060">
                  <c:v>274.76083299999999</c:v>
                </c:pt>
                <c:pt idx="1061">
                  <c:v>274.76083299999999</c:v>
                </c:pt>
                <c:pt idx="1062">
                  <c:v>274.76083299999999</c:v>
                </c:pt>
                <c:pt idx="1063">
                  <c:v>274.76083299999999</c:v>
                </c:pt>
                <c:pt idx="1064">
                  <c:v>274.76083299999999</c:v>
                </c:pt>
                <c:pt idx="1065">
                  <c:v>274.76083299999999</c:v>
                </c:pt>
                <c:pt idx="1066">
                  <c:v>274.76083299999999</c:v>
                </c:pt>
                <c:pt idx="1067">
                  <c:v>276.19841400000001</c:v>
                </c:pt>
                <c:pt idx="1068">
                  <c:v>276.19841400000001</c:v>
                </c:pt>
                <c:pt idx="1069">
                  <c:v>276.19841400000001</c:v>
                </c:pt>
                <c:pt idx="1070">
                  <c:v>276.19841400000001</c:v>
                </c:pt>
                <c:pt idx="1071">
                  <c:v>276.19841400000001</c:v>
                </c:pt>
                <c:pt idx="1072">
                  <c:v>276.19841400000001</c:v>
                </c:pt>
                <c:pt idx="1073">
                  <c:v>276.19841400000001</c:v>
                </c:pt>
                <c:pt idx="1074">
                  <c:v>276.19841400000001</c:v>
                </c:pt>
                <c:pt idx="1075">
                  <c:v>276.19841400000001</c:v>
                </c:pt>
                <c:pt idx="1076">
                  <c:v>276.19841400000001</c:v>
                </c:pt>
                <c:pt idx="1077">
                  <c:v>276.19841400000001</c:v>
                </c:pt>
                <c:pt idx="1078">
                  <c:v>276.19841400000001</c:v>
                </c:pt>
                <c:pt idx="1079">
                  <c:v>276.19841400000001</c:v>
                </c:pt>
                <c:pt idx="1080">
                  <c:v>276.19841400000001</c:v>
                </c:pt>
                <c:pt idx="1081">
                  <c:v>276.19841400000001</c:v>
                </c:pt>
                <c:pt idx="1082">
                  <c:v>276.19841400000001</c:v>
                </c:pt>
                <c:pt idx="1083">
                  <c:v>276.19841400000001</c:v>
                </c:pt>
                <c:pt idx="1084">
                  <c:v>276.19841400000001</c:v>
                </c:pt>
                <c:pt idx="1085">
                  <c:v>276.19841400000001</c:v>
                </c:pt>
                <c:pt idx="1086">
                  <c:v>276.19841400000001</c:v>
                </c:pt>
                <c:pt idx="1087">
                  <c:v>304.91227500000002</c:v>
                </c:pt>
                <c:pt idx="1088">
                  <c:v>304.91227500000002</c:v>
                </c:pt>
                <c:pt idx="1089">
                  <c:v>304.91227500000002</c:v>
                </c:pt>
                <c:pt idx="1090">
                  <c:v>304.91227500000002</c:v>
                </c:pt>
                <c:pt idx="1091">
                  <c:v>304.91227500000002</c:v>
                </c:pt>
                <c:pt idx="1092">
                  <c:v>304.91227500000002</c:v>
                </c:pt>
                <c:pt idx="1093">
                  <c:v>304.91227500000002</c:v>
                </c:pt>
                <c:pt idx="1094">
                  <c:v>304.91227500000002</c:v>
                </c:pt>
                <c:pt idx="1095">
                  <c:v>304.91227500000002</c:v>
                </c:pt>
                <c:pt idx="1096">
                  <c:v>304.91227500000002</c:v>
                </c:pt>
                <c:pt idx="1097">
                  <c:v>304.91227500000002</c:v>
                </c:pt>
                <c:pt idx="1098">
                  <c:v>304.91227500000002</c:v>
                </c:pt>
                <c:pt idx="1099">
                  <c:v>304.91227500000002</c:v>
                </c:pt>
                <c:pt idx="1100">
                  <c:v>304.91227500000002</c:v>
                </c:pt>
                <c:pt idx="1101">
                  <c:v>304.91227500000002</c:v>
                </c:pt>
                <c:pt idx="1102">
                  <c:v>304.91227500000002</c:v>
                </c:pt>
                <c:pt idx="1103">
                  <c:v>304.91227500000002</c:v>
                </c:pt>
                <c:pt idx="1104">
                  <c:v>304.91227500000002</c:v>
                </c:pt>
                <c:pt idx="1105">
                  <c:v>304.91227500000002</c:v>
                </c:pt>
                <c:pt idx="1106">
                  <c:v>304.91227500000002</c:v>
                </c:pt>
                <c:pt idx="1107">
                  <c:v>304.91227500000002</c:v>
                </c:pt>
                <c:pt idx="1108">
                  <c:v>304.91227500000002</c:v>
                </c:pt>
                <c:pt idx="1109">
                  <c:v>271.54260199999999</c:v>
                </c:pt>
                <c:pt idx="1110">
                  <c:v>271.54260199999999</c:v>
                </c:pt>
                <c:pt idx="1111">
                  <c:v>271.54260199999999</c:v>
                </c:pt>
                <c:pt idx="1112">
                  <c:v>271.54260199999999</c:v>
                </c:pt>
                <c:pt idx="1113">
                  <c:v>271.54260199999999</c:v>
                </c:pt>
                <c:pt idx="1114">
                  <c:v>271.54260199999999</c:v>
                </c:pt>
                <c:pt idx="1115">
                  <c:v>271.54260199999999</c:v>
                </c:pt>
                <c:pt idx="1116">
                  <c:v>271.54260199999999</c:v>
                </c:pt>
                <c:pt idx="1117">
                  <c:v>271.54260199999999</c:v>
                </c:pt>
                <c:pt idx="1118">
                  <c:v>271.54260199999999</c:v>
                </c:pt>
                <c:pt idx="1119">
                  <c:v>271.54260199999999</c:v>
                </c:pt>
                <c:pt idx="1120">
                  <c:v>271.54260199999999</c:v>
                </c:pt>
                <c:pt idx="1121">
                  <c:v>271.54260199999999</c:v>
                </c:pt>
                <c:pt idx="1122">
                  <c:v>271.54260199999999</c:v>
                </c:pt>
                <c:pt idx="1123">
                  <c:v>271.54260199999999</c:v>
                </c:pt>
                <c:pt idx="1124">
                  <c:v>271.54260199999999</c:v>
                </c:pt>
                <c:pt idx="1125">
                  <c:v>271.54260199999999</c:v>
                </c:pt>
                <c:pt idx="1126">
                  <c:v>271.54260199999999</c:v>
                </c:pt>
                <c:pt idx="1127">
                  <c:v>271.54260199999999</c:v>
                </c:pt>
                <c:pt idx="1128">
                  <c:v>282.74404700000002</c:v>
                </c:pt>
                <c:pt idx="1129">
                  <c:v>282.74404700000002</c:v>
                </c:pt>
                <c:pt idx="1130">
                  <c:v>282.74404700000002</c:v>
                </c:pt>
                <c:pt idx="1131">
                  <c:v>282.74404700000002</c:v>
                </c:pt>
                <c:pt idx="1132">
                  <c:v>282.74404700000002</c:v>
                </c:pt>
                <c:pt idx="1133">
                  <c:v>282.74404700000002</c:v>
                </c:pt>
                <c:pt idx="1134">
                  <c:v>282.74404700000002</c:v>
                </c:pt>
                <c:pt idx="1135">
                  <c:v>282.74404700000002</c:v>
                </c:pt>
                <c:pt idx="1136">
                  <c:v>282.74404700000002</c:v>
                </c:pt>
                <c:pt idx="1137">
                  <c:v>282.74404700000002</c:v>
                </c:pt>
                <c:pt idx="1138">
                  <c:v>282.74404700000002</c:v>
                </c:pt>
                <c:pt idx="1139">
                  <c:v>282.74404700000002</c:v>
                </c:pt>
                <c:pt idx="1140">
                  <c:v>282.74404700000002</c:v>
                </c:pt>
                <c:pt idx="1141">
                  <c:v>282.74404700000002</c:v>
                </c:pt>
                <c:pt idx="1142">
                  <c:v>282.74404700000002</c:v>
                </c:pt>
                <c:pt idx="1143">
                  <c:v>282.74404700000002</c:v>
                </c:pt>
                <c:pt idx="1144">
                  <c:v>282.74404700000002</c:v>
                </c:pt>
                <c:pt idx="1145">
                  <c:v>282.74404700000002</c:v>
                </c:pt>
                <c:pt idx="1146">
                  <c:v>282.74404700000002</c:v>
                </c:pt>
                <c:pt idx="1147">
                  <c:v>282.74404700000002</c:v>
                </c:pt>
                <c:pt idx="1148">
                  <c:v>282.74404700000002</c:v>
                </c:pt>
                <c:pt idx="1149">
                  <c:v>282.74404700000002</c:v>
                </c:pt>
                <c:pt idx="1150">
                  <c:v>278.99075900000003</c:v>
                </c:pt>
                <c:pt idx="1151">
                  <c:v>278.99075900000003</c:v>
                </c:pt>
                <c:pt idx="1152">
                  <c:v>278.99075900000003</c:v>
                </c:pt>
                <c:pt idx="1153">
                  <c:v>278.99075900000003</c:v>
                </c:pt>
                <c:pt idx="1154">
                  <c:v>278.99075900000003</c:v>
                </c:pt>
                <c:pt idx="1155">
                  <c:v>278.99075900000003</c:v>
                </c:pt>
                <c:pt idx="1156">
                  <c:v>278.99075900000003</c:v>
                </c:pt>
                <c:pt idx="1157">
                  <c:v>278.99075900000003</c:v>
                </c:pt>
                <c:pt idx="1158">
                  <c:v>278.99075900000003</c:v>
                </c:pt>
                <c:pt idx="1159">
                  <c:v>278.99075900000003</c:v>
                </c:pt>
                <c:pt idx="1160">
                  <c:v>278.99075900000003</c:v>
                </c:pt>
                <c:pt idx="1161">
                  <c:v>278.99075900000003</c:v>
                </c:pt>
                <c:pt idx="1162">
                  <c:v>278.99075900000003</c:v>
                </c:pt>
                <c:pt idx="1163">
                  <c:v>278.99075900000003</c:v>
                </c:pt>
                <c:pt idx="1164">
                  <c:v>278.99075900000003</c:v>
                </c:pt>
                <c:pt idx="1165">
                  <c:v>278.99075900000003</c:v>
                </c:pt>
                <c:pt idx="1166">
                  <c:v>278.99075900000003</c:v>
                </c:pt>
                <c:pt idx="1167">
                  <c:v>278.99075900000003</c:v>
                </c:pt>
                <c:pt idx="1168">
                  <c:v>278.99075900000003</c:v>
                </c:pt>
                <c:pt idx="1169">
                  <c:v>278.99075900000003</c:v>
                </c:pt>
                <c:pt idx="1170">
                  <c:v>278.99075900000003</c:v>
                </c:pt>
                <c:pt idx="1171">
                  <c:v>278.99075900000003</c:v>
                </c:pt>
                <c:pt idx="1172">
                  <c:v>285.48209600000001</c:v>
                </c:pt>
                <c:pt idx="1173">
                  <c:v>285.48209600000001</c:v>
                </c:pt>
                <c:pt idx="1174">
                  <c:v>285.48209600000001</c:v>
                </c:pt>
                <c:pt idx="1175">
                  <c:v>285.48209600000001</c:v>
                </c:pt>
                <c:pt idx="1176">
                  <c:v>285.48209600000001</c:v>
                </c:pt>
                <c:pt idx="1177">
                  <c:v>285.48209600000001</c:v>
                </c:pt>
                <c:pt idx="1178">
                  <c:v>285.48209600000001</c:v>
                </c:pt>
                <c:pt idx="1179">
                  <c:v>285.48209600000001</c:v>
                </c:pt>
                <c:pt idx="1180">
                  <c:v>285.48209600000001</c:v>
                </c:pt>
                <c:pt idx="1181">
                  <c:v>285.48209600000001</c:v>
                </c:pt>
                <c:pt idx="1182">
                  <c:v>285.48209600000001</c:v>
                </c:pt>
                <c:pt idx="1183">
                  <c:v>285.48209600000001</c:v>
                </c:pt>
                <c:pt idx="1184">
                  <c:v>285.48209600000001</c:v>
                </c:pt>
                <c:pt idx="1185">
                  <c:v>285.48209600000001</c:v>
                </c:pt>
                <c:pt idx="1186">
                  <c:v>285.48209600000001</c:v>
                </c:pt>
                <c:pt idx="1187">
                  <c:v>285.48209600000001</c:v>
                </c:pt>
                <c:pt idx="1188">
                  <c:v>285.48209600000001</c:v>
                </c:pt>
                <c:pt idx="1189">
                  <c:v>285.48209600000001</c:v>
                </c:pt>
                <c:pt idx="1190">
                  <c:v>285.48209600000001</c:v>
                </c:pt>
                <c:pt idx="1191">
                  <c:v>306.49</c:v>
                </c:pt>
                <c:pt idx="1192">
                  <c:v>306.49</c:v>
                </c:pt>
                <c:pt idx="1193">
                  <c:v>306.49</c:v>
                </c:pt>
                <c:pt idx="1194">
                  <c:v>306.49</c:v>
                </c:pt>
                <c:pt idx="1195">
                  <c:v>306.49</c:v>
                </c:pt>
                <c:pt idx="1196">
                  <c:v>306.49</c:v>
                </c:pt>
                <c:pt idx="1197">
                  <c:v>306.49</c:v>
                </c:pt>
                <c:pt idx="1198">
                  <c:v>306.49</c:v>
                </c:pt>
                <c:pt idx="1199">
                  <c:v>306.48840200000001</c:v>
                </c:pt>
                <c:pt idx="1200">
                  <c:v>306.48840200000001</c:v>
                </c:pt>
                <c:pt idx="1201">
                  <c:v>306.48840200000001</c:v>
                </c:pt>
                <c:pt idx="1202">
                  <c:v>306.48840200000001</c:v>
                </c:pt>
                <c:pt idx="1203">
                  <c:v>306.48840200000001</c:v>
                </c:pt>
                <c:pt idx="1204">
                  <c:v>306.48840200000001</c:v>
                </c:pt>
                <c:pt idx="1205">
                  <c:v>306.48840200000001</c:v>
                </c:pt>
                <c:pt idx="1206">
                  <c:v>306.48840200000001</c:v>
                </c:pt>
                <c:pt idx="1207">
                  <c:v>306.48840200000001</c:v>
                </c:pt>
                <c:pt idx="1208">
                  <c:v>306.48840200000001</c:v>
                </c:pt>
                <c:pt idx="1209">
                  <c:v>306.48840200000001</c:v>
                </c:pt>
                <c:pt idx="1210">
                  <c:v>306.48840200000001</c:v>
                </c:pt>
                <c:pt idx="1211">
                  <c:v>306.48840200000001</c:v>
                </c:pt>
                <c:pt idx="1212">
                  <c:v>306.48840200000001</c:v>
                </c:pt>
                <c:pt idx="1213">
                  <c:v>306.48840200000001</c:v>
                </c:pt>
                <c:pt idx="1214">
                  <c:v>304.51672500000001</c:v>
                </c:pt>
                <c:pt idx="1215">
                  <c:v>304.51672500000001</c:v>
                </c:pt>
                <c:pt idx="1216">
                  <c:v>304.51672500000001</c:v>
                </c:pt>
                <c:pt idx="1217">
                  <c:v>304.51672500000001</c:v>
                </c:pt>
                <c:pt idx="1218">
                  <c:v>304.51672500000001</c:v>
                </c:pt>
                <c:pt idx="1219">
                  <c:v>304.51672500000001</c:v>
                </c:pt>
                <c:pt idx="1220">
                  <c:v>304.51672500000001</c:v>
                </c:pt>
                <c:pt idx="1221">
                  <c:v>304.51672500000001</c:v>
                </c:pt>
                <c:pt idx="1222">
                  <c:v>304.51672500000001</c:v>
                </c:pt>
                <c:pt idx="1223">
                  <c:v>304.51672500000001</c:v>
                </c:pt>
                <c:pt idx="1224">
                  <c:v>304.51672500000001</c:v>
                </c:pt>
                <c:pt idx="1225">
                  <c:v>304.51672500000001</c:v>
                </c:pt>
                <c:pt idx="1226">
                  <c:v>304.51672500000001</c:v>
                </c:pt>
                <c:pt idx="1227">
                  <c:v>304.51672500000001</c:v>
                </c:pt>
                <c:pt idx="1228">
                  <c:v>304.51672500000001</c:v>
                </c:pt>
                <c:pt idx="1229">
                  <c:v>304.51672500000001</c:v>
                </c:pt>
                <c:pt idx="1230">
                  <c:v>304.51672500000001</c:v>
                </c:pt>
                <c:pt idx="1231">
                  <c:v>304.51672500000001</c:v>
                </c:pt>
                <c:pt idx="1232">
                  <c:v>304.51672500000001</c:v>
                </c:pt>
                <c:pt idx="1233">
                  <c:v>308.37471499999998</c:v>
                </c:pt>
                <c:pt idx="1234">
                  <c:v>308.37471499999998</c:v>
                </c:pt>
                <c:pt idx="1235">
                  <c:v>308.37471499999998</c:v>
                </c:pt>
                <c:pt idx="1236">
                  <c:v>308.37471499999998</c:v>
                </c:pt>
                <c:pt idx="1237">
                  <c:v>308.37471499999998</c:v>
                </c:pt>
                <c:pt idx="1238">
                  <c:v>308.37471499999998</c:v>
                </c:pt>
                <c:pt idx="1239">
                  <c:v>308.37471499999998</c:v>
                </c:pt>
                <c:pt idx="1240">
                  <c:v>308.37471499999998</c:v>
                </c:pt>
                <c:pt idx="1241">
                  <c:v>308.37471499999998</c:v>
                </c:pt>
                <c:pt idx="1242">
                  <c:v>308.37471499999998</c:v>
                </c:pt>
                <c:pt idx="1243">
                  <c:v>308.37471499999998</c:v>
                </c:pt>
                <c:pt idx="1244">
                  <c:v>308.37471499999998</c:v>
                </c:pt>
                <c:pt idx="1245">
                  <c:v>308.37471499999998</c:v>
                </c:pt>
                <c:pt idx="1246">
                  <c:v>308.37471499999998</c:v>
                </c:pt>
                <c:pt idx="1247">
                  <c:v>308.37471499999998</c:v>
                </c:pt>
                <c:pt idx="1248">
                  <c:v>308.37471499999998</c:v>
                </c:pt>
                <c:pt idx="1249">
                  <c:v>308.37471499999998</c:v>
                </c:pt>
                <c:pt idx="1250">
                  <c:v>308.37471499999998</c:v>
                </c:pt>
                <c:pt idx="1251">
                  <c:v>308.37471499999998</c:v>
                </c:pt>
                <c:pt idx="1252">
                  <c:v>308.37471499999998</c:v>
                </c:pt>
                <c:pt idx="1253">
                  <c:v>262.07</c:v>
                </c:pt>
                <c:pt idx="1254">
                  <c:v>262.07</c:v>
                </c:pt>
                <c:pt idx="1255">
                  <c:v>262.07</c:v>
                </c:pt>
                <c:pt idx="1256">
                  <c:v>262.07</c:v>
                </c:pt>
                <c:pt idx="1257">
                  <c:v>262.07</c:v>
                </c:pt>
                <c:pt idx="1258">
                  <c:v>262.07</c:v>
                </c:pt>
                <c:pt idx="1259">
                  <c:v>262.07</c:v>
                </c:pt>
                <c:pt idx="1260">
                  <c:v>262.07</c:v>
                </c:pt>
                <c:pt idx="1261">
                  <c:v>262.07</c:v>
                </c:pt>
                <c:pt idx="1262">
                  <c:v>262.07</c:v>
                </c:pt>
                <c:pt idx="1263">
                  <c:v>262.07</c:v>
                </c:pt>
                <c:pt idx="1264">
                  <c:v>262.07</c:v>
                </c:pt>
                <c:pt idx="1265">
                  <c:v>262.07</c:v>
                </c:pt>
                <c:pt idx="1266">
                  <c:v>262.07</c:v>
                </c:pt>
                <c:pt idx="1267">
                  <c:v>262.07</c:v>
                </c:pt>
                <c:pt idx="1268">
                  <c:v>262.07</c:v>
                </c:pt>
                <c:pt idx="1269">
                  <c:v>262.07</c:v>
                </c:pt>
                <c:pt idx="1270">
                  <c:v>262.07</c:v>
                </c:pt>
                <c:pt idx="1271">
                  <c:v>262.07</c:v>
                </c:pt>
                <c:pt idx="1272">
                  <c:v>262.07</c:v>
                </c:pt>
                <c:pt idx="1273">
                  <c:v>262.07</c:v>
                </c:pt>
                <c:pt idx="1274">
                  <c:v>262.07</c:v>
                </c:pt>
                <c:pt idx="1275">
                  <c:v>282.26099900000003</c:v>
                </c:pt>
                <c:pt idx="1276">
                  <c:v>282.26099900000003</c:v>
                </c:pt>
                <c:pt idx="1277">
                  <c:v>282.26099900000003</c:v>
                </c:pt>
                <c:pt idx="1278">
                  <c:v>282.26099900000003</c:v>
                </c:pt>
                <c:pt idx="1279">
                  <c:v>282.26099900000003</c:v>
                </c:pt>
                <c:pt idx="1280">
                  <c:v>282.26099900000003</c:v>
                </c:pt>
                <c:pt idx="1281">
                  <c:v>282.26099900000003</c:v>
                </c:pt>
                <c:pt idx="1282">
                  <c:v>282.26099900000003</c:v>
                </c:pt>
                <c:pt idx="1283">
                  <c:v>282.26099900000003</c:v>
                </c:pt>
                <c:pt idx="1284">
                  <c:v>282.26099900000003</c:v>
                </c:pt>
                <c:pt idx="1285">
                  <c:v>282.26099900000003</c:v>
                </c:pt>
                <c:pt idx="1286">
                  <c:v>282.26099900000003</c:v>
                </c:pt>
                <c:pt idx="1287">
                  <c:v>282.26099900000003</c:v>
                </c:pt>
                <c:pt idx="1288">
                  <c:v>282.26099900000003</c:v>
                </c:pt>
                <c:pt idx="1289">
                  <c:v>282.26099900000003</c:v>
                </c:pt>
                <c:pt idx="1290">
                  <c:v>282.26099900000003</c:v>
                </c:pt>
                <c:pt idx="1291">
                  <c:v>282.26099900000003</c:v>
                </c:pt>
                <c:pt idx="1292">
                  <c:v>282.26099900000003</c:v>
                </c:pt>
                <c:pt idx="1293">
                  <c:v>282.26099900000003</c:v>
                </c:pt>
                <c:pt idx="1294">
                  <c:v>282.26099900000003</c:v>
                </c:pt>
                <c:pt idx="1295">
                  <c:v>282.26099900000003</c:v>
                </c:pt>
                <c:pt idx="1296">
                  <c:v>282.26099900000003</c:v>
                </c:pt>
                <c:pt idx="1297">
                  <c:v>246.65</c:v>
                </c:pt>
                <c:pt idx="1298">
                  <c:v>246.65</c:v>
                </c:pt>
                <c:pt idx="1299">
                  <c:v>246.65</c:v>
                </c:pt>
                <c:pt idx="1300">
                  <c:v>246.65</c:v>
                </c:pt>
                <c:pt idx="1301">
                  <c:v>246.65</c:v>
                </c:pt>
                <c:pt idx="1302">
                  <c:v>246.65</c:v>
                </c:pt>
                <c:pt idx="1303">
                  <c:v>246.65</c:v>
                </c:pt>
                <c:pt idx="1304">
                  <c:v>246.65</c:v>
                </c:pt>
                <c:pt idx="1305">
                  <c:v>246.65</c:v>
                </c:pt>
                <c:pt idx="1306">
                  <c:v>246.65</c:v>
                </c:pt>
                <c:pt idx="1307">
                  <c:v>246.65</c:v>
                </c:pt>
                <c:pt idx="1308">
                  <c:v>246.65</c:v>
                </c:pt>
                <c:pt idx="1309">
                  <c:v>246.65</c:v>
                </c:pt>
                <c:pt idx="1310">
                  <c:v>246.65</c:v>
                </c:pt>
                <c:pt idx="1311">
                  <c:v>246.65</c:v>
                </c:pt>
                <c:pt idx="1312">
                  <c:v>246.65</c:v>
                </c:pt>
                <c:pt idx="1313">
                  <c:v>246.65</c:v>
                </c:pt>
                <c:pt idx="1314">
                  <c:v>246.65</c:v>
                </c:pt>
                <c:pt idx="1315">
                  <c:v>246.65</c:v>
                </c:pt>
                <c:pt idx="1316">
                  <c:v>246.65</c:v>
                </c:pt>
                <c:pt idx="1317">
                  <c:v>246.65</c:v>
                </c:pt>
                <c:pt idx="1318">
                  <c:v>238.40765999999999</c:v>
                </c:pt>
                <c:pt idx="1319">
                  <c:v>238.40765999999999</c:v>
                </c:pt>
                <c:pt idx="1320">
                  <c:v>238.40765999999999</c:v>
                </c:pt>
                <c:pt idx="1321">
                  <c:v>238.40765999999999</c:v>
                </c:pt>
                <c:pt idx="1322">
                  <c:v>238.40765999999999</c:v>
                </c:pt>
                <c:pt idx="1323">
                  <c:v>238.40765999999999</c:v>
                </c:pt>
                <c:pt idx="1324">
                  <c:v>238.40765999999999</c:v>
                </c:pt>
                <c:pt idx="1325">
                  <c:v>238.40765999999999</c:v>
                </c:pt>
                <c:pt idx="1326">
                  <c:v>238.40765999999999</c:v>
                </c:pt>
                <c:pt idx="1327">
                  <c:v>238.40765999999999</c:v>
                </c:pt>
                <c:pt idx="1328">
                  <c:v>238.40765999999999</c:v>
                </c:pt>
                <c:pt idx="1329">
                  <c:v>238.40765999999999</c:v>
                </c:pt>
                <c:pt idx="1330">
                  <c:v>238.40765999999999</c:v>
                </c:pt>
                <c:pt idx="1331">
                  <c:v>238.40765999999999</c:v>
                </c:pt>
                <c:pt idx="1332">
                  <c:v>238.40765999999999</c:v>
                </c:pt>
                <c:pt idx="1333">
                  <c:v>238.40765999999999</c:v>
                </c:pt>
                <c:pt idx="1334">
                  <c:v>238.40765999999999</c:v>
                </c:pt>
                <c:pt idx="1335">
                  <c:v>238.40765999999999</c:v>
                </c:pt>
                <c:pt idx="1336">
                  <c:v>238.40765999999999</c:v>
                </c:pt>
                <c:pt idx="1337">
                  <c:v>238.40765999999999</c:v>
                </c:pt>
                <c:pt idx="1338">
                  <c:v>238.40765999999999</c:v>
                </c:pt>
                <c:pt idx="1339">
                  <c:v>238.40765999999999</c:v>
                </c:pt>
                <c:pt idx="1340">
                  <c:v>215.67</c:v>
                </c:pt>
                <c:pt idx="1341">
                  <c:v>215.67</c:v>
                </c:pt>
                <c:pt idx="1342">
                  <c:v>215.67</c:v>
                </c:pt>
                <c:pt idx="1343">
                  <c:v>215.67</c:v>
                </c:pt>
                <c:pt idx="1344">
                  <c:v>215.67</c:v>
                </c:pt>
                <c:pt idx="1345">
                  <c:v>215.67</c:v>
                </c:pt>
                <c:pt idx="1346">
                  <c:v>215.67</c:v>
                </c:pt>
                <c:pt idx="1347">
                  <c:v>215.67</c:v>
                </c:pt>
                <c:pt idx="1348">
                  <c:v>215.67</c:v>
                </c:pt>
                <c:pt idx="1349">
                  <c:v>215.67</c:v>
                </c:pt>
                <c:pt idx="1350">
                  <c:v>215.67</c:v>
                </c:pt>
                <c:pt idx="1351">
                  <c:v>215.67</c:v>
                </c:pt>
                <c:pt idx="1352">
                  <c:v>215.67</c:v>
                </c:pt>
                <c:pt idx="1353">
                  <c:v>215.67</c:v>
                </c:pt>
                <c:pt idx="1354">
                  <c:v>215.67</c:v>
                </c:pt>
                <c:pt idx="1355">
                  <c:v>215.67</c:v>
                </c:pt>
                <c:pt idx="1356">
                  <c:v>215.67</c:v>
                </c:pt>
                <c:pt idx="1357">
                  <c:v>215.67</c:v>
                </c:pt>
                <c:pt idx="1358">
                  <c:v>215.67</c:v>
                </c:pt>
                <c:pt idx="1359">
                  <c:v>215.67</c:v>
                </c:pt>
                <c:pt idx="1360">
                  <c:v>215.67</c:v>
                </c:pt>
                <c:pt idx="1361">
                  <c:v>215.67</c:v>
                </c:pt>
                <c:pt idx="1362">
                  <c:v>215.67</c:v>
                </c:pt>
                <c:pt idx="1363">
                  <c:v>237.71</c:v>
                </c:pt>
                <c:pt idx="1364">
                  <c:v>237.71</c:v>
                </c:pt>
                <c:pt idx="1365">
                  <c:v>237.71</c:v>
                </c:pt>
                <c:pt idx="1366">
                  <c:v>237.71</c:v>
                </c:pt>
                <c:pt idx="1367">
                  <c:v>237.71</c:v>
                </c:pt>
                <c:pt idx="1368">
                  <c:v>237.71</c:v>
                </c:pt>
                <c:pt idx="1369">
                  <c:v>237.71</c:v>
                </c:pt>
                <c:pt idx="1370">
                  <c:v>237.71</c:v>
                </c:pt>
                <c:pt idx="1371">
                  <c:v>237.71</c:v>
                </c:pt>
                <c:pt idx="1372">
                  <c:v>237.71</c:v>
                </c:pt>
                <c:pt idx="1373">
                  <c:v>237.71</c:v>
                </c:pt>
                <c:pt idx="1374">
                  <c:v>237.71</c:v>
                </c:pt>
                <c:pt idx="1375">
                  <c:v>237.71</c:v>
                </c:pt>
                <c:pt idx="1376">
                  <c:v>237.71</c:v>
                </c:pt>
                <c:pt idx="1377">
                  <c:v>237.71</c:v>
                </c:pt>
                <c:pt idx="1378">
                  <c:v>237.71</c:v>
                </c:pt>
                <c:pt idx="1379">
                  <c:v>237.71</c:v>
                </c:pt>
                <c:pt idx="1380">
                  <c:v>237.71</c:v>
                </c:pt>
                <c:pt idx="1381">
                  <c:v>237.71</c:v>
                </c:pt>
                <c:pt idx="1382">
                  <c:v>237.71</c:v>
                </c:pt>
                <c:pt idx="1383">
                  <c:v>237.71</c:v>
                </c:pt>
                <c:pt idx="1384">
                  <c:v>225.46</c:v>
                </c:pt>
                <c:pt idx="1385">
                  <c:v>225.46</c:v>
                </c:pt>
                <c:pt idx="1386">
                  <c:v>225.46</c:v>
                </c:pt>
                <c:pt idx="1387">
                  <c:v>225.46</c:v>
                </c:pt>
                <c:pt idx="1388">
                  <c:v>225.46</c:v>
                </c:pt>
                <c:pt idx="1389">
                  <c:v>225.46</c:v>
                </c:pt>
                <c:pt idx="1390">
                  <c:v>225.46</c:v>
                </c:pt>
                <c:pt idx="1391">
                  <c:v>225.46</c:v>
                </c:pt>
                <c:pt idx="1392">
                  <c:v>225.46</c:v>
                </c:pt>
                <c:pt idx="1393">
                  <c:v>225.46</c:v>
                </c:pt>
                <c:pt idx="1394">
                  <c:v>225.46</c:v>
                </c:pt>
                <c:pt idx="1395">
                  <c:v>225.46</c:v>
                </c:pt>
                <c:pt idx="1396">
                  <c:v>225.46</c:v>
                </c:pt>
                <c:pt idx="1397">
                  <c:v>225.46</c:v>
                </c:pt>
                <c:pt idx="1398">
                  <c:v>225.46</c:v>
                </c:pt>
                <c:pt idx="1399">
                  <c:v>225.46</c:v>
                </c:pt>
                <c:pt idx="1400">
                  <c:v>225.46</c:v>
                </c:pt>
                <c:pt idx="1401">
                  <c:v>225.46</c:v>
                </c:pt>
                <c:pt idx="1402">
                  <c:v>225.46</c:v>
                </c:pt>
                <c:pt idx="1403">
                  <c:v>225.46</c:v>
                </c:pt>
                <c:pt idx="1404">
                  <c:v>225.46</c:v>
                </c:pt>
                <c:pt idx="1405">
                  <c:v>225.46</c:v>
                </c:pt>
                <c:pt idx="1406">
                  <c:v>179.35</c:v>
                </c:pt>
                <c:pt idx="1407">
                  <c:v>179.35</c:v>
                </c:pt>
                <c:pt idx="1408">
                  <c:v>179.35</c:v>
                </c:pt>
                <c:pt idx="1409">
                  <c:v>179.35</c:v>
                </c:pt>
                <c:pt idx="1410">
                  <c:v>179.35</c:v>
                </c:pt>
                <c:pt idx="1411">
                  <c:v>179.35</c:v>
                </c:pt>
                <c:pt idx="1412">
                  <c:v>179.35</c:v>
                </c:pt>
                <c:pt idx="1413">
                  <c:v>179.35</c:v>
                </c:pt>
                <c:pt idx="1414">
                  <c:v>179.35</c:v>
                </c:pt>
                <c:pt idx="1415">
                  <c:v>179.35</c:v>
                </c:pt>
                <c:pt idx="1416">
                  <c:v>179.35</c:v>
                </c:pt>
                <c:pt idx="1417">
                  <c:v>179.35</c:v>
                </c:pt>
                <c:pt idx="1418">
                  <c:v>179.35</c:v>
                </c:pt>
                <c:pt idx="1419">
                  <c:v>179.35</c:v>
                </c:pt>
                <c:pt idx="1420">
                  <c:v>179.35</c:v>
                </c:pt>
                <c:pt idx="1421">
                  <c:v>179.35</c:v>
                </c:pt>
                <c:pt idx="1422">
                  <c:v>179.35</c:v>
                </c:pt>
                <c:pt idx="1423">
                  <c:v>179.35</c:v>
                </c:pt>
                <c:pt idx="1424">
                  <c:v>179.35</c:v>
                </c:pt>
                <c:pt idx="1425">
                  <c:v>179.35</c:v>
                </c:pt>
                <c:pt idx="1426">
                  <c:v>179.35</c:v>
                </c:pt>
                <c:pt idx="1427">
                  <c:v>179.35</c:v>
                </c:pt>
                <c:pt idx="1428">
                  <c:v>148.05000000000001</c:v>
                </c:pt>
                <c:pt idx="1429">
                  <c:v>148.05000000000001</c:v>
                </c:pt>
                <c:pt idx="1430">
                  <c:v>148.05000000000001</c:v>
                </c:pt>
                <c:pt idx="1431">
                  <c:v>148.05000000000001</c:v>
                </c:pt>
                <c:pt idx="1432">
                  <c:v>148.05000000000001</c:v>
                </c:pt>
                <c:pt idx="1433">
                  <c:v>148.05000000000001</c:v>
                </c:pt>
                <c:pt idx="1434">
                  <c:v>148.05000000000001</c:v>
                </c:pt>
                <c:pt idx="1435">
                  <c:v>148.05000000000001</c:v>
                </c:pt>
                <c:pt idx="1436">
                  <c:v>148.05000000000001</c:v>
                </c:pt>
                <c:pt idx="1437">
                  <c:v>148.05000000000001</c:v>
                </c:pt>
                <c:pt idx="1438">
                  <c:v>148.05000000000001</c:v>
                </c:pt>
                <c:pt idx="1439">
                  <c:v>148.05000000000001</c:v>
                </c:pt>
                <c:pt idx="1440">
                  <c:v>148.05000000000001</c:v>
                </c:pt>
                <c:pt idx="1441">
                  <c:v>148.05000000000001</c:v>
                </c:pt>
                <c:pt idx="1442">
                  <c:v>148.05000000000001</c:v>
                </c:pt>
                <c:pt idx="1443">
                  <c:v>148.05000000000001</c:v>
                </c:pt>
                <c:pt idx="1444">
                  <c:v>148.05000000000001</c:v>
                </c:pt>
                <c:pt idx="1445">
                  <c:v>148.05000000000001</c:v>
                </c:pt>
                <c:pt idx="1446">
                  <c:v>148.05000000000001</c:v>
                </c:pt>
                <c:pt idx="1447">
                  <c:v>148.05000000000001</c:v>
                </c:pt>
                <c:pt idx="1448">
                  <c:v>148.05000000000001</c:v>
                </c:pt>
                <c:pt idx="1449">
                  <c:v>126.26203</c:v>
                </c:pt>
                <c:pt idx="1450">
                  <c:v>126.26203</c:v>
                </c:pt>
                <c:pt idx="1451">
                  <c:v>126.26203</c:v>
                </c:pt>
                <c:pt idx="1452">
                  <c:v>126.26203</c:v>
                </c:pt>
                <c:pt idx="1453">
                  <c:v>126.26203</c:v>
                </c:pt>
                <c:pt idx="1454">
                  <c:v>126.26203</c:v>
                </c:pt>
                <c:pt idx="1455">
                  <c:v>126.26203</c:v>
                </c:pt>
                <c:pt idx="1456">
                  <c:v>126.26203</c:v>
                </c:pt>
                <c:pt idx="1457">
                  <c:v>126.26203</c:v>
                </c:pt>
                <c:pt idx="1458">
                  <c:v>126.26203</c:v>
                </c:pt>
                <c:pt idx="1459">
                  <c:v>126.26203</c:v>
                </c:pt>
                <c:pt idx="1460">
                  <c:v>126.26203</c:v>
                </c:pt>
                <c:pt idx="1461">
                  <c:v>126.26203</c:v>
                </c:pt>
                <c:pt idx="1462">
                  <c:v>126.26203</c:v>
                </c:pt>
                <c:pt idx="1463">
                  <c:v>126.26203</c:v>
                </c:pt>
                <c:pt idx="1464">
                  <c:v>126.26203</c:v>
                </c:pt>
                <c:pt idx="1465">
                  <c:v>126.26203</c:v>
                </c:pt>
                <c:pt idx="1466">
                  <c:v>126.26203</c:v>
                </c:pt>
                <c:pt idx="1467">
                  <c:v>126.26203</c:v>
                </c:pt>
                <c:pt idx="1468">
                  <c:v>126.26203</c:v>
                </c:pt>
                <c:pt idx="1469">
                  <c:v>126.26203</c:v>
                </c:pt>
                <c:pt idx="1470">
                  <c:v>126.26203</c:v>
                </c:pt>
                <c:pt idx="1471">
                  <c:v>126.26203</c:v>
                </c:pt>
                <c:pt idx="1472">
                  <c:v>126.50861999999999</c:v>
                </c:pt>
                <c:pt idx="1473">
                  <c:v>126.50861999999999</c:v>
                </c:pt>
                <c:pt idx="1474">
                  <c:v>126.50861999999999</c:v>
                </c:pt>
                <c:pt idx="1475">
                  <c:v>126.50861999999999</c:v>
                </c:pt>
                <c:pt idx="1476">
                  <c:v>126.50861999999999</c:v>
                </c:pt>
                <c:pt idx="1477">
                  <c:v>126.50861999999999</c:v>
                </c:pt>
                <c:pt idx="1478">
                  <c:v>126.50861999999999</c:v>
                </c:pt>
                <c:pt idx="1479">
                  <c:v>126.50861999999999</c:v>
                </c:pt>
                <c:pt idx="1480">
                  <c:v>126.50861999999999</c:v>
                </c:pt>
                <c:pt idx="1481">
                  <c:v>126.50861999999999</c:v>
                </c:pt>
                <c:pt idx="1482">
                  <c:v>126.50861999999999</c:v>
                </c:pt>
                <c:pt idx="1483">
                  <c:v>126.50861999999999</c:v>
                </c:pt>
                <c:pt idx="1484">
                  <c:v>126.50861999999999</c:v>
                </c:pt>
                <c:pt idx="1485">
                  <c:v>126.50861999999999</c:v>
                </c:pt>
                <c:pt idx="1486">
                  <c:v>126.50861999999999</c:v>
                </c:pt>
                <c:pt idx="1487">
                  <c:v>126.50861999999999</c:v>
                </c:pt>
                <c:pt idx="1488">
                  <c:v>126.50861999999999</c:v>
                </c:pt>
                <c:pt idx="1489">
                  <c:v>126.50861999999999</c:v>
                </c:pt>
                <c:pt idx="1490">
                  <c:v>126.50861999999999</c:v>
                </c:pt>
                <c:pt idx="1491">
                  <c:v>126.50861999999999</c:v>
                </c:pt>
                <c:pt idx="1492">
                  <c:v>126.50861999999999</c:v>
                </c:pt>
                <c:pt idx="1493">
                  <c:v>143.15766300000001</c:v>
                </c:pt>
                <c:pt idx="1494">
                  <c:v>143.15766300000001</c:v>
                </c:pt>
                <c:pt idx="1495">
                  <c:v>143.15766300000001</c:v>
                </c:pt>
                <c:pt idx="1496">
                  <c:v>143.15766300000001</c:v>
                </c:pt>
                <c:pt idx="1497">
                  <c:v>143.15766300000001</c:v>
                </c:pt>
                <c:pt idx="1498">
                  <c:v>143.15766300000001</c:v>
                </c:pt>
                <c:pt idx="1499">
                  <c:v>143.15766300000001</c:v>
                </c:pt>
                <c:pt idx="1500">
                  <c:v>143.15766300000001</c:v>
                </c:pt>
                <c:pt idx="1501">
                  <c:v>143.15766300000001</c:v>
                </c:pt>
                <c:pt idx="1502">
                  <c:v>143.15766300000001</c:v>
                </c:pt>
                <c:pt idx="1503">
                  <c:v>143.15766300000001</c:v>
                </c:pt>
                <c:pt idx="1504">
                  <c:v>143.15766300000001</c:v>
                </c:pt>
                <c:pt idx="1505">
                  <c:v>143.15766300000001</c:v>
                </c:pt>
                <c:pt idx="1506">
                  <c:v>143.15766300000001</c:v>
                </c:pt>
                <c:pt idx="1507">
                  <c:v>143.15766300000001</c:v>
                </c:pt>
                <c:pt idx="1508">
                  <c:v>143.15766300000001</c:v>
                </c:pt>
                <c:pt idx="1509">
                  <c:v>143.15766300000001</c:v>
                </c:pt>
                <c:pt idx="1510">
                  <c:v>143.15766300000001</c:v>
                </c:pt>
                <c:pt idx="1511">
                  <c:v>143.15766300000001</c:v>
                </c:pt>
                <c:pt idx="1512">
                  <c:v>143.15766300000001</c:v>
                </c:pt>
                <c:pt idx="1513">
                  <c:v>143.15766300000001</c:v>
                </c:pt>
              </c:numCache>
            </c:numRef>
          </c:val>
          <c:smooth val="0"/>
          <c:extLst>
            <c:ext xmlns:c16="http://schemas.microsoft.com/office/drawing/2014/chart" uri="{C3380CC4-5D6E-409C-BE32-E72D297353CC}">
              <c16:uniqueId val="{00000001-53B3-42A6-BFC3-F9589415EFC2}"/>
            </c:ext>
          </c:extLst>
        </c:ser>
        <c:ser>
          <c:idx val="3"/>
          <c:order val="2"/>
          <c:tx>
            <c:v>Precio FO4 S.IND/ Petrolero EPP</c:v>
          </c:tx>
          <c:spPr>
            <a:ln w="38100">
              <a:solidFill>
                <a:schemeClr val="accent5">
                  <a:lumMod val="50000"/>
                </a:schemeClr>
              </a:solidFill>
            </a:ln>
          </c:spPr>
          <c:marker>
            <c:symbol val="none"/>
          </c:marker>
          <c:val>
            <c:numRef>
              <c:f>Fuel!$Y$184:$Y$1697</c:f>
              <c:numCache>
                <c:formatCode>0.00</c:formatCode>
                <c:ptCount val="1514"/>
                <c:pt idx="0">
                  <c:v>346.11945600000001</c:v>
                </c:pt>
                <c:pt idx="1">
                  <c:v>346.11945600000001</c:v>
                </c:pt>
                <c:pt idx="2">
                  <c:v>346.11945600000001</c:v>
                </c:pt>
                <c:pt idx="3">
                  <c:v>346.11945600000001</c:v>
                </c:pt>
                <c:pt idx="4">
                  <c:v>346.11945600000001</c:v>
                </c:pt>
                <c:pt idx="5">
                  <c:v>346.11945600000001</c:v>
                </c:pt>
                <c:pt idx="6">
                  <c:v>346.11945600000001</c:v>
                </c:pt>
                <c:pt idx="7">
                  <c:v>346.11945600000001</c:v>
                </c:pt>
                <c:pt idx="8">
                  <c:v>346.11945600000001</c:v>
                </c:pt>
                <c:pt idx="9">
                  <c:v>346.11945600000001</c:v>
                </c:pt>
                <c:pt idx="10">
                  <c:v>346.11945600000001</c:v>
                </c:pt>
                <c:pt idx="11">
                  <c:v>346.11945600000001</c:v>
                </c:pt>
                <c:pt idx="12">
                  <c:v>346.11945600000001</c:v>
                </c:pt>
                <c:pt idx="13">
                  <c:v>346.11945600000001</c:v>
                </c:pt>
                <c:pt idx="14">
                  <c:v>346.11945600000001</c:v>
                </c:pt>
                <c:pt idx="15">
                  <c:v>346.11945600000001</c:v>
                </c:pt>
                <c:pt idx="16">
                  <c:v>346.11945600000001</c:v>
                </c:pt>
                <c:pt idx="17">
                  <c:v>346.11945600000001</c:v>
                </c:pt>
                <c:pt idx="18">
                  <c:v>346.11945600000001</c:v>
                </c:pt>
                <c:pt idx="19">
                  <c:v>346.11945600000001</c:v>
                </c:pt>
                <c:pt idx="20">
                  <c:v>346.11945600000001</c:v>
                </c:pt>
                <c:pt idx="21">
                  <c:v>346.11945600000001</c:v>
                </c:pt>
                <c:pt idx="22">
                  <c:v>346.11945600000001</c:v>
                </c:pt>
                <c:pt idx="23">
                  <c:v>377.15262000000001</c:v>
                </c:pt>
                <c:pt idx="24">
                  <c:v>377.15262000000001</c:v>
                </c:pt>
                <c:pt idx="25">
                  <c:v>377.15262000000001</c:v>
                </c:pt>
                <c:pt idx="26">
                  <c:v>377.15262000000001</c:v>
                </c:pt>
                <c:pt idx="27">
                  <c:v>377.15262000000001</c:v>
                </c:pt>
                <c:pt idx="28">
                  <c:v>377.15262000000001</c:v>
                </c:pt>
                <c:pt idx="29">
                  <c:v>377.15262000000001</c:v>
                </c:pt>
                <c:pt idx="30">
                  <c:v>377.15262000000001</c:v>
                </c:pt>
                <c:pt idx="31">
                  <c:v>377.15262000000001</c:v>
                </c:pt>
                <c:pt idx="32">
                  <c:v>377.15262000000001</c:v>
                </c:pt>
                <c:pt idx="33">
                  <c:v>377.15262000000001</c:v>
                </c:pt>
                <c:pt idx="34">
                  <c:v>377.15262000000001</c:v>
                </c:pt>
                <c:pt idx="35">
                  <c:v>377.15262000000001</c:v>
                </c:pt>
                <c:pt idx="36">
                  <c:v>377.15262000000001</c:v>
                </c:pt>
                <c:pt idx="37">
                  <c:v>377.15262000000001</c:v>
                </c:pt>
                <c:pt idx="38">
                  <c:v>377.15262000000001</c:v>
                </c:pt>
                <c:pt idx="39">
                  <c:v>377.15262000000001</c:v>
                </c:pt>
                <c:pt idx="40">
                  <c:v>377.15262000000001</c:v>
                </c:pt>
                <c:pt idx="41">
                  <c:v>377.15262000000001</c:v>
                </c:pt>
                <c:pt idx="42">
                  <c:v>377.15262000000001</c:v>
                </c:pt>
                <c:pt idx="43">
                  <c:v>377.15262000000001</c:v>
                </c:pt>
                <c:pt idx="44">
                  <c:v>377.15262000000001</c:v>
                </c:pt>
                <c:pt idx="45">
                  <c:v>377.15262000000001</c:v>
                </c:pt>
                <c:pt idx="46">
                  <c:v>355.050816</c:v>
                </c:pt>
                <c:pt idx="47">
                  <c:v>355.050816</c:v>
                </c:pt>
                <c:pt idx="48">
                  <c:v>355.050816</c:v>
                </c:pt>
                <c:pt idx="49">
                  <c:v>355.050816</c:v>
                </c:pt>
                <c:pt idx="50">
                  <c:v>355.050816</c:v>
                </c:pt>
                <c:pt idx="51">
                  <c:v>355.050816</c:v>
                </c:pt>
                <c:pt idx="52">
                  <c:v>355.050816</c:v>
                </c:pt>
                <c:pt idx="53">
                  <c:v>355.050816</c:v>
                </c:pt>
                <c:pt idx="54">
                  <c:v>355.050816</c:v>
                </c:pt>
                <c:pt idx="55">
                  <c:v>355.050816</c:v>
                </c:pt>
                <c:pt idx="56">
                  <c:v>355.050816</c:v>
                </c:pt>
                <c:pt idx="57">
                  <c:v>355.050816</c:v>
                </c:pt>
                <c:pt idx="58">
                  <c:v>355.050816</c:v>
                </c:pt>
                <c:pt idx="59">
                  <c:v>355.050816</c:v>
                </c:pt>
                <c:pt idx="60">
                  <c:v>355.050816</c:v>
                </c:pt>
                <c:pt idx="61">
                  <c:v>355.050816</c:v>
                </c:pt>
                <c:pt idx="62">
                  <c:v>355.050816</c:v>
                </c:pt>
                <c:pt idx="63">
                  <c:v>355.050816</c:v>
                </c:pt>
                <c:pt idx="64">
                  <c:v>355.050816</c:v>
                </c:pt>
                <c:pt idx="65">
                  <c:v>355.050816</c:v>
                </c:pt>
                <c:pt idx="66">
                  <c:v>355.050816</c:v>
                </c:pt>
                <c:pt idx="67">
                  <c:v>355.050816</c:v>
                </c:pt>
                <c:pt idx="68">
                  <c:v>359.32522799999998</c:v>
                </c:pt>
                <c:pt idx="69">
                  <c:v>359.32522799999998</c:v>
                </c:pt>
                <c:pt idx="70">
                  <c:v>359.32522799999998</c:v>
                </c:pt>
                <c:pt idx="71">
                  <c:v>359.32522799999998</c:v>
                </c:pt>
                <c:pt idx="72">
                  <c:v>359.32522799999998</c:v>
                </c:pt>
                <c:pt idx="73">
                  <c:v>359.32522799999998</c:v>
                </c:pt>
                <c:pt idx="74">
                  <c:v>359.32522799999998</c:v>
                </c:pt>
                <c:pt idx="75">
                  <c:v>359.32522799999998</c:v>
                </c:pt>
                <c:pt idx="76">
                  <c:v>359.32522799999998</c:v>
                </c:pt>
                <c:pt idx="77">
                  <c:v>359.32522799999998</c:v>
                </c:pt>
                <c:pt idx="78">
                  <c:v>359.32522799999998</c:v>
                </c:pt>
                <c:pt idx="79">
                  <c:v>359.32522799999998</c:v>
                </c:pt>
                <c:pt idx="80">
                  <c:v>359.32522799999998</c:v>
                </c:pt>
                <c:pt idx="81">
                  <c:v>359.32522799999998</c:v>
                </c:pt>
                <c:pt idx="82">
                  <c:v>359.32522799999998</c:v>
                </c:pt>
                <c:pt idx="83">
                  <c:v>359.32522799999998</c:v>
                </c:pt>
                <c:pt idx="84">
                  <c:v>359.32522799999998</c:v>
                </c:pt>
                <c:pt idx="85">
                  <c:v>359.32522799999998</c:v>
                </c:pt>
                <c:pt idx="86">
                  <c:v>359.32522799999998</c:v>
                </c:pt>
                <c:pt idx="87">
                  <c:v>359.32522799999998</c:v>
                </c:pt>
                <c:pt idx="88">
                  <c:v>359.32522799999998</c:v>
                </c:pt>
                <c:pt idx="89">
                  <c:v>359.32522799999998</c:v>
                </c:pt>
                <c:pt idx="90">
                  <c:v>360.37154399999997</c:v>
                </c:pt>
                <c:pt idx="91">
                  <c:v>360.37154399999997</c:v>
                </c:pt>
                <c:pt idx="92">
                  <c:v>360.37154399999997</c:v>
                </c:pt>
                <c:pt idx="93">
                  <c:v>360.37154399999997</c:v>
                </c:pt>
                <c:pt idx="94">
                  <c:v>360.37154399999997</c:v>
                </c:pt>
                <c:pt idx="95">
                  <c:v>360.37154399999997</c:v>
                </c:pt>
                <c:pt idx="96">
                  <c:v>360.37154399999997</c:v>
                </c:pt>
                <c:pt idx="97">
                  <c:v>360.37154399999997</c:v>
                </c:pt>
                <c:pt idx="98">
                  <c:v>360.37154399999997</c:v>
                </c:pt>
                <c:pt idx="99">
                  <c:v>360.37154399999997</c:v>
                </c:pt>
                <c:pt idx="100">
                  <c:v>360.37154399999997</c:v>
                </c:pt>
                <c:pt idx="101">
                  <c:v>360.37154399999997</c:v>
                </c:pt>
                <c:pt idx="102">
                  <c:v>360.37154399999997</c:v>
                </c:pt>
                <c:pt idx="103">
                  <c:v>360.37154399999997</c:v>
                </c:pt>
                <c:pt idx="104">
                  <c:v>360.37154399999997</c:v>
                </c:pt>
                <c:pt idx="105">
                  <c:v>360.37154399999997</c:v>
                </c:pt>
                <c:pt idx="106">
                  <c:v>360.37154399999997</c:v>
                </c:pt>
                <c:pt idx="107">
                  <c:v>360.37154399999997</c:v>
                </c:pt>
                <c:pt idx="108">
                  <c:v>360.37154399999997</c:v>
                </c:pt>
                <c:pt idx="109">
                  <c:v>360.37154399999997</c:v>
                </c:pt>
                <c:pt idx="110">
                  <c:v>360.37154399999997</c:v>
                </c:pt>
                <c:pt idx="111">
                  <c:v>360.37154399999997</c:v>
                </c:pt>
                <c:pt idx="112">
                  <c:v>360.37154399999997</c:v>
                </c:pt>
                <c:pt idx="113">
                  <c:v>304.61512799999997</c:v>
                </c:pt>
                <c:pt idx="114">
                  <c:v>304.61512799999997</c:v>
                </c:pt>
                <c:pt idx="115">
                  <c:v>304.61512799999997</c:v>
                </c:pt>
                <c:pt idx="116">
                  <c:v>304.61512799999997</c:v>
                </c:pt>
                <c:pt idx="117">
                  <c:v>304.61512799999997</c:v>
                </c:pt>
                <c:pt idx="118">
                  <c:v>304.61512799999997</c:v>
                </c:pt>
                <c:pt idx="119">
                  <c:v>304.61512799999997</c:v>
                </c:pt>
                <c:pt idx="120">
                  <c:v>304.61512799999997</c:v>
                </c:pt>
                <c:pt idx="121">
                  <c:v>304.61512799999997</c:v>
                </c:pt>
                <c:pt idx="122">
                  <c:v>304.61512799999997</c:v>
                </c:pt>
                <c:pt idx="123">
                  <c:v>304.61512799999997</c:v>
                </c:pt>
                <c:pt idx="124">
                  <c:v>304.61512799999997</c:v>
                </c:pt>
                <c:pt idx="125">
                  <c:v>304.61512799999997</c:v>
                </c:pt>
                <c:pt idx="126">
                  <c:v>304.61512799999997</c:v>
                </c:pt>
                <c:pt idx="127">
                  <c:v>304.61512799999997</c:v>
                </c:pt>
                <c:pt idx="128">
                  <c:v>304.61512799999997</c:v>
                </c:pt>
                <c:pt idx="129">
                  <c:v>304.61512799999997</c:v>
                </c:pt>
                <c:pt idx="130">
                  <c:v>304.61512799999997</c:v>
                </c:pt>
                <c:pt idx="131">
                  <c:v>304.61512799999997</c:v>
                </c:pt>
                <c:pt idx="132">
                  <c:v>304.61512799999997</c:v>
                </c:pt>
                <c:pt idx="133">
                  <c:v>294.59908799999999</c:v>
                </c:pt>
                <c:pt idx="134">
                  <c:v>294.59908799999999</c:v>
                </c:pt>
                <c:pt idx="135">
                  <c:v>294.59908799999999</c:v>
                </c:pt>
                <c:pt idx="136">
                  <c:v>294.59908799999999</c:v>
                </c:pt>
                <c:pt idx="137">
                  <c:v>294.59908799999999</c:v>
                </c:pt>
                <c:pt idx="138">
                  <c:v>294.59908799999999</c:v>
                </c:pt>
                <c:pt idx="139">
                  <c:v>294.59908799999999</c:v>
                </c:pt>
                <c:pt idx="140">
                  <c:v>294.59908799999999</c:v>
                </c:pt>
                <c:pt idx="141">
                  <c:v>294.59908799999999</c:v>
                </c:pt>
                <c:pt idx="142">
                  <c:v>294.59908799999999</c:v>
                </c:pt>
                <c:pt idx="143">
                  <c:v>294.59908799999999</c:v>
                </c:pt>
                <c:pt idx="144">
                  <c:v>294.59908799999999</c:v>
                </c:pt>
                <c:pt idx="145">
                  <c:v>294.59908799999999</c:v>
                </c:pt>
                <c:pt idx="146">
                  <c:v>294.59908799999999</c:v>
                </c:pt>
                <c:pt idx="147">
                  <c:v>294.59908799999999</c:v>
                </c:pt>
                <c:pt idx="148">
                  <c:v>294.59908799999999</c:v>
                </c:pt>
                <c:pt idx="149">
                  <c:v>294.59908799999999</c:v>
                </c:pt>
                <c:pt idx="150">
                  <c:v>294.59908799999999</c:v>
                </c:pt>
                <c:pt idx="151">
                  <c:v>300.100596</c:v>
                </c:pt>
                <c:pt idx="152">
                  <c:v>300.100596</c:v>
                </c:pt>
                <c:pt idx="153">
                  <c:v>300.100596</c:v>
                </c:pt>
                <c:pt idx="154">
                  <c:v>300.100596</c:v>
                </c:pt>
                <c:pt idx="155">
                  <c:v>300.100596</c:v>
                </c:pt>
                <c:pt idx="156">
                  <c:v>300.100596</c:v>
                </c:pt>
                <c:pt idx="157">
                  <c:v>300.100596</c:v>
                </c:pt>
                <c:pt idx="158">
                  <c:v>300.100596</c:v>
                </c:pt>
                <c:pt idx="159">
                  <c:v>300.100596</c:v>
                </c:pt>
                <c:pt idx="160">
                  <c:v>300.100596</c:v>
                </c:pt>
                <c:pt idx="161">
                  <c:v>300.100596</c:v>
                </c:pt>
                <c:pt idx="162">
                  <c:v>300.100596</c:v>
                </c:pt>
                <c:pt idx="163">
                  <c:v>300.100596</c:v>
                </c:pt>
                <c:pt idx="164">
                  <c:v>300.100596</c:v>
                </c:pt>
                <c:pt idx="165">
                  <c:v>300.100596</c:v>
                </c:pt>
                <c:pt idx="166">
                  <c:v>300.100596</c:v>
                </c:pt>
                <c:pt idx="167">
                  <c:v>300.100596</c:v>
                </c:pt>
                <c:pt idx="168">
                  <c:v>300.100596</c:v>
                </c:pt>
                <c:pt idx="169">
                  <c:v>300.100596</c:v>
                </c:pt>
                <c:pt idx="170">
                  <c:v>300.100596</c:v>
                </c:pt>
                <c:pt idx="171">
                  <c:v>300.100596</c:v>
                </c:pt>
                <c:pt idx="172">
                  <c:v>300.100596</c:v>
                </c:pt>
                <c:pt idx="173">
                  <c:v>300.100596</c:v>
                </c:pt>
                <c:pt idx="174">
                  <c:v>292.15096800000003</c:v>
                </c:pt>
                <c:pt idx="175">
                  <c:v>292.15096800000003</c:v>
                </c:pt>
                <c:pt idx="176">
                  <c:v>292.15096800000003</c:v>
                </c:pt>
                <c:pt idx="177">
                  <c:v>292.15096800000003</c:v>
                </c:pt>
                <c:pt idx="178">
                  <c:v>292.15096800000003</c:v>
                </c:pt>
                <c:pt idx="179">
                  <c:v>292.15096800000003</c:v>
                </c:pt>
                <c:pt idx="180">
                  <c:v>292.15096800000003</c:v>
                </c:pt>
                <c:pt idx="181">
                  <c:v>292.15096800000003</c:v>
                </c:pt>
                <c:pt idx="182">
                  <c:v>292.15096800000003</c:v>
                </c:pt>
                <c:pt idx="183">
                  <c:v>292.15096800000003</c:v>
                </c:pt>
                <c:pt idx="184">
                  <c:v>292.15096800000003</c:v>
                </c:pt>
                <c:pt idx="185">
                  <c:v>292.15096800000003</c:v>
                </c:pt>
                <c:pt idx="186">
                  <c:v>292.15096800000003</c:v>
                </c:pt>
                <c:pt idx="187">
                  <c:v>292.15096800000003</c:v>
                </c:pt>
                <c:pt idx="188">
                  <c:v>292.15096800000003</c:v>
                </c:pt>
                <c:pt idx="189">
                  <c:v>292.15096800000003</c:v>
                </c:pt>
                <c:pt idx="190">
                  <c:v>292.15096800000003</c:v>
                </c:pt>
                <c:pt idx="191">
                  <c:v>292.15096800000003</c:v>
                </c:pt>
                <c:pt idx="192">
                  <c:v>292.15096800000003</c:v>
                </c:pt>
                <c:pt idx="193">
                  <c:v>292.15096800000003</c:v>
                </c:pt>
                <c:pt idx="194">
                  <c:v>292.15096800000003</c:v>
                </c:pt>
                <c:pt idx="195">
                  <c:v>292.15096800000003</c:v>
                </c:pt>
                <c:pt idx="196">
                  <c:v>272.73905999999999</c:v>
                </c:pt>
                <c:pt idx="197">
                  <c:v>272.73905999999999</c:v>
                </c:pt>
                <c:pt idx="198">
                  <c:v>272.73905999999999</c:v>
                </c:pt>
                <c:pt idx="199">
                  <c:v>272.73905999999999</c:v>
                </c:pt>
                <c:pt idx="200">
                  <c:v>272.73905999999999</c:v>
                </c:pt>
                <c:pt idx="201">
                  <c:v>272.73905999999999</c:v>
                </c:pt>
                <c:pt idx="202">
                  <c:v>272.73905999999999</c:v>
                </c:pt>
                <c:pt idx="203">
                  <c:v>272.73905999999999</c:v>
                </c:pt>
                <c:pt idx="204">
                  <c:v>272.73905999999999</c:v>
                </c:pt>
                <c:pt idx="205">
                  <c:v>272.73905999999999</c:v>
                </c:pt>
                <c:pt idx="206">
                  <c:v>272.73905999999999</c:v>
                </c:pt>
                <c:pt idx="207">
                  <c:v>272.73905999999999</c:v>
                </c:pt>
                <c:pt idx="208">
                  <c:v>272.73905999999999</c:v>
                </c:pt>
                <c:pt idx="209">
                  <c:v>272.73905999999999</c:v>
                </c:pt>
                <c:pt idx="210">
                  <c:v>272.73905999999999</c:v>
                </c:pt>
                <c:pt idx="211">
                  <c:v>272.73905999999999</c:v>
                </c:pt>
                <c:pt idx="212">
                  <c:v>272.73905999999999</c:v>
                </c:pt>
                <c:pt idx="213">
                  <c:v>272.73905999999999</c:v>
                </c:pt>
                <c:pt idx="214">
                  <c:v>272.73905999999999</c:v>
                </c:pt>
                <c:pt idx="215">
                  <c:v>250.77691199999998</c:v>
                </c:pt>
                <c:pt idx="216">
                  <c:v>250.77691199999998</c:v>
                </c:pt>
                <c:pt idx="217">
                  <c:v>250.77691199999998</c:v>
                </c:pt>
                <c:pt idx="218">
                  <c:v>250.77691199999998</c:v>
                </c:pt>
                <c:pt idx="219">
                  <c:v>250.77691199999998</c:v>
                </c:pt>
                <c:pt idx="220">
                  <c:v>250.77691199999998</c:v>
                </c:pt>
                <c:pt idx="221">
                  <c:v>250.77691199999998</c:v>
                </c:pt>
                <c:pt idx="222">
                  <c:v>250.77691199999998</c:v>
                </c:pt>
                <c:pt idx="223">
                  <c:v>250.77691199999998</c:v>
                </c:pt>
                <c:pt idx="224">
                  <c:v>250.77691199999998</c:v>
                </c:pt>
                <c:pt idx="225">
                  <c:v>250.77691199999998</c:v>
                </c:pt>
                <c:pt idx="226">
                  <c:v>250.77691199999998</c:v>
                </c:pt>
                <c:pt idx="227">
                  <c:v>250.77691199999998</c:v>
                </c:pt>
                <c:pt idx="228">
                  <c:v>250.77691199999998</c:v>
                </c:pt>
                <c:pt idx="229">
                  <c:v>250.77691199999998</c:v>
                </c:pt>
                <c:pt idx="230">
                  <c:v>250.77691199999998</c:v>
                </c:pt>
                <c:pt idx="231">
                  <c:v>250.77691199999998</c:v>
                </c:pt>
                <c:pt idx="232">
                  <c:v>250.77691199999998</c:v>
                </c:pt>
                <c:pt idx="233">
                  <c:v>250.77691199999998</c:v>
                </c:pt>
                <c:pt idx="234">
                  <c:v>250.77691199999998</c:v>
                </c:pt>
                <c:pt idx="235">
                  <c:v>250.77691199999998</c:v>
                </c:pt>
                <c:pt idx="236">
                  <c:v>250.77691199999998</c:v>
                </c:pt>
                <c:pt idx="237">
                  <c:v>227.577732</c:v>
                </c:pt>
                <c:pt idx="238">
                  <c:v>227.577732</c:v>
                </c:pt>
                <c:pt idx="239">
                  <c:v>227.577732</c:v>
                </c:pt>
                <c:pt idx="240">
                  <c:v>227.577732</c:v>
                </c:pt>
                <c:pt idx="241">
                  <c:v>227.577732</c:v>
                </c:pt>
                <c:pt idx="242">
                  <c:v>227.577732</c:v>
                </c:pt>
                <c:pt idx="243">
                  <c:v>227.577732</c:v>
                </c:pt>
                <c:pt idx="244">
                  <c:v>227.577732</c:v>
                </c:pt>
                <c:pt idx="245">
                  <c:v>227.577732</c:v>
                </c:pt>
                <c:pt idx="246">
                  <c:v>227.577732</c:v>
                </c:pt>
                <c:pt idx="247">
                  <c:v>227.577732</c:v>
                </c:pt>
                <c:pt idx="248">
                  <c:v>227.577732</c:v>
                </c:pt>
                <c:pt idx="249">
                  <c:v>227.577732</c:v>
                </c:pt>
                <c:pt idx="250">
                  <c:v>227.577732</c:v>
                </c:pt>
                <c:pt idx="251">
                  <c:v>227.577732</c:v>
                </c:pt>
                <c:pt idx="252">
                  <c:v>227.577732</c:v>
                </c:pt>
                <c:pt idx="253">
                  <c:v>227.577732</c:v>
                </c:pt>
                <c:pt idx="254">
                  <c:v>227.577732</c:v>
                </c:pt>
                <c:pt idx="255">
                  <c:v>227.577732</c:v>
                </c:pt>
                <c:pt idx="256">
                  <c:v>227.577732</c:v>
                </c:pt>
                <c:pt idx="257">
                  <c:v>221.29900799999999</c:v>
                </c:pt>
                <c:pt idx="258">
                  <c:v>221.29900799999999</c:v>
                </c:pt>
                <c:pt idx="259">
                  <c:v>221.29900799999999</c:v>
                </c:pt>
                <c:pt idx="260">
                  <c:v>221.29900799999999</c:v>
                </c:pt>
                <c:pt idx="261">
                  <c:v>221.29900799999999</c:v>
                </c:pt>
                <c:pt idx="262">
                  <c:v>221.29900799999999</c:v>
                </c:pt>
                <c:pt idx="263">
                  <c:v>221.29900799999999</c:v>
                </c:pt>
                <c:pt idx="264">
                  <c:v>221.29900799999999</c:v>
                </c:pt>
                <c:pt idx="265">
                  <c:v>221.29900799999999</c:v>
                </c:pt>
                <c:pt idx="266">
                  <c:v>221.29900799999999</c:v>
                </c:pt>
                <c:pt idx="267">
                  <c:v>221.29900799999999</c:v>
                </c:pt>
                <c:pt idx="268">
                  <c:v>221.29900799999999</c:v>
                </c:pt>
                <c:pt idx="269">
                  <c:v>221.29900799999999</c:v>
                </c:pt>
                <c:pt idx="270">
                  <c:v>221.29900799999999</c:v>
                </c:pt>
                <c:pt idx="271">
                  <c:v>221.29900799999999</c:v>
                </c:pt>
                <c:pt idx="272">
                  <c:v>221.29900799999999</c:v>
                </c:pt>
                <c:pt idx="273">
                  <c:v>221.29900799999999</c:v>
                </c:pt>
                <c:pt idx="274">
                  <c:v>221.29900799999999</c:v>
                </c:pt>
                <c:pt idx="275">
                  <c:v>221.29900799999999</c:v>
                </c:pt>
                <c:pt idx="276">
                  <c:v>221.29900799999999</c:v>
                </c:pt>
                <c:pt idx="277">
                  <c:v>221.29900799999999</c:v>
                </c:pt>
                <c:pt idx="278">
                  <c:v>221.29900799999999</c:v>
                </c:pt>
                <c:pt idx="279">
                  <c:v>234.03447600000001</c:v>
                </c:pt>
                <c:pt idx="280">
                  <c:v>234.03447600000001</c:v>
                </c:pt>
                <c:pt idx="281">
                  <c:v>234.03447600000001</c:v>
                </c:pt>
                <c:pt idx="282">
                  <c:v>234.03447600000001</c:v>
                </c:pt>
                <c:pt idx="283">
                  <c:v>234.03447600000001</c:v>
                </c:pt>
                <c:pt idx="284">
                  <c:v>234.03447600000001</c:v>
                </c:pt>
                <c:pt idx="285">
                  <c:v>234.03447600000001</c:v>
                </c:pt>
                <c:pt idx="286">
                  <c:v>234.03447600000001</c:v>
                </c:pt>
                <c:pt idx="287">
                  <c:v>234.03447600000001</c:v>
                </c:pt>
                <c:pt idx="288">
                  <c:v>234.03447600000001</c:v>
                </c:pt>
                <c:pt idx="289">
                  <c:v>234.03447600000001</c:v>
                </c:pt>
                <c:pt idx="290">
                  <c:v>234.03447600000001</c:v>
                </c:pt>
                <c:pt idx="291">
                  <c:v>234.03447600000001</c:v>
                </c:pt>
                <c:pt idx="292">
                  <c:v>234.03447600000001</c:v>
                </c:pt>
                <c:pt idx="293">
                  <c:v>234.03447600000001</c:v>
                </c:pt>
                <c:pt idx="294">
                  <c:v>234.011844</c:v>
                </c:pt>
                <c:pt idx="295">
                  <c:v>234.011844</c:v>
                </c:pt>
                <c:pt idx="296">
                  <c:v>234.011844</c:v>
                </c:pt>
                <c:pt idx="297">
                  <c:v>234.011844</c:v>
                </c:pt>
                <c:pt idx="298">
                  <c:v>234.011844</c:v>
                </c:pt>
                <c:pt idx="299">
                  <c:v>234.011844</c:v>
                </c:pt>
                <c:pt idx="300">
                  <c:v>234.011844</c:v>
                </c:pt>
                <c:pt idx="301">
                  <c:v>234.011844</c:v>
                </c:pt>
                <c:pt idx="302">
                  <c:v>234.011844</c:v>
                </c:pt>
                <c:pt idx="303">
                  <c:v>234.011844</c:v>
                </c:pt>
                <c:pt idx="304">
                  <c:v>234.011844</c:v>
                </c:pt>
                <c:pt idx="305">
                  <c:v>234.011844</c:v>
                </c:pt>
                <c:pt idx="306">
                  <c:v>234.011844</c:v>
                </c:pt>
                <c:pt idx="307">
                  <c:v>234.011844</c:v>
                </c:pt>
                <c:pt idx="308">
                  <c:v>234.011844</c:v>
                </c:pt>
                <c:pt idx="309">
                  <c:v>234.011844</c:v>
                </c:pt>
                <c:pt idx="310">
                  <c:v>234.011844</c:v>
                </c:pt>
                <c:pt idx="311">
                  <c:v>234.011844</c:v>
                </c:pt>
                <c:pt idx="312">
                  <c:v>234.011844</c:v>
                </c:pt>
                <c:pt idx="313">
                  <c:v>234.011844</c:v>
                </c:pt>
                <c:pt idx="314">
                  <c:v>234.011844</c:v>
                </c:pt>
                <c:pt idx="315">
                  <c:v>234.011844</c:v>
                </c:pt>
                <c:pt idx="316">
                  <c:v>234.011844</c:v>
                </c:pt>
                <c:pt idx="317">
                  <c:v>234.011844</c:v>
                </c:pt>
                <c:pt idx="318">
                  <c:v>234.011844</c:v>
                </c:pt>
                <c:pt idx="319">
                  <c:v>234.011844</c:v>
                </c:pt>
                <c:pt idx="320">
                  <c:v>234.011844</c:v>
                </c:pt>
                <c:pt idx="321">
                  <c:v>234.011844</c:v>
                </c:pt>
                <c:pt idx="322">
                  <c:v>234.011844</c:v>
                </c:pt>
                <c:pt idx="323">
                  <c:v>231.31698</c:v>
                </c:pt>
                <c:pt idx="324">
                  <c:v>231.31698</c:v>
                </c:pt>
                <c:pt idx="325">
                  <c:v>231.31698</c:v>
                </c:pt>
                <c:pt idx="326">
                  <c:v>231.31698</c:v>
                </c:pt>
                <c:pt idx="327">
                  <c:v>231.31698</c:v>
                </c:pt>
                <c:pt idx="328">
                  <c:v>231.31698</c:v>
                </c:pt>
                <c:pt idx="329">
                  <c:v>231.31698</c:v>
                </c:pt>
                <c:pt idx="330">
                  <c:v>231.31698</c:v>
                </c:pt>
                <c:pt idx="331">
                  <c:v>231.31698</c:v>
                </c:pt>
                <c:pt idx="332">
                  <c:v>231.31698</c:v>
                </c:pt>
                <c:pt idx="333">
                  <c:v>231.31698</c:v>
                </c:pt>
                <c:pt idx="334">
                  <c:v>231.31698</c:v>
                </c:pt>
                <c:pt idx="335">
                  <c:v>231.31698</c:v>
                </c:pt>
                <c:pt idx="336">
                  <c:v>231.31698</c:v>
                </c:pt>
                <c:pt idx="337">
                  <c:v>231.31698</c:v>
                </c:pt>
                <c:pt idx="338">
                  <c:v>231.31698</c:v>
                </c:pt>
                <c:pt idx="339">
                  <c:v>231.31698</c:v>
                </c:pt>
                <c:pt idx="340">
                  <c:v>231.31698</c:v>
                </c:pt>
                <c:pt idx="341">
                  <c:v>231.31698</c:v>
                </c:pt>
                <c:pt idx="342">
                  <c:v>233.94367199999999</c:v>
                </c:pt>
                <c:pt idx="343">
                  <c:v>233.94367199999999</c:v>
                </c:pt>
                <c:pt idx="344">
                  <c:v>233.94367199999999</c:v>
                </c:pt>
                <c:pt idx="345">
                  <c:v>233.94367199999999</c:v>
                </c:pt>
                <c:pt idx="346">
                  <c:v>233.94367199999999</c:v>
                </c:pt>
                <c:pt idx="347">
                  <c:v>233.94367199999999</c:v>
                </c:pt>
                <c:pt idx="348">
                  <c:v>233.94367199999999</c:v>
                </c:pt>
                <c:pt idx="349">
                  <c:v>233.94367199999999</c:v>
                </c:pt>
                <c:pt idx="350">
                  <c:v>233.94367199999999</c:v>
                </c:pt>
                <c:pt idx="351">
                  <c:v>233.94367199999999</c:v>
                </c:pt>
                <c:pt idx="352">
                  <c:v>233.94367199999999</c:v>
                </c:pt>
                <c:pt idx="353">
                  <c:v>233.94367199999999</c:v>
                </c:pt>
                <c:pt idx="354">
                  <c:v>233.94367199999999</c:v>
                </c:pt>
                <c:pt idx="355">
                  <c:v>233.94367199999999</c:v>
                </c:pt>
                <c:pt idx="356">
                  <c:v>233.94367199999999</c:v>
                </c:pt>
                <c:pt idx="357">
                  <c:v>233.94367199999999</c:v>
                </c:pt>
                <c:pt idx="358">
                  <c:v>233.94367199999999</c:v>
                </c:pt>
                <c:pt idx="359">
                  <c:v>233.94367199999999</c:v>
                </c:pt>
                <c:pt idx="360">
                  <c:v>233.94367199999999</c:v>
                </c:pt>
                <c:pt idx="361">
                  <c:v>233.94367199999999</c:v>
                </c:pt>
                <c:pt idx="362">
                  <c:v>233.94367199999999</c:v>
                </c:pt>
                <c:pt idx="363">
                  <c:v>233.94367199999999</c:v>
                </c:pt>
                <c:pt idx="364">
                  <c:v>233.94367199999999</c:v>
                </c:pt>
                <c:pt idx="365">
                  <c:v>233.94367199999999</c:v>
                </c:pt>
                <c:pt idx="366">
                  <c:v>233.94367199999999</c:v>
                </c:pt>
                <c:pt idx="367">
                  <c:v>233.94367199999999</c:v>
                </c:pt>
                <c:pt idx="368">
                  <c:v>233.94367199999999</c:v>
                </c:pt>
                <c:pt idx="369">
                  <c:v>233.94367199999999</c:v>
                </c:pt>
                <c:pt idx="370">
                  <c:v>233.94367199999999</c:v>
                </c:pt>
                <c:pt idx="371">
                  <c:v>233.94367199999999</c:v>
                </c:pt>
                <c:pt idx="372">
                  <c:v>233.94367199999999</c:v>
                </c:pt>
                <c:pt idx="373">
                  <c:v>233.94367199999999</c:v>
                </c:pt>
                <c:pt idx="374">
                  <c:v>233.94367199999999</c:v>
                </c:pt>
                <c:pt idx="375">
                  <c:v>233.94367199999999</c:v>
                </c:pt>
                <c:pt idx="376">
                  <c:v>233.94367199999999</c:v>
                </c:pt>
                <c:pt idx="377">
                  <c:v>233.94367199999999</c:v>
                </c:pt>
                <c:pt idx="378">
                  <c:v>233.94367199999999</c:v>
                </c:pt>
                <c:pt idx="379">
                  <c:v>233.94367199999999</c:v>
                </c:pt>
                <c:pt idx="380">
                  <c:v>233.94367199999999</c:v>
                </c:pt>
                <c:pt idx="381">
                  <c:v>233.94367199999999</c:v>
                </c:pt>
                <c:pt idx="382">
                  <c:v>233.94367199999999</c:v>
                </c:pt>
                <c:pt idx="383">
                  <c:v>233.94367199999999</c:v>
                </c:pt>
                <c:pt idx="384">
                  <c:v>233.94367199999999</c:v>
                </c:pt>
                <c:pt idx="385">
                  <c:v>233.94367199999999</c:v>
                </c:pt>
                <c:pt idx="386">
                  <c:v>233.94367199999999</c:v>
                </c:pt>
                <c:pt idx="387">
                  <c:v>233.94367199999999</c:v>
                </c:pt>
                <c:pt idx="388">
                  <c:v>233.94367199999999</c:v>
                </c:pt>
                <c:pt idx="389">
                  <c:v>223.232664</c:v>
                </c:pt>
                <c:pt idx="390">
                  <c:v>223.232664</c:v>
                </c:pt>
                <c:pt idx="391">
                  <c:v>223.232664</c:v>
                </c:pt>
                <c:pt idx="392">
                  <c:v>223.232664</c:v>
                </c:pt>
                <c:pt idx="393">
                  <c:v>223.232664</c:v>
                </c:pt>
                <c:pt idx="394">
                  <c:v>223.232664</c:v>
                </c:pt>
                <c:pt idx="395">
                  <c:v>223.232664</c:v>
                </c:pt>
                <c:pt idx="396">
                  <c:v>215.953338</c:v>
                </c:pt>
                <c:pt idx="397">
                  <c:v>215.953338</c:v>
                </c:pt>
                <c:pt idx="398">
                  <c:v>215.953338</c:v>
                </c:pt>
                <c:pt idx="399">
                  <c:v>215.953338</c:v>
                </c:pt>
                <c:pt idx="400">
                  <c:v>215.953338</c:v>
                </c:pt>
                <c:pt idx="401">
                  <c:v>215.953338</c:v>
                </c:pt>
                <c:pt idx="402">
                  <c:v>215.953338</c:v>
                </c:pt>
                <c:pt idx="403">
                  <c:v>215.953338</c:v>
                </c:pt>
                <c:pt idx="404">
                  <c:v>215.953338</c:v>
                </c:pt>
                <c:pt idx="405">
                  <c:v>215.953338</c:v>
                </c:pt>
                <c:pt idx="406">
                  <c:v>215.953338</c:v>
                </c:pt>
                <c:pt idx="407">
                  <c:v>215.953338</c:v>
                </c:pt>
                <c:pt idx="408">
                  <c:v>215.953338</c:v>
                </c:pt>
                <c:pt idx="409">
                  <c:v>215.953338</c:v>
                </c:pt>
                <c:pt idx="410">
                  <c:v>215.953338</c:v>
                </c:pt>
                <c:pt idx="411">
                  <c:v>215.953338</c:v>
                </c:pt>
                <c:pt idx="412">
                  <c:v>215.953338</c:v>
                </c:pt>
                <c:pt idx="413">
                  <c:v>215.953338</c:v>
                </c:pt>
                <c:pt idx="414">
                  <c:v>215.953338</c:v>
                </c:pt>
                <c:pt idx="415">
                  <c:v>215.953338</c:v>
                </c:pt>
                <c:pt idx="416">
                  <c:v>215.953338</c:v>
                </c:pt>
                <c:pt idx="417">
                  <c:v>244.89373500000002</c:v>
                </c:pt>
                <c:pt idx="418">
                  <c:v>244.89373500000002</c:v>
                </c:pt>
                <c:pt idx="419">
                  <c:v>244.89373500000002</c:v>
                </c:pt>
                <c:pt idx="420">
                  <c:v>244.89373500000002</c:v>
                </c:pt>
                <c:pt idx="421">
                  <c:v>244.89373500000002</c:v>
                </c:pt>
                <c:pt idx="422">
                  <c:v>244.89373500000002</c:v>
                </c:pt>
                <c:pt idx="423">
                  <c:v>244.89373500000002</c:v>
                </c:pt>
                <c:pt idx="424">
                  <c:v>244.89373500000002</c:v>
                </c:pt>
                <c:pt idx="425">
                  <c:v>244.89373500000002</c:v>
                </c:pt>
                <c:pt idx="426">
                  <c:v>244.89373500000002</c:v>
                </c:pt>
                <c:pt idx="427">
                  <c:v>244.89373500000002</c:v>
                </c:pt>
                <c:pt idx="428">
                  <c:v>244.89373500000002</c:v>
                </c:pt>
                <c:pt idx="429">
                  <c:v>244.89373500000002</c:v>
                </c:pt>
                <c:pt idx="430">
                  <c:v>244.89373500000002</c:v>
                </c:pt>
                <c:pt idx="431">
                  <c:v>244.89373500000002</c:v>
                </c:pt>
                <c:pt idx="432">
                  <c:v>244.89373500000002</c:v>
                </c:pt>
                <c:pt idx="433">
                  <c:v>244.89373500000002</c:v>
                </c:pt>
                <c:pt idx="434">
                  <c:v>244.89373500000002</c:v>
                </c:pt>
                <c:pt idx="435">
                  <c:v>244.89373500000002</c:v>
                </c:pt>
                <c:pt idx="436">
                  <c:v>244.89373500000002</c:v>
                </c:pt>
                <c:pt idx="437">
                  <c:v>244.89373500000002</c:v>
                </c:pt>
                <c:pt idx="438">
                  <c:v>244.89373500000002</c:v>
                </c:pt>
                <c:pt idx="439">
                  <c:v>244.89373500000002</c:v>
                </c:pt>
                <c:pt idx="440">
                  <c:v>268.59559200000001</c:v>
                </c:pt>
                <c:pt idx="441">
                  <c:v>268.59559200000001</c:v>
                </c:pt>
                <c:pt idx="442">
                  <c:v>268.59559200000001</c:v>
                </c:pt>
                <c:pt idx="443">
                  <c:v>268.59559200000001</c:v>
                </c:pt>
                <c:pt idx="444">
                  <c:v>268.59559200000001</c:v>
                </c:pt>
                <c:pt idx="445">
                  <c:v>268.59559200000001</c:v>
                </c:pt>
                <c:pt idx="446">
                  <c:v>268.59559200000001</c:v>
                </c:pt>
                <c:pt idx="447">
                  <c:v>268.59559200000001</c:v>
                </c:pt>
                <c:pt idx="448">
                  <c:v>268.59559200000001</c:v>
                </c:pt>
                <c:pt idx="449">
                  <c:v>268.59559200000001</c:v>
                </c:pt>
                <c:pt idx="450">
                  <c:v>268.59559200000001</c:v>
                </c:pt>
                <c:pt idx="451">
                  <c:v>268.59559200000001</c:v>
                </c:pt>
                <c:pt idx="452">
                  <c:v>268.59559200000001</c:v>
                </c:pt>
                <c:pt idx="453">
                  <c:v>268.59559200000001</c:v>
                </c:pt>
                <c:pt idx="454">
                  <c:v>268.59559200000001</c:v>
                </c:pt>
                <c:pt idx="455">
                  <c:v>268.59559200000001</c:v>
                </c:pt>
                <c:pt idx="456">
                  <c:v>268.59559200000001</c:v>
                </c:pt>
                <c:pt idx="457">
                  <c:v>268.59559200000001</c:v>
                </c:pt>
                <c:pt idx="458">
                  <c:v>268.59559200000001</c:v>
                </c:pt>
                <c:pt idx="459">
                  <c:v>269.11730999999997</c:v>
                </c:pt>
                <c:pt idx="460">
                  <c:v>269.11730999999997</c:v>
                </c:pt>
                <c:pt idx="461">
                  <c:v>269.11730999999997</c:v>
                </c:pt>
                <c:pt idx="462">
                  <c:v>269.11730999999997</c:v>
                </c:pt>
                <c:pt idx="463">
                  <c:v>269.11730999999997</c:v>
                </c:pt>
                <c:pt idx="464">
                  <c:v>269.11730999999997</c:v>
                </c:pt>
                <c:pt idx="465">
                  <c:v>269.11730999999997</c:v>
                </c:pt>
                <c:pt idx="466">
                  <c:v>269.11730999999997</c:v>
                </c:pt>
                <c:pt idx="467">
                  <c:v>269.11730999999997</c:v>
                </c:pt>
                <c:pt idx="468">
                  <c:v>269.11730999999997</c:v>
                </c:pt>
                <c:pt idx="469">
                  <c:v>269.11730999999997</c:v>
                </c:pt>
                <c:pt idx="470">
                  <c:v>269.11730999999997</c:v>
                </c:pt>
                <c:pt idx="471">
                  <c:v>269.11730999999997</c:v>
                </c:pt>
                <c:pt idx="472">
                  <c:v>269.11730999999997</c:v>
                </c:pt>
                <c:pt idx="473">
                  <c:v>269.11730999999997</c:v>
                </c:pt>
                <c:pt idx="474">
                  <c:v>269.11730999999997</c:v>
                </c:pt>
                <c:pt idx="475">
                  <c:v>269.11730999999997</c:v>
                </c:pt>
                <c:pt idx="476">
                  <c:v>269.11730999999997</c:v>
                </c:pt>
                <c:pt idx="477">
                  <c:v>269.11730999999997</c:v>
                </c:pt>
                <c:pt idx="478">
                  <c:v>279.05424900000003</c:v>
                </c:pt>
                <c:pt idx="479">
                  <c:v>279.05424900000003</c:v>
                </c:pt>
                <c:pt idx="480">
                  <c:v>279.05424900000003</c:v>
                </c:pt>
                <c:pt idx="481">
                  <c:v>279.05424900000003</c:v>
                </c:pt>
                <c:pt idx="482">
                  <c:v>279.05424900000003</c:v>
                </c:pt>
                <c:pt idx="483">
                  <c:v>279.05424900000003</c:v>
                </c:pt>
                <c:pt idx="484">
                  <c:v>279.05424900000003</c:v>
                </c:pt>
                <c:pt idx="485">
                  <c:v>279.05424900000003</c:v>
                </c:pt>
                <c:pt idx="486">
                  <c:v>279.05424900000003</c:v>
                </c:pt>
                <c:pt idx="487">
                  <c:v>279.05424900000003</c:v>
                </c:pt>
                <c:pt idx="488">
                  <c:v>279.05424900000003</c:v>
                </c:pt>
                <c:pt idx="489">
                  <c:v>279.05424900000003</c:v>
                </c:pt>
                <c:pt idx="490">
                  <c:v>279.05424900000003</c:v>
                </c:pt>
                <c:pt idx="491">
                  <c:v>279.05424900000003</c:v>
                </c:pt>
                <c:pt idx="492">
                  <c:v>279.05424900000003</c:v>
                </c:pt>
                <c:pt idx="493">
                  <c:v>279.05424900000003</c:v>
                </c:pt>
                <c:pt idx="494">
                  <c:v>279.05424900000003</c:v>
                </c:pt>
                <c:pt idx="495">
                  <c:v>279.05424900000003</c:v>
                </c:pt>
                <c:pt idx="496">
                  <c:v>279.05424900000003</c:v>
                </c:pt>
                <c:pt idx="497">
                  <c:v>279.05424900000003</c:v>
                </c:pt>
                <c:pt idx="498">
                  <c:v>279.05424900000003</c:v>
                </c:pt>
                <c:pt idx="499">
                  <c:v>266.82110810879999</c:v>
                </c:pt>
                <c:pt idx="500">
                  <c:v>266.82110810879999</c:v>
                </c:pt>
                <c:pt idx="501">
                  <c:v>266.82110810879999</c:v>
                </c:pt>
                <c:pt idx="502">
                  <c:v>266.82110810879999</c:v>
                </c:pt>
                <c:pt idx="503">
                  <c:v>266.82110810879999</c:v>
                </c:pt>
                <c:pt idx="504">
                  <c:v>266.82110810879999</c:v>
                </c:pt>
                <c:pt idx="505">
                  <c:v>266.82110810879999</c:v>
                </c:pt>
                <c:pt idx="506">
                  <c:v>266.82110810879999</c:v>
                </c:pt>
                <c:pt idx="507">
                  <c:v>266.82110810879999</c:v>
                </c:pt>
                <c:pt idx="508">
                  <c:v>266.82110810879999</c:v>
                </c:pt>
                <c:pt idx="509">
                  <c:v>266.82110810879999</c:v>
                </c:pt>
                <c:pt idx="510">
                  <c:v>266.82110810879999</c:v>
                </c:pt>
                <c:pt idx="511">
                  <c:v>266.82110810879999</c:v>
                </c:pt>
                <c:pt idx="512">
                  <c:v>266.82110810879999</c:v>
                </c:pt>
                <c:pt idx="513">
                  <c:v>266.82110810879999</c:v>
                </c:pt>
                <c:pt idx="514">
                  <c:v>266.82110810879999</c:v>
                </c:pt>
                <c:pt idx="515">
                  <c:v>266.82110810879999</c:v>
                </c:pt>
                <c:pt idx="516">
                  <c:v>266.82110810879999</c:v>
                </c:pt>
                <c:pt idx="517">
                  <c:v>266.82110810879999</c:v>
                </c:pt>
                <c:pt idx="518">
                  <c:v>266.82110810879999</c:v>
                </c:pt>
                <c:pt idx="519">
                  <c:v>277.54659658344286</c:v>
                </c:pt>
                <c:pt idx="520">
                  <c:v>268.94739784080002</c:v>
                </c:pt>
                <c:pt idx="521">
                  <c:v>268.94739784080002</c:v>
                </c:pt>
                <c:pt idx="522">
                  <c:v>268.94739784080002</c:v>
                </c:pt>
                <c:pt idx="523">
                  <c:v>268.94739784080002</c:v>
                </c:pt>
                <c:pt idx="524">
                  <c:v>268.94739784080002</c:v>
                </c:pt>
                <c:pt idx="525">
                  <c:v>268.94739784080002</c:v>
                </c:pt>
                <c:pt idx="526">
                  <c:v>268.94739784080002</c:v>
                </c:pt>
                <c:pt idx="527">
                  <c:v>268.94739784080002</c:v>
                </c:pt>
                <c:pt idx="528">
                  <c:v>268.94739784080002</c:v>
                </c:pt>
                <c:pt idx="529">
                  <c:v>268.94739784080002</c:v>
                </c:pt>
                <c:pt idx="530">
                  <c:v>268.94739784080002</c:v>
                </c:pt>
                <c:pt idx="531">
                  <c:v>268.94739784080002</c:v>
                </c:pt>
                <c:pt idx="532">
                  <c:v>268.94739784080002</c:v>
                </c:pt>
                <c:pt idx="533">
                  <c:v>268.94739784080002</c:v>
                </c:pt>
                <c:pt idx="534">
                  <c:v>268.94739784080002</c:v>
                </c:pt>
                <c:pt idx="535">
                  <c:v>268.94739784080002</c:v>
                </c:pt>
                <c:pt idx="536">
                  <c:v>268.94739784080002</c:v>
                </c:pt>
                <c:pt idx="537">
                  <c:v>268.94739784080002</c:v>
                </c:pt>
                <c:pt idx="538">
                  <c:v>279.7583574244415</c:v>
                </c:pt>
                <c:pt idx="539">
                  <c:v>274.096428</c:v>
                </c:pt>
                <c:pt idx="540">
                  <c:v>274.096428</c:v>
                </c:pt>
                <c:pt idx="541">
                  <c:v>274.096428</c:v>
                </c:pt>
                <c:pt idx="542">
                  <c:v>274.096428</c:v>
                </c:pt>
                <c:pt idx="543">
                  <c:v>274.096428</c:v>
                </c:pt>
                <c:pt idx="544">
                  <c:v>274.096428</c:v>
                </c:pt>
                <c:pt idx="545">
                  <c:v>274.096428</c:v>
                </c:pt>
                <c:pt idx="546">
                  <c:v>274.096428</c:v>
                </c:pt>
                <c:pt idx="547">
                  <c:v>274.096428</c:v>
                </c:pt>
                <c:pt idx="548">
                  <c:v>274.096428</c:v>
                </c:pt>
                <c:pt idx="549">
                  <c:v>274.096428</c:v>
                </c:pt>
                <c:pt idx="550">
                  <c:v>274.096428</c:v>
                </c:pt>
                <c:pt idx="551">
                  <c:v>274.096428</c:v>
                </c:pt>
                <c:pt idx="552">
                  <c:v>274.096428</c:v>
                </c:pt>
                <c:pt idx="553">
                  <c:v>274.096428</c:v>
                </c:pt>
                <c:pt idx="554">
                  <c:v>274.096428</c:v>
                </c:pt>
                <c:pt idx="555">
                  <c:v>274.096428</c:v>
                </c:pt>
                <c:pt idx="556">
                  <c:v>274.096428</c:v>
                </c:pt>
                <c:pt idx="557">
                  <c:v>274.096428</c:v>
                </c:pt>
                <c:pt idx="558">
                  <c:v>274.096428</c:v>
                </c:pt>
                <c:pt idx="559">
                  <c:v>274.096428</c:v>
                </c:pt>
                <c:pt idx="560">
                  <c:v>274.096428</c:v>
                </c:pt>
                <c:pt idx="561">
                  <c:v>274.096428</c:v>
                </c:pt>
                <c:pt idx="562">
                  <c:v>269.78587800000003</c:v>
                </c:pt>
                <c:pt idx="563">
                  <c:v>269.78587800000003</c:v>
                </c:pt>
                <c:pt idx="564">
                  <c:v>269.78587800000003</c:v>
                </c:pt>
                <c:pt idx="565">
                  <c:v>269.78587800000003</c:v>
                </c:pt>
                <c:pt idx="566">
                  <c:v>269.78587800000003</c:v>
                </c:pt>
                <c:pt idx="567">
                  <c:v>269.78587800000003</c:v>
                </c:pt>
                <c:pt idx="568">
                  <c:v>269.78587800000003</c:v>
                </c:pt>
                <c:pt idx="569">
                  <c:v>269.78587800000003</c:v>
                </c:pt>
                <c:pt idx="570">
                  <c:v>269.78587800000003</c:v>
                </c:pt>
                <c:pt idx="571">
                  <c:v>269.78587800000003</c:v>
                </c:pt>
                <c:pt idx="572">
                  <c:v>269.78587800000003</c:v>
                </c:pt>
                <c:pt idx="573">
                  <c:v>269.78587800000003</c:v>
                </c:pt>
                <c:pt idx="574">
                  <c:v>269.78587800000003</c:v>
                </c:pt>
                <c:pt idx="575">
                  <c:v>269.78587800000003</c:v>
                </c:pt>
                <c:pt idx="576">
                  <c:v>269.78587800000003</c:v>
                </c:pt>
                <c:pt idx="577">
                  <c:v>269.78587800000003</c:v>
                </c:pt>
                <c:pt idx="578">
                  <c:v>269.78587800000003</c:v>
                </c:pt>
                <c:pt idx="579">
                  <c:v>269.78587800000003</c:v>
                </c:pt>
                <c:pt idx="580">
                  <c:v>269.78587800000003</c:v>
                </c:pt>
                <c:pt idx="581">
                  <c:v>269.78587800000003</c:v>
                </c:pt>
                <c:pt idx="582">
                  <c:v>269.78587800000003</c:v>
                </c:pt>
                <c:pt idx="583">
                  <c:v>263.16130006565987</c:v>
                </c:pt>
                <c:pt idx="584">
                  <c:v>263.16130006565987</c:v>
                </c:pt>
                <c:pt idx="585">
                  <c:v>263.16130006565987</c:v>
                </c:pt>
                <c:pt idx="586">
                  <c:v>263.16130006565987</c:v>
                </c:pt>
                <c:pt idx="587">
                  <c:v>263.16130006565987</c:v>
                </c:pt>
                <c:pt idx="588">
                  <c:v>263.16130006565987</c:v>
                </c:pt>
                <c:pt idx="589">
                  <c:v>263.16130006565987</c:v>
                </c:pt>
                <c:pt idx="590">
                  <c:v>263.16130006565987</c:v>
                </c:pt>
                <c:pt idx="591">
                  <c:v>263.16130006565987</c:v>
                </c:pt>
                <c:pt idx="592">
                  <c:v>263.16130006565987</c:v>
                </c:pt>
                <c:pt idx="593">
                  <c:v>263.16130006565987</c:v>
                </c:pt>
                <c:pt idx="594">
                  <c:v>263.16130006565987</c:v>
                </c:pt>
                <c:pt idx="595">
                  <c:v>263.16130006565987</c:v>
                </c:pt>
                <c:pt idx="596">
                  <c:v>263.16130006565987</c:v>
                </c:pt>
                <c:pt idx="597">
                  <c:v>263.16130006565987</c:v>
                </c:pt>
                <c:pt idx="598">
                  <c:v>263.16130006565987</c:v>
                </c:pt>
                <c:pt idx="599">
                  <c:v>263.16130006565987</c:v>
                </c:pt>
                <c:pt idx="600">
                  <c:v>263.16130006565987</c:v>
                </c:pt>
                <c:pt idx="601">
                  <c:v>263.16130006565987</c:v>
                </c:pt>
                <c:pt idx="602">
                  <c:v>263.16130006565987</c:v>
                </c:pt>
                <c:pt idx="603">
                  <c:v>263.16130006565987</c:v>
                </c:pt>
                <c:pt idx="604">
                  <c:v>263.16130006565987</c:v>
                </c:pt>
                <c:pt idx="605">
                  <c:v>279.79859487852917</c:v>
                </c:pt>
                <c:pt idx="606">
                  <c:v>279.79859487852917</c:v>
                </c:pt>
                <c:pt idx="607">
                  <c:v>279.79859487852917</c:v>
                </c:pt>
                <c:pt idx="608">
                  <c:v>279.79859487852917</c:v>
                </c:pt>
                <c:pt idx="609">
                  <c:v>279.79859487852917</c:v>
                </c:pt>
                <c:pt idx="610">
                  <c:v>279.79859487852917</c:v>
                </c:pt>
                <c:pt idx="611">
                  <c:v>279.79859487852917</c:v>
                </c:pt>
                <c:pt idx="612">
                  <c:v>279.79859487852917</c:v>
                </c:pt>
                <c:pt idx="613">
                  <c:v>279.79859487852917</c:v>
                </c:pt>
                <c:pt idx="614">
                  <c:v>279.79859487852917</c:v>
                </c:pt>
                <c:pt idx="615">
                  <c:v>279.79859487852917</c:v>
                </c:pt>
                <c:pt idx="616">
                  <c:v>279.79859487852917</c:v>
                </c:pt>
                <c:pt idx="617">
                  <c:v>279.79859487852917</c:v>
                </c:pt>
                <c:pt idx="618">
                  <c:v>279.79859487852917</c:v>
                </c:pt>
                <c:pt idx="619">
                  <c:v>279.79859487852917</c:v>
                </c:pt>
                <c:pt idx="620">
                  <c:v>279.79859487852917</c:v>
                </c:pt>
                <c:pt idx="621">
                  <c:v>279.79859487852917</c:v>
                </c:pt>
                <c:pt idx="622">
                  <c:v>279.79859487852917</c:v>
                </c:pt>
                <c:pt idx="623">
                  <c:v>279.79859487852917</c:v>
                </c:pt>
                <c:pt idx="624">
                  <c:v>279.79859487852917</c:v>
                </c:pt>
                <c:pt idx="625">
                  <c:v>279.79859487852917</c:v>
                </c:pt>
                <c:pt idx="626">
                  <c:v>279.79859487852917</c:v>
                </c:pt>
                <c:pt idx="627">
                  <c:v>279.79859487852917</c:v>
                </c:pt>
                <c:pt idx="628">
                  <c:v>292.98681549573212</c:v>
                </c:pt>
                <c:pt idx="629">
                  <c:v>292.98681549573212</c:v>
                </c:pt>
                <c:pt idx="630">
                  <c:v>292.98681549573212</c:v>
                </c:pt>
                <c:pt idx="631">
                  <c:v>292.98681549573212</c:v>
                </c:pt>
                <c:pt idx="632">
                  <c:v>292.98681549573212</c:v>
                </c:pt>
                <c:pt idx="633">
                  <c:v>292.98681549573212</c:v>
                </c:pt>
                <c:pt idx="634">
                  <c:v>292.98681549573212</c:v>
                </c:pt>
                <c:pt idx="635">
                  <c:v>292.98681549573212</c:v>
                </c:pt>
                <c:pt idx="636">
                  <c:v>292.98681549573212</c:v>
                </c:pt>
                <c:pt idx="637">
                  <c:v>292.98681549573212</c:v>
                </c:pt>
                <c:pt idx="638">
                  <c:v>292.98681549573212</c:v>
                </c:pt>
                <c:pt idx="639">
                  <c:v>292.98681549573212</c:v>
                </c:pt>
                <c:pt idx="640">
                  <c:v>292.98681549573212</c:v>
                </c:pt>
                <c:pt idx="641">
                  <c:v>292.98681549573212</c:v>
                </c:pt>
                <c:pt idx="642">
                  <c:v>292.98681549573212</c:v>
                </c:pt>
                <c:pt idx="643">
                  <c:v>292.98681549573212</c:v>
                </c:pt>
                <c:pt idx="644">
                  <c:v>292.98681549573212</c:v>
                </c:pt>
                <c:pt idx="645">
                  <c:v>292.98681549573212</c:v>
                </c:pt>
                <c:pt idx="646">
                  <c:v>292.98681549573212</c:v>
                </c:pt>
                <c:pt idx="647">
                  <c:v>292.98681549573212</c:v>
                </c:pt>
                <c:pt idx="648">
                  <c:v>270.21636244254756</c:v>
                </c:pt>
                <c:pt idx="649">
                  <c:v>270.21636244254756</c:v>
                </c:pt>
                <c:pt idx="650">
                  <c:v>270.21636244254756</c:v>
                </c:pt>
                <c:pt idx="651">
                  <c:v>270.21636244254756</c:v>
                </c:pt>
                <c:pt idx="652">
                  <c:v>270.21636244254756</c:v>
                </c:pt>
                <c:pt idx="653">
                  <c:v>270.21636244254756</c:v>
                </c:pt>
                <c:pt idx="654">
                  <c:v>270.21636244254756</c:v>
                </c:pt>
                <c:pt idx="655">
                  <c:v>270.21636244254756</c:v>
                </c:pt>
                <c:pt idx="656">
                  <c:v>270.21636244254756</c:v>
                </c:pt>
                <c:pt idx="657">
                  <c:v>270.21636244254756</c:v>
                </c:pt>
                <c:pt idx="658">
                  <c:v>270.21636244254756</c:v>
                </c:pt>
                <c:pt idx="659">
                  <c:v>270.21636244254756</c:v>
                </c:pt>
                <c:pt idx="660">
                  <c:v>270.21636244254756</c:v>
                </c:pt>
                <c:pt idx="661">
                  <c:v>270.21636244254756</c:v>
                </c:pt>
                <c:pt idx="662">
                  <c:v>270.21636244254756</c:v>
                </c:pt>
                <c:pt idx="663">
                  <c:v>270.21636244254756</c:v>
                </c:pt>
                <c:pt idx="664">
                  <c:v>270.21636244254756</c:v>
                </c:pt>
                <c:pt idx="665">
                  <c:v>270.21636244254756</c:v>
                </c:pt>
                <c:pt idx="666">
                  <c:v>270.21636244254756</c:v>
                </c:pt>
                <c:pt idx="667">
                  <c:v>270.21636244254756</c:v>
                </c:pt>
                <c:pt idx="668">
                  <c:v>270.21636244254756</c:v>
                </c:pt>
                <c:pt idx="669">
                  <c:v>270.21636244254756</c:v>
                </c:pt>
                <c:pt idx="670">
                  <c:v>270.21636244254756</c:v>
                </c:pt>
                <c:pt idx="671">
                  <c:v>261.61863427445832</c:v>
                </c:pt>
                <c:pt idx="672">
                  <c:v>261.61863427445832</c:v>
                </c:pt>
                <c:pt idx="673">
                  <c:v>261.61863427445832</c:v>
                </c:pt>
                <c:pt idx="674">
                  <c:v>261.61863427445832</c:v>
                </c:pt>
                <c:pt idx="675">
                  <c:v>261.61863427445832</c:v>
                </c:pt>
                <c:pt idx="676">
                  <c:v>261.61863427445832</c:v>
                </c:pt>
                <c:pt idx="677">
                  <c:v>261.61863427445832</c:v>
                </c:pt>
                <c:pt idx="678">
                  <c:v>261.61863427445832</c:v>
                </c:pt>
                <c:pt idx="679">
                  <c:v>261.61863427445832</c:v>
                </c:pt>
                <c:pt idx="680">
                  <c:v>261.61863427445832</c:v>
                </c:pt>
                <c:pt idx="681">
                  <c:v>261.61863427445832</c:v>
                </c:pt>
                <c:pt idx="682">
                  <c:v>261.61863427445832</c:v>
                </c:pt>
                <c:pt idx="683">
                  <c:v>261.61863427445832</c:v>
                </c:pt>
                <c:pt idx="684">
                  <c:v>261.61863427445832</c:v>
                </c:pt>
                <c:pt idx="685">
                  <c:v>261.61863427445832</c:v>
                </c:pt>
                <c:pt idx="686">
                  <c:v>261.61863427445832</c:v>
                </c:pt>
                <c:pt idx="687">
                  <c:v>261.61863427445832</c:v>
                </c:pt>
                <c:pt idx="688">
                  <c:v>261.61863427445832</c:v>
                </c:pt>
                <c:pt idx="689">
                  <c:v>261.61863427445832</c:v>
                </c:pt>
                <c:pt idx="690">
                  <c:v>261.61863427445832</c:v>
                </c:pt>
                <c:pt idx="691">
                  <c:v>261.61863427445832</c:v>
                </c:pt>
                <c:pt idx="692">
                  <c:v>261.61863427445832</c:v>
                </c:pt>
                <c:pt idx="693">
                  <c:v>253.52115561391989</c:v>
                </c:pt>
                <c:pt idx="694">
                  <c:v>253.52115561391989</c:v>
                </c:pt>
                <c:pt idx="695">
                  <c:v>253.52115561391989</c:v>
                </c:pt>
                <c:pt idx="696">
                  <c:v>253.52115561391989</c:v>
                </c:pt>
                <c:pt idx="697">
                  <c:v>253.52115561391989</c:v>
                </c:pt>
                <c:pt idx="698">
                  <c:v>253.52115561391989</c:v>
                </c:pt>
                <c:pt idx="699">
                  <c:v>253.52115561391989</c:v>
                </c:pt>
                <c:pt idx="700">
                  <c:v>253.52115561391989</c:v>
                </c:pt>
                <c:pt idx="701">
                  <c:v>253.52115561391989</c:v>
                </c:pt>
                <c:pt idx="702">
                  <c:v>253.52115561391989</c:v>
                </c:pt>
                <c:pt idx="703">
                  <c:v>253.52115561391989</c:v>
                </c:pt>
                <c:pt idx="704">
                  <c:v>253.52115561391989</c:v>
                </c:pt>
                <c:pt idx="705">
                  <c:v>253.52115561391989</c:v>
                </c:pt>
                <c:pt idx="706">
                  <c:v>253.52115561391989</c:v>
                </c:pt>
                <c:pt idx="707">
                  <c:v>253.52115561391989</c:v>
                </c:pt>
                <c:pt idx="708">
                  <c:v>253.52115561391989</c:v>
                </c:pt>
                <c:pt idx="709">
                  <c:v>253.52115561391989</c:v>
                </c:pt>
                <c:pt idx="710">
                  <c:v>253.52115561391989</c:v>
                </c:pt>
                <c:pt idx="711">
                  <c:v>253.52115561391989</c:v>
                </c:pt>
                <c:pt idx="712">
                  <c:v>253.52115561391989</c:v>
                </c:pt>
                <c:pt idx="713">
                  <c:v>253.52115561391989</c:v>
                </c:pt>
                <c:pt idx="714">
                  <c:v>232.34714379514116</c:v>
                </c:pt>
                <c:pt idx="715">
                  <c:v>232.34714379514116</c:v>
                </c:pt>
                <c:pt idx="716">
                  <c:v>232.34714379514116</c:v>
                </c:pt>
                <c:pt idx="717">
                  <c:v>232.34714379514116</c:v>
                </c:pt>
                <c:pt idx="718">
                  <c:v>232.34714379514116</c:v>
                </c:pt>
                <c:pt idx="719">
                  <c:v>232.34714379514116</c:v>
                </c:pt>
                <c:pt idx="720">
                  <c:v>232.34714379514116</c:v>
                </c:pt>
                <c:pt idx="721">
                  <c:v>232.34714379514116</c:v>
                </c:pt>
                <c:pt idx="722">
                  <c:v>232.34714379514116</c:v>
                </c:pt>
                <c:pt idx="723">
                  <c:v>232.34714379514116</c:v>
                </c:pt>
                <c:pt idx="724">
                  <c:v>232.34714379514116</c:v>
                </c:pt>
                <c:pt idx="725">
                  <c:v>232.34714379514116</c:v>
                </c:pt>
                <c:pt idx="726">
                  <c:v>232.34714379514116</c:v>
                </c:pt>
                <c:pt idx="727">
                  <c:v>232.34714379514116</c:v>
                </c:pt>
                <c:pt idx="728">
                  <c:v>232.34714379514116</c:v>
                </c:pt>
                <c:pt idx="729">
                  <c:v>232.34714379514116</c:v>
                </c:pt>
                <c:pt idx="730">
                  <c:v>232.34714379514116</c:v>
                </c:pt>
                <c:pt idx="731">
                  <c:v>232.34714379514116</c:v>
                </c:pt>
                <c:pt idx="732">
                  <c:v>232.34714379514116</c:v>
                </c:pt>
                <c:pt idx="733">
                  <c:v>232.34714379514116</c:v>
                </c:pt>
                <c:pt idx="734">
                  <c:v>296.22106369008537</c:v>
                </c:pt>
                <c:pt idx="735">
                  <c:v>296.22106369008537</c:v>
                </c:pt>
                <c:pt idx="736">
                  <c:v>296.22106369008537</c:v>
                </c:pt>
                <c:pt idx="737">
                  <c:v>296.22106369008537</c:v>
                </c:pt>
                <c:pt idx="738">
                  <c:v>296.22106369008537</c:v>
                </c:pt>
                <c:pt idx="739">
                  <c:v>296.22106369008537</c:v>
                </c:pt>
                <c:pt idx="740">
                  <c:v>296.22106369008537</c:v>
                </c:pt>
                <c:pt idx="741">
                  <c:v>296.22106369008537</c:v>
                </c:pt>
                <c:pt idx="742">
                  <c:v>296.22106369008537</c:v>
                </c:pt>
                <c:pt idx="743">
                  <c:v>296.22106369008537</c:v>
                </c:pt>
                <c:pt idx="744">
                  <c:v>296.22106369008537</c:v>
                </c:pt>
                <c:pt idx="745">
                  <c:v>296.22106369008537</c:v>
                </c:pt>
                <c:pt idx="746">
                  <c:v>296.22106369008537</c:v>
                </c:pt>
                <c:pt idx="747">
                  <c:v>296.22106369008537</c:v>
                </c:pt>
                <c:pt idx="748">
                  <c:v>296.22106369008537</c:v>
                </c:pt>
                <c:pt idx="749">
                  <c:v>296.22106369008537</c:v>
                </c:pt>
                <c:pt idx="750">
                  <c:v>296.22106369008537</c:v>
                </c:pt>
                <c:pt idx="751">
                  <c:v>296.22106369008537</c:v>
                </c:pt>
                <c:pt idx="752">
                  <c:v>296.22106369008537</c:v>
                </c:pt>
                <c:pt idx="753">
                  <c:v>296.22106369008537</c:v>
                </c:pt>
                <c:pt idx="754">
                  <c:v>296.22106369008537</c:v>
                </c:pt>
                <c:pt idx="755">
                  <c:v>296.22106369008537</c:v>
                </c:pt>
                <c:pt idx="756">
                  <c:v>323.49982928430728</c:v>
                </c:pt>
                <c:pt idx="757">
                  <c:v>323.49982928430728</c:v>
                </c:pt>
                <c:pt idx="758">
                  <c:v>323.49982928430728</c:v>
                </c:pt>
                <c:pt idx="759">
                  <c:v>323.49982928430728</c:v>
                </c:pt>
                <c:pt idx="760">
                  <c:v>323.49982928430728</c:v>
                </c:pt>
                <c:pt idx="761">
                  <c:v>323.49982928430728</c:v>
                </c:pt>
                <c:pt idx="762">
                  <c:v>323.49982928430728</c:v>
                </c:pt>
                <c:pt idx="763">
                  <c:v>323.49982928430728</c:v>
                </c:pt>
                <c:pt idx="764">
                  <c:v>323.49982928430728</c:v>
                </c:pt>
                <c:pt idx="765">
                  <c:v>323.49982928430728</c:v>
                </c:pt>
                <c:pt idx="766">
                  <c:v>323.49982928430728</c:v>
                </c:pt>
                <c:pt idx="767">
                  <c:v>323.49982928430728</c:v>
                </c:pt>
                <c:pt idx="768">
                  <c:v>323.49982928430728</c:v>
                </c:pt>
                <c:pt idx="769">
                  <c:v>323.49982928430728</c:v>
                </c:pt>
                <c:pt idx="770">
                  <c:v>323.49982928430728</c:v>
                </c:pt>
                <c:pt idx="771">
                  <c:v>323.49982928430728</c:v>
                </c:pt>
                <c:pt idx="772">
                  <c:v>323.49982928430728</c:v>
                </c:pt>
                <c:pt idx="773">
                  <c:v>323.49982928430728</c:v>
                </c:pt>
                <c:pt idx="774">
                  <c:v>300.71200262639525</c:v>
                </c:pt>
                <c:pt idx="775">
                  <c:v>300.71200262639525</c:v>
                </c:pt>
                <c:pt idx="776">
                  <c:v>300.71200262639525</c:v>
                </c:pt>
                <c:pt idx="777">
                  <c:v>300.71200262639525</c:v>
                </c:pt>
                <c:pt idx="778">
                  <c:v>300.71200262639525</c:v>
                </c:pt>
                <c:pt idx="779">
                  <c:v>300.71200262639525</c:v>
                </c:pt>
                <c:pt idx="780">
                  <c:v>300.71200262639525</c:v>
                </c:pt>
                <c:pt idx="781">
                  <c:v>300.71200262639525</c:v>
                </c:pt>
                <c:pt idx="782">
                  <c:v>300.71200262639525</c:v>
                </c:pt>
                <c:pt idx="783">
                  <c:v>300.71200262639525</c:v>
                </c:pt>
                <c:pt idx="784">
                  <c:v>300.71200262639525</c:v>
                </c:pt>
                <c:pt idx="785">
                  <c:v>300.71200262639525</c:v>
                </c:pt>
                <c:pt idx="786">
                  <c:v>300.71200262639525</c:v>
                </c:pt>
                <c:pt idx="787">
                  <c:v>300.71200262639525</c:v>
                </c:pt>
                <c:pt idx="788">
                  <c:v>300.71200262639525</c:v>
                </c:pt>
                <c:pt idx="789">
                  <c:v>300.71200262639525</c:v>
                </c:pt>
                <c:pt idx="790">
                  <c:v>300.71200262639525</c:v>
                </c:pt>
                <c:pt idx="791">
                  <c:v>300.71200262639525</c:v>
                </c:pt>
                <c:pt idx="792">
                  <c:v>300.71200262639525</c:v>
                </c:pt>
                <c:pt idx="793">
                  <c:v>300.71200262639525</c:v>
                </c:pt>
                <c:pt idx="794">
                  <c:v>289.41033486539726</c:v>
                </c:pt>
                <c:pt idx="795">
                  <c:v>289.41033486539726</c:v>
                </c:pt>
                <c:pt idx="796">
                  <c:v>289.41033486539726</c:v>
                </c:pt>
                <c:pt idx="797">
                  <c:v>289.41033486539726</c:v>
                </c:pt>
                <c:pt idx="798">
                  <c:v>289.41033486539726</c:v>
                </c:pt>
                <c:pt idx="799">
                  <c:v>289.41033486539726</c:v>
                </c:pt>
                <c:pt idx="800">
                  <c:v>289.41033486539726</c:v>
                </c:pt>
                <c:pt idx="801">
                  <c:v>289.41033486539726</c:v>
                </c:pt>
                <c:pt idx="802">
                  <c:v>289.41033486539726</c:v>
                </c:pt>
                <c:pt idx="803">
                  <c:v>289.41033486539726</c:v>
                </c:pt>
                <c:pt idx="804">
                  <c:v>289.41033486539726</c:v>
                </c:pt>
                <c:pt idx="805">
                  <c:v>289.41033486539726</c:v>
                </c:pt>
                <c:pt idx="806">
                  <c:v>289.41033486539726</c:v>
                </c:pt>
                <c:pt idx="807">
                  <c:v>289.41033486539726</c:v>
                </c:pt>
                <c:pt idx="808">
                  <c:v>289.41033486539726</c:v>
                </c:pt>
                <c:pt idx="809">
                  <c:v>289.41033486539726</c:v>
                </c:pt>
                <c:pt idx="810">
                  <c:v>289.41033486539726</c:v>
                </c:pt>
                <c:pt idx="811">
                  <c:v>289.41033486539726</c:v>
                </c:pt>
                <c:pt idx="812">
                  <c:v>289.41033486539726</c:v>
                </c:pt>
                <c:pt idx="813">
                  <c:v>289.41033486539726</c:v>
                </c:pt>
                <c:pt idx="814">
                  <c:v>289.41033486539726</c:v>
                </c:pt>
                <c:pt idx="815">
                  <c:v>289.41033486539726</c:v>
                </c:pt>
                <c:pt idx="816">
                  <c:v>289.41033486539726</c:v>
                </c:pt>
                <c:pt idx="817">
                  <c:v>297.60047275114903</c:v>
                </c:pt>
                <c:pt idx="818">
                  <c:v>297.60047275114903</c:v>
                </c:pt>
                <c:pt idx="819">
                  <c:v>297.60047275114903</c:v>
                </c:pt>
                <c:pt idx="820">
                  <c:v>297.60047275114903</c:v>
                </c:pt>
                <c:pt idx="821">
                  <c:v>297.60047275114903</c:v>
                </c:pt>
                <c:pt idx="822">
                  <c:v>297.60047275114903</c:v>
                </c:pt>
                <c:pt idx="823">
                  <c:v>297.60047275114903</c:v>
                </c:pt>
                <c:pt idx="824">
                  <c:v>297.60047275114903</c:v>
                </c:pt>
                <c:pt idx="825">
                  <c:v>297.60047275114903</c:v>
                </c:pt>
                <c:pt idx="826">
                  <c:v>297.60047275114903</c:v>
                </c:pt>
                <c:pt idx="827">
                  <c:v>297.60047275114903</c:v>
                </c:pt>
                <c:pt idx="828">
                  <c:v>297.60047275114903</c:v>
                </c:pt>
                <c:pt idx="829">
                  <c:v>297.60047275114903</c:v>
                </c:pt>
                <c:pt idx="830">
                  <c:v>297.60047275114903</c:v>
                </c:pt>
                <c:pt idx="831">
                  <c:v>297.60047275114903</c:v>
                </c:pt>
                <c:pt idx="832">
                  <c:v>297.60047275114903</c:v>
                </c:pt>
                <c:pt idx="833">
                  <c:v>297.60047275114903</c:v>
                </c:pt>
                <c:pt idx="834">
                  <c:v>297.60047275114903</c:v>
                </c:pt>
                <c:pt idx="835">
                  <c:v>297.60047275114903</c:v>
                </c:pt>
                <c:pt idx="836">
                  <c:v>282.08694681549576</c:v>
                </c:pt>
                <c:pt idx="837">
                  <c:v>282.08694681549576</c:v>
                </c:pt>
                <c:pt idx="838">
                  <c:v>282.08694681549576</c:v>
                </c:pt>
                <c:pt idx="839">
                  <c:v>282.08694681549576</c:v>
                </c:pt>
                <c:pt idx="840">
                  <c:v>282.08694681549576</c:v>
                </c:pt>
                <c:pt idx="841">
                  <c:v>282.08694681549576</c:v>
                </c:pt>
                <c:pt idx="842">
                  <c:v>282.08694681549576</c:v>
                </c:pt>
                <c:pt idx="843">
                  <c:v>282.08694681549576</c:v>
                </c:pt>
                <c:pt idx="844">
                  <c:v>282.08694681549576</c:v>
                </c:pt>
                <c:pt idx="845">
                  <c:v>282.08694681549576</c:v>
                </c:pt>
                <c:pt idx="846">
                  <c:v>282.08694681549576</c:v>
                </c:pt>
                <c:pt idx="847">
                  <c:v>282.08694681549576</c:v>
                </c:pt>
                <c:pt idx="848">
                  <c:v>282.08694681549576</c:v>
                </c:pt>
                <c:pt idx="849">
                  <c:v>282.08694681549576</c:v>
                </c:pt>
                <c:pt idx="850">
                  <c:v>282.08694681549576</c:v>
                </c:pt>
                <c:pt idx="851">
                  <c:v>282.08694681549576</c:v>
                </c:pt>
                <c:pt idx="852">
                  <c:v>282.08694681549576</c:v>
                </c:pt>
                <c:pt idx="853">
                  <c:v>282.08694681549576</c:v>
                </c:pt>
                <c:pt idx="854">
                  <c:v>282.08694681549576</c:v>
                </c:pt>
                <c:pt idx="855">
                  <c:v>282.08694681549576</c:v>
                </c:pt>
                <c:pt idx="856">
                  <c:v>282.08694681549576</c:v>
                </c:pt>
                <c:pt idx="857">
                  <c:v>282.08694681549576</c:v>
                </c:pt>
                <c:pt idx="858">
                  <c:v>282.08694681549576</c:v>
                </c:pt>
                <c:pt idx="859">
                  <c:v>288.54386080105058</c:v>
                </c:pt>
                <c:pt idx="860">
                  <c:v>288.54386080105058</c:v>
                </c:pt>
                <c:pt idx="861">
                  <c:v>288.54386080105058</c:v>
                </c:pt>
                <c:pt idx="862">
                  <c:v>288.54386080105058</c:v>
                </c:pt>
                <c:pt idx="863">
                  <c:v>288.54386080105058</c:v>
                </c:pt>
                <c:pt idx="864">
                  <c:v>288.54386080105058</c:v>
                </c:pt>
                <c:pt idx="865">
                  <c:v>288.54386080105058</c:v>
                </c:pt>
                <c:pt idx="866">
                  <c:v>288.54386080105058</c:v>
                </c:pt>
                <c:pt idx="867">
                  <c:v>288.54386080105058</c:v>
                </c:pt>
                <c:pt idx="868">
                  <c:v>288.54386080105058</c:v>
                </c:pt>
                <c:pt idx="869">
                  <c:v>288.54386080105058</c:v>
                </c:pt>
                <c:pt idx="870">
                  <c:v>288.54386080105058</c:v>
                </c:pt>
                <c:pt idx="871">
                  <c:v>288.54386080105058</c:v>
                </c:pt>
                <c:pt idx="872">
                  <c:v>288.54386080105058</c:v>
                </c:pt>
                <c:pt idx="873">
                  <c:v>288.54386080105058</c:v>
                </c:pt>
                <c:pt idx="874">
                  <c:v>288.54386080105058</c:v>
                </c:pt>
                <c:pt idx="875">
                  <c:v>288.54386080105058</c:v>
                </c:pt>
                <c:pt idx="876">
                  <c:v>288.54386080105058</c:v>
                </c:pt>
                <c:pt idx="877">
                  <c:v>288.54386080105058</c:v>
                </c:pt>
                <c:pt idx="878">
                  <c:v>288.54386080105058</c:v>
                </c:pt>
                <c:pt idx="879">
                  <c:v>288.54386080105058</c:v>
                </c:pt>
                <c:pt idx="880">
                  <c:v>271.86768220617205</c:v>
                </c:pt>
                <c:pt idx="881">
                  <c:v>271.86768220617205</c:v>
                </c:pt>
                <c:pt idx="882">
                  <c:v>271.86768220617205</c:v>
                </c:pt>
                <c:pt idx="883">
                  <c:v>271.86768220617205</c:v>
                </c:pt>
                <c:pt idx="884">
                  <c:v>271.86768220617205</c:v>
                </c:pt>
                <c:pt idx="885">
                  <c:v>271.86768220617205</c:v>
                </c:pt>
                <c:pt idx="886">
                  <c:v>271.86768220617205</c:v>
                </c:pt>
                <c:pt idx="887">
                  <c:v>271.86768220617205</c:v>
                </c:pt>
                <c:pt idx="888">
                  <c:v>271.86768220617205</c:v>
                </c:pt>
                <c:pt idx="889">
                  <c:v>271.86768220617205</c:v>
                </c:pt>
                <c:pt idx="890">
                  <c:v>271.86768220617205</c:v>
                </c:pt>
                <c:pt idx="891">
                  <c:v>271.86768220617205</c:v>
                </c:pt>
                <c:pt idx="892">
                  <c:v>271.86768220617205</c:v>
                </c:pt>
                <c:pt idx="893">
                  <c:v>271.86768220617205</c:v>
                </c:pt>
                <c:pt idx="894">
                  <c:v>271.86768220617205</c:v>
                </c:pt>
                <c:pt idx="895">
                  <c:v>271.86768220617205</c:v>
                </c:pt>
                <c:pt idx="896">
                  <c:v>271.86768220617205</c:v>
                </c:pt>
                <c:pt idx="897">
                  <c:v>271.86768220617205</c:v>
                </c:pt>
                <c:pt idx="898">
                  <c:v>271.86768220617205</c:v>
                </c:pt>
                <c:pt idx="899">
                  <c:v>271.86768220617205</c:v>
                </c:pt>
                <c:pt idx="900">
                  <c:v>271.86768220617205</c:v>
                </c:pt>
                <c:pt idx="901">
                  <c:v>253.40560735390676</c:v>
                </c:pt>
                <c:pt idx="902">
                  <c:v>253.40560735390676</c:v>
                </c:pt>
                <c:pt idx="903">
                  <c:v>253.40560735390676</c:v>
                </c:pt>
                <c:pt idx="904">
                  <c:v>253.40560735390676</c:v>
                </c:pt>
                <c:pt idx="905">
                  <c:v>253.40560735390676</c:v>
                </c:pt>
                <c:pt idx="906">
                  <c:v>253.40560735390676</c:v>
                </c:pt>
                <c:pt idx="907">
                  <c:v>253.40560735390676</c:v>
                </c:pt>
                <c:pt idx="908">
                  <c:v>253.40560735390676</c:v>
                </c:pt>
                <c:pt idx="909">
                  <c:v>253.40560735390676</c:v>
                </c:pt>
                <c:pt idx="910">
                  <c:v>253.40560735390676</c:v>
                </c:pt>
                <c:pt idx="911">
                  <c:v>253.40560735390676</c:v>
                </c:pt>
                <c:pt idx="912">
                  <c:v>253.40560735390676</c:v>
                </c:pt>
                <c:pt idx="913">
                  <c:v>253.40560735390676</c:v>
                </c:pt>
                <c:pt idx="914">
                  <c:v>253.40560735390676</c:v>
                </c:pt>
                <c:pt idx="915">
                  <c:v>253.40560735390676</c:v>
                </c:pt>
                <c:pt idx="916">
                  <c:v>253.40560735390676</c:v>
                </c:pt>
                <c:pt idx="917">
                  <c:v>253.40560735390676</c:v>
                </c:pt>
                <c:pt idx="918">
                  <c:v>253.40560735390676</c:v>
                </c:pt>
                <c:pt idx="919">
                  <c:v>253.40560735390676</c:v>
                </c:pt>
                <c:pt idx="920">
                  <c:v>253.40560735390676</c:v>
                </c:pt>
                <c:pt idx="921">
                  <c:v>253.40560735390676</c:v>
                </c:pt>
                <c:pt idx="922">
                  <c:v>253.40560735390676</c:v>
                </c:pt>
                <c:pt idx="923">
                  <c:v>300.2649770190414</c:v>
                </c:pt>
                <c:pt idx="924">
                  <c:v>300.2649770190414</c:v>
                </c:pt>
                <c:pt idx="925">
                  <c:v>300.2649770190414</c:v>
                </c:pt>
                <c:pt idx="926">
                  <c:v>300.2649770190414</c:v>
                </c:pt>
                <c:pt idx="927">
                  <c:v>300.2649770190414</c:v>
                </c:pt>
                <c:pt idx="928">
                  <c:v>300.2649770190414</c:v>
                </c:pt>
                <c:pt idx="929">
                  <c:v>300.2649770190414</c:v>
                </c:pt>
                <c:pt idx="930">
                  <c:v>300.2649770190414</c:v>
                </c:pt>
                <c:pt idx="931">
                  <c:v>300.2649770190414</c:v>
                </c:pt>
                <c:pt idx="932">
                  <c:v>300.2649770190414</c:v>
                </c:pt>
                <c:pt idx="933">
                  <c:v>300.2649770190414</c:v>
                </c:pt>
                <c:pt idx="934">
                  <c:v>300.2649770190414</c:v>
                </c:pt>
                <c:pt idx="935">
                  <c:v>300.2649770190414</c:v>
                </c:pt>
                <c:pt idx="936">
                  <c:v>300.2649770190414</c:v>
                </c:pt>
                <c:pt idx="937">
                  <c:v>300.2649770190414</c:v>
                </c:pt>
                <c:pt idx="938">
                  <c:v>300.2649770190414</c:v>
                </c:pt>
                <c:pt idx="939">
                  <c:v>300.2649770190414</c:v>
                </c:pt>
                <c:pt idx="940">
                  <c:v>300.2649770190414</c:v>
                </c:pt>
                <c:pt idx="941">
                  <c:v>300.2649770190414</c:v>
                </c:pt>
                <c:pt idx="942">
                  <c:v>300.2649770190414</c:v>
                </c:pt>
                <c:pt idx="943">
                  <c:v>300.2649770190414</c:v>
                </c:pt>
                <c:pt idx="944">
                  <c:v>295.73763624425476</c:v>
                </c:pt>
                <c:pt idx="945">
                  <c:v>295.73763624425476</c:v>
                </c:pt>
                <c:pt idx="946">
                  <c:v>295.73763624425476</c:v>
                </c:pt>
                <c:pt idx="947">
                  <c:v>295.73763624425476</c:v>
                </c:pt>
                <c:pt idx="948">
                  <c:v>295.73763624425476</c:v>
                </c:pt>
                <c:pt idx="949">
                  <c:v>295.73763624425476</c:v>
                </c:pt>
                <c:pt idx="950">
                  <c:v>295.73763624425476</c:v>
                </c:pt>
                <c:pt idx="951">
                  <c:v>295.73763624425476</c:v>
                </c:pt>
                <c:pt idx="952">
                  <c:v>295.73763624425476</c:v>
                </c:pt>
                <c:pt idx="953">
                  <c:v>295.73763624425476</c:v>
                </c:pt>
                <c:pt idx="954">
                  <c:v>295.73763624425476</c:v>
                </c:pt>
                <c:pt idx="955">
                  <c:v>295.73763624425476</c:v>
                </c:pt>
                <c:pt idx="956">
                  <c:v>295.73763624425476</c:v>
                </c:pt>
                <c:pt idx="957">
                  <c:v>295.73763624425476</c:v>
                </c:pt>
                <c:pt idx="958">
                  <c:v>295.73763624425476</c:v>
                </c:pt>
                <c:pt idx="959">
                  <c:v>295.73763624425476</c:v>
                </c:pt>
                <c:pt idx="960">
                  <c:v>295.73763624425476</c:v>
                </c:pt>
                <c:pt idx="961">
                  <c:v>295.73763624425476</c:v>
                </c:pt>
                <c:pt idx="962">
                  <c:v>295.73763624425476</c:v>
                </c:pt>
                <c:pt idx="963">
                  <c:v>295.73763624425476</c:v>
                </c:pt>
                <c:pt idx="964">
                  <c:v>295.73763624425476</c:v>
                </c:pt>
                <c:pt idx="965">
                  <c:v>295.73763624425476</c:v>
                </c:pt>
                <c:pt idx="966">
                  <c:v>295.73763624425476</c:v>
                </c:pt>
                <c:pt idx="967">
                  <c:v>295.73763624425476</c:v>
                </c:pt>
                <c:pt idx="968">
                  <c:v>295.73763624425476</c:v>
                </c:pt>
                <c:pt idx="969">
                  <c:v>295.73763624425476</c:v>
                </c:pt>
                <c:pt idx="970">
                  <c:v>295.73763624425476</c:v>
                </c:pt>
                <c:pt idx="971">
                  <c:v>295.73763624425476</c:v>
                </c:pt>
                <c:pt idx="972">
                  <c:v>295.73763624425476</c:v>
                </c:pt>
                <c:pt idx="973">
                  <c:v>295.73763624425476</c:v>
                </c:pt>
                <c:pt idx="974">
                  <c:v>295.73763624425476</c:v>
                </c:pt>
                <c:pt idx="975">
                  <c:v>295.73763624425476</c:v>
                </c:pt>
                <c:pt idx="976">
                  <c:v>295.73763624425476</c:v>
                </c:pt>
                <c:pt idx="977">
                  <c:v>295.73763624425476</c:v>
                </c:pt>
                <c:pt idx="978">
                  <c:v>295.73763624425476</c:v>
                </c:pt>
                <c:pt idx="979">
                  <c:v>295.73763624425476</c:v>
                </c:pt>
                <c:pt idx="980">
                  <c:v>295.73763624425476</c:v>
                </c:pt>
                <c:pt idx="981">
                  <c:v>295.73763624425476</c:v>
                </c:pt>
                <c:pt idx="982">
                  <c:v>295.73763624425476</c:v>
                </c:pt>
                <c:pt idx="983">
                  <c:v>295.73763624425476</c:v>
                </c:pt>
                <c:pt idx="984">
                  <c:v>346.44126066973081</c:v>
                </c:pt>
                <c:pt idx="985">
                  <c:v>346.44126066973081</c:v>
                </c:pt>
                <c:pt idx="986">
                  <c:v>346.44126066973081</c:v>
                </c:pt>
                <c:pt idx="987">
                  <c:v>346.44126066973081</c:v>
                </c:pt>
                <c:pt idx="988">
                  <c:v>346.44126066973081</c:v>
                </c:pt>
                <c:pt idx="989">
                  <c:v>346.44126066973081</c:v>
                </c:pt>
                <c:pt idx="990">
                  <c:v>346.44126066973081</c:v>
                </c:pt>
                <c:pt idx="991">
                  <c:v>346.44126066973081</c:v>
                </c:pt>
                <c:pt idx="992">
                  <c:v>346.44126066973081</c:v>
                </c:pt>
                <c:pt idx="993">
                  <c:v>346.44126066973081</c:v>
                </c:pt>
                <c:pt idx="994">
                  <c:v>346.44126066973081</c:v>
                </c:pt>
                <c:pt idx="995">
                  <c:v>346.44126066973081</c:v>
                </c:pt>
                <c:pt idx="996">
                  <c:v>346.44126066973081</c:v>
                </c:pt>
                <c:pt idx="997">
                  <c:v>346.44126066973081</c:v>
                </c:pt>
                <c:pt idx="998">
                  <c:v>346.44126066973081</c:v>
                </c:pt>
                <c:pt idx="999">
                  <c:v>346.44126066973081</c:v>
                </c:pt>
                <c:pt idx="1000">
                  <c:v>346.44126066973081</c:v>
                </c:pt>
                <c:pt idx="1001">
                  <c:v>346.44126066973081</c:v>
                </c:pt>
                <c:pt idx="1002">
                  <c:v>346.44126066973081</c:v>
                </c:pt>
                <c:pt idx="1003">
                  <c:v>346.44126066973081</c:v>
                </c:pt>
                <c:pt idx="1004">
                  <c:v>346.44126066973081</c:v>
                </c:pt>
                <c:pt idx="1005">
                  <c:v>311.3592646093237</c:v>
                </c:pt>
                <c:pt idx="1006">
                  <c:v>311.3592646093237</c:v>
                </c:pt>
                <c:pt idx="1007">
                  <c:v>311.3592646093237</c:v>
                </c:pt>
                <c:pt idx="1008">
                  <c:v>311.3592646093237</c:v>
                </c:pt>
                <c:pt idx="1009">
                  <c:v>311.3592646093237</c:v>
                </c:pt>
                <c:pt idx="1010">
                  <c:v>311.3592646093237</c:v>
                </c:pt>
                <c:pt idx="1011">
                  <c:v>311.3592646093237</c:v>
                </c:pt>
                <c:pt idx="1012">
                  <c:v>311.3592646093237</c:v>
                </c:pt>
                <c:pt idx="1013">
                  <c:v>311.3592646093237</c:v>
                </c:pt>
                <c:pt idx="1014">
                  <c:v>311.3592646093237</c:v>
                </c:pt>
                <c:pt idx="1015">
                  <c:v>311.3592646093237</c:v>
                </c:pt>
                <c:pt idx="1016">
                  <c:v>311.3592646093237</c:v>
                </c:pt>
                <c:pt idx="1017">
                  <c:v>311.3592646093237</c:v>
                </c:pt>
                <c:pt idx="1018">
                  <c:v>311.3592646093237</c:v>
                </c:pt>
                <c:pt idx="1019">
                  <c:v>311.3592646093237</c:v>
                </c:pt>
                <c:pt idx="1020">
                  <c:v>311.3592646093237</c:v>
                </c:pt>
                <c:pt idx="1021">
                  <c:v>311.3592646093237</c:v>
                </c:pt>
                <c:pt idx="1022">
                  <c:v>311.3592646093237</c:v>
                </c:pt>
                <c:pt idx="1023">
                  <c:v>311.3592646093237</c:v>
                </c:pt>
                <c:pt idx="1024">
                  <c:v>311.3592646093237</c:v>
                </c:pt>
                <c:pt idx="1025">
                  <c:v>329.1192252133946</c:v>
                </c:pt>
                <c:pt idx="1026">
                  <c:v>329.1192252133946</c:v>
                </c:pt>
                <c:pt idx="1027">
                  <c:v>329.1192252133946</c:v>
                </c:pt>
                <c:pt idx="1028">
                  <c:v>329.1192252133946</c:v>
                </c:pt>
                <c:pt idx="1029">
                  <c:v>329.1192252133946</c:v>
                </c:pt>
                <c:pt idx="1030">
                  <c:v>329.1192252133946</c:v>
                </c:pt>
                <c:pt idx="1031">
                  <c:v>329.1192252133946</c:v>
                </c:pt>
                <c:pt idx="1032">
                  <c:v>329.1192252133946</c:v>
                </c:pt>
                <c:pt idx="1033">
                  <c:v>329.1192252133946</c:v>
                </c:pt>
                <c:pt idx="1034">
                  <c:v>329.1192252133946</c:v>
                </c:pt>
                <c:pt idx="1035">
                  <c:v>329.1192252133946</c:v>
                </c:pt>
                <c:pt idx="1036">
                  <c:v>329.1192252133946</c:v>
                </c:pt>
                <c:pt idx="1037">
                  <c:v>329.1192252133946</c:v>
                </c:pt>
                <c:pt idx="1038">
                  <c:v>329.1192252133946</c:v>
                </c:pt>
                <c:pt idx="1039">
                  <c:v>329.1192252133946</c:v>
                </c:pt>
                <c:pt idx="1040">
                  <c:v>329.1192252133946</c:v>
                </c:pt>
                <c:pt idx="1041">
                  <c:v>329.1192252133946</c:v>
                </c:pt>
                <c:pt idx="1042">
                  <c:v>329.1192252133946</c:v>
                </c:pt>
                <c:pt idx="1043">
                  <c:v>329.1192252133946</c:v>
                </c:pt>
                <c:pt idx="1044">
                  <c:v>329.1192252133946</c:v>
                </c:pt>
                <c:pt idx="1045">
                  <c:v>329.1192252133946</c:v>
                </c:pt>
                <c:pt idx="1046">
                  <c:v>321.16542350623769</c:v>
                </c:pt>
                <c:pt idx="1047">
                  <c:v>321.16542350623769</c:v>
                </c:pt>
                <c:pt idx="1048">
                  <c:v>321.16542350623769</c:v>
                </c:pt>
                <c:pt idx="1049">
                  <c:v>321.16542350623769</c:v>
                </c:pt>
                <c:pt idx="1050">
                  <c:v>321.16542350623769</c:v>
                </c:pt>
                <c:pt idx="1051">
                  <c:v>321.16542350623769</c:v>
                </c:pt>
                <c:pt idx="1052">
                  <c:v>321.16542350623769</c:v>
                </c:pt>
                <c:pt idx="1053">
                  <c:v>321.16542350623769</c:v>
                </c:pt>
                <c:pt idx="1054">
                  <c:v>321.16542350623769</c:v>
                </c:pt>
                <c:pt idx="1055">
                  <c:v>321.16542350623769</c:v>
                </c:pt>
                <c:pt idx="1056">
                  <c:v>321.16542350623769</c:v>
                </c:pt>
                <c:pt idx="1057">
                  <c:v>321.16542350623769</c:v>
                </c:pt>
                <c:pt idx="1058">
                  <c:v>321.16542350623769</c:v>
                </c:pt>
                <c:pt idx="1059">
                  <c:v>321.16542350623769</c:v>
                </c:pt>
                <c:pt idx="1060">
                  <c:v>321.16542350623769</c:v>
                </c:pt>
                <c:pt idx="1061">
                  <c:v>321.16542350623769</c:v>
                </c:pt>
                <c:pt idx="1062">
                  <c:v>321.16542350623769</c:v>
                </c:pt>
                <c:pt idx="1063">
                  <c:v>321.16542350623769</c:v>
                </c:pt>
                <c:pt idx="1064">
                  <c:v>321.16542350623769</c:v>
                </c:pt>
                <c:pt idx="1065">
                  <c:v>321.16542350623769</c:v>
                </c:pt>
                <c:pt idx="1066">
                  <c:v>321.16542350623769</c:v>
                </c:pt>
                <c:pt idx="1067">
                  <c:v>299.59319763624421</c:v>
                </c:pt>
                <c:pt idx="1068">
                  <c:v>299.59319763624421</c:v>
                </c:pt>
                <c:pt idx="1069">
                  <c:v>299.59319763624421</c:v>
                </c:pt>
                <c:pt idx="1070">
                  <c:v>299.59319763624421</c:v>
                </c:pt>
                <c:pt idx="1071">
                  <c:v>299.59319763624421</c:v>
                </c:pt>
                <c:pt idx="1072">
                  <c:v>299.59319763624421</c:v>
                </c:pt>
                <c:pt idx="1073">
                  <c:v>299.59319763624421</c:v>
                </c:pt>
                <c:pt idx="1074">
                  <c:v>299.59319763624421</c:v>
                </c:pt>
                <c:pt idx="1075">
                  <c:v>299.59319763624421</c:v>
                </c:pt>
                <c:pt idx="1076">
                  <c:v>299.59319763624421</c:v>
                </c:pt>
                <c:pt idx="1077">
                  <c:v>299.59319763624421</c:v>
                </c:pt>
                <c:pt idx="1078">
                  <c:v>299.59319763624421</c:v>
                </c:pt>
                <c:pt idx="1079">
                  <c:v>299.59319763624421</c:v>
                </c:pt>
                <c:pt idx="1080">
                  <c:v>299.59319763624421</c:v>
                </c:pt>
                <c:pt idx="1081">
                  <c:v>299.59319763624421</c:v>
                </c:pt>
                <c:pt idx="1082">
                  <c:v>299.59319763624421</c:v>
                </c:pt>
                <c:pt idx="1083">
                  <c:v>299.59319763624421</c:v>
                </c:pt>
                <c:pt idx="1084">
                  <c:v>299.59319763624421</c:v>
                </c:pt>
                <c:pt idx="1085">
                  <c:v>299.59319763624421</c:v>
                </c:pt>
                <c:pt idx="1086">
                  <c:v>299.59319763624421</c:v>
                </c:pt>
                <c:pt idx="1087">
                  <c:v>298.89466841759685</c:v>
                </c:pt>
                <c:pt idx="1088">
                  <c:v>298.89466841759685</c:v>
                </c:pt>
                <c:pt idx="1089">
                  <c:v>298.89466841759685</c:v>
                </c:pt>
                <c:pt idx="1090">
                  <c:v>298.89466841759685</c:v>
                </c:pt>
                <c:pt idx="1091">
                  <c:v>298.89466841759685</c:v>
                </c:pt>
                <c:pt idx="1092">
                  <c:v>298.89466841759685</c:v>
                </c:pt>
                <c:pt idx="1093">
                  <c:v>298.89466841759685</c:v>
                </c:pt>
                <c:pt idx="1094">
                  <c:v>298.89466841759685</c:v>
                </c:pt>
                <c:pt idx="1095">
                  <c:v>298.89466841759685</c:v>
                </c:pt>
                <c:pt idx="1096">
                  <c:v>298.89466841759685</c:v>
                </c:pt>
                <c:pt idx="1097">
                  <c:v>298.89466841759685</c:v>
                </c:pt>
                <c:pt idx="1098">
                  <c:v>298.89466841759685</c:v>
                </c:pt>
                <c:pt idx="1099">
                  <c:v>298.89466841759685</c:v>
                </c:pt>
                <c:pt idx="1100">
                  <c:v>298.89466841759685</c:v>
                </c:pt>
                <c:pt idx="1101">
                  <c:v>298.89466841759685</c:v>
                </c:pt>
                <c:pt idx="1102">
                  <c:v>298.89466841759685</c:v>
                </c:pt>
                <c:pt idx="1103">
                  <c:v>298.89466841759685</c:v>
                </c:pt>
                <c:pt idx="1104">
                  <c:v>298.89466841759685</c:v>
                </c:pt>
                <c:pt idx="1105">
                  <c:v>298.89466841759685</c:v>
                </c:pt>
                <c:pt idx="1106">
                  <c:v>298.89466841759685</c:v>
                </c:pt>
                <c:pt idx="1107">
                  <c:v>298.89466841759685</c:v>
                </c:pt>
                <c:pt idx="1108">
                  <c:v>298.89466841759685</c:v>
                </c:pt>
                <c:pt idx="1109">
                  <c:v>274.02007879185817</c:v>
                </c:pt>
                <c:pt idx="1110">
                  <c:v>274.02007879185817</c:v>
                </c:pt>
                <c:pt idx="1111">
                  <c:v>274.02007879185817</c:v>
                </c:pt>
                <c:pt idx="1112">
                  <c:v>274.02007879185817</c:v>
                </c:pt>
                <c:pt idx="1113">
                  <c:v>274.02007879185817</c:v>
                </c:pt>
                <c:pt idx="1114">
                  <c:v>274.02007879185817</c:v>
                </c:pt>
                <c:pt idx="1115">
                  <c:v>274.02007879185817</c:v>
                </c:pt>
                <c:pt idx="1116">
                  <c:v>274.02007879185817</c:v>
                </c:pt>
                <c:pt idx="1117">
                  <c:v>274.02007879185817</c:v>
                </c:pt>
                <c:pt idx="1118">
                  <c:v>274.02007879185817</c:v>
                </c:pt>
                <c:pt idx="1119">
                  <c:v>274.02007879185817</c:v>
                </c:pt>
                <c:pt idx="1120">
                  <c:v>274.02007879185817</c:v>
                </c:pt>
                <c:pt idx="1121">
                  <c:v>274.02007879185817</c:v>
                </c:pt>
                <c:pt idx="1122">
                  <c:v>274.02007879185817</c:v>
                </c:pt>
                <c:pt idx="1123">
                  <c:v>274.02007879185817</c:v>
                </c:pt>
                <c:pt idx="1124">
                  <c:v>274.02007879185817</c:v>
                </c:pt>
                <c:pt idx="1125">
                  <c:v>274.02007879185817</c:v>
                </c:pt>
                <c:pt idx="1126">
                  <c:v>274.02007879185817</c:v>
                </c:pt>
                <c:pt idx="1127">
                  <c:v>274.02007879185817</c:v>
                </c:pt>
                <c:pt idx="1128">
                  <c:v>291.1336309914642</c:v>
                </c:pt>
                <c:pt idx="1129">
                  <c:v>291.1336309914642</c:v>
                </c:pt>
                <c:pt idx="1130">
                  <c:v>291.1336309914642</c:v>
                </c:pt>
                <c:pt idx="1131">
                  <c:v>291.1336309914642</c:v>
                </c:pt>
                <c:pt idx="1132">
                  <c:v>291.1336309914642</c:v>
                </c:pt>
                <c:pt idx="1133">
                  <c:v>291.1336309914642</c:v>
                </c:pt>
                <c:pt idx="1134">
                  <c:v>291.1336309914642</c:v>
                </c:pt>
                <c:pt idx="1135">
                  <c:v>291.1336309914642</c:v>
                </c:pt>
                <c:pt idx="1136">
                  <c:v>291.1336309914642</c:v>
                </c:pt>
                <c:pt idx="1137">
                  <c:v>291.1336309914642</c:v>
                </c:pt>
                <c:pt idx="1138">
                  <c:v>291.1336309914642</c:v>
                </c:pt>
                <c:pt idx="1139">
                  <c:v>291.1336309914642</c:v>
                </c:pt>
                <c:pt idx="1140">
                  <c:v>291.1336309914642</c:v>
                </c:pt>
                <c:pt idx="1141">
                  <c:v>291.1336309914642</c:v>
                </c:pt>
                <c:pt idx="1142">
                  <c:v>291.1336309914642</c:v>
                </c:pt>
                <c:pt idx="1143">
                  <c:v>291.1336309914642</c:v>
                </c:pt>
                <c:pt idx="1144">
                  <c:v>291.1336309914642</c:v>
                </c:pt>
                <c:pt idx="1145">
                  <c:v>291.1336309914642</c:v>
                </c:pt>
                <c:pt idx="1146">
                  <c:v>291.1336309914642</c:v>
                </c:pt>
                <c:pt idx="1147">
                  <c:v>291.1336309914642</c:v>
                </c:pt>
                <c:pt idx="1148">
                  <c:v>291.1336309914642</c:v>
                </c:pt>
                <c:pt idx="1149">
                  <c:v>291.1336309914642</c:v>
                </c:pt>
                <c:pt idx="1150">
                  <c:v>295.51260669730794</c:v>
                </c:pt>
                <c:pt idx="1151">
                  <c:v>295.51260669730794</c:v>
                </c:pt>
                <c:pt idx="1152">
                  <c:v>295.51260669730794</c:v>
                </c:pt>
                <c:pt idx="1153">
                  <c:v>295.51260669730794</c:v>
                </c:pt>
                <c:pt idx="1154">
                  <c:v>295.51260669730794</c:v>
                </c:pt>
                <c:pt idx="1155">
                  <c:v>295.51260669730794</c:v>
                </c:pt>
                <c:pt idx="1156">
                  <c:v>295.51260669730794</c:v>
                </c:pt>
                <c:pt idx="1157">
                  <c:v>295.51260669730794</c:v>
                </c:pt>
                <c:pt idx="1158">
                  <c:v>295.51260669730794</c:v>
                </c:pt>
                <c:pt idx="1159">
                  <c:v>295.51260669730794</c:v>
                </c:pt>
                <c:pt idx="1160">
                  <c:v>295.51260669730794</c:v>
                </c:pt>
                <c:pt idx="1161">
                  <c:v>295.51260669730794</c:v>
                </c:pt>
                <c:pt idx="1162">
                  <c:v>295.51260669730794</c:v>
                </c:pt>
                <c:pt idx="1163">
                  <c:v>295.51260669730794</c:v>
                </c:pt>
                <c:pt idx="1164">
                  <c:v>295.51260669730794</c:v>
                </c:pt>
                <c:pt idx="1165">
                  <c:v>295.51260669730794</c:v>
                </c:pt>
                <c:pt idx="1166">
                  <c:v>295.51260669730794</c:v>
                </c:pt>
                <c:pt idx="1167">
                  <c:v>295.51260669730794</c:v>
                </c:pt>
                <c:pt idx="1168">
                  <c:v>295.51260669730794</c:v>
                </c:pt>
                <c:pt idx="1169">
                  <c:v>295.51260669730794</c:v>
                </c:pt>
                <c:pt idx="1170">
                  <c:v>295.51260669730794</c:v>
                </c:pt>
                <c:pt idx="1171">
                  <c:v>295.51260669730794</c:v>
                </c:pt>
                <c:pt idx="1172">
                  <c:v>327.28562048588316</c:v>
                </c:pt>
                <c:pt idx="1173">
                  <c:v>327.28562048588316</c:v>
                </c:pt>
                <c:pt idx="1174">
                  <c:v>327.28562048588316</c:v>
                </c:pt>
                <c:pt idx="1175">
                  <c:v>327.28562048588316</c:v>
                </c:pt>
                <c:pt idx="1176">
                  <c:v>327.28562048588316</c:v>
                </c:pt>
                <c:pt idx="1177">
                  <c:v>327.28562048588316</c:v>
                </c:pt>
                <c:pt idx="1178">
                  <c:v>327.28562048588316</c:v>
                </c:pt>
                <c:pt idx="1179">
                  <c:v>327.28562048588316</c:v>
                </c:pt>
                <c:pt idx="1180">
                  <c:v>327.28562048588316</c:v>
                </c:pt>
                <c:pt idx="1181">
                  <c:v>327.28562048588316</c:v>
                </c:pt>
                <c:pt idx="1182">
                  <c:v>327.28562048588316</c:v>
                </c:pt>
                <c:pt idx="1183">
                  <c:v>327.28562048588316</c:v>
                </c:pt>
                <c:pt idx="1184">
                  <c:v>327.28562048588316</c:v>
                </c:pt>
                <c:pt idx="1185">
                  <c:v>327.28562048588316</c:v>
                </c:pt>
                <c:pt idx="1186">
                  <c:v>327.28562048588316</c:v>
                </c:pt>
                <c:pt idx="1187">
                  <c:v>327.28562048588316</c:v>
                </c:pt>
                <c:pt idx="1188">
                  <c:v>327.28562048588316</c:v>
                </c:pt>
                <c:pt idx="1189">
                  <c:v>327.28562048588316</c:v>
                </c:pt>
                <c:pt idx="1190">
                  <c:v>327.28562048588316</c:v>
                </c:pt>
                <c:pt idx="1191">
                  <c:v>351.5204202232436</c:v>
                </c:pt>
                <c:pt idx="1192">
                  <c:v>351.5204202232436</c:v>
                </c:pt>
                <c:pt idx="1193">
                  <c:v>351.5204202232436</c:v>
                </c:pt>
                <c:pt idx="1194">
                  <c:v>351.5204202232436</c:v>
                </c:pt>
                <c:pt idx="1195">
                  <c:v>351.5204202232436</c:v>
                </c:pt>
                <c:pt idx="1196">
                  <c:v>351.5204202232436</c:v>
                </c:pt>
                <c:pt idx="1197">
                  <c:v>351.5204202232436</c:v>
                </c:pt>
                <c:pt idx="1198">
                  <c:v>351.5204202232436</c:v>
                </c:pt>
                <c:pt idx="1199">
                  <c:v>351.5204202232436</c:v>
                </c:pt>
                <c:pt idx="1200">
                  <c:v>351.5204202232436</c:v>
                </c:pt>
                <c:pt idx="1201">
                  <c:v>351.5204202232436</c:v>
                </c:pt>
                <c:pt idx="1202">
                  <c:v>351.5204202232436</c:v>
                </c:pt>
                <c:pt idx="1203">
                  <c:v>351.5204202232436</c:v>
                </c:pt>
                <c:pt idx="1204">
                  <c:v>351.5204202232436</c:v>
                </c:pt>
                <c:pt idx="1205">
                  <c:v>351.5204202232436</c:v>
                </c:pt>
                <c:pt idx="1206">
                  <c:v>351.5204202232436</c:v>
                </c:pt>
                <c:pt idx="1207">
                  <c:v>351.5204202232436</c:v>
                </c:pt>
                <c:pt idx="1208">
                  <c:v>351.5204202232436</c:v>
                </c:pt>
                <c:pt idx="1209">
                  <c:v>351.5204202232436</c:v>
                </c:pt>
                <c:pt idx="1210">
                  <c:v>351.5204202232436</c:v>
                </c:pt>
                <c:pt idx="1211">
                  <c:v>351.5204202232436</c:v>
                </c:pt>
                <c:pt idx="1212">
                  <c:v>351.5204202232436</c:v>
                </c:pt>
                <c:pt idx="1213">
                  <c:v>351.5204202232436</c:v>
                </c:pt>
                <c:pt idx="1214">
                  <c:v>311.50101116217991</c:v>
                </c:pt>
                <c:pt idx="1215">
                  <c:v>311.50101116217991</c:v>
                </c:pt>
                <c:pt idx="1216">
                  <c:v>311.50101116217991</c:v>
                </c:pt>
                <c:pt idx="1217">
                  <c:v>311.50101116217991</c:v>
                </c:pt>
                <c:pt idx="1218">
                  <c:v>311.50101116217991</c:v>
                </c:pt>
                <c:pt idx="1219">
                  <c:v>311.50101116217991</c:v>
                </c:pt>
                <c:pt idx="1220">
                  <c:v>311.50101116217991</c:v>
                </c:pt>
                <c:pt idx="1221">
                  <c:v>311.50101116217991</c:v>
                </c:pt>
                <c:pt idx="1222">
                  <c:v>311.50101116217991</c:v>
                </c:pt>
                <c:pt idx="1223">
                  <c:v>311.50101116217991</c:v>
                </c:pt>
                <c:pt idx="1224">
                  <c:v>311.50101116217991</c:v>
                </c:pt>
                <c:pt idx="1225">
                  <c:v>311.50101116217991</c:v>
                </c:pt>
                <c:pt idx="1226">
                  <c:v>311.50101116217991</c:v>
                </c:pt>
                <c:pt idx="1227">
                  <c:v>311.50101116217991</c:v>
                </c:pt>
                <c:pt idx="1228">
                  <c:v>311.50101116217991</c:v>
                </c:pt>
                <c:pt idx="1229">
                  <c:v>311.50101116217991</c:v>
                </c:pt>
                <c:pt idx="1230">
                  <c:v>311.50101116217991</c:v>
                </c:pt>
                <c:pt idx="1231">
                  <c:v>311.50101116217991</c:v>
                </c:pt>
                <c:pt idx="1232">
                  <c:v>311.50101116217991</c:v>
                </c:pt>
                <c:pt idx="1233">
                  <c:v>318.83184504267894</c:v>
                </c:pt>
                <c:pt idx="1234">
                  <c:v>318.83184504267894</c:v>
                </c:pt>
                <c:pt idx="1235">
                  <c:v>318.83184504267894</c:v>
                </c:pt>
                <c:pt idx="1236">
                  <c:v>318.83184504267894</c:v>
                </c:pt>
                <c:pt idx="1237">
                  <c:v>318.83184504267894</c:v>
                </c:pt>
                <c:pt idx="1238">
                  <c:v>318.83184504267894</c:v>
                </c:pt>
                <c:pt idx="1239">
                  <c:v>318.83184504267894</c:v>
                </c:pt>
                <c:pt idx="1240">
                  <c:v>318.83184504267894</c:v>
                </c:pt>
                <c:pt idx="1241">
                  <c:v>318.83184504267894</c:v>
                </c:pt>
                <c:pt idx="1242">
                  <c:v>318.83184504267894</c:v>
                </c:pt>
                <c:pt idx="1243">
                  <c:v>318.83184504267894</c:v>
                </c:pt>
                <c:pt idx="1244">
                  <c:v>318.83184504267894</c:v>
                </c:pt>
                <c:pt idx="1245">
                  <c:v>318.83184504267894</c:v>
                </c:pt>
                <c:pt idx="1246">
                  <c:v>318.83184504267894</c:v>
                </c:pt>
                <c:pt idx="1247">
                  <c:v>318.83184504267894</c:v>
                </c:pt>
                <c:pt idx="1248">
                  <c:v>318.83184504267894</c:v>
                </c:pt>
                <c:pt idx="1249">
                  <c:v>318.83184504267894</c:v>
                </c:pt>
                <c:pt idx="1250">
                  <c:v>318.83184504267894</c:v>
                </c:pt>
                <c:pt idx="1251">
                  <c:v>318.83184504267894</c:v>
                </c:pt>
                <c:pt idx="1252">
                  <c:v>318.83184504267894</c:v>
                </c:pt>
                <c:pt idx="1253">
                  <c:v>289.1745502298096</c:v>
                </c:pt>
                <c:pt idx="1254">
                  <c:v>289.1745502298096</c:v>
                </c:pt>
                <c:pt idx="1255">
                  <c:v>289.1745502298096</c:v>
                </c:pt>
                <c:pt idx="1256">
                  <c:v>289.1745502298096</c:v>
                </c:pt>
                <c:pt idx="1257">
                  <c:v>289.1745502298096</c:v>
                </c:pt>
                <c:pt idx="1258">
                  <c:v>289.1745502298096</c:v>
                </c:pt>
                <c:pt idx="1259">
                  <c:v>289.1745502298096</c:v>
                </c:pt>
                <c:pt idx="1260">
                  <c:v>289.1745502298096</c:v>
                </c:pt>
                <c:pt idx="1261">
                  <c:v>289.1745502298096</c:v>
                </c:pt>
                <c:pt idx="1262">
                  <c:v>289.1745502298096</c:v>
                </c:pt>
                <c:pt idx="1263">
                  <c:v>289.1745502298096</c:v>
                </c:pt>
                <c:pt idx="1264">
                  <c:v>289.1745502298096</c:v>
                </c:pt>
                <c:pt idx="1265">
                  <c:v>289.1745502298096</c:v>
                </c:pt>
                <c:pt idx="1266">
                  <c:v>289.1745502298096</c:v>
                </c:pt>
                <c:pt idx="1267">
                  <c:v>289.1745502298096</c:v>
                </c:pt>
                <c:pt idx="1268">
                  <c:v>289.1745502298096</c:v>
                </c:pt>
                <c:pt idx="1269">
                  <c:v>289.1745502298096</c:v>
                </c:pt>
                <c:pt idx="1270">
                  <c:v>289.1745502298096</c:v>
                </c:pt>
                <c:pt idx="1271">
                  <c:v>289.1745502298096</c:v>
                </c:pt>
                <c:pt idx="1272">
                  <c:v>289.1745502298096</c:v>
                </c:pt>
                <c:pt idx="1273">
                  <c:v>289.1745502298096</c:v>
                </c:pt>
                <c:pt idx="1274">
                  <c:v>289.1745502298096</c:v>
                </c:pt>
                <c:pt idx="1275">
                  <c:v>410.7114642153644</c:v>
                </c:pt>
                <c:pt idx="1276">
                  <c:v>410.7114642153644</c:v>
                </c:pt>
                <c:pt idx="1277">
                  <c:v>410.7114642153644</c:v>
                </c:pt>
                <c:pt idx="1278">
                  <c:v>410.7114642153644</c:v>
                </c:pt>
                <c:pt idx="1279">
                  <c:v>410.7114642153644</c:v>
                </c:pt>
                <c:pt idx="1280">
                  <c:v>410.7114642153644</c:v>
                </c:pt>
                <c:pt idx="1281">
                  <c:v>410.7114642153644</c:v>
                </c:pt>
                <c:pt idx="1282">
                  <c:v>410.7114642153644</c:v>
                </c:pt>
                <c:pt idx="1283">
                  <c:v>410.7114642153644</c:v>
                </c:pt>
                <c:pt idx="1284">
                  <c:v>410.7114642153644</c:v>
                </c:pt>
                <c:pt idx="1285">
                  <c:v>410.7114642153644</c:v>
                </c:pt>
                <c:pt idx="1286">
                  <c:v>410.7114642153644</c:v>
                </c:pt>
                <c:pt idx="1287">
                  <c:v>410.7114642153644</c:v>
                </c:pt>
                <c:pt idx="1288">
                  <c:v>410.7114642153644</c:v>
                </c:pt>
                <c:pt idx="1289">
                  <c:v>410.7114642153644</c:v>
                </c:pt>
                <c:pt idx="1290">
                  <c:v>410.7114642153644</c:v>
                </c:pt>
                <c:pt idx="1291">
                  <c:v>410.7114642153644</c:v>
                </c:pt>
                <c:pt idx="1292">
                  <c:v>410.7114642153644</c:v>
                </c:pt>
                <c:pt idx="1293">
                  <c:v>410.7114642153644</c:v>
                </c:pt>
                <c:pt idx="1294">
                  <c:v>410.7114642153644</c:v>
                </c:pt>
                <c:pt idx="1295">
                  <c:v>410.7114642153644</c:v>
                </c:pt>
                <c:pt idx="1296">
                  <c:v>410.7114642153644</c:v>
                </c:pt>
                <c:pt idx="1297">
                  <c:v>307.28363755745238</c:v>
                </c:pt>
                <c:pt idx="1298">
                  <c:v>307.28363755745238</c:v>
                </c:pt>
                <c:pt idx="1299">
                  <c:v>307.28363755745238</c:v>
                </c:pt>
                <c:pt idx="1300">
                  <c:v>307.28363755745238</c:v>
                </c:pt>
                <c:pt idx="1301">
                  <c:v>307.28363755745238</c:v>
                </c:pt>
                <c:pt idx="1302">
                  <c:v>307.28363755745238</c:v>
                </c:pt>
                <c:pt idx="1303">
                  <c:v>307.28363755745238</c:v>
                </c:pt>
                <c:pt idx="1304">
                  <c:v>307.28363755745238</c:v>
                </c:pt>
                <c:pt idx="1305">
                  <c:v>307.28363755745238</c:v>
                </c:pt>
                <c:pt idx="1306">
                  <c:v>307.28363755745238</c:v>
                </c:pt>
                <c:pt idx="1307">
                  <c:v>307.28363755745238</c:v>
                </c:pt>
                <c:pt idx="1308">
                  <c:v>307.28363755745238</c:v>
                </c:pt>
                <c:pt idx="1309">
                  <c:v>307.28363755745238</c:v>
                </c:pt>
                <c:pt idx="1310">
                  <c:v>307.28363755745238</c:v>
                </c:pt>
                <c:pt idx="1311">
                  <c:v>307.28363755745238</c:v>
                </c:pt>
                <c:pt idx="1312">
                  <c:v>307.28363755745238</c:v>
                </c:pt>
                <c:pt idx="1313">
                  <c:v>307.28363755745238</c:v>
                </c:pt>
                <c:pt idx="1314">
                  <c:v>307.28363755745238</c:v>
                </c:pt>
                <c:pt idx="1315">
                  <c:v>307.28363755745238</c:v>
                </c:pt>
                <c:pt idx="1316">
                  <c:v>307.28363755745238</c:v>
                </c:pt>
                <c:pt idx="1317">
                  <c:v>307.28363755745238</c:v>
                </c:pt>
                <c:pt idx="1318">
                  <c:v>291.23594221930398</c:v>
                </c:pt>
                <c:pt idx="1319">
                  <c:v>291.23594221930398</c:v>
                </c:pt>
                <c:pt idx="1320">
                  <c:v>291.23594221930398</c:v>
                </c:pt>
                <c:pt idx="1321">
                  <c:v>291.23594221930398</c:v>
                </c:pt>
                <c:pt idx="1322">
                  <c:v>291.23594221930398</c:v>
                </c:pt>
                <c:pt idx="1323">
                  <c:v>291.23594221930398</c:v>
                </c:pt>
                <c:pt idx="1324">
                  <c:v>291.23594221930398</c:v>
                </c:pt>
                <c:pt idx="1325">
                  <c:v>291.23594221930398</c:v>
                </c:pt>
                <c:pt idx="1326">
                  <c:v>291.23594221930398</c:v>
                </c:pt>
                <c:pt idx="1327">
                  <c:v>291.23594221930398</c:v>
                </c:pt>
                <c:pt idx="1328">
                  <c:v>291.23594221930398</c:v>
                </c:pt>
                <c:pt idx="1329">
                  <c:v>291.23594221930398</c:v>
                </c:pt>
                <c:pt idx="1330">
                  <c:v>291.23594221930398</c:v>
                </c:pt>
                <c:pt idx="1331">
                  <c:v>291.23594221930398</c:v>
                </c:pt>
                <c:pt idx="1332">
                  <c:v>291.23594221930398</c:v>
                </c:pt>
                <c:pt idx="1333">
                  <c:v>291.23594221930398</c:v>
                </c:pt>
                <c:pt idx="1334">
                  <c:v>291.23594221930398</c:v>
                </c:pt>
                <c:pt idx="1335">
                  <c:v>291.23594221930398</c:v>
                </c:pt>
                <c:pt idx="1336">
                  <c:v>291.23594221930398</c:v>
                </c:pt>
                <c:pt idx="1337">
                  <c:v>291.23594221930398</c:v>
                </c:pt>
                <c:pt idx="1338">
                  <c:v>291.23594221930398</c:v>
                </c:pt>
                <c:pt idx="1339">
                  <c:v>291.23594221930398</c:v>
                </c:pt>
                <c:pt idx="1340">
                  <c:v>289.71561391989496</c:v>
                </c:pt>
                <c:pt idx="1341">
                  <c:v>289.71561391989496</c:v>
                </c:pt>
                <c:pt idx="1342">
                  <c:v>289.71561391989496</c:v>
                </c:pt>
                <c:pt idx="1343">
                  <c:v>289.71561391989496</c:v>
                </c:pt>
                <c:pt idx="1344">
                  <c:v>289.71561391989496</c:v>
                </c:pt>
                <c:pt idx="1345">
                  <c:v>289.71561391989496</c:v>
                </c:pt>
                <c:pt idx="1346">
                  <c:v>289.71561391989496</c:v>
                </c:pt>
                <c:pt idx="1347">
                  <c:v>289.71561391989496</c:v>
                </c:pt>
                <c:pt idx="1348">
                  <c:v>289.71561391989496</c:v>
                </c:pt>
                <c:pt idx="1349">
                  <c:v>289.71561391989496</c:v>
                </c:pt>
                <c:pt idx="1350">
                  <c:v>289.71561391989496</c:v>
                </c:pt>
                <c:pt idx="1351">
                  <c:v>289.71561391989496</c:v>
                </c:pt>
                <c:pt idx="1352">
                  <c:v>289.71561391989496</c:v>
                </c:pt>
                <c:pt idx="1353">
                  <c:v>289.71561391989496</c:v>
                </c:pt>
                <c:pt idx="1354">
                  <c:v>289.71561391989496</c:v>
                </c:pt>
                <c:pt idx="1355">
                  <c:v>289.71561391989496</c:v>
                </c:pt>
                <c:pt idx="1356">
                  <c:v>289.71561391989496</c:v>
                </c:pt>
                <c:pt idx="1357">
                  <c:v>289.71561391989496</c:v>
                </c:pt>
                <c:pt idx="1358">
                  <c:v>289.71561391989496</c:v>
                </c:pt>
                <c:pt idx="1359">
                  <c:v>289.71561391989496</c:v>
                </c:pt>
                <c:pt idx="1360">
                  <c:v>289.71561391989496</c:v>
                </c:pt>
                <c:pt idx="1361">
                  <c:v>289.71561391989496</c:v>
                </c:pt>
                <c:pt idx="1362">
                  <c:v>289.71561391989496</c:v>
                </c:pt>
                <c:pt idx="1363">
                  <c:v>267.40790544977017</c:v>
                </c:pt>
                <c:pt idx="1364">
                  <c:v>267.40790544977017</c:v>
                </c:pt>
                <c:pt idx="1365">
                  <c:v>267.40790544977017</c:v>
                </c:pt>
                <c:pt idx="1366">
                  <c:v>267.40790544977017</c:v>
                </c:pt>
                <c:pt idx="1367">
                  <c:v>267.40790544977017</c:v>
                </c:pt>
                <c:pt idx="1368">
                  <c:v>267.40790544977017</c:v>
                </c:pt>
                <c:pt idx="1369">
                  <c:v>267.40790544977017</c:v>
                </c:pt>
                <c:pt idx="1370">
                  <c:v>267.40790544977017</c:v>
                </c:pt>
                <c:pt idx="1371">
                  <c:v>267.40790544977017</c:v>
                </c:pt>
                <c:pt idx="1372">
                  <c:v>267.40790544977017</c:v>
                </c:pt>
                <c:pt idx="1373">
                  <c:v>267.40790544977017</c:v>
                </c:pt>
                <c:pt idx="1374">
                  <c:v>267.40790544977017</c:v>
                </c:pt>
                <c:pt idx="1375">
                  <c:v>267.40790544977017</c:v>
                </c:pt>
                <c:pt idx="1376">
                  <c:v>267.40790544977017</c:v>
                </c:pt>
                <c:pt idx="1377">
                  <c:v>267.40790544977017</c:v>
                </c:pt>
                <c:pt idx="1378">
                  <c:v>267.40790544977017</c:v>
                </c:pt>
                <c:pt idx="1379">
                  <c:v>267.40790544977017</c:v>
                </c:pt>
                <c:pt idx="1380">
                  <c:v>267.40790544977017</c:v>
                </c:pt>
                <c:pt idx="1381">
                  <c:v>267.40790544977017</c:v>
                </c:pt>
                <c:pt idx="1382">
                  <c:v>267.40790544977017</c:v>
                </c:pt>
                <c:pt idx="1383">
                  <c:v>267.40790544977017</c:v>
                </c:pt>
                <c:pt idx="1384">
                  <c:v>227.60470124753775</c:v>
                </c:pt>
                <c:pt idx="1385">
                  <c:v>227.60470124753775</c:v>
                </c:pt>
                <c:pt idx="1386">
                  <c:v>227.60470124753775</c:v>
                </c:pt>
                <c:pt idx="1387">
                  <c:v>227.60470124753775</c:v>
                </c:pt>
                <c:pt idx="1388">
                  <c:v>227.60470124753775</c:v>
                </c:pt>
                <c:pt idx="1389">
                  <c:v>227.60470124753775</c:v>
                </c:pt>
                <c:pt idx="1390">
                  <c:v>227.60470124753775</c:v>
                </c:pt>
                <c:pt idx="1391">
                  <c:v>227.60470124753775</c:v>
                </c:pt>
                <c:pt idx="1392">
                  <c:v>227.60470124753775</c:v>
                </c:pt>
                <c:pt idx="1393">
                  <c:v>227.60470124753775</c:v>
                </c:pt>
                <c:pt idx="1394">
                  <c:v>227.60470124753775</c:v>
                </c:pt>
                <c:pt idx="1395">
                  <c:v>227.60470124753775</c:v>
                </c:pt>
                <c:pt idx="1396">
                  <c:v>227.60470124753775</c:v>
                </c:pt>
                <c:pt idx="1397">
                  <c:v>227.60470124753775</c:v>
                </c:pt>
                <c:pt idx="1398">
                  <c:v>227.60470124753775</c:v>
                </c:pt>
                <c:pt idx="1399">
                  <c:v>227.60470124753775</c:v>
                </c:pt>
                <c:pt idx="1400">
                  <c:v>227.60470124753775</c:v>
                </c:pt>
                <c:pt idx="1401">
                  <c:v>227.60470124753775</c:v>
                </c:pt>
                <c:pt idx="1402">
                  <c:v>227.60470124753775</c:v>
                </c:pt>
                <c:pt idx="1403">
                  <c:v>227.60470124753775</c:v>
                </c:pt>
                <c:pt idx="1404">
                  <c:v>227.60470124753775</c:v>
                </c:pt>
                <c:pt idx="1405">
                  <c:v>227.60470124753775</c:v>
                </c:pt>
                <c:pt idx="1406">
                  <c:v>205.5873801707157</c:v>
                </c:pt>
                <c:pt idx="1407">
                  <c:v>205.5873801707157</c:v>
                </c:pt>
                <c:pt idx="1408">
                  <c:v>205.5873801707157</c:v>
                </c:pt>
                <c:pt idx="1409">
                  <c:v>205.5873801707157</c:v>
                </c:pt>
                <c:pt idx="1410">
                  <c:v>205.5873801707157</c:v>
                </c:pt>
                <c:pt idx="1411">
                  <c:v>205.5873801707157</c:v>
                </c:pt>
                <c:pt idx="1412">
                  <c:v>205.5873801707157</c:v>
                </c:pt>
                <c:pt idx="1413">
                  <c:v>205.5873801707157</c:v>
                </c:pt>
                <c:pt idx="1414">
                  <c:v>205.5873801707157</c:v>
                </c:pt>
                <c:pt idx="1415">
                  <c:v>205.5873801707157</c:v>
                </c:pt>
                <c:pt idx="1416">
                  <c:v>205.5873801707157</c:v>
                </c:pt>
                <c:pt idx="1417">
                  <c:v>205.5873801707157</c:v>
                </c:pt>
                <c:pt idx="1418">
                  <c:v>205.5873801707157</c:v>
                </c:pt>
                <c:pt idx="1419">
                  <c:v>205.5873801707157</c:v>
                </c:pt>
                <c:pt idx="1420">
                  <c:v>205.5873801707157</c:v>
                </c:pt>
                <c:pt idx="1421">
                  <c:v>205.5873801707157</c:v>
                </c:pt>
                <c:pt idx="1422">
                  <c:v>205.5873801707157</c:v>
                </c:pt>
                <c:pt idx="1423">
                  <c:v>205.5873801707157</c:v>
                </c:pt>
                <c:pt idx="1424">
                  <c:v>205.5873801707157</c:v>
                </c:pt>
                <c:pt idx="1425">
                  <c:v>205.5873801707157</c:v>
                </c:pt>
                <c:pt idx="1426">
                  <c:v>205.5873801707157</c:v>
                </c:pt>
                <c:pt idx="1427">
                  <c:v>205.5873801707157</c:v>
                </c:pt>
                <c:pt idx="1428">
                  <c:v>192.89141168745897</c:v>
                </c:pt>
                <c:pt idx="1429">
                  <c:v>192.89141168745897</c:v>
                </c:pt>
                <c:pt idx="1430">
                  <c:v>192.89141168745897</c:v>
                </c:pt>
                <c:pt idx="1431">
                  <c:v>192.89141168745897</c:v>
                </c:pt>
                <c:pt idx="1432">
                  <c:v>192.89141168745897</c:v>
                </c:pt>
                <c:pt idx="1433">
                  <c:v>192.89141168745897</c:v>
                </c:pt>
                <c:pt idx="1434">
                  <c:v>192.89141168745897</c:v>
                </c:pt>
                <c:pt idx="1435">
                  <c:v>192.89141168745897</c:v>
                </c:pt>
                <c:pt idx="1436">
                  <c:v>192.89141168745897</c:v>
                </c:pt>
                <c:pt idx="1437">
                  <c:v>192.89141168745897</c:v>
                </c:pt>
                <c:pt idx="1438">
                  <c:v>192.89141168745897</c:v>
                </c:pt>
                <c:pt idx="1439">
                  <c:v>192.89141168745897</c:v>
                </c:pt>
                <c:pt idx="1440">
                  <c:v>192.89141168745897</c:v>
                </c:pt>
                <c:pt idx="1441">
                  <c:v>192.89141168745897</c:v>
                </c:pt>
                <c:pt idx="1442">
                  <c:v>192.89141168745897</c:v>
                </c:pt>
                <c:pt idx="1443">
                  <c:v>192.89141168745897</c:v>
                </c:pt>
                <c:pt idx="1444">
                  <c:v>192.89141168745897</c:v>
                </c:pt>
                <c:pt idx="1445">
                  <c:v>192.89141168745897</c:v>
                </c:pt>
                <c:pt idx="1446">
                  <c:v>192.89141168745897</c:v>
                </c:pt>
                <c:pt idx="1447">
                  <c:v>192.89141168745897</c:v>
                </c:pt>
                <c:pt idx="1448">
                  <c:v>192.89141168745897</c:v>
                </c:pt>
                <c:pt idx="1449">
                  <c:v>222.40006565988182</c:v>
                </c:pt>
                <c:pt idx="1450">
                  <c:v>222.40006565988182</c:v>
                </c:pt>
                <c:pt idx="1451">
                  <c:v>222.40006565988182</c:v>
                </c:pt>
                <c:pt idx="1452">
                  <c:v>222.40006565988182</c:v>
                </c:pt>
                <c:pt idx="1453">
                  <c:v>222.40006565988182</c:v>
                </c:pt>
                <c:pt idx="1454">
                  <c:v>222.40006565988182</c:v>
                </c:pt>
                <c:pt idx="1455">
                  <c:v>222.40006565988182</c:v>
                </c:pt>
                <c:pt idx="1456">
                  <c:v>222.40006565988182</c:v>
                </c:pt>
                <c:pt idx="1457">
                  <c:v>222.40006565988182</c:v>
                </c:pt>
                <c:pt idx="1458">
                  <c:v>222.40006565988182</c:v>
                </c:pt>
                <c:pt idx="1459">
                  <c:v>222.40006565988182</c:v>
                </c:pt>
                <c:pt idx="1460">
                  <c:v>222.40006565988182</c:v>
                </c:pt>
                <c:pt idx="1461">
                  <c:v>222.40006565988182</c:v>
                </c:pt>
                <c:pt idx="1462">
                  <c:v>222.40006565988182</c:v>
                </c:pt>
                <c:pt idx="1463">
                  <c:v>222.40006565988182</c:v>
                </c:pt>
                <c:pt idx="1464">
                  <c:v>222.40006565988182</c:v>
                </c:pt>
                <c:pt idx="1465">
                  <c:v>222.40006565988182</c:v>
                </c:pt>
                <c:pt idx="1466">
                  <c:v>222.40006565988182</c:v>
                </c:pt>
                <c:pt idx="1467">
                  <c:v>222.40006565988182</c:v>
                </c:pt>
                <c:pt idx="1468">
                  <c:v>222.40006565988182</c:v>
                </c:pt>
                <c:pt idx="1469">
                  <c:v>222.40006565988182</c:v>
                </c:pt>
                <c:pt idx="1470">
                  <c:v>222.40006565988182</c:v>
                </c:pt>
                <c:pt idx="1471">
                  <c:v>222.40006565988182</c:v>
                </c:pt>
                <c:pt idx="1472">
                  <c:v>307.55196323046619</c:v>
                </c:pt>
                <c:pt idx="1473">
                  <c:v>307.55196323046619</c:v>
                </c:pt>
                <c:pt idx="1474">
                  <c:v>307.55196323046619</c:v>
                </c:pt>
                <c:pt idx="1475">
                  <c:v>307.55196323046619</c:v>
                </c:pt>
                <c:pt idx="1476">
                  <c:v>307.55196323046619</c:v>
                </c:pt>
                <c:pt idx="1477">
                  <c:v>307.55196323046619</c:v>
                </c:pt>
                <c:pt idx="1478">
                  <c:v>307.55196323046619</c:v>
                </c:pt>
                <c:pt idx="1479">
                  <c:v>307.55196323046619</c:v>
                </c:pt>
                <c:pt idx="1480">
                  <c:v>307.55196323046619</c:v>
                </c:pt>
                <c:pt idx="1481">
                  <c:v>307.55196323046619</c:v>
                </c:pt>
                <c:pt idx="1482">
                  <c:v>307.55196323046619</c:v>
                </c:pt>
                <c:pt idx="1483">
                  <c:v>307.55196323046619</c:v>
                </c:pt>
                <c:pt idx="1484">
                  <c:v>307.55196323046619</c:v>
                </c:pt>
                <c:pt idx="1485">
                  <c:v>307.55196323046619</c:v>
                </c:pt>
                <c:pt idx="1486">
                  <c:v>307.55196323046619</c:v>
                </c:pt>
                <c:pt idx="1487">
                  <c:v>307.55196323046619</c:v>
                </c:pt>
                <c:pt idx="1488">
                  <c:v>307.55196323046619</c:v>
                </c:pt>
                <c:pt idx="1489">
                  <c:v>307.55196323046619</c:v>
                </c:pt>
                <c:pt idx="1490">
                  <c:v>307.55196323046619</c:v>
                </c:pt>
                <c:pt idx="1491">
                  <c:v>307.55196323046619</c:v>
                </c:pt>
                <c:pt idx="1492">
                  <c:v>307.55196323046619</c:v>
                </c:pt>
                <c:pt idx="1493">
                  <c:v>254.93779382797109</c:v>
                </c:pt>
                <c:pt idx="1494">
                  <c:v>254.93779382797109</c:v>
                </c:pt>
                <c:pt idx="1495">
                  <c:v>254.93779382797109</c:v>
                </c:pt>
                <c:pt idx="1496">
                  <c:v>254.93779382797109</c:v>
                </c:pt>
                <c:pt idx="1497">
                  <c:v>254.93779382797109</c:v>
                </c:pt>
                <c:pt idx="1498">
                  <c:v>254.93779382797109</c:v>
                </c:pt>
                <c:pt idx="1499">
                  <c:v>254.93779382797109</c:v>
                </c:pt>
                <c:pt idx="1500">
                  <c:v>254.93779382797109</c:v>
                </c:pt>
                <c:pt idx="1501">
                  <c:v>254.93779382797109</c:v>
                </c:pt>
                <c:pt idx="1502">
                  <c:v>254.93779382797109</c:v>
                </c:pt>
                <c:pt idx="1503">
                  <c:v>254.93779382797109</c:v>
                </c:pt>
                <c:pt idx="1504">
                  <c:v>254.93779382797109</c:v>
                </c:pt>
                <c:pt idx="1505">
                  <c:v>254.93779382797109</c:v>
                </c:pt>
                <c:pt idx="1506">
                  <c:v>254.93779382797109</c:v>
                </c:pt>
                <c:pt idx="1507">
                  <c:v>254.93779382797109</c:v>
                </c:pt>
                <c:pt idx="1508">
                  <c:v>254.93779382797109</c:v>
                </c:pt>
                <c:pt idx="1509">
                  <c:v>254.93779382797109</c:v>
                </c:pt>
                <c:pt idx="1510">
                  <c:v>254.93779382797109</c:v>
                </c:pt>
                <c:pt idx="1511">
                  <c:v>254.93779382797109</c:v>
                </c:pt>
                <c:pt idx="1512">
                  <c:v>254.93779382797109</c:v>
                </c:pt>
                <c:pt idx="1513">
                  <c:v>254.93779382797109</c:v>
                </c:pt>
              </c:numCache>
            </c:numRef>
          </c:val>
          <c:smooth val="0"/>
          <c:extLst>
            <c:ext xmlns:c16="http://schemas.microsoft.com/office/drawing/2014/chart" uri="{C3380CC4-5D6E-409C-BE32-E72D297353CC}">
              <c16:uniqueId val="{00000002-53B3-42A6-BFC3-F9589415EFC2}"/>
            </c:ext>
          </c:extLst>
        </c:ser>
        <c:dLbls>
          <c:showLegendKey val="0"/>
          <c:showVal val="0"/>
          <c:showCatName val="0"/>
          <c:showSerName val="0"/>
          <c:showPercent val="0"/>
          <c:showBubbleSize val="0"/>
        </c:dLbls>
        <c:smooth val="0"/>
        <c:axId val="92605056"/>
        <c:axId val="92606848"/>
      </c:lineChart>
      <c:dateAx>
        <c:axId val="92605056"/>
        <c:scaling>
          <c:orientation val="minMax"/>
        </c:scaling>
        <c:delete val="0"/>
        <c:axPos val="b"/>
        <c:numFmt formatCode="d/m/yyyy" sourceLinked="0"/>
        <c:majorTickMark val="out"/>
        <c:minorTickMark val="none"/>
        <c:tickLblPos val="nextTo"/>
        <c:crossAx val="92606848"/>
        <c:crosses val="autoZero"/>
        <c:auto val="0"/>
        <c:lblOffset val="100"/>
        <c:baseTimeUnit val="days"/>
      </c:dateAx>
      <c:valAx>
        <c:axId val="92606848"/>
        <c:scaling>
          <c:orientation val="minMax"/>
        </c:scaling>
        <c:delete val="0"/>
        <c:axPos val="l"/>
        <c:majorGridlines/>
        <c:title>
          <c:tx>
            <c:rich>
              <a:bodyPr rot="-5400000" vert="horz"/>
              <a:lstStyle/>
              <a:p>
                <a:pPr>
                  <a:defRPr/>
                </a:pPr>
                <a:r>
                  <a:rPr lang="en-US"/>
                  <a:t>US$/TM</a:t>
                </a:r>
              </a:p>
            </c:rich>
          </c:tx>
          <c:overlay val="0"/>
        </c:title>
        <c:numFmt formatCode="0.00" sourceLinked="1"/>
        <c:majorTickMark val="out"/>
        <c:minorTickMark val="none"/>
        <c:tickLblPos val="nextTo"/>
        <c:crossAx val="92605056"/>
        <c:crosses val="autoZero"/>
        <c:crossBetween val="between"/>
      </c:valAx>
    </c:plotArea>
    <c:legend>
      <c:legendPos val="b"/>
      <c:layout>
        <c:manualLayout>
          <c:xMode val="edge"/>
          <c:yMode val="edge"/>
          <c:x val="0.11056793503278545"/>
          <c:y val="0.8915764804010895"/>
          <c:w val="0.82221583244037832"/>
          <c:h val="4.1641711884459746E-2"/>
        </c:manualLayout>
      </c:layout>
      <c:overlay val="0"/>
    </c:legend>
    <c:plotVisOnly val="1"/>
    <c:dispBlanksAs val="gap"/>
    <c:showDLblsOverMax val="0"/>
  </c:chart>
  <c:txPr>
    <a:bodyPr/>
    <a:lstStyle/>
    <a:p>
      <a:pPr>
        <a:defRPr>
          <a:latin typeface="Century Gothic" pitchFamily="34" charset="0"/>
        </a:defRPr>
      </a:pPr>
      <a:endParaRPr lang="es-EC"/>
    </a:p>
  </c:txPr>
  <c:printSettings>
    <c:headerFooter/>
    <c:pageMargins b="0.7500000000000131" l="0.70000000000000062" r="0.70000000000000062" t="0.7500000000000131"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sz="1100"/>
            </a:pPr>
            <a:r>
              <a:rPr lang="en-US" sz="1600"/>
              <a:t>Comparación</a:t>
            </a:r>
            <a:r>
              <a:rPr lang="en-US" sz="1600" baseline="0"/>
              <a:t> de Precios</a:t>
            </a:r>
            <a:endParaRPr lang="en-US" sz="1600"/>
          </a:p>
          <a:p>
            <a:pPr algn="ctr">
              <a:defRPr sz="1100"/>
            </a:pPr>
            <a:r>
              <a:rPr lang="en-US" sz="1600"/>
              <a:t>Precio</a:t>
            </a:r>
            <a:r>
              <a:rPr lang="en-US" sz="1600" baseline="0"/>
              <a:t> FO4 al SNI - </a:t>
            </a:r>
            <a:r>
              <a:rPr lang="en-US" sz="1600" b="1" i="0" u="none" strike="noStrike" baseline="0"/>
              <a:t>Precio FO4 al S. Ind. EPP - Precio Exportacion EPP</a:t>
            </a:r>
            <a:r>
              <a:rPr lang="en-US" sz="2400" b="1" i="0" u="none" strike="noStrike" baseline="0"/>
              <a:t> </a:t>
            </a:r>
            <a:endParaRPr lang="en-US" sz="1600"/>
          </a:p>
          <a:p>
            <a:pPr algn="ctr">
              <a:defRPr sz="1100"/>
            </a:pPr>
            <a:r>
              <a:rPr lang="en-US" sz="1600"/>
              <a:t>Enero - Noviembre 2021</a:t>
            </a:r>
          </a:p>
        </c:rich>
      </c:tx>
      <c:layout>
        <c:manualLayout>
          <c:xMode val="edge"/>
          <c:yMode val="edge"/>
          <c:x val="0.25172855688528156"/>
          <c:y val="3.1383795610988252E-2"/>
        </c:manualLayout>
      </c:layout>
      <c:overlay val="0"/>
    </c:title>
    <c:autoTitleDeleted val="0"/>
    <c:plotArea>
      <c:layout>
        <c:manualLayout>
          <c:layoutTarget val="inner"/>
          <c:xMode val="edge"/>
          <c:yMode val="edge"/>
          <c:x val="7.6662908680947009E-2"/>
          <c:y val="0.22328244274809328"/>
          <c:w val="0.90078917700112771"/>
          <c:h val="0.51335877862595358"/>
        </c:manualLayout>
      </c:layout>
      <c:lineChart>
        <c:grouping val="standard"/>
        <c:varyColors val="0"/>
        <c:ser>
          <c:idx val="0"/>
          <c:order val="0"/>
          <c:tx>
            <c:strRef>
              <c:f>Fuel!$D$4</c:f>
              <c:strCache>
                <c:ptCount val="1"/>
                <c:pt idx="0">
                  <c:v>Precio FO4 SNI 4700 SRW
Inc. IVA</c:v>
                </c:pt>
              </c:strCache>
            </c:strRef>
          </c:tx>
          <c:spPr>
            <a:ln w="38100">
              <a:solidFill>
                <a:schemeClr val="accent5"/>
              </a:solidFill>
            </a:ln>
          </c:spPr>
          <c:marker>
            <c:symbol val="none"/>
          </c:marker>
          <c:cat>
            <c:numRef>
              <c:f>Fuel!$C$184:$C$426</c:f>
              <c:numCache>
                <c:formatCode>m/d/yyyy</c:formatCode>
                <c:ptCount val="243"/>
                <c:pt idx="0">
                  <c:v>44546</c:v>
                </c:pt>
                <c:pt idx="1">
                  <c:v>44545</c:v>
                </c:pt>
                <c:pt idx="2">
                  <c:v>44544</c:v>
                </c:pt>
                <c:pt idx="3">
                  <c:v>44543</c:v>
                </c:pt>
                <c:pt idx="4">
                  <c:v>44540</c:v>
                </c:pt>
                <c:pt idx="5">
                  <c:v>44539</c:v>
                </c:pt>
                <c:pt idx="6">
                  <c:v>44538</c:v>
                </c:pt>
                <c:pt idx="7">
                  <c:v>44537</c:v>
                </c:pt>
                <c:pt idx="8">
                  <c:v>44536</c:v>
                </c:pt>
                <c:pt idx="9">
                  <c:v>44533</c:v>
                </c:pt>
                <c:pt idx="10">
                  <c:v>44532</c:v>
                </c:pt>
                <c:pt idx="11">
                  <c:v>44531</c:v>
                </c:pt>
                <c:pt idx="12">
                  <c:v>44530</c:v>
                </c:pt>
                <c:pt idx="13">
                  <c:v>44529</c:v>
                </c:pt>
                <c:pt idx="14">
                  <c:v>44524</c:v>
                </c:pt>
                <c:pt idx="15">
                  <c:v>44523</c:v>
                </c:pt>
                <c:pt idx="16">
                  <c:v>44522</c:v>
                </c:pt>
                <c:pt idx="17">
                  <c:v>44519</c:v>
                </c:pt>
                <c:pt idx="18">
                  <c:v>44518</c:v>
                </c:pt>
                <c:pt idx="19">
                  <c:v>44517</c:v>
                </c:pt>
                <c:pt idx="20">
                  <c:v>44516</c:v>
                </c:pt>
                <c:pt idx="21">
                  <c:v>44515</c:v>
                </c:pt>
                <c:pt idx="22">
                  <c:v>44512</c:v>
                </c:pt>
                <c:pt idx="23">
                  <c:v>44511</c:v>
                </c:pt>
                <c:pt idx="24">
                  <c:v>44510</c:v>
                </c:pt>
                <c:pt idx="25">
                  <c:v>44509</c:v>
                </c:pt>
                <c:pt idx="26">
                  <c:v>44508</c:v>
                </c:pt>
                <c:pt idx="27">
                  <c:v>44505</c:v>
                </c:pt>
                <c:pt idx="28">
                  <c:v>44504</c:v>
                </c:pt>
                <c:pt idx="29">
                  <c:v>44503</c:v>
                </c:pt>
                <c:pt idx="30">
                  <c:v>44502</c:v>
                </c:pt>
                <c:pt idx="31">
                  <c:v>44501</c:v>
                </c:pt>
                <c:pt idx="32">
                  <c:v>44498</c:v>
                </c:pt>
                <c:pt idx="33">
                  <c:v>44497</c:v>
                </c:pt>
                <c:pt idx="34">
                  <c:v>44496</c:v>
                </c:pt>
                <c:pt idx="35">
                  <c:v>44495</c:v>
                </c:pt>
                <c:pt idx="36">
                  <c:v>44494</c:v>
                </c:pt>
                <c:pt idx="37">
                  <c:v>44491</c:v>
                </c:pt>
                <c:pt idx="38">
                  <c:v>44490</c:v>
                </c:pt>
                <c:pt idx="39">
                  <c:v>44489</c:v>
                </c:pt>
                <c:pt idx="40">
                  <c:v>44488</c:v>
                </c:pt>
                <c:pt idx="41">
                  <c:v>44487</c:v>
                </c:pt>
                <c:pt idx="42">
                  <c:v>44484</c:v>
                </c:pt>
                <c:pt idx="43">
                  <c:v>44483</c:v>
                </c:pt>
                <c:pt idx="44">
                  <c:v>44482</c:v>
                </c:pt>
                <c:pt idx="45">
                  <c:v>44481</c:v>
                </c:pt>
                <c:pt idx="46">
                  <c:v>44480</c:v>
                </c:pt>
                <c:pt idx="47">
                  <c:v>44477</c:v>
                </c:pt>
                <c:pt idx="48">
                  <c:v>44476</c:v>
                </c:pt>
                <c:pt idx="49">
                  <c:v>44475</c:v>
                </c:pt>
                <c:pt idx="50">
                  <c:v>44474</c:v>
                </c:pt>
                <c:pt idx="51">
                  <c:v>44473</c:v>
                </c:pt>
                <c:pt idx="52">
                  <c:v>44470</c:v>
                </c:pt>
                <c:pt idx="53">
                  <c:v>44469</c:v>
                </c:pt>
                <c:pt idx="54">
                  <c:v>44468</c:v>
                </c:pt>
                <c:pt idx="55">
                  <c:v>44467</c:v>
                </c:pt>
                <c:pt idx="56">
                  <c:v>44464</c:v>
                </c:pt>
                <c:pt idx="57">
                  <c:v>44463</c:v>
                </c:pt>
                <c:pt idx="58">
                  <c:v>44462</c:v>
                </c:pt>
                <c:pt idx="59">
                  <c:v>44461</c:v>
                </c:pt>
                <c:pt idx="60">
                  <c:v>44460</c:v>
                </c:pt>
                <c:pt idx="61">
                  <c:v>44459</c:v>
                </c:pt>
                <c:pt idx="62">
                  <c:v>44456</c:v>
                </c:pt>
                <c:pt idx="63">
                  <c:v>44455</c:v>
                </c:pt>
                <c:pt idx="64">
                  <c:v>44454</c:v>
                </c:pt>
                <c:pt idx="65">
                  <c:v>44453</c:v>
                </c:pt>
                <c:pt idx="66">
                  <c:v>44452</c:v>
                </c:pt>
                <c:pt idx="67">
                  <c:v>44449</c:v>
                </c:pt>
                <c:pt idx="68">
                  <c:v>44448</c:v>
                </c:pt>
                <c:pt idx="69">
                  <c:v>44447</c:v>
                </c:pt>
                <c:pt idx="70">
                  <c:v>44446</c:v>
                </c:pt>
                <c:pt idx="71">
                  <c:v>44445</c:v>
                </c:pt>
                <c:pt idx="72">
                  <c:v>44442</c:v>
                </c:pt>
                <c:pt idx="73">
                  <c:v>44441</c:v>
                </c:pt>
                <c:pt idx="74">
                  <c:v>44440</c:v>
                </c:pt>
                <c:pt idx="75">
                  <c:v>44439</c:v>
                </c:pt>
                <c:pt idx="76">
                  <c:v>44438</c:v>
                </c:pt>
                <c:pt idx="77">
                  <c:v>44435</c:v>
                </c:pt>
                <c:pt idx="78">
                  <c:v>44434</c:v>
                </c:pt>
                <c:pt idx="79">
                  <c:v>44433</c:v>
                </c:pt>
                <c:pt idx="80">
                  <c:v>44432</c:v>
                </c:pt>
                <c:pt idx="81">
                  <c:v>44431</c:v>
                </c:pt>
                <c:pt idx="82">
                  <c:v>44428</c:v>
                </c:pt>
                <c:pt idx="83">
                  <c:v>44427</c:v>
                </c:pt>
                <c:pt idx="84">
                  <c:v>44426</c:v>
                </c:pt>
                <c:pt idx="85">
                  <c:v>44425</c:v>
                </c:pt>
                <c:pt idx="86">
                  <c:v>44424</c:v>
                </c:pt>
                <c:pt idx="87">
                  <c:v>44421</c:v>
                </c:pt>
                <c:pt idx="88">
                  <c:v>44420</c:v>
                </c:pt>
                <c:pt idx="89">
                  <c:v>44419</c:v>
                </c:pt>
                <c:pt idx="90">
                  <c:v>44418</c:v>
                </c:pt>
                <c:pt idx="91">
                  <c:v>44417</c:v>
                </c:pt>
                <c:pt idx="92">
                  <c:v>44414</c:v>
                </c:pt>
                <c:pt idx="93">
                  <c:v>44413</c:v>
                </c:pt>
                <c:pt idx="94">
                  <c:v>44412</c:v>
                </c:pt>
                <c:pt idx="95">
                  <c:v>44411</c:v>
                </c:pt>
                <c:pt idx="96">
                  <c:v>44410</c:v>
                </c:pt>
                <c:pt idx="97">
                  <c:v>44407</c:v>
                </c:pt>
                <c:pt idx="98">
                  <c:v>44406</c:v>
                </c:pt>
                <c:pt idx="99">
                  <c:v>44405</c:v>
                </c:pt>
                <c:pt idx="100">
                  <c:v>44404</c:v>
                </c:pt>
                <c:pt idx="101">
                  <c:v>44403</c:v>
                </c:pt>
                <c:pt idx="102">
                  <c:v>44400</c:v>
                </c:pt>
                <c:pt idx="103">
                  <c:v>44399</c:v>
                </c:pt>
                <c:pt idx="104">
                  <c:v>44398</c:v>
                </c:pt>
                <c:pt idx="105">
                  <c:v>44397</c:v>
                </c:pt>
                <c:pt idx="106">
                  <c:v>44396</c:v>
                </c:pt>
                <c:pt idx="107">
                  <c:v>44393</c:v>
                </c:pt>
                <c:pt idx="108">
                  <c:v>44392</c:v>
                </c:pt>
                <c:pt idx="109">
                  <c:v>44391</c:v>
                </c:pt>
                <c:pt idx="110">
                  <c:v>44390</c:v>
                </c:pt>
                <c:pt idx="111">
                  <c:v>44389</c:v>
                </c:pt>
                <c:pt idx="112">
                  <c:v>44386</c:v>
                </c:pt>
                <c:pt idx="113">
                  <c:v>44385</c:v>
                </c:pt>
                <c:pt idx="114">
                  <c:v>44384</c:v>
                </c:pt>
                <c:pt idx="115">
                  <c:v>44383</c:v>
                </c:pt>
                <c:pt idx="116">
                  <c:v>44382</c:v>
                </c:pt>
                <c:pt idx="117">
                  <c:v>44379</c:v>
                </c:pt>
                <c:pt idx="118">
                  <c:v>44378</c:v>
                </c:pt>
                <c:pt idx="119">
                  <c:v>44377</c:v>
                </c:pt>
                <c:pt idx="120">
                  <c:v>44376</c:v>
                </c:pt>
                <c:pt idx="121">
                  <c:v>44375</c:v>
                </c:pt>
                <c:pt idx="122">
                  <c:v>44372</c:v>
                </c:pt>
                <c:pt idx="123">
                  <c:v>44371</c:v>
                </c:pt>
                <c:pt idx="124">
                  <c:v>44370</c:v>
                </c:pt>
                <c:pt idx="125">
                  <c:v>44369</c:v>
                </c:pt>
                <c:pt idx="126">
                  <c:v>44368</c:v>
                </c:pt>
                <c:pt idx="127">
                  <c:v>44365</c:v>
                </c:pt>
                <c:pt idx="128">
                  <c:v>44364</c:v>
                </c:pt>
                <c:pt idx="129">
                  <c:v>44363</c:v>
                </c:pt>
                <c:pt idx="130">
                  <c:v>44362</c:v>
                </c:pt>
                <c:pt idx="131">
                  <c:v>44361</c:v>
                </c:pt>
                <c:pt idx="132">
                  <c:v>44358</c:v>
                </c:pt>
                <c:pt idx="133">
                  <c:v>44357</c:v>
                </c:pt>
                <c:pt idx="134">
                  <c:v>44350</c:v>
                </c:pt>
                <c:pt idx="135">
                  <c:v>44349</c:v>
                </c:pt>
                <c:pt idx="136">
                  <c:v>44348</c:v>
                </c:pt>
                <c:pt idx="137">
                  <c:v>44347</c:v>
                </c:pt>
                <c:pt idx="138">
                  <c:v>44344</c:v>
                </c:pt>
                <c:pt idx="139">
                  <c:v>44343</c:v>
                </c:pt>
                <c:pt idx="140">
                  <c:v>44342</c:v>
                </c:pt>
                <c:pt idx="141">
                  <c:v>44341</c:v>
                </c:pt>
                <c:pt idx="142">
                  <c:v>44340</c:v>
                </c:pt>
                <c:pt idx="143">
                  <c:v>44337</c:v>
                </c:pt>
                <c:pt idx="144">
                  <c:v>44336</c:v>
                </c:pt>
                <c:pt idx="145">
                  <c:v>44335</c:v>
                </c:pt>
                <c:pt idx="146">
                  <c:v>44334</c:v>
                </c:pt>
                <c:pt idx="147">
                  <c:v>44333</c:v>
                </c:pt>
                <c:pt idx="148">
                  <c:v>44330</c:v>
                </c:pt>
                <c:pt idx="149">
                  <c:v>44329</c:v>
                </c:pt>
                <c:pt idx="150">
                  <c:v>44328</c:v>
                </c:pt>
                <c:pt idx="151">
                  <c:v>44327</c:v>
                </c:pt>
                <c:pt idx="152">
                  <c:v>44326</c:v>
                </c:pt>
                <c:pt idx="153">
                  <c:v>44323</c:v>
                </c:pt>
                <c:pt idx="154">
                  <c:v>44322</c:v>
                </c:pt>
                <c:pt idx="155">
                  <c:v>44321</c:v>
                </c:pt>
                <c:pt idx="156">
                  <c:v>44320</c:v>
                </c:pt>
                <c:pt idx="157">
                  <c:v>44319</c:v>
                </c:pt>
                <c:pt idx="158">
                  <c:v>44316</c:v>
                </c:pt>
                <c:pt idx="159">
                  <c:v>44315</c:v>
                </c:pt>
                <c:pt idx="160">
                  <c:v>44314</c:v>
                </c:pt>
                <c:pt idx="161">
                  <c:v>44313</c:v>
                </c:pt>
                <c:pt idx="162">
                  <c:v>44312</c:v>
                </c:pt>
                <c:pt idx="163">
                  <c:v>44309</c:v>
                </c:pt>
                <c:pt idx="164">
                  <c:v>44308</c:v>
                </c:pt>
                <c:pt idx="165">
                  <c:v>44307</c:v>
                </c:pt>
                <c:pt idx="166">
                  <c:v>44306</c:v>
                </c:pt>
                <c:pt idx="167">
                  <c:v>44305</c:v>
                </c:pt>
                <c:pt idx="168">
                  <c:v>44302</c:v>
                </c:pt>
                <c:pt idx="169">
                  <c:v>44301</c:v>
                </c:pt>
                <c:pt idx="170">
                  <c:v>44300</c:v>
                </c:pt>
                <c:pt idx="171">
                  <c:v>44299</c:v>
                </c:pt>
                <c:pt idx="172">
                  <c:v>44298</c:v>
                </c:pt>
                <c:pt idx="173">
                  <c:v>44295</c:v>
                </c:pt>
                <c:pt idx="174">
                  <c:v>44294</c:v>
                </c:pt>
                <c:pt idx="175">
                  <c:v>44293</c:v>
                </c:pt>
                <c:pt idx="176">
                  <c:v>44292</c:v>
                </c:pt>
                <c:pt idx="177">
                  <c:v>44291</c:v>
                </c:pt>
                <c:pt idx="178">
                  <c:v>44288</c:v>
                </c:pt>
                <c:pt idx="179">
                  <c:v>44287</c:v>
                </c:pt>
                <c:pt idx="180">
                  <c:v>44286</c:v>
                </c:pt>
                <c:pt idx="181">
                  <c:v>44285</c:v>
                </c:pt>
                <c:pt idx="182">
                  <c:v>44284</c:v>
                </c:pt>
                <c:pt idx="183">
                  <c:v>44281</c:v>
                </c:pt>
                <c:pt idx="184">
                  <c:v>44280</c:v>
                </c:pt>
                <c:pt idx="185">
                  <c:v>44279</c:v>
                </c:pt>
                <c:pt idx="186">
                  <c:v>44278</c:v>
                </c:pt>
                <c:pt idx="187">
                  <c:v>44277</c:v>
                </c:pt>
                <c:pt idx="188">
                  <c:v>44274</c:v>
                </c:pt>
                <c:pt idx="189">
                  <c:v>44273</c:v>
                </c:pt>
                <c:pt idx="190">
                  <c:v>44272</c:v>
                </c:pt>
                <c:pt idx="191">
                  <c:v>44271</c:v>
                </c:pt>
                <c:pt idx="192">
                  <c:v>44270</c:v>
                </c:pt>
                <c:pt idx="193">
                  <c:v>44267</c:v>
                </c:pt>
                <c:pt idx="194">
                  <c:v>44266</c:v>
                </c:pt>
                <c:pt idx="195">
                  <c:v>44265</c:v>
                </c:pt>
                <c:pt idx="196">
                  <c:v>44264</c:v>
                </c:pt>
                <c:pt idx="197">
                  <c:v>44263</c:v>
                </c:pt>
                <c:pt idx="198">
                  <c:v>44260</c:v>
                </c:pt>
                <c:pt idx="199">
                  <c:v>44259</c:v>
                </c:pt>
                <c:pt idx="200">
                  <c:v>44258</c:v>
                </c:pt>
                <c:pt idx="201">
                  <c:v>44257</c:v>
                </c:pt>
                <c:pt idx="202">
                  <c:v>44256</c:v>
                </c:pt>
                <c:pt idx="203">
                  <c:v>44253</c:v>
                </c:pt>
                <c:pt idx="204">
                  <c:v>44252</c:v>
                </c:pt>
                <c:pt idx="205">
                  <c:v>44251</c:v>
                </c:pt>
                <c:pt idx="206">
                  <c:v>44250</c:v>
                </c:pt>
                <c:pt idx="207">
                  <c:v>44249</c:v>
                </c:pt>
                <c:pt idx="208">
                  <c:v>44246</c:v>
                </c:pt>
                <c:pt idx="209">
                  <c:v>44245</c:v>
                </c:pt>
                <c:pt idx="210">
                  <c:v>44244</c:v>
                </c:pt>
                <c:pt idx="211">
                  <c:v>44243</c:v>
                </c:pt>
                <c:pt idx="212">
                  <c:v>44242</c:v>
                </c:pt>
                <c:pt idx="213">
                  <c:v>44239</c:v>
                </c:pt>
                <c:pt idx="214">
                  <c:v>44238</c:v>
                </c:pt>
                <c:pt idx="215">
                  <c:v>44237</c:v>
                </c:pt>
                <c:pt idx="216">
                  <c:v>44236</c:v>
                </c:pt>
                <c:pt idx="217">
                  <c:v>44235</c:v>
                </c:pt>
                <c:pt idx="218">
                  <c:v>44232</c:v>
                </c:pt>
                <c:pt idx="219">
                  <c:v>44231</c:v>
                </c:pt>
                <c:pt idx="220">
                  <c:v>44230</c:v>
                </c:pt>
                <c:pt idx="221">
                  <c:v>44229</c:v>
                </c:pt>
                <c:pt idx="222">
                  <c:v>44228</c:v>
                </c:pt>
                <c:pt idx="223">
                  <c:v>44225</c:v>
                </c:pt>
                <c:pt idx="224">
                  <c:v>44224</c:v>
                </c:pt>
                <c:pt idx="225">
                  <c:v>44223</c:v>
                </c:pt>
                <c:pt idx="226">
                  <c:v>44222</c:v>
                </c:pt>
                <c:pt idx="227">
                  <c:v>44221</c:v>
                </c:pt>
                <c:pt idx="228">
                  <c:v>44218</c:v>
                </c:pt>
                <c:pt idx="229">
                  <c:v>44217</c:v>
                </c:pt>
                <c:pt idx="230">
                  <c:v>44216</c:v>
                </c:pt>
                <c:pt idx="231">
                  <c:v>44215</c:v>
                </c:pt>
                <c:pt idx="232">
                  <c:v>44214</c:v>
                </c:pt>
                <c:pt idx="233">
                  <c:v>44211</c:v>
                </c:pt>
                <c:pt idx="234">
                  <c:v>44210</c:v>
                </c:pt>
                <c:pt idx="235">
                  <c:v>44209</c:v>
                </c:pt>
                <c:pt idx="236">
                  <c:v>44208</c:v>
                </c:pt>
                <c:pt idx="237">
                  <c:v>44207</c:v>
                </c:pt>
                <c:pt idx="238">
                  <c:v>44204</c:v>
                </c:pt>
                <c:pt idx="239">
                  <c:v>44203</c:v>
                </c:pt>
                <c:pt idx="240">
                  <c:v>44202</c:v>
                </c:pt>
                <c:pt idx="241">
                  <c:v>44201</c:v>
                </c:pt>
                <c:pt idx="242">
                  <c:v>44200</c:v>
                </c:pt>
              </c:numCache>
            </c:numRef>
          </c:cat>
          <c:val>
            <c:numRef>
              <c:f>Fuel!$D$184:$D$426</c:f>
              <c:numCache>
                <c:formatCode>0.00</c:formatCode>
                <c:ptCount val="243"/>
                <c:pt idx="0">
                  <c:v>372.94372199999998</c:v>
                </c:pt>
                <c:pt idx="1">
                  <c:v>372.94372199999998</c:v>
                </c:pt>
                <c:pt idx="2">
                  <c:v>368.81525599999998</c:v>
                </c:pt>
                <c:pt idx="3">
                  <c:v>368.81525599999998</c:v>
                </c:pt>
                <c:pt idx="4">
                  <c:v>368.81525599999998</c:v>
                </c:pt>
                <c:pt idx="5">
                  <c:v>368.81525599999998</c:v>
                </c:pt>
                <c:pt idx="6">
                  <c:v>368.81525599999998</c:v>
                </c:pt>
                <c:pt idx="7">
                  <c:v>403.48597599999999</c:v>
                </c:pt>
                <c:pt idx="8">
                  <c:v>403.48597599999999</c:v>
                </c:pt>
                <c:pt idx="9">
                  <c:v>403.48597599999999</c:v>
                </c:pt>
                <c:pt idx="10">
                  <c:v>403.48597599999999</c:v>
                </c:pt>
                <c:pt idx="11">
                  <c:v>403.48597599999999</c:v>
                </c:pt>
                <c:pt idx="12">
                  <c:v>397.88597600000003</c:v>
                </c:pt>
                <c:pt idx="13">
                  <c:v>397.88597600000003</c:v>
                </c:pt>
                <c:pt idx="14">
                  <c:v>397.88597600000003</c:v>
                </c:pt>
                <c:pt idx="15">
                  <c:v>397.88597600000003</c:v>
                </c:pt>
                <c:pt idx="16">
                  <c:v>397.88597600000003</c:v>
                </c:pt>
                <c:pt idx="17">
                  <c:v>397.88597600000003</c:v>
                </c:pt>
                <c:pt idx="18">
                  <c:v>397.88597600000003</c:v>
                </c:pt>
                <c:pt idx="19">
                  <c:v>397.88597600000003</c:v>
                </c:pt>
                <c:pt idx="20">
                  <c:v>397.88597600000003</c:v>
                </c:pt>
                <c:pt idx="21">
                  <c:v>397.88597600000003</c:v>
                </c:pt>
                <c:pt idx="22">
                  <c:v>397.88597600000003</c:v>
                </c:pt>
                <c:pt idx="23">
                  <c:v>397.88597600000003</c:v>
                </c:pt>
                <c:pt idx="24">
                  <c:v>397.88597600000003</c:v>
                </c:pt>
                <c:pt idx="25">
                  <c:v>427.08306099999999</c:v>
                </c:pt>
                <c:pt idx="26">
                  <c:v>427.08306099999999</c:v>
                </c:pt>
                <c:pt idx="27">
                  <c:v>427.08306099999999</c:v>
                </c:pt>
                <c:pt idx="28">
                  <c:v>427.08306099999999</c:v>
                </c:pt>
                <c:pt idx="29">
                  <c:v>427.08306099999999</c:v>
                </c:pt>
                <c:pt idx="30">
                  <c:v>427.08306099999999</c:v>
                </c:pt>
                <c:pt idx="31">
                  <c:v>427.08306099999999</c:v>
                </c:pt>
                <c:pt idx="32">
                  <c:v>427.08306099999999</c:v>
                </c:pt>
                <c:pt idx="33">
                  <c:v>427.08306099999999</c:v>
                </c:pt>
                <c:pt idx="34">
                  <c:v>427.08306099999999</c:v>
                </c:pt>
                <c:pt idx="35">
                  <c:v>427.08306099999999</c:v>
                </c:pt>
                <c:pt idx="36">
                  <c:v>427.08306099999999</c:v>
                </c:pt>
                <c:pt idx="37">
                  <c:v>427.08306099999999</c:v>
                </c:pt>
                <c:pt idx="38">
                  <c:v>427.08306099999999</c:v>
                </c:pt>
                <c:pt idx="39">
                  <c:v>427.08306099999999</c:v>
                </c:pt>
                <c:pt idx="40">
                  <c:v>414.76306099999999</c:v>
                </c:pt>
                <c:pt idx="41">
                  <c:v>414.76306099999999</c:v>
                </c:pt>
                <c:pt idx="42">
                  <c:v>414.76306099999999</c:v>
                </c:pt>
                <c:pt idx="43">
                  <c:v>414.76306099999999</c:v>
                </c:pt>
                <c:pt idx="44">
                  <c:v>414.76306099999999</c:v>
                </c:pt>
                <c:pt idx="45">
                  <c:v>382.14632599999999</c:v>
                </c:pt>
                <c:pt idx="46">
                  <c:v>382.14632599999999</c:v>
                </c:pt>
                <c:pt idx="47">
                  <c:v>382.14632599999999</c:v>
                </c:pt>
                <c:pt idx="48">
                  <c:v>382.14632599999999</c:v>
                </c:pt>
                <c:pt idx="49">
                  <c:v>382.14632599999999</c:v>
                </c:pt>
                <c:pt idx="50">
                  <c:v>342.96895899999998</c:v>
                </c:pt>
                <c:pt idx="51">
                  <c:v>342.96895899999998</c:v>
                </c:pt>
                <c:pt idx="52">
                  <c:v>342.96895899999998</c:v>
                </c:pt>
                <c:pt idx="53">
                  <c:v>342.96895899999998</c:v>
                </c:pt>
                <c:pt idx="54">
                  <c:v>342.96895899999998</c:v>
                </c:pt>
                <c:pt idx="55">
                  <c:v>345.15862700000002</c:v>
                </c:pt>
                <c:pt idx="56">
                  <c:v>345.15862700000002</c:v>
                </c:pt>
                <c:pt idx="57">
                  <c:v>345.15862700000002</c:v>
                </c:pt>
                <c:pt idx="58">
                  <c:v>345.15862700000002</c:v>
                </c:pt>
                <c:pt idx="59">
                  <c:v>345.15862700000002</c:v>
                </c:pt>
                <c:pt idx="60">
                  <c:v>346.73719899999998</c:v>
                </c:pt>
                <c:pt idx="61">
                  <c:v>346.73719899999998</c:v>
                </c:pt>
                <c:pt idx="62">
                  <c:v>346.73719899999998</c:v>
                </c:pt>
                <c:pt idx="63">
                  <c:v>346.73719899999998</c:v>
                </c:pt>
                <c:pt idx="64">
                  <c:v>346.73719899999998</c:v>
                </c:pt>
                <c:pt idx="65">
                  <c:v>351.43936400000001</c:v>
                </c:pt>
                <c:pt idx="66">
                  <c:v>351.43936400000001</c:v>
                </c:pt>
                <c:pt idx="67">
                  <c:v>351.43936400000001</c:v>
                </c:pt>
                <c:pt idx="68">
                  <c:v>351.43936400000001</c:v>
                </c:pt>
                <c:pt idx="69">
                  <c:v>351.43936400000001</c:v>
                </c:pt>
                <c:pt idx="70">
                  <c:v>352.03006199999999</c:v>
                </c:pt>
                <c:pt idx="71">
                  <c:v>352.03006199999999</c:v>
                </c:pt>
                <c:pt idx="72">
                  <c:v>352.03006199999999</c:v>
                </c:pt>
                <c:pt idx="73">
                  <c:v>352.03006199999999</c:v>
                </c:pt>
                <c:pt idx="74">
                  <c:v>352.03006199999999</c:v>
                </c:pt>
                <c:pt idx="75">
                  <c:v>352.22716000000003</c:v>
                </c:pt>
                <c:pt idx="76">
                  <c:v>352.22716000000003</c:v>
                </c:pt>
                <c:pt idx="77">
                  <c:v>352.22716000000003</c:v>
                </c:pt>
                <c:pt idx="78">
                  <c:v>352.22716000000003</c:v>
                </c:pt>
                <c:pt idx="79">
                  <c:v>352.22716000000003</c:v>
                </c:pt>
                <c:pt idx="80">
                  <c:v>352.08772299999998</c:v>
                </c:pt>
                <c:pt idx="81">
                  <c:v>352.08772299999998</c:v>
                </c:pt>
                <c:pt idx="82">
                  <c:v>352.08772299999998</c:v>
                </c:pt>
                <c:pt idx="83">
                  <c:v>352.08772299999998</c:v>
                </c:pt>
                <c:pt idx="84">
                  <c:v>352.08772299999998</c:v>
                </c:pt>
                <c:pt idx="85">
                  <c:v>351.66236800000001</c:v>
                </c:pt>
                <c:pt idx="86">
                  <c:v>351.66236800000001</c:v>
                </c:pt>
                <c:pt idx="87">
                  <c:v>351.66236800000001</c:v>
                </c:pt>
                <c:pt idx="88">
                  <c:v>351.66236800000001</c:v>
                </c:pt>
                <c:pt idx="89">
                  <c:v>351.66236800000001</c:v>
                </c:pt>
                <c:pt idx="90">
                  <c:v>339.658591</c:v>
                </c:pt>
                <c:pt idx="91">
                  <c:v>339.658591</c:v>
                </c:pt>
                <c:pt idx="92">
                  <c:v>339.658591</c:v>
                </c:pt>
                <c:pt idx="93">
                  <c:v>339.658591</c:v>
                </c:pt>
                <c:pt idx="94">
                  <c:v>339.658591</c:v>
                </c:pt>
                <c:pt idx="95">
                  <c:v>339.658591</c:v>
                </c:pt>
                <c:pt idx="96">
                  <c:v>339.658591</c:v>
                </c:pt>
                <c:pt idx="97">
                  <c:v>339.658591</c:v>
                </c:pt>
                <c:pt idx="98">
                  <c:v>339.658591</c:v>
                </c:pt>
                <c:pt idx="99">
                  <c:v>339.658591</c:v>
                </c:pt>
                <c:pt idx="100">
                  <c:v>339.658591</c:v>
                </c:pt>
                <c:pt idx="101">
                  <c:v>339.658591</c:v>
                </c:pt>
                <c:pt idx="102">
                  <c:v>339.658591</c:v>
                </c:pt>
                <c:pt idx="103">
                  <c:v>339.658591</c:v>
                </c:pt>
                <c:pt idx="104">
                  <c:v>339.658591</c:v>
                </c:pt>
                <c:pt idx="105">
                  <c:v>339.658591</c:v>
                </c:pt>
                <c:pt idx="106">
                  <c:v>339.658591</c:v>
                </c:pt>
                <c:pt idx="107">
                  <c:v>339.658591</c:v>
                </c:pt>
                <c:pt idx="108">
                  <c:v>339.658591</c:v>
                </c:pt>
                <c:pt idx="109">
                  <c:v>339.658591</c:v>
                </c:pt>
                <c:pt idx="110">
                  <c:v>318.53128600000002</c:v>
                </c:pt>
                <c:pt idx="111">
                  <c:v>318.53128600000002</c:v>
                </c:pt>
                <c:pt idx="112">
                  <c:v>318.53128600000002</c:v>
                </c:pt>
                <c:pt idx="113">
                  <c:v>318.53128600000002</c:v>
                </c:pt>
                <c:pt idx="114">
                  <c:v>318.53128600000002</c:v>
                </c:pt>
                <c:pt idx="115">
                  <c:v>312.77671800000002</c:v>
                </c:pt>
                <c:pt idx="116">
                  <c:v>312.77671800000002</c:v>
                </c:pt>
                <c:pt idx="117">
                  <c:v>312.77671800000002</c:v>
                </c:pt>
                <c:pt idx="118">
                  <c:v>312.77671800000002</c:v>
                </c:pt>
                <c:pt idx="119">
                  <c:v>312.77671800000002</c:v>
                </c:pt>
                <c:pt idx="120">
                  <c:v>307.46477700000003</c:v>
                </c:pt>
                <c:pt idx="121">
                  <c:v>307.46477700000003</c:v>
                </c:pt>
                <c:pt idx="122">
                  <c:v>307.46477700000003</c:v>
                </c:pt>
                <c:pt idx="123">
                  <c:v>307.46477700000003</c:v>
                </c:pt>
                <c:pt idx="124">
                  <c:v>307.46477700000003</c:v>
                </c:pt>
                <c:pt idx="125">
                  <c:v>302.56145700000002</c:v>
                </c:pt>
                <c:pt idx="126">
                  <c:v>302.56145700000002</c:v>
                </c:pt>
                <c:pt idx="127">
                  <c:v>302.56145700000002</c:v>
                </c:pt>
                <c:pt idx="128">
                  <c:v>302.56145700000002</c:v>
                </c:pt>
                <c:pt idx="129">
                  <c:v>302.56145700000002</c:v>
                </c:pt>
                <c:pt idx="130">
                  <c:v>287.99265500000001</c:v>
                </c:pt>
                <c:pt idx="131">
                  <c:v>287.99265500000001</c:v>
                </c:pt>
                <c:pt idx="132">
                  <c:v>287.99265500000001</c:v>
                </c:pt>
                <c:pt idx="133">
                  <c:v>287.99265500000001</c:v>
                </c:pt>
                <c:pt idx="134">
                  <c:v>283.81479899999999</c:v>
                </c:pt>
                <c:pt idx="135">
                  <c:v>279.95841899999999</c:v>
                </c:pt>
                <c:pt idx="136">
                  <c:v>279.95841899999999</c:v>
                </c:pt>
                <c:pt idx="137">
                  <c:v>279.95841899999999</c:v>
                </c:pt>
                <c:pt idx="138">
                  <c:v>279.95841899999999</c:v>
                </c:pt>
                <c:pt idx="139">
                  <c:v>279.95841899999999</c:v>
                </c:pt>
                <c:pt idx="140">
                  <c:v>276.97224599999998</c:v>
                </c:pt>
                <c:pt idx="141">
                  <c:v>276.97224599999998</c:v>
                </c:pt>
                <c:pt idx="142">
                  <c:v>276.97224599999998</c:v>
                </c:pt>
                <c:pt idx="143">
                  <c:v>276.97224599999998</c:v>
                </c:pt>
                <c:pt idx="144">
                  <c:v>276.97224599999998</c:v>
                </c:pt>
                <c:pt idx="145">
                  <c:v>273.11249299999997</c:v>
                </c:pt>
                <c:pt idx="146">
                  <c:v>273.11249299999997</c:v>
                </c:pt>
                <c:pt idx="147">
                  <c:v>273.11249299999997</c:v>
                </c:pt>
                <c:pt idx="148">
                  <c:v>273.11249299999997</c:v>
                </c:pt>
                <c:pt idx="149">
                  <c:v>273.11249299999997</c:v>
                </c:pt>
                <c:pt idx="150">
                  <c:v>273.11249299999997</c:v>
                </c:pt>
                <c:pt idx="151">
                  <c:v>278.336097</c:v>
                </c:pt>
                <c:pt idx="152">
                  <c:v>278.336097</c:v>
                </c:pt>
                <c:pt idx="153">
                  <c:v>278.336097</c:v>
                </c:pt>
                <c:pt idx="154">
                  <c:v>278.336097</c:v>
                </c:pt>
                <c:pt idx="155">
                  <c:v>278.336097</c:v>
                </c:pt>
                <c:pt idx="156">
                  <c:v>276.83326099999999</c:v>
                </c:pt>
                <c:pt idx="157">
                  <c:v>276.83326099999999</c:v>
                </c:pt>
                <c:pt idx="158">
                  <c:v>276.83326099999999</c:v>
                </c:pt>
                <c:pt idx="159">
                  <c:v>276.83326099999999</c:v>
                </c:pt>
                <c:pt idx="160">
                  <c:v>276.83326099999999</c:v>
                </c:pt>
                <c:pt idx="161">
                  <c:v>276.83326099999999</c:v>
                </c:pt>
                <c:pt idx="162">
                  <c:v>276.83326099999999</c:v>
                </c:pt>
                <c:pt idx="163">
                  <c:v>276.83326099999999</c:v>
                </c:pt>
                <c:pt idx="164">
                  <c:v>276.83326099999999</c:v>
                </c:pt>
                <c:pt idx="165">
                  <c:v>276.83326099999999</c:v>
                </c:pt>
                <c:pt idx="166">
                  <c:v>276.83322700000002</c:v>
                </c:pt>
                <c:pt idx="167">
                  <c:v>276.83322700000002</c:v>
                </c:pt>
                <c:pt idx="168">
                  <c:v>276.83322700000002</c:v>
                </c:pt>
                <c:pt idx="169">
                  <c:v>276.83322700000002</c:v>
                </c:pt>
                <c:pt idx="170">
                  <c:v>276.83322700000002</c:v>
                </c:pt>
                <c:pt idx="171">
                  <c:v>268.35655100000002</c:v>
                </c:pt>
                <c:pt idx="172">
                  <c:v>268.35655100000002</c:v>
                </c:pt>
                <c:pt idx="173">
                  <c:v>268.35655100000002</c:v>
                </c:pt>
                <c:pt idx="174">
                  <c:v>268.35655100000002</c:v>
                </c:pt>
                <c:pt idx="175">
                  <c:v>268.35655100000002</c:v>
                </c:pt>
                <c:pt idx="176">
                  <c:v>268.356134</c:v>
                </c:pt>
                <c:pt idx="177">
                  <c:v>268.356134</c:v>
                </c:pt>
                <c:pt idx="178">
                  <c:v>268.356134</c:v>
                </c:pt>
                <c:pt idx="179">
                  <c:v>268.356134</c:v>
                </c:pt>
                <c:pt idx="180">
                  <c:v>268.356134</c:v>
                </c:pt>
                <c:pt idx="181">
                  <c:v>268.35626999999999</c:v>
                </c:pt>
                <c:pt idx="182">
                  <c:v>268.35626999999999</c:v>
                </c:pt>
                <c:pt idx="183">
                  <c:v>268.35626999999999</c:v>
                </c:pt>
                <c:pt idx="184">
                  <c:v>268.35626999999999</c:v>
                </c:pt>
                <c:pt idx="185">
                  <c:v>268.35626999999999</c:v>
                </c:pt>
                <c:pt idx="186">
                  <c:v>268.356877</c:v>
                </c:pt>
                <c:pt idx="187">
                  <c:v>268.356877</c:v>
                </c:pt>
                <c:pt idx="188">
                  <c:v>268.356877</c:v>
                </c:pt>
                <c:pt idx="189">
                  <c:v>268.356877</c:v>
                </c:pt>
                <c:pt idx="190">
                  <c:v>268.356877</c:v>
                </c:pt>
                <c:pt idx="191">
                  <c:v>268.35788100000002</c:v>
                </c:pt>
                <c:pt idx="192">
                  <c:v>268.35788100000002</c:v>
                </c:pt>
                <c:pt idx="193">
                  <c:v>268.35788100000002</c:v>
                </c:pt>
                <c:pt idx="194">
                  <c:v>268.35788100000002</c:v>
                </c:pt>
                <c:pt idx="195">
                  <c:v>268.35788100000002</c:v>
                </c:pt>
                <c:pt idx="196">
                  <c:v>249.95563300000001</c:v>
                </c:pt>
                <c:pt idx="197">
                  <c:v>249.95563300000001</c:v>
                </c:pt>
                <c:pt idx="198">
                  <c:v>249.95563300000001</c:v>
                </c:pt>
                <c:pt idx="199">
                  <c:v>249.95563300000001</c:v>
                </c:pt>
                <c:pt idx="200">
                  <c:v>249.95496800000001</c:v>
                </c:pt>
                <c:pt idx="201">
                  <c:v>249.95496800000001</c:v>
                </c:pt>
                <c:pt idx="202">
                  <c:v>249.95496800000001</c:v>
                </c:pt>
                <c:pt idx="203">
                  <c:v>249.95496800000001</c:v>
                </c:pt>
                <c:pt idx="204">
                  <c:v>249.95496800000001</c:v>
                </c:pt>
                <c:pt idx="205">
                  <c:v>249.95260200000001</c:v>
                </c:pt>
                <c:pt idx="206">
                  <c:v>249.95260200000001</c:v>
                </c:pt>
                <c:pt idx="207">
                  <c:v>249.95260200000001</c:v>
                </c:pt>
                <c:pt idx="208">
                  <c:v>249.95260200000001</c:v>
                </c:pt>
                <c:pt idx="209">
                  <c:v>249.95260200000001</c:v>
                </c:pt>
                <c:pt idx="210">
                  <c:v>249.94880000000001</c:v>
                </c:pt>
                <c:pt idx="211">
                  <c:v>249.94880000000001</c:v>
                </c:pt>
                <c:pt idx="212">
                  <c:v>249.94880000000001</c:v>
                </c:pt>
                <c:pt idx="213">
                  <c:v>249.94880000000001</c:v>
                </c:pt>
                <c:pt idx="214">
                  <c:v>249.94880000000001</c:v>
                </c:pt>
                <c:pt idx="215">
                  <c:v>228.45551699999999</c:v>
                </c:pt>
                <c:pt idx="216">
                  <c:v>228.45551699999999</c:v>
                </c:pt>
                <c:pt idx="217">
                  <c:v>228.45551699999999</c:v>
                </c:pt>
                <c:pt idx="218">
                  <c:v>228.45551699999999</c:v>
                </c:pt>
                <c:pt idx="219">
                  <c:v>228.45551699999999</c:v>
                </c:pt>
                <c:pt idx="220">
                  <c:v>228.44952000000001</c:v>
                </c:pt>
                <c:pt idx="221">
                  <c:v>228.44952000000001</c:v>
                </c:pt>
                <c:pt idx="222">
                  <c:v>228.44952000000001</c:v>
                </c:pt>
                <c:pt idx="223">
                  <c:v>228.44952000000001</c:v>
                </c:pt>
                <c:pt idx="224">
                  <c:v>228.44952000000001</c:v>
                </c:pt>
                <c:pt idx="225">
                  <c:v>228.46212</c:v>
                </c:pt>
                <c:pt idx="226">
                  <c:v>228.46212</c:v>
                </c:pt>
                <c:pt idx="227">
                  <c:v>228.46212</c:v>
                </c:pt>
                <c:pt idx="228">
                  <c:v>228.46212</c:v>
                </c:pt>
                <c:pt idx="229">
                  <c:v>228.46212</c:v>
                </c:pt>
                <c:pt idx="230">
                  <c:v>228.46212</c:v>
                </c:pt>
                <c:pt idx="231">
                  <c:v>228.49048999999999</c:v>
                </c:pt>
                <c:pt idx="232">
                  <c:v>228.49048999999999</c:v>
                </c:pt>
                <c:pt idx="233">
                  <c:v>228.49048999999999</c:v>
                </c:pt>
                <c:pt idx="234">
                  <c:v>228.49048999999999</c:v>
                </c:pt>
                <c:pt idx="235">
                  <c:v>228.49048999999999</c:v>
                </c:pt>
                <c:pt idx="236">
                  <c:v>204.64044699999999</c:v>
                </c:pt>
                <c:pt idx="237">
                  <c:v>204.64044699999999</c:v>
                </c:pt>
                <c:pt idx="238">
                  <c:v>204.64044699999999</c:v>
                </c:pt>
                <c:pt idx="239">
                  <c:v>204.64044699999999</c:v>
                </c:pt>
                <c:pt idx="240">
                  <c:v>204.64044699999999</c:v>
                </c:pt>
                <c:pt idx="241">
                  <c:v>204.647221</c:v>
                </c:pt>
                <c:pt idx="242">
                  <c:v>204.647221</c:v>
                </c:pt>
              </c:numCache>
            </c:numRef>
          </c:val>
          <c:smooth val="0"/>
          <c:extLst>
            <c:ext xmlns:c16="http://schemas.microsoft.com/office/drawing/2014/chart" uri="{C3380CC4-5D6E-409C-BE32-E72D297353CC}">
              <c16:uniqueId val="{00000000-ACA2-4E17-85AC-8FDB98885616}"/>
            </c:ext>
          </c:extLst>
        </c:ser>
        <c:ser>
          <c:idx val="1"/>
          <c:order val="1"/>
          <c:tx>
            <c:strRef>
              <c:f>Fuel!$Y$4</c:f>
              <c:strCache>
                <c:ptCount val="1"/>
                <c:pt idx="0">
                  <c:v>Precio FO4 S.IND/ Inc. IVA EPP</c:v>
                </c:pt>
              </c:strCache>
            </c:strRef>
          </c:tx>
          <c:spPr>
            <a:ln w="38100">
              <a:solidFill>
                <a:schemeClr val="accent5">
                  <a:lumMod val="50000"/>
                </a:schemeClr>
              </a:solidFill>
            </a:ln>
          </c:spPr>
          <c:marker>
            <c:symbol val="none"/>
          </c:marker>
          <c:val>
            <c:numRef>
              <c:f>Fuel!$Y$184:$Y$426</c:f>
              <c:numCache>
                <c:formatCode>0.00</c:formatCode>
                <c:ptCount val="243"/>
                <c:pt idx="0">
                  <c:v>346.11945600000001</c:v>
                </c:pt>
                <c:pt idx="1">
                  <c:v>346.11945600000001</c:v>
                </c:pt>
                <c:pt idx="2">
                  <c:v>346.11945600000001</c:v>
                </c:pt>
                <c:pt idx="3">
                  <c:v>346.11945600000001</c:v>
                </c:pt>
                <c:pt idx="4">
                  <c:v>346.11945600000001</c:v>
                </c:pt>
                <c:pt idx="5">
                  <c:v>346.11945600000001</c:v>
                </c:pt>
                <c:pt idx="6">
                  <c:v>346.11945600000001</c:v>
                </c:pt>
                <c:pt idx="7">
                  <c:v>346.11945600000001</c:v>
                </c:pt>
                <c:pt idx="8">
                  <c:v>346.11945600000001</c:v>
                </c:pt>
                <c:pt idx="9">
                  <c:v>346.11945600000001</c:v>
                </c:pt>
                <c:pt idx="10">
                  <c:v>346.11945600000001</c:v>
                </c:pt>
                <c:pt idx="11">
                  <c:v>346.11945600000001</c:v>
                </c:pt>
                <c:pt idx="12">
                  <c:v>346.11945600000001</c:v>
                </c:pt>
                <c:pt idx="13">
                  <c:v>346.11945600000001</c:v>
                </c:pt>
                <c:pt idx="14">
                  <c:v>346.11945600000001</c:v>
                </c:pt>
                <c:pt idx="15">
                  <c:v>346.11945600000001</c:v>
                </c:pt>
                <c:pt idx="16">
                  <c:v>346.11945600000001</c:v>
                </c:pt>
                <c:pt idx="17">
                  <c:v>346.11945600000001</c:v>
                </c:pt>
                <c:pt idx="18">
                  <c:v>346.11945600000001</c:v>
                </c:pt>
                <c:pt idx="19">
                  <c:v>346.11945600000001</c:v>
                </c:pt>
                <c:pt idx="20">
                  <c:v>346.11945600000001</c:v>
                </c:pt>
                <c:pt idx="21">
                  <c:v>346.11945600000001</c:v>
                </c:pt>
                <c:pt idx="22">
                  <c:v>346.11945600000001</c:v>
                </c:pt>
                <c:pt idx="23">
                  <c:v>377.15262000000001</c:v>
                </c:pt>
                <c:pt idx="24">
                  <c:v>377.15262000000001</c:v>
                </c:pt>
                <c:pt idx="25">
                  <c:v>377.15262000000001</c:v>
                </c:pt>
                <c:pt idx="26">
                  <c:v>377.15262000000001</c:v>
                </c:pt>
                <c:pt idx="27">
                  <c:v>377.15262000000001</c:v>
                </c:pt>
                <c:pt idx="28">
                  <c:v>377.15262000000001</c:v>
                </c:pt>
                <c:pt idx="29">
                  <c:v>377.15262000000001</c:v>
                </c:pt>
                <c:pt idx="30">
                  <c:v>377.15262000000001</c:v>
                </c:pt>
                <c:pt idx="31">
                  <c:v>377.15262000000001</c:v>
                </c:pt>
                <c:pt idx="32">
                  <c:v>377.15262000000001</c:v>
                </c:pt>
                <c:pt idx="33">
                  <c:v>377.15262000000001</c:v>
                </c:pt>
                <c:pt idx="34">
                  <c:v>377.15262000000001</c:v>
                </c:pt>
                <c:pt idx="35">
                  <c:v>377.15262000000001</c:v>
                </c:pt>
                <c:pt idx="36">
                  <c:v>377.15262000000001</c:v>
                </c:pt>
                <c:pt idx="37">
                  <c:v>377.15262000000001</c:v>
                </c:pt>
                <c:pt idx="38">
                  <c:v>377.15262000000001</c:v>
                </c:pt>
                <c:pt idx="39">
                  <c:v>377.15262000000001</c:v>
                </c:pt>
                <c:pt idx="40">
                  <c:v>377.15262000000001</c:v>
                </c:pt>
                <c:pt idx="41">
                  <c:v>377.15262000000001</c:v>
                </c:pt>
                <c:pt idx="42">
                  <c:v>377.15262000000001</c:v>
                </c:pt>
                <c:pt idx="43">
                  <c:v>377.15262000000001</c:v>
                </c:pt>
                <c:pt idx="44">
                  <c:v>377.15262000000001</c:v>
                </c:pt>
                <c:pt idx="45">
                  <c:v>377.15262000000001</c:v>
                </c:pt>
                <c:pt idx="46">
                  <c:v>355.050816</c:v>
                </c:pt>
                <c:pt idx="47">
                  <c:v>355.050816</c:v>
                </c:pt>
                <c:pt idx="48">
                  <c:v>355.050816</c:v>
                </c:pt>
                <c:pt idx="49">
                  <c:v>355.050816</c:v>
                </c:pt>
                <c:pt idx="50">
                  <c:v>355.050816</c:v>
                </c:pt>
                <c:pt idx="51">
                  <c:v>355.050816</c:v>
                </c:pt>
                <c:pt idx="52">
                  <c:v>355.050816</c:v>
                </c:pt>
                <c:pt idx="53">
                  <c:v>355.050816</c:v>
                </c:pt>
                <c:pt idx="54">
                  <c:v>355.050816</c:v>
                </c:pt>
                <c:pt idx="55">
                  <c:v>355.050816</c:v>
                </c:pt>
                <c:pt idx="56">
                  <c:v>355.050816</c:v>
                </c:pt>
                <c:pt idx="57">
                  <c:v>355.050816</c:v>
                </c:pt>
                <c:pt idx="58">
                  <c:v>355.050816</c:v>
                </c:pt>
                <c:pt idx="59">
                  <c:v>355.050816</c:v>
                </c:pt>
                <c:pt idx="60">
                  <c:v>355.050816</c:v>
                </c:pt>
                <c:pt idx="61">
                  <c:v>355.050816</c:v>
                </c:pt>
                <c:pt idx="62">
                  <c:v>355.050816</c:v>
                </c:pt>
                <c:pt idx="63">
                  <c:v>355.050816</c:v>
                </c:pt>
                <c:pt idx="64">
                  <c:v>355.050816</c:v>
                </c:pt>
                <c:pt idx="65">
                  <c:v>355.050816</c:v>
                </c:pt>
                <c:pt idx="66">
                  <c:v>355.050816</c:v>
                </c:pt>
                <c:pt idx="67">
                  <c:v>355.050816</c:v>
                </c:pt>
                <c:pt idx="68">
                  <c:v>359.32522799999998</c:v>
                </c:pt>
                <c:pt idx="69">
                  <c:v>359.32522799999998</c:v>
                </c:pt>
                <c:pt idx="70">
                  <c:v>359.32522799999998</c:v>
                </c:pt>
                <c:pt idx="71">
                  <c:v>359.32522799999998</c:v>
                </c:pt>
                <c:pt idx="72">
                  <c:v>359.32522799999998</c:v>
                </c:pt>
                <c:pt idx="73">
                  <c:v>359.32522799999998</c:v>
                </c:pt>
                <c:pt idx="74">
                  <c:v>359.32522799999998</c:v>
                </c:pt>
                <c:pt idx="75">
                  <c:v>359.32522799999998</c:v>
                </c:pt>
                <c:pt idx="76">
                  <c:v>359.32522799999998</c:v>
                </c:pt>
                <c:pt idx="77">
                  <c:v>359.32522799999998</c:v>
                </c:pt>
                <c:pt idx="78">
                  <c:v>359.32522799999998</c:v>
                </c:pt>
                <c:pt idx="79">
                  <c:v>359.32522799999998</c:v>
                </c:pt>
                <c:pt idx="80">
                  <c:v>359.32522799999998</c:v>
                </c:pt>
                <c:pt idx="81">
                  <c:v>359.32522799999998</c:v>
                </c:pt>
                <c:pt idx="82">
                  <c:v>359.32522799999998</c:v>
                </c:pt>
                <c:pt idx="83">
                  <c:v>359.32522799999998</c:v>
                </c:pt>
                <c:pt idx="84">
                  <c:v>359.32522799999998</c:v>
                </c:pt>
                <c:pt idx="85">
                  <c:v>359.32522799999998</c:v>
                </c:pt>
                <c:pt idx="86">
                  <c:v>359.32522799999998</c:v>
                </c:pt>
                <c:pt idx="87">
                  <c:v>359.32522799999998</c:v>
                </c:pt>
                <c:pt idx="88">
                  <c:v>359.32522799999998</c:v>
                </c:pt>
                <c:pt idx="89">
                  <c:v>359.32522799999998</c:v>
                </c:pt>
                <c:pt idx="90">
                  <c:v>360.37154399999997</c:v>
                </c:pt>
                <c:pt idx="91">
                  <c:v>360.37154399999997</c:v>
                </c:pt>
                <c:pt idx="92">
                  <c:v>360.37154399999997</c:v>
                </c:pt>
                <c:pt idx="93">
                  <c:v>360.37154399999997</c:v>
                </c:pt>
                <c:pt idx="94">
                  <c:v>360.37154399999997</c:v>
                </c:pt>
                <c:pt idx="95">
                  <c:v>360.37154399999997</c:v>
                </c:pt>
                <c:pt idx="96">
                  <c:v>360.37154399999997</c:v>
                </c:pt>
                <c:pt idx="97">
                  <c:v>360.37154399999997</c:v>
                </c:pt>
                <c:pt idx="98">
                  <c:v>360.37154399999997</c:v>
                </c:pt>
                <c:pt idx="99">
                  <c:v>360.37154399999997</c:v>
                </c:pt>
                <c:pt idx="100">
                  <c:v>360.37154399999997</c:v>
                </c:pt>
                <c:pt idx="101">
                  <c:v>360.37154399999997</c:v>
                </c:pt>
                <c:pt idx="102">
                  <c:v>360.37154399999997</c:v>
                </c:pt>
                <c:pt idx="103">
                  <c:v>360.37154399999997</c:v>
                </c:pt>
                <c:pt idx="104">
                  <c:v>360.37154399999997</c:v>
                </c:pt>
                <c:pt idx="105">
                  <c:v>360.37154399999997</c:v>
                </c:pt>
                <c:pt idx="106">
                  <c:v>360.37154399999997</c:v>
                </c:pt>
                <c:pt idx="107">
                  <c:v>360.37154399999997</c:v>
                </c:pt>
                <c:pt idx="108">
                  <c:v>360.37154399999997</c:v>
                </c:pt>
                <c:pt idx="109">
                  <c:v>360.37154399999997</c:v>
                </c:pt>
                <c:pt idx="110">
                  <c:v>360.37154399999997</c:v>
                </c:pt>
                <c:pt idx="111">
                  <c:v>360.37154399999997</c:v>
                </c:pt>
                <c:pt idx="112">
                  <c:v>360.37154399999997</c:v>
                </c:pt>
                <c:pt idx="113">
                  <c:v>304.61512799999997</c:v>
                </c:pt>
                <c:pt idx="114">
                  <c:v>304.61512799999997</c:v>
                </c:pt>
                <c:pt idx="115">
                  <c:v>304.61512799999997</c:v>
                </c:pt>
                <c:pt idx="116">
                  <c:v>304.61512799999997</c:v>
                </c:pt>
                <c:pt idx="117">
                  <c:v>304.61512799999997</c:v>
                </c:pt>
                <c:pt idx="118">
                  <c:v>304.61512799999997</c:v>
                </c:pt>
                <c:pt idx="119">
                  <c:v>304.61512799999997</c:v>
                </c:pt>
                <c:pt idx="120">
                  <c:v>304.61512799999997</c:v>
                </c:pt>
                <c:pt idx="121">
                  <c:v>304.61512799999997</c:v>
                </c:pt>
                <c:pt idx="122">
                  <c:v>304.61512799999997</c:v>
                </c:pt>
                <c:pt idx="123">
                  <c:v>304.61512799999997</c:v>
                </c:pt>
                <c:pt idx="124">
                  <c:v>304.61512799999997</c:v>
                </c:pt>
                <c:pt idx="125">
                  <c:v>304.61512799999997</c:v>
                </c:pt>
                <c:pt idx="126">
                  <c:v>304.61512799999997</c:v>
                </c:pt>
                <c:pt idx="127">
                  <c:v>304.61512799999997</c:v>
                </c:pt>
                <c:pt idx="128">
                  <c:v>304.61512799999997</c:v>
                </c:pt>
                <c:pt idx="129">
                  <c:v>304.61512799999997</c:v>
                </c:pt>
                <c:pt idx="130">
                  <c:v>304.61512799999997</c:v>
                </c:pt>
                <c:pt idx="131">
                  <c:v>304.61512799999997</c:v>
                </c:pt>
                <c:pt idx="132">
                  <c:v>304.61512799999997</c:v>
                </c:pt>
                <c:pt idx="133">
                  <c:v>294.59908799999999</c:v>
                </c:pt>
                <c:pt idx="134">
                  <c:v>294.59908799999999</c:v>
                </c:pt>
                <c:pt idx="135">
                  <c:v>294.59908799999999</c:v>
                </c:pt>
                <c:pt idx="136">
                  <c:v>294.59908799999999</c:v>
                </c:pt>
                <c:pt idx="137">
                  <c:v>294.59908799999999</c:v>
                </c:pt>
                <c:pt idx="138">
                  <c:v>294.59908799999999</c:v>
                </c:pt>
                <c:pt idx="139">
                  <c:v>294.59908799999999</c:v>
                </c:pt>
                <c:pt idx="140">
                  <c:v>294.59908799999999</c:v>
                </c:pt>
                <c:pt idx="141">
                  <c:v>294.59908799999999</c:v>
                </c:pt>
                <c:pt idx="142">
                  <c:v>294.59908799999999</c:v>
                </c:pt>
                <c:pt idx="143">
                  <c:v>294.59908799999999</c:v>
                </c:pt>
                <c:pt idx="144">
                  <c:v>294.59908799999999</c:v>
                </c:pt>
                <c:pt idx="145">
                  <c:v>294.59908799999999</c:v>
                </c:pt>
                <c:pt idx="146">
                  <c:v>294.59908799999999</c:v>
                </c:pt>
                <c:pt idx="147">
                  <c:v>294.59908799999999</c:v>
                </c:pt>
                <c:pt idx="148">
                  <c:v>294.59908799999999</c:v>
                </c:pt>
                <c:pt idx="149">
                  <c:v>294.59908799999999</c:v>
                </c:pt>
                <c:pt idx="150">
                  <c:v>294.59908799999999</c:v>
                </c:pt>
                <c:pt idx="151">
                  <c:v>300.100596</c:v>
                </c:pt>
                <c:pt idx="152">
                  <c:v>300.100596</c:v>
                </c:pt>
                <c:pt idx="153">
                  <c:v>300.100596</c:v>
                </c:pt>
                <c:pt idx="154">
                  <c:v>300.100596</c:v>
                </c:pt>
                <c:pt idx="155">
                  <c:v>300.100596</c:v>
                </c:pt>
                <c:pt idx="156">
                  <c:v>300.100596</c:v>
                </c:pt>
                <c:pt idx="157">
                  <c:v>300.100596</c:v>
                </c:pt>
                <c:pt idx="158">
                  <c:v>300.100596</c:v>
                </c:pt>
                <c:pt idx="159">
                  <c:v>300.100596</c:v>
                </c:pt>
                <c:pt idx="160">
                  <c:v>300.100596</c:v>
                </c:pt>
                <c:pt idx="161">
                  <c:v>300.100596</c:v>
                </c:pt>
                <c:pt idx="162">
                  <c:v>300.100596</c:v>
                </c:pt>
                <c:pt idx="163">
                  <c:v>300.100596</c:v>
                </c:pt>
                <c:pt idx="164">
                  <c:v>300.100596</c:v>
                </c:pt>
                <c:pt idx="165">
                  <c:v>300.100596</c:v>
                </c:pt>
                <c:pt idx="166">
                  <c:v>300.100596</c:v>
                </c:pt>
                <c:pt idx="167">
                  <c:v>300.100596</c:v>
                </c:pt>
                <c:pt idx="168">
                  <c:v>300.100596</c:v>
                </c:pt>
                <c:pt idx="169">
                  <c:v>300.100596</c:v>
                </c:pt>
                <c:pt idx="170">
                  <c:v>300.100596</c:v>
                </c:pt>
                <c:pt idx="171">
                  <c:v>300.100596</c:v>
                </c:pt>
                <c:pt idx="172">
                  <c:v>300.100596</c:v>
                </c:pt>
                <c:pt idx="173">
                  <c:v>300.100596</c:v>
                </c:pt>
                <c:pt idx="174">
                  <c:v>292.15096800000003</c:v>
                </c:pt>
                <c:pt idx="175">
                  <c:v>292.15096800000003</c:v>
                </c:pt>
                <c:pt idx="176">
                  <c:v>292.15096800000003</c:v>
                </c:pt>
                <c:pt idx="177">
                  <c:v>292.15096800000003</c:v>
                </c:pt>
                <c:pt idx="178">
                  <c:v>292.15096800000003</c:v>
                </c:pt>
                <c:pt idx="179">
                  <c:v>292.15096800000003</c:v>
                </c:pt>
                <c:pt idx="180">
                  <c:v>292.15096800000003</c:v>
                </c:pt>
                <c:pt idx="181">
                  <c:v>292.15096800000003</c:v>
                </c:pt>
                <c:pt idx="182">
                  <c:v>292.15096800000003</c:v>
                </c:pt>
                <c:pt idx="183">
                  <c:v>292.15096800000003</c:v>
                </c:pt>
                <c:pt idx="184">
                  <c:v>292.15096800000003</c:v>
                </c:pt>
                <c:pt idx="185">
                  <c:v>292.15096800000003</c:v>
                </c:pt>
                <c:pt idx="186">
                  <c:v>292.15096800000003</c:v>
                </c:pt>
                <c:pt idx="187">
                  <c:v>292.15096800000003</c:v>
                </c:pt>
                <c:pt idx="188">
                  <c:v>292.15096800000003</c:v>
                </c:pt>
                <c:pt idx="189">
                  <c:v>292.15096800000003</c:v>
                </c:pt>
                <c:pt idx="190">
                  <c:v>292.15096800000003</c:v>
                </c:pt>
                <c:pt idx="191">
                  <c:v>292.15096800000003</c:v>
                </c:pt>
                <c:pt idx="192">
                  <c:v>292.15096800000003</c:v>
                </c:pt>
                <c:pt idx="193">
                  <c:v>292.15096800000003</c:v>
                </c:pt>
                <c:pt idx="194">
                  <c:v>292.15096800000003</c:v>
                </c:pt>
                <c:pt idx="195">
                  <c:v>292.15096800000003</c:v>
                </c:pt>
                <c:pt idx="196">
                  <c:v>272.73905999999999</c:v>
                </c:pt>
                <c:pt idx="197">
                  <c:v>272.73905999999999</c:v>
                </c:pt>
                <c:pt idx="198">
                  <c:v>272.73905999999999</c:v>
                </c:pt>
                <c:pt idx="199">
                  <c:v>272.73905999999999</c:v>
                </c:pt>
                <c:pt idx="200">
                  <c:v>272.73905999999999</c:v>
                </c:pt>
                <c:pt idx="201">
                  <c:v>272.73905999999999</c:v>
                </c:pt>
                <c:pt idx="202">
                  <c:v>272.73905999999999</c:v>
                </c:pt>
                <c:pt idx="203">
                  <c:v>272.73905999999999</c:v>
                </c:pt>
                <c:pt idx="204">
                  <c:v>272.73905999999999</c:v>
                </c:pt>
                <c:pt idx="205">
                  <c:v>272.73905999999999</c:v>
                </c:pt>
                <c:pt idx="206">
                  <c:v>272.73905999999999</c:v>
                </c:pt>
                <c:pt idx="207">
                  <c:v>272.73905999999999</c:v>
                </c:pt>
                <c:pt idx="208">
                  <c:v>272.73905999999999</c:v>
                </c:pt>
                <c:pt idx="209">
                  <c:v>272.73905999999999</c:v>
                </c:pt>
                <c:pt idx="210">
                  <c:v>272.73905999999999</c:v>
                </c:pt>
                <c:pt idx="211">
                  <c:v>272.73905999999999</c:v>
                </c:pt>
                <c:pt idx="212">
                  <c:v>272.73905999999999</c:v>
                </c:pt>
                <c:pt idx="213">
                  <c:v>272.73905999999999</c:v>
                </c:pt>
                <c:pt idx="214">
                  <c:v>272.73905999999999</c:v>
                </c:pt>
                <c:pt idx="215">
                  <c:v>250.77691199999998</c:v>
                </c:pt>
                <c:pt idx="216">
                  <c:v>250.77691199999998</c:v>
                </c:pt>
                <c:pt idx="217">
                  <c:v>250.77691199999998</c:v>
                </c:pt>
                <c:pt idx="218">
                  <c:v>250.77691199999998</c:v>
                </c:pt>
                <c:pt idx="219">
                  <c:v>250.77691199999998</c:v>
                </c:pt>
                <c:pt idx="220">
                  <c:v>250.77691199999998</c:v>
                </c:pt>
                <c:pt idx="221">
                  <c:v>250.77691199999998</c:v>
                </c:pt>
                <c:pt idx="222">
                  <c:v>250.77691199999998</c:v>
                </c:pt>
                <c:pt idx="223">
                  <c:v>250.77691199999998</c:v>
                </c:pt>
                <c:pt idx="224">
                  <c:v>250.77691199999998</c:v>
                </c:pt>
                <c:pt idx="225">
                  <c:v>250.77691199999998</c:v>
                </c:pt>
                <c:pt idx="226">
                  <c:v>250.77691199999998</c:v>
                </c:pt>
                <c:pt idx="227">
                  <c:v>250.77691199999998</c:v>
                </c:pt>
                <c:pt idx="228">
                  <c:v>250.77691199999998</c:v>
                </c:pt>
                <c:pt idx="229">
                  <c:v>250.77691199999998</c:v>
                </c:pt>
                <c:pt idx="230">
                  <c:v>250.77691199999998</c:v>
                </c:pt>
                <c:pt idx="231">
                  <c:v>250.77691199999998</c:v>
                </c:pt>
                <c:pt idx="232">
                  <c:v>250.77691199999998</c:v>
                </c:pt>
                <c:pt idx="233">
                  <c:v>250.77691199999998</c:v>
                </c:pt>
                <c:pt idx="234">
                  <c:v>250.77691199999998</c:v>
                </c:pt>
                <c:pt idx="235">
                  <c:v>250.77691199999998</c:v>
                </c:pt>
                <c:pt idx="236">
                  <c:v>250.77691199999998</c:v>
                </c:pt>
                <c:pt idx="237">
                  <c:v>227.577732</c:v>
                </c:pt>
                <c:pt idx="238">
                  <c:v>227.577732</c:v>
                </c:pt>
                <c:pt idx="239">
                  <c:v>227.577732</c:v>
                </c:pt>
                <c:pt idx="240">
                  <c:v>227.577732</c:v>
                </c:pt>
                <c:pt idx="241">
                  <c:v>227.577732</c:v>
                </c:pt>
                <c:pt idx="242">
                  <c:v>227.577732</c:v>
                </c:pt>
              </c:numCache>
            </c:numRef>
          </c:val>
          <c:smooth val="0"/>
          <c:extLst>
            <c:ext xmlns:c16="http://schemas.microsoft.com/office/drawing/2014/chart" uri="{C3380CC4-5D6E-409C-BE32-E72D297353CC}">
              <c16:uniqueId val="{00000001-ACA2-4E17-85AC-8FDB98885616}"/>
            </c:ext>
          </c:extLst>
        </c:ser>
        <c:ser>
          <c:idx val="2"/>
          <c:order val="2"/>
          <c:tx>
            <c:strRef>
              <c:f>Fuel!$T$4</c:f>
              <c:strCache>
                <c:ptCount val="1"/>
                <c:pt idx="0">
                  <c:v>Precio Exportación EPP</c:v>
                </c:pt>
              </c:strCache>
            </c:strRef>
          </c:tx>
          <c:spPr>
            <a:ln w="38100"/>
          </c:spPr>
          <c:marker>
            <c:symbol val="none"/>
          </c:marker>
          <c:val>
            <c:numRef>
              <c:f>Fuel!$T$184:$T$426</c:f>
              <c:numCache>
                <c:formatCode>0.00</c:formatCode>
                <c:ptCount val="243"/>
                <c:pt idx="0">
                  <c:v>404.79632063074905</c:v>
                </c:pt>
                <c:pt idx="1">
                  <c:v>397.63469119579503</c:v>
                </c:pt>
                <c:pt idx="2">
                  <c:v>392.04993429697765</c:v>
                </c:pt>
                <c:pt idx="3">
                  <c:v>390.47306176084101</c:v>
                </c:pt>
                <c:pt idx="4">
                  <c:v>393.42969776609726</c:v>
                </c:pt>
                <c:pt idx="5">
                  <c:v>386.85939553219447</c:v>
                </c:pt>
                <c:pt idx="6">
                  <c:v>394.34954007884363</c:v>
                </c:pt>
                <c:pt idx="7">
                  <c:v>387.12220762155056</c:v>
                </c:pt>
                <c:pt idx="8">
                  <c:v>374.96714848883045</c:v>
                </c:pt>
                <c:pt idx="9">
                  <c:v>353.94218134034168</c:v>
                </c:pt>
                <c:pt idx="10">
                  <c:v>354.00788436268067</c:v>
                </c:pt>
                <c:pt idx="11">
                  <c:v>350.32851511169514</c:v>
                </c:pt>
                <c:pt idx="12">
                  <c:v>352.29960578186598</c:v>
                </c:pt>
                <c:pt idx="13">
                  <c:v>376.01839684625492</c:v>
                </c:pt>
                <c:pt idx="14">
                  <c:v>421.15637319316681</c:v>
                </c:pt>
                <c:pt idx="15">
                  <c:v>419.18528252299609</c:v>
                </c:pt>
                <c:pt idx="16">
                  <c:v>407.03022339027598</c:v>
                </c:pt>
                <c:pt idx="17">
                  <c:v>402.62812089356112</c:v>
                </c:pt>
                <c:pt idx="18">
                  <c:v>416.75427069645201</c:v>
                </c:pt>
                <c:pt idx="19">
                  <c:v>409.78975032851508</c:v>
                </c:pt>
                <c:pt idx="20">
                  <c:v>422.14191852825229</c:v>
                </c:pt>
                <c:pt idx="21">
                  <c:v>419.38239159001319</c:v>
                </c:pt>
                <c:pt idx="22">
                  <c:v>419.31668856767408</c:v>
                </c:pt>
                <c:pt idx="23">
                  <c:v>421.02496714848883</c:v>
                </c:pt>
                <c:pt idx="24">
                  <c:v>421.9448094612352</c:v>
                </c:pt>
                <c:pt idx="25">
                  <c:v>435.47963206307492</c:v>
                </c:pt>
                <c:pt idx="26">
                  <c:v>431.27463863337709</c:v>
                </c:pt>
                <c:pt idx="27">
                  <c:v>428.77792378449402</c:v>
                </c:pt>
                <c:pt idx="28">
                  <c:v>411.76084099868598</c:v>
                </c:pt>
                <c:pt idx="29">
                  <c:v>421.61629434954006</c:v>
                </c:pt>
                <c:pt idx="30">
                  <c:v>441.32720105124832</c:v>
                </c:pt>
                <c:pt idx="31">
                  <c:v>448.16031537450715</c:v>
                </c:pt>
                <c:pt idx="32">
                  <c:v>444.74375821287776</c:v>
                </c:pt>
                <c:pt idx="33">
                  <c:v>443.88961892247045</c:v>
                </c:pt>
                <c:pt idx="34">
                  <c:v>439.61892247043357</c:v>
                </c:pt>
                <c:pt idx="35">
                  <c:v>458.40998685939547</c:v>
                </c:pt>
                <c:pt idx="36">
                  <c:v>460.5124835742443</c:v>
                </c:pt>
                <c:pt idx="37">
                  <c:v>460.64388961892246</c:v>
                </c:pt>
                <c:pt idx="38">
                  <c:v>456.76741130091978</c:v>
                </c:pt>
                <c:pt idx="39">
                  <c:v>468.13403416557162</c:v>
                </c:pt>
                <c:pt idx="40">
                  <c:v>470.49934296977659</c:v>
                </c:pt>
                <c:pt idx="41">
                  <c:v>456.96452036793687</c:v>
                </c:pt>
                <c:pt idx="42">
                  <c:v>470.1051248357424</c:v>
                </c:pt>
                <c:pt idx="43">
                  <c:v>467.67411300919838</c:v>
                </c:pt>
                <c:pt idx="44">
                  <c:v>464.25755584756894</c:v>
                </c:pt>
                <c:pt idx="45">
                  <c:v>470.82785808147173</c:v>
                </c:pt>
                <c:pt idx="46">
                  <c:v>475.75558475689877</c:v>
                </c:pt>
                <c:pt idx="47">
                  <c:v>465.63731931668849</c:v>
                </c:pt>
                <c:pt idx="48">
                  <c:v>461.95795006570302</c:v>
                </c:pt>
                <c:pt idx="49">
                  <c:v>464.38896189224698</c:v>
                </c:pt>
                <c:pt idx="50">
                  <c:v>476.08409986859391</c:v>
                </c:pt>
                <c:pt idx="51">
                  <c:v>467.21419185282519</c:v>
                </c:pt>
                <c:pt idx="52">
                  <c:v>454.4021024967148</c:v>
                </c:pt>
                <c:pt idx="53">
                  <c:v>449.21156373193168</c:v>
                </c:pt>
                <c:pt idx="54">
                  <c:v>444.15243101182648</c:v>
                </c:pt>
                <c:pt idx="55">
                  <c:v>443.69250985545335</c:v>
                </c:pt>
                <c:pt idx="56">
                  <c:v>443.56110381077531</c:v>
                </c:pt>
                <c:pt idx="57">
                  <c:v>437.4507227332457</c:v>
                </c:pt>
                <c:pt idx="58">
                  <c:v>436.39947437582128</c:v>
                </c:pt>
                <c:pt idx="59">
                  <c:v>429.43495400788436</c:v>
                </c:pt>
                <c:pt idx="60">
                  <c:v>413.92904073587385</c:v>
                </c:pt>
                <c:pt idx="61">
                  <c:v>406.83311432325888</c:v>
                </c:pt>
                <c:pt idx="62">
                  <c:v>413.73193166885676</c:v>
                </c:pt>
                <c:pt idx="63">
                  <c:v>417.0170827858081</c:v>
                </c:pt>
                <c:pt idx="64">
                  <c:v>415.50591327201045</c:v>
                </c:pt>
                <c:pt idx="65">
                  <c:v>404.46780551905385</c:v>
                </c:pt>
                <c:pt idx="66">
                  <c:v>401.97109067017078</c:v>
                </c:pt>
                <c:pt idx="67">
                  <c:v>398.55453350854134</c:v>
                </c:pt>
                <c:pt idx="68">
                  <c:v>393.10118265440207</c:v>
                </c:pt>
                <c:pt idx="69">
                  <c:v>417.14848883048614</c:v>
                </c:pt>
                <c:pt idx="70">
                  <c:v>415.04599211563732</c:v>
                </c:pt>
                <c:pt idx="71">
                  <c:v>413.33771353482257</c:v>
                </c:pt>
                <c:pt idx="72">
                  <c:v>413.33771353482257</c:v>
                </c:pt>
                <c:pt idx="73">
                  <c:v>414.78318002628117</c:v>
                </c:pt>
                <c:pt idx="74">
                  <c:v>410.51248357424436</c:v>
                </c:pt>
                <c:pt idx="75">
                  <c:v>411.36662286465173</c:v>
                </c:pt>
                <c:pt idx="76">
                  <c:v>420.82785808147173</c:v>
                </c:pt>
                <c:pt idx="77">
                  <c:v>418.33114323258872</c:v>
                </c:pt>
                <c:pt idx="78">
                  <c:v>401.77398160315374</c:v>
                </c:pt>
                <c:pt idx="79">
                  <c:v>406.76741130091978</c:v>
                </c:pt>
                <c:pt idx="80">
                  <c:v>396.32063074901441</c:v>
                </c:pt>
                <c:pt idx="81">
                  <c:v>384.82260183968464</c:v>
                </c:pt>
                <c:pt idx="82">
                  <c:v>360.57818659658341</c:v>
                </c:pt>
                <c:pt idx="83">
                  <c:v>367.14848883048614</c:v>
                </c:pt>
                <c:pt idx="84">
                  <c:v>381.27463863337715</c:v>
                </c:pt>
                <c:pt idx="85">
                  <c:v>383.63994743758212</c:v>
                </c:pt>
                <c:pt idx="86">
                  <c:v>381.80026281208939</c:v>
                </c:pt>
                <c:pt idx="87">
                  <c:v>387.45072273324575</c:v>
                </c:pt>
                <c:pt idx="88">
                  <c:v>388.83048620236531</c:v>
                </c:pt>
                <c:pt idx="89">
                  <c:v>388.63337713534827</c:v>
                </c:pt>
                <c:pt idx="90">
                  <c:v>383.44283837056508</c:v>
                </c:pt>
                <c:pt idx="91">
                  <c:v>382.06307490144548</c:v>
                </c:pt>
                <c:pt idx="92">
                  <c:v>380.09198423127464</c:v>
                </c:pt>
                <c:pt idx="93">
                  <c:v>372.60183968462547</c:v>
                </c:pt>
                <c:pt idx="94">
                  <c:v>371.48488830486207</c:v>
                </c:pt>
                <c:pt idx="95">
                  <c:v>382.72010512483575</c:v>
                </c:pt>
                <c:pt idx="96">
                  <c:v>392.83837056504603</c:v>
                </c:pt>
                <c:pt idx="97">
                  <c:v>408.21287779237844</c:v>
                </c:pt>
                <c:pt idx="98">
                  <c:v>406.63600525624179</c:v>
                </c:pt>
                <c:pt idx="99">
                  <c:v>393.10118265440212</c:v>
                </c:pt>
                <c:pt idx="100">
                  <c:v>394.94086727989492</c:v>
                </c:pt>
                <c:pt idx="101">
                  <c:v>395.33508541392905</c:v>
                </c:pt>
                <c:pt idx="102">
                  <c:v>394.67805519053877</c:v>
                </c:pt>
                <c:pt idx="103">
                  <c:v>399.54007884362682</c:v>
                </c:pt>
                <c:pt idx="104">
                  <c:v>386.20236530880419</c:v>
                </c:pt>
                <c:pt idx="105">
                  <c:v>368.72536136662291</c:v>
                </c:pt>
                <c:pt idx="106">
                  <c:v>360.57818659658346</c:v>
                </c:pt>
                <c:pt idx="107">
                  <c:v>388.76478318002626</c:v>
                </c:pt>
                <c:pt idx="108">
                  <c:v>388.56767411300916</c:v>
                </c:pt>
                <c:pt idx="109">
                  <c:v>396.18922470433637</c:v>
                </c:pt>
                <c:pt idx="110">
                  <c:v>403.81077529566357</c:v>
                </c:pt>
                <c:pt idx="111">
                  <c:v>394.34954007884363</c:v>
                </c:pt>
                <c:pt idx="112">
                  <c:v>394.67805519053877</c:v>
                </c:pt>
                <c:pt idx="113">
                  <c:v>385.80814717477</c:v>
                </c:pt>
                <c:pt idx="114">
                  <c:v>375.42706964520369</c:v>
                </c:pt>
                <c:pt idx="115">
                  <c:v>389.2247043363995</c:v>
                </c:pt>
                <c:pt idx="116">
                  <c:v>406.1760840998686</c:v>
                </c:pt>
                <c:pt idx="117">
                  <c:v>406.1760840998686</c:v>
                </c:pt>
                <c:pt idx="118">
                  <c:v>406.83311432325883</c:v>
                </c:pt>
                <c:pt idx="119">
                  <c:v>406.1760840998686</c:v>
                </c:pt>
                <c:pt idx="120">
                  <c:v>403.21944809461235</c:v>
                </c:pt>
                <c:pt idx="121">
                  <c:v>401.90538764783179</c:v>
                </c:pt>
                <c:pt idx="122">
                  <c:v>411.43232588699078</c:v>
                </c:pt>
                <c:pt idx="123">
                  <c:v>404.20499342969777</c:v>
                </c:pt>
                <c:pt idx="124">
                  <c:v>402.23390275952693</c:v>
                </c:pt>
                <c:pt idx="125">
                  <c:v>396.97766097240475</c:v>
                </c:pt>
                <c:pt idx="126">
                  <c:v>395.99211563731933</c:v>
                </c:pt>
                <c:pt idx="127">
                  <c:v>386.33377135348229</c:v>
                </c:pt>
                <c:pt idx="128">
                  <c:v>384.3626806833114</c:v>
                </c:pt>
                <c:pt idx="129">
                  <c:v>394.21813403416553</c:v>
                </c:pt>
                <c:pt idx="130">
                  <c:v>388.96189224704335</c:v>
                </c:pt>
                <c:pt idx="131">
                  <c:v>382.06964520367939</c:v>
                </c:pt>
                <c:pt idx="132">
                  <c:v>380.74901445466492</c:v>
                </c:pt>
                <c:pt idx="133">
                  <c:v>379.10643889618922</c:v>
                </c:pt>
                <c:pt idx="134">
                  <c:v>374.50722733245726</c:v>
                </c:pt>
                <c:pt idx="135">
                  <c:v>377.79237844940866</c:v>
                </c:pt>
                <c:pt idx="136">
                  <c:v>375.82128777923782</c:v>
                </c:pt>
                <c:pt idx="137">
                  <c:v>369.25098554533508</c:v>
                </c:pt>
                <c:pt idx="138">
                  <c:v>369.25098554533508</c:v>
                </c:pt>
                <c:pt idx="139">
                  <c:v>370.2365308804205</c:v>
                </c:pt>
                <c:pt idx="140">
                  <c:v>365.30880420499341</c:v>
                </c:pt>
                <c:pt idx="141">
                  <c:v>360.70959264126145</c:v>
                </c:pt>
                <c:pt idx="142">
                  <c:v>357.75295663600525</c:v>
                </c:pt>
                <c:pt idx="143">
                  <c:v>345.92641261498028</c:v>
                </c:pt>
                <c:pt idx="144">
                  <c:v>340.34165571616296</c:v>
                </c:pt>
                <c:pt idx="145">
                  <c:v>348.5545335085414</c:v>
                </c:pt>
                <c:pt idx="146">
                  <c:v>356.76741130091983</c:v>
                </c:pt>
                <c:pt idx="147">
                  <c:v>361.36662286465173</c:v>
                </c:pt>
                <c:pt idx="148">
                  <c:v>362.68068331143235</c:v>
                </c:pt>
                <c:pt idx="149">
                  <c:v>352.82522996057821</c:v>
                </c:pt>
                <c:pt idx="150">
                  <c:v>372.53613666228648</c:v>
                </c:pt>
                <c:pt idx="151">
                  <c:v>366.62286465177397</c:v>
                </c:pt>
                <c:pt idx="152">
                  <c:v>376.14980289093296</c:v>
                </c:pt>
                <c:pt idx="153">
                  <c:v>368.92247043363994</c:v>
                </c:pt>
                <c:pt idx="154">
                  <c:v>366.95137976346911</c:v>
                </c:pt>
                <c:pt idx="155">
                  <c:v>360.70959264126145</c:v>
                </c:pt>
                <c:pt idx="156">
                  <c:v>366.29434954007883</c:v>
                </c:pt>
                <c:pt idx="157">
                  <c:v>362.02365308804207</c:v>
                </c:pt>
                <c:pt idx="158">
                  <c:v>361.69513797634693</c:v>
                </c:pt>
                <c:pt idx="159">
                  <c:v>367.27989487516425</c:v>
                </c:pt>
                <c:pt idx="160">
                  <c:v>360.70959264126145</c:v>
                </c:pt>
                <c:pt idx="161">
                  <c:v>362.35216819973715</c:v>
                </c:pt>
                <c:pt idx="162">
                  <c:v>362.02365308804207</c:v>
                </c:pt>
                <c:pt idx="163">
                  <c:v>357.75295663600525</c:v>
                </c:pt>
                <c:pt idx="164">
                  <c:v>359.72404730617609</c:v>
                </c:pt>
                <c:pt idx="165">
                  <c:v>357.09592641261497</c:v>
                </c:pt>
                <c:pt idx="166">
                  <c:v>363.00919842312743</c:v>
                </c:pt>
                <c:pt idx="167">
                  <c:v>374.83574244415246</c:v>
                </c:pt>
                <c:pt idx="168">
                  <c:v>372.93035479632067</c:v>
                </c:pt>
                <c:pt idx="169">
                  <c:v>372.93035479632067</c:v>
                </c:pt>
                <c:pt idx="170">
                  <c:v>367.0170827858081</c:v>
                </c:pt>
                <c:pt idx="171">
                  <c:v>342.70696452036793</c:v>
                </c:pt>
                <c:pt idx="172">
                  <c:v>334.4940867279895</c:v>
                </c:pt>
                <c:pt idx="173">
                  <c:v>337.4507227332457</c:v>
                </c:pt>
                <c:pt idx="174">
                  <c:v>335.80814717477</c:v>
                </c:pt>
                <c:pt idx="175">
                  <c:v>330.55190538764782</c:v>
                </c:pt>
                <c:pt idx="176">
                  <c:v>322.66754270696453</c:v>
                </c:pt>
                <c:pt idx="177">
                  <c:v>317.41130091984229</c:v>
                </c:pt>
                <c:pt idx="178">
                  <c:v>325.62417871222078</c:v>
                </c:pt>
                <c:pt idx="179">
                  <c:v>325.62417871222078</c:v>
                </c:pt>
                <c:pt idx="180">
                  <c:v>325.29566360052564</c:v>
                </c:pt>
                <c:pt idx="181">
                  <c:v>334.82260183968464</c:v>
                </c:pt>
                <c:pt idx="182">
                  <c:v>337.77923784494089</c:v>
                </c:pt>
                <c:pt idx="183">
                  <c:v>340.40735873850196</c:v>
                </c:pt>
                <c:pt idx="184">
                  <c:v>328.25229960578184</c:v>
                </c:pt>
                <c:pt idx="185">
                  <c:v>340.07884362680687</c:v>
                </c:pt>
                <c:pt idx="186">
                  <c:v>320.69645203679369</c:v>
                </c:pt>
                <c:pt idx="187">
                  <c:v>341.72141918528251</c:v>
                </c:pt>
                <c:pt idx="188">
                  <c:v>340.07884362680687</c:v>
                </c:pt>
                <c:pt idx="189">
                  <c:v>345.40078843626804</c:v>
                </c:pt>
                <c:pt idx="190">
                  <c:v>366.42575558475687</c:v>
                </c:pt>
                <c:pt idx="191">
                  <c:v>369.71090670170821</c:v>
                </c:pt>
                <c:pt idx="192">
                  <c:v>372.99605781865961</c:v>
                </c:pt>
                <c:pt idx="193">
                  <c:v>373.98160315374503</c:v>
                </c:pt>
                <c:pt idx="194">
                  <c:v>373.3245729303548</c:v>
                </c:pt>
                <c:pt idx="195">
                  <c:v>364.45466491458603</c:v>
                </c:pt>
                <c:pt idx="196">
                  <c:v>366.09724047306173</c:v>
                </c:pt>
                <c:pt idx="197">
                  <c:v>371.68199737187911</c:v>
                </c:pt>
                <c:pt idx="198">
                  <c:v>382.52299605781866</c:v>
                </c:pt>
                <c:pt idx="199">
                  <c:v>367.08278580814715</c:v>
                </c:pt>
                <c:pt idx="200">
                  <c:v>353.94218134034162</c:v>
                </c:pt>
                <c:pt idx="201">
                  <c:v>351.3140604467805</c:v>
                </c:pt>
                <c:pt idx="202">
                  <c:v>344.74375821287776</c:v>
                </c:pt>
                <c:pt idx="203">
                  <c:v>352.9566360052562</c:v>
                </c:pt>
                <c:pt idx="204">
                  <c:v>360.51248357424436</c:v>
                </c:pt>
                <c:pt idx="205">
                  <c:v>362.81208935611033</c:v>
                </c:pt>
                <c:pt idx="206">
                  <c:v>347.96320630749011</c:v>
                </c:pt>
                <c:pt idx="207">
                  <c:v>347.30617608409983</c:v>
                </c:pt>
                <c:pt idx="208">
                  <c:v>336.00525624178709</c:v>
                </c:pt>
                <c:pt idx="209">
                  <c:v>345.86070959264123</c:v>
                </c:pt>
                <c:pt idx="210">
                  <c:v>349.80289093298285</c:v>
                </c:pt>
                <c:pt idx="211">
                  <c:v>345.53219448094609</c:v>
                </c:pt>
                <c:pt idx="212">
                  <c:v>342.57555847568989</c:v>
                </c:pt>
                <c:pt idx="213">
                  <c:v>342.57555847568989</c:v>
                </c:pt>
                <c:pt idx="214">
                  <c:v>334.62549277266754</c:v>
                </c:pt>
                <c:pt idx="215">
                  <c:v>334.29697766097235</c:v>
                </c:pt>
                <c:pt idx="216">
                  <c:v>333.04862023653084</c:v>
                </c:pt>
                <c:pt idx="217">
                  <c:v>333.70565045992112</c:v>
                </c:pt>
                <c:pt idx="218">
                  <c:v>329.17214191852821</c:v>
                </c:pt>
                <c:pt idx="219">
                  <c:v>325.88699080157681</c:v>
                </c:pt>
                <c:pt idx="220">
                  <c:v>322.99605781865961</c:v>
                </c:pt>
                <c:pt idx="221">
                  <c:v>319.71090670170827</c:v>
                </c:pt>
                <c:pt idx="222">
                  <c:v>314.45466491458603</c:v>
                </c:pt>
                <c:pt idx="223">
                  <c:v>305.38764783180022</c:v>
                </c:pt>
                <c:pt idx="224">
                  <c:v>306.0446780551905</c:v>
                </c:pt>
                <c:pt idx="225">
                  <c:v>307.62155059132721</c:v>
                </c:pt>
                <c:pt idx="226">
                  <c:v>306.43889618922469</c:v>
                </c:pt>
                <c:pt idx="227">
                  <c:v>307.6872536136662</c:v>
                </c:pt>
                <c:pt idx="228">
                  <c:v>305.05913272010508</c:v>
                </c:pt>
                <c:pt idx="229">
                  <c:v>309.85545335085408</c:v>
                </c:pt>
                <c:pt idx="230">
                  <c:v>312.4178712220762</c:v>
                </c:pt>
                <c:pt idx="231">
                  <c:v>310.11826544021028</c:v>
                </c:pt>
                <c:pt idx="232">
                  <c:v>301.24835742444151</c:v>
                </c:pt>
                <c:pt idx="233">
                  <c:v>301.24835742444151</c:v>
                </c:pt>
                <c:pt idx="234">
                  <c:v>315.70302233902754</c:v>
                </c:pt>
                <c:pt idx="235">
                  <c:v>312.4178712220762</c:v>
                </c:pt>
                <c:pt idx="236">
                  <c:v>310.7752956636005</c:v>
                </c:pt>
                <c:pt idx="237">
                  <c:v>307.16162943495402</c:v>
                </c:pt>
                <c:pt idx="238">
                  <c:v>313.40341655716162</c:v>
                </c:pt>
                <c:pt idx="239">
                  <c:v>306.1760840998686</c:v>
                </c:pt>
                <c:pt idx="240">
                  <c:v>307.16162943495402</c:v>
                </c:pt>
                <c:pt idx="241">
                  <c:v>297.96320630749017</c:v>
                </c:pt>
                <c:pt idx="242">
                  <c:v>285.47963206307492</c:v>
                </c:pt>
              </c:numCache>
            </c:numRef>
          </c:val>
          <c:smooth val="0"/>
          <c:extLst>
            <c:ext xmlns:c16="http://schemas.microsoft.com/office/drawing/2014/chart" uri="{C3380CC4-5D6E-409C-BE32-E72D297353CC}">
              <c16:uniqueId val="{00000002-ACA2-4E17-85AC-8FDB98885616}"/>
            </c:ext>
          </c:extLst>
        </c:ser>
        <c:dLbls>
          <c:showLegendKey val="0"/>
          <c:showVal val="0"/>
          <c:showCatName val="0"/>
          <c:showSerName val="0"/>
          <c:showPercent val="0"/>
          <c:showBubbleSize val="0"/>
        </c:dLbls>
        <c:smooth val="0"/>
        <c:axId val="92053888"/>
        <c:axId val="92055424"/>
      </c:lineChart>
      <c:dateAx>
        <c:axId val="92053888"/>
        <c:scaling>
          <c:orientation val="minMax"/>
          <c:min val="44197"/>
        </c:scaling>
        <c:delete val="0"/>
        <c:axPos val="b"/>
        <c:numFmt formatCode="d/m/yyyy" sourceLinked="0"/>
        <c:majorTickMark val="out"/>
        <c:minorTickMark val="none"/>
        <c:tickLblPos val="nextTo"/>
        <c:crossAx val="92055424"/>
        <c:crosses val="autoZero"/>
        <c:auto val="0"/>
        <c:lblOffset val="100"/>
        <c:baseTimeUnit val="days"/>
      </c:dateAx>
      <c:valAx>
        <c:axId val="92055424"/>
        <c:scaling>
          <c:orientation val="minMax"/>
        </c:scaling>
        <c:delete val="0"/>
        <c:axPos val="l"/>
        <c:majorGridlines/>
        <c:title>
          <c:tx>
            <c:rich>
              <a:bodyPr rot="-5400000" vert="horz"/>
              <a:lstStyle/>
              <a:p>
                <a:pPr>
                  <a:defRPr/>
                </a:pPr>
                <a:r>
                  <a:rPr lang="en-US"/>
                  <a:t>US$/TM</a:t>
                </a:r>
              </a:p>
            </c:rich>
          </c:tx>
          <c:overlay val="0"/>
        </c:title>
        <c:numFmt formatCode="0.00" sourceLinked="1"/>
        <c:majorTickMark val="out"/>
        <c:minorTickMark val="none"/>
        <c:tickLblPos val="nextTo"/>
        <c:crossAx val="92053888"/>
        <c:crosses val="autoZero"/>
        <c:crossBetween val="between"/>
      </c:valAx>
    </c:plotArea>
    <c:legend>
      <c:legendPos val="b"/>
      <c:layout>
        <c:manualLayout>
          <c:xMode val="edge"/>
          <c:yMode val="edge"/>
          <c:x val="0.14287691161479085"/>
          <c:y val="0.84845362058442964"/>
          <c:w val="0.72901586309687916"/>
          <c:h val="0.10995469577025375"/>
        </c:manualLayout>
      </c:layout>
      <c:overlay val="0"/>
    </c:legend>
    <c:plotVisOnly val="1"/>
    <c:dispBlanksAs val="gap"/>
    <c:showDLblsOverMax val="0"/>
  </c:chart>
  <c:spPr>
    <a:ln>
      <a:noFill/>
    </a:ln>
  </c:spPr>
  <c:txPr>
    <a:bodyPr/>
    <a:lstStyle/>
    <a:p>
      <a:pPr>
        <a:defRPr>
          <a:latin typeface="Century Gothic" pitchFamily="34" charset="0"/>
        </a:defRPr>
      </a:pPr>
      <a:endParaRPr lang="es-EC"/>
    </a:p>
  </c:txPr>
  <c:printSettings>
    <c:headerFooter/>
    <c:pageMargins b="0.75000000000001332" l="0.70000000000000062" r="0.70000000000000062" t="0.75000000000001332" header="0.30000000000000032" footer="0.30000000000000032"/>
    <c:pageSetup orientation="portrait"/>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sz="1100"/>
            </a:pPr>
            <a:r>
              <a:rPr lang="en-US" sz="1600"/>
              <a:t>Comparación de Precios</a:t>
            </a:r>
          </a:p>
          <a:p>
            <a:pPr algn="ctr">
              <a:defRPr sz="1100"/>
            </a:pPr>
            <a:r>
              <a:rPr lang="en-US" sz="1600"/>
              <a:t>Precio</a:t>
            </a:r>
            <a:r>
              <a:rPr lang="en-US" sz="1600" baseline="0"/>
              <a:t> FO4 al SNI - </a:t>
            </a:r>
            <a:r>
              <a:rPr lang="en-US" sz="1600" b="1" i="0" u="none" strike="noStrike" baseline="0"/>
              <a:t>Precio FO4 al S. Ind. EPP - USGC HSFO Platts</a:t>
            </a:r>
            <a:r>
              <a:rPr lang="en-US" sz="2400" b="1" i="0" u="none" strike="noStrike" baseline="0"/>
              <a:t> </a:t>
            </a:r>
            <a:endParaRPr lang="en-US" sz="1600"/>
          </a:p>
          <a:p>
            <a:pPr algn="ctr">
              <a:defRPr sz="1100"/>
            </a:pPr>
            <a:r>
              <a:rPr lang="en-US" sz="1600"/>
              <a:t>Enero - Noviembre 2021</a:t>
            </a:r>
          </a:p>
        </c:rich>
      </c:tx>
      <c:layout>
        <c:manualLayout>
          <c:xMode val="edge"/>
          <c:yMode val="edge"/>
          <c:x val="0.25279697668360701"/>
          <c:y val="2.7066865698559501E-2"/>
        </c:manualLayout>
      </c:layout>
      <c:overlay val="0"/>
    </c:title>
    <c:autoTitleDeleted val="0"/>
    <c:plotArea>
      <c:layout>
        <c:manualLayout>
          <c:layoutTarget val="inner"/>
          <c:xMode val="edge"/>
          <c:yMode val="edge"/>
          <c:x val="7.6662908680947009E-2"/>
          <c:y val="0.22328244274809333"/>
          <c:w val="0.90078917700112771"/>
          <c:h val="0.51335877862595358"/>
        </c:manualLayout>
      </c:layout>
      <c:lineChart>
        <c:grouping val="standard"/>
        <c:varyColors val="0"/>
        <c:ser>
          <c:idx val="0"/>
          <c:order val="0"/>
          <c:tx>
            <c:strRef>
              <c:f>Fuel!$D$4</c:f>
              <c:strCache>
                <c:ptCount val="1"/>
                <c:pt idx="0">
                  <c:v>Precio FO4 SNI 4700 SRW
Inc. IVA</c:v>
                </c:pt>
              </c:strCache>
            </c:strRef>
          </c:tx>
          <c:spPr>
            <a:ln w="38100">
              <a:solidFill>
                <a:schemeClr val="accent5"/>
              </a:solidFill>
            </a:ln>
          </c:spPr>
          <c:marker>
            <c:symbol val="none"/>
          </c:marker>
          <c:cat>
            <c:numRef>
              <c:f>Fuel!$C$184:$C$426</c:f>
              <c:numCache>
                <c:formatCode>m/d/yyyy</c:formatCode>
                <c:ptCount val="243"/>
                <c:pt idx="0">
                  <c:v>44546</c:v>
                </c:pt>
                <c:pt idx="1">
                  <c:v>44545</c:v>
                </c:pt>
                <c:pt idx="2">
                  <c:v>44544</c:v>
                </c:pt>
                <c:pt idx="3">
                  <c:v>44543</c:v>
                </c:pt>
                <c:pt idx="4">
                  <c:v>44540</c:v>
                </c:pt>
                <c:pt idx="5">
                  <c:v>44539</c:v>
                </c:pt>
                <c:pt idx="6">
                  <c:v>44538</c:v>
                </c:pt>
                <c:pt idx="7">
                  <c:v>44537</c:v>
                </c:pt>
                <c:pt idx="8">
                  <c:v>44536</c:v>
                </c:pt>
                <c:pt idx="9">
                  <c:v>44533</c:v>
                </c:pt>
                <c:pt idx="10">
                  <c:v>44532</c:v>
                </c:pt>
                <c:pt idx="11">
                  <c:v>44531</c:v>
                </c:pt>
                <c:pt idx="12">
                  <c:v>44530</c:v>
                </c:pt>
                <c:pt idx="13">
                  <c:v>44529</c:v>
                </c:pt>
                <c:pt idx="14">
                  <c:v>44524</c:v>
                </c:pt>
                <c:pt idx="15">
                  <c:v>44523</c:v>
                </c:pt>
                <c:pt idx="16">
                  <c:v>44522</c:v>
                </c:pt>
                <c:pt idx="17">
                  <c:v>44519</c:v>
                </c:pt>
                <c:pt idx="18">
                  <c:v>44518</c:v>
                </c:pt>
                <c:pt idx="19">
                  <c:v>44517</c:v>
                </c:pt>
                <c:pt idx="20">
                  <c:v>44516</c:v>
                </c:pt>
                <c:pt idx="21">
                  <c:v>44515</c:v>
                </c:pt>
                <c:pt idx="22">
                  <c:v>44512</c:v>
                </c:pt>
                <c:pt idx="23">
                  <c:v>44511</c:v>
                </c:pt>
                <c:pt idx="24">
                  <c:v>44510</c:v>
                </c:pt>
                <c:pt idx="25">
                  <c:v>44509</c:v>
                </c:pt>
                <c:pt idx="26">
                  <c:v>44508</c:v>
                </c:pt>
                <c:pt idx="27">
                  <c:v>44505</c:v>
                </c:pt>
                <c:pt idx="28">
                  <c:v>44504</c:v>
                </c:pt>
                <c:pt idx="29">
                  <c:v>44503</c:v>
                </c:pt>
                <c:pt idx="30">
                  <c:v>44502</c:v>
                </c:pt>
                <c:pt idx="31">
                  <c:v>44501</c:v>
                </c:pt>
                <c:pt idx="32">
                  <c:v>44498</c:v>
                </c:pt>
                <c:pt idx="33">
                  <c:v>44497</c:v>
                </c:pt>
                <c:pt idx="34">
                  <c:v>44496</c:v>
                </c:pt>
                <c:pt idx="35">
                  <c:v>44495</c:v>
                </c:pt>
                <c:pt idx="36">
                  <c:v>44494</c:v>
                </c:pt>
                <c:pt idx="37">
                  <c:v>44491</c:v>
                </c:pt>
                <c:pt idx="38">
                  <c:v>44490</c:v>
                </c:pt>
                <c:pt idx="39">
                  <c:v>44489</c:v>
                </c:pt>
                <c:pt idx="40">
                  <c:v>44488</c:v>
                </c:pt>
                <c:pt idx="41">
                  <c:v>44487</c:v>
                </c:pt>
                <c:pt idx="42">
                  <c:v>44484</c:v>
                </c:pt>
                <c:pt idx="43">
                  <c:v>44483</c:v>
                </c:pt>
                <c:pt idx="44">
                  <c:v>44482</c:v>
                </c:pt>
                <c:pt idx="45">
                  <c:v>44481</c:v>
                </c:pt>
                <c:pt idx="46">
                  <c:v>44480</c:v>
                </c:pt>
                <c:pt idx="47">
                  <c:v>44477</c:v>
                </c:pt>
                <c:pt idx="48">
                  <c:v>44476</c:v>
                </c:pt>
                <c:pt idx="49">
                  <c:v>44475</c:v>
                </c:pt>
                <c:pt idx="50">
                  <c:v>44474</c:v>
                </c:pt>
                <c:pt idx="51">
                  <c:v>44473</c:v>
                </c:pt>
                <c:pt idx="52">
                  <c:v>44470</c:v>
                </c:pt>
                <c:pt idx="53">
                  <c:v>44469</c:v>
                </c:pt>
                <c:pt idx="54">
                  <c:v>44468</c:v>
                </c:pt>
                <c:pt idx="55">
                  <c:v>44467</c:v>
                </c:pt>
                <c:pt idx="56">
                  <c:v>44464</c:v>
                </c:pt>
                <c:pt idx="57">
                  <c:v>44463</c:v>
                </c:pt>
                <c:pt idx="58">
                  <c:v>44462</c:v>
                </c:pt>
                <c:pt idx="59">
                  <c:v>44461</c:v>
                </c:pt>
                <c:pt idx="60">
                  <c:v>44460</c:v>
                </c:pt>
                <c:pt idx="61">
                  <c:v>44459</c:v>
                </c:pt>
                <c:pt idx="62">
                  <c:v>44456</c:v>
                </c:pt>
                <c:pt idx="63">
                  <c:v>44455</c:v>
                </c:pt>
                <c:pt idx="64">
                  <c:v>44454</c:v>
                </c:pt>
                <c:pt idx="65">
                  <c:v>44453</c:v>
                </c:pt>
                <c:pt idx="66">
                  <c:v>44452</c:v>
                </c:pt>
                <c:pt idx="67">
                  <c:v>44449</c:v>
                </c:pt>
                <c:pt idx="68">
                  <c:v>44448</c:v>
                </c:pt>
                <c:pt idx="69">
                  <c:v>44447</c:v>
                </c:pt>
                <c:pt idx="70">
                  <c:v>44446</c:v>
                </c:pt>
                <c:pt idx="71">
                  <c:v>44445</c:v>
                </c:pt>
                <c:pt idx="72">
                  <c:v>44442</c:v>
                </c:pt>
                <c:pt idx="73">
                  <c:v>44441</c:v>
                </c:pt>
                <c:pt idx="74">
                  <c:v>44440</c:v>
                </c:pt>
                <c:pt idx="75">
                  <c:v>44439</c:v>
                </c:pt>
                <c:pt idx="76">
                  <c:v>44438</c:v>
                </c:pt>
                <c:pt idx="77">
                  <c:v>44435</c:v>
                </c:pt>
                <c:pt idx="78">
                  <c:v>44434</c:v>
                </c:pt>
                <c:pt idx="79">
                  <c:v>44433</c:v>
                </c:pt>
                <c:pt idx="80">
                  <c:v>44432</c:v>
                </c:pt>
                <c:pt idx="81">
                  <c:v>44431</c:v>
                </c:pt>
                <c:pt idx="82">
                  <c:v>44428</c:v>
                </c:pt>
                <c:pt idx="83">
                  <c:v>44427</c:v>
                </c:pt>
                <c:pt idx="84">
                  <c:v>44426</c:v>
                </c:pt>
                <c:pt idx="85">
                  <c:v>44425</c:v>
                </c:pt>
                <c:pt idx="86">
                  <c:v>44424</c:v>
                </c:pt>
                <c:pt idx="87">
                  <c:v>44421</c:v>
                </c:pt>
                <c:pt idx="88">
                  <c:v>44420</c:v>
                </c:pt>
                <c:pt idx="89">
                  <c:v>44419</c:v>
                </c:pt>
                <c:pt idx="90">
                  <c:v>44418</c:v>
                </c:pt>
                <c:pt idx="91">
                  <c:v>44417</c:v>
                </c:pt>
                <c:pt idx="92">
                  <c:v>44414</c:v>
                </c:pt>
                <c:pt idx="93">
                  <c:v>44413</c:v>
                </c:pt>
                <c:pt idx="94">
                  <c:v>44412</c:v>
                </c:pt>
                <c:pt idx="95">
                  <c:v>44411</c:v>
                </c:pt>
                <c:pt idx="96">
                  <c:v>44410</c:v>
                </c:pt>
                <c:pt idx="97">
                  <c:v>44407</c:v>
                </c:pt>
                <c:pt idx="98">
                  <c:v>44406</c:v>
                </c:pt>
                <c:pt idx="99">
                  <c:v>44405</c:v>
                </c:pt>
                <c:pt idx="100">
                  <c:v>44404</c:v>
                </c:pt>
                <c:pt idx="101">
                  <c:v>44403</c:v>
                </c:pt>
                <c:pt idx="102">
                  <c:v>44400</c:v>
                </c:pt>
                <c:pt idx="103">
                  <c:v>44399</c:v>
                </c:pt>
                <c:pt idx="104">
                  <c:v>44398</c:v>
                </c:pt>
                <c:pt idx="105">
                  <c:v>44397</c:v>
                </c:pt>
                <c:pt idx="106">
                  <c:v>44396</c:v>
                </c:pt>
                <c:pt idx="107">
                  <c:v>44393</c:v>
                </c:pt>
                <c:pt idx="108">
                  <c:v>44392</c:v>
                </c:pt>
                <c:pt idx="109">
                  <c:v>44391</c:v>
                </c:pt>
                <c:pt idx="110">
                  <c:v>44390</c:v>
                </c:pt>
                <c:pt idx="111">
                  <c:v>44389</c:v>
                </c:pt>
                <c:pt idx="112">
                  <c:v>44386</c:v>
                </c:pt>
                <c:pt idx="113">
                  <c:v>44385</c:v>
                </c:pt>
                <c:pt idx="114">
                  <c:v>44384</c:v>
                </c:pt>
                <c:pt idx="115">
                  <c:v>44383</c:v>
                </c:pt>
                <c:pt idx="116">
                  <c:v>44382</c:v>
                </c:pt>
                <c:pt idx="117">
                  <c:v>44379</c:v>
                </c:pt>
                <c:pt idx="118">
                  <c:v>44378</c:v>
                </c:pt>
                <c:pt idx="119">
                  <c:v>44377</c:v>
                </c:pt>
                <c:pt idx="120">
                  <c:v>44376</c:v>
                </c:pt>
                <c:pt idx="121">
                  <c:v>44375</c:v>
                </c:pt>
                <c:pt idx="122">
                  <c:v>44372</c:v>
                </c:pt>
                <c:pt idx="123">
                  <c:v>44371</c:v>
                </c:pt>
                <c:pt idx="124">
                  <c:v>44370</c:v>
                </c:pt>
                <c:pt idx="125">
                  <c:v>44369</c:v>
                </c:pt>
                <c:pt idx="126">
                  <c:v>44368</c:v>
                </c:pt>
                <c:pt idx="127">
                  <c:v>44365</c:v>
                </c:pt>
                <c:pt idx="128">
                  <c:v>44364</c:v>
                </c:pt>
                <c:pt idx="129">
                  <c:v>44363</c:v>
                </c:pt>
                <c:pt idx="130">
                  <c:v>44362</c:v>
                </c:pt>
                <c:pt idx="131">
                  <c:v>44361</c:v>
                </c:pt>
                <c:pt idx="132">
                  <c:v>44358</c:v>
                </c:pt>
                <c:pt idx="133">
                  <c:v>44357</c:v>
                </c:pt>
                <c:pt idx="134">
                  <c:v>44350</c:v>
                </c:pt>
                <c:pt idx="135">
                  <c:v>44349</c:v>
                </c:pt>
                <c:pt idx="136">
                  <c:v>44348</c:v>
                </c:pt>
                <c:pt idx="137">
                  <c:v>44347</c:v>
                </c:pt>
                <c:pt idx="138">
                  <c:v>44344</c:v>
                </c:pt>
                <c:pt idx="139">
                  <c:v>44343</c:v>
                </c:pt>
                <c:pt idx="140">
                  <c:v>44342</c:v>
                </c:pt>
                <c:pt idx="141">
                  <c:v>44341</c:v>
                </c:pt>
                <c:pt idx="142">
                  <c:v>44340</c:v>
                </c:pt>
                <c:pt idx="143">
                  <c:v>44337</c:v>
                </c:pt>
                <c:pt idx="144">
                  <c:v>44336</c:v>
                </c:pt>
                <c:pt idx="145">
                  <c:v>44335</c:v>
                </c:pt>
                <c:pt idx="146">
                  <c:v>44334</c:v>
                </c:pt>
                <c:pt idx="147">
                  <c:v>44333</c:v>
                </c:pt>
                <c:pt idx="148">
                  <c:v>44330</c:v>
                </c:pt>
                <c:pt idx="149">
                  <c:v>44329</c:v>
                </c:pt>
                <c:pt idx="150">
                  <c:v>44328</c:v>
                </c:pt>
                <c:pt idx="151">
                  <c:v>44327</c:v>
                </c:pt>
                <c:pt idx="152">
                  <c:v>44326</c:v>
                </c:pt>
                <c:pt idx="153">
                  <c:v>44323</c:v>
                </c:pt>
                <c:pt idx="154">
                  <c:v>44322</c:v>
                </c:pt>
                <c:pt idx="155">
                  <c:v>44321</c:v>
                </c:pt>
                <c:pt idx="156">
                  <c:v>44320</c:v>
                </c:pt>
                <c:pt idx="157">
                  <c:v>44319</c:v>
                </c:pt>
                <c:pt idx="158">
                  <c:v>44316</c:v>
                </c:pt>
                <c:pt idx="159">
                  <c:v>44315</c:v>
                </c:pt>
                <c:pt idx="160">
                  <c:v>44314</c:v>
                </c:pt>
                <c:pt idx="161">
                  <c:v>44313</c:v>
                </c:pt>
                <c:pt idx="162">
                  <c:v>44312</c:v>
                </c:pt>
                <c:pt idx="163">
                  <c:v>44309</c:v>
                </c:pt>
                <c:pt idx="164">
                  <c:v>44308</c:v>
                </c:pt>
                <c:pt idx="165">
                  <c:v>44307</c:v>
                </c:pt>
                <c:pt idx="166">
                  <c:v>44306</c:v>
                </c:pt>
                <c:pt idx="167">
                  <c:v>44305</c:v>
                </c:pt>
                <c:pt idx="168">
                  <c:v>44302</c:v>
                </c:pt>
                <c:pt idx="169">
                  <c:v>44301</c:v>
                </c:pt>
                <c:pt idx="170">
                  <c:v>44300</c:v>
                </c:pt>
                <c:pt idx="171">
                  <c:v>44299</c:v>
                </c:pt>
                <c:pt idx="172">
                  <c:v>44298</c:v>
                </c:pt>
                <c:pt idx="173">
                  <c:v>44295</c:v>
                </c:pt>
                <c:pt idx="174">
                  <c:v>44294</c:v>
                </c:pt>
                <c:pt idx="175">
                  <c:v>44293</c:v>
                </c:pt>
                <c:pt idx="176">
                  <c:v>44292</c:v>
                </c:pt>
                <c:pt idx="177">
                  <c:v>44291</c:v>
                </c:pt>
                <c:pt idx="178">
                  <c:v>44288</c:v>
                </c:pt>
                <c:pt idx="179">
                  <c:v>44287</c:v>
                </c:pt>
                <c:pt idx="180">
                  <c:v>44286</c:v>
                </c:pt>
                <c:pt idx="181">
                  <c:v>44285</c:v>
                </c:pt>
                <c:pt idx="182">
                  <c:v>44284</c:v>
                </c:pt>
                <c:pt idx="183">
                  <c:v>44281</c:v>
                </c:pt>
                <c:pt idx="184">
                  <c:v>44280</c:v>
                </c:pt>
                <c:pt idx="185">
                  <c:v>44279</c:v>
                </c:pt>
                <c:pt idx="186">
                  <c:v>44278</c:v>
                </c:pt>
                <c:pt idx="187">
                  <c:v>44277</c:v>
                </c:pt>
                <c:pt idx="188">
                  <c:v>44274</c:v>
                </c:pt>
                <c:pt idx="189">
                  <c:v>44273</c:v>
                </c:pt>
                <c:pt idx="190">
                  <c:v>44272</c:v>
                </c:pt>
                <c:pt idx="191">
                  <c:v>44271</c:v>
                </c:pt>
                <c:pt idx="192">
                  <c:v>44270</c:v>
                </c:pt>
                <c:pt idx="193">
                  <c:v>44267</c:v>
                </c:pt>
                <c:pt idx="194">
                  <c:v>44266</c:v>
                </c:pt>
                <c:pt idx="195">
                  <c:v>44265</c:v>
                </c:pt>
                <c:pt idx="196">
                  <c:v>44264</c:v>
                </c:pt>
                <c:pt idx="197">
                  <c:v>44263</c:v>
                </c:pt>
                <c:pt idx="198">
                  <c:v>44260</c:v>
                </c:pt>
                <c:pt idx="199">
                  <c:v>44259</c:v>
                </c:pt>
                <c:pt idx="200">
                  <c:v>44258</c:v>
                </c:pt>
                <c:pt idx="201">
                  <c:v>44257</c:v>
                </c:pt>
                <c:pt idx="202">
                  <c:v>44256</c:v>
                </c:pt>
                <c:pt idx="203">
                  <c:v>44253</c:v>
                </c:pt>
                <c:pt idx="204">
                  <c:v>44252</c:v>
                </c:pt>
                <c:pt idx="205">
                  <c:v>44251</c:v>
                </c:pt>
                <c:pt idx="206">
                  <c:v>44250</c:v>
                </c:pt>
                <c:pt idx="207">
                  <c:v>44249</c:v>
                </c:pt>
                <c:pt idx="208">
                  <c:v>44246</c:v>
                </c:pt>
                <c:pt idx="209">
                  <c:v>44245</c:v>
                </c:pt>
                <c:pt idx="210">
                  <c:v>44244</c:v>
                </c:pt>
                <c:pt idx="211">
                  <c:v>44243</c:v>
                </c:pt>
                <c:pt idx="212">
                  <c:v>44242</c:v>
                </c:pt>
                <c:pt idx="213">
                  <c:v>44239</c:v>
                </c:pt>
                <c:pt idx="214">
                  <c:v>44238</c:v>
                </c:pt>
                <c:pt idx="215">
                  <c:v>44237</c:v>
                </c:pt>
                <c:pt idx="216">
                  <c:v>44236</c:v>
                </c:pt>
                <c:pt idx="217">
                  <c:v>44235</c:v>
                </c:pt>
                <c:pt idx="218">
                  <c:v>44232</c:v>
                </c:pt>
                <c:pt idx="219">
                  <c:v>44231</c:v>
                </c:pt>
                <c:pt idx="220">
                  <c:v>44230</c:v>
                </c:pt>
                <c:pt idx="221">
                  <c:v>44229</c:v>
                </c:pt>
                <c:pt idx="222">
                  <c:v>44228</c:v>
                </c:pt>
                <c:pt idx="223">
                  <c:v>44225</c:v>
                </c:pt>
                <c:pt idx="224">
                  <c:v>44224</c:v>
                </c:pt>
                <c:pt idx="225">
                  <c:v>44223</c:v>
                </c:pt>
                <c:pt idx="226">
                  <c:v>44222</c:v>
                </c:pt>
                <c:pt idx="227">
                  <c:v>44221</c:v>
                </c:pt>
                <c:pt idx="228">
                  <c:v>44218</c:v>
                </c:pt>
                <c:pt idx="229">
                  <c:v>44217</c:v>
                </c:pt>
                <c:pt idx="230">
                  <c:v>44216</c:v>
                </c:pt>
                <c:pt idx="231">
                  <c:v>44215</c:v>
                </c:pt>
                <c:pt idx="232">
                  <c:v>44214</c:v>
                </c:pt>
                <c:pt idx="233">
                  <c:v>44211</c:v>
                </c:pt>
                <c:pt idx="234">
                  <c:v>44210</c:v>
                </c:pt>
                <c:pt idx="235">
                  <c:v>44209</c:v>
                </c:pt>
                <c:pt idx="236">
                  <c:v>44208</c:v>
                </c:pt>
                <c:pt idx="237">
                  <c:v>44207</c:v>
                </c:pt>
                <c:pt idx="238">
                  <c:v>44204</c:v>
                </c:pt>
                <c:pt idx="239">
                  <c:v>44203</c:v>
                </c:pt>
                <c:pt idx="240">
                  <c:v>44202</c:v>
                </c:pt>
                <c:pt idx="241">
                  <c:v>44201</c:v>
                </c:pt>
                <c:pt idx="242">
                  <c:v>44200</c:v>
                </c:pt>
              </c:numCache>
            </c:numRef>
          </c:cat>
          <c:val>
            <c:numRef>
              <c:f>Fuel!$D$184:$D$426</c:f>
              <c:numCache>
                <c:formatCode>0.00</c:formatCode>
                <c:ptCount val="243"/>
                <c:pt idx="0">
                  <c:v>372.94372199999998</c:v>
                </c:pt>
                <c:pt idx="1">
                  <c:v>372.94372199999998</c:v>
                </c:pt>
                <c:pt idx="2">
                  <c:v>368.81525599999998</c:v>
                </c:pt>
                <c:pt idx="3">
                  <c:v>368.81525599999998</c:v>
                </c:pt>
                <c:pt idx="4">
                  <c:v>368.81525599999998</c:v>
                </c:pt>
                <c:pt idx="5">
                  <c:v>368.81525599999998</c:v>
                </c:pt>
                <c:pt idx="6">
                  <c:v>368.81525599999998</c:v>
                </c:pt>
                <c:pt idx="7">
                  <c:v>403.48597599999999</c:v>
                </c:pt>
                <c:pt idx="8">
                  <c:v>403.48597599999999</c:v>
                </c:pt>
                <c:pt idx="9">
                  <c:v>403.48597599999999</c:v>
                </c:pt>
                <c:pt idx="10">
                  <c:v>403.48597599999999</c:v>
                </c:pt>
                <c:pt idx="11">
                  <c:v>403.48597599999999</c:v>
                </c:pt>
                <c:pt idx="12">
                  <c:v>397.88597600000003</c:v>
                </c:pt>
                <c:pt idx="13">
                  <c:v>397.88597600000003</c:v>
                </c:pt>
                <c:pt idx="14">
                  <c:v>397.88597600000003</c:v>
                </c:pt>
                <c:pt idx="15">
                  <c:v>397.88597600000003</c:v>
                </c:pt>
                <c:pt idx="16">
                  <c:v>397.88597600000003</c:v>
                </c:pt>
                <c:pt idx="17">
                  <c:v>397.88597600000003</c:v>
                </c:pt>
                <c:pt idx="18">
                  <c:v>397.88597600000003</c:v>
                </c:pt>
                <c:pt idx="19">
                  <c:v>397.88597600000003</c:v>
                </c:pt>
                <c:pt idx="20">
                  <c:v>397.88597600000003</c:v>
                </c:pt>
                <c:pt idx="21">
                  <c:v>397.88597600000003</c:v>
                </c:pt>
                <c:pt idx="22">
                  <c:v>397.88597600000003</c:v>
                </c:pt>
                <c:pt idx="23">
                  <c:v>397.88597600000003</c:v>
                </c:pt>
                <c:pt idx="24">
                  <c:v>397.88597600000003</c:v>
                </c:pt>
                <c:pt idx="25">
                  <c:v>427.08306099999999</c:v>
                </c:pt>
                <c:pt idx="26">
                  <c:v>427.08306099999999</c:v>
                </c:pt>
                <c:pt idx="27">
                  <c:v>427.08306099999999</c:v>
                </c:pt>
                <c:pt idx="28">
                  <c:v>427.08306099999999</c:v>
                </c:pt>
                <c:pt idx="29">
                  <c:v>427.08306099999999</c:v>
                </c:pt>
                <c:pt idx="30">
                  <c:v>427.08306099999999</c:v>
                </c:pt>
                <c:pt idx="31">
                  <c:v>427.08306099999999</c:v>
                </c:pt>
                <c:pt idx="32">
                  <c:v>427.08306099999999</c:v>
                </c:pt>
                <c:pt idx="33">
                  <c:v>427.08306099999999</c:v>
                </c:pt>
                <c:pt idx="34">
                  <c:v>427.08306099999999</c:v>
                </c:pt>
                <c:pt idx="35">
                  <c:v>427.08306099999999</c:v>
                </c:pt>
                <c:pt idx="36">
                  <c:v>427.08306099999999</c:v>
                </c:pt>
                <c:pt idx="37">
                  <c:v>427.08306099999999</c:v>
                </c:pt>
                <c:pt idx="38">
                  <c:v>427.08306099999999</c:v>
                </c:pt>
                <c:pt idx="39">
                  <c:v>427.08306099999999</c:v>
                </c:pt>
                <c:pt idx="40">
                  <c:v>414.76306099999999</c:v>
                </c:pt>
                <c:pt idx="41">
                  <c:v>414.76306099999999</c:v>
                </c:pt>
                <c:pt idx="42">
                  <c:v>414.76306099999999</c:v>
                </c:pt>
                <c:pt idx="43">
                  <c:v>414.76306099999999</c:v>
                </c:pt>
                <c:pt idx="44">
                  <c:v>414.76306099999999</c:v>
                </c:pt>
                <c:pt idx="45">
                  <c:v>382.14632599999999</c:v>
                </c:pt>
                <c:pt idx="46">
                  <c:v>382.14632599999999</c:v>
                </c:pt>
                <c:pt idx="47">
                  <c:v>382.14632599999999</c:v>
                </c:pt>
                <c:pt idx="48">
                  <c:v>382.14632599999999</c:v>
                </c:pt>
                <c:pt idx="49">
                  <c:v>382.14632599999999</c:v>
                </c:pt>
                <c:pt idx="50">
                  <c:v>342.96895899999998</c:v>
                </c:pt>
                <c:pt idx="51">
                  <c:v>342.96895899999998</c:v>
                </c:pt>
                <c:pt idx="52">
                  <c:v>342.96895899999998</c:v>
                </c:pt>
                <c:pt idx="53">
                  <c:v>342.96895899999998</c:v>
                </c:pt>
                <c:pt idx="54">
                  <c:v>342.96895899999998</c:v>
                </c:pt>
                <c:pt idx="55">
                  <c:v>345.15862700000002</c:v>
                </c:pt>
                <c:pt idx="56">
                  <c:v>345.15862700000002</c:v>
                </c:pt>
                <c:pt idx="57">
                  <c:v>345.15862700000002</c:v>
                </c:pt>
                <c:pt idx="58">
                  <c:v>345.15862700000002</c:v>
                </c:pt>
                <c:pt idx="59">
                  <c:v>345.15862700000002</c:v>
                </c:pt>
                <c:pt idx="60">
                  <c:v>346.73719899999998</c:v>
                </c:pt>
                <c:pt idx="61">
                  <c:v>346.73719899999998</c:v>
                </c:pt>
                <c:pt idx="62">
                  <c:v>346.73719899999998</c:v>
                </c:pt>
                <c:pt idx="63">
                  <c:v>346.73719899999998</c:v>
                </c:pt>
                <c:pt idx="64">
                  <c:v>346.73719899999998</c:v>
                </c:pt>
                <c:pt idx="65">
                  <c:v>351.43936400000001</c:v>
                </c:pt>
                <c:pt idx="66">
                  <c:v>351.43936400000001</c:v>
                </c:pt>
                <c:pt idx="67">
                  <c:v>351.43936400000001</c:v>
                </c:pt>
                <c:pt idx="68">
                  <c:v>351.43936400000001</c:v>
                </c:pt>
                <c:pt idx="69">
                  <c:v>351.43936400000001</c:v>
                </c:pt>
                <c:pt idx="70">
                  <c:v>352.03006199999999</c:v>
                </c:pt>
                <c:pt idx="71">
                  <c:v>352.03006199999999</c:v>
                </c:pt>
                <c:pt idx="72">
                  <c:v>352.03006199999999</c:v>
                </c:pt>
                <c:pt idx="73">
                  <c:v>352.03006199999999</c:v>
                </c:pt>
                <c:pt idx="74">
                  <c:v>352.03006199999999</c:v>
                </c:pt>
                <c:pt idx="75">
                  <c:v>352.22716000000003</c:v>
                </c:pt>
                <c:pt idx="76">
                  <c:v>352.22716000000003</c:v>
                </c:pt>
                <c:pt idx="77">
                  <c:v>352.22716000000003</c:v>
                </c:pt>
                <c:pt idx="78">
                  <c:v>352.22716000000003</c:v>
                </c:pt>
                <c:pt idx="79">
                  <c:v>352.22716000000003</c:v>
                </c:pt>
                <c:pt idx="80">
                  <c:v>352.08772299999998</c:v>
                </c:pt>
                <c:pt idx="81">
                  <c:v>352.08772299999998</c:v>
                </c:pt>
                <c:pt idx="82">
                  <c:v>352.08772299999998</c:v>
                </c:pt>
                <c:pt idx="83">
                  <c:v>352.08772299999998</c:v>
                </c:pt>
                <c:pt idx="84">
                  <c:v>352.08772299999998</c:v>
                </c:pt>
                <c:pt idx="85">
                  <c:v>351.66236800000001</c:v>
                </c:pt>
                <c:pt idx="86">
                  <c:v>351.66236800000001</c:v>
                </c:pt>
                <c:pt idx="87">
                  <c:v>351.66236800000001</c:v>
                </c:pt>
                <c:pt idx="88">
                  <c:v>351.66236800000001</c:v>
                </c:pt>
                <c:pt idx="89">
                  <c:v>351.66236800000001</c:v>
                </c:pt>
                <c:pt idx="90">
                  <c:v>339.658591</c:v>
                </c:pt>
                <c:pt idx="91">
                  <c:v>339.658591</c:v>
                </c:pt>
                <c:pt idx="92">
                  <c:v>339.658591</c:v>
                </c:pt>
                <c:pt idx="93">
                  <c:v>339.658591</c:v>
                </c:pt>
                <c:pt idx="94">
                  <c:v>339.658591</c:v>
                </c:pt>
                <c:pt idx="95">
                  <c:v>339.658591</c:v>
                </c:pt>
                <c:pt idx="96">
                  <c:v>339.658591</c:v>
                </c:pt>
                <c:pt idx="97">
                  <c:v>339.658591</c:v>
                </c:pt>
                <c:pt idx="98">
                  <c:v>339.658591</c:v>
                </c:pt>
                <c:pt idx="99">
                  <c:v>339.658591</c:v>
                </c:pt>
                <c:pt idx="100">
                  <c:v>339.658591</c:v>
                </c:pt>
                <c:pt idx="101">
                  <c:v>339.658591</c:v>
                </c:pt>
                <c:pt idx="102">
                  <c:v>339.658591</c:v>
                </c:pt>
                <c:pt idx="103">
                  <c:v>339.658591</c:v>
                </c:pt>
                <c:pt idx="104">
                  <c:v>339.658591</c:v>
                </c:pt>
                <c:pt idx="105">
                  <c:v>339.658591</c:v>
                </c:pt>
                <c:pt idx="106">
                  <c:v>339.658591</c:v>
                </c:pt>
                <c:pt idx="107">
                  <c:v>339.658591</c:v>
                </c:pt>
                <c:pt idx="108">
                  <c:v>339.658591</c:v>
                </c:pt>
                <c:pt idx="109">
                  <c:v>339.658591</c:v>
                </c:pt>
                <c:pt idx="110">
                  <c:v>318.53128600000002</c:v>
                </c:pt>
                <c:pt idx="111">
                  <c:v>318.53128600000002</c:v>
                </c:pt>
                <c:pt idx="112">
                  <c:v>318.53128600000002</c:v>
                </c:pt>
                <c:pt idx="113">
                  <c:v>318.53128600000002</c:v>
                </c:pt>
                <c:pt idx="114">
                  <c:v>318.53128600000002</c:v>
                </c:pt>
                <c:pt idx="115">
                  <c:v>312.77671800000002</c:v>
                </c:pt>
                <c:pt idx="116">
                  <c:v>312.77671800000002</c:v>
                </c:pt>
                <c:pt idx="117">
                  <c:v>312.77671800000002</c:v>
                </c:pt>
                <c:pt idx="118">
                  <c:v>312.77671800000002</c:v>
                </c:pt>
                <c:pt idx="119">
                  <c:v>312.77671800000002</c:v>
                </c:pt>
                <c:pt idx="120">
                  <c:v>307.46477700000003</c:v>
                </c:pt>
                <c:pt idx="121">
                  <c:v>307.46477700000003</c:v>
                </c:pt>
                <c:pt idx="122">
                  <c:v>307.46477700000003</c:v>
                </c:pt>
                <c:pt idx="123">
                  <c:v>307.46477700000003</c:v>
                </c:pt>
                <c:pt idx="124">
                  <c:v>307.46477700000003</c:v>
                </c:pt>
                <c:pt idx="125">
                  <c:v>302.56145700000002</c:v>
                </c:pt>
                <c:pt idx="126">
                  <c:v>302.56145700000002</c:v>
                </c:pt>
                <c:pt idx="127">
                  <c:v>302.56145700000002</c:v>
                </c:pt>
                <c:pt idx="128">
                  <c:v>302.56145700000002</c:v>
                </c:pt>
                <c:pt idx="129">
                  <c:v>302.56145700000002</c:v>
                </c:pt>
                <c:pt idx="130">
                  <c:v>287.99265500000001</c:v>
                </c:pt>
                <c:pt idx="131">
                  <c:v>287.99265500000001</c:v>
                </c:pt>
                <c:pt idx="132">
                  <c:v>287.99265500000001</c:v>
                </c:pt>
                <c:pt idx="133">
                  <c:v>287.99265500000001</c:v>
                </c:pt>
                <c:pt idx="134">
                  <c:v>283.81479899999999</c:v>
                </c:pt>
                <c:pt idx="135">
                  <c:v>279.95841899999999</c:v>
                </c:pt>
                <c:pt idx="136">
                  <c:v>279.95841899999999</c:v>
                </c:pt>
                <c:pt idx="137">
                  <c:v>279.95841899999999</c:v>
                </c:pt>
                <c:pt idx="138">
                  <c:v>279.95841899999999</c:v>
                </c:pt>
                <c:pt idx="139">
                  <c:v>279.95841899999999</c:v>
                </c:pt>
                <c:pt idx="140">
                  <c:v>276.97224599999998</c:v>
                </c:pt>
                <c:pt idx="141">
                  <c:v>276.97224599999998</c:v>
                </c:pt>
                <c:pt idx="142">
                  <c:v>276.97224599999998</c:v>
                </c:pt>
                <c:pt idx="143">
                  <c:v>276.97224599999998</c:v>
                </c:pt>
                <c:pt idx="144">
                  <c:v>276.97224599999998</c:v>
                </c:pt>
                <c:pt idx="145">
                  <c:v>273.11249299999997</c:v>
                </c:pt>
                <c:pt idx="146">
                  <c:v>273.11249299999997</c:v>
                </c:pt>
                <c:pt idx="147">
                  <c:v>273.11249299999997</c:v>
                </c:pt>
                <c:pt idx="148">
                  <c:v>273.11249299999997</c:v>
                </c:pt>
                <c:pt idx="149">
                  <c:v>273.11249299999997</c:v>
                </c:pt>
                <c:pt idx="150">
                  <c:v>273.11249299999997</c:v>
                </c:pt>
                <c:pt idx="151">
                  <c:v>278.336097</c:v>
                </c:pt>
                <c:pt idx="152">
                  <c:v>278.336097</c:v>
                </c:pt>
                <c:pt idx="153">
                  <c:v>278.336097</c:v>
                </c:pt>
                <c:pt idx="154">
                  <c:v>278.336097</c:v>
                </c:pt>
                <c:pt idx="155">
                  <c:v>278.336097</c:v>
                </c:pt>
                <c:pt idx="156">
                  <c:v>276.83326099999999</c:v>
                </c:pt>
                <c:pt idx="157">
                  <c:v>276.83326099999999</c:v>
                </c:pt>
                <c:pt idx="158">
                  <c:v>276.83326099999999</c:v>
                </c:pt>
                <c:pt idx="159">
                  <c:v>276.83326099999999</c:v>
                </c:pt>
                <c:pt idx="160">
                  <c:v>276.83326099999999</c:v>
                </c:pt>
                <c:pt idx="161">
                  <c:v>276.83326099999999</c:v>
                </c:pt>
                <c:pt idx="162">
                  <c:v>276.83326099999999</c:v>
                </c:pt>
                <c:pt idx="163">
                  <c:v>276.83326099999999</c:v>
                </c:pt>
                <c:pt idx="164">
                  <c:v>276.83326099999999</c:v>
                </c:pt>
                <c:pt idx="165">
                  <c:v>276.83326099999999</c:v>
                </c:pt>
                <c:pt idx="166">
                  <c:v>276.83322700000002</c:v>
                </c:pt>
                <c:pt idx="167">
                  <c:v>276.83322700000002</c:v>
                </c:pt>
                <c:pt idx="168">
                  <c:v>276.83322700000002</c:v>
                </c:pt>
                <c:pt idx="169">
                  <c:v>276.83322700000002</c:v>
                </c:pt>
                <c:pt idx="170">
                  <c:v>276.83322700000002</c:v>
                </c:pt>
                <c:pt idx="171">
                  <c:v>268.35655100000002</c:v>
                </c:pt>
                <c:pt idx="172">
                  <c:v>268.35655100000002</c:v>
                </c:pt>
                <c:pt idx="173">
                  <c:v>268.35655100000002</c:v>
                </c:pt>
                <c:pt idx="174">
                  <c:v>268.35655100000002</c:v>
                </c:pt>
                <c:pt idx="175">
                  <c:v>268.35655100000002</c:v>
                </c:pt>
                <c:pt idx="176">
                  <c:v>268.356134</c:v>
                </c:pt>
                <c:pt idx="177">
                  <c:v>268.356134</c:v>
                </c:pt>
                <c:pt idx="178">
                  <c:v>268.356134</c:v>
                </c:pt>
                <c:pt idx="179">
                  <c:v>268.356134</c:v>
                </c:pt>
                <c:pt idx="180">
                  <c:v>268.356134</c:v>
                </c:pt>
                <c:pt idx="181">
                  <c:v>268.35626999999999</c:v>
                </c:pt>
                <c:pt idx="182">
                  <c:v>268.35626999999999</c:v>
                </c:pt>
                <c:pt idx="183">
                  <c:v>268.35626999999999</c:v>
                </c:pt>
                <c:pt idx="184">
                  <c:v>268.35626999999999</c:v>
                </c:pt>
                <c:pt idx="185">
                  <c:v>268.35626999999999</c:v>
                </c:pt>
                <c:pt idx="186">
                  <c:v>268.356877</c:v>
                </c:pt>
                <c:pt idx="187">
                  <c:v>268.356877</c:v>
                </c:pt>
                <c:pt idx="188">
                  <c:v>268.356877</c:v>
                </c:pt>
                <c:pt idx="189">
                  <c:v>268.356877</c:v>
                </c:pt>
                <c:pt idx="190">
                  <c:v>268.356877</c:v>
                </c:pt>
                <c:pt idx="191">
                  <c:v>268.35788100000002</c:v>
                </c:pt>
                <c:pt idx="192">
                  <c:v>268.35788100000002</c:v>
                </c:pt>
                <c:pt idx="193">
                  <c:v>268.35788100000002</c:v>
                </c:pt>
                <c:pt idx="194">
                  <c:v>268.35788100000002</c:v>
                </c:pt>
                <c:pt idx="195">
                  <c:v>268.35788100000002</c:v>
                </c:pt>
                <c:pt idx="196">
                  <c:v>249.95563300000001</c:v>
                </c:pt>
                <c:pt idx="197">
                  <c:v>249.95563300000001</c:v>
                </c:pt>
                <c:pt idx="198">
                  <c:v>249.95563300000001</c:v>
                </c:pt>
                <c:pt idx="199">
                  <c:v>249.95563300000001</c:v>
                </c:pt>
                <c:pt idx="200">
                  <c:v>249.95496800000001</c:v>
                </c:pt>
                <c:pt idx="201">
                  <c:v>249.95496800000001</c:v>
                </c:pt>
                <c:pt idx="202">
                  <c:v>249.95496800000001</c:v>
                </c:pt>
                <c:pt idx="203">
                  <c:v>249.95496800000001</c:v>
                </c:pt>
                <c:pt idx="204">
                  <c:v>249.95496800000001</c:v>
                </c:pt>
                <c:pt idx="205">
                  <c:v>249.95260200000001</c:v>
                </c:pt>
                <c:pt idx="206">
                  <c:v>249.95260200000001</c:v>
                </c:pt>
                <c:pt idx="207">
                  <c:v>249.95260200000001</c:v>
                </c:pt>
                <c:pt idx="208">
                  <c:v>249.95260200000001</c:v>
                </c:pt>
                <c:pt idx="209">
                  <c:v>249.95260200000001</c:v>
                </c:pt>
                <c:pt idx="210">
                  <c:v>249.94880000000001</c:v>
                </c:pt>
                <c:pt idx="211">
                  <c:v>249.94880000000001</c:v>
                </c:pt>
                <c:pt idx="212">
                  <c:v>249.94880000000001</c:v>
                </c:pt>
                <c:pt idx="213">
                  <c:v>249.94880000000001</c:v>
                </c:pt>
                <c:pt idx="214">
                  <c:v>249.94880000000001</c:v>
                </c:pt>
                <c:pt idx="215">
                  <c:v>228.45551699999999</c:v>
                </c:pt>
                <c:pt idx="216">
                  <c:v>228.45551699999999</c:v>
                </c:pt>
                <c:pt idx="217">
                  <c:v>228.45551699999999</c:v>
                </c:pt>
                <c:pt idx="218">
                  <c:v>228.45551699999999</c:v>
                </c:pt>
                <c:pt idx="219">
                  <c:v>228.45551699999999</c:v>
                </c:pt>
                <c:pt idx="220">
                  <c:v>228.44952000000001</c:v>
                </c:pt>
                <c:pt idx="221">
                  <c:v>228.44952000000001</c:v>
                </c:pt>
                <c:pt idx="222">
                  <c:v>228.44952000000001</c:v>
                </c:pt>
                <c:pt idx="223">
                  <c:v>228.44952000000001</c:v>
                </c:pt>
                <c:pt idx="224">
                  <c:v>228.44952000000001</c:v>
                </c:pt>
                <c:pt idx="225">
                  <c:v>228.46212</c:v>
                </c:pt>
                <c:pt idx="226">
                  <c:v>228.46212</c:v>
                </c:pt>
                <c:pt idx="227">
                  <c:v>228.46212</c:v>
                </c:pt>
                <c:pt idx="228">
                  <c:v>228.46212</c:v>
                </c:pt>
                <c:pt idx="229">
                  <c:v>228.46212</c:v>
                </c:pt>
                <c:pt idx="230">
                  <c:v>228.46212</c:v>
                </c:pt>
                <c:pt idx="231">
                  <c:v>228.49048999999999</c:v>
                </c:pt>
                <c:pt idx="232">
                  <c:v>228.49048999999999</c:v>
                </c:pt>
                <c:pt idx="233">
                  <c:v>228.49048999999999</c:v>
                </c:pt>
                <c:pt idx="234">
                  <c:v>228.49048999999999</c:v>
                </c:pt>
                <c:pt idx="235">
                  <c:v>228.49048999999999</c:v>
                </c:pt>
                <c:pt idx="236">
                  <c:v>204.64044699999999</c:v>
                </c:pt>
                <c:pt idx="237">
                  <c:v>204.64044699999999</c:v>
                </c:pt>
                <c:pt idx="238">
                  <c:v>204.64044699999999</c:v>
                </c:pt>
                <c:pt idx="239">
                  <c:v>204.64044699999999</c:v>
                </c:pt>
                <c:pt idx="240">
                  <c:v>204.64044699999999</c:v>
                </c:pt>
                <c:pt idx="241">
                  <c:v>204.647221</c:v>
                </c:pt>
                <c:pt idx="242">
                  <c:v>204.647221</c:v>
                </c:pt>
              </c:numCache>
            </c:numRef>
          </c:val>
          <c:smooth val="0"/>
          <c:extLst>
            <c:ext xmlns:c16="http://schemas.microsoft.com/office/drawing/2014/chart" uri="{C3380CC4-5D6E-409C-BE32-E72D297353CC}">
              <c16:uniqueId val="{00000000-61BE-455A-AEFD-85BDC4A68D57}"/>
            </c:ext>
          </c:extLst>
        </c:ser>
        <c:ser>
          <c:idx val="1"/>
          <c:order val="1"/>
          <c:tx>
            <c:strRef>
              <c:f>Fuel!$Y$4</c:f>
              <c:strCache>
                <c:ptCount val="1"/>
                <c:pt idx="0">
                  <c:v>Precio FO4 S.IND/ Inc. IVA EPP</c:v>
                </c:pt>
              </c:strCache>
            </c:strRef>
          </c:tx>
          <c:spPr>
            <a:ln w="38100">
              <a:solidFill>
                <a:schemeClr val="accent5">
                  <a:lumMod val="50000"/>
                </a:schemeClr>
              </a:solidFill>
            </a:ln>
          </c:spPr>
          <c:marker>
            <c:symbol val="none"/>
          </c:marker>
          <c:val>
            <c:numRef>
              <c:f>Fuel!$Y$184:$Y$426</c:f>
              <c:numCache>
                <c:formatCode>0.00</c:formatCode>
                <c:ptCount val="243"/>
                <c:pt idx="0">
                  <c:v>346.11945600000001</c:v>
                </c:pt>
                <c:pt idx="1">
                  <c:v>346.11945600000001</c:v>
                </c:pt>
                <c:pt idx="2">
                  <c:v>346.11945600000001</c:v>
                </c:pt>
                <c:pt idx="3">
                  <c:v>346.11945600000001</c:v>
                </c:pt>
                <c:pt idx="4">
                  <c:v>346.11945600000001</c:v>
                </c:pt>
                <c:pt idx="5">
                  <c:v>346.11945600000001</c:v>
                </c:pt>
                <c:pt idx="6">
                  <c:v>346.11945600000001</c:v>
                </c:pt>
                <c:pt idx="7">
                  <c:v>346.11945600000001</c:v>
                </c:pt>
                <c:pt idx="8">
                  <c:v>346.11945600000001</c:v>
                </c:pt>
                <c:pt idx="9">
                  <c:v>346.11945600000001</c:v>
                </c:pt>
                <c:pt idx="10">
                  <c:v>346.11945600000001</c:v>
                </c:pt>
                <c:pt idx="11">
                  <c:v>346.11945600000001</c:v>
                </c:pt>
                <c:pt idx="12">
                  <c:v>346.11945600000001</c:v>
                </c:pt>
                <c:pt idx="13">
                  <c:v>346.11945600000001</c:v>
                </c:pt>
                <c:pt idx="14">
                  <c:v>346.11945600000001</c:v>
                </c:pt>
                <c:pt idx="15">
                  <c:v>346.11945600000001</c:v>
                </c:pt>
                <c:pt idx="16">
                  <c:v>346.11945600000001</c:v>
                </c:pt>
                <c:pt idx="17">
                  <c:v>346.11945600000001</c:v>
                </c:pt>
                <c:pt idx="18">
                  <c:v>346.11945600000001</c:v>
                </c:pt>
                <c:pt idx="19">
                  <c:v>346.11945600000001</c:v>
                </c:pt>
                <c:pt idx="20">
                  <c:v>346.11945600000001</c:v>
                </c:pt>
                <c:pt idx="21">
                  <c:v>346.11945600000001</c:v>
                </c:pt>
                <c:pt idx="22">
                  <c:v>346.11945600000001</c:v>
                </c:pt>
                <c:pt idx="23">
                  <c:v>377.15262000000001</c:v>
                </c:pt>
                <c:pt idx="24">
                  <c:v>377.15262000000001</c:v>
                </c:pt>
                <c:pt idx="25">
                  <c:v>377.15262000000001</c:v>
                </c:pt>
                <c:pt idx="26">
                  <c:v>377.15262000000001</c:v>
                </c:pt>
                <c:pt idx="27">
                  <c:v>377.15262000000001</c:v>
                </c:pt>
                <c:pt idx="28">
                  <c:v>377.15262000000001</c:v>
                </c:pt>
                <c:pt idx="29">
                  <c:v>377.15262000000001</c:v>
                </c:pt>
                <c:pt idx="30">
                  <c:v>377.15262000000001</c:v>
                </c:pt>
                <c:pt idx="31">
                  <c:v>377.15262000000001</c:v>
                </c:pt>
                <c:pt idx="32">
                  <c:v>377.15262000000001</c:v>
                </c:pt>
                <c:pt idx="33">
                  <c:v>377.15262000000001</c:v>
                </c:pt>
                <c:pt idx="34">
                  <c:v>377.15262000000001</c:v>
                </c:pt>
                <c:pt idx="35">
                  <c:v>377.15262000000001</c:v>
                </c:pt>
                <c:pt idx="36">
                  <c:v>377.15262000000001</c:v>
                </c:pt>
                <c:pt idx="37">
                  <c:v>377.15262000000001</c:v>
                </c:pt>
                <c:pt idx="38">
                  <c:v>377.15262000000001</c:v>
                </c:pt>
                <c:pt idx="39">
                  <c:v>377.15262000000001</c:v>
                </c:pt>
                <c:pt idx="40">
                  <c:v>377.15262000000001</c:v>
                </c:pt>
                <c:pt idx="41">
                  <c:v>377.15262000000001</c:v>
                </c:pt>
                <c:pt idx="42">
                  <c:v>377.15262000000001</c:v>
                </c:pt>
                <c:pt idx="43">
                  <c:v>377.15262000000001</c:v>
                </c:pt>
                <c:pt idx="44">
                  <c:v>377.15262000000001</c:v>
                </c:pt>
                <c:pt idx="45">
                  <c:v>377.15262000000001</c:v>
                </c:pt>
                <c:pt idx="46">
                  <c:v>355.050816</c:v>
                </c:pt>
                <c:pt idx="47">
                  <c:v>355.050816</c:v>
                </c:pt>
                <c:pt idx="48">
                  <c:v>355.050816</c:v>
                </c:pt>
                <c:pt idx="49">
                  <c:v>355.050816</c:v>
                </c:pt>
                <c:pt idx="50">
                  <c:v>355.050816</c:v>
                </c:pt>
                <c:pt idx="51">
                  <c:v>355.050816</c:v>
                </c:pt>
                <c:pt idx="52">
                  <c:v>355.050816</c:v>
                </c:pt>
                <c:pt idx="53">
                  <c:v>355.050816</c:v>
                </c:pt>
                <c:pt idx="54">
                  <c:v>355.050816</c:v>
                </c:pt>
                <c:pt idx="55">
                  <c:v>355.050816</c:v>
                </c:pt>
                <c:pt idx="56">
                  <c:v>355.050816</c:v>
                </c:pt>
                <c:pt idx="57">
                  <c:v>355.050816</c:v>
                </c:pt>
                <c:pt idx="58">
                  <c:v>355.050816</c:v>
                </c:pt>
                <c:pt idx="59">
                  <c:v>355.050816</c:v>
                </c:pt>
                <c:pt idx="60">
                  <c:v>355.050816</c:v>
                </c:pt>
                <c:pt idx="61">
                  <c:v>355.050816</c:v>
                </c:pt>
                <c:pt idx="62">
                  <c:v>355.050816</c:v>
                </c:pt>
                <c:pt idx="63">
                  <c:v>355.050816</c:v>
                </c:pt>
                <c:pt idx="64">
                  <c:v>355.050816</c:v>
                </c:pt>
                <c:pt idx="65">
                  <c:v>355.050816</c:v>
                </c:pt>
                <c:pt idx="66">
                  <c:v>355.050816</c:v>
                </c:pt>
                <c:pt idx="67">
                  <c:v>355.050816</c:v>
                </c:pt>
                <c:pt idx="68">
                  <c:v>359.32522799999998</c:v>
                </c:pt>
                <c:pt idx="69">
                  <c:v>359.32522799999998</c:v>
                </c:pt>
                <c:pt idx="70">
                  <c:v>359.32522799999998</c:v>
                </c:pt>
                <c:pt idx="71">
                  <c:v>359.32522799999998</c:v>
                </c:pt>
                <c:pt idx="72">
                  <c:v>359.32522799999998</c:v>
                </c:pt>
                <c:pt idx="73">
                  <c:v>359.32522799999998</c:v>
                </c:pt>
                <c:pt idx="74">
                  <c:v>359.32522799999998</c:v>
                </c:pt>
                <c:pt idx="75">
                  <c:v>359.32522799999998</c:v>
                </c:pt>
                <c:pt idx="76">
                  <c:v>359.32522799999998</c:v>
                </c:pt>
                <c:pt idx="77">
                  <c:v>359.32522799999998</c:v>
                </c:pt>
                <c:pt idx="78">
                  <c:v>359.32522799999998</c:v>
                </c:pt>
                <c:pt idx="79">
                  <c:v>359.32522799999998</c:v>
                </c:pt>
                <c:pt idx="80">
                  <c:v>359.32522799999998</c:v>
                </c:pt>
                <c:pt idx="81">
                  <c:v>359.32522799999998</c:v>
                </c:pt>
                <c:pt idx="82">
                  <c:v>359.32522799999998</c:v>
                </c:pt>
                <c:pt idx="83">
                  <c:v>359.32522799999998</c:v>
                </c:pt>
                <c:pt idx="84">
                  <c:v>359.32522799999998</c:v>
                </c:pt>
                <c:pt idx="85">
                  <c:v>359.32522799999998</c:v>
                </c:pt>
                <c:pt idx="86">
                  <c:v>359.32522799999998</c:v>
                </c:pt>
                <c:pt idx="87">
                  <c:v>359.32522799999998</c:v>
                </c:pt>
                <c:pt idx="88">
                  <c:v>359.32522799999998</c:v>
                </c:pt>
                <c:pt idx="89">
                  <c:v>359.32522799999998</c:v>
                </c:pt>
                <c:pt idx="90">
                  <c:v>360.37154399999997</c:v>
                </c:pt>
                <c:pt idx="91">
                  <c:v>360.37154399999997</c:v>
                </c:pt>
                <c:pt idx="92">
                  <c:v>360.37154399999997</c:v>
                </c:pt>
                <c:pt idx="93">
                  <c:v>360.37154399999997</c:v>
                </c:pt>
                <c:pt idx="94">
                  <c:v>360.37154399999997</c:v>
                </c:pt>
                <c:pt idx="95">
                  <c:v>360.37154399999997</c:v>
                </c:pt>
                <c:pt idx="96">
                  <c:v>360.37154399999997</c:v>
                </c:pt>
                <c:pt idx="97">
                  <c:v>360.37154399999997</c:v>
                </c:pt>
                <c:pt idx="98">
                  <c:v>360.37154399999997</c:v>
                </c:pt>
                <c:pt idx="99">
                  <c:v>360.37154399999997</c:v>
                </c:pt>
                <c:pt idx="100">
                  <c:v>360.37154399999997</c:v>
                </c:pt>
                <c:pt idx="101">
                  <c:v>360.37154399999997</c:v>
                </c:pt>
                <c:pt idx="102">
                  <c:v>360.37154399999997</c:v>
                </c:pt>
                <c:pt idx="103">
                  <c:v>360.37154399999997</c:v>
                </c:pt>
                <c:pt idx="104">
                  <c:v>360.37154399999997</c:v>
                </c:pt>
                <c:pt idx="105">
                  <c:v>360.37154399999997</c:v>
                </c:pt>
                <c:pt idx="106">
                  <c:v>360.37154399999997</c:v>
                </c:pt>
                <c:pt idx="107">
                  <c:v>360.37154399999997</c:v>
                </c:pt>
                <c:pt idx="108">
                  <c:v>360.37154399999997</c:v>
                </c:pt>
                <c:pt idx="109">
                  <c:v>360.37154399999997</c:v>
                </c:pt>
                <c:pt idx="110">
                  <c:v>360.37154399999997</c:v>
                </c:pt>
                <c:pt idx="111">
                  <c:v>360.37154399999997</c:v>
                </c:pt>
                <c:pt idx="112">
                  <c:v>360.37154399999997</c:v>
                </c:pt>
                <c:pt idx="113">
                  <c:v>304.61512799999997</c:v>
                </c:pt>
                <c:pt idx="114">
                  <c:v>304.61512799999997</c:v>
                </c:pt>
                <c:pt idx="115">
                  <c:v>304.61512799999997</c:v>
                </c:pt>
                <c:pt idx="116">
                  <c:v>304.61512799999997</c:v>
                </c:pt>
                <c:pt idx="117">
                  <c:v>304.61512799999997</c:v>
                </c:pt>
                <c:pt idx="118">
                  <c:v>304.61512799999997</c:v>
                </c:pt>
                <c:pt idx="119">
                  <c:v>304.61512799999997</c:v>
                </c:pt>
                <c:pt idx="120">
                  <c:v>304.61512799999997</c:v>
                </c:pt>
                <c:pt idx="121">
                  <c:v>304.61512799999997</c:v>
                </c:pt>
                <c:pt idx="122">
                  <c:v>304.61512799999997</c:v>
                </c:pt>
                <c:pt idx="123">
                  <c:v>304.61512799999997</c:v>
                </c:pt>
                <c:pt idx="124">
                  <c:v>304.61512799999997</c:v>
                </c:pt>
                <c:pt idx="125">
                  <c:v>304.61512799999997</c:v>
                </c:pt>
                <c:pt idx="126">
                  <c:v>304.61512799999997</c:v>
                </c:pt>
                <c:pt idx="127">
                  <c:v>304.61512799999997</c:v>
                </c:pt>
                <c:pt idx="128">
                  <c:v>304.61512799999997</c:v>
                </c:pt>
                <c:pt idx="129">
                  <c:v>304.61512799999997</c:v>
                </c:pt>
                <c:pt idx="130">
                  <c:v>304.61512799999997</c:v>
                </c:pt>
                <c:pt idx="131">
                  <c:v>304.61512799999997</c:v>
                </c:pt>
                <c:pt idx="132">
                  <c:v>304.61512799999997</c:v>
                </c:pt>
                <c:pt idx="133">
                  <c:v>294.59908799999999</c:v>
                </c:pt>
                <c:pt idx="134">
                  <c:v>294.59908799999999</c:v>
                </c:pt>
                <c:pt idx="135">
                  <c:v>294.59908799999999</c:v>
                </c:pt>
                <c:pt idx="136">
                  <c:v>294.59908799999999</c:v>
                </c:pt>
                <c:pt idx="137">
                  <c:v>294.59908799999999</c:v>
                </c:pt>
                <c:pt idx="138">
                  <c:v>294.59908799999999</c:v>
                </c:pt>
                <c:pt idx="139">
                  <c:v>294.59908799999999</c:v>
                </c:pt>
                <c:pt idx="140">
                  <c:v>294.59908799999999</c:v>
                </c:pt>
                <c:pt idx="141">
                  <c:v>294.59908799999999</c:v>
                </c:pt>
                <c:pt idx="142">
                  <c:v>294.59908799999999</c:v>
                </c:pt>
                <c:pt idx="143">
                  <c:v>294.59908799999999</c:v>
                </c:pt>
                <c:pt idx="144">
                  <c:v>294.59908799999999</c:v>
                </c:pt>
                <c:pt idx="145">
                  <c:v>294.59908799999999</c:v>
                </c:pt>
                <c:pt idx="146">
                  <c:v>294.59908799999999</c:v>
                </c:pt>
                <c:pt idx="147">
                  <c:v>294.59908799999999</c:v>
                </c:pt>
                <c:pt idx="148">
                  <c:v>294.59908799999999</c:v>
                </c:pt>
                <c:pt idx="149">
                  <c:v>294.59908799999999</c:v>
                </c:pt>
                <c:pt idx="150">
                  <c:v>294.59908799999999</c:v>
                </c:pt>
                <c:pt idx="151">
                  <c:v>300.100596</c:v>
                </c:pt>
                <c:pt idx="152">
                  <c:v>300.100596</c:v>
                </c:pt>
                <c:pt idx="153">
                  <c:v>300.100596</c:v>
                </c:pt>
                <c:pt idx="154">
                  <c:v>300.100596</c:v>
                </c:pt>
                <c:pt idx="155">
                  <c:v>300.100596</c:v>
                </c:pt>
                <c:pt idx="156">
                  <c:v>300.100596</c:v>
                </c:pt>
                <c:pt idx="157">
                  <c:v>300.100596</c:v>
                </c:pt>
                <c:pt idx="158">
                  <c:v>300.100596</c:v>
                </c:pt>
                <c:pt idx="159">
                  <c:v>300.100596</c:v>
                </c:pt>
                <c:pt idx="160">
                  <c:v>300.100596</c:v>
                </c:pt>
                <c:pt idx="161">
                  <c:v>300.100596</c:v>
                </c:pt>
                <c:pt idx="162">
                  <c:v>300.100596</c:v>
                </c:pt>
                <c:pt idx="163">
                  <c:v>300.100596</c:v>
                </c:pt>
                <c:pt idx="164">
                  <c:v>300.100596</c:v>
                </c:pt>
                <c:pt idx="165">
                  <c:v>300.100596</c:v>
                </c:pt>
                <c:pt idx="166">
                  <c:v>300.100596</c:v>
                </c:pt>
                <c:pt idx="167">
                  <c:v>300.100596</c:v>
                </c:pt>
                <c:pt idx="168">
                  <c:v>300.100596</c:v>
                </c:pt>
                <c:pt idx="169">
                  <c:v>300.100596</c:v>
                </c:pt>
                <c:pt idx="170">
                  <c:v>300.100596</c:v>
                </c:pt>
                <c:pt idx="171">
                  <c:v>300.100596</c:v>
                </c:pt>
                <c:pt idx="172">
                  <c:v>300.100596</c:v>
                </c:pt>
                <c:pt idx="173">
                  <c:v>300.100596</c:v>
                </c:pt>
                <c:pt idx="174">
                  <c:v>292.15096800000003</c:v>
                </c:pt>
                <c:pt idx="175">
                  <c:v>292.15096800000003</c:v>
                </c:pt>
                <c:pt idx="176">
                  <c:v>292.15096800000003</c:v>
                </c:pt>
                <c:pt idx="177">
                  <c:v>292.15096800000003</c:v>
                </c:pt>
                <c:pt idx="178">
                  <c:v>292.15096800000003</c:v>
                </c:pt>
                <c:pt idx="179">
                  <c:v>292.15096800000003</c:v>
                </c:pt>
                <c:pt idx="180">
                  <c:v>292.15096800000003</c:v>
                </c:pt>
                <c:pt idx="181">
                  <c:v>292.15096800000003</c:v>
                </c:pt>
                <c:pt idx="182">
                  <c:v>292.15096800000003</c:v>
                </c:pt>
                <c:pt idx="183">
                  <c:v>292.15096800000003</c:v>
                </c:pt>
                <c:pt idx="184">
                  <c:v>292.15096800000003</c:v>
                </c:pt>
                <c:pt idx="185">
                  <c:v>292.15096800000003</c:v>
                </c:pt>
                <c:pt idx="186">
                  <c:v>292.15096800000003</c:v>
                </c:pt>
                <c:pt idx="187">
                  <c:v>292.15096800000003</c:v>
                </c:pt>
                <c:pt idx="188">
                  <c:v>292.15096800000003</c:v>
                </c:pt>
                <c:pt idx="189">
                  <c:v>292.15096800000003</c:v>
                </c:pt>
                <c:pt idx="190">
                  <c:v>292.15096800000003</c:v>
                </c:pt>
                <c:pt idx="191">
                  <c:v>292.15096800000003</c:v>
                </c:pt>
                <c:pt idx="192">
                  <c:v>292.15096800000003</c:v>
                </c:pt>
                <c:pt idx="193">
                  <c:v>292.15096800000003</c:v>
                </c:pt>
                <c:pt idx="194">
                  <c:v>292.15096800000003</c:v>
                </c:pt>
                <c:pt idx="195">
                  <c:v>292.15096800000003</c:v>
                </c:pt>
                <c:pt idx="196">
                  <c:v>272.73905999999999</c:v>
                </c:pt>
                <c:pt idx="197">
                  <c:v>272.73905999999999</c:v>
                </c:pt>
                <c:pt idx="198">
                  <c:v>272.73905999999999</c:v>
                </c:pt>
                <c:pt idx="199">
                  <c:v>272.73905999999999</c:v>
                </c:pt>
                <c:pt idx="200">
                  <c:v>272.73905999999999</c:v>
                </c:pt>
                <c:pt idx="201">
                  <c:v>272.73905999999999</c:v>
                </c:pt>
                <c:pt idx="202">
                  <c:v>272.73905999999999</c:v>
                </c:pt>
                <c:pt idx="203">
                  <c:v>272.73905999999999</c:v>
                </c:pt>
                <c:pt idx="204">
                  <c:v>272.73905999999999</c:v>
                </c:pt>
                <c:pt idx="205">
                  <c:v>272.73905999999999</c:v>
                </c:pt>
                <c:pt idx="206">
                  <c:v>272.73905999999999</c:v>
                </c:pt>
                <c:pt idx="207">
                  <c:v>272.73905999999999</c:v>
                </c:pt>
                <c:pt idx="208">
                  <c:v>272.73905999999999</c:v>
                </c:pt>
                <c:pt idx="209">
                  <c:v>272.73905999999999</c:v>
                </c:pt>
                <c:pt idx="210">
                  <c:v>272.73905999999999</c:v>
                </c:pt>
                <c:pt idx="211">
                  <c:v>272.73905999999999</c:v>
                </c:pt>
                <c:pt idx="212">
                  <c:v>272.73905999999999</c:v>
                </c:pt>
                <c:pt idx="213">
                  <c:v>272.73905999999999</c:v>
                </c:pt>
                <c:pt idx="214">
                  <c:v>272.73905999999999</c:v>
                </c:pt>
                <c:pt idx="215">
                  <c:v>250.77691199999998</c:v>
                </c:pt>
                <c:pt idx="216">
                  <c:v>250.77691199999998</c:v>
                </c:pt>
                <c:pt idx="217">
                  <c:v>250.77691199999998</c:v>
                </c:pt>
                <c:pt idx="218">
                  <c:v>250.77691199999998</c:v>
                </c:pt>
                <c:pt idx="219">
                  <c:v>250.77691199999998</c:v>
                </c:pt>
                <c:pt idx="220">
                  <c:v>250.77691199999998</c:v>
                </c:pt>
                <c:pt idx="221">
                  <c:v>250.77691199999998</c:v>
                </c:pt>
                <c:pt idx="222">
                  <c:v>250.77691199999998</c:v>
                </c:pt>
                <c:pt idx="223">
                  <c:v>250.77691199999998</c:v>
                </c:pt>
                <c:pt idx="224">
                  <c:v>250.77691199999998</c:v>
                </c:pt>
                <c:pt idx="225">
                  <c:v>250.77691199999998</c:v>
                </c:pt>
                <c:pt idx="226">
                  <c:v>250.77691199999998</c:v>
                </c:pt>
                <c:pt idx="227">
                  <c:v>250.77691199999998</c:v>
                </c:pt>
                <c:pt idx="228">
                  <c:v>250.77691199999998</c:v>
                </c:pt>
                <c:pt idx="229">
                  <c:v>250.77691199999998</c:v>
                </c:pt>
                <c:pt idx="230">
                  <c:v>250.77691199999998</c:v>
                </c:pt>
                <c:pt idx="231">
                  <c:v>250.77691199999998</c:v>
                </c:pt>
                <c:pt idx="232">
                  <c:v>250.77691199999998</c:v>
                </c:pt>
                <c:pt idx="233">
                  <c:v>250.77691199999998</c:v>
                </c:pt>
                <c:pt idx="234">
                  <c:v>250.77691199999998</c:v>
                </c:pt>
                <c:pt idx="235">
                  <c:v>250.77691199999998</c:v>
                </c:pt>
                <c:pt idx="236">
                  <c:v>250.77691199999998</c:v>
                </c:pt>
                <c:pt idx="237">
                  <c:v>227.577732</c:v>
                </c:pt>
                <c:pt idx="238">
                  <c:v>227.577732</c:v>
                </c:pt>
                <c:pt idx="239">
                  <c:v>227.577732</c:v>
                </c:pt>
                <c:pt idx="240">
                  <c:v>227.577732</c:v>
                </c:pt>
                <c:pt idx="241">
                  <c:v>227.577732</c:v>
                </c:pt>
                <c:pt idx="242">
                  <c:v>227.577732</c:v>
                </c:pt>
              </c:numCache>
            </c:numRef>
          </c:val>
          <c:smooth val="0"/>
          <c:extLst>
            <c:ext xmlns:c16="http://schemas.microsoft.com/office/drawing/2014/chart" uri="{C3380CC4-5D6E-409C-BE32-E72D297353CC}">
              <c16:uniqueId val="{00000001-61BE-455A-AEFD-85BDC4A68D57}"/>
            </c:ext>
          </c:extLst>
        </c:ser>
        <c:ser>
          <c:idx val="2"/>
          <c:order val="2"/>
          <c:tx>
            <c:strRef>
              <c:f>Fuel!$G$4</c:f>
              <c:strCache>
                <c:ptCount val="1"/>
                <c:pt idx="0">
                  <c:v>PLATTS USGC HSFO (WB)</c:v>
                </c:pt>
              </c:strCache>
            </c:strRef>
          </c:tx>
          <c:spPr>
            <a:ln w="38100"/>
          </c:spPr>
          <c:marker>
            <c:symbol val="none"/>
          </c:marker>
          <c:val>
            <c:numRef>
              <c:f>Fuel!$Z$184:$Z$426</c:f>
              <c:numCache>
                <c:formatCode>0.00</c:formatCode>
                <c:ptCount val="243"/>
                <c:pt idx="0">
                  <c:v>424.37582128777922</c:v>
                </c:pt>
                <c:pt idx="1">
                  <c:v>417.21419185282519</c:v>
                </c:pt>
                <c:pt idx="2">
                  <c:v>411.62943495400788</c:v>
                </c:pt>
                <c:pt idx="3">
                  <c:v>410.05256241787117</c:v>
                </c:pt>
                <c:pt idx="4">
                  <c:v>413.00919842312743</c:v>
                </c:pt>
                <c:pt idx="5">
                  <c:v>406.43889618922469</c:v>
                </c:pt>
                <c:pt idx="6">
                  <c:v>413.92904073587385</c:v>
                </c:pt>
                <c:pt idx="7">
                  <c:v>406.70170827858078</c:v>
                </c:pt>
                <c:pt idx="8">
                  <c:v>394.54664914586067</c:v>
                </c:pt>
                <c:pt idx="9">
                  <c:v>373.5216819973719</c:v>
                </c:pt>
                <c:pt idx="10">
                  <c:v>373.58738501971089</c:v>
                </c:pt>
                <c:pt idx="11">
                  <c:v>369.90801576872531</c:v>
                </c:pt>
                <c:pt idx="12">
                  <c:v>371.8791064388962</c:v>
                </c:pt>
                <c:pt idx="13">
                  <c:v>395.59789750328514</c:v>
                </c:pt>
                <c:pt idx="14">
                  <c:v>440.73587385019709</c:v>
                </c:pt>
                <c:pt idx="15">
                  <c:v>438.76478318002626</c:v>
                </c:pt>
                <c:pt idx="16">
                  <c:v>426.6097240473062</c:v>
                </c:pt>
                <c:pt idx="17">
                  <c:v>422.20762155059134</c:v>
                </c:pt>
                <c:pt idx="18">
                  <c:v>436.33377135348223</c:v>
                </c:pt>
                <c:pt idx="19">
                  <c:v>429.36925098554531</c:v>
                </c:pt>
                <c:pt idx="20">
                  <c:v>441.72141918528251</c:v>
                </c:pt>
                <c:pt idx="21">
                  <c:v>438.96189224704335</c:v>
                </c:pt>
                <c:pt idx="22">
                  <c:v>438.8961892247043</c:v>
                </c:pt>
                <c:pt idx="23">
                  <c:v>440.60446780551905</c:v>
                </c:pt>
                <c:pt idx="24">
                  <c:v>441.52431011826542</c:v>
                </c:pt>
                <c:pt idx="25">
                  <c:v>455.05913272010514</c:v>
                </c:pt>
                <c:pt idx="26">
                  <c:v>450.85413929040737</c:v>
                </c:pt>
                <c:pt idx="27">
                  <c:v>448.35742444152424</c:v>
                </c:pt>
                <c:pt idx="28">
                  <c:v>431.3403416557162</c:v>
                </c:pt>
                <c:pt idx="29">
                  <c:v>441.19579500657034</c:v>
                </c:pt>
                <c:pt idx="30">
                  <c:v>460.9067017082786</c:v>
                </c:pt>
                <c:pt idx="31">
                  <c:v>467.73981603153743</c:v>
                </c:pt>
                <c:pt idx="32">
                  <c:v>464.32325886990799</c:v>
                </c:pt>
                <c:pt idx="33">
                  <c:v>463.46911957950067</c:v>
                </c:pt>
                <c:pt idx="34">
                  <c:v>459.19842312746385</c:v>
                </c:pt>
                <c:pt idx="35">
                  <c:v>477.98948751642575</c:v>
                </c:pt>
                <c:pt idx="36">
                  <c:v>480.09198423127458</c:v>
                </c:pt>
                <c:pt idx="37">
                  <c:v>477.66097240473061</c:v>
                </c:pt>
                <c:pt idx="38">
                  <c:v>473.78449408672799</c:v>
                </c:pt>
                <c:pt idx="39">
                  <c:v>485.15111695137978</c:v>
                </c:pt>
                <c:pt idx="40">
                  <c:v>487.51642575558475</c:v>
                </c:pt>
                <c:pt idx="41">
                  <c:v>473.98160315374508</c:v>
                </c:pt>
                <c:pt idx="42">
                  <c:v>487.12220762155056</c:v>
                </c:pt>
                <c:pt idx="43">
                  <c:v>484.69119579500654</c:v>
                </c:pt>
                <c:pt idx="44">
                  <c:v>481.27463863337709</c:v>
                </c:pt>
                <c:pt idx="45">
                  <c:v>487.84494086727989</c:v>
                </c:pt>
                <c:pt idx="46">
                  <c:v>492.77266754270693</c:v>
                </c:pt>
                <c:pt idx="47">
                  <c:v>482.65440210249665</c:v>
                </c:pt>
                <c:pt idx="48">
                  <c:v>478.97503285151117</c:v>
                </c:pt>
                <c:pt idx="49">
                  <c:v>481.40604467805514</c:v>
                </c:pt>
                <c:pt idx="50">
                  <c:v>493.10118265440207</c:v>
                </c:pt>
                <c:pt idx="51">
                  <c:v>484.23127463863335</c:v>
                </c:pt>
                <c:pt idx="52">
                  <c:v>471.41918528252296</c:v>
                </c:pt>
                <c:pt idx="53">
                  <c:v>457.62155059132721</c:v>
                </c:pt>
                <c:pt idx="54">
                  <c:v>452.56241787122201</c:v>
                </c:pt>
                <c:pt idx="55">
                  <c:v>452.10249671484888</c:v>
                </c:pt>
                <c:pt idx="56">
                  <c:v>451.97109067017084</c:v>
                </c:pt>
                <c:pt idx="57">
                  <c:v>445.86070959264123</c:v>
                </c:pt>
                <c:pt idx="58">
                  <c:v>444.80946123521682</c:v>
                </c:pt>
                <c:pt idx="59">
                  <c:v>437.84494086727989</c:v>
                </c:pt>
                <c:pt idx="60">
                  <c:v>422.33902759526939</c:v>
                </c:pt>
                <c:pt idx="61">
                  <c:v>415.24310118265441</c:v>
                </c:pt>
                <c:pt idx="62">
                  <c:v>422.14191852825229</c:v>
                </c:pt>
                <c:pt idx="63">
                  <c:v>425.42706964520369</c:v>
                </c:pt>
                <c:pt idx="64">
                  <c:v>423.91590013140598</c:v>
                </c:pt>
                <c:pt idx="65">
                  <c:v>412.87779237844944</c:v>
                </c:pt>
                <c:pt idx="66">
                  <c:v>410.38107752956637</c:v>
                </c:pt>
                <c:pt idx="67">
                  <c:v>406.96452036793687</c:v>
                </c:pt>
                <c:pt idx="68">
                  <c:v>401.5111695137976</c:v>
                </c:pt>
                <c:pt idx="69">
                  <c:v>425.55847568988167</c:v>
                </c:pt>
                <c:pt idx="70">
                  <c:v>423.45597897503285</c:v>
                </c:pt>
                <c:pt idx="71">
                  <c:v>421.7477003942181</c:v>
                </c:pt>
                <c:pt idx="72">
                  <c:v>421.7477003942181</c:v>
                </c:pt>
                <c:pt idx="73">
                  <c:v>423.1931668856767</c:v>
                </c:pt>
                <c:pt idx="74">
                  <c:v>418.92247043363994</c:v>
                </c:pt>
                <c:pt idx="75">
                  <c:v>419.77660972404732</c:v>
                </c:pt>
                <c:pt idx="76">
                  <c:v>429.23784494086726</c:v>
                </c:pt>
                <c:pt idx="77">
                  <c:v>426.74113009198425</c:v>
                </c:pt>
                <c:pt idx="78">
                  <c:v>410.18396846254927</c:v>
                </c:pt>
                <c:pt idx="79">
                  <c:v>415.17739816031536</c:v>
                </c:pt>
                <c:pt idx="80">
                  <c:v>404.73061760841</c:v>
                </c:pt>
                <c:pt idx="81">
                  <c:v>393.23258869908017</c:v>
                </c:pt>
                <c:pt idx="82">
                  <c:v>368.98817345597894</c:v>
                </c:pt>
                <c:pt idx="83">
                  <c:v>375.55847568988167</c:v>
                </c:pt>
                <c:pt idx="84">
                  <c:v>389.68462549277268</c:v>
                </c:pt>
                <c:pt idx="85">
                  <c:v>395.00657030223385</c:v>
                </c:pt>
                <c:pt idx="86">
                  <c:v>393.16688567674112</c:v>
                </c:pt>
                <c:pt idx="87">
                  <c:v>398.81734559789749</c:v>
                </c:pt>
                <c:pt idx="88">
                  <c:v>400.19710906701704</c:v>
                </c:pt>
                <c:pt idx="89">
                  <c:v>400</c:v>
                </c:pt>
                <c:pt idx="90">
                  <c:v>394.80946123521682</c:v>
                </c:pt>
                <c:pt idx="91">
                  <c:v>393.42969776609726</c:v>
                </c:pt>
                <c:pt idx="92">
                  <c:v>391.45860709592637</c:v>
                </c:pt>
                <c:pt idx="93">
                  <c:v>383.96846254927726</c:v>
                </c:pt>
                <c:pt idx="94">
                  <c:v>382.8515111695138</c:v>
                </c:pt>
                <c:pt idx="95">
                  <c:v>394.08672798948749</c:v>
                </c:pt>
                <c:pt idx="96">
                  <c:v>404.20499342969777</c:v>
                </c:pt>
                <c:pt idx="97">
                  <c:v>419.57950065703022</c:v>
                </c:pt>
                <c:pt idx="98">
                  <c:v>418.00262812089352</c:v>
                </c:pt>
                <c:pt idx="99">
                  <c:v>404.46780551905385</c:v>
                </c:pt>
                <c:pt idx="100">
                  <c:v>406.30749014454665</c:v>
                </c:pt>
                <c:pt idx="101">
                  <c:v>406.70170827858078</c:v>
                </c:pt>
                <c:pt idx="102">
                  <c:v>406.0446780551905</c:v>
                </c:pt>
                <c:pt idx="103">
                  <c:v>410.90670170827855</c:v>
                </c:pt>
                <c:pt idx="104">
                  <c:v>397.56898817345592</c:v>
                </c:pt>
                <c:pt idx="105">
                  <c:v>380.09198423127464</c:v>
                </c:pt>
                <c:pt idx="106">
                  <c:v>371.9448094612352</c:v>
                </c:pt>
                <c:pt idx="107">
                  <c:v>403.0880420499343</c:v>
                </c:pt>
                <c:pt idx="108">
                  <c:v>402.89093298291721</c:v>
                </c:pt>
                <c:pt idx="109">
                  <c:v>410.51248357424436</c:v>
                </c:pt>
                <c:pt idx="110">
                  <c:v>418.13403416557162</c:v>
                </c:pt>
                <c:pt idx="111">
                  <c:v>408.67279894875162</c:v>
                </c:pt>
                <c:pt idx="112">
                  <c:v>409.00131406044676</c:v>
                </c:pt>
                <c:pt idx="113">
                  <c:v>400.13140604467804</c:v>
                </c:pt>
                <c:pt idx="114">
                  <c:v>389.75032851511168</c:v>
                </c:pt>
                <c:pt idx="115">
                  <c:v>403.54796320630749</c:v>
                </c:pt>
                <c:pt idx="116">
                  <c:v>420.49934296977659</c:v>
                </c:pt>
                <c:pt idx="117">
                  <c:v>420.49934296977659</c:v>
                </c:pt>
                <c:pt idx="118">
                  <c:v>421.15637319316681</c:v>
                </c:pt>
                <c:pt idx="119">
                  <c:v>420.49934296977659</c:v>
                </c:pt>
                <c:pt idx="120">
                  <c:v>417.54270696452033</c:v>
                </c:pt>
                <c:pt idx="121">
                  <c:v>416.22864651773983</c:v>
                </c:pt>
                <c:pt idx="122">
                  <c:v>425.75558475689877</c:v>
                </c:pt>
                <c:pt idx="123">
                  <c:v>418.52825229960581</c:v>
                </c:pt>
                <c:pt idx="124">
                  <c:v>416.55716162943492</c:v>
                </c:pt>
                <c:pt idx="125">
                  <c:v>411.30091984231274</c:v>
                </c:pt>
                <c:pt idx="126">
                  <c:v>410.31537450722732</c:v>
                </c:pt>
                <c:pt idx="127">
                  <c:v>403.74507227332458</c:v>
                </c:pt>
                <c:pt idx="128">
                  <c:v>401.77398160315374</c:v>
                </c:pt>
                <c:pt idx="129">
                  <c:v>411.62943495400788</c:v>
                </c:pt>
                <c:pt idx="130">
                  <c:v>406.37319316688564</c:v>
                </c:pt>
                <c:pt idx="131">
                  <c:v>399.48094612352168</c:v>
                </c:pt>
                <c:pt idx="132">
                  <c:v>398.16031537450721</c:v>
                </c:pt>
                <c:pt idx="133">
                  <c:v>396.51773981603151</c:v>
                </c:pt>
                <c:pt idx="134">
                  <c:v>391.91852825229955</c:v>
                </c:pt>
                <c:pt idx="135">
                  <c:v>395.20367936925095</c:v>
                </c:pt>
                <c:pt idx="136">
                  <c:v>393.23258869908017</c:v>
                </c:pt>
                <c:pt idx="137">
                  <c:v>386.66228646517737</c:v>
                </c:pt>
                <c:pt idx="138">
                  <c:v>386.66228646517737</c:v>
                </c:pt>
                <c:pt idx="139">
                  <c:v>387.64783180026279</c:v>
                </c:pt>
                <c:pt idx="140">
                  <c:v>382.72010512483575</c:v>
                </c:pt>
                <c:pt idx="141">
                  <c:v>378.1208935611038</c:v>
                </c:pt>
                <c:pt idx="142">
                  <c:v>375.16425755584754</c:v>
                </c:pt>
                <c:pt idx="143">
                  <c:v>363.33771353482257</c:v>
                </c:pt>
                <c:pt idx="144">
                  <c:v>357.75295663600525</c:v>
                </c:pt>
                <c:pt idx="145">
                  <c:v>365.96583442838369</c:v>
                </c:pt>
                <c:pt idx="146">
                  <c:v>374.17871222076218</c:v>
                </c:pt>
                <c:pt idx="147">
                  <c:v>378.77792378449408</c:v>
                </c:pt>
                <c:pt idx="148">
                  <c:v>380.09198423127464</c:v>
                </c:pt>
                <c:pt idx="149">
                  <c:v>370.2365308804205</c:v>
                </c:pt>
                <c:pt idx="150">
                  <c:v>389.94743758212877</c:v>
                </c:pt>
                <c:pt idx="151">
                  <c:v>384.03416557161631</c:v>
                </c:pt>
                <c:pt idx="152">
                  <c:v>393.56110381077525</c:v>
                </c:pt>
                <c:pt idx="153">
                  <c:v>386.33377135348223</c:v>
                </c:pt>
                <c:pt idx="154">
                  <c:v>384.3626806833114</c:v>
                </c:pt>
                <c:pt idx="155">
                  <c:v>378.1208935611038</c:v>
                </c:pt>
                <c:pt idx="156">
                  <c:v>383.70565045992112</c:v>
                </c:pt>
                <c:pt idx="157">
                  <c:v>379.43495400788436</c:v>
                </c:pt>
                <c:pt idx="158">
                  <c:v>379.10643889618922</c:v>
                </c:pt>
                <c:pt idx="159">
                  <c:v>384.69119579500654</c:v>
                </c:pt>
                <c:pt idx="160">
                  <c:v>378.1208935611038</c:v>
                </c:pt>
                <c:pt idx="161">
                  <c:v>379.76346911957944</c:v>
                </c:pt>
                <c:pt idx="162">
                  <c:v>379.43495400788436</c:v>
                </c:pt>
                <c:pt idx="163">
                  <c:v>375.16425755584754</c:v>
                </c:pt>
                <c:pt idx="164">
                  <c:v>377.13534822601838</c:v>
                </c:pt>
                <c:pt idx="165">
                  <c:v>374.50722733245726</c:v>
                </c:pt>
                <c:pt idx="166">
                  <c:v>380.42049934296978</c:v>
                </c:pt>
                <c:pt idx="167">
                  <c:v>392.24704336399475</c:v>
                </c:pt>
                <c:pt idx="168">
                  <c:v>390.60446780551905</c:v>
                </c:pt>
                <c:pt idx="169">
                  <c:v>390.60446780551905</c:v>
                </c:pt>
                <c:pt idx="170">
                  <c:v>384.69119579500654</c:v>
                </c:pt>
                <c:pt idx="171">
                  <c:v>360.38107752956637</c:v>
                </c:pt>
                <c:pt idx="172">
                  <c:v>352.16819973718793</c:v>
                </c:pt>
                <c:pt idx="173">
                  <c:v>355.12483574244413</c:v>
                </c:pt>
                <c:pt idx="174">
                  <c:v>353.48226018396844</c:v>
                </c:pt>
                <c:pt idx="175">
                  <c:v>348.22601839684626</c:v>
                </c:pt>
                <c:pt idx="176">
                  <c:v>340.3416557161629</c:v>
                </c:pt>
                <c:pt idx="177">
                  <c:v>335.08541392904073</c:v>
                </c:pt>
                <c:pt idx="178">
                  <c:v>343.29829172141916</c:v>
                </c:pt>
                <c:pt idx="179">
                  <c:v>343.29829172141916</c:v>
                </c:pt>
                <c:pt idx="180">
                  <c:v>342.96977660972408</c:v>
                </c:pt>
                <c:pt idx="181">
                  <c:v>352.49671484888302</c:v>
                </c:pt>
                <c:pt idx="182">
                  <c:v>355.45335085413927</c:v>
                </c:pt>
                <c:pt idx="183">
                  <c:v>358.08147174770039</c:v>
                </c:pt>
                <c:pt idx="184">
                  <c:v>345.92641261498028</c:v>
                </c:pt>
                <c:pt idx="185">
                  <c:v>357.75295663600525</c:v>
                </c:pt>
                <c:pt idx="186">
                  <c:v>338.37056504599212</c:v>
                </c:pt>
                <c:pt idx="187">
                  <c:v>359.39553219448095</c:v>
                </c:pt>
                <c:pt idx="188">
                  <c:v>357.75295663600525</c:v>
                </c:pt>
                <c:pt idx="189">
                  <c:v>357.75295663600525</c:v>
                </c:pt>
                <c:pt idx="190">
                  <c:v>378.77792378449408</c:v>
                </c:pt>
                <c:pt idx="191">
                  <c:v>382.06307490144542</c:v>
                </c:pt>
                <c:pt idx="192">
                  <c:v>385.34822601839682</c:v>
                </c:pt>
                <c:pt idx="193">
                  <c:v>386.33377135348223</c:v>
                </c:pt>
                <c:pt idx="194">
                  <c:v>385.67674113009201</c:v>
                </c:pt>
                <c:pt idx="195">
                  <c:v>376.80683311432324</c:v>
                </c:pt>
                <c:pt idx="196">
                  <c:v>378.44940867279894</c:v>
                </c:pt>
                <c:pt idx="197">
                  <c:v>384.03416557161631</c:v>
                </c:pt>
                <c:pt idx="198">
                  <c:v>394.87516425755587</c:v>
                </c:pt>
                <c:pt idx="199">
                  <c:v>379.43495400788436</c:v>
                </c:pt>
                <c:pt idx="200">
                  <c:v>366.29434954007883</c:v>
                </c:pt>
                <c:pt idx="201">
                  <c:v>363.66622864651771</c:v>
                </c:pt>
                <c:pt idx="202">
                  <c:v>357.09592641261497</c:v>
                </c:pt>
                <c:pt idx="203">
                  <c:v>365.30880420499341</c:v>
                </c:pt>
                <c:pt idx="204">
                  <c:v>372.86465177398156</c:v>
                </c:pt>
                <c:pt idx="205">
                  <c:v>375.16425755584754</c:v>
                </c:pt>
                <c:pt idx="206">
                  <c:v>360.31537450722732</c:v>
                </c:pt>
                <c:pt idx="207">
                  <c:v>359.65834428383704</c:v>
                </c:pt>
                <c:pt idx="208">
                  <c:v>348.3574244415243</c:v>
                </c:pt>
                <c:pt idx="209">
                  <c:v>358.21287779237844</c:v>
                </c:pt>
                <c:pt idx="210">
                  <c:v>362.15505913272006</c:v>
                </c:pt>
                <c:pt idx="211">
                  <c:v>357.8843626806833</c:v>
                </c:pt>
                <c:pt idx="212">
                  <c:v>354.9277266754271</c:v>
                </c:pt>
                <c:pt idx="213">
                  <c:v>354.9277266754271</c:v>
                </c:pt>
                <c:pt idx="214">
                  <c:v>346.97766097240475</c:v>
                </c:pt>
                <c:pt idx="215">
                  <c:v>346.64914586070955</c:v>
                </c:pt>
                <c:pt idx="216">
                  <c:v>345.40078843626804</c:v>
                </c:pt>
                <c:pt idx="217">
                  <c:v>346.05781865965832</c:v>
                </c:pt>
                <c:pt idx="218">
                  <c:v>341.52431011826542</c:v>
                </c:pt>
                <c:pt idx="219">
                  <c:v>338.23915900131402</c:v>
                </c:pt>
                <c:pt idx="220">
                  <c:v>335.34822601839682</c:v>
                </c:pt>
                <c:pt idx="221">
                  <c:v>332.06307490144548</c:v>
                </c:pt>
                <c:pt idx="222">
                  <c:v>326.80683311432324</c:v>
                </c:pt>
                <c:pt idx="223">
                  <c:v>317.73981603153743</c:v>
                </c:pt>
                <c:pt idx="224">
                  <c:v>317.54270696452033</c:v>
                </c:pt>
                <c:pt idx="225">
                  <c:v>319.11957950065704</c:v>
                </c:pt>
                <c:pt idx="226">
                  <c:v>317.93692509855452</c:v>
                </c:pt>
                <c:pt idx="227">
                  <c:v>319.18528252299603</c:v>
                </c:pt>
                <c:pt idx="228">
                  <c:v>316.55716162943492</c:v>
                </c:pt>
                <c:pt idx="229">
                  <c:v>321.35348226018391</c:v>
                </c:pt>
                <c:pt idx="230">
                  <c:v>323.91590013140603</c:v>
                </c:pt>
                <c:pt idx="231">
                  <c:v>321.61629434954006</c:v>
                </c:pt>
                <c:pt idx="232">
                  <c:v>312.74638633377134</c:v>
                </c:pt>
                <c:pt idx="233">
                  <c:v>312.74638633377134</c:v>
                </c:pt>
                <c:pt idx="234">
                  <c:v>327.20105124835737</c:v>
                </c:pt>
                <c:pt idx="235">
                  <c:v>323.91590013140603</c:v>
                </c:pt>
                <c:pt idx="236">
                  <c:v>322.27332457293033</c:v>
                </c:pt>
                <c:pt idx="237">
                  <c:v>318.6596583442838</c:v>
                </c:pt>
                <c:pt idx="238">
                  <c:v>324.90144546649145</c:v>
                </c:pt>
                <c:pt idx="239">
                  <c:v>317.67411300919844</c:v>
                </c:pt>
                <c:pt idx="240">
                  <c:v>318.6596583442838</c:v>
                </c:pt>
                <c:pt idx="241">
                  <c:v>309.46123521681994</c:v>
                </c:pt>
                <c:pt idx="242">
                  <c:v>296.97766097240475</c:v>
                </c:pt>
              </c:numCache>
            </c:numRef>
          </c:val>
          <c:smooth val="0"/>
          <c:extLst>
            <c:ext xmlns:c16="http://schemas.microsoft.com/office/drawing/2014/chart" uri="{C3380CC4-5D6E-409C-BE32-E72D297353CC}">
              <c16:uniqueId val="{00000002-61BE-455A-AEFD-85BDC4A68D57}"/>
            </c:ext>
          </c:extLst>
        </c:ser>
        <c:dLbls>
          <c:showLegendKey val="0"/>
          <c:showVal val="0"/>
          <c:showCatName val="0"/>
          <c:showSerName val="0"/>
          <c:showPercent val="0"/>
          <c:showBubbleSize val="0"/>
        </c:dLbls>
        <c:smooth val="0"/>
        <c:axId val="92641152"/>
        <c:axId val="92642688"/>
      </c:lineChart>
      <c:dateAx>
        <c:axId val="92641152"/>
        <c:scaling>
          <c:orientation val="minMax"/>
          <c:min val="44197"/>
        </c:scaling>
        <c:delete val="0"/>
        <c:axPos val="b"/>
        <c:numFmt formatCode="d/m/yyyy" sourceLinked="0"/>
        <c:majorTickMark val="out"/>
        <c:minorTickMark val="none"/>
        <c:tickLblPos val="nextTo"/>
        <c:crossAx val="92642688"/>
        <c:crosses val="autoZero"/>
        <c:auto val="0"/>
        <c:lblOffset val="100"/>
        <c:baseTimeUnit val="days"/>
      </c:dateAx>
      <c:valAx>
        <c:axId val="92642688"/>
        <c:scaling>
          <c:orientation val="minMax"/>
        </c:scaling>
        <c:delete val="0"/>
        <c:axPos val="l"/>
        <c:majorGridlines/>
        <c:title>
          <c:tx>
            <c:rich>
              <a:bodyPr rot="-5400000" vert="horz"/>
              <a:lstStyle/>
              <a:p>
                <a:pPr>
                  <a:defRPr/>
                </a:pPr>
                <a:r>
                  <a:rPr lang="en-US"/>
                  <a:t>US$/TM</a:t>
                </a:r>
              </a:p>
            </c:rich>
          </c:tx>
          <c:overlay val="0"/>
        </c:title>
        <c:numFmt formatCode="0.00" sourceLinked="1"/>
        <c:majorTickMark val="out"/>
        <c:minorTickMark val="none"/>
        <c:tickLblPos val="nextTo"/>
        <c:crossAx val="92641152"/>
        <c:crosses val="autoZero"/>
        <c:crossBetween val="between"/>
      </c:valAx>
    </c:plotArea>
    <c:legend>
      <c:legendPos val="b"/>
      <c:layout>
        <c:manualLayout>
          <c:xMode val="edge"/>
          <c:yMode val="edge"/>
          <c:x val="0.18920493647992362"/>
          <c:y val="0.84845362058442964"/>
          <c:w val="0.6197895255726521"/>
          <c:h val="0.10054259825671859"/>
        </c:manualLayout>
      </c:layout>
      <c:overlay val="0"/>
    </c:legend>
    <c:plotVisOnly val="1"/>
    <c:dispBlanksAs val="gap"/>
    <c:showDLblsOverMax val="0"/>
  </c:chart>
  <c:spPr>
    <a:ln>
      <a:noFill/>
    </a:ln>
  </c:spPr>
  <c:txPr>
    <a:bodyPr/>
    <a:lstStyle/>
    <a:p>
      <a:pPr>
        <a:defRPr>
          <a:latin typeface="Century Gothic" pitchFamily="34" charset="0"/>
        </a:defRPr>
      </a:pPr>
      <a:endParaRPr lang="es-EC"/>
    </a:p>
  </c:txPr>
  <c:printSettings>
    <c:headerFooter/>
    <c:pageMargins b="0.75000000000001354" l="0.70000000000000062" r="0.70000000000000062" t="0.75000000000001354" header="0.30000000000000032" footer="0.30000000000000032"/>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1.xml"/><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6</xdr:col>
      <xdr:colOff>418823</xdr:colOff>
      <xdr:row>0</xdr:row>
      <xdr:rowOff>151848</xdr:rowOff>
    </xdr:from>
    <xdr:to>
      <xdr:col>13</xdr:col>
      <xdr:colOff>288372</xdr:colOff>
      <xdr:row>14</xdr:row>
      <xdr:rowOff>133351</xdr:rowOff>
    </xdr:to>
    <xdr:graphicFrame macro="">
      <xdr:nvGraphicFramePr>
        <xdr:cNvPr id="2" name="Gráfico 1">
          <a:extLst>
            <a:ext uri="{FF2B5EF4-FFF2-40B4-BE49-F238E27FC236}">
              <a16:creationId xmlns:a16="http://schemas.microsoft.com/office/drawing/2014/main" id="{A2F153AF-47C8-4132-9BB6-9A97C4FAB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656258</xdr:colOff>
      <xdr:row>1</xdr:row>
      <xdr:rowOff>140805</xdr:rowOff>
    </xdr:from>
    <xdr:to>
      <xdr:col>14</xdr:col>
      <xdr:colOff>81342</xdr:colOff>
      <xdr:row>15</xdr:row>
      <xdr:rowOff>122307</xdr:rowOff>
    </xdr:to>
    <xdr:graphicFrame macro="">
      <xdr:nvGraphicFramePr>
        <xdr:cNvPr id="2" name="Gráfico 1">
          <a:extLst>
            <a:ext uri="{FF2B5EF4-FFF2-40B4-BE49-F238E27FC236}">
              <a16:creationId xmlns:a16="http://schemas.microsoft.com/office/drawing/2014/main" id="{481B860E-D045-4455-BF03-E96BF2ED08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5</xdr:row>
      <xdr:rowOff>133350</xdr:rowOff>
    </xdr:from>
    <xdr:to>
      <xdr:col>8</xdr:col>
      <xdr:colOff>542925</xdr:colOff>
      <xdr:row>27</xdr:row>
      <xdr:rowOff>161925</xdr:rowOff>
    </xdr:to>
    <xdr:graphicFrame macro="">
      <xdr:nvGraphicFramePr>
        <xdr:cNvPr id="6183" name="2 Gráfico">
          <a:extLst>
            <a:ext uri="{FF2B5EF4-FFF2-40B4-BE49-F238E27FC236}">
              <a16:creationId xmlns:a16="http://schemas.microsoft.com/office/drawing/2014/main" id="{00000000-0008-0000-0300-0000271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32</xdr:row>
      <xdr:rowOff>19050</xdr:rowOff>
    </xdr:from>
    <xdr:to>
      <xdr:col>8</xdr:col>
      <xdr:colOff>657225</xdr:colOff>
      <xdr:row>58</xdr:row>
      <xdr:rowOff>47625</xdr:rowOff>
    </xdr:to>
    <xdr:graphicFrame macro="">
      <xdr:nvGraphicFramePr>
        <xdr:cNvPr id="6184" name="3 Gráfico">
          <a:extLst>
            <a:ext uri="{FF2B5EF4-FFF2-40B4-BE49-F238E27FC236}">
              <a16:creationId xmlns:a16="http://schemas.microsoft.com/office/drawing/2014/main" id="{00000000-0008-0000-0300-0000281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561353</xdr:colOff>
      <xdr:row>60</xdr:row>
      <xdr:rowOff>70269</xdr:rowOff>
    </xdr:from>
    <xdr:to>
      <xdr:col>15</xdr:col>
      <xdr:colOff>344715</xdr:colOff>
      <xdr:row>86</xdr:row>
      <xdr:rowOff>54432</xdr:rowOff>
    </xdr:to>
    <xdr:graphicFrame macro="">
      <xdr:nvGraphicFramePr>
        <xdr:cNvPr id="45" name="4 Gráfico">
          <a:extLst>
            <a:ext uri="{FF2B5EF4-FFF2-40B4-BE49-F238E27FC236}">
              <a16:creationId xmlns:a16="http://schemas.microsoft.com/office/drawing/2014/main" id="{F270E97B-BCB7-459A-A87C-425127AEAA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661907</xdr:colOff>
      <xdr:row>4</xdr:row>
      <xdr:rowOff>147294</xdr:rowOff>
    </xdr:from>
    <xdr:to>
      <xdr:col>15</xdr:col>
      <xdr:colOff>299357</xdr:colOff>
      <xdr:row>34</xdr:row>
      <xdr:rowOff>81644</xdr:rowOff>
    </xdr:to>
    <xdr:graphicFrame macro="">
      <xdr:nvGraphicFramePr>
        <xdr:cNvPr id="44" name="4 Gráfico">
          <a:extLst>
            <a:ext uri="{FF2B5EF4-FFF2-40B4-BE49-F238E27FC236}">
              <a16:creationId xmlns:a16="http://schemas.microsoft.com/office/drawing/2014/main" id="{2FFF66DC-454A-46EA-BB33-D52CFD0D70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199324</xdr:colOff>
      <xdr:row>57</xdr:row>
      <xdr:rowOff>70572</xdr:rowOff>
    </xdr:from>
    <xdr:to>
      <xdr:col>2</xdr:col>
      <xdr:colOff>243268</xdr:colOff>
      <xdr:row>60</xdr:row>
      <xdr:rowOff>89623</xdr:rowOff>
    </xdr:to>
    <xdr:pic>
      <xdr:nvPicPr>
        <xdr:cNvPr id="4" name="Picture 1">
          <a:extLst>
            <a:ext uri="{FF2B5EF4-FFF2-40B4-BE49-F238E27FC236}">
              <a16:creationId xmlns:a16="http://schemas.microsoft.com/office/drawing/2014/main" id="{9899D0F4-570E-4C13-9D56-163AB1A84CD4}"/>
            </a:ext>
          </a:extLst>
        </xdr:cNvPr>
        <xdr:cNvPicPr>
          <a:picLocks noChangeAspect="1" noChangeArrowheads="1"/>
        </xdr:cNvPicPr>
      </xdr:nvPicPr>
      <xdr:blipFill>
        <a:blip xmlns:r="http://schemas.openxmlformats.org/officeDocument/2006/relationships" r:embed="rId3"/>
        <a:srcRect/>
        <a:stretch>
          <a:fillRect/>
        </a:stretch>
      </xdr:blipFill>
      <xdr:spPr bwMode="auto">
        <a:xfrm>
          <a:off x="934110" y="10602501"/>
          <a:ext cx="1849158" cy="563336"/>
        </a:xfrm>
        <a:prstGeom prst="rect">
          <a:avLst/>
        </a:prstGeom>
        <a:noFill/>
        <a:ln w="1">
          <a:noFill/>
          <a:miter lim="800000"/>
          <a:headEnd/>
          <a:tailEnd type="none" w="med" len="med"/>
        </a:ln>
        <a:effectLst/>
      </xdr:spPr>
    </xdr:pic>
    <xdr:clientData/>
  </xdr:twoCellAnchor>
  <xdr:twoCellAnchor editAs="oneCell">
    <xdr:from>
      <xdr:col>1</xdr:col>
      <xdr:colOff>145036</xdr:colOff>
      <xdr:row>1</xdr:row>
      <xdr:rowOff>81159</xdr:rowOff>
    </xdr:from>
    <xdr:to>
      <xdr:col>2</xdr:col>
      <xdr:colOff>211951</xdr:colOff>
      <xdr:row>4</xdr:row>
      <xdr:rowOff>100210</xdr:rowOff>
    </xdr:to>
    <xdr:pic>
      <xdr:nvPicPr>
        <xdr:cNvPr id="5" name="Picture 1">
          <a:extLst>
            <a:ext uri="{FF2B5EF4-FFF2-40B4-BE49-F238E27FC236}">
              <a16:creationId xmlns:a16="http://schemas.microsoft.com/office/drawing/2014/main" id="{FD0EE431-6471-4F05-8D98-3AA43D43436B}"/>
            </a:ext>
          </a:extLst>
        </xdr:cNvPr>
        <xdr:cNvPicPr>
          <a:picLocks noChangeAspect="1" noChangeArrowheads="1"/>
        </xdr:cNvPicPr>
      </xdr:nvPicPr>
      <xdr:blipFill>
        <a:blip xmlns:r="http://schemas.openxmlformats.org/officeDocument/2006/relationships" r:embed="rId3"/>
        <a:srcRect/>
        <a:stretch>
          <a:fillRect/>
        </a:stretch>
      </xdr:blipFill>
      <xdr:spPr bwMode="auto">
        <a:xfrm>
          <a:off x="874379" y="266216"/>
          <a:ext cx="1830401" cy="574223"/>
        </a:xfrm>
        <a:prstGeom prst="rect">
          <a:avLst/>
        </a:prstGeom>
        <a:noFill/>
        <a:ln w="1">
          <a:noFill/>
          <a:miter lim="800000"/>
          <a:headEnd/>
          <a:tailEnd type="none" w="med" len="med"/>
        </a:ln>
        <a:effectLst/>
      </xdr:spPr>
    </xdr:pic>
    <xdr:clientData/>
  </xdr:twoCellAnchor>
  <xdr:twoCellAnchor>
    <xdr:from>
      <xdr:col>3</xdr:col>
      <xdr:colOff>203768</xdr:colOff>
      <xdr:row>34</xdr:row>
      <xdr:rowOff>62728</xdr:rowOff>
    </xdr:from>
    <xdr:to>
      <xdr:col>13</xdr:col>
      <xdr:colOff>392211</xdr:colOff>
      <xdr:row>47</xdr:row>
      <xdr:rowOff>42641</xdr:rowOff>
    </xdr:to>
    <xdr:grpSp>
      <xdr:nvGrpSpPr>
        <xdr:cNvPr id="6" name="72 Grupo">
          <a:extLst>
            <a:ext uri="{FF2B5EF4-FFF2-40B4-BE49-F238E27FC236}">
              <a16:creationId xmlns:a16="http://schemas.microsoft.com/office/drawing/2014/main" id="{C8E797FE-51E3-4301-AD7B-67B61389835A}"/>
            </a:ext>
          </a:extLst>
        </xdr:cNvPr>
        <xdr:cNvGrpSpPr/>
      </xdr:nvGrpSpPr>
      <xdr:grpSpPr>
        <a:xfrm>
          <a:off x="3480368" y="6354671"/>
          <a:ext cx="8265643" cy="2570713"/>
          <a:chOff x="3401447" y="6630438"/>
          <a:chExt cx="8053371" cy="2265913"/>
        </a:xfrm>
      </xdr:grpSpPr>
      <xdr:grpSp>
        <xdr:nvGrpSpPr>
          <xdr:cNvPr id="7" name="20 Grupo">
            <a:extLst>
              <a:ext uri="{FF2B5EF4-FFF2-40B4-BE49-F238E27FC236}">
                <a16:creationId xmlns:a16="http://schemas.microsoft.com/office/drawing/2014/main" id="{680DBC9F-E840-40D6-84F4-28E82CC8D756}"/>
              </a:ext>
            </a:extLst>
          </xdr:cNvPr>
          <xdr:cNvGrpSpPr/>
        </xdr:nvGrpSpPr>
        <xdr:grpSpPr>
          <a:xfrm>
            <a:off x="3401447" y="6630438"/>
            <a:ext cx="8053371" cy="2265913"/>
            <a:chOff x="5873203" y="5300384"/>
            <a:chExt cx="7745078" cy="2620779"/>
          </a:xfrm>
        </xdr:grpSpPr>
        <xdr:grpSp>
          <xdr:nvGrpSpPr>
            <xdr:cNvPr id="10" name="20 Grupo">
              <a:extLst>
                <a:ext uri="{FF2B5EF4-FFF2-40B4-BE49-F238E27FC236}">
                  <a16:creationId xmlns:a16="http://schemas.microsoft.com/office/drawing/2014/main" id="{742A841F-CAD1-44D5-90F4-A720AF02449F}"/>
                </a:ext>
              </a:extLst>
            </xdr:cNvPr>
            <xdr:cNvGrpSpPr/>
          </xdr:nvGrpSpPr>
          <xdr:grpSpPr>
            <a:xfrm>
              <a:off x="5873203" y="5300384"/>
              <a:ext cx="7745078" cy="2620779"/>
              <a:chOff x="6096713" y="8063182"/>
              <a:chExt cx="8758291" cy="2676694"/>
            </a:xfrm>
          </xdr:grpSpPr>
          <xdr:grpSp>
            <xdr:nvGrpSpPr>
              <xdr:cNvPr id="15" name="Group 3">
                <a:extLst>
                  <a:ext uri="{FF2B5EF4-FFF2-40B4-BE49-F238E27FC236}">
                    <a16:creationId xmlns:a16="http://schemas.microsoft.com/office/drawing/2014/main" id="{C04169D1-4ECD-42AB-8CC9-E1C5F69411D2}"/>
                  </a:ext>
                </a:extLst>
              </xdr:cNvPr>
              <xdr:cNvGrpSpPr/>
            </xdr:nvGrpSpPr>
            <xdr:grpSpPr>
              <a:xfrm>
                <a:off x="6096713" y="8063182"/>
                <a:ext cx="8758291" cy="2676694"/>
                <a:chOff x="-253046" y="1175173"/>
                <a:chExt cx="11017734" cy="5401055"/>
              </a:xfrm>
            </xdr:grpSpPr>
            <xdr:sp macro="" textlink="">
              <xdr:nvSpPr>
                <xdr:cNvPr id="17" name="Rectangle 56">
                  <a:extLst>
                    <a:ext uri="{FF2B5EF4-FFF2-40B4-BE49-F238E27FC236}">
                      <a16:creationId xmlns:a16="http://schemas.microsoft.com/office/drawing/2014/main" id="{5582F399-1AC6-4895-A9C4-9D1952DF5CEC}"/>
                    </a:ext>
                  </a:extLst>
                </xdr:cNvPr>
                <xdr:cNvSpPr/>
              </xdr:nvSpPr>
              <xdr:spPr>
                <a:xfrm>
                  <a:off x="-56060" y="1175173"/>
                  <a:ext cx="10820748" cy="540105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s-EC"/>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2400"/>
                </a:p>
              </xdr:txBody>
            </xdr:sp>
            <xdr:sp macro="" textlink="">
              <xdr:nvSpPr>
                <xdr:cNvPr id="18" name="Rectangle 63">
                  <a:extLst>
                    <a:ext uri="{FF2B5EF4-FFF2-40B4-BE49-F238E27FC236}">
                      <a16:creationId xmlns:a16="http://schemas.microsoft.com/office/drawing/2014/main" id="{1365E750-7FBA-45C4-9C9D-FB63743D130A}"/>
                    </a:ext>
                  </a:extLst>
                </xdr:cNvPr>
                <xdr:cNvSpPr/>
              </xdr:nvSpPr>
              <xdr:spPr>
                <a:xfrm>
                  <a:off x="-56071" y="1269283"/>
                  <a:ext cx="10805389" cy="1311058"/>
                </a:xfrm>
                <a:prstGeom prst="rect">
                  <a:avLst/>
                </a:prstGeom>
                <a:solidFill>
                  <a:schemeClr val="tx2">
                    <a:lumMod val="50000"/>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lIns="182880" rIns="182880" rtlCol="0" anchor="ctr"/>
                <a:lstStyle>
                  <a:defPPr>
                    <a:defRPr lang="es-EC"/>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endParaRPr lang="en-US" sz="1800">
                    <a:latin typeface="Arial" pitchFamily="34" charset="0"/>
                    <a:cs typeface="Arial" pitchFamily="34" charset="0"/>
                  </a:endParaRPr>
                </a:p>
              </xdr:txBody>
            </xdr:sp>
            <xdr:sp macro="" textlink="">
              <xdr:nvSpPr>
                <xdr:cNvPr id="19" name="TextBox 66">
                  <a:extLst>
                    <a:ext uri="{FF2B5EF4-FFF2-40B4-BE49-F238E27FC236}">
                      <a16:creationId xmlns:a16="http://schemas.microsoft.com/office/drawing/2014/main" id="{EBDB59F6-DB8D-4AAD-9219-5807D2A876AC}"/>
                    </a:ext>
                  </a:extLst>
                </xdr:cNvPr>
                <xdr:cNvSpPr txBox="1"/>
              </xdr:nvSpPr>
              <xdr:spPr>
                <a:xfrm>
                  <a:off x="-253046" y="1335857"/>
                  <a:ext cx="2303187" cy="669888"/>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C" sz="1200">
                      <a:solidFill>
                        <a:schemeClr val="bg1"/>
                      </a:solidFill>
                      <a:latin typeface="Century Gothic" pitchFamily="34" charset="0"/>
                      <a:cs typeface="Arial" pitchFamily="34" charset="0"/>
                    </a:rPr>
                    <a:t>Periodo</a:t>
                  </a:r>
                </a:p>
              </xdr:txBody>
            </xdr:sp>
            <xdr:sp macro="" textlink="">
              <xdr:nvSpPr>
                <xdr:cNvPr id="20" name="TextBox 67">
                  <a:extLst>
                    <a:ext uri="{FF2B5EF4-FFF2-40B4-BE49-F238E27FC236}">
                      <a16:creationId xmlns:a16="http://schemas.microsoft.com/office/drawing/2014/main" id="{60E16E2B-78EA-4D7D-B0A5-B9D48CF20042}"/>
                    </a:ext>
                  </a:extLst>
                </xdr:cNvPr>
                <xdr:cNvSpPr txBox="1"/>
              </xdr:nvSpPr>
              <xdr:spPr>
                <a:xfrm>
                  <a:off x="1881921" y="1364799"/>
                  <a:ext cx="1222164" cy="1119687"/>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C" sz="1200">
                      <a:solidFill>
                        <a:schemeClr val="bg1"/>
                      </a:solidFill>
                      <a:latin typeface="Century Gothic" pitchFamily="34" charset="0"/>
                      <a:cs typeface="Arial" pitchFamily="34" charset="0"/>
                    </a:rPr>
                    <a:t>Fuel SNI</a:t>
                  </a:r>
                </a:p>
                <a:p>
                  <a:pPr algn="ctr"/>
                  <a:r>
                    <a:rPr lang="es-EC" sz="1200">
                      <a:solidFill>
                        <a:schemeClr val="bg1"/>
                      </a:solidFill>
                      <a:latin typeface="Century Gothic" pitchFamily="34" charset="0"/>
                      <a:cs typeface="Arial" pitchFamily="34" charset="0"/>
                    </a:rPr>
                    <a:t>A</a:t>
                  </a:r>
                </a:p>
              </xdr:txBody>
            </xdr:sp>
            <xdr:sp macro="" textlink="">
              <xdr:nvSpPr>
                <xdr:cNvPr id="21" name="TextBox 69">
                  <a:extLst>
                    <a:ext uri="{FF2B5EF4-FFF2-40B4-BE49-F238E27FC236}">
                      <a16:creationId xmlns:a16="http://schemas.microsoft.com/office/drawing/2014/main" id="{DB59E066-13A3-4E24-A298-97FC4C6AACC4}"/>
                    </a:ext>
                  </a:extLst>
                </xdr:cNvPr>
                <xdr:cNvSpPr txBox="1"/>
              </xdr:nvSpPr>
              <xdr:spPr>
                <a:xfrm>
                  <a:off x="5434493" y="1373053"/>
                  <a:ext cx="1625529" cy="1119687"/>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bg1"/>
                      </a:solidFill>
                      <a:latin typeface="Century Gothic" pitchFamily="34" charset="0"/>
                      <a:cs typeface="Arial" pitchFamily="34" charset="0"/>
                    </a:rPr>
                    <a:t>Fuel</a:t>
                  </a:r>
                  <a:r>
                    <a:rPr lang="en-US" sz="1200" baseline="0">
                      <a:solidFill>
                        <a:schemeClr val="bg1"/>
                      </a:solidFill>
                      <a:latin typeface="Century Gothic" pitchFamily="34" charset="0"/>
                      <a:cs typeface="Arial" pitchFamily="34" charset="0"/>
                    </a:rPr>
                    <a:t> Exp.</a:t>
                  </a:r>
                </a:p>
                <a:p>
                  <a:pPr algn="ctr"/>
                  <a:r>
                    <a:rPr lang="en-US" sz="1200" baseline="0">
                      <a:solidFill>
                        <a:schemeClr val="bg1"/>
                      </a:solidFill>
                      <a:latin typeface="Century Gothic" pitchFamily="34" charset="0"/>
                      <a:cs typeface="Arial" pitchFamily="34" charset="0"/>
                    </a:rPr>
                    <a:t>C</a:t>
                  </a:r>
                  <a:endParaRPr lang="en-US" sz="1200">
                    <a:solidFill>
                      <a:schemeClr val="bg1"/>
                    </a:solidFill>
                    <a:latin typeface="Century Gothic" pitchFamily="34" charset="0"/>
                    <a:cs typeface="Arial" pitchFamily="34" charset="0"/>
                  </a:endParaRPr>
                </a:p>
              </xdr:txBody>
            </xdr:sp>
            <xdr:sp macro="" textlink="">
              <xdr:nvSpPr>
                <xdr:cNvPr id="22" name="TextBox 70">
                  <a:extLst>
                    <a:ext uri="{FF2B5EF4-FFF2-40B4-BE49-F238E27FC236}">
                      <a16:creationId xmlns:a16="http://schemas.microsoft.com/office/drawing/2014/main" id="{D2E1188A-CB99-4DAA-9A62-1801AD3D4D0B}"/>
                    </a:ext>
                  </a:extLst>
                </xdr:cNvPr>
                <xdr:cNvSpPr txBox="1"/>
              </xdr:nvSpPr>
              <xdr:spPr>
                <a:xfrm>
                  <a:off x="3340231" y="1370503"/>
                  <a:ext cx="1880577" cy="1119687"/>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C" sz="1200">
                      <a:solidFill>
                        <a:schemeClr val="bg1"/>
                      </a:solidFill>
                      <a:latin typeface="Century Gothic" pitchFamily="34" charset="0"/>
                      <a:cs typeface="Arial" pitchFamily="34" charset="0"/>
                    </a:rPr>
                    <a:t>Fuel</a:t>
                  </a:r>
                  <a:r>
                    <a:rPr lang="es-EC" sz="1200" baseline="0">
                      <a:solidFill>
                        <a:schemeClr val="bg1"/>
                      </a:solidFill>
                      <a:latin typeface="Century Gothic" pitchFamily="34" charset="0"/>
                      <a:cs typeface="Arial" pitchFamily="34" charset="0"/>
                    </a:rPr>
                    <a:t> S. Ind.</a:t>
                  </a:r>
                </a:p>
                <a:p>
                  <a:pPr algn="ctr"/>
                  <a:r>
                    <a:rPr lang="es-EC" sz="1200" baseline="0">
                      <a:solidFill>
                        <a:schemeClr val="bg1"/>
                      </a:solidFill>
                      <a:latin typeface="Century Gothic" pitchFamily="34" charset="0"/>
                      <a:cs typeface="Arial" pitchFamily="34" charset="0"/>
                    </a:rPr>
                    <a:t>B</a:t>
                  </a:r>
                  <a:endParaRPr lang="es-EC" sz="1200">
                    <a:solidFill>
                      <a:schemeClr val="bg1"/>
                    </a:solidFill>
                    <a:latin typeface="Century Gothic" pitchFamily="34" charset="0"/>
                    <a:cs typeface="Arial" pitchFamily="34" charset="0"/>
                  </a:endParaRPr>
                </a:p>
              </xdr:txBody>
            </xdr:sp>
            <xdr:sp macro="" textlink="">
              <xdr:nvSpPr>
                <xdr:cNvPr id="23" name="TextBox 76">
                  <a:extLst>
                    <a:ext uri="{FF2B5EF4-FFF2-40B4-BE49-F238E27FC236}">
                      <a16:creationId xmlns:a16="http://schemas.microsoft.com/office/drawing/2014/main" id="{9BF7E572-54A7-4487-A9F1-F3F82663BB70}"/>
                    </a:ext>
                  </a:extLst>
                </xdr:cNvPr>
                <xdr:cNvSpPr txBox="1"/>
              </xdr:nvSpPr>
              <xdr:spPr>
                <a:xfrm>
                  <a:off x="858048" y="1828800"/>
                  <a:ext cx="184731" cy="369332"/>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solidFill>
                      <a:schemeClr val="bg1"/>
                    </a:solidFill>
                    <a:latin typeface="Arial" pitchFamily="34" charset="0"/>
                    <a:cs typeface="Arial" pitchFamily="34" charset="0"/>
                  </a:endParaRPr>
                </a:p>
              </xdr:txBody>
            </xdr:sp>
            <xdr:sp macro="" textlink="">
              <xdr:nvSpPr>
                <xdr:cNvPr id="24" name="TextBox 79">
                  <a:extLst>
                    <a:ext uri="{FF2B5EF4-FFF2-40B4-BE49-F238E27FC236}">
                      <a16:creationId xmlns:a16="http://schemas.microsoft.com/office/drawing/2014/main" id="{C04D6020-BB02-4BCD-9F53-87511489420D}"/>
                    </a:ext>
                  </a:extLst>
                </xdr:cNvPr>
                <xdr:cNvSpPr txBox="1"/>
              </xdr:nvSpPr>
              <xdr:spPr>
                <a:xfrm>
                  <a:off x="343569" y="2584820"/>
                  <a:ext cx="2628336" cy="3958081"/>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r>
                    <a:rPr lang="en-US" sz="1400" b="1">
                      <a:solidFill>
                        <a:schemeClr val="bg1"/>
                      </a:solidFill>
                      <a:latin typeface="Century Gothic" pitchFamily="34" charset="0"/>
                      <a:cs typeface="Arial" pitchFamily="34" charset="0"/>
                    </a:rPr>
                    <a:t>Promedio</a:t>
                  </a:r>
                </a:p>
                <a:p>
                  <a:pPr algn="l"/>
                  <a:r>
                    <a:rPr lang="en-US" sz="1400" b="1" baseline="0">
                      <a:solidFill>
                        <a:schemeClr val="bg1"/>
                      </a:solidFill>
                      <a:latin typeface="Century Gothic" pitchFamily="34" charset="0"/>
                      <a:cs typeface="Arial" pitchFamily="34" charset="0"/>
                    </a:rPr>
                    <a:t>2022*</a:t>
                  </a:r>
                </a:p>
                <a:p>
                  <a:pPr algn="l"/>
                  <a:r>
                    <a:rPr lang="en-US" sz="1400" b="1" baseline="0">
                      <a:solidFill>
                        <a:schemeClr val="bg1"/>
                      </a:solidFill>
                      <a:latin typeface="Century Gothic" pitchFamily="34" charset="0"/>
                      <a:cs typeface="Arial" pitchFamily="34" charset="0"/>
                    </a:rPr>
                    <a:t>2021</a:t>
                  </a:r>
                </a:p>
                <a:p>
                  <a:pPr algn="l"/>
                  <a:r>
                    <a:rPr lang="en-US" sz="1400" b="1" baseline="0">
                      <a:solidFill>
                        <a:schemeClr val="bg1"/>
                      </a:solidFill>
                      <a:latin typeface="Century Gothic" pitchFamily="34" charset="0"/>
                      <a:cs typeface="Arial" pitchFamily="34" charset="0"/>
                    </a:rPr>
                    <a:t>2020</a:t>
                  </a:r>
                </a:p>
                <a:p>
                  <a:pPr algn="l"/>
                  <a:r>
                    <a:rPr lang="en-US" sz="1400" b="1" baseline="0">
                      <a:solidFill>
                        <a:schemeClr val="bg1"/>
                      </a:solidFill>
                      <a:latin typeface="Century Gothic" pitchFamily="34" charset="0"/>
                      <a:cs typeface="Arial" pitchFamily="34" charset="0"/>
                    </a:rPr>
                    <a:t>2019</a:t>
                  </a:r>
                </a:p>
                <a:p>
                  <a:pPr algn="l"/>
                  <a:r>
                    <a:rPr lang="en-US" sz="1400" b="1" baseline="0">
                      <a:solidFill>
                        <a:schemeClr val="bg1"/>
                      </a:solidFill>
                      <a:latin typeface="Century Gothic" pitchFamily="34" charset="0"/>
                      <a:cs typeface="Arial" pitchFamily="34" charset="0"/>
                    </a:rPr>
                    <a:t>2018</a:t>
                  </a:r>
                </a:p>
                <a:p>
                  <a:pPr algn="l"/>
                  <a:r>
                    <a:rPr lang="en-US" sz="1400" b="1" baseline="0">
                      <a:solidFill>
                        <a:schemeClr val="bg1"/>
                      </a:solidFill>
                      <a:latin typeface="Century Gothic" pitchFamily="34" charset="0"/>
                      <a:cs typeface="Arial" pitchFamily="34" charset="0"/>
                    </a:rPr>
                    <a:t>2017</a:t>
                  </a:r>
                </a:p>
                <a:p>
                  <a:pPr algn="l"/>
                  <a:r>
                    <a:rPr lang="en-US" sz="1400" b="1" baseline="0">
                      <a:solidFill>
                        <a:schemeClr val="bg1"/>
                      </a:solidFill>
                      <a:latin typeface="Century Gothic" pitchFamily="34" charset="0"/>
                      <a:cs typeface="Arial" pitchFamily="34" charset="0"/>
                    </a:rPr>
                    <a:t>2016</a:t>
                  </a:r>
                  <a:endParaRPr lang="en-US" sz="1400" b="1">
                    <a:solidFill>
                      <a:schemeClr val="bg1"/>
                    </a:solidFill>
                    <a:latin typeface="Century Gothic" pitchFamily="34" charset="0"/>
                    <a:cs typeface="Arial" pitchFamily="34" charset="0"/>
                  </a:endParaRPr>
                </a:p>
              </xdr:txBody>
            </xdr:sp>
          </xdr:grpSp>
          <xdr:sp macro="" textlink="">
            <xdr:nvSpPr>
              <xdr:cNvPr id="16" name="TextBox 70">
                <a:extLst>
                  <a:ext uri="{FF2B5EF4-FFF2-40B4-BE49-F238E27FC236}">
                    <a16:creationId xmlns:a16="http://schemas.microsoft.com/office/drawing/2014/main" id="{ACE1BE89-366F-40F1-9E87-5D2782FBC340}"/>
                  </a:ext>
                </a:extLst>
              </xdr:cNvPr>
              <xdr:cNvSpPr txBox="1"/>
            </xdr:nvSpPr>
            <xdr:spPr>
              <a:xfrm>
                <a:off x="13543742" y="8156061"/>
                <a:ext cx="1021394" cy="283625"/>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200" b="0" i="0" u="none" strike="noStrike" kern="1200">
                    <a:solidFill>
                      <a:schemeClr val="bg1"/>
                    </a:solidFill>
                    <a:latin typeface="Century Gothic" pitchFamily="34" charset="0"/>
                    <a:ea typeface="+mn-ea"/>
                    <a:cs typeface="Arial" pitchFamily="34" charset="0"/>
                  </a:rPr>
                  <a:t>%</a:t>
                </a:r>
                <a:endParaRPr lang="es-EC" sz="1200">
                  <a:solidFill>
                    <a:schemeClr val="bg1"/>
                  </a:solidFill>
                  <a:latin typeface="Century Gothic" pitchFamily="34" charset="0"/>
                  <a:cs typeface="Arial" pitchFamily="34" charset="0"/>
                </a:endParaRPr>
              </a:p>
            </xdr:txBody>
          </xdr:sp>
        </xdr:grpSp>
        <xdr:sp macro="" textlink="">
          <xdr:nvSpPr>
            <xdr:cNvPr id="11" name="TextBox 79">
              <a:extLst>
                <a:ext uri="{FF2B5EF4-FFF2-40B4-BE49-F238E27FC236}">
                  <a16:creationId xmlns:a16="http://schemas.microsoft.com/office/drawing/2014/main" id="{0BD1CD33-CA8F-4FD4-87AA-F638099C1D57}"/>
                </a:ext>
              </a:extLst>
            </xdr:cNvPr>
            <xdr:cNvSpPr txBox="1"/>
          </xdr:nvSpPr>
          <xdr:spPr>
            <a:xfrm>
              <a:off x="6892622" y="5983838"/>
              <a:ext cx="1815665" cy="1882240"/>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a:solidFill>
                    <a:schemeClr val="bg1"/>
                  </a:solidFill>
                  <a:latin typeface="Century Gothic" pitchFamily="34" charset="0"/>
                  <a:cs typeface="Arial" pitchFamily="34" charset="0"/>
                </a:rPr>
                <a:t>302</a:t>
              </a:r>
            </a:p>
            <a:p>
              <a:pPr algn="ctr"/>
              <a:r>
                <a:rPr lang="en-US" sz="1400" b="1">
                  <a:solidFill>
                    <a:schemeClr val="bg1"/>
                  </a:solidFill>
                  <a:latin typeface="Century Gothic" pitchFamily="34" charset="0"/>
                  <a:cs typeface="Arial" pitchFamily="34" charset="0"/>
                </a:rPr>
                <a:t>500</a:t>
              </a:r>
            </a:p>
            <a:p>
              <a:pPr algn="ctr"/>
              <a:r>
                <a:rPr lang="en-US" sz="1400" b="1" u="none">
                  <a:solidFill>
                    <a:schemeClr val="bg1"/>
                  </a:solidFill>
                  <a:latin typeface="Century Gothic" pitchFamily="34" charset="0"/>
                  <a:cs typeface="Arial" pitchFamily="34" charset="0"/>
                </a:rPr>
                <a:t>316</a:t>
              </a:r>
            </a:p>
            <a:p>
              <a:pPr algn="ctr"/>
              <a:r>
                <a:rPr lang="en-US" sz="1400" b="1" u="none">
                  <a:solidFill>
                    <a:schemeClr val="bg1"/>
                  </a:solidFill>
                  <a:latin typeface="Century Gothic" pitchFamily="34" charset="0"/>
                  <a:cs typeface="Arial" pitchFamily="34" charset="0"/>
                </a:rPr>
                <a:t>221</a:t>
              </a:r>
            </a:p>
            <a:p>
              <a:pPr algn="ctr"/>
              <a:r>
                <a:rPr lang="en-US" sz="1400" b="1" u="none">
                  <a:solidFill>
                    <a:schemeClr val="bg1"/>
                  </a:solidFill>
                  <a:latin typeface="Century Gothic" pitchFamily="34" charset="0"/>
                  <a:cs typeface="Arial" pitchFamily="34" charset="0"/>
                </a:rPr>
                <a:t>351</a:t>
              </a:r>
            </a:p>
            <a:p>
              <a:pPr algn="ctr"/>
              <a:r>
                <a:rPr lang="en-US" sz="1400" b="1" u="none">
                  <a:solidFill>
                    <a:schemeClr val="bg1"/>
                  </a:solidFill>
                  <a:latin typeface="Century Gothic" pitchFamily="34" charset="0"/>
                  <a:cs typeface="Arial" pitchFamily="34" charset="0"/>
                </a:rPr>
                <a:t>369</a:t>
              </a:r>
            </a:p>
            <a:p>
              <a:pPr algn="ctr"/>
              <a:r>
                <a:rPr lang="en-US" sz="1400" b="1" u="none">
                  <a:solidFill>
                    <a:schemeClr val="bg1"/>
                  </a:solidFill>
                  <a:latin typeface="Century Gothic" pitchFamily="34" charset="0"/>
                  <a:cs typeface="Arial" pitchFamily="34" charset="0"/>
                </a:rPr>
                <a:t>291</a:t>
              </a:r>
            </a:p>
            <a:p>
              <a:pPr algn="ctr"/>
              <a:r>
                <a:rPr lang="en-US" sz="1400" b="1" u="none">
                  <a:solidFill>
                    <a:schemeClr val="bg1"/>
                  </a:solidFill>
                  <a:latin typeface="Century Gothic" pitchFamily="34" charset="0"/>
                  <a:cs typeface="Arial" pitchFamily="34" charset="0"/>
                </a:rPr>
                <a:t>203</a:t>
              </a:r>
            </a:p>
          </xdr:txBody>
        </xdr:sp>
        <xdr:sp macro="" textlink="">
          <xdr:nvSpPr>
            <xdr:cNvPr id="12" name="TextBox 79">
              <a:extLst>
                <a:ext uri="{FF2B5EF4-FFF2-40B4-BE49-F238E27FC236}">
                  <a16:creationId xmlns:a16="http://schemas.microsoft.com/office/drawing/2014/main" id="{6A9F67F8-B02E-451A-B180-5C31839DD889}"/>
                </a:ext>
              </a:extLst>
            </xdr:cNvPr>
            <xdr:cNvSpPr txBox="1"/>
          </xdr:nvSpPr>
          <xdr:spPr>
            <a:xfrm>
              <a:off x="8162529" y="5985150"/>
              <a:ext cx="1815665" cy="1849452"/>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a:solidFill>
                    <a:schemeClr val="bg1"/>
                  </a:solidFill>
                  <a:latin typeface="Century Gothic" pitchFamily="34" charset="0"/>
                  <a:cs typeface="Arial" pitchFamily="34" charset="0"/>
                </a:rPr>
                <a:t>289</a:t>
              </a:r>
            </a:p>
            <a:p>
              <a:pPr algn="ctr"/>
              <a:r>
                <a:rPr lang="en-US" sz="1400" b="1">
                  <a:solidFill>
                    <a:schemeClr val="bg1"/>
                  </a:solidFill>
                  <a:latin typeface="Century Gothic" pitchFamily="34" charset="0"/>
                  <a:cs typeface="Arial" pitchFamily="34" charset="0"/>
                </a:rPr>
                <a:t>376</a:t>
              </a:r>
            </a:p>
            <a:p>
              <a:pPr algn="ctr"/>
              <a:r>
                <a:rPr lang="en-US" sz="1400" b="1" u="none">
                  <a:solidFill>
                    <a:schemeClr val="bg1"/>
                  </a:solidFill>
                  <a:latin typeface="Century Gothic" pitchFamily="34" charset="0"/>
                  <a:cs typeface="Arial" pitchFamily="34" charset="0"/>
                </a:rPr>
                <a:t>319</a:t>
              </a:r>
            </a:p>
            <a:p>
              <a:pPr algn="ctr"/>
              <a:r>
                <a:rPr lang="en-US" sz="1400" b="1" u="none">
                  <a:solidFill>
                    <a:schemeClr val="bg1"/>
                  </a:solidFill>
                  <a:latin typeface="Century Gothic" pitchFamily="34" charset="0"/>
                  <a:cs typeface="Arial" pitchFamily="34" charset="0"/>
                </a:rPr>
                <a:t>241</a:t>
              </a:r>
            </a:p>
            <a:p>
              <a:pPr algn="ctr"/>
              <a:r>
                <a:rPr lang="en-US" sz="1400" b="1" u="none">
                  <a:solidFill>
                    <a:schemeClr val="bg1"/>
                  </a:solidFill>
                  <a:latin typeface="Century Gothic" pitchFamily="34" charset="0"/>
                  <a:cs typeface="Arial" pitchFamily="34" charset="0"/>
                </a:rPr>
                <a:t>269</a:t>
              </a:r>
            </a:p>
            <a:p>
              <a:pPr algn="ctr"/>
              <a:r>
                <a:rPr lang="en-US" sz="1400" b="1" u="none">
                  <a:solidFill>
                    <a:schemeClr val="bg1"/>
                  </a:solidFill>
                  <a:latin typeface="Century Gothic" pitchFamily="34" charset="0"/>
                  <a:cs typeface="Arial" pitchFamily="34" charset="0"/>
                </a:rPr>
                <a:t>295</a:t>
              </a:r>
            </a:p>
            <a:p>
              <a:pPr algn="ctr"/>
              <a:r>
                <a:rPr lang="en-US" sz="1400" b="1" u="none">
                  <a:solidFill>
                    <a:schemeClr val="bg1"/>
                  </a:solidFill>
                  <a:latin typeface="Century Gothic" pitchFamily="34" charset="0"/>
                  <a:cs typeface="Arial" pitchFamily="34" charset="0"/>
                </a:rPr>
                <a:t>311</a:t>
              </a:r>
            </a:p>
            <a:p>
              <a:pPr algn="ctr"/>
              <a:r>
                <a:rPr lang="en-US" sz="1400" b="1" u="none">
                  <a:solidFill>
                    <a:schemeClr val="bg1"/>
                  </a:solidFill>
                  <a:latin typeface="Century Gothic" pitchFamily="34" charset="0"/>
                  <a:cs typeface="Arial" pitchFamily="34" charset="0"/>
                </a:rPr>
                <a:t>272</a:t>
              </a:r>
            </a:p>
          </xdr:txBody>
        </xdr:sp>
        <xdr:sp macro="" textlink="">
          <xdr:nvSpPr>
            <xdr:cNvPr id="13" name="TextBox 79">
              <a:extLst>
                <a:ext uri="{FF2B5EF4-FFF2-40B4-BE49-F238E27FC236}">
                  <a16:creationId xmlns:a16="http://schemas.microsoft.com/office/drawing/2014/main" id="{272EC0C8-85AD-4F3D-98A7-6642025C6920}"/>
                </a:ext>
              </a:extLst>
            </xdr:cNvPr>
            <xdr:cNvSpPr txBox="1"/>
          </xdr:nvSpPr>
          <xdr:spPr>
            <a:xfrm>
              <a:off x="9550264" y="5986463"/>
              <a:ext cx="1815665" cy="1848138"/>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a:solidFill>
                    <a:schemeClr val="bg1"/>
                  </a:solidFill>
                  <a:latin typeface="Century Gothic" pitchFamily="34" charset="0"/>
                  <a:cs typeface="Arial" pitchFamily="34" charset="0"/>
                </a:rPr>
                <a:t>317</a:t>
              </a:r>
            </a:p>
            <a:p>
              <a:pPr algn="ctr"/>
              <a:r>
                <a:rPr lang="en-US" sz="1400" b="1">
                  <a:solidFill>
                    <a:schemeClr val="bg1"/>
                  </a:solidFill>
                  <a:latin typeface="Century Gothic" pitchFamily="34" charset="0"/>
                  <a:cs typeface="Arial" pitchFamily="34" charset="0"/>
                </a:rPr>
                <a:t>540</a:t>
              </a:r>
            </a:p>
            <a:p>
              <a:pPr algn="ctr"/>
              <a:r>
                <a:rPr lang="en-US" sz="1400" b="1" u="none">
                  <a:solidFill>
                    <a:schemeClr val="bg1"/>
                  </a:solidFill>
                  <a:latin typeface="Century Gothic" pitchFamily="34" charset="0"/>
                  <a:cs typeface="Arial" pitchFamily="34" charset="0"/>
                </a:rPr>
                <a:t>381</a:t>
              </a:r>
            </a:p>
            <a:p>
              <a:pPr algn="ctr"/>
              <a:r>
                <a:rPr lang="en-US" sz="1400" b="1" u="none">
                  <a:solidFill>
                    <a:schemeClr val="bg1"/>
                  </a:solidFill>
                  <a:latin typeface="Century Gothic" pitchFamily="34" charset="0"/>
                  <a:cs typeface="Arial" pitchFamily="34" charset="0"/>
                </a:rPr>
                <a:t>226</a:t>
              </a:r>
            </a:p>
            <a:p>
              <a:pPr algn="ctr"/>
              <a:r>
                <a:rPr lang="en-US" sz="1400" b="1" u="none">
                  <a:solidFill>
                    <a:schemeClr val="bg1"/>
                  </a:solidFill>
                  <a:latin typeface="Century Gothic" pitchFamily="34" charset="0"/>
                  <a:cs typeface="Arial" pitchFamily="34" charset="0"/>
                </a:rPr>
                <a:t>341</a:t>
              </a:r>
            </a:p>
            <a:p>
              <a:pPr algn="ctr"/>
              <a:r>
                <a:rPr lang="en-US" sz="1400" b="1" u="none">
                  <a:solidFill>
                    <a:schemeClr val="bg1"/>
                  </a:solidFill>
                  <a:latin typeface="Century Gothic" pitchFamily="34" charset="0"/>
                  <a:cs typeface="Arial" pitchFamily="34" charset="0"/>
                </a:rPr>
                <a:t>389</a:t>
              </a:r>
            </a:p>
            <a:p>
              <a:pPr algn="ctr"/>
              <a:r>
                <a:rPr lang="en-US" sz="1400" b="1" u="none">
                  <a:solidFill>
                    <a:schemeClr val="bg1"/>
                  </a:solidFill>
                  <a:latin typeface="Century Gothic" pitchFamily="34" charset="0"/>
                  <a:cs typeface="Arial" pitchFamily="34" charset="0"/>
                </a:rPr>
                <a:t>297</a:t>
              </a:r>
            </a:p>
            <a:p>
              <a:pPr algn="ctr"/>
              <a:r>
                <a:rPr lang="en-US" sz="1400" b="1" u="none">
                  <a:solidFill>
                    <a:schemeClr val="bg1"/>
                  </a:solidFill>
                  <a:latin typeface="Century Gothic" pitchFamily="34" charset="0"/>
                  <a:cs typeface="Arial" pitchFamily="34" charset="0"/>
                </a:rPr>
                <a:t>198</a:t>
              </a:r>
            </a:p>
          </xdr:txBody>
        </xdr:sp>
        <xdr:sp macro="" textlink="">
          <xdr:nvSpPr>
            <xdr:cNvPr id="14" name="TextBox 79">
              <a:extLst>
                <a:ext uri="{FF2B5EF4-FFF2-40B4-BE49-F238E27FC236}">
                  <a16:creationId xmlns:a16="http://schemas.microsoft.com/office/drawing/2014/main" id="{9DE1371D-56ED-4E01-8618-072B5F9F16BB}"/>
                </a:ext>
              </a:extLst>
            </xdr:cNvPr>
            <xdr:cNvSpPr txBox="1"/>
          </xdr:nvSpPr>
          <xdr:spPr>
            <a:xfrm>
              <a:off x="12423388" y="5987777"/>
              <a:ext cx="982151" cy="1908759"/>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a:solidFill>
                    <a:schemeClr val="bg1"/>
                  </a:solidFill>
                  <a:latin typeface="Century Gothic" pitchFamily="34" charset="0"/>
                  <a:cs typeface="Arial" pitchFamily="34" charset="0"/>
                </a:rPr>
                <a:t>-5%</a:t>
              </a:r>
            </a:p>
            <a:p>
              <a:pPr algn="ctr"/>
              <a:r>
                <a:rPr lang="en-US" sz="1400" b="1">
                  <a:solidFill>
                    <a:schemeClr val="bg1"/>
                  </a:solidFill>
                  <a:latin typeface="Century Gothic" pitchFamily="34" charset="0"/>
                  <a:cs typeface="Arial" pitchFamily="34" charset="0"/>
                </a:rPr>
                <a:t>-7%</a:t>
              </a:r>
            </a:p>
            <a:p>
              <a:pPr algn="ctr"/>
              <a:r>
                <a:rPr lang="en-US" sz="1400" b="1" u="none">
                  <a:solidFill>
                    <a:schemeClr val="bg1"/>
                  </a:solidFill>
                  <a:latin typeface="Century Gothic" pitchFamily="34" charset="0"/>
                  <a:cs typeface="Arial" pitchFamily="34" charset="0"/>
                </a:rPr>
                <a:t>-17%</a:t>
              </a:r>
            </a:p>
            <a:p>
              <a:pPr algn="ctr"/>
              <a:r>
                <a:rPr lang="en-US" sz="1400" b="1" u="none">
                  <a:solidFill>
                    <a:schemeClr val="bg1"/>
                  </a:solidFill>
                  <a:latin typeface="Century Gothic" pitchFamily="34" charset="0"/>
                  <a:cs typeface="Arial" pitchFamily="34" charset="0"/>
                </a:rPr>
                <a:t>-2%</a:t>
              </a:r>
            </a:p>
            <a:p>
              <a:pPr algn="ctr"/>
              <a:r>
                <a:rPr lang="en-US" sz="1400" b="1" u="none">
                  <a:solidFill>
                    <a:schemeClr val="bg1"/>
                  </a:solidFill>
                  <a:latin typeface="Century Gothic" pitchFamily="34" charset="0"/>
                  <a:cs typeface="Arial" pitchFamily="34" charset="0"/>
                </a:rPr>
                <a:t>3%</a:t>
              </a:r>
            </a:p>
            <a:p>
              <a:pPr algn="ctr"/>
              <a:r>
                <a:rPr lang="en-US" sz="1400" b="1" u="none">
                  <a:solidFill>
                    <a:schemeClr val="bg1"/>
                  </a:solidFill>
                  <a:latin typeface="Century Gothic" pitchFamily="34" charset="0"/>
                  <a:cs typeface="Arial" pitchFamily="34" charset="0"/>
                </a:rPr>
                <a:t>-5%</a:t>
              </a:r>
            </a:p>
            <a:p>
              <a:pPr algn="ctr"/>
              <a:r>
                <a:rPr lang="en-US" sz="1400" b="1" u="none">
                  <a:solidFill>
                    <a:schemeClr val="bg1"/>
                  </a:solidFill>
                  <a:latin typeface="Century Gothic" pitchFamily="34" charset="0"/>
                  <a:cs typeface="Arial" pitchFamily="34" charset="0"/>
                </a:rPr>
                <a:t>-2%</a:t>
              </a:r>
            </a:p>
            <a:p>
              <a:pPr algn="ctr"/>
              <a:r>
                <a:rPr lang="en-US" sz="1400" b="1" u="none">
                  <a:solidFill>
                    <a:schemeClr val="bg1"/>
                  </a:solidFill>
                  <a:latin typeface="Century Gothic" pitchFamily="34" charset="0"/>
                  <a:cs typeface="Arial" pitchFamily="34" charset="0"/>
                </a:rPr>
                <a:t>2%</a:t>
              </a:r>
            </a:p>
          </xdr:txBody>
        </xdr:sp>
      </xdr:grpSp>
      <xdr:sp macro="" textlink="">
        <xdr:nvSpPr>
          <xdr:cNvPr id="8" name="TextBox 69">
            <a:extLst>
              <a:ext uri="{FF2B5EF4-FFF2-40B4-BE49-F238E27FC236}">
                <a16:creationId xmlns:a16="http://schemas.microsoft.com/office/drawing/2014/main" id="{081A2D35-735A-4031-8C50-6F0549B3A296}"/>
              </a:ext>
            </a:extLst>
          </xdr:cNvPr>
          <xdr:cNvSpPr txBox="1"/>
        </xdr:nvSpPr>
        <xdr:spPr>
          <a:xfrm>
            <a:off x="8942275" y="6706638"/>
            <a:ext cx="1185765" cy="469744"/>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aseline="0">
                <a:solidFill>
                  <a:schemeClr val="bg1"/>
                </a:solidFill>
                <a:latin typeface="Century Gothic" pitchFamily="34" charset="0"/>
                <a:cs typeface="Arial" pitchFamily="34" charset="0"/>
              </a:rPr>
              <a:t>Diferencial</a:t>
            </a:r>
          </a:p>
          <a:p>
            <a:pPr algn="ctr"/>
            <a:r>
              <a:rPr lang="en-US" sz="1200" baseline="0">
                <a:solidFill>
                  <a:schemeClr val="bg1"/>
                </a:solidFill>
                <a:latin typeface="Century Gothic" pitchFamily="34" charset="0"/>
                <a:cs typeface="Arial" pitchFamily="34" charset="0"/>
              </a:rPr>
              <a:t>A-C</a:t>
            </a:r>
            <a:endParaRPr lang="en-US" sz="1200">
              <a:solidFill>
                <a:schemeClr val="bg1"/>
              </a:solidFill>
              <a:latin typeface="Century Gothic" pitchFamily="34" charset="0"/>
              <a:cs typeface="Arial" pitchFamily="34" charset="0"/>
            </a:endParaRPr>
          </a:p>
        </xdr:txBody>
      </xdr:sp>
      <xdr:sp macro="" textlink="">
        <xdr:nvSpPr>
          <xdr:cNvPr id="9" name="TextBox 79">
            <a:extLst>
              <a:ext uri="{FF2B5EF4-FFF2-40B4-BE49-F238E27FC236}">
                <a16:creationId xmlns:a16="http://schemas.microsoft.com/office/drawing/2014/main" id="{C209E847-5610-41DD-A907-965345CDE22A}"/>
              </a:ext>
            </a:extLst>
          </xdr:cNvPr>
          <xdr:cNvSpPr txBox="1"/>
        </xdr:nvSpPr>
        <xdr:spPr>
          <a:xfrm>
            <a:off x="8570800" y="7220988"/>
            <a:ext cx="1884110" cy="1597891"/>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u="none">
                <a:solidFill>
                  <a:schemeClr val="bg1"/>
                </a:solidFill>
                <a:latin typeface="Century Gothic" pitchFamily="34" charset="0"/>
                <a:cs typeface="Arial" pitchFamily="34" charset="0"/>
              </a:rPr>
              <a:t>-15</a:t>
            </a:r>
          </a:p>
          <a:p>
            <a:pPr algn="ctr"/>
            <a:r>
              <a:rPr lang="en-US" sz="1400" b="1" u="none">
                <a:solidFill>
                  <a:schemeClr val="bg1"/>
                </a:solidFill>
                <a:latin typeface="Century Gothic" pitchFamily="34" charset="0"/>
                <a:cs typeface="Arial" pitchFamily="34" charset="0"/>
              </a:rPr>
              <a:t>-40</a:t>
            </a:r>
          </a:p>
          <a:p>
            <a:pPr algn="ctr"/>
            <a:r>
              <a:rPr lang="en-US" sz="1400" b="1" u="none">
                <a:solidFill>
                  <a:schemeClr val="bg1"/>
                </a:solidFill>
                <a:latin typeface="Century Gothic" pitchFamily="34" charset="0"/>
                <a:cs typeface="Arial" pitchFamily="34" charset="0"/>
              </a:rPr>
              <a:t>-66</a:t>
            </a:r>
          </a:p>
          <a:p>
            <a:pPr algn="ctr"/>
            <a:r>
              <a:rPr lang="en-US" sz="1400" b="1" u="none">
                <a:solidFill>
                  <a:schemeClr val="bg1"/>
                </a:solidFill>
                <a:latin typeface="Century Gothic" pitchFamily="34" charset="0"/>
                <a:cs typeface="Arial" pitchFamily="34" charset="0"/>
              </a:rPr>
              <a:t>-5</a:t>
            </a:r>
          </a:p>
          <a:p>
            <a:pPr algn="ctr"/>
            <a:r>
              <a:rPr lang="en-US" sz="1400" b="1" u="none">
                <a:solidFill>
                  <a:schemeClr val="bg1"/>
                </a:solidFill>
                <a:latin typeface="Century Gothic" pitchFamily="34" charset="0"/>
                <a:cs typeface="Arial" pitchFamily="34" charset="0"/>
              </a:rPr>
              <a:t>10</a:t>
            </a:r>
          </a:p>
          <a:p>
            <a:pPr algn="ctr"/>
            <a:r>
              <a:rPr lang="en-US" sz="1400" b="1" u="none">
                <a:solidFill>
                  <a:schemeClr val="bg1"/>
                </a:solidFill>
                <a:latin typeface="Century Gothic" pitchFamily="34" charset="0"/>
                <a:cs typeface="Arial" pitchFamily="34" charset="0"/>
              </a:rPr>
              <a:t>-19</a:t>
            </a:r>
          </a:p>
          <a:p>
            <a:pPr algn="ctr"/>
            <a:r>
              <a:rPr lang="en-US" sz="1400" b="1" u="none">
                <a:solidFill>
                  <a:schemeClr val="bg1"/>
                </a:solidFill>
                <a:latin typeface="Century Gothic" pitchFamily="34" charset="0"/>
                <a:cs typeface="Arial" pitchFamily="34" charset="0"/>
              </a:rPr>
              <a:t>-6</a:t>
            </a:r>
          </a:p>
          <a:p>
            <a:pPr algn="ctr"/>
            <a:r>
              <a:rPr lang="en-US" sz="1400" b="1" u="none">
                <a:solidFill>
                  <a:schemeClr val="bg1"/>
                </a:solidFill>
                <a:latin typeface="Century Gothic" pitchFamily="34" charset="0"/>
                <a:cs typeface="Arial" pitchFamily="34" charset="0"/>
              </a:rPr>
              <a:t>5</a:t>
            </a:r>
          </a:p>
        </xdr:txBody>
      </xdr:sp>
    </xdr:grpSp>
    <xdr:clientData/>
  </xdr:twoCellAnchor>
  <xdr:twoCellAnchor>
    <xdr:from>
      <xdr:col>3</xdr:col>
      <xdr:colOff>204113</xdr:colOff>
      <xdr:row>86</xdr:row>
      <xdr:rowOff>18147</xdr:rowOff>
    </xdr:from>
    <xdr:to>
      <xdr:col>13</xdr:col>
      <xdr:colOff>392556</xdr:colOff>
      <xdr:row>100</xdr:row>
      <xdr:rowOff>45356</xdr:rowOff>
    </xdr:to>
    <xdr:grpSp>
      <xdr:nvGrpSpPr>
        <xdr:cNvPr id="25" name="73 Grupo">
          <a:extLst>
            <a:ext uri="{FF2B5EF4-FFF2-40B4-BE49-F238E27FC236}">
              <a16:creationId xmlns:a16="http://schemas.microsoft.com/office/drawing/2014/main" id="{6CD2C7A9-D91A-431F-8678-5E5804E5CAC1}"/>
            </a:ext>
          </a:extLst>
        </xdr:cNvPr>
        <xdr:cNvGrpSpPr/>
      </xdr:nvGrpSpPr>
      <xdr:grpSpPr>
        <a:xfrm>
          <a:off x="3480713" y="16303176"/>
          <a:ext cx="8265643" cy="2618009"/>
          <a:chOff x="3401447" y="6630438"/>
          <a:chExt cx="8053371" cy="2265913"/>
        </a:xfrm>
      </xdr:grpSpPr>
      <xdr:grpSp>
        <xdr:nvGrpSpPr>
          <xdr:cNvPr id="26" name="20 Grupo">
            <a:extLst>
              <a:ext uri="{FF2B5EF4-FFF2-40B4-BE49-F238E27FC236}">
                <a16:creationId xmlns:a16="http://schemas.microsoft.com/office/drawing/2014/main" id="{48A685A9-5A44-4D0B-8BAD-3922FE78E1B7}"/>
              </a:ext>
            </a:extLst>
          </xdr:cNvPr>
          <xdr:cNvGrpSpPr/>
        </xdr:nvGrpSpPr>
        <xdr:grpSpPr>
          <a:xfrm>
            <a:off x="3401445" y="6630438"/>
            <a:ext cx="8053373" cy="2265913"/>
            <a:chOff x="5873201" y="5300384"/>
            <a:chExt cx="7745080" cy="2620779"/>
          </a:xfrm>
        </xdr:grpSpPr>
        <xdr:grpSp>
          <xdr:nvGrpSpPr>
            <xdr:cNvPr id="29" name="20 Grupo">
              <a:extLst>
                <a:ext uri="{FF2B5EF4-FFF2-40B4-BE49-F238E27FC236}">
                  <a16:creationId xmlns:a16="http://schemas.microsoft.com/office/drawing/2014/main" id="{7FF15C01-DF26-4790-A206-873373DF1544}"/>
                </a:ext>
              </a:extLst>
            </xdr:cNvPr>
            <xdr:cNvGrpSpPr/>
          </xdr:nvGrpSpPr>
          <xdr:grpSpPr>
            <a:xfrm>
              <a:off x="5873201" y="5300384"/>
              <a:ext cx="7745080" cy="2620779"/>
              <a:chOff x="6096711" y="8063182"/>
              <a:chExt cx="8758293" cy="2676694"/>
            </a:xfrm>
          </xdr:grpSpPr>
          <xdr:grpSp>
            <xdr:nvGrpSpPr>
              <xdr:cNvPr id="34" name="Group 3">
                <a:extLst>
                  <a:ext uri="{FF2B5EF4-FFF2-40B4-BE49-F238E27FC236}">
                    <a16:creationId xmlns:a16="http://schemas.microsoft.com/office/drawing/2014/main" id="{C1897EEC-0016-46B5-B490-79F5B0A800AA}"/>
                  </a:ext>
                </a:extLst>
              </xdr:cNvPr>
              <xdr:cNvGrpSpPr/>
            </xdr:nvGrpSpPr>
            <xdr:grpSpPr>
              <a:xfrm>
                <a:off x="6096711" y="8063182"/>
                <a:ext cx="8758293" cy="2676694"/>
                <a:chOff x="-253046" y="1175173"/>
                <a:chExt cx="11017734" cy="5401055"/>
              </a:xfrm>
            </xdr:grpSpPr>
            <xdr:sp macro="" textlink="">
              <xdr:nvSpPr>
                <xdr:cNvPr id="36" name="Rectangle 56">
                  <a:extLst>
                    <a:ext uri="{FF2B5EF4-FFF2-40B4-BE49-F238E27FC236}">
                      <a16:creationId xmlns:a16="http://schemas.microsoft.com/office/drawing/2014/main" id="{9EA4303D-6456-4DD1-B306-A91CB5E177F9}"/>
                    </a:ext>
                  </a:extLst>
                </xdr:cNvPr>
                <xdr:cNvSpPr/>
              </xdr:nvSpPr>
              <xdr:spPr>
                <a:xfrm>
                  <a:off x="-56060" y="1175173"/>
                  <a:ext cx="10820748" cy="540105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s-EC"/>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2400"/>
                </a:p>
              </xdr:txBody>
            </xdr:sp>
            <xdr:sp macro="" textlink="">
              <xdr:nvSpPr>
                <xdr:cNvPr id="37" name="Rectangle 63">
                  <a:extLst>
                    <a:ext uri="{FF2B5EF4-FFF2-40B4-BE49-F238E27FC236}">
                      <a16:creationId xmlns:a16="http://schemas.microsoft.com/office/drawing/2014/main" id="{054644AE-FE9C-413A-9601-75DADAB3E9DF}"/>
                    </a:ext>
                  </a:extLst>
                </xdr:cNvPr>
                <xdr:cNvSpPr/>
              </xdr:nvSpPr>
              <xdr:spPr>
                <a:xfrm>
                  <a:off x="-56071" y="1269283"/>
                  <a:ext cx="10805389" cy="1311058"/>
                </a:xfrm>
                <a:prstGeom prst="rect">
                  <a:avLst/>
                </a:prstGeom>
                <a:solidFill>
                  <a:schemeClr val="tx2">
                    <a:lumMod val="50000"/>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lIns="182880" rIns="182880" rtlCol="0" anchor="ctr"/>
                <a:lstStyle>
                  <a:defPPr>
                    <a:defRPr lang="es-EC"/>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endParaRPr lang="en-US" sz="1800">
                    <a:latin typeface="Arial" pitchFamily="34" charset="0"/>
                    <a:cs typeface="Arial" pitchFamily="34" charset="0"/>
                  </a:endParaRPr>
                </a:p>
              </xdr:txBody>
            </xdr:sp>
            <xdr:sp macro="" textlink="">
              <xdr:nvSpPr>
                <xdr:cNvPr id="38" name="TextBox 66">
                  <a:extLst>
                    <a:ext uri="{FF2B5EF4-FFF2-40B4-BE49-F238E27FC236}">
                      <a16:creationId xmlns:a16="http://schemas.microsoft.com/office/drawing/2014/main" id="{9415512A-74C0-4504-858A-9D87D5DE7262}"/>
                    </a:ext>
                  </a:extLst>
                </xdr:cNvPr>
                <xdr:cNvSpPr txBox="1"/>
              </xdr:nvSpPr>
              <xdr:spPr>
                <a:xfrm>
                  <a:off x="-253046" y="1335857"/>
                  <a:ext cx="2303187" cy="669888"/>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C" sz="1200">
                      <a:solidFill>
                        <a:schemeClr val="bg1"/>
                      </a:solidFill>
                      <a:latin typeface="Century Gothic" pitchFamily="34" charset="0"/>
                      <a:cs typeface="Arial" pitchFamily="34" charset="0"/>
                    </a:rPr>
                    <a:t>Periodo</a:t>
                  </a:r>
                </a:p>
              </xdr:txBody>
            </xdr:sp>
            <xdr:sp macro="" textlink="">
              <xdr:nvSpPr>
                <xdr:cNvPr id="39" name="TextBox 67">
                  <a:extLst>
                    <a:ext uri="{FF2B5EF4-FFF2-40B4-BE49-F238E27FC236}">
                      <a16:creationId xmlns:a16="http://schemas.microsoft.com/office/drawing/2014/main" id="{75FBCE80-9504-44AB-8ABF-E911676B1AFB}"/>
                    </a:ext>
                  </a:extLst>
                </xdr:cNvPr>
                <xdr:cNvSpPr txBox="1"/>
              </xdr:nvSpPr>
              <xdr:spPr>
                <a:xfrm>
                  <a:off x="1881921" y="1364799"/>
                  <a:ext cx="1222164" cy="1119687"/>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C" sz="1200">
                      <a:solidFill>
                        <a:schemeClr val="bg1"/>
                      </a:solidFill>
                      <a:latin typeface="Century Gothic" pitchFamily="34" charset="0"/>
                      <a:cs typeface="Arial" pitchFamily="34" charset="0"/>
                    </a:rPr>
                    <a:t>Fuel SNI</a:t>
                  </a:r>
                </a:p>
                <a:p>
                  <a:pPr algn="ctr"/>
                  <a:r>
                    <a:rPr lang="es-EC" sz="1200">
                      <a:solidFill>
                        <a:schemeClr val="bg1"/>
                      </a:solidFill>
                      <a:latin typeface="Century Gothic" pitchFamily="34" charset="0"/>
                      <a:cs typeface="Arial" pitchFamily="34" charset="0"/>
                    </a:rPr>
                    <a:t>A</a:t>
                  </a:r>
                </a:p>
              </xdr:txBody>
            </xdr:sp>
            <xdr:sp macro="" textlink="">
              <xdr:nvSpPr>
                <xdr:cNvPr id="40" name="TextBox 69">
                  <a:extLst>
                    <a:ext uri="{FF2B5EF4-FFF2-40B4-BE49-F238E27FC236}">
                      <a16:creationId xmlns:a16="http://schemas.microsoft.com/office/drawing/2014/main" id="{90EA8D0A-59C7-4FD2-AA67-D7BD0DDB75BE}"/>
                    </a:ext>
                  </a:extLst>
                </xdr:cNvPr>
                <xdr:cNvSpPr txBox="1"/>
              </xdr:nvSpPr>
              <xdr:spPr>
                <a:xfrm>
                  <a:off x="5173873" y="1373053"/>
                  <a:ext cx="2205550" cy="1119687"/>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bg1"/>
                      </a:solidFill>
                      <a:latin typeface="Century Gothic" pitchFamily="34" charset="0"/>
                      <a:cs typeface="Arial" pitchFamily="34" charset="0"/>
                    </a:rPr>
                    <a:t>PLATTS USGC HSFO</a:t>
                  </a:r>
                  <a:endParaRPr lang="en-US" sz="1200" baseline="0">
                    <a:solidFill>
                      <a:schemeClr val="bg1"/>
                    </a:solidFill>
                    <a:latin typeface="Century Gothic" pitchFamily="34" charset="0"/>
                    <a:cs typeface="Arial" pitchFamily="34" charset="0"/>
                  </a:endParaRPr>
                </a:p>
                <a:p>
                  <a:pPr algn="ctr"/>
                  <a:r>
                    <a:rPr lang="en-US" sz="1200" baseline="0">
                      <a:solidFill>
                        <a:schemeClr val="bg1"/>
                      </a:solidFill>
                      <a:latin typeface="Century Gothic" pitchFamily="34" charset="0"/>
                      <a:cs typeface="Arial" pitchFamily="34" charset="0"/>
                    </a:rPr>
                    <a:t>C</a:t>
                  </a:r>
                  <a:endParaRPr lang="en-US" sz="1200">
                    <a:solidFill>
                      <a:schemeClr val="bg1"/>
                    </a:solidFill>
                    <a:latin typeface="Century Gothic" pitchFamily="34" charset="0"/>
                    <a:cs typeface="Arial" pitchFamily="34" charset="0"/>
                  </a:endParaRPr>
                </a:p>
              </xdr:txBody>
            </xdr:sp>
            <xdr:sp macro="" textlink="">
              <xdr:nvSpPr>
                <xdr:cNvPr id="41" name="TextBox 70">
                  <a:extLst>
                    <a:ext uri="{FF2B5EF4-FFF2-40B4-BE49-F238E27FC236}">
                      <a16:creationId xmlns:a16="http://schemas.microsoft.com/office/drawing/2014/main" id="{8FEDDE08-982D-4D16-BD68-DF51948D37B0}"/>
                    </a:ext>
                  </a:extLst>
                </xdr:cNvPr>
                <xdr:cNvSpPr txBox="1"/>
              </xdr:nvSpPr>
              <xdr:spPr>
                <a:xfrm>
                  <a:off x="3340231" y="1370503"/>
                  <a:ext cx="1880577" cy="1119687"/>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C" sz="1200">
                      <a:solidFill>
                        <a:schemeClr val="bg1"/>
                      </a:solidFill>
                      <a:latin typeface="Century Gothic" pitchFamily="34" charset="0"/>
                      <a:cs typeface="Arial" pitchFamily="34" charset="0"/>
                    </a:rPr>
                    <a:t>Fuel</a:t>
                  </a:r>
                  <a:r>
                    <a:rPr lang="es-EC" sz="1200" baseline="0">
                      <a:solidFill>
                        <a:schemeClr val="bg1"/>
                      </a:solidFill>
                      <a:latin typeface="Century Gothic" pitchFamily="34" charset="0"/>
                      <a:cs typeface="Arial" pitchFamily="34" charset="0"/>
                    </a:rPr>
                    <a:t> S. Ind.</a:t>
                  </a:r>
                </a:p>
                <a:p>
                  <a:pPr algn="ctr"/>
                  <a:r>
                    <a:rPr lang="es-EC" sz="1200" baseline="0">
                      <a:solidFill>
                        <a:schemeClr val="bg1"/>
                      </a:solidFill>
                      <a:latin typeface="Century Gothic" pitchFamily="34" charset="0"/>
                      <a:cs typeface="Arial" pitchFamily="34" charset="0"/>
                    </a:rPr>
                    <a:t>B</a:t>
                  </a:r>
                  <a:endParaRPr lang="es-EC" sz="1200">
                    <a:solidFill>
                      <a:schemeClr val="bg1"/>
                    </a:solidFill>
                    <a:latin typeface="Century Gothic" pitchFamily="34" charset="0"/>
                    <a:cs typeface="Arial" pitchFamily="34" charset="0"/>
                  </a:endParaRPr>
                </a:p>
              </xdr:txBody>
            </xdr:sp>
            <xdr:sp macro="" textlink="">
              <xdr:nvSpPr>
                <xdr:cNvPr id="42" name="TextBox 76">
                  <a:extLst>
                    <a:ext uri="{FF2B5EF4-FFF2-40B4-BE49-F238E27FC236}">
                      <a16:creationId xmlns:a16="http://schemas.microsoft.com/office/drawing/2014/main" id="{A40C9444-66C6-4946-A84E-ABDA083BEC54}"/>
                    </a:ext>
                  </a:extLst>
                </xdr:cNvPr>
                <xdr:cNvSpPr txBox="1"/>
              </xdr:nvSpPr>
              <xdr:spPr>
                <a:xfrm>
                  <a:off x="858048" y="1828800"/>
                  <a:ext cx="184731" cy="369332"/>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solidFill>
                      <a:schemeClr val="bg1"/>
                    </a:solidFill>
                    <a:latin typeface="Arial" pitchFamily="34" charset="0"/>
                    <a:cs typeface="Arial" pitchFamily="34" charset="0"/>
                  </a:endParaRPr>
                </a:p>
              </xdr:txBody>
            </xdr:sp>
            <xdr:sp macro="" textlink="">
              <xdr:nvSpPr>
                <xdr:cNvPr id="43" name="TextBox 79">
                  <a:extLst>
                    <a:ext uri="{FF2B5EF4-FFF2-40B4-BE49-F238E27FC236}">
                      <a16:creationId xmlns:a16="http://schemas.microsoft.com/office/drawing/2014/main" id="{B1FE0D24-B049-40A6-81A1-5CEBFBB4EA68}"/>
                    </a:ext>
                  </a:extLst>
                </xdr:cNvPr>
                <xdr:cNvSpPr txBox="1"/>
              </xdr:nvSpPr>
              <xdr:spPr>
                <a:xfrm>
                  <a:off x="343569" y="2584821"/>
                  <a:ext cx="2628336" cy="3892921"/>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r>
                    <a:rPr lang="en-US" sz="1400" b="1">
                      <a:solidFill>
                        <a:schemeClr val="bg1"/>
                      </a:solidFill>
                      <a:latin typeface="Century Gothic" pitchFamily="34" charset="0"/>
                      <a:cs typeface="Arial" pitchFamily="34" charset="0"/>
                    </a:rPr>
                    <a:t>Promedio</a:t>
                  </a:r>
                </a:p>
                <a:p>
                  <a:pPr algn="l"/>
                  <a:r>
                    <a:rPr lang="en-US" sz="1400" b="1" baseline="0">
                      <a:solidFill>
                        <a:schemeClr val="bg1"/>
                      </a:solidFill>
                      <a:latin typeface="Century Gothic" pitchFamily="34" charset="0"/>
                      <a:cs typeface="Arial" pitchFamily="34" charset="0"/>
                    </a:rPr>
                    <a:t>2022*</a:t>
                  </a:r>
                </a:p>
                <a:p>
                  <a:pPr algn="l"/>
                  <a:r>
                    <a:rPr lang="en-US" sz="1400" b="1" baseline="0">
                      <a:solidFill>
                        <a:schemeClr val="bg1"/>
                      </a:solidFill>
                      <a:latin typeface="Century Gothic" pitchFamily="34" charset="0"/>
                      <a:cs typeface="Arial" pitchFamily="34" charset="0"/>
                    </a:rPr>
                    <a:t>2021</a:t>
                  </a:r>
                </a:p>
                <a:p>
                  <a:pPr algn="l"/>
                  <a:r>
                    <a:rPr lang="en-US" sz="1400" b="1" baseline="0">
                      <a:solidFill>
                        <a:schemeClr val="bg1"/>
                      </a:solidFill>
                      <a:latin typeface="Century Gothic" pitchFamily="34" charset="0"/>
                      <a:cs typeface="Arial" pitchFamily="34" charset="0"/>
                    </a:rPr>
                    <a:t>2020</a:t>
                  </a:r>
                </a:p>
                <a:p>
                  <a:pPr algn="l"/>
                  <a:r>
                    <a:rPr lang="en-US" sz="1400" b="1" baseline="0">
                      <a:solidFill>
                        <a:schemeClr val="bg1"/>
                      </a:solidFill>
                      <a:latin typeface="Century Gothic" pitchFamily="34" charset="0"/>
                      <a:cs typeface="Arial" pitchFamily="34" charset="0"/>
                    </a:rPr>
                    <a:t>2019</a:t>
                  </a:r>
                </a:p>
                <a:p>
                  <a:pPr algn="l"/>
                  <a:r>
                    <a:rPr lang="en-US" sz="1400" b="1" baseline="0">
                      <a:solidFill>
                        <a:schemeClr val="bg1"/>
                      </a:solidFill>
                      <a:latin typeface="Century Gothic" pitchFamily="34" charset="0"/>
                      <a:cs typeface="Arial" pitchFamily="34" charset="0"/>
                    </a:rPr>
                    <a:t>2018</a:t>
                  </a:r>
                </a:p>
                <a:p>
                  <a:pPr algn="l"/>
                  <a:r>
                    <a:rPr lang="en-US" sz="1400" b="1" baseline="0">
                      <a:solidFill>
                        <a:schemeClr val="bg1"/>
                      </a:solidFill>
                      <a:latin typeface="Century Gothic" pitchFamily="34" charset="0"/>
                      <a:cs typeface="Arial" pitchFamily="34" charset="0"/>
                    </a:rPr>
                    <a:t>2017</a:t>
                  </a:r>
                </a:p>
                <a:p>
                  <a:pPr algn="l"/>
                  <a:r>
                    <a:rPr lang="en-US" sz="1400" b="1" baseline="0">
                      <a:solidFill>
                        <a:schemeClr val="bg1"/>
                      </a:solidFill>
                      <a:latin typeface="Century Gothic" pitchFamily="34" charset="0"/>
                      <a:cs typeface="Arial" pitchFamily="34" charset="0"/>
                    </a:rPr>
                    <a:t>2016</a:t>
                  </a:r>
                  <a:endParaRPr lang="en-US" sz="1400" b="1">
                    <a:solidFill>
                      <a:schemeClr val="bg1"/>
                    </a:solidFill>
                    <a:latin typeface="Century Gothic" pitchFamily="34" charset="0"/>
                    <a:cs typeface="Arial" pitchFamily="34" charset="0"/>
                  </a:endParaRPr>
                </a:p>
              </xdr:txBody>
            </xdr:sp>
          </xdr:grpSp>
          <xdr:sp macro="" textlink="">
            <xdr:nvSpPr>
              <xdr:cNvPr id="35" name="TextBox 70">
                <a:extLst>
                  <a:ext uri="{FF2B5EF4-FFF2-40B4-BE49-F238E27FC236}">
                    <a16:creationId xmlns:a16="http://schemas.microsoft.com/office/drawing/2014/main" id="{8096EF67-9FDC-462F-AAEB-2B778A2F5ED3}"/>
                  </a:ext>
                </a:extLst>
              </xdr:cNvPr>
              <xdr:cNvSpPr txBox="1"/>
            </xdr:nvSpPr>
            <xdr:spPr>
              <a:xfrm>
                <a:off x="13543742" y="8156061"/>
                <a:ext cx="1021394" cy="283625"/>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200" b="0" i="0" u="none" strike="noStrike" kern="1200">
                    <a:solidFill>
                      <a:schemeClr val="bg1"/>
                    </a:solidFill>
                    <a:latin typeface="Century Gothic" pitchFamily="34" charset="0"/>
                    <a:ea typeface="+mn-ea"/>
                    <a:cs typeface="Arial" pitchFamily="34" charset="0"/>
                  </a:rPr>
                  <a:t>%</a:t>
                </a:r>
                <a:endParaRPr lang="es-EC" sz="1200">
                  <a:solidFill>
                    <a:schemeClr val="bg1"/>
                  </a:solidFill>
                  <a:latin typeface="Century Gothic" pitchFamily="34" charset="0"/>
                  <a:cs typeface="Arial" pitchFamily="34" charset="0"/>
                </a:endParaRPr>
              </a:p>
            </xdr:txBody>
          </xdr:sp>
        </xdr:grpSp>
        <xdr:sp macro="" textlink="">
          <xdr:nvSpPr>
            <xdr:cNvPr id="30" name="TextBox 79">
              <a:extLst>
                <a:ext uri="{FF2B5EF4-FFF2-40B4-BE49-F238E27FC236}">
                  <a16:creationId xmlns:a16="http://schemas.microsoft.com/office/drawing/2014/main" id="{15A0EFD3-41FF-47AF-9415-301EC1F7E26E}"/>
                </a:ext>
              </a:extLst>
            </xdr:cNvPr>
            <xdr:cNvSpPr txBox="1"/>
          </xdr:nvSpPr>
          <xdr:spPr>
            <a:xfrm>
              <a:off x="6892622" y="5983838"/>
              <a:ext cx="1815665" cy="1882240"/>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a:solidFill>
                    <a:schemeClr val="bg1"/>
                  </a:solidFill>
                  <a:latin typeface="Century Gothic" pitchFamily="34" charset="0"/>
                  <a:cs typeface="Arial" pitchFamily="34" charset="0"/>
                </a:rPr>
                <a:t>302</a:t>
              </a:r>
            </a:p>
            <a:p>
              <a:pPr algn="ctr"/>
              <a:r>
                <a:rPr lang="en-US" sz="1400" b="1">
                  <a:solidFill>
                    <a:schemeClr val="bg1"/>
                  </a:solidFill>
                  <a:latin typeface="Century Gothic" pitchFamily="34" charset="0"/>
                  <a:cs typeface="Arial" pitchFamily="34" charset="0"/>
                </a:rPr>
                <a:t>500</a:t>
              </a:r>
            </a:p>
            <a:p>
              <a:pPr algn="ctr"/>
              <a:r>
                <a:rPr lang="en-US" sz="1400" b="1" u="none">
                  <a:solidFill>
                    <a:schemeClr val="bg1"/>
                  </a:solidFill>
                  <a:latin typeface="Century Gothic" pitchFamily="34" charset="0"/>
                  <a:cs typeface="Arial" pitchFamily="34" charset="0"/>
                </a:rPr>
                <a:t>316</a:t>
              </a:r>
            </a:p>
            <a:p>
              <a:pPr algn="ctr"/>
              <a:r>
                <a:rPr lang="en-US" sz="1400" b="1" u="none">
                  <a:solidFill>
                    <a:schemeClr val="bg1"/>
                  </a:solidFill>
                  <a:latin typeface="Century Gothic" pitchFamily="34" charset="0"/>
                  <a:cs typeface="Arial" pitchFamily="34" charset="0"/>
                </a:rPr>
                <a:t>221</a:t>
              </a:r>
            </a:p>
            <a:p>
              <a:pPr algn="ctr"/>
              <a:r>
                <a:rPr lang="en-US" sz="1400" b="1" u="none">
                  <a:solidFill>
                    <a:schemeClr val="bg1"/>
                  </a:solidFill>
                  <a:latin typeface="Century Gothic" pitchFamily="34" charset="0"/>
                  <a:cs typeface="Arial" pitchFamily="34" charset="0"/>
                </a:rPr>
                <a:t>351</a:t>
              </a:r>
            </a:p>
            <a:p>
              <a:pPr algn="ctr"/>
              <a:r>
                <a:rPr lang="en-US" sz="1400" b="1" u="none">
                  <a:solidFill>
                    <a:schemeClr val="bg1"/>
                  </a:solidFill>
                  <a:latin typeface="Century Gothic" pitchFamily="34" charset="0"/>
                  <a:cs typeface="Arial" pitchFamily="34" charset="0"/>
                </a:rPr>
                <a:t>369</a:t>
              </a:r>
            </a:p>
            <a:p>
              <a:pPr algn="ctr"/>
              <a:r>
                <a:rPr lang="en-US" sz="1400" b="1" u="none">
                  <a:solidFill>
                    <a:schemeClr val="bg1"/>
                  </a:solidFill>
                  <a:latin typeface="Century Gothic" pitchFamily="34" charset="0"/>
                  <a:cs typeface="Arial" pitchFamily="34" charset="0"/>
                </a:rPr>
                <a:t>291</a:t>
              </a:r>
            </a:p>
            <a:p>
              <a:pPr algn="ctr"/>
              <a:r>
                <a:rPr lang="en-US" sz="1400" b="1" u="none">
                  <a:solidFill>
                    <a:schemeClr val="bg1"/>
                  </a:solidFill>
                  <a:latin typeface="Century Gothic" pitchFamily="34" charset="0"/>
                  <a:cs typeface="Arial" pitchFamily="34" charset="0"/>
                </a:rPr>
                <a:t>203</a:t>
              </a:r>
            </a:p>
          </xdr:txBody>
        </xdr:sp>
        <xdr:sp macro="" textlink="">
          <xdr:nvSpPr>
            <xdr:cNvPr id="31" name="TextBox 79">
              <a:extLst>
                <a:ext uri="{FF2B5EF4-FFF2-40B4-BE49-F238E27FC236}">
                  <a16:creationId xmlns:a16="http://schemas.microsoft.com/office/drawing/2014/main" id="{38C4C577-DAF4-4A87-A449-B9EECE0AAF64}"/>
                </a:ext>
              </a:extLst>
            </xdr:cNvPr>
            <xdr:cNvSpPr txBox="1"/>
          </xdr:nvSpPr>
          <xdr:spPr>
            <a:xfrm>
              <a:off x="8162529" y="5985150"/>
              <a:ext cx="1815665" cy="1849452"/>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a:solidFill>
                    <a:schemeClr val="bg1"/>
                  </a:solidFill>
                  <a:latin typeface="Century Gothic" pitchFamily="34" charset="0"/>
                  <a:cs typeface="Arial" pitchFamily="34" charset="0"/>
                </a:rPr>
                <a:t>289</a:t>
              </a:r>
            </a:p>
            <a:p>
              <a:pPr algn="ctr"/>
              <a:r>
                <a:rPr lang="en-US" sz="1400" b="1">
                  <a:solidFill>
                    <a:schemeClr val="bg1"/>
                  </a:solidFill>
                  <a:latin typeface="Century Gothic" pitchFamily="34" charset="0"/>
                  <a:cs typeface="Arial" pitchFamily="34" charset="0"/>
                </a:rPr>
                <a:t>376</a:t>
              </a:r>
            </a:p>
            <a:p>
              <a:pPr algn="ctr"/>
              <a:r>
                <a:rPr lang="en-US" sz="1400" b="1" u="none">
                  <a:solidFill>
                    <a:schemeClr val="bg1"/>
                  </a:solidFill>
                  <a:latin typeface="Century Gothic" pitchFamily="34" charset="0"/>
                  <a:cs typeface="Arial" pitchFamily="34" charset="0"/>
                </a:rPr>
                <a:t>319</a:t>
              </a:r>
            </a:p>
            <a:p>
              <a:pPr algn="ctr"/>
              <a:r>
                <a:rPr lang="en-US" sz="1400" b="1" u="none">
                  <a:solidFill>
                    <a:schemeClr val="bg1"/>
                  </a:solidFill>
                  <a:latin typeface="Century Gothic" pitchFamily="34" charset="0"/>
                  <a:cs typeface="Arial" pitchFamily="34" charset="0"/>
                </a:rPr>
                <a:t>241</a:t>
              </a:r>
            </a:p>
            <a:p>
              <a:pPr algn="ctr"/>
              <a:r>
                <a:rPr lang="en-US" sz="1400" b="1" u="none">
                  <a:solidFill>
                    <a:schemeClr val="bg1"/>
                  </a:solidFill>
                  <a:latin typeface="Century Gothic" pitchFamily="34" charset="0"/>
                  <a:cs typeface="Arial" pitchFamily="34" charset="0"/>
                </a:rPr>
                <a:t>269</a:t>
              </a:r>
            </a:p>
            <a:p>
              <a:pPr algn="ctr"/>
              <a:r>
                <a:rPr lang="en-US" sz="1400" b="1" u="none">
                  <a:solidFill>
                    <a:schemeClr val="bg1"/>
                  </a:solidFill>
                  <a:latin typeface="Century Gothic" pitchFamily="34" charset="0"/>
                  <a:cs typeface="Arial" pitchFamily="34" charset="0"/>
                </a:rPr>
                <a:t>295</a:t>
              </a:r>
            </a:p>
            <a:p>
              <a:pPr algn="ctr"/>
              <a:r>
                <a:rPr lang="en-US" sz="1400" b="1" u="none">
                  <a:solidFill>
                    <a:schemeClr val="bg1"/>
                  </a:solidFill>
                  <a:latin typeface="Century Gothic" pitchFamily="34" charset="0"/>
                  <a:cs typeface="Arial" pitchFamily="34" charset="0"/>
                </a:rPr>
                <a:t>311</a:t>
              </a:r>
            </a:p>
            <a:p>
              <a:pPr algn="ctr"/>
              <a:r>
                <a:rPr lang="en-US" sz="1400" b="1" u="none">
                  <a:solidFill>
                    <a:schemeClr val="bg1"/>
                  </a:solidFill>
                  <a:latin typeface="Century Gothic" pitchFamily="34" charset="0"/>
                  <a:cs typeface="Arial" pitchFamily="34" charset="0"/>
                </a:rPr>
                <a:t>272</a:t>
              </a:r>
            </a:p>
          </xdr:txBody>
        </xdr:sp>
        <xdr:sp macro="" textlink="">
          <xdr:nvSpPr>
            <xdr:cNvPr id="32" name="TextBox 79">
              <a:extLst>
                <a:ext uri="{FF2B5EF4-FFF2-40B4-BE49-F238E27FC236}">
                  <a16:creationId xmlns:a16="http://schemas.microsoft.com/office/drawing/2014/main" id="{4170B153-6787-49BC-86A4-698E57F2CD97}"/>
                </a:ext>
              </a:extLst>
            </xdr:cNvPr>
            <xdr:cNvSpPr txBox="1"/>
          </xdr:nvSpPr>
          <xdr:spPr>
            <a:xfrm>
              <a:off x="9550264" y="5986463"/>
              <a:ext cx="1815665" cy="1848138"/>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a:solidFill>
                    <a:schemeClr val="bg1"/>
                  </a:solidFill>
                  <a:latin typeface="Century Gothic" pitchFamily="34" charset="0"/>
                  <a:cs typeface="Arial" pitchFamily="34" charset="0"/>
                </a:rPr>
                <a:t>329</a:t>
              </a:r>
            </a:p>
            <a:p>
              <a:pPr algn="ctr"/>
              <a:r>
                <a:rPr lang="en-US" sz="1400" b="1">
                  <a:solidFill>
                    <a:schemeClr val="bg1"/>
                  </a:solidFill>
                  <a:latin typeface="Century Gothic" pitchFamily="34" charset="0"/>
                  <a:cs typeface="Arial" pitchFamily="34" charset="0"/>
                </a:rPr>
                <a:t>561</a:t>
              </a:r>
            </a:p>
            <a:p>
              <a:pPr algn="ctr"/>
              <a:r>
                <a:rPr lang="en-US" sz="1400" b="1" u="none">
                  <a:solidFill>
                    <a:schemeClr val="bg1"/>
                  </a:solidFill>
                  <a:latin typeface="Century Gothic" pitchFamily="34" charset="0"/>
                  <a:cs typeface="Arial" pitchFamily="34" charset="0"/>
                </a:rPr>
                <a:t>396</a:t>
              </a:r>
            </a:p>
            <a:p>
              <a:pPr algn="ctr"/>
              <a:r>
                <a:rPr lang="en-US" sz="1400" b="1" u="none">
                  <a:solidFill>
                    <a:schemeClr val="bg1"/>
                  </a:solidFill>
                  <a:latin typeface="Century Gothic" pitchFamily="34" charset="0"/>
                  <a:cs typeface="Arial" pitchFamily="34" charset="0"/>
                </a:rPr>
                <a:t>232</a:t>
              </a:r>
            </a:p>
            <a:p>
              <a:pPr algn="ctr"/>
              <a:r>
                <a:rPr lang="en-US" sz="1400" b="1" u="none">
                  <a:solidFill>
                    <a:schemeClr val="bg1"/>
                  </a:solidFill>
                  <a:latin typeface="Century Gothic" pitchFamily="34" charset="0"/>
                  <a:cs typeface="Arial" pitchFamily="34" charset="0"/>
                </a:rPr>
                <a:t>352</a:t>
              </a:r>
            </a:p>
            <a:p>
              <a:pPr algn="ctr"/>
              <a:r>
                <a:rPr lang="en-US" sz="1400" b="1" u="none">
                  <a:solidFill>
                    <a:schemeClr val="bg1"/>
                  </a:solidFill>
                  <a:latin typeface="Century Gothic" pitchFamily="34" charset="0"/>
                  <a:cs typeface="Arial" pitchFamily="34" charset="0"/>
                </a:rPr>
                <a:t>402</a:t>
              </a:r>
            </a:p>
            <a:p>
              <a:pPr algn="ctr"/>
              <a:r>
                <a:rPr lang="en-US" sz="1400" b="1" u="none">
                  <a:solidFill>
                    <a:schemeClr val="bg1"/>
                  </a:solidFill>
                  <a:latin typeface="Century Gothic" pitchFamily="34" charset="0"/>
                  <a:cs typeface="Arial" pitchFamily="34" charset="0"/>
                </a:rPr>
                <a:t>309</a:t>
              </a:r>
            </a:p>
            <a:p>
              <a:pPr algn="ctr"/>
              <a:r>
                <a:rPr lang="en-US" sz="1400" b="1" u="none">
                  <a:solidFill>
                    <a:schemeClr val="bg1"/>
                  </a:solidFill>
                  <a:latin typeface="Century Gothic" pitchFamily="34" charset="0"/>
                  <a:cs typeface="Arial" pitchFamily="34" charset="0"/>
                </a:rPr>
                <a:t>210</a:t>
              </a:r>
            </a:p>
          </xdr:txBody>
        </xdr:sp>
        <xdr:sp macro="" textlink="">
          <xdr:nvSpPr>
            <xdr:cNvPr id="33" name="TextBox 79">
              <a:extLst>
                <a:ext uri="{FF2B5EF4-FFF2-40B4-BE49-F238E27FC236}">
                  <a16:creationId xmlns:a16="http://schemas.microsoft.com/office/drawing/2014/main" id="{38BB40DD-C01A-45C9-9969-8F0B0970EDEA}"/>
                </a:ext>
              </a:extLst>
            </xdr:cNvPr>
            <xdr:cNvSpPr txBox="1"/>
          </xdr:nvSpPr>
          <xdr:spPr>
            <a:xfrm>
              <a:off x="12423388" y="5987777"/>
              <a:ext cx="982151" cy="1908759"/>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a:solidFill>
                    <a:schemeClr val="bg1"/>
                  </a:solidFill>
                  <a:latin typeface="Century Gothic" pitchFamily="34" charset="0"/>
                  <a:cs typeface="Arial" pitchFamily="34" charset="0"/>
                </a:rPr>
                <a:t>-8%</a:t>
              </a:r>
            </a:p>
            <a:p>
              <a:pPr algn="ctr"/>
              <a:r>
                <a:rPr lang="en-US" sz="1400" b="1">
                  <a:solidFill>
                    <a:schemeClr val="bg1"/>
                  </a:solidFill>
                  <a:latin typeface="Century Gothic" pitchFamily="34" charset="0"/>
                  <a:cs typeface="Arial" pitchFamily="34" charset="0"/>
                </a:rPr>
                <a:t>-11%</a:t>
              </a:r>
            </a:p>
            <a:p>
              <a:pPr algn="ctr"/>
              <a:r>
                <a:rPr lang="en-US" sz="1400" b="1" u="none">
                  <a:solidFill>
                    <a:schemeClr val="bg1"/>
                  </a:solidFill>
                  <a:latin typeface="Century Gothic" pitchFamily="34" charset="0"/>
                  <a:cs typeface="Arial" pitchFamily="34" charset="0"/>
                </a:rPr>
                <a:t>-20%</a:t>
              </a:r>
            </a:p>
            <a:p>
              <a:pPr algn="ctr"/>
              <a:r>
                <a:rPr lang="en-US" sz="1400" b="1" u="none">
                  <a:solidFill>
                    <a:schemeClr val="bg1"/>
                  </a:solidFill>
                  <a:latin typeface="Century Gothic" pitchFamily="34" charset="0"/>
                  <a:cs typeface="Arial" pitchFamily="34" charset="0"/>
                </a:rPr>
                <a:t>-5%</a:t>
              </a:r>
            </a:p>
            <a:p>
              <a:pPr algn="ctr"/>
              <a:r>
                <a:rPr lang="en-US" sz="1400" b="1" u="none">
                  <a:solidFill>
                    <a:schemeClr val="bg1"/>
                  </a:solidFill>
                  <a:latin typeface="Century Gothic" pitchFamily="34" charset="0"/>
                  <a:cs typeface="Arial" pitchFamily="34" charset="0"/>
                </a:rPr>
                <a:t>0%</a:t>
              </a:r>
            </a:p>
            <a:p>
              <a:pPr algn="ctr"/>
              <a:r>
                <a:rPr lang="en-US" sz="1400" b="1" u="none">
                  <a:solidFill>
                    <a:schemeClr val="bg1"/>
                  </a:solidFill>
                  <a:latin typeface="Century Gothic" pitchFamily="34" charset="0"/>
                  <a:cs typeface="Arial" pitchFamily="34" charset="0"/>
                </a:rPr>
                <a:t>-8%</a:t>
              </a:r>
            </a:p>
            <a:p>
              <a:pPr algn="ctr"/>
              <a:r>
                <a:rPr lang="en-US" sz="1400" b="1" u="none">
                  <a:solidFill>
                    <a:schemeClr val="bg1"/>
                  </a:solidFill>
                  <a:latin typeface="Century Gothic" pitchFamily="34" charset="0"/>
                  <a:cs typeface="Arial" pitchFamily="34" charset="0"/>
                </a:rPr>
                <a:t>-6%</a:t>
              </a:r>
            </a:p>
            <a:p>
              <a:pPr algn="ctr"/>
              <a:r>
                <a:rPr lang="en-US" sz="1400" b="1" u="none">
                  <a:solidFill>
                    <a:schemeClr val="bg1"/>
                  </a:solidFill>
                  <a:latin typeface="Century Gothic" pitchFamily="34" charset="0"/>
                  <a:cs typeface="Arial" pitchFamily="34" charset="0"/>
                </a:rPr>
                <a:t>-4%</a:t>
              </a:r>
            </a:p>
          </xdr:txBody>
        </xdr:sp>
      </xdr:grpSp>
      <xdr:sp macro="" textlink="">
        <xdr:nvSpPr>
          <xdr:cNvPr id="27" name="TextBox 69">
            <a:extLst>
              <a:ext uri="{FF2B5EF4-FFF2-40B4-BE49-F238E27FC236}">
                <a16:creationId xmlns:a16="http://schemas.microsoft.com/office/drawing/2014/main" id="{CD813A6D-8192-4D11-9E23-316C3EC38BE1}"/>
              </a:ext>
            </a:extLst>
          </xdr:cNvPr>
          <xdr:cNvSpPr txBox="1"/>
        </xdr:nvSpPr>
        <xdr:spPr>
          <a:xfrm>
            <a:off x="8942275" y="6706638"/>
            <a:ext cx="1185765" cy="469744"/>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aseline="0">
                <a:solidFill>
                  <a:schemeClr val="bg1"/>
                </a:solidFill>
                <a:latin typeface="Century Gothic" pitchFamily="34" charset="0"/>
                <a:cs typeface="Arial" pitchFamily="34" charset="0"/>
              </a:rPr>
              <a:t>Diferencial</a:t>
            </a:r>
          </a:p>
          <a:p>
            <a:pPr algn="ctr"/>
            <a:r>
              <a:rPr lang="en-US" sz="1200" baseline="0">
                <a:solidFill>
                  <a:schemeClr val="bg1"/>
                </a:solidFill>
                <a:latin typeface="Century Gothic" pitchFamily="34" charset="0"/>
                <a:cs typeface="Arial" pitchFamily="34" charset="0"/>
              </a:rPr>
              <a:t>A-C</a:t>
            </a:r>
            <a:endParaRPr lang="en-US" sz="1200">
              <a:solidFill>
                <a:schemeClr val="bg1"/>
              </a:solidFill>
              <a:latin typeface="Century Gothic" pitchFamily="34" charset="0"/>
              <a:cs typeface="Arial" pitchFamily="34" charset="0"/>
            </a:endParaRPr>
          </a:p>
        </xdr:txBody>
      </xdr:sp>
      <xdr:sp macro="" textlink="">
        <xdr:nvSpPr>
          <xdr:cNvPr id="28" name="TextBox 79">
            <a:extLst>
              <a:ext uri="{FF2B5EF4-FFF2-40B4-BE49-F238E27FC236}">
                <a16:creationId xmlns:a16="http://schemas.microsoft.com/office/drawing/2014/main" id="{5968FF8C-92CA-46A1-A739-51BB69EFED5C}"/>
              </a:ext>
            </a:extLst>
          </xdr:cNvPr>
          <xdr:cNvSpPr txBox="1"/>
        </xdr:nvSpPr>
        <xdr:spPr>
          <a:xfrm>
            <a:off x="8570800" y="7220988"/>
            <a:ext cx="1884110" cy="1597891"/>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u="none">
                <a:solidFill>
                  <a:schemeClr val="bg1"/>
                </a:solidFill>
                <a:latin typeface="Century Gothic" pitchFamily="34" charset="0"/>
                <a:cs typeface="Arial" pitchFamily="34" charset="0"/>
              </a:rPr>
              <a:t>-27</a:t>
            </a:r>
          </a:p>
          <a:p>
            <a:pPr algn="ctr"/>
            <a:r>
              <a:rPr lang="en-US" sz="1400" b="1" u="none">
                <a:solidFill>
                  <a:schemeClr val="bg1"/>
                </a:solidFill>
                <a:latin typeface="Century Gothic" pitchFamily="34" charset="0"/>
                <a:cs typeface="Arial" pitchFamily="34" charset="0"/>
              </a:rPr>
              <a:t>-61</a:t>
            </a:r>
          </a:p>
          <a:p>
            <a:pPr algn="ctr"/>
            <a:r>
              <a:rPr lang="en-US" sz="1400" b="1" u="none">
                <a:solidFill>
                  <a:schemeClr val="bg1"/>
                </a:solidFill>
                <a:latin typeface="Century Gothic" pitchFamily="34" charset="0"/>
                <a:cs typeface="Arial" pitchFamily="34" charset="0"/>
              </a:rPr>
              <a:t>-81</a:t>
            </a:r>
          </a:p>
          <a:p>
            <a:pPr algn="ctr"/>
            <a:r>
              <a:rPr lang="en-US" sz="1400" b="1" u="none">
                <a:solidFill>
                  <a:schemeClr val="bg1"/>
                </a:solidFill>
                <a:latin typeface="Century Gothic" pitchFamily="34" charset="0"/>
                <a:cs typeface="Arial" pitchFamily="34" charset="0"/>
              </a:rPr>
              <a:t>-11</a:t>
            </a:r>
          </a:p>
          <a:p>
            <a:pPr algn="ctr"/>
            <a:r>
              <a:rPr lang="en-US" sz="1400" b="1" u="none">
                <a:solidFill>
                  <a:schemeClr val="bg1"/>
                </a:solidFill>
                <a:latin typeface="Century Gothic" pitchFamily="34" charset="0"/>
                <a:cs typeface="Arial" pitchFamily="34" charset="0"/>
              </a:rPr>
              <a:t>-1</a:t>
            </a:r>
          </a:p>
          <a:p>
            <a:pPr algn="ctr"/>
            <a:r>
              <a:rPr lang="en-US" sz="1400" b="1" u="none">
                <a:solidFill>
                  <a:schemeClr val="bg1"/>
                </a:solidFill>
                <a:latin typeface="Century Gothic" pitchFamily="34" charset="0"/>
                <a:cs typeface="Arial" pitchFamily="34" charset="0"/>
              </a:rPr>
              <a:t>-33</a:t>
            </a:r>
          </a:p>
          <a:p>
            <a:pPr algn="ctr"/>
            <a:r>
              <a:rPr lang="en-US" sz="1400" b="1" u="none">
                <a:solidFill>
                  <a:schemeClr val="bg1"/>
                </a:solidFill>
                <a:latin typeface="Century Gothic" pitchFamily="34" charset="0"/>
                <a:cs typeface="Arial" pitchFamily="34" charset="0"/>
              </a:rPr>
              <a:t>-18</a:t>
            </a:r>
          </a:p>
          <a:p>
            <a:pPr algn="ctr"/>
            <a:r>
              <a:rPr lang="en-US" sz="1400" b="1" u="none">
                <a:solidFill>
                  <a:schemeClr val="bg1"/>
                </a:solidFill>
                <a:latin typeface="Century Gothic" pitchFamily="34" charset="0"/>
                <a:cs typeface="Arial" pitchFamily="34" charset="0"/>
              </a:rPr>
              <a:t>-8</a:t>
            </a:r>
          </a:p>
        </xdr:txBody>
      </xdr:sp>
    </xdr:grpSp>
    <xdr:clientData/>
  </xdr:twoCellAnchor>
  <xdr:twoCellAnchor>
    <xdr:from>
      <xdr:col>3</xdr:col>
      <xdr:colOff>371951</xdr:colOff>
      <xdr:row>47</xdr:row>
      <xdr:rowOff>54430</xdr:rowOff>
    </xdr:from>
    <xdr:to>
      <xdr:col>6</xdr:col>
      <xdr:colOff>18166</xdr:colOff>
      <xdr:row>48</xdr:row>
      <xdr:rowOff>145145</xdr:rowOff>
    </xdr:to>
    <xdr:sp macro="" textlink="">
      <xdr:nvSpPr>
        <xdr:cNvPr id="46" name="CuadroTexto 45">
          <a:extLst>
            <a:ext uri="{FF2B5EF4-FFF2-40B4-BE49-F238E27FC236}">
              <a16:creationId xmlns:a16="http://schemas.microsoft.com/office/drawing/2014/main" id="{CCCD929C-5141-4E0B-AD36-4C66ECE5547D}"/>
            </a:ext>
          </a:extLst>
        </xdr:cNvPr>
        <xdr:cNvSpPr txBox="1"/>
      </xdr:nvSpPr>
      <xdr:spPr>
        <a:xfrm>
          <a:off x="3710237" y="8772073"/>
          <a:ext cx="2258786" cy="272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C" sz="800">
              <a:latin typeface="Century Gothic" panose="020B0502020202020204" pitchFamily="34" charset="0"/>
            </a:rPr>
            <a:t>*fecha</a:t>
          </a:r>
          <a:r>
            <a:rPr lang="es-EC" sz="800" baseline="0">
              <a:latin typeface="Century Gothic" panose="020B0502020202020204" pitchFamily="34" charset="0"/>
            </a:rPr>
            <a:t> con corte a abril 14, 2022</a:t>
          </a:r>
          <a:endParaRPr lang="es-EC" sz="800">
            <a:latin typeface="Century Gothic" panose="020B0502020202020204" pitchFamily="34" charset="0"/>
          </a:endParaRPr>
        </a:p>
      </xdr:txBody>
    </xdr:sp>
    <xdr:clientData/>
  </xdr:twoCellAnchor>
  <xdr:twoCellAnchor>
    <xdr:from>
      <xdr:col>3</xdr:col>
      <xdr:colOff>362850</xdr:colOff>
      <xdr:row>100</xdr:row>
      <xdr:rowOff>54428</xdr:rowOff>
    </xdr:from>
    <xdr:to>
      <xdr:col>6</xdr:col>
      <xdr:colOff>9065</xdr:colOff>
      <xdr:row>101</xdr:row>
      <xdr:rowOff>145142</xdr:rowOff>
    </xdr:to>
    <xdr:sp macro="" textlink="">
      <xdr:nvSpPr>
        <xdr:cNvPr id="47" name="CuadroTexto 46">
          <a:extLst>
            <a:ext uri="{FF2B5EF4-FFF2-40B4-BE49-F238E27FC236}">
              <a16:creationId xmlns:a16="http://schemas.microsoft.com/office/drawing/2014/main" id="{E32CA9F1-50BC-4E71-8677-F2AAB916DD57}"/>
            </a:ext>
          </a:extLst>
        </xdr:cNvPr>
        <xdr:cNvSpPr txBox="1"/>
      </xdr:nvSpPr>
      <xdr:spPr>
        <a:xfrm>
          <a:off x="3701136" y="18578285"/>
          <a:ext cx="2258786" cy="272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C" sz="700">
              <a:solidFill>
                <a:schemeClr val="dk1"/>
              </a:solidFill>
              <a:effectLst/>
              <a:latin typeface="Century Gothic" panose="020B0502020202020204" pitchFamily="34" charset="0"/>
              <a:ea typeface="+mn-ea"/>
              <a:cs typeface="+mn-cs"/>
            </a:rPr>
            <a:t>*fecha</a:t>
          </a:r>
          <a:r>
            <a:rPr lang="es-EC" sz="700" baseline="0">
              <a:solidFill>
                <a:schemeClr val="dk1"/>
              </a:solidFill>
              <a:effectLst/>
              <a:latin typeface="Century Gothic" panose="020B0502020202020204" pitchFamily="34" charset="0"/>
              <a:ea typeface="+mn-ea"/>
              <a:cs typeface="+mn-cs"/>
            </a:rPr>
            <a:t> con corte a abril 14</a:t>
          </a:r>
          <a:r>
            <a:rPr lang="es-EC" sz="800" baseline="0">
              <a:solidFill>
                <a:schemeClr val="dk1"/>
              </a:solidFill>
              <a:effectLst/>
              <a:latin typeface="Century Gothic" panose="020B0502020202020204" pitchFamily="34" charset="0"/>
              <a:ea typeface="+mn-ea"/>
              <a:cs typeface="+mn-cs"/>
            </a:rPr>
            <a:t>, 2022</a:t>
          </a:r>
          <a:endParaRPr lang="es-EC" sz="800">
            <a:effectLst/>
            <a:latin typeface="Century Gothic" panose="020B0502020202020204"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324971</xdr:colOff>
      <xdr:row>5</xdr:row>
      <xdr:rowOff>179287</xdr:rowOff>
    </xdr:from>
    <xdr:to>
      <xdr:col>14</xdr:col>
      <xdr:colOff>996945</xdr:colOff>
      <xdr:row>35</xdr:row>
      <xdr:rowOff>87603</xdr:rowOff>
    </xdr:to>
    <xdr:graphicFrame macro="">
      <xdr:nvGraphicFramePr>
        <xdr:cNvPr id="7" name="4 Gráfico">
          <a:extLst>
            <a:ext uri="{FF2B5EF4-FFF2-40B4-BE49-F238E27FC236}">
              <a16:creationId xmlns:a16="http://schemas.microsoft.com/office/drawing/2014/main" id="{00000000-0008-0000-0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240927</xdr:colOff>
      <xdr:row>60</xdr:row>
      <xdr:rowOff>174507</xdr:rowOff>
    </xdr:from>
    <xdr:to>
      <xdr:col>15</xdr:col>
      <xdr:colOff>5603</xdr:colOff>
      <xdr:row>86</xdr:row>
      <xdr:rowOff>185714</xdr:rowOff>
    </xdr:to>
    <xdr:graphicFrame macro="">
      <xdr:nvGraphicFramePr>
        <xdr:cNvPr id="20" name="4 Gráfico">
          <a:extLst>
            <a:ext uri="{FF2B5EF4-FFF2-40B4-BE49-F238E27FC236}">
              <a16:creationId xmlns:a16="http://schemas.microsoft.com/office/drawing/2014/main" id="{00000000-0008-0000-0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81243</xdr:colOff>
      <xdr:row>57</xdr:row>
      <xdr:rowOff>39976</xdr:rowOff>
    </xdr:from>
    <xdr:to>
      <xdr:col>2</xdr:col>
      <xdr:colOff>119343</xdr:colOff>
      <xdr:row>60</xdr:row>
      <xdr:rowOff>59027</xdr:rowOff>
    </xdr:to>
    <xdr:pic>
      <xdr:nvPicPr>
        <xdr:cNvPr id="53" name="Picture 1">
          <a:extLst>
            <a:ext uri="{FF2B5EF4-FFF2-40B4-BE49-F238E27FC236}">
              <a16:creationId xmlns:a16="http://schemas.microsoft.com/office/drawing/2014/main" id="{00000000-0008-0000-0400-000035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795618" y="10707976"/>
          <a:ext cx="1752600" cy="590550"/>
        </a:xfrm>
        <a:prstGeom prst="rect">
          <a:avLst/>
        </a:prstGeom>
        <a:noFill/>
        <a:ln w="1">
          <a:noFill/>
          <a:miter lim="800000"/>
          <a:headEnd/>
          <a:tailEnd type="none" w="med" len="med"/>
        </a:ln>
        <a:effectLst/>
      </xdr:spPr>
    </xdr:pic>
    <xdr:clientData/>
  </xdr:twoCellAnchor>
  <xdr:twoCellAnchor editAs="oneCell">
    <xdr:from>
      <xdr:col>0</xdr:col>
      <xdr:colOff>694765</xdr:colOff>
      <xdr:row>2</xdr:row>
      <xdr:rowOff>4960</xdr:rowOff>
    </xdr:from>
    <xdr:to>
      <xdr:col>2</xdr:col>
      <xdr:colOff>26894</xdr:colOff>
      <xdr:row>5</xdr:row>
      <xdr:rowOff>24010</xdr:rowOff>
    </xdr:to>
    <xdr:pic>
      <xdr:nvPicPr>
        <xdr:cNvPr id="54" name="Picture 1">
          <a:extLst>
            <a:ext uri="{FF2B5EF4-FFF2-40B4-BE49-F238E27FC236}">
              <a16:creationId xmlns:a16="http://schemas.microsoft.com/office/drawing/2014/main" id="{00000000-0008-0000-0400-000036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694765" y="385960"/>
          <a:ext cx="1761004" cy="590550"/>
        </a:xfrm>
        <a:prstGeom prst="rect">
          <a:avLst/>
        </a:prstGeom>
        <a:noFill/>
        <a:ln w="1">
          <a:noFill/>
          <a:miter lim="800000"/>
          <a:headEnd/>
          <a:tailEnd type="none" w="med" len="med"/>
        </a:ln>
        <a:effectLst/>
      </xdr:spPr>
    </xdr:pic>
    <xdr:clientData/>
  </xdr:twoCellAnchor>
  <xdr:twoCellAnchor>
    <xdr:from>
      <xdr:col>3</xdr:col>
      <xdr:colOff>203768</xdr:colOff>
      <xdr:row>34</xdr:row>
      <xdr:rowOff>62728</xdr:rowOff>
    </xdr:from>
    <xdr:to>
      <xdr:col>13</xdr:col>
      <xdr:colOff>392211</xdr:colOff>
      <xdr:row>47</xdr:row>
      <xdr:rowOff>42641</xdr:rowOff>
    </xdr:to>
    <xdr:grpSp>
      <xdr:nvGrpSpPr>
        <xdr:cNvPr id="73" name="72 Grupo">
          <a:extLst>
            <a:ext uri="{FF2B5EF4-FFF2-40B4-BE49-F238E27FC236}">
              <a16:creationId xmlns:a16="http://schemas.microsoft.com/office/drawing/2014/main" id="{00000000-0008-0000-0400-000049000000}"/>
            </a:ext>
          </a:extLst>
        </xdr:cNvPr>
        <xdr:cNvGrpSpPr/>
      </xdr:nvGrpSpPr>
      <xdr:grpSpPr>
        <a:xfrm>
          <a:off x="3484243" y="6210389"/>
          <a:ext cx="8273392" cy="2511303"/>
          <a:chOff x="3401447" y="6630438"/>
          <a:chExt cx="8053371" cy="2265913"/>
        </a:xfrm>
      </xdr:grpSpPr>
      <xdr:grpSp>
        <xdr:nvGrpSpPr>
          <xdr:cNvPr id="21" name="20 Grupo">
            <a:extLst>
              <a:ext uri="{FF2B5EF4-FFF2-40B4-BE49-F238E27FC236}">
                <a16:creationId xmlns:a16="http://schemas.microsoft.com/office/drawing/2014/main" id="{00000000-0008-0000-0400-000015000000}"/>
              </a:ext>
            </a:extLst>
          </xdr:cNvPr>
          <xdr:cNvGrpSpPr/>
        </xdr:nvGrpSpPr>
        <xdr:grpSpPr>
          <a:xfrm>
            <a:off x="3401447" y="6630438"/>
            <a:ext cx="8053371" cy="2265913"/>
            <a:chOff x="5873203" y="5300384"/>
            <a:chExt cx="7745078" cy="2620779"/>
          </a:xfrm>
        </xdr:grpSpPr>
        <xdr:grpSp>
          <xdr:nvGrpSpPr>
            <xdr:cNvPr id="22" name="20 Grupo">
              <a:extLst>
                <a:ext uri="{FF2B5EF4-FFF2-40B4-BE49-F238E27FC236}">
                  <a16:creationId xmlns:a16="http://schemas.microsoft.com/office/drawing/2014/main" id="{00000000-0008-0000-0400-000016000000}"/>
                </a:ext>
              </a:extLst>
            </xdr:cNvPr>
            <xdr:cNvGrpSpPr/>
          </xdr:nvGrpSpPr>
          <xdr:grpSpPr>
            <a:xfrm>
              <a:off x="5873203" y="5300384"/>
              <a:ext cx="7745078" cy="2620779"/>
              <a:chOff x="6096713" y="8063182"/>
              <a:chExt cx="8758291" cy="2676694"/>
            </a:xfrm>
          </xdr:grpSpPr>
          <xdr:grpSp>
            <xdr:nvGrpSpPr>
              <xdr:cNvPr id="27" name="Group 3">
                <a:extLst>
                  <a:ext uri="{FF2B5EF4-FFF2-40B4-BE49-F238E27FC236}">
                    <a16:creationId xmlns:a16="http://schemas.microsoft.com/office/drawing/2014/main" id="{00000000-0008-0000-0400-00001B000000}"/>
                  </a:ext>
                </a:extLst>
              </xdr:cNvPr>
              <xdr:cNvGrpSpPr/>
            </xdr:nvGrpSpPr>
            <xdr:grpSpPr>
              <a:xfrm>
                <a:off x="6096713" y="8063182"/>
                <a:ext cx="8758291" cy="2676694"/>
                <a:chOff x="-253046" y="1175173"/>
                <a:chExt cx="11017734" cy="5401055"/>
              </a:xfrm>
            </xdr:grpSpPr>
            <xdr:sp macro="" textlink="">
              <xdr:nvSpPr>
                <xdr:cNvPr id="29" name="Rectangle 56">
                  <a:extLst>
                    <a:ext uri="{FF2B5EF4-FFF2-40B4-BE49-F238E27FC236}">
                      <a16:creationId xmlns:a16="http://schemas.microsoft.com/office/drawing/2014/main" id="{00000000-0008-0000-0400-00001D000000}"/>
                    </a:ext>
                  </a:extLst>
                </xdr:cNvPr>
                <xdr:cNvSpPr/>
              </xdr:nvSpPr>
              <xdr:spPr>
                <a:xfrm>
                  <a:off x="-56060" y="1175173"/>
                  <a:ext cx="10820748" cy="540105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s-EC"/>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2400"/>
                </a:p>
              </xdr:txBody>
            </xdr:sp>
            <xdr:sp macro="" textlink="">
              <xdr:nvSpPr>
                <xdr:cNvPr id="30" name="Rectangle 63">
                  <a:extLst>
                    <a:ext uri="{FF2B5EF4-FFF2-40B4-BE49-F238E27FC236}">
                      <a16:creationId xmlns:a16="http://schemas.microsoft.com/office/drawing/2014/main" id="{00000000-0008-0000-0400-00001E000000}"/>
                    </a:ext>
                  </a:extLst>
                </xdr:cNvPr>
                <xdr:cNvSpPr/>
              </xdr:nvSpPr>
              <xdr:spPr>
                <a:xfrm>
                  <a:off x="-56071" y="1269283"/>
                  <a:ext cx="10805389" cy="1311058"/>
                </a:xfrm>
                <a:prstGeom prst="rect">
                  <a:avLst/>
                </a:prstGeom>
                <a:solidFill>
                  <a:schemeClr val="tx2">
                    <a:lumMod val="50000"/>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lIns="182880" rIns="182880" rtlCol="0" anchor="ctr"/>
                <a:lstStyle>
                  <a:defPPr>
                    <a:defRPr lang="es-EC"/>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endParaRPr lang="en-US" sz="1800">
                    <a:latin typeface="Arial" pitchFamily="34" charset="0"/>
                    <a:cs typeface="Arial" pitchFamily="34" charset="0"/>
                  </a:endParaRPr>
                </a:p>
              </xdr:txBody>
            </xdr:sp>
            <xdr:sp macro="" textlink="">
              <xdr:nvSpPr>
                <xdr:cNvPr id="31" name="TextBox 66">
                  <a:extLst>
                    <a:ext uri="{FF2B5EF4-FFF2-40B4-BE49-F238E27FC236}">
                      <a16:creationId xmlns:a16="http://schemas.microsoft.com/office/drawing/2014/main" id="{00000000-0008-0000-0400-00001F000000}"/>
                    </a:ext>
                  </a:extLst>
                </xdr:cNvPr>
                <xdr:cNvSpPr txBox="1"/>
              </xdr:nvSpPr>
              <xdr:spPr>
                <a:xfrm>
                  <a:off x="-253046" y="1335857"/>
                  <a:ext cx="2303187" cy="669888"/>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C" sz="1200">
                      <a:solidFill>
                        <a:schemeClr val="bg1"/>
                      </a:solidFill>
                      <a:latin typeface="Century Gothic" pitchFamily="34" charset="0"/>
                      <a:cs typeface="Arial" pitchFamily="34" charset="0"/>
                    </a:rPr>
                    <a:t>Periodo</a:t>
                  </a:r>
                </a:p>
              </xdr:txBody>
            </xdr:sp>
            <xdr:sp macro="" textlink="">
              <xdr:nvSpPr>
                <xdr:cNvPr id="32" name="TextBox 67">
                  <a:extLst>
                    <a:ext uri="{FF2B5EF4-FFF2-40B4-BE49-F238E27FC236}">
                      <a16:creationId xmlns:a16="http://schemas.microsoft.com/office/drawing/2014/main" id="{00000000-0008-0000-0400-000020000000}"/>
                    </a:ext>
                  </a:extLst>
                </xdr:cNvPr>
                <xdr:cNvSpPr txBox="1"/>
              </xdr:nvSpPr>
              <xdr:spPr>
                <a:xfrm>
                  <a:off x="1881921" y="1364799"/>
                  <a:ext cx="1222164" cy="1119687"/>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C" sz="1200">
                      <a:solidFill>
                        <a:schemeClr val="bg1"/>
                      </a:solidFill>
                      <a:latin typeface="Century Gothic" pitchFamily="34" charset="0"/>
                      <a:cs typeface="Arial" pitchFamily="34" charset="0"/>
                    </a:rPr>
                    <a:t>Fuel SNI</a:t>
                  </a:r>
                </a:p>
                <a:p>
                  <a:pPr algn="ctr"/>
                  <a:r>
                    <a:rPr lang="es-EC" sz="1200">
                      <a:solidFill>
                        <a:schemeClr val="bg1"/>
                      </a:solidFill>
                      <a:latin typeface="Century Gothic" pitchFamily="34" charset="0"/>
                      <a:cs typeface="Arial" pitchFamily="34" charset="0"/>
                    </a:rPr>
                    <a:t>A</a:t>
                  </a:r>
                </a:p>
              </xdr:txBody>
            </xdr:sp>
            <xdr:sp macro="" textlink="">
              <xdr:nvSpPr>
                <xdr:cNvPr id="33" name="TextBox 69">
                  <a:extLst>
                    <a:ext uri="{FF2B5EF4-FFF2-40B4-BE49-F238E27FC236}">
                      <a16:creationId xmlns:a16="http://schemas.microsoft.com/office/drawing/2014/main" id="{00000000-0008-0000-0400-000021000000}"/>
                    </a:ext>
                  </a:extLst>
                </xdr:cNvPr>
                <xdr:cNvSpPr txBox="1"/>
              </xdr:nvSpPr>
              <xdr:spPr>
                <a:xfrm>
                  <a:off x="5434493" y="1373053"/>
                  <a:ext cx="1625529" cy="1119687"/>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bg1"/>
                      </a:solidFill>
                      <a:latin typeface="Century Gothic" pitchFamily="34" charset="0"/>
                      <a:cs typeface="Arial" pitchFamily="34" charset="0"/>
                    </a:rPr>
                    <a:t>Fuel</a:t>
                  </a:r>
                  <a:r>
                    <a:rPr lang="en-US" sz="1200" baseline="0">
                      <a:solidFill>
                        <a:schemeClr val="bg1"/>
                      </a:solidFill>
                      <a:latin typeface="Century Gothic" pitchFamily="34" charset="0"/>
                      <a:cs typeface="Arial" pitchFamily="34" charset="0"/>
                    </a:rPr>
                    <a:t> Exp.</a:t>
                  </a:r>
                </a:p>
                <a:p>
                  <a:pPr algn="ctr"/>
                  <a:r>
                    <a:rPr lang="en-US" sz="1200" baseline="0">
                      <a:solidFill>
                        <a:schemeClr val="bg1"/>
                      </a:solidFill>
                      <a:latin typeface="Century Gothic" pitchFamily="34" charset="0"/>
                      <a:cs typeface="Arial" pitchFamily="34" charset="0"/>
                    </a:rPr>
                    <a:t>C</a:t>
                  </a:r>
                  <a:endParaRPr lang="en-US" sz="1200">
                    <a:solidFill>
                      <a:schemeClr val="bg1"/>
                    </a:solidFill>
                    <a:latin typeface="Century Gothic" pitchFamily="34" charset="0"/>
                    <a:cs typeface="Arial" pitchFamily="34" charset="0"/>
                  </a:endParaRPr>
                </a:p>
              </xdr:txBody>
            </xdr:sp>
            <xdr:sp macro="" textlink="">
              <xdr:nvSpPr>
                <xdr:cNvPr id="34" name="TextBox 70">
                  <a:extLst>
                    <a:ext uri="{FF2B5EF4-FFF2-40B4-BE49-F238E27FC236}">
                      <a16:creationId xmlns:a16="http://schemas.microsoft.com/office/drawing/2014/main" id="{00000000-0008-0000-0400-000022000000}"/>
                    </a:ext>
                  </a:extLst>
                </xdr:cNvPr>
                <xdr:cNvSpPr txBox="1"/>
              </xdr:nvSpPr>
              <xdr:spPr>
                <a:xfrm>
                  <a:off x="3340231" y="1370503"/>
                  <a:ext cx="1880577" cy="1119687"/>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C" sz="1200">
                      <a:solidFill>
                        <a:schemeClr val="bg1"/>
                      </a:solidFill>
                      <a:latin typeface="Century Gothic" pitchFamily="34" charset="0"/>
                      <a:cs typeface="Arial" pitchFamily="34" charset="0"/>
                    </a:rPr>
                    <a:t>Fuel</a:t>
                  </a:r>
                  <a:r>
                    <a:rPr lang="es-EC" sz="1200" baseline="0">
                      <a:solidFill>
                        <a:schemeClr val="bg1"/>
                      </a:solidFill>
                      <a:latin typeface="Century Gothic" pitchFamily="34" charset="0"/>
                      <a:cs typeface="Arial" pitchFamily="34" charset="0"/>
                    </a:rPr>
                    <a:t> S. Ind.</a:t>
                  </a:r>
                </a:p>
                <a:p>
                  <a:pPr algn="ctr"/>
                  <a:r>
                    <a:rPr lang="es-EC" sz="1200" baseline="0">
                      <a:solidFill>
                        <a:schemeClr val="bg1"/>
                      </a:solidFill>
                      <a:latin typeface="Century Gothic" pitchFamily="34" charset="0"/>
                      <a:cs typeface="Arial" pitchFamily="34" charset="0"/>
                    </a:rPr>
                    <a:t>B</a:t>
                  </a:r>
                  <a:endParaRPr lang="es-EC" sz="1200">
                    <a:solidFill>
                      <a:schemeClr val="bg1"/>
                    </a:solidFill>
                    <a:latin typeface="Century Gothic" pitchFamily="34" charset="0"/>
                    <a:cs typeface="Arial" pitchFamily="34" charset="0"/>
                  </a:endParaRPr>
                </a:p>
              </xdr:txBody>
            </xdr:sp>
            <xdr:sp macro="" textlink="">
              <xdr:nvSpPr>
                <xdr:cNvPr id="35" name="TextBox 76">
                  <a:extLst>
                    <a:ext uri="{FF2B5EF4-FFF2-40B4-BE49-F238E27FC236}">
                      <a16:creationId xmlns:a16="http://schemas.microsoft.com/office/drawing/2014/main" id="{00000000-0008-0000-0400-000023000000}"/>
                    </a:ext>
                  </a:extLst>
                </xdr:cNvPr>
                <xdr:cNvSpPr txBox="1"/>
              </xdr:nvSpPr>
              <xdr:spPr>
                <a:xfrm>
                  <a:off x="858048" y="1828800"/>
                  <a:ext cx="184731" cy="369332"/>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solidFill>
                      <a:schemeClr val="bg1"/>
                    </a:solidFill>
                    <a:latin typeface="Arial" pitchFamily="34" charset="0"/>
                    <a:cs typeface="Arial" pitchFamily="34" charset="0"/>
                  </a:endParaRPr>
                </a:p>
              </xdr:txBody>
            </xdr:sp>
            <xdr:sp macro="" textlink="">
              <xdr:nvSpPr>
                <xdr:cNvPr id="36" name="TextBox 79">
                  <a:extLst>
                    <a:ext uri="{FF2B5EF4-FFF2-40B4-BE49-F238E27FC236}">
                      <a16:creationId xmlns:a16="http://schemas.microsoft.com/office/drawing/2014/main" id="{00000000-0008-0000-0400-000024000000}"/>
                    </a:ext>
                  </a:extLst>
                </xdr:cNvPr>
                <xdr:cNvSpPr txBox="1"/>
              </xdr:nvSpPr>
              <xdr:spPr>
                <a:xfrm>
                  <a:off x="343569" y="2584820"/>
                  <a:ext cx="2628336" cy="3958081"/>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r>
                    <a:rPr lang="en-US" sz="1400" b="1">
                      <a:solidFill>
                        <a:schemeClr val="bg1"/>
                      </a:solidFill>
                      <a:latin typeface="Century Gothic" pitchFamily="34" charset="0"/>
                      <a:cs typeface="Arial" pitchFamily="34" charset="0"/>
                    </a:rPr>
                    <a:t>Promedio</a:t>
                  </a:r>
                </a:p>
                <a:p>
                  <a:pPr algn="l"/>
                  <a:r>
                    <a:rPr lang="en-US" sz="1400" b="1" baseline="0">
                      <a:solidFill>
                        <a:schemeClr val="bg1"/>
                      </a:solidFill>
                      <a:latin typeface="Century Gothic" pitchFamily="34" charset="0"/>
                      <a:cs typeface="Arial" pitchFamily="34" charset="0"/>
                    </a:rPr>
                    <a:t>2022*</a:t>
                  </a:r>
                </a:p>
                <a:p>
                  <a:pPr algn="l"/>
                  <a:r>
                    <a:rPr lang="en-US" sz="1400" b="1" baseline="0">
                      <a:solidFill>
                        <a:schemeClr val="bg1"/>
                      </a:solidFill>
                      <a:latin typeface="Century Gothic" pitchFamily="34" charset="0"/>
                      <a:cs typeface="Arial" pitchFamily="34" charset="0"/>
                    </a:rPr>
                    <a:t>2021</a:t>
                  </a:r>
                </a:p>
                <a:p>
                  <a:pPr algn="l"/>
                  <a:r>
                    <a:rPr lang="en-US" sz="1400" b="1" baseline="0">
                      <a:solidFill>
                        <a:schemeClr val="bg1"/>
                      </a:solidFill>
                      <a:latin typeface="Century Gothic" pitchFamily="34" charset="0"/>
                      <a:cs typeface="Arial" pitchFamily="34" charset="0"/>
                    </a:rPr>
                    <a:t>2020</a:t>
                  </a:r>
                </a:p>
                <a:p>
                  <a:pPr algn="l"/>
                  <a:r>
                    <a:rPr lang="en-US" sz="1400" b="1" baseline="0">
                      <a:solidFill>
                        <a:schemeClr val="bg1"/>
                      </a:solidFill>
                      <a:latin typeface="Century Gothic" pitchFamily="34" charset="0"/>
                      <a:cs typeface="Arial" pitchFamily="34" charset="0"/>
                    </a:rPr>
                    <a:t>2019</a:t>
                  </a:r>
                </a:p>
                <a:p>
                  <a:pPr algn="l"/>
                  <a:r>
                    <a:rPr lang="en-US" sz="1400" b="1" baseline="0">
                      <a:solidFill>
                        <a:schemeClr val="bg1"/>
                      </a:solidFill>
                      <a:latin typeface="Century Gothic" pitchFamily="34" charset="0"/>
                      <a:cs typeface="Arial" pitchFamily="34" charset="0"/>
                    </a:rPr>
                    <a:t>2018</a:t>
                  </a:r>
                </a:p>
                <a:p>
                  <a:pPr algn="l"/>
                  <a:r>
                    <a:rPr lang="en-US" sz="1400" b="1" baseline="0">
                      <a:solidFill>
                        <a:schemeClr val="bg1"/>
                      </a:solidFill>
                      <a:latin typeface="Century Gothic" pitchFamily="34" charset="0"/>
                      <a:cs typeface="Arial" pitchFamily="34" charset="0"/>
                    </a:rPr>
                    <a:t>2017</a:t>
                  </a:r>
                </a:p>
                <a:p>
                  <a:pPr algn="l"/>
                  <a:r>
                    <a:rPr lang="en-US" sz="1400" b="1" baseline="0">
                      <a:solidFill>
                        <a:schemeClr val="bg1"/>
                      </a:solidFill>
                      <a:latin typeface="Century Gothic" pitchFamily="34" charset="0"/>
                      <a:cs typeface="Arial" pitchFamily="34" charset="0"/>
                    </a:rPr>
                    <a:t>2016</a:t>
                  </a:r>
                  <a:endParaRPr lang="en-US" sz="1400" b="1">
                    <a:solidFill>
                      <a:schemeClr val="bg1"/>
                    </a:solidFill>
                    <a:latin typeface="Century Gothic" pitchFamily="34" charset="0"/>
                    <a:cs typeface="Arial" pitchFamily="34" charset="0"/>
                  </a:endParaRPr>
                </a:p>
              </xdr:txBody>
            </xdr:sp>
          </xdr:grpSp>
          <xdr:sp macro="" textlink="">
            <xdr:nvSpPr>
              <xdr:cNvPr id="28" name="TextBox 70">
                <a:extLst>
                  <a:ext uri="{FF2B5EF4-FFF2-40B4-BE49-F238E27FC236}">
                    <a16:creationId xmlns:a16="http://schemas.microsoft.com/office/drawing/2014/main" id="{00000000-0008-0000-0400-00001C000000}"/>
                  </a:ext>
                </a:extLst>
              </xdr:cNvPr>
              <xdr:cNvSpPr txBox="1"/>
            </xdr:nvSpPr>
            <xdr:spPr>
              <a:xfrm>
                <a:off x="13543742" y="8156061"/>
                <a:ext cx="1021394" cy="283625"/>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200" b="0" i="0" u="none" strike="noStrike" kern="1200">
                    <a:solidFill>
                      <a:schemeClr val="bg1"/>
                    </a:solidFill>
                    <a:latin typeface="Century Gothic" pitchFamily="34" charset="0"/>
                    <a:ea typeface="+mn-ea"/>
                    <a:cs typeface="Arial" pitchFamily="34" charset="0"/>
                  </a:rPr>
                  <a:t>%</a:t>
                </a:r>
                <a:endParaRPr lang="es-EC" sz="1200">
                  <a:solidFill>
                    <a:schemeClr val="bg1"/>
                  </a:solidFill>
                  <a:latin typeface="Century Gothic" pitchFamily="34" charset="0"/>
                  <a:cs typeface="Arial" pitchFamily="34" charset="0"/>
                </a:endParaRPr>
              </a:p>
            </xdr:txBody>
          </xdr:sp>
        </xdr:grpSp>
        <xdr:sp macro="" textlink="">
          <xdr:nvSpPr>
            <xdr:cNvPr id="23" name="TextBox 79">
              <a:extLst>
                <a:ext uri="{FF2B5EF4-FFF2-40B4-BE49-F238E27FC236}">
                  <a16:creationId xmlns:a16="http://schemas.microsoft.com/office/drawing/2014/main" id="{00000000-0008-0000-0400-000017000000}"/>
                </a:ext>
              </a:extLst>
            </xdr:cNvPr>
            <xdr:cNvSpPr txBox="1"/>
          </xdr:nvSpPr>
          <xdr:spPr>
            <a:xfrm>
              <a:off x="6892622" y="5983838"/>
              <a:ext cx="1815665" cy="1882240"/>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a:solidFill>
                    <a:schemeClr val="bg1"/>
                  </a:solidFill>
                  <a:latin typeface="Century Gothic" pitchFamily="34" charset="0"/>
                  <a:cs typeface="Arial" pitchFamily="34" charset="0"/>
                </a:rPr>
                <a:t>300</a:t>
              </a:r>
            </a:p>
            <a:p>
              <a:pPr algn="ctr"/>
              <a:r>
                <a:rPr lang="en-US" sz="1400" b="1">
                  <a:solidFill>
                    <a:schemeClr val="bg1"/>
                  </a:solidFill>
                  <a:latin typeface="Century Gothic" pitchFamily="34" charset="0"/>
                  <a:cs typeface="Arial" pitchFamily="34" charset="0"/>
                </a:rPr>
                <a:t>495</a:t>
              </a:r>
            </a:p>
            <a:p>
              <a:pPr algn="ctr"/>
              <a:r>
                <a:rPr lang="en-US" sz="1400" b="1" u="none">
                  <a:solidFill>
                    <a:schemeClr val="bg1"/>
                  </a:solidFill>
                  <a:latin typeface="Century Gothic" pitchFamily="34" charset="0"/>
                  <a:cs typeface="Arial" pitchFamily="34" charset="0"/>
                </a:rPr>
                <a:t>316</a:t>
              </a:r>
            </a:p>
            <a:p>
              <a:pPr algn="ctr"/>
              <a:r>
                <a:rPr lang="en-US" sz="1400" b="1" u="none">
                  <a:solidFill>
                    <a:schemeClr val="bg1"/>
                  </a:solidFill>
                  <a:latin typeface="Century Gothic" pitchFamily="34" charset="0"/>
                  <a:cs typeface="Arial" pitchFamily="34" charset="0"/>
                </a:rPr>
                <a:t>221</a:t>
              </a:r>
            </a:p>
            <a:p>
              <a:pPr algn="ctr"/>
              <a:r>
                <a:rPr lang="en-US" sz="1400" b="1" u="none">
                  <a:solidFill>
                    <a:schemeClr val="bg1"/>
                  </a:solidFill>
                  <a:latin typeface="Century Gothic" pitchFamily="34" charset="0"/>
                  <a:cs typeface="Arial" pitchFamily="34" charset="0"/>
                </a:rPr>
                <a:t>351</a:t>
              </a:r>
            </a:p>
            <a:p>
              <a:pPr algn="ctr"/>
              <a:r>
                <a:rPr lang="en-US" sz="1400" b="1" u="none">
                  <a:solidFill>
                    <a:schemeClr val="bg1"/>
                  </a:solidFill>
                  <a:latin typeface="Century Gothic" pitchFamily="34" charset="0"/>
                  <a:cs typeface="Arial" pitchFamily="34" charset="0"/>
                </a:rPr>
                <a:t>369</a:t>
              </a:r>
            </a:p>
            <a:p>
              <a:pPr algn="ctr"/>
              <a:r>
                <a:rPr lang="en-US" sz="1400" b="1" u="none">
                  <a:solidFill>
                    <a:schemeClr val="bg1"/>
                  </a:solidFill>
                  <a:latin typeface="Century Gothic" pitchFamily="34" charset="0"/>
                  <a:cs typeface="Arial" pitchFamily="34" charset="0"/>
                </a:rPr>
                <a:t>291</a:t>
              </a:r>
            </a:p>
            <a:p>
              <a:pPr algn="ctr"/>
              <a:r>
                <a:rPr lang="en-US" sz="1400" b="1" u="none">
                  <a:solidFill>
                    <a:schemeClr val="bg1"/>
                  </a:solidFill>
                  <a:latin typeface="Century Gothic" pitchFamily="34" charset="0"/>
                  <a:cs typeface="Arial" pitchFamily="34" charset="0"/>
                </a:rPr>
                <a:t>203</a:t>
              </a:r>
            </a:p>
          </xdr:txBody>
        </xdr:sp>
        <xdr:sp macro="" textlink="">
          <xdr:nvSpPr>
            <xdr:cNvPr id="24" name="TextBox 79">
              <a:extLst>
                <a:ext uri="{FF2B5EF4-FFF2-40B4-BE49-F238E27FC236}">
                  <a16:creationId xmlns:a16="http://schemas.microsoft.com/office/drawing/2014/main" id="{00000000-0008-0000-0400-000018000000}"/>
                </a:ext>
              </a:extLst>
            </xdr:cNvPr>
            <xdr:cNvSpPr txBox="1"/>
          </xdr:nvSpPr>
          <xdr:spPr>
            <a:xfrm>
              <a:off x="8162529" y="5985150"/>
              <a:ext cx="1815665" cy="1849452"/>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a:solidFill>
                    <a:schemeClr val="bg1"/>
                  </a:solidFill>
                  <a:latin typeface="Century Gothic" pitchFamily="34" charset="0"/>
                  <a:cs typeface="Arial" pitchFamily="34" charset="0"/>
                </a:rPr>
                <a:t>288</a:t>
              </a:r>
            </a:p>
            <a:p>
              <a:pPr algn="ctr"/>
              <a:r>
                <a:rPr lang="en-US" sz="1400" b="1">
                  <a:solidFill>
                    <a:schemeClr val="bg1"/>
                  </a:solidFill>
                  <a:latin typeface="Century Gothic" pitchFamily="34" charset="0"/>
                  <a:cs typeface="Arial" pitchFamily="34" charset="0"/>
                </a:rPr>
                <a:t>366</a:t>
              </a:r>
            </a:p>
            <a:p>
              <a:pPr algn="ctr"/>
              <a:r>
                <a:rPr lang="en-US" sz="1400" b="1" u="none">
                  <a:solidFill>
                    <a:schemeClr val="bg1"/>
                  </a:solidFill>
                  <a:latin typeface="Century Gothic" pitchFamily="34" charset="0"/>
                  <a:cs typeface="Arial" pitchFamily="34" charset="0"/>
                </a:rPr>
                <a:t>319</a:t>
              </a:r>
            </a:p>
            <a:p>
              <a:pPr algn="ctr"/>
              <a:r>
                <a:rPr lang="en-US" sz="1400" b="1" u="none">
                  <a:solidFill>
                    <a:schemeClr val="bg1"/>
                  </a:solidFill>
                  <a:latin typeface="Century Gothic" pitchFamily="34" charset="0"/>
                  <a:cs typeface="Arial" pitchFamily="34" charset="0"/>
                </a:rPr>
                <a:t>241</a:t>
              </a:r>
            </a:p>
            <a:p>
              <a:pPr algn="ctr"/>
              <a:r>
                <a:rPr lang="en-US" sz="1400" b="1" u="none">
                  <a:solidFill>
                    <a:schemeClr val="bg1"/>
                  </a:solidFill>
                  <a:latin typeface="Century Gothic" pitchFamily="34" charset="0"/>
                  <a:cs typeface="Arial" pitchFamily="34" charset="0"/>
                </a:rPr>
                <a:t>269</a:t>
              </a:r>
            </a:p>
            <a:p>
              <a:pPr algn="ctr"/>
              <a:r>
                <a:rPr lang="en-US" sz="1400" b="1" u="none">
                  <a:solidFill>
                    <a:schemeClr val="bg1"/>
                  </a:solidFill>
                  <a:latin typeface="Century Gothic" pitchFamily="34" charset="0"/>
                  <a:cs typeface="Arial" pitchFamily="34" charset="0"/>
                </a:rPr>
                <a:t>295</a:t>
              </a:r>
            </a:p>
            <a:p>
              <a:pPr algn="ctr"/>
              <a:r>
                <a:rPr lang="en-US" sz="1400" b="1" u="none">
                  <a:solidFill>
                    <a:schemeClr val="bg1"/>
                  </a:solidFill>
                  <a:latin typeface="Century Gothic" pitchFamily="34" charset="0"/>
                  <a:cs typeface="Arial" pitchFamily="34" charset="0"/>
                </a:rPr>
                <a:t>311</a:t>
              </a:r>
            </a:p>
            <a:p>
              <a:pPr algn="ctr"/>
              <a:r>
                <a:rPr lang="en-US" sz="1400" b="1" u="none">
                  <a:solidFill>
                    <a:schemeClr val="bg1"/>
                  </a:solidFill>
                  <a:latin typeface="Century Gothic" pitchFamily="34" charset="0"/>
                  <a:cs typeface="Arial" pitchFamily="34" charset="0"/>
                </a:rPr>
                <a:t>272</a:t>
              </a:r>
            </a:p>
          </xdr:txBody>
        </xdr:sp>
        <xdr:sp macro="" textlink="">
          <xdr:nvSpPr>
            <xdr:cNvPr id="25" name="TextBox 79">
              <a:extLst>
                <a:ext uri="{FF2B5EF4-FFF2-40B4-BE49-F238E27FC236}">
                  <a16:creationId xmlns:a16="http://schemas.microsoft.com/office/drawing/2014/main" id="{00000000-0008-0000-0400-000019000000}"/>
                </a:ext>
              </a:extLst>
            </xdr:cNvPr>
            <xdr:cNvSpPr txBox="1"/>
          </xdr:nvSpPr>
          <xdr:spPr>
            <a:xfrm>
              <a:off x="9550264" y="5986463"/>
              <a:ext cx="1815665" cy="1848138"/>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a:solidFill>
                    <a:schemeClr val="bg1"/>
                  </a:solidFill>
                  <a:latin typeface="Century Gothic" pitchFamily="34" charset="0"/>
                  <a:cs typeface="Arial" pitchFamily="34" charset="0"/>
                </a:rPr>
                <a:t>315</a:t>
              </a:r>
            </a:p>
            <a:p>
              <a:pPr algn="ctr"/>
              <a:r>
                <a:rPr lang="en-US" sz="1400" b="1">
                  <a:solidFill>
                    <a:schemeClr val="bg1"/>
                  </a:solidFill>
                  <a:latin typeface="Century Gothic" pitchFamily="34" charset="0"/>
                  <a:cs typeface="Arial" pitchFamily="34" charset="0"/>
                </a:rPr>
                <a:t>535</a:t>
              </a:r>
            </a:p>
            <a:p>
              <a:pPr algn="ctr"/>
              <a:r>
                <a:rPr lang="en-US" sz="1400" b="1" u="none">
                  <a:solidFill>
                    <a:schemeClr val="bg1"/>
                  </a:solidFill>
                  <a:latin typeface="Century Gothic" pitchFamily="34" charset="0"/>
                  <a:cs typeface="Arial" pitchFamily="34" charset="0"/>
                </a:rPr>
                <a:t>381</a:t>
              </a:r>
            </a:p>
            <a:p>
              <a:pPr algn="ctr"/>
              <a:r>
                <a:rPr lang="en-US" sz="1400" b="1" u="none">
                  <a:solidFill>
                    <a:schemeClr val="bg1"/>
                  </a:solidFill>
                  <a:latin typeface="Century Gothic" pitchFamily="34" charset="0"/>
                  <a:cs typeface="Arial" pitchFamily="34" charset="0"/>
                </a:rPr>
                <a:t>226</a:t>
              </a:r>
            </a:p>
            <a:p>
              <a:pPr algn="ctr"/>
              <a:r>
                <a:rPr lang="en-US" sz="1400" b="1" u="none">
                  <a:solidFill>
                    <a:schemeClr val="bg1"/>
                  </a:solidFill>
                  <a:latin typeface="Century Gothic" pitchFamily="34" charset="0"/>
                  <a:cs typeface="Arial" pitchFamily="34" charset="0"/>
                </a:rPr>
                <a:t>341</a:t>
              </a:r>
            </a:p>
            <a:p>
              <a:pPr algn="ctr"/>
              <a:r>
                <a:rPr lang="en-US" sz="1400" b="1" u="none">
                  <a:solidFill>
                    <a:schemeClr val="bg1"/>
                  </a:solidFill>
                  <a:latin typeface="Century Gothic" pitchFamily="34" charset="0"/>
                  <a:cs typeface="Arial" pitchFamily="34" charset="0"/>
                </a:rPr>
                <a:t>389</a:t>
              </a:r>
            </a:p>
            <a:p>
              <a:pPr algn="ctr"/>
              <a:r>
                <a:rPr lang="en-US" sz="1400" b="1" u="none">
                  <a:solidFill>
                    <a:schemeClr val="bg1"/>
                  </a:solidFill>
                  <a:latin typeface="Century Gothic" pitchFamily="34" charset="0"/>
                  <a:cs typeface="Arial" pitchFamily="34" charset="0"/>
                </a:rPr>
                <a:t>297</a:t>
              </a:r>
            </a:p>
            <a:p>
              <a:pPr algn="ctr"/>
              <a:r>
                <a:rPr lang="en-US" sz="1400" b="1" u="none">
                  <a:solidFill>
                    <a:schemeClr val="bg1"/>
                  </a:solidFill>
                  <a:latin typeface="Century Gothic" pitchFamily="34" charset="0"/>
                  <a:cs typeface="Arial" pitchFamily="34" charset="0"/>
                </a:rPr>
                <a:t>198</a:t>
              </a:r>
            </a:p>
          </xdr:txBody>
        </xdr:sp>
        <xdr:sp macro="" textlink="">
          <xdr:nvSpPr>
            <xdr:cNvPr id="26" name="TextBox 79">
              <a:extLst>
                <a:ext uri="{FF2B5EF4-FFF2-40B4-BE49-F238E27FC236}">
                  <a16:creationId xmlns:a16="http://schemas.microsoft.com/office/drawing/2014/main" id="{00000000-0008-0000-0400-00001A000000}"/>
                </a:ext>
              </a:extLst>
            </xdr:cNvPr>
            <xdr:cNvSpPr txBox="1"/>
          </xdr:nvSpPr>
          <xdr:spPr>
            <a:xfrm>
              <a:off x="12423388" y="5987777"/>
              <a:ext cx="982151" cy="1908759"/>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a:solidFill>
                    <a:schemeClr val="bg1"/>
                  </a:solidFill>
                  <a:latin typeface="Century Gothic" pitchFamily="34" charset="0"/>
                  <a:cs typeface="Arial" pitchFamily="34" charset="0"/>
                </a:rPr>
                <a:t>-5%</a:t>
              </a:r>
            </a:p>
            <a:p>
              <a:pPr algn="ctr"/>
              <a:r>
                <a:rPr lang="en-US" sz="1400" b="1">
                  <a:solidFill>
                    <a:schemeClr val="bg1"/>
                  </a:solidFill>
                  <a:latin typeface="Century Gothic" pitchFamily="34" charset="0"/>
                  <a:cs typeface="Arial" pitchFamily="34" charset="0"/>
                </a:rPr>
                <a:t>-8%</a:t>
              </a:r>
            </a:p>
            <a:p>
              <a:pPr algn="ctr"/>
              <a:r>
                <a:rPr lang="en-US" sz="1400" b="1" u="none">
                  <a:solidFill>
                    <a:schemeClr val="bg1"/>
                  </a:solidFill>
                  <a:latin typeface="Century Gothic" pitchFamily="34" charset="0"/>
                  <a:cs typeface="Arial" pitchFamily="34" charset="0"/>
                </a:rPr>
                <a:t>-17%</a:t>
              </a:r>
            </a:p>
            <a:p>
              <a:pPr algn="ctr"/>
              <a:r>
                <a:rPr lang="en-US" sz="1400" b="1" u="none">
                  <a:solidFill>
                    <a:schemeClr val="bg1"/>
                  </a:solidFill>
                  <a:latin typeface="Century Gothic" pitchFamily="34" charset="0"/>
                  <a:cs typeface="Arial" pitchFamily="34" charset="0"/>
                </a:rPr>
                <a:t>-2%</a:t>
              </a:r>
            </a:p>
            <a:p>
              <a:pPr algn="ctr"/>
              <a:r>
                <a:rPr lang="en-US" sz="1400" b="1" u="none">
                  <a:solidFill>
                    <a:schemeClr val="bg1"/>
                  </a:solidFill>
                  <a:latin typeface="Century Gothic" pitchFamily="34" charset="0"/>
                  <a:cs typeface="Arial" pitchFamily="34" charset="0"/>
                </a:rPr>
                <a:t>3%</a:t>
              </a:r>
            </a:p>
            <a:p>
              <a:pPr algn="ctr"/>
              <a:r>
                <a:rPr lang="en-US" sz="1400" b="1" u="none">
                  <a:solidFill>
                    <a:schemeClr val="bg1"/>
                  </a:solidFill>
                  <a:latin typeface="Century Gothic" pitchFamily="34" charset="0"/>
                  <a:cs typeface="Arial" pitchFamily="34" charset="0"/>
                </a:rPr>
                <a:t>-5%</a:t>
              </a:r>
            </a:p>
            <a:p>
              <a:pPr algn="ctr"/>
              <a:r>
                <a:rPr lang="en-US" sz="1400" b="1" u="none">
                  <a:solidFill>
                    <a:schemeClr val="bg1"/>
                  </a:solidFill>
                  <a:latin typeface="Century Gothic" pitchFamily="34" charset="0"/>
                  <a:cs typeface="Arial" pitchFamily="34" charset="0"/>
                </a:rPr>
                <a:t>-2%</a:t>
              </a:r>
            </a:p>
            <a:p>
              <a:pPr algn="ctr"/>
              <a:r>
                <a:rPr lang="en-US" sz="1400" b="1" u="none">
                  <a:solidFill>
                    <a:schemeClr val="bg1"/>
                  </a:solidFill>
                  <a:latin typeface="Century Gothic" pitchFamily="34" charset="0"/>
                  <a:cs typeface="Arial" pitchFamily="34" charset="0"/>
                </a:rPr>
                <a:t>2%</a:t>
              </a:r>
            </a:p>
          </xdr:txBody>
        </xdr:sp>
      </xdr:grpSp>
      <xdr:sp macro="" textlink="">
        <xdr:nvSpPr>
          <xdr:cNvPr id="55" name="TextBox 69">
            <a:extLst>
              <a:ext uri="{FF2B5EF4-FFF2-40B4-BE49-F238E27FC236}">
                <a16:creationId xmlns:a16="http://schemas.microsoft.com/office/drawing/2014/main" id="{00000000-0008-0000-0400-000037000000}"/>
              </a:ext>
            </a:extLst>
          </xdr:cNvPr>
          <xdr:cNvSpPr txBox="1"/>
        </xdr:nvSpPr>
        <xdr:spPr>
          <a:xfrm>
            <a:off x="8942275" y="6706638"/>
            <a:ext cx="1185765" cy="469744"/>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aseline="0">
                <a:solidFill>
                  <a:schemeClr val="bg1"/>
                </a:solidFill>
                <a:latin typeface="Century Gothic" pitchFamily="34" charset="0"/>
                <a:cs typeface="Arial" pitchFamily="34" charset="0"/>
              </a:rPr>
              <a:t>Diferencial</a:t>
            </a:r>
          </a:p>
          <a:p>
            <a:pPr algn="ctr"/>
            <a:r>
              <a:rPr lang="en-US" sz="1200" baseline="0">
                <a:solidFill>
                  <a:schemeClr val="bg1"/>
                </a:solidFill>
                <a:latin typeface="Century Gothic" pitchFamily="34" charset="0"/>
                <a:cs typeface="Arial" pitchFamily="34" charset="0"/>
              </a:rPr>
              <a:t>A-C</a:t>
            </a:r>
            <a:endParaRPr lang="en-US" sz="1200">
              <a:solidFill>
                <a:schemeClr val="bg1"/>
              </a:solidFill>
              <a:latin typeface="Century Gothic" pitchFamily="34" charset="0"/>
              <a:cs typeface="Arial" pitchFamily="34" charset="0"/>
            </a:endParaRPr>
          </a:p>
        </xdr:txBody>
      </xdr:sp>
      <xdr:sp macro="" textlink="">
        <xdr:nvSpPr>
          <xdr:cNvPr id="56" name="TextBox 79">
            <a:extLst>
              <a:ext uri="{FF2B5EF4-FFF2-40B4-BE49-F238E27FC236}">
                <a16:creationId xmlns:a16="http://schemas.microsoft.com/office/drawing/2014/main" id="{00000000-0008-0000-0400-000038000000}"/>
              </a:ext>
            </a:extLst>
          </xdr:cNvPr>
          <xdr:cNvSpPr txBox="1"/>
        </xdr:nvSpPr>
        <xdr:spPr>
          <a:xfrm>
            <a:off x="8570800" y="7220988"/>
            <a:ext cx="1884110" cy="1597891"/>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u="none">
                <a:solidFill>
                  <a:schemeClr val="bg1"/>
                </a:solidFill>
                <a:latin typeface="Century Gothic" pitchFamily="34" charset="0"/>
                <a:cs typeface="Arial" pitchFamily="34" charset="0"/>
              </a:rPr>
              <a:t>-15</a:t>
            </a:r>
          </a:p>
          <a:p>
            <a:pPr algn="ctr"/>
            <a:r>
              <a:rPr lang="en-US" sz="1400" b="1" u="none">
                <a:solidFill>
                  <a:schemeClr val="bg1"/>
                </a:solidFill>
                <a:latin typeface="Century Gothic" pitchFamily="34" charset="0"/>
                <a:cs typeface="Arial" pitchFamily="34" charset="0"/>
              </a:rPr>
              <a:t>-41</a:t>
            </a:r>
          </a:p>
          <a:p>
            <a:pPr algn="ctr"/>
            <a:r>
              <a:rPr lang="en-US" sz="1400" b="1" u="none">
                <a:solidFill>
                  <a:schemeClr val="bg1"/>
                </a:solidFill>
                <a:latin typeface="Century Gothic" pitchFamily="34" charset="0"/>
                <a:cs typeface="Arial" pitchFamily="34" charset="0"/>
              </a:rPr>
              <a:t>-66</a:t>
            </a:r>
          </a:p>
          <a:p>
            <a:pPr algn="ctr"/>
            <a:r>
              <a:rPr lang="en-US" sz="1400" b="1" u="none">
                <a:solidFill>
                  <a:schemeClr val="bg1"/>
                </a:solidFill>
                <a:latin typeface="Century Gothic" pitchFamily="34" charset="0"/>
                <a:cs typeface="Arial" pitchFamily="34" charset="0"/>
              </a:rPr>
              <a:t>-5</a:t>
            </a:r>
          </a:p>
          <a:p>
            <a:pPr algn="ctr"/>
            <a:r>
              <a:rPr lang="en-US" sz="1400" b="1" u="none">
                <a:solidFill>
                  <a:schemeClr val="bg1"/>
                </a:solidFill>
                <a:latin typeface="Century Gothic" pitchFamily="34" charset="0"/>
                <a:cs typeface="Arial" pitchFamily="34" charset="0"/>
              </a:rPr>
              <a:t>10</a:t>
            </a:r>
          </a:p>
          <a:p>
            <a:pPr algn="ctr"/>
            <a:r>
              <a:rPr lang="en-US" sz="1400" b="1" u="none">
                <a:solidFill>
                  <a:schemeClr val="bg1"/>
                </a:solidFill>
                <a:latin typeface="Century Gothic" pitchFamily="34" charset="0"/>
                <a:cs typeface="Arial" pitchFamily="34" charset="0"/>
              </a:rPr>
              <a:t>-19</a:t>
            </a:r>
          </a:p>
          <a:p>
            <a:pPr algn="ctr"/>
            <a:r>
              <a:rPr lang="en-US" sz="1400" b="1" u="none">
                <a:solidFill>
                  <a:schemeClr val="bg1"/>
                </a:solidFill>
                <a:latin typeface="Century Gothic" pitchFamily="34" charset="0"/>
                <a:cs typeface="Arial" pitchFamily="34" charset="0"/>
              </a:rPr>
              <a:t>-6</a:t>
            </a:r>
          </a:p>
          <a:p>
            <a:pPr algn="ctr"/>
            <a:r>
              <a:rPr lang="en-US" sz="1400" b="1" u="none">
                <a:solidFill>
                  <a:schemeClr val="bg1"/>
                </a:solidFill>
                <a:latin typeface="Century Gothic" pitchFamily="34" charset="0"/>
                <a:cs typeface="Arial" pitchFamily="34" charset="0"/>
              </a:rPr>
              <a:t>5</a:t>
            </a:r>
          </a:p>
        </xdr:txBody>
      </xdr:sp>
    </xdr:grpSp>
    <xdr:clientData/>
  </xdr:twoCellAnchor>
  <xdr:twoCellAnchor>
    <xdr:from>
      <xdr:col>3</xdr:col>
      <xdr:colOff>204113</xdr:colOff>
      <xdr:row>86</xdr:row>
      <xdr:rowOff>18147</xdr:rowOff>
    </xdr:from>
    <xdr:to>
      <xdr:col>13</xdr:col>
      <xdr:colOff>392556</xdr:colOff>
      <xdr:row>100</xdr:row>
      <xdr:rowOff>45356</xdr:rowOff>
    </xdr:to>
    <xdr:grpSp>
      <xdr:nvGrpSpPr>
        <xdr:cNvPr id="74" name="73 Grupo">
          <a:extLst>
            <a:ext uri="{FF2B5EF4-FFF2-40B4-BE49-F238E27FC236}">
              <a16:creationId xmlns:a16="http://schemas.microsoft.com/office/drawing/2014/main" id="{00000000-0008-0000-0400-00004A000000}"/>
            </a:ext>
          </a:extLst>
        </xdr:cNvPr>
        <xdr:cNvGrpSpPr/>
      </xdr:nvGrpSpPr>
      <xdr:grpSpPr>
        <a:xfrm>
          <a:off x="3484588" y="15929740"/>
          <a:ext cx="8273392" cy="2558599"/>
          <a:chOff x="3401447" y="6630438"/>
          <a:chExt cx="8053371" cy="2265913"/>
        </a:xfrm>
      </xdr:grpSpPr>
      <xdr:grpSp>
        <xdr:nvGrpSpPr>
          <xdr:cNvPr id="75" name="20 Grupo">
            <a:extLst>
              <a:ext uri="{FF2B5EF4-FFF2-40B4-BE49-F238E27FC236}">
                <a16:creationId xmlns:a16="http://schemas.microsoft.com/office/drawing/2014/main" id="{00000000-0008-0000-0400-00004B000000}"/>
              </a:ext>
            </a:extLst>
          </xdr:cNvPr>
          <xdr:cNvGrpSpPr/>
        </xdr:nvGrpSpPr>
        <xdr:grpSpPr>
          <a:xfrm>
            <a:off x="3401445" y="6630438"/>
            <a:ext cx="8053373" cy="2265913"/>
            <a:chOff x="5873201" y="5300384"/>
            <a:chExt cx="7745080" cy="2620779"/>
          </a:xfrm>
        </xdr:grpSpPr>
        <xdr:grpSp>
          <xdr:nvGrpSpPr>
            <xdr:cNvPr id="78" name="20 Grupo">
              <a:extLst>
                <a:ext uri="{FF2B5EF4-FFF2-40B4-BE49-F238E27FC236}">
                  <a16:creationId xmlns:a16="http://schemas.microsoft.com/office/drawing/2014/main" id="{00000000-0008-0000-0400-00004E000000}"/>
                </a:ext>
              </a:extLst>
            </xdr:cNvPr>
            <xdr:cNvGrpSpPr/>
          </xdr:nvGrpSpPr>
          <xdr:grpSpPr>
            <a:xfrm>
              <a:off x="5873201" y="5300384"/>
              <a:ext cx="7745080" cy="2620779"/>
              <a:chOff x="6096711" y="8063182"/>
              <a:chExt cx="8758293" cy="2676694"/>
            </a:xfrm>
          </xdr:grpSpPr>
          <xdr:grpSp>
            <xdr:nvGrpSpPr>
              <xdr:cNvPr id="83" name="Group 3">
                <a:extLst>
                  <a:ext uri="{FF2B5EF4-FFF2-40B4-BE49-F238E27FC236}">
                    <a16:creationId xmlns:a16="http://schemas.microsoft.com/office/drawing/2014/main" id="{00000000-0008-0000-0400-000053000000}"/>
                  </a:ext>
                </a:extLst>
              </xdr:cNvPr>
              <xdr:cNvGrpSpPr/>
            </xdr:nvGrpSpPr>
            <xdr:grpSpPr>
              <a:xfrm>
                <a:off x="6096711" y="8063182"/>
                <a:ext cx="8758293" cy="2676694"/>
                <a:chOff x="-253046" y="1175173"/>
                <a:chExt cx="11017734" cy="5401055"/>
              </a:xfrm>
            </xdr:grpSpPr>
            <xdr:sp macro="" textlink="">
              <xdr:nvSpPr>
                <xdr:cNvPr id="85" name="Rectangle 56">
                  <a:extLst>
                    <a:ext uri="{FF2B5EF4-FFF2-40B4-BE49-F238E27FC236}">
                      <a16:creationId xmlns:a16="http://schemas.microsoft.com/office/drawing/2014/main" id="{00000000-0008-0000-0400-000055000000}"/>
                    </a:ext>
                  </a:extLst>
                </xdr:cNvPr>
                <xdr:cNvSpPr/>
              </xdr:nvSpPr>
              <xdr:spPr>
                <a:xfrm>
                  <a:off x="-56060" y="1175173"/>
                  <a:ext cx="10820748" cy="540105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s-EC"/>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2400"/>
                </a:p>
              </xdr:txBody>
            </xdr:sp>
            <xdr:sp macro="" textlink="">
              <xdr:nvSpPr>
                <xdr:cNvPr id="86" name="Rectangle 63">
                  <a:extLst>
                    <a:ext uri="{FF2B5EF4-FFF2-40B4-BE49-F238E27FC236}">
                      <a16:creationId xmlns:a16="http://schemas.microsoft.com/office/drawing/2014/main" id="{00000000-0008-0000-0400-000056000000}"/>
                    </a:ext>
                  </a:extLst>
                </xdr:cNvPr>
                <xdr:cNvSpPr/>
              </xdr:nvSpPr>
              <xdr:spPr>
                <a:xfrm>
                  <a:off x="-56071" y="1269283"/>
                  <a:ext cx="10805389" cy="1311058"/>
                </a:xfrm>
                <a:prstGeom prst="rect">
                  <a:avLst/>
                </a:prstGeom>
                <a:solidFill>
                  <a:schemeClr val="tx2">
                    <a:lumMod val="50000"/>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lIns="182880" rIns="182880" rtlCol="0" anchor="ctr"/>
                <a:lstStyle>
                  <a:defPPr>
                    <a:defRPr lang="es-EC"/>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endParaRPr lang="en-US" sz="1800">
                    <a:latin typeface="Arial" pitchFamily="34" charset="0"/>
                    <a:cs typeface="Arial" pitchFamily="34" charset="0"/>
                  </a:endParaRPr>
                </a:p>
              </xdr:txBody>
            </xdr:sp>
            <xdr:sp macro="" textlink="">
              <xdr:nvSpPr>
                <xdr:cNvPr id="87" name="TextBox 66">
                  <a:extLst>
                    <a:ext uri="{FF2B5EF4-FFF2-40B4-BE49-F238E27FC236}">
                      <a16:creationId xmlns:a16="http://schemas.microsoft.com/office/drawing/2014/main" id="{00000000-0008-0000-0400-000057000000}"/>
                    </a:ext>
                  </a:extLst>
                </xdr:cNvPr>
                <xdr:cNvSpPr txBox="1"/>
              </xdr:nvSpPr>
              <xdr:spPr>
                <a:xfrm>
                  <a:off x="-253046" y="1335857"/>
                  <a:ext cx="2303187" cy="669888"/>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C" sz="1200">
                      <a:solidFill>
                        <a:schemeClr val="bg1"/>
                      </a:solidFill>
                      <a:latin typeface="Century Gothic" pitchFamily="34" charset="0"/>
                      <a:cs typeface="Arial" pitchFamily="34" charset="0"/>
                    </a:rPr>
                    <a:t>Periodo</a:t>
                  </a:r>
                </a:p>
              </xdr:txBody>
            </xdr:sp>
            <xdr:sp macro="" textlink="">
              <xdr:nvSpPr>
                <xdr:cNvPr id="88" name="TextBox 67">
                  <a:extLst>
                    <a:ext uri="{FF2B5EF4-FFF2-40B4-BE49-F238E27FC236}">
                      <a16:creationId xmlns:a16="http://schemas.microsoft.com/office/drawing/2014/main" id="{00000000-0008-0000-0400-000058000000}"/>
                    </a:ext>
                  </a:extLst>
                </xdr:cNvPr>
                <xdr:cNvSpPr txBox="1"/>
              </xdr:nvSpPr>
              <xdr:spPr>
                <a:xfrm>
                  <a:off x="1881921" y="1364799"/>
                  <a:ext cx="1222164" cy="1119687"/>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C" sz="1200">
                      <a:solidFill>
                        <a:schemeClr val="bg1"/>
                      </a:solidFill>
                      <a:latin typeface="Century Gothic" pitchFamily="34" charset="0"/>
                      <a:cs typeface="Arial" pitchFamily="34" charset="0"/>
                    </a:rPr>
                    <a:t>Fuel SNI</a:t>
                  </a:r>
                </a:p>
                <a:p>
                  <a:pPr algn="ctr"/>
                  <a:r>
                    <a:rPr lang="es-EC" sz="1200">
                      <a:solidFill>
                        <a:schemeClr val="bg1"/>
                      </a:solidFill>
                      <a:latin typeface="Century Gothic" pitchFamily="34" charset="0"/>
                      <a:cs typeface="Arial" pitchFamily="34" charset="0"/>
                    </a:rPr>
                    <a:t>A</a:t>
                  </a:r>
                </a:p>
              </xdr:txBody>
            </xdr:sp>
            <xdr:sp macro="" textlink="">
              <xdr:nvSpPr>
                <xdr:cNvPr id="89" name="TextBox 69">
                  <a:extLst>
                    <a:ext uri="{FF2B5EF4-FFF2-40B4-BE49-F238E27FC236}">
                      <a16:creationId xmlns:a16="http://schemas.microsoft.com/office/drawing/2014/main" id="{00000000-0008-0000-0400-000059000000}"/>
                    </a:ext>
                  </a:extLst>
                </xdr:cNvPr>
                <xdr:cNvSpPr txBox="1"/>
              </xdr:nvSpPr>
              <xdr:spPr>
                <a:xfrm>
                  <a:off x="5173873" y="1373053"/>
                  <a:ext cx="2205550" cy="1119687"/>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bg1"/>
                      </a:solidFill>
                      <a:latin typeface="Century Gothic" pitchFamily="34" charset="0"/>
                      <a:cs typeface="Arial" pitchFamily="34" charset="0"/>
                    </a:rPr>
                    <a:t>PLATTS USGC HSFO</a:t>
                  </a:r>
                  <a:endParaRPr lang="en-US" sz="1200" baseline="0">
                    <a:solidFill>
                      <a:schemeClr val="bg1"/>
                    </a:solidFill>
                    <a:latin typeface="Century Gothic" pitchFamily="34" charset="0"/>
                    <a:cs typeface="Arial" pitchFamily="34" charset="0"/>
                  </a:endParaRPr>
                </a:p>
                <a:p>
                  <a:pPr algn="ctr"/>
                  <a:r>
                    <a:rPr lang="en-US" sz="1200" baseline="0">
                      <a:solidFill>
                        <a:schemeClr val="bg1"/>
                      </a:solidFill>
                      <a:latin typeface="Century Gothic" pitchFamily="34" charset="0"/>
                      <a:cs typeface="Arial" pitchFamily="34" charset="0"/>
                    </a:rPr>
                    <a:t>C</a:t>
                  </a:r>
                  <a:endParaRPr lang="en-US" sz="1200">
                    <a:solidFill>
                      <a:schemeClr val="bg1"/>
                    </a:solidFill>
                    <a:latin typeface="Century Gothic" pitchFamily="34" charset="0"/>
                    <a:cs typeface="Arial" pitchFamily="34" charset="0"/>
                  </a:endParaRPr>
                </a:p>
              </xdr:txBody>
            </xdr:sp>
            <xdr:sp macro="" textlink="">
              <xdr:nvSpPr>
                <xdr:cNvPr id="90" name="TextBox 70">
                  <a:extLst>
                    <a:ext uri="{FF2B5EF4-FFF2-40B4-BE49-F238E27FC236}">
                      <a16:creationId xmlns:a16="http://schemas.microsoft.com/office/drawing/2014/main" id="{00000000-0008-0000-0400-00005A000000}"/>
                    </a:ext>
                  </a:extLst>
                </xdr:cNvPr>
                <xdr:cNvSpPr txBox="1"/>
              </xdr:nvSpPr>
              <xdr:spPr>
                <a:xfrm>
                  <a:off x="3340231" y="1370503"/>
                  <a:ext cx="1880577" cy="1119687"/>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C" sz="1200">
                      <a:solidFill>
                        <a:schemeClr val="bg1"/>
                      </a:solidFill>
                      <a:latin typeface="Century Gothic" pitchFamily="34" charset="0"/>
                      <a:cs typeface="Arial" pitchFamily="34" charset="0"/>
                    </a:rPr>
                    <a:t>Fuel</a:t>
                  </a:r>
                  <a:r>
                    <a:rPr lang="es-EC" sz="1200" baseline="0">
                      <a:solidFill>
                        <a:schemeClr val="bg1"/>
                      </a:solidFill>
                      <a:latin typeface="Century Gothic" pitchFamily="34" charset="0"/>
                      <a:cs typeface="Arial" pitchFamily="34" charset="0"/>
                    </a:rPr>
                    <a:t> S. Ind.</a:t>
                  </a:r>
                </a:p>
                <a:p>
                  <a:pPr algn="ctr"/>
                  <a:r>
                    <a:rPr lang="es-EC" sz="1200" baseline="0">
                      <a:solidFill>
                        <a:schemeClr val="bg1"/>
                      </a:solidFill>
                      <a:latin typeface="Century Gothic" pitchFamily="34" charset="0"/>
                      <a:cs typeface="Arial" pitchFamily="34" charset="0"/>
                    </a:rPr>
                    <a:t>B</a:t>
                  </a:r>
                  <a:endParaRPr lang="es-EC" sz="1200">
                    <a:solidFill>
                      <a:schemeClr val="bg1"/>
                    </a:solidFill>
                    <a:latin typeface="Century Gothic" pitchFamily="34" charset="0"/>
                    <a:cs typeface="Arial" pitchFamily="34" charset="0"/>
                  </a:endParaRPr>
                </a:p>
              </xdr:txBody>
            </xdr:sp>
            <xdr:sp macro="" textlink="">
              <xdr:nvSpPr>
                <xdr:cNvPr id="91" name="TextBox 76">
                  <a:extLst>
                    <a:ext uri="{FF2B5EF4-FFF2-40B4-BE49-F238E27FC236}">
                      <a16:creationId xmlns:a16="http://schemas.microsoft.com/office/drawing/2014/main" id="{00000000-0008-0000-0400-00005B000000}"/>
                    </a:ext>
                  </a:extLst>
                </xdr:cNvPr>
                <xdr:cNvSpPr txBox="1"/>
              </xdr:nvSpPr>
              <xdr:spPr>
                <a:xfrm>
                  <a:off x="858048" y="1828800"/>
                  <a:ext cx="184731" cy="369332"/>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solidFill>
                      <a:schemeClr val="bg1"/>
                    </a:solidFill>
                    <a:latin typeface="Arial" pitchFamily="34" charset="0"/>
                    <a:cs typeface="Arial" pitchFamily="34" charset="0"/>
                  </a:endParaRPr>
                </a:p>
              </xdr:txBody>
            </xdr:sp>
            <xdr:sp macro="" textlink="">
              <xdr:nvSpPr>
                <xdr:cNvPr id="92" name="TextBox 79">
                  <a:extLst>
                    <a:ext uri="{FF2B5EF4-FFF2-40B4-BE49-F238E27FC236}">
                      <a16:creationId xmlns:a16="http://schemas.microsoft.com/office/drawing/2014/main" id="{00000000-0008-0000-0400-00005C000000}"/>
                    </a:ext>
                  </a:extLst>
                </xdr:cNvPr>
                <xdr:cNvSpPr txBox="1"/>
              </xdr:nvSpPr>
              <xdr:spPr>
                <a:xfrm>
                  <a:off x="343569" y="2584821"/>
                  <a:ext cx="2628336" cy="3892921"/>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r>
                    <a:rPr lang="en-US" sz="1400" b="1">
                      <a:solidFill>
                        <a:schemeClr val="bg1"/>
                      </a:solidFill>
                      <a:latin typeface="Century Gothic" pitchFamily="34" charset="0"/>
                      <a:cs typeface="Arial" pitchFamily="34" charset="0"/>
                    </a:rPr>
                    <a:t>Promedio</a:t>
                  </a:r>
                </a:p>
                <a:p>
                  <a:pPr algn="l"/>
                  <a:r>
                    <a:rPr lang="en-US" sz="1400" b="1" baseline="0">
                      <a:solidFill>
                        <a:schemeClr val="bg1"/>
                      </a:solidFill>
                      <a:latin typeface="Century Gothic" pitchFamily="34" charset="0"/>
                      <a:cs typeface="Arial" pitchFamily="34" charset="0"/>
                    </a:rPr>
                    <a:t>2022*</a:t>
                  </a:r>
                </a:p>
                <a:p>
                  <a:pPr algn="l"/>
                  <a:r>
                    <a:rPr lang="en-US" sz="1400" b="1" baseline="0">
                      <a:solidFill>
                        <a:schemeClr val="bg1"/>
                      </a:solidFill>
                      <a:latin typeface="Century Gothic" pitchFamily="34" charset="0"/>
                      <a:cs typeface="Arial" pitchFamily="34" charset="0"/>
                    </a:rPr>
                    <a:t>2021</a:t>
                  </a:r>
                </a:p>
                <a:p>
                  <a:pPr algn="l"/>
                  <a:r>
                    <a:rPr lang="en-US" sz="1400" b="1" baseline="0">
                      <a:solidFill>
                        <a:schemeClr val="bg1"/>
                      </a:solidFill>
                      <a:latin typeface="Century Gothic" pitchFamily="34" charset="0"/>
                      <a:cs typeface="Arial" pitchFamily="34" charset="0"/>
                    </a:rPr>
                    <a:t>2020</a:t>
                  </a:r>
                </a:p>
                <a:p>
                  <a:pPr algn="l"/>
                  <a:r>
                    <a:rPr lang="en-US" sz="1400" b="1" baseline="0">
                      <a:solidFill>
                        <a:schemeClr val="bg1"/>
                      </a:solidFill>
                      <a:latin typeface="Century Gothic" pitchFamily="34" charset="0"/>
                      <a:cs typeface="Arial" pitchFamily="34" charset="0"/>
                    </a:rPr>
                    <a:t>2019</a:t>
                  </a:r>
                </a:p>
                <a:p>
                  <a:pPr algn="l"/>
                  <a:r>
                    <a:rPr lang="en-US" sz="1400" b="1" baseline="0">
                      <a:solidFill>
                        <a:schemeClr val="bg1"/>
                      </a:solidFill>
                      <a:latin typeface="Century Gothic" pitchFamily="34" charset="0"/>
                      <a:cs typeface="Arial" pitchFamily="34" charset="0"/>
                    </a:rPr>
                    <a:t>2018</a:t>
                  </a:r>
                </a:p>
                <a:p>
                  <a:pPr algn="l"/>
                  <a:r>
                    <a:rPr lang="en-US" sz="1400" b="1" baseline="0">
                      <a:solidFill>
                        <a:schemeClr val="bg1"/>
                      </a:solidFill>
                      <a:latin typeface="Century Gothic" pitchFamily="34" charset="0"/>
                      <a:cs typeface="Arial" pitchFamily="34" charset="0"/>
                    </a:rPr>
                    <a:t>2017</a:t>
                  </a:r>
                </a:p>
                <a:p>
                  <a:pPr algn="l"/>
                  <a:r>
                    <a:rPr lang="en-US" sz="1400" b="1" baseline="0">
                      <a:solidFill>
                        <a:schemeClr val="bg1"/>
                      </a:solidFill>
                      <a:latin typeface="Century Gothic" pitchFamily="34" charset="0"/>
                      <a:cs typeface="Arial" pitchFamily="34" charset="0"/>
                    </a:rPr>
                    <a:t>2016</a:t>
                  </a:r>
                  <a:endParaRPr lang="en-US" sz="1400" b="1">
                    <a:solidFill>
                      <a:schemeClr val="bg1"/>
                    </a:solidFill>
                    <a:latin typeface="Century Gothic" pitchFamily="34" charset="0"/>
                    <a:cs typeface="Arial" pitchFamily="34" charset="0"/>
                  </a:endParaRPr>
                </a:p>
              </xdr:txBody>
            </xdr:sp>
          </xdr:grpSp>
          <xdr:sp macro="" textlink="">
            <xdr:nvSpPr>
              <xdr:cNvPr id="84" name="TextBox 70">
                <a:extLst>
                  <a:ext uri="{FF2B5EF4-FFF2-40B4-BE49-F238E27FC236}">
                    <a16:creationId xmlns:a16="http://schemas.microsoft.com/office/drawing/2014/main" id="{00000000-0008-0000-0400-000054000000}"/>
                  </a:ext>
                </a:extLst>
              </xdr:cNvPr>
              <xdr:cNvSpPr txBox="1"/>
            </xdr:nvSpPr>
            <xdr:spPr>
              <a:xfrm>
                <a:off x="13543742" y="8156061"/>
                <a:ext cx="1021394" cy="283625"/>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200" b="0" i="0" u="none" strike="noStrike" kern="1200">
                    <a:solidFill>
                      <a:schemeClr val="bg1"/>
                    </a:solidFill>
                    <a:latin typeface="Century Gothic" pitchFamily="34" charset="0"/>
                    <a:ea typeface="+mn-ea"/>
                    <a:cs typeface="Arial" pitchFamily="34" charset="0"/>
                  </a:rPr>
                  <a:t>%</a:t>
                </a:r>
                <a:endParaRPr lang="es-EC" sz="1200">
                  <a:solidFill>
                    <a:schemeClr val="bg1"/>
                  </a:solidFill>
                  <a:latin typeface="Century Gothic" pitchFamily="34" charset="0"/>
                  <a:cs typeface="Arial" pitchFamily="34" charset="0"/>
                </a:endParaRPr>
              </a:p>
            </xdr:txBody>
          </xdr:sp>
        </xdr:grpSp>
        <xdr:sp macro="" textlink="">
          <xdr:nvSpPr>
            <xdr:cNvPr id="79" name="TextBox 79">
              <a:extLst>
                <a:ext uri="{FF2B5EF4-FFF2-40B4-BE49-F238E27FC236}">
                  <a16:creationId xmlns:a16="http://schemas.microsoft.com/office/drawing/2014/main" id="{00000000-0008-0000-0400-00004F000000}"/>
                </a:ext>
              </a:extLst>
            </xdr:cNvPr>
            <xdr:cNvSpPr txBox="1"/>
          </xdr:nvSpPr>
          <xdr:spPr>
            <a:xfrm>
              <a:off x="6892622" y="5983838"/>
              <a:ext cx="1815665" cy="1882240"/>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a:solidFill>
                    <a:schemeClr val="bg1"/>
                  </a:solidFill>
                  <a:latin typeface="Century Gothic" pitchFamily="34" charset="0"/>
                  <a:cs typeface="Arial" pitchFamily="34" charset="0"/>
                </a:rPr>
                <a:t>300</a:t>
              </a:r>
            </a:p>
            <a:p>
              <a:pPr algn="ctr"/>
              <a:r>
                <a:rPr lang="en-US" sz="1400" b="1">
                  <a:solidFill>
                    <a:schemeClr val="bg1"/>
                  </a:solidFill>
                  <a:latin typeface="Century Gothic" pitchFamily="34" charset="0"/>
                  <a:cs typeface="Arial" pitchFamily="34" charset="0"/>
                </a:rPr>
                <a:t>495</a:t>
              </a:r>
            </a:p>
            <a:p>
              <a:pPr algn="ctr"/>
              <a:r>
                <a:rPr lang="en-US" sz="1400" b="1" u="none">
                  <a:solidFill>
                    <a:schemeClr val="bg1"/>
                  </a:solidFill>
                  <a:latin typeface="Century Gothic" pitchFamily="34" charset="0"/>
                  <a:cs typeface="Arial" pitchFamily="34" charset="0"/>
                </a:rPr>
                <a:t>316</a:t>
              </a:r>
            </a:p>
            <a:p>
              <a:pPr algn="ctr"/>
              <a:r>
                <a:rPr lang="en-US" sz="1400" b="1" u="none">
                  <a:solidFill>
                    <a:schemeClr val="bg1"/>
                  </a:solidFill>
                  <a:latin typeface="Century Gothic" pitchFamily="34" charset="0"/>
                  <a:cs typeface="Arial" pitchFamily="34" charset="0"/>
                </a:rPr>
                <a:t>221</a:t>
              </a:r>
            </a:p>
            <a:p>
              <a:pPr algn="ctr"/>
              <a:r>
                <a:rPr lang="en-US" sz="1400" b="1" u="none">
                  <a:solidFill>
                    <a:schemeClr val="bg1"/>
                  </a:solidFill>
                  <a:latin typeface="Century Gothic" pitchFamily="34" charset="0"/>
                  <a:cs typeface="Arial" pitchFamily="34" charset="0"/>
                </a:rPr>
                <a:t>351</a:t>
              </a:r>
            </a:p>
            <a:p>
              <a:pPr algn="ctr"/>
              <a:r>
                <a:rPr lang="en-US" sz="1400" b="1" u="none">
                  <a:solidFill>
                    <a:schemeClr val="bg1"/>
                  </a:solidFill>
                  <a:latin typeface="Century Gothic" pitchFamily="34" charset="0"/>
                  <a:cs typeface="Arial" pitchFamily="34" charset="0"/>
                </a:rPr>
                <a:t>369</a:t>
              </a:r>
            </a:p>
            <a:p>
              <a:pPr algn="ctr"/>
              <a:r>
                <a:rPr lang="en-US" sz="1400" b="1" u="none">
                  <a:solidFill>
                    <a:schemeClr val="bg1"/>
                  </a:solidFill>
                  <a:latin typeface="Century Gothic" pitchFamily="34" charset="0"/>
                  <a:cs typeface="Arial" pitchFamily="34" charset="0"/>
                </a:rPr>
                <a:t>291</a:t>
              </a:r>
            </a:p>
            <a:p>
              <a:pPr algn="ctr"/>
              <a:r>
                <a:rPr lang="en-US" sz="1400" b="1" u="none">
                  <a:solidFill>
                    <a:schemeClr val="bg1"/>
                  </a:solidFill>
                  <a:latin typeface="Century Gothic" pitchFamily="34" charset="0"/>
                  <a:cs typeface="Arial" pitchFamily="34" charset="0"/>
                </a:rPr>
                <a:t>203</a:t>
              </a:r>
            </a:p>
          </xdr:txBody>
        </xdr:sp>
        <xdr:sp macro="" textlink="">
          <xdr:nvSpPr>
            <xdr:cNvPr id="80" name="TextBox 79">
              <a:extLst>
                <a:ext uri="{FF2B5EF4-FFF2-40B4-BE49-F238E27FC236}">
                  <a16:creationId xmlns:a16="http://schemas.microsoft.com/office/drawing/2014/main" id="{00000000-0008-0000-0400-000050000000}"/>
                </a:ext>
              </a:extLst>
            </xdr:cNvPr>
            <xdr:cNvSpPr txBox="1"/>
          </xdr:nvSpPr>
          <xdr:spPr>
            <a:xfrm>
              <a:off x="8162529" y="5985150"/>
              <a:ext cx="1815665" cy="1849452"/>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a:solidFill>
                    <a:schemeClr val="bg1"/>
                  </a:solidFill>
                  <a:latin typeface="Century Gothic" pitchFamily="34" charset="0"/>
                  <a:cs typeface="Arial" pitchFamily="34" charset="0"/>
                </a:rPr>
                <a:t>288</a:t>
              </a:r>
            </a:p>
            <a:p>
              <a:pPr algn="ctr"/>
              <a:r>
                <a:rPr lang="en-US" sz="1400" b="1">
                  <a:solidFill>
                    <a:schemeClr val="bg1"/>
                  </a:solidFill>
                  <a:latin typeface="Century Gothic" pitchFamily="34" charset="0"/>
                  <a:cs typeface="Arial" pitchFamily="34" charset="0"/>
                </a:rPr>
                <a:t>366</a:t>
              </a:r>
            </a:p>
            <a:p>
              <a:pPr algn="ctr"/>
              <a:r>
                <a:rPr lang="en-US" sz="1400" b="1" u="none">
                  <a:solidFill>
                    <a:schemeClr val="bg1"/>
                  </a:solidFill>
                  <a:latin typeface="Century Gothic" pitchFamily="34" charset="0"/>
                  <a:cs typeface="Arial" pitchFamily="34" charset="0"/>
                </a:rPr>
                <a:t>319</a:t>
              </a:r>
            </a:p>
            <a:p>
              <a:pPr algn="ctr"/>
              <a:r>
                <a:rPr lang="en-US" sz="1400" b="1" u="none">
                  <a:solidFill>
                    <a:schemeClr val="bg1"/>
                  </a:solidFill>
                  <a:latin typeface="Century Gothic" pitchFamily="34" charset="0"/>
                  <a:cs typeface="Arial" pitchFamily="34" charset="0"/>
                </a:rPr>
                <a:t>241</a:t>
              </a:r>
            </a:p>
            <a:p>
              <a:pPr algn="ctr"/>
              <a:r>
                <a:rPr lang="en-US" sz="1400" b="1" u="none">
                  <a:solidFill>
                    <a:schemeClr val="bg1"/>
                  </a:solidFill>
                  <a:latin typeface="Century Gothic" pitchFamily="34" charset="0"/>
                  <a:cs typeface="Arial" pitchFamily="34" charset="0"/>
                </a:rPr>
                <a:t>269</a:t>
              </a:r>
            </a:p>
            <a:p>
              <a:pPr algn="ctr"/>
              <a:r>
                <a:rPr lang="en-US" sz="1400" b="1" u="none">
                  <a:solidFill>
                    <a:schemeClr val="bg1"/>
                  </a:solidFill>
                  <a:latin typeface="Century Gothic" pitchFamily="34" charset="0"/>
                  <a:cs typeface="Arial" pitchFamily="34" charset="0"/>
                </a:rPr>
                <a:t>295</a:t>
              </a:r>
            </a:p>
            <a:p>
              <a:pPr algn="ctr"/>
              <a:r>
                <a:rPr lang="en-US" sz="1400" b="1" u="none">
                  <a:solidFill>
                    <a:schemeClr val="bg1"/>
                  </a:solidFill>
                  <a:latin typeface="Century Gothic" pitchFamily="34" charset="0"/>
                  <a:cs typeface="Arial" pitchFamily="34" charset="0"/>
                </a:rPr>
                <a:t>311</a:t>
              </a:r>
            </a:p>
            <a:p>
              <a:pPr algn="ctr"/>
              <a:r>
                <a:rPr lang="en-US" sz="1400" b="1" u="none">
                  <a:solidFill>
                    <a:schemeClr val="bg1"/>
                  </a:solidFill>
                  <a:latin typeface="Century Gothic" pitchFamily="34" charset="0"/>
                  <a:cs typeface="Arial" pitchFamily="34" charset="0"/>
                </a:rPr>
                <a:t>272</a:t>
              </a:r>
            </a:p>
          </xdr:txBody>
        </xdr:sp>
        <xdr:sp macro="" textlink="">
          <xdr:nvSpPr>
            <xdr:cNvPr id="81" name="TextBox 79">
              <a:extLst>
                <a:ext uri="{FF2B5EF4-FFF2-40B4-BE49-F238E27FC236}">
                  <a16:creationId xmlns:a16="http://schemas.microsoft.com/office/drawing/2014/main" id="{00000000-0008-0000-0400-000051000000}"/>
                </a:ext>
              </a:extLst>
            </xdr:cNvPr>
            <xdr:cNvSpPr txBox="1"/>
          </xdr:nvSpPr>
          <xdr:spPr>
            <a:xfrm>
              <a:off x="9550264" y="5986463"/>
              <a:ext cx="1815665" cy="1848138"/>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a:solidFill>
                    <a:schemeClr val="bg1"/>
                  </a:solidFill>
                  <a:latin typeface="Century Gothic" pitchFamily="34" charset="0"/>
                  <a:cs typeface="Arial" pitchFamily="34" charset="0"/>
                </a:rPr>
                <a:t>327</a:t>
              </a:r>
            </a:p>
            <a:p>
              <a:pPr algn="ctr"/>
              <a:r>
                <a:rPr lang="en-US" sz="1400" b="1">
                  <a:solidFill>
                    <a:schemeClr val="bg1"/>
                  </a:solidFill>
                  <a:latin typeface="Century Gothic" pitchFamily="34" charset="0"/>
                  <a:cs typeface="Arial" pitchFamily="34" charset="0"/>
                </a:rPr>
                <a:t>556</a:t>
              </a:r>
            </a:p>
            <a:p>
              <a:pPr algn="ctr"/>
              <a:r>
                <a:rPr lang="en-US" sz="1400" b="1" u="none">
                  <a:solidFill>
                    <a:schemeClr val="bg1"/>
                  </a:solidFill>
                  <a:latin typeface="Century Gothic" pitchFamily="34" charset="0"/>
                  <a:cs typeface="Arial" pitchFamily="34" charset="0"/>
                </a:rPr>
                <a:t>396</a:t>
              </a:r>
            </a:p>
            <a:p>
              <a:pPr algn="ctr"/>
              <a:r>
                <a:rPr lang="en-US" sz="1400" b="1" u="none">
                  <a:solidFill>
                    <a:schemeClr val="bg1"/>
                  </a:solidFill>
                  <a:latin typeface="Century Gothic" pitchFamily="34" charset="0"/>
                  <a:cs typeface="Arial" pitchFamily="34" charset="0"/>
                </a:rPr>
                <a:t>232</a:t>
              </a:r>
            </a:p>
            <a:p>
              <a:pPr algn="ctr"/>
              <a:r>
                <a:rPr lang="en-US" sz="1400" b="1" u="none">
                  <a:solidFill>
                    <a:schemeClr val="bg1"/>
                  </a:solidFill>
                  <a:latin typeface="Century Gothic" pitchFamily="34" charset="0"/>
                  <a:cs typeface="Arial" pitchFamily="34" charset="0"/>
                </a:rPr>
                <a:t>352</a:t>
              </a:r>
            </a:p>
            <a:p>
              <a:pPr algn="ctr"/>
              <a:r>
                <a:rPr lang="en-US" sz="1400" b="1" u="none">
                  <a:solidFill>
                    <a:schemeClr val="bg1"/>
                  </a:solidFill>
                  <a:latin typeface="Century Gothic" pitchFamily="34" charset="0"/>
                  <a:cs typeface="Arial" pitchFamily="34" charset="0"/>
                </a:rPr>
                <a:t>402</a:t>
              </a:r>
            </a:p>
            <a:p>
              <a:pPr algn="ctr"/>
              <a:r>
                <a:rPr lang="en-US" sz="1400" b="1" u="none">
                  <a:solidFill>
                    <a:schemeClr val="bg1"/>
                  </a:solidFill>
                  <a:latin typeface="Century Gothic" pitchFamily="34" charset="0"/>
                  <a:cs typeface="Arial" pitchFamily="34" charset="0"/>
                </a:rPr>
                <a:t>309</a:t>
              </a:r>
            </a:p>
            <a:p>
              <a:pPr algn="ctr"/>
              <a:r>
                <a:rPr lang="en-US" sz="1400" b="1" u="none">
                  <a:solidFill>
                    <a:schemeClr val="bg1"/>
                  </a:solidFill>
                  <a:latin typeface="Century Gothic" pitchFamily="34" charset="0"/>
                  <a:cs typeface="Arial" pitchFamily="34" charset="0"/>
                </a:rPr>
                <a:t>210</a:t>
              </a:r>
            </a:p>
          </xdr:txBody>
        </xdr:sp>
        <xdr:sp macro="" textlink="">
          <xdr:nvSpPr>
            <xdr:cNvPr id="82" name="TextBox 79">
              <a:extLst>
                <a:ext uri="{FF2B5EF4-FFF2-40B4-BE49-F238E27FC236}">
                  <a16:creationId xmlns:a16="http://schemas.microsoft.com/office/drawing/2014/main" id="{00000000-0008-0000-0400-000052000000}"/>
                </a:ext>
              </a:extLst>
            </xdr:cNvPr>
            <xdr:cNvSpPr txBox="1"/>
          </xdr:nvSpPr>
          <xdr:spPr>
            <a:xfrm>
              <a:off x="12423388" y="5987777"/>
              <a:ext cx="982151" cy="1908759"/>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a:solidFill>
                    <a:schemeClr val="bg1"/>
                  </a:solidFill>
                  <a:latin typeface="Century Gothic" pitchFamily="34" charset="0"/>
                  <a:cs typeface="Arial" pitchFamily="34" charset="0"/>
                </a:rPr>
                <a:t>-8%</a:t>
              </a:r>
            </a:p>
            <a:p>
              <a:pPr algn="ctr"/>
              <a:r>
                <a:rPr lang="en-US" sz="1400" b="1">
                  <a:solidFill>
                    <a:schemeClr val="bg1"/>
                  </a:solidFill>
                  <a:latin typeface="Century Gothic" pitchFamily="34" charset="0"/>
                  <a:cs typeface="Arial" pitchFamily="34" charset="0"/>
                </a:rPr>
                <a:t>-11%</a:t>
              </a:r>
            </a:p>
            <a:p>
              <a:pPr algn="ctr"/>
              <a:r>
                <a:rPr lang="en-US" sz="1400" b="1" u="none">
                  <a:solidFill>
                    <a:schemeClr val="bg1"/>
                  </a:solidFill>
                  <a:latin typeface="Century Gothic" pitchFamily="34" charset="0"/>
                  <a:cs typeface="Arial" pitchFamily="34" charset="0"/>
                </a:rPr>
                <a:t>-20%</a:t>
              </a:r>
            </a:p>
            <a:p>
              <a:pPr algn="ctr"/>
              <a:r>
                <a:rPr lang="en-US" sz="1400" b="1" u="none">
                  <a:solidFill>
                    <a:schemeClr val="bg1"/>
                  </a:solidFill>
                  <a:latin typeface="Century Gothic" pitchFamily="34" charset="0"/>
                  <a:cs typeface="Arial" pitchFamily="34" charset="0"/>
                </a:rPr>
                <a:t>-5%</a:t>
              </a:r>
            </a:p>
            <a:p>
              <a:pPr algn="ctr"/>
              <a:r>
                <a:rPr lang="en-US" sz="1400" b="1" u="none">
                  <a:solidFill>
                    <a:schemeClr val="bg1"/>
                  </a:solidFill>
                  <a:latin typeface="Century Gothic" pitchFamily="34" charset="0"/>
                  <a:cs typeface="Arial" pitchFamily="34" charset="0"/>
                </a:rPr>
                <a:t>0%</a:t>
              </a:r>
            </a:p>
            <a:p>
              <a:pPr algn="ctr"/>
              <a:r>
                <a:rPr lang="en-US" sz="1400" b="1" u="none">
                  <a:solidFill>
                    <a:schemeClr val="bg1"/>
                  </a:solidFill>
                  <a:latin typeface="Century Gothic" pitchFamily="34" charset="0"/>
                  <a:cs typeface="Arial" pitchFamily="34" charset="0"/>
                </a:rPr>
                <a:t>-8%</a:t>
              </a:r>
            </a:p>
            <a:p>
              <a:pPr algn="ctr"/>
              <a:r>
                <a:rPr lang="en-US" sz="1400" b="1" u="none">
                  <a:solidFill>
                    <a:schemeClr val="bg1"/>
                  </a:solidFill>
                  <a:latin typeface="Century Gothic" pitchFamily="34" charset="0"/>
                  <a:cs typeface="Arial" pitchFamily="34" charset="0"/>
                </a:rPr>
                <a:t>-6%</a:t>
              </a:r>
            </a:p>
            <a:p>
              <a:pPr algn="ctr"/>
              <a:r>
                <a:rPr lang="en-US" sz="1400" b="1" u="none">
                  <a:solidFill>
                    <a:schemeClr val="bg1"/>
                  </a:solidFill>
                  <a:latin typeface="Century Gothic" pitchFamily="34" charset="0"/>
                  <a:cs typeface="Arial" pitchFamily="34" charset="0"/>
                </a:rPr>
                <a:t>-4%</a:t>
              </a:r>
            </a:p>
          </xdr:txBody>
        </xdr:sp>
      </xdr:grpSp>
      <xdr:sp macro="" textlink="">
        <xdr:nvSpPr>
          <xdr:cNvPr id="76" name="TextBox 69">
            <a:extLst>
              <a:ext uri="{FF2B5EF4-FFF2-40B4-BE49-F238E27FC236}">
                <a16:creationId xmlns:a16="http://schemas.microsoft.com/office/drawing/2014/main" id="{00000000-0008-0000-0400-00004C000000}"/>
              </a:ext>
            </a:extLst>
          </xdr:cNvPr>
          <xdr:cNvSpPr txBox="1"/>
        </xdr:nvSpPr>
        <xdr:spPr>
          <a:xfrm>
            <a:off x="8942275" y="6706638"/>
            <a:ext cx="1185765" cy="469744"/>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aseline="0">
                <a:solidFill>
                  <a:schemeClr val="bg1"/>
                </a:solidFill>
                <a:latin typeface="Century Gothic" pitchFamily="34" charset="0"/>
                <a:cs typeface="Arial" pitchFamily="34" charset="0"/>
              </a:rPr>
              <a:t>Diferencial</a:t>
            </a:r>
          </a:p>
          <a:p>
            <a:pPr algn="ctr"/>
            <a:r>
              <a:rPr lang="en-US" sz="1200" baseline="0">
                <a:solidFill>
                  <a:schemeClr val="bg1"/>
                </a:solidFill>
                <a:latin typeface="Century Gothic" pitchFamily="34" charset="0"/>
                <a:cs typeface="Arial" pitchFamily="34" charset="0"/>
              </a:rPr>
              <a:t>A-C</a:t>
            </a:r>
            <a:endParaRPr lang="en-US" sz="1200">
              <a:solidFill>
                <a:schemeClr val="bg1"/>
              </a:solidFill>
              <a:latin typeface="Century Gothic" pitchFamily="34" charset="0"/>
              <a:cs typeface="Arial" pitchFamily="34" charset="0"/>
            </a:endParaRPr>
          </a:p>
        </xdr:txBody>
      </xdr:sp>
      <xdr:sp macro="" textlink="">
        <xdr:nvSpPr>
          <xdr:cNvPr id="77" name="TextBox 79">
            <a:extLst>
              <a:ext uri="{FF2B5EF4-FFF2-40B4-BE49-F238E27FC236}">
                <a16:creationId xmlns:a16="http://schemas.microsoft.com/office/drawing/2014/main" id="{00000000-0008-0000-0400-00004D000000}"/>
              </a:ext>
            </a:extLst>
          </xdr:cNvPr>
          <xdr:cNvSpPr txBox="1"/>
        </xdr:nvSpPr>
        <xdr:spPr>
          <a:xfrm>
            <a:off x="8570800" y="7220988"/>
            <a:ext cx="1884110" cy="1597891"/>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u="none">
                <a:solidFill>
                  <a:schemeClr val="bg1"/>
                </a:solidFill>
                <a:latin typeface="Century Gothic" pitchFamily="34" charset="0"/>
                <a:cs typeface="Arial" pitchFamily="34" charset="0"/>
              </a:rPr>
              <a:t>-27</a:t>
            </a:r>
          </a:p>
          <a:p>
            <a:pPr algn="ctr"/>
            <a:r>
              <a:rPr lang="en-US" sz="1400" b="1" u="none">
                <a:solidFill>
                  <a:schemeClr val="bg1"/>
                </a:solidFill>
                <a:latin typeface="Century Gothic" pitchFamily="34" charset="0"/>
                <a:cs typeface="Arial" pitchFamily="34" charset="0"/>
              </a:rPr>
              <a:t>-61</a:t>
            </a:r>
          </a:p>
          <a:p>
            <a:pPr algn="ctr"/>
            <a:r>
              <a:rPr lang="en-US" sz="1400" b="1" u="none">
                <a:solidFill>
                  <a:schemeClr val="bg1"/>
                </a:solidFill>
                <a:latin typeface="Century Gothic" pitchFamily="34" charset="0"/>
                <a:cs typeface="Arial" pitchFamily="34" charset="0"/>
              </a:rPr>
              <a:t>-81</a:t>
            </a:r>
          </a:p>
          <a:p>
            <a:pPr algn="ctr"/>
            <a:r>
              <a:rPr lang="en-US" sz="1400" b="1" u="none">
                <a:solidFill>
                  <a:schemeClr val="bg1"/>
                </a:solidFill>
                <a:latin typeface="Century Gothic" pitchFamily="34" charset="0"/>
                <a:cs typeface="Arial" pitchFamily="34" charset="0"/>
              </a:rPr>
              <a:t>-11</a:t>
            </a:r>
          </a:p>
          <a:p>
            <a:pPr algn="ctr"/>
            <a:r>
              <a:rPr lang="en-US" sz="1400" b="1" u="none">
                <a:solidFill>
                  <a:schemeClr val="bg1"/>
                </a:solidFill>
                <a:latin typeface="Century Gothic" pitchFamily="34" charset="0"/>
                <a:cs typeface="Arial" pitchFamily="34" charset="0"/>
              </a:rPr>
              <a:t>-1</a:t>
            </a:r>
          </a:p>
          <a:p>
            <a:pPr algn="ctr"/>
            <a:r>
              <a:rPr lang="en-US" sz="1400" b="1" u="none">
                <a:solidFill>
                  <a:schemeClr val="bg1"/>
                </a:solidFill>
                <a:latin typeface="Century Gothic" pitchFamily="34" charset="0"/>
                <a:cs typeface="Arial" pitchFamily="34" charset="0"/>
              </a:rPr>
              <a:t>-33</a:t>
            </a:r>
          </a:p>
          <a:p>
            <a:pPr algn="ctr"/>
            <a:r>
              <a:rPr lang="en-US" sz="1400" b="1" u="none">
                <a:solidFill>
                  <a:schemeClr val="bg1"/>
                </a:solidFill>
                <a:latin typeface="Century Gothic" pitchFamily="34" charset="0"/>
                <a:cs typeface="Arial" pitchFamily="34" charset="0"/>
              </a:rPr>
              <a:t>-18</a:t>
            </a:r>
          </a:p>
          <a:p>
            <a:pPr algn="ctr"/>
            <a:r>
              <a:rPr lang="en-US" sz="1400" b="1" u="none">
                <a:solidFill>
                  <a:schemeClr val="bg1"/>
                </a:solidFill>
                <a:latin typeface="Century Gothic" pitchFamily="34" charset="0"/>
                <a:cs typeface="Arial" pitchFamily="34" charset="0"/>
              </a:rPr>
              <a:t>-8</a:t>
            </a:r>
          </a:p>
        </xdr:txBody>
      </xdr:sp>
    </xdr:grpSp>
    <xdr:clientData/>
  </xdr:twoCellAnchor>
  <xdr:twoCellAnchor>
    <xdr:from>
      <xdr:col>3</xdr:col>
      <xdr:colOff>365937</xdr:colOff>
      <xdr:row>47</xdr:row>
      <xdr:rowOff>53812</xdr:rowOff>
    </xdr:from>
    <xdr:to>
      <xdr:col>6</xdr:col>
      <xdr:colOff>9384</xdr:colOff>
      <xdr:row>48</xdr:row>
      <xdr:rowOff>142989</xdr:rowOff>
    </xdr:to>
    <xdr:sp macro="" textlink="">
      <xdr:nvSpPr>
        <xdr:cNvPr id="44" name="CuadroTexto 43">
          <a:extLst>
            <a:ext uri="{FF2B5EF4-FFF2-40B4-BE49-F238E27FC236}">
              <a16:creationId xmlns:a16="http://schemas.microsoft.com/office/drawing/2014/main" id="{7911ADB9-4EC9-409A-BA19-01CB9F74EDB2}"/>
            </a:ext>
          </a:extLst>
        </xdr:cNvPr>
        <xdr:cNvSpPr txBox="1"/>
      </xdr:nvSpPr>
      <xdr:spPr>
        <a:xfrm>
          <a:off x="3702378" y="8836185"/>
          <a:ext cx="2258786" cy="272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C" sz="800">
              <a:latin typeface="Century Gothic" panose="020B0502020202020204" pitchFamily="34" charset="0"/>
            </a:rPr>
            <a:t>*fecha</a:t>
          </a:r>
          <a:r>
            <a:rPr lang="es-EC" sz="800" baseline="0">
              <a:latin typeface="Century Gothic" panose="020B0502020202020204" pitchFamily="34" charset="0"/>
            </a:rPr>
            <a:t> con corte a abril 14, 2022</a:t>
          </a:r>
          <a:endParaRPr lang="es-EC" sz="800">
            <a:latin typeface="Century Gothic" panose="020B0502020202020204" pitchFamily="34" charset="0"/>
          </a:endParaRPr>
        </a:p>
      </xdr:txBody>
    </xdr:sp>
    <xdr:clientData/>
  </xdr:twoCellAnchor>
  <xdr:twoCellAnchor>
    <xdr:from>
      <xdr:col>3</xdr:col>
      <xdr:colOff>365933</xdr:colOff>
      <xdr:row>100</xdr:row>
      <xdr:rowOff>53812</xdr:rowOff>
    </xdr:from>
    <xdr:to>
      <xdr:col>6</xdr:col>
      <xdr:colOff>9380</xdr:colOff>
      <xdr:row>101</xdr:row>
      <xdr:rowOff>142989</xdr:rowOff>
    </xdr:to>
    <xdr:sp macro="" textlink="">
      <xdr:nvSpPr>
        <xdr:cNvPr id="45" name="CuadroTexto 44">
          <a:extLst>
            <a:ext uri="{FF2B5EF4-FFF2-40B4-BE49-F238E27FC236}">
              <a16:creationId xmlns:a16="http://schemas.microsoft.com/office/drawing/2014/main" id="{BB2142B1-707D-4B49-8B91-01A9A7D1343B}"/>
            </a:ext>
          </a:extLst>
        </xdr:cNvPr>
        <xdr:cNvSpPr txBox="1"/>
      </xdr:nvSpPr>
      <xdr:spPr>
        <a:xfrm>
          <a:off x="3702374" y="18716354"/>
          <a:ext cx="2258786" cy="272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C" sz="800">
              <a:latin typeface="Century Gothic" panose="020B0502020202020204" pitchFamily="34" charset="0"/>
            </a:rPr>
            <a:t>*fecha</a:t>
          </a:r>
          <a:r>
            <a:rPr lang="es-EC" sz="800" baseline="0">
              <a:latin typeface="Century Gothic" panose="020B0502020202020204" pitchFamily="34" charset="0"/>
            </a:rPr>
            <a:t> con corte a abril 14, 2022</a:t>
          </a:r>
          <a:endParaRPr lang="es-EC" sz="800">
            <a:latin typeface="Century Gothic" panose="020B0502020202020204" pitchFamily="34"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447675</xdr:colOff>
      <xdr:row>3</xdr:row>
      <xdr:rowOff>85724</xdr:rowOff>
    </xdr:from>
    <xdr:to>
      <xdr:col>16</xdr:col>
      <xdr:colOff>533400</xdr:colOff>
      <xdr:row>23</xdr:row>
      <xdr:rowOff>38099</xdr:rowOff>
    </xdr:to>
    <xdr:graphicFrame macro="">
      <xdr:nvGraphicFramePr>
        <xdr:cNvPr id="2" name="4 Gráfico">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342900</xdr:colOff>
      <xdr:row>32</xdr:row>
      <xdr:rowOff>104774</xdr:rowOff>
    </xdr:from>
    <xdr:to>
      <xdr:col>7</xdr:col>
      <xdr:colOff>504825</xdr:colOff>
      <xdr:row>46</xdr:row>
      <xdr:rowOff>57149</xdr:rowOff>
    </xdr:to>
    <xdr:graphicFrame macro="">
      <xdr:nvGraphicFramePr>
        <xdr:cNvPr id="5" name="4 Gráfico">
          <a:extLst>
            <a:ext uri="{FF2B5EF4-FFF2-40B4-BE49-F238E27FC236}">
              <a16:creationId xmlns:a16="http://schemas.microsoft.com/office/drawing/2014/main" id="{00000000-0008-0000-0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85725</xdr:colOff>
      <xdr:row>32</xdr:row>
      <xdr:rowOff>95249</xdr:rowOff>
    </xdr:from>
    <xdr:to>
      <xdr:col>16</xdr:col>
      <xdr:colOff>561975</xdr:colOff>
      <xdr:row>46</xdr:row>
      <xdr:rowOff>28574</xdr:rowOff>
    </xdr:to>
    <xdr:graphicFrame macro="">
      <xdr:nvGraphicFramePr>
        <xdr:cNvPr id="6" name="5 Gráfico">
          <a:extLst>
            <a:ext uri="{FF2B5EF4-FFF2-40B4-BE49-F238E27FC236}">
              <a16:creationId xmlns:a16="http://schemas.microsoft.com/office/drawing/2014/main" id="{00000000-0008-0000-08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82550</xdr:colOff>
      <xdr:row>23</xdr:row>
      <xdr:rowOff>120650</xdr:rowOff>
    </xdr:from>
    <xdr:to>
      <xdr:col>12</xdr:col>
      <xdr:colOff>749616</xdr:colOff>
      <xdr:row>27</xdr:row>
      <xdr:rowOff>170341</xdr:rowOff>
    </xdr:to>
    <xdr:grpSp>
      <xdr:nvGrpSpPr>
        <xdr:cNvPr id="7" name="Group 3">
          <a:extLst>
            <a:ext uri="{FF2B5EF4-FFF2-40B4-BE49-F238E27FC236}">
              <a16:creationId xmlns:a16="http://schemas.microsoft.com/office/drawing/2014/main" id="{00000000-0008-0000-0800-000007000000}"/>
            </a:ext>
          </a:extLst>
        </xdr:cNvPr>
        <xdr:cNvGrpSpPr/>
      </xdr:nvGrpSpPr>
      <xdr:grpSpPr>
        <a:xfrm>
          <a:off x="3238126" y="4289238"/>
          <a:ext cx="7318878" cy="766868"/>
          <a:chOff x="666346" y="1141976"/>
          <a:chExt cx="10707687" cy="1633388"/>
        </a:xfrm>
      </xdr:grpSpPr>
      <xdr:sp macro="" textlink="">
        <xdr:nvSpPr>
          <xdr:cNvPr id="8" name="Rectangle 56">
            <a:extLst>
              <a:ext uri="{FF2B5EF4-FFF2-40B4-BE49-F238E27FC236}">
                <a16:creationId xmlns:a16="http://schemas.microsoft.com/office/drawing/2014/main" id="{00000000-0008-0000-0800-000008000000}"/>
              </a:ext>
            </a:extLst>
          </xdr:cNvPr>
          <xdr:cNvSpPr/>
        </xdr:nvSpPr>
        <xdr:spPr>
          <a:xfrm>
            <a:off x="666346" y="1175164"/>
            <a:ext cx="10707687" cy="1600200"/>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s-EC"/>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9" name="Rectangle 63">
            <a:extLst>
              <a:ext uri="{FF2B5EF4-FFF2-40B4-BE49-F238E27FC236}">
                <a16:creationId xmlns:a16="http://schemas.microsoft.com/office/drawing/2014/main" id="{00000000-0008-0000-0800-000009000000}"/>
              </a:ext>
            </a:extLst>
          </xdr:cNvPr>
          <xdr:cNvSpPr/>
        </xdr:nvSpPr>
        <xdr:spPr>
          <a:xfrm>
            <a:off x="666346" y="1269293"/>
            <a:ext cx="10707687" cy="446649"/>
          </a:xfrm>
          <a:prstGeom prst="rect">
            <a:avLst/>
          </a:prstGeom>
          <a:solidFill>
            <a:schemeClr val="tx2">
              <a:lumMod val="50000"/>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lIns="182880" rIns="182880" rtlCol="0" anchor="ctr"/>
          <a:lstStyle>
            <a:defPPr>
              <a:defRPr lang="es-EC"/>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endParaRPr lang="en-US" sz="1800">
              <a:latin typeface="Arial" pitchFamily="34" charset="0"/>
              <a:cs typeface="Arial" pitchFamily="34" charset="0"/>
            </a:endParaRPr>
          </a:p>
        </xdr:txBody>
      </xdr:sp>
      <xdr:sp macro="" textlink="">
        <xdr:nvSpPr>
          <xdr:cNvPr id="10" name="TextBox 66">
            <a:extLst>
              <a:ext uri="{FF2B5EF4-FFF2-40B4-BE49-F238E27FC236}">
                <a16:creationId xmlns:a16="http://schemas.microsoft.com/office/drawing/2014/main" id="{00000000-0008-0000-0800-00000A000000}"/>
              </a:ext>
            </a:extLst>
          </xdr:cNvPr>
          <xdr:cNvSpPr txBox="1"/>
        </xdr:nvSpPr>
        <xdr:spPr>
          <a:xfrm>
            <a:off x="866490" y="1190920"/>
            <a:ext cx="3045261" cy="484469"/>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C" sz="1000">
                <a:solidFill>
                  <a:schemeClr val="bg1"/>
                </a:solidFill>
                <a:latin typeface="Arial" pitchFamily="34" charset="0"/>
                <a:cs typeface="Arial" pitchFamily="34" charset="0"/>
              </a:rPr>
              <a:t>Precio Exp. + IVA</a:t>
            </a:r>
          </a:p>
        </xdr:txBody>
      </xdr:sp>
      <xdr:sp macro="" textlink="">
        <xdr:nvSpPr>
          <xdr:cNvPr id="11" name="TextBox 67">
            <a:extLst>
              <a:ext uri="{FF2B5EF4-FFF2-40B4-BE49-F238E27FC236}">
                <a16:creationId xmlns:a16="http://schemas.microsoft.com/office/drawing/2014/main" id="{00000000-0008-0000-0800-00000B000000}"/>
              </a:ext>
            </a:extLst>
          </xdr:cNvPr>
          <xdr:cNvSpPr txBox="1"/>
        </xdr:nvSpPr>
        <xdr:spPr>
          <a:xfrm>
            <a:off x="4168859" y="1163348"/>
            <a:ext cx="2449977" cy="484469"/>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C" sz="1000">
                <a:solidFill>
                  <a:schemeClr val="bg1"/>
                </a:solidFill>
                <a:latin typeface="Arial" pitchFamily="34" charset="0"/>
                <a:cs typeface="Arial" pitchFamily="34" charset="0"/>
              </a:rPr>
              <a:t>Platts</a:t>
            </a:r>
            <a:r>
              <a:rPr lang="es-EC" sz="1000" baseline="0">
                <a:solidFill>
                  <a:schemeClr val="bg1"/>
                </a:solidFill>
                <a:latin typeface="Arial" pitchFamily="34" charset="0"/>
                <a:cs typeface="Arial" pitchFamily="34" charset="0"/>
              </a:rPr>
              <a:t> USGC HSFO</a:t>
            </a:r>
            <a:endParaRPr lang="es-EC" sz="1000">
              <a:solidFill>
                <a:schemeClr val="bg1"/>
              </a:solidFill>
              <a:latin typeface="Arial" pitchFamily="34" charset="0"/>
              <a:cs typeface="Arial" pitchFamily="34" charset="0"/>
            </a:endParaRPr>
          </a:p>
        </xdr:txBody>
      </xdr:sp>
      <xdr:sp macro="" textlink="">
        <xdr:nvSpPr>
          <xdr:cNvPr id="12" name="TextBox 69">
            <a:extLst>
              <a:ext uri="{FF2B5EF4-FFF2-40B4-BE49-F238E27FC236}">
                <a16:creationId xmlns:a16="http://schemas.microsoft.com/office/drawing/2014/main" id="{00000000-0008-0000-0800-00000C000000}"/>
              </a:ext>
            </a:extLst>
          </xdr:cNvPr>
          <xdr:cNvSpPr txBox="1"/>
        </xdr:nvSpPr>
        <xdr:spPr>
          <a:xfrm>
            <a:off x="10280669" y="1164455"/>
            <a:ext cx="454491" cy="559602"/>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200">
                <a:solidFill>
                  <a:schemeClr val="bg1"/>
                </a:solidFill>
                <a:latin typeface="Arial" pitchFamily="34" charset="0"/>
                <a:cs typeface="Arial" pitchFamily="34" charset="0"/>
              </a:rPr>
              <a:t>%</a:t>
            </a:r>
          </a:p>
        </xdr:txBody>
      </xdr:sp>
      <xdr:sp macro="" textlink="">
        <xdr:nvSpPr>
          <xdr:cNvPr id="13" name="TextBox 70">
            <a:extLst>
              <a:ext uri="{FF2B5EF4-FFF2-40B4-BE49-F238E27FC236}">
                <a16:creationId xmlns:a16="http://schemas.microsoft.com/office/drawing/2014/main" id="{00000000-0008-0000-0800-00000D000000}"/>
              </a:ext>
            </a:extLst>
          </xdr:cNvPr>
          <xdr:cNvSpPr txBox="1"/>
        </xdr:nvSpPr>
        <xdr:spPr>
          <a:xfrm>
            <a:off x="8144152" y="1141976"/>
            <a:ext cx="1285376" cy="484469"/>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C" sz="1000">
                <a:solidFill>
                  <a:schemeClr val="bg1"/>
                </a:solidFill>
                <a:latin typeface="Arial" pitchFamily="34" charset="0"/>
                <a:cs typeface="Arial" pitchFamily="34" charset="0"/>
              </a:rPr>
              <a:t>Diferencial</a:t>
            </a:r>
          </a:p>
        </xdr:txBody>
      </xdr:sp>
      <xdr:sp macro="" textlink="">
        <xdr:nvSpPr>
          <xdr:cNvPr id="14" name="TextBox 76">
            <a:extLst>
              <a:ext uri="{FF2B5EF4-FFF2-40B4-BE49-F238E27FC236}">
                <a16:creationId xmlns:a16="http://schemas.microsoft.com/office/drawing/2014/main" id="{00000000-0008-0000-0800-00000E000000}"/>
              </a:ext>
            </a:extLst>
          </xdr:cNvPr>
          <xdr:cNvSpPr txBox="1"/>
        </xdr:nvSpPr>
        <xdr:spPr>
          <a:xfrm>
            <a:off x="858048" y="1828800"/>
            <a:ext cx="184731" cy="369332"/>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solidFill>
                <a:schemeClr val="bg1"/>
              </a:solidFill>
              <a:latin typeface="Arial" pitchFamily="34" charset="0"/>
              <a:cs typeface="Arial" pitchFamily="34" charset="0"/>
            </a:endParaRPr>
          </a:p>
        </xdr:txBody>
      </xdr:sp>
      <xdr:sp macro="" textlink="">
        <xdr:nvSpPr>
          <xdr:cNvPr id="15" name="TextBox 79">
            <a:extLst>
              <a:ext uri="{FF2B5EF4-FFF2-40B4-BE49-F238E27FC236}">
                <a16:creationId xmlns:a16="http://schemas.microsoft.com/office/drawing/2014/main" id="{00000000-0008-0000-0800-00000F000000}"/>
              </a:ext>
            </a:extLst>
          </xdr:cNvPr>
          <xdr:cNvSpPr txBox="1"/>
        </xdr:nvSpPr>
        <xdr:spPr>
          <a:xfrm>
            <a:off x="4764585" y="1850049"/>
            <a:ext cx="1939634" cy="711102"/>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b="1">
                <a:solidFill>
                  <a:schemeClr val="bg1"/>
                </a:solidFill>
                <a:latin typeface="Arial" pitchFamily="34" charset="0"/>
                <a:cs typeface="Arial" pitchFamily="34" charset="0"/>
              </a:rPr>
              <a:t>$605/TM</a:t>
            </a:r>
          </a:p>
        </xdr:txBody>
      </xdr:sp>
      <xdr:sp macro="" textlink="">
        <xdr:nvSpPr>
          <xdr:cNvPr id="16" name="TextBox 80">
            <a:extLst>
              <a:ext uri="{FF2B5EF4-FFF2-40B4-BE49-F238E27FC236}">
                <a16:creationId xmlns:a16="http://schemas.microsoft.com/office/drawing/2014/main" id="{00000000-0008-0000-0800-000010000000}"/>
              </a:ext>
            </a:extLst>
          </xdr:cNvPr>
          <xdr:cNvSpPr txBox="1"/>
        </xdr:nvSpPr>
        <xdr:spPr>
          <a:xfrm>
            <a:off x="10246276" y="1853955"/>
            <a:ext cx="965662" cy="615010"/>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a:solidFill>
                  <a:schemeClr val="bg1"/>
                </a:solidFill>
                <a:latin typeface="Arial" pitchFamily="34" charset="0"/>
                <a:cs typeface="Arial" pitchFamily="34" charset="0"/>
              </a:rPr>
              <a:t>8%</a:t>
            </a:r>
          </a:p>
        </xdr:txBody>
      </xdr:sp>
      <xdr:sp macro="" textlink="">
        <xdr:nvSpPr>
          <xdr:cNvPr id="17" name="TextBox 79">
            <a:extLst>
              <a:ext uri="{FF2B5EF4-FFF2-40B4-BE49-F238E27FC236}">
                <a16:creationId xmlns:a16="http://schemas.microsoft.com/office/drawing/2014/main" id="{00000000-0008-0000-0800-000011000000}"/>
              </a:ext>
            </a:extLst>
          </xdr:cNvPr>
          <xdr:cNvSpPr txBox="1"/>
        </xdr:nvSpPr>
        <xdr:spPr>
          <a:xfrm>
            <a:off x="1128673" y="1850049"/>
            <a:ext cx="2041609" cy="708120"/>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b="1">
                <a:solidFill>
                  <a:schemeClr val="bg1"/>
                </a:solidFill>
                <a:latin typeface="Arial" pitchFamily="34" charset="0"/>
                <a:cs typeface="Arial" pitchFamily="34" charset="0"/>
              </a:rPr>
              <a:t>$654/TM</a:t>
            </a:r>
          </a:p>
        </xdr:txBody>
      </xdr:sp>
      <xdr:sp macro="" textlink="">
        <xdr:nvSpPr>
          <xdr:cNvPr id="18" name="TextBox 79">
            <a:extLst>
              <a:ext uri="{FF2B5EF4-FFF2-40B4-BE49-F238E27FC236}">
                <a16:creationId xmlns:a16="http://schemas.microsoft.com/office/drawing/2014/main" id="{00000000-0008-0000-0800-000012000000}"/>
              </a:ext>
            </a:extLst>
          </xdr:cNvPr>
          <xdr:cNvSpPr txBox="1"/>
        </xdr:nvSpPr>
        <xdr:spPr>
          <a:xfrm>
            <a:off x="7936955" y="1850049"/>
            <a:ext cx="1556172" cy="708120"/>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b="1">
                <a:solidFill>
                  <a:schemeClr val="bg1"/>
                </a:solidFill>
                <a:latin typeface="Arial" pitchFamily="34" charset="0"/>
                <a:cs typeface="Arial" pitchFamily="34" charset="0"/>
              </a:rPr>
              <a:t>$49/TM</a:t>
            </a:r>
          </a:p>
        </xdr:txBody>
      </xdr:sp>
    </xdr:grpSp>
    <xdr:clientData/>
  </xdr:twoCellAnchor>
  <xdr:twoCellAnchor>
    <xdr:from>
      <xdr:col>0</xdr:col>
      <xdr:colOff>292101</xdr:colOff>
      <xdr:row>47</xdr:row>
      <xdr:rowOff>54528</xdr:rowOff>
    </xdr:from>
    <xdr:to>
      <xdr:col>7</xdr:col>
      <xdr:colOff>419100</xdr:colOff>
      <xdr:row>51</xdr:row>
      <xdr:rowOff>87792</xdr:rowOff>
    </xdr:to>
    <xdr:grpSp>
      <xdr:nvGrpSpPr>
        <xdr:cNvPr id="19" name="Group 3">
          <a:extLst>
            <a:ext uri="{FF2B5EF4-FFF2-40B4-BE49-F238E27FC236}">
              <a16:creationId xmlns:a16="http://schemas.microsoft.com/office/drawing/2014/main" id="{00000000-0008-0000-0800-000013000000}"/>
            </a:ext>
          </a:extLst>
        </xdr:cNvPr>
        <xdr:cNvGrpSpPr/>
      </xdr:nvGrpSpPr>
      <xdr:grpSpPr>
        <a:xfrm>
          <a:off x="292101" y="8526175"/>
          <a:ext cx="5649258" cy="750441"/>
          <a:chOff x="666346" y="1175164"/>
          <a:chExt cx="10707687" cy="1600200"/>
        </a:xfrm>
      </xdr:grpSpPr>
      <xdr:sp macro="" textlink="">
        <xdr:nvSpPr>
          <xdr:cNvPr id="20" name="Rectangle 56">
            <a:extLst>
              <a:ext uri="{FF2B5EF4-FFF2-40B4-BE49-F238E27FC236}">
                <a16:creationId xmlns:a16="http://schemas.microsoft.com/office/drawing/2014/main" id="{00000000-0008-0000-0800-000014000000}"/>
              </a:ext>
            </a:extLst>
          </xdr:cNvPr>
          <xdr:cNvSpPr/>
        </xdr:nvSpPr>
        <xdr:spPr>
          <a:xfrm>
            <a:off x="666346" y="1175164"/>
            <a:ext cx="10707687" cy="1600200"/>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s-EC"/>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400"/>
          </a:p>
        </xdr:txBody>
      </xdr:sp>
      <xdr:sp macro="" textlink="">
        <xdr:nvSpPr>
          <xdr:cNvPr id="21" name="Rectangle 63">
            <a:extLst>
              <a:ext uri="{FF2B5EF4-FFF2-40B4-BE49-F238E27FC236}">
                <a16:creationId xmlns:a16="http://schemas.microsoft.com/office/drawing/2014/main" id="{00000000-0008-0000-0800-000015000000}"/>
              </a:ext>
            </a:extLst>
          </xdr:cNvPr>
          <xdr:cNvSpPr/>
        </xdr:nvSpPr>
        <xdr:spPr>
          <a:xfrm>
            <a:off x="666346" y="1269294"/>
            <a:ext cx="10707687" cy="446649"/>
          </a:xfrm>
          <a:prstGeom prst="rect">
            <a:avLst/>
          </a:prstGeom>
          <a:solidFill>
            <a:schemeClr val="tx2">
              <a:lumMod val="50000"/>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lIns="182880" rIns="182880" rtlCol="0" anchor="ctr"/>
          <a:lstStyle>
            <a:defPPr>
              <a:defRPr lang="es-EC"/>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endParaRPr lang="en-US" sz="1400">
              <a:latin typeface="Arial" pitchFamily="34" charset="0"/>
              <a:cs typeface="Arial" pitchFamily="34" charset="0"/>
            </a:endParaRPr>
          </a:p>
        </xdr:txBody>
      </xdr:sp>
      <xdr:sp macro="" textlink="">
        <xdr:nvSpPr>
          <xdr:cNvPr id="22" name="TextBox 66">
            <a:extLst>
              <a:ext uri="{FF2B5EF4-FFF2-40B4-BE49-F238E27FC236}">
                <a16:creationId xmlns:a16="http://schemas.microsoft.com/office/drawing/2014/main" id="{00000000-0008-0000-0800-000016000000}"/>
              </a:ext>
            </a:extLst>
          </xdr:cNvPr>
          <xdr:cNvSpPr txBox="1"/>
        </xdr:nvSpPr>
        <xdr:spPr>
          <a:xfrm>
            <a:off x="866491" y="1248647"/>
            <a:ext cx="3045262" cy="424753"/>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C" sz="800">
                <a:solidFill>
                  <a:schemeClr val="bg1"/>
                </a:solidFill>
                <a:latin typeface="Arial" pitchFamily="34" charset="0"/>
                <a:cs typeface="Arial" pitchFamily="34" charset="0"/>
              </a:rPr>
              <a:t>Precio Exp. + IVA</a:t>
            </a:r>
          </a:p>
        </xdr:txBody>
      </xdr:sp>
      <xdr:sp macro="" textlink="">
        <xdr:nvSpPr>
          <xdr:cNvPr id="23" name="TextBox 67">
            <a:extLst>
              <a:ext uri="{FF2B5EF4-FFF2-40B4-BE49-F238E27FC236}">
                <a16:creationId xmlns:a16="http://schemas.microsoft.com/office/drawing/2014/main" id="{00000000-0008-0000-0800-000017000000}"/>
              </a:ext>
            </a:extLst>
          </xdr:cNvPr>
          <xdr:cNvSpPr txBox="1"/>
        </xdr:nvSpPr>
        <xdr:spPr>
          <a:xfrm>
            <a:off x="4168859" y="1240320"/>
            <a:ext cx="2449977" cy="424753"/>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C" sz="800">
                <a:solidFill>
                  <a:schemeClr val="bg1"/>
                </a:solidFill>
                <a:latin typeface="Arial" pitchFamily="34" charset="0"/>
                <a:cs typeface="Arial" pitchFamily="34" charset="0"/>
              </a:rPr>
              <a:t>Platts</a:t>
            </a:r>
            <a:r>
              <a:rPr lang="es-EC" sz="800" baseline="0">
                <a:solidFill>
                  <a:schemeClr val="bg1"/>
                </a:solidFill>
                <a:latin typeface="Arial" pitchFamily="34" charset="0"/>
                <a:cs typeface="Arial" pitchFamily="34" charset="0"/>
              </a:rPr>
              <a:t> USGC HSFO</a:t>
            </a:r>
            <a:endParaRPr lang="es-EC" sz="800">
              <a:solidFill>
                <a:schemeClr val="bg1"/>
              </a:solidFill>
              <a:latin typeface="Arial" pitchFamily="34" charset="0"/>
              <a:cs typeface="Arial" pitchFamily="34" charset="0"/>
            </a:endParaRPr>
          </a:p>
        </xdr:txBody>
      </xdr:sp>
      <xdr:sp macro="" textlink="">
        <xdr:nvSpPr>
          <xdr:cNvPr id="24" name="TextBox 69">
            <a:extLst>
              <a:ext uri="{FF2B5EF4-FFF2-40B4-BE49-F238E27FC236}">
                <a16:creationId xmlns:a16="http://schemas.microsoft.com/office/drawing/2014/main" id="{00000000-0008-0000-0800-000018000000}"/>
              </a:ext>
            </a:extLst>
          </xdr:cNvPr>
          <xdr:cNvSpPr txBox="1"/>
        </xdr:nvSpPr>
        <xdr:spPr>
          <a:xfrm>
            <a:off x="10280670" y="1241425"/>
            <a:ext cx="454489" cy="514263"/>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050">
                <a:solidFill>
                  <a:schemeClr val="bg1"/>
                </a:solidFill>
                <a:latin typeface="Arial" pitchFamily="34" charset="0"/>
                <a:cs typeface="Arial" pitchFamily="34" charset="0"/>
              </a:rPr>
              <a:t>%</a:t>
            </a:r>
          </a:p>
        </xdr:txBody>
      </xdr:sp>
      <xdr:sp macro="" textlink="">
        <xdr:nvSpPr>
          <xdr:cNvPr id="25" name="TextBox 70">
            <a:extLst>
              <a:ext uri="{FF2B5EF4-FFF2-40B4-BE49-F238E27FC236}">
                <a16:creationId xmlns:a16="http://schemas.microsoft.com/office/drawing/2014/main" id="{00000000-0008-0000-0800-000019000000}"/>
              </a:ext>
            </a:extLst>
          </xdr:cNvPr>
          <xdr:cNvSpPr txBox="1"/>
        </xdr:nvSpPr>
        <xdr:spPr>
          <a:xfrm>
            <a:off x="7860865" y="1218948"/>
            <a:ext cx="1568664" cy="424753"/>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C" sz="800">
                <a:solidFill>
                  <a:schemeClr val="bg1"/>
                </a:solidFill>
                <a:latin typeface="Arial" pitchFamily="34" charset="0"/>
                <a:cs typeface="Arial" pitchFamily="34" charset="0"/>
              </a:rPr>
              <a:t>Diferencial</a:t>
            </a:r>
          </a:p>
        </xdr:txBody>
      </xdr:sp>
      <xdr:sp macro="" textlink="">
        <xdr:nvSpPr>
          <xdr:cNvPr id="26" name="TextBox 76">
            <a:extLst>
              <a:ext uri="{FF2B5EF4-FFF2-40B4-BE49-F238E27FC236}">
                <a16:creationId xmlns:a16="http://schemas.microsoft.com/office/drawing/2014/main" id="{00000000-0008-0000-0800-00001A000000}"/>
              </a:ext>
            </a:extLst>
          </xdr:cNvPr>
          <xdr:cNvSpPr txBox="1"/>
        </xdr:nvSpPr>
        <xdr:spPr>
          <a:xfrm>
            <a:off x="858048" y="1828800"/>
            <a:ext cx="184731" cy="603645"/>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400">
              <a:solidFill>
                <a:schemeClr val="bg1"/>
              </a:solidFill>
              <a:latin typeface="Arial" pitchFamily="34" charset="0"/>
              <a:cs typeface="Arial" pitchFamily="34" charset="0"/>
            </a:endParaRPr>
          </a:p>
        </xdr:txBody>
      </xdr:sp>
      <xdr:sp macro="" textlink="">
        <xdr:nvSpPr>
          <xdr:cNvPr id="27" name="TextBox 79">
            <a:extLst>
              <a:ext uri="{FF2B5EF4-FFF2-40B4-BE49-F238E27FC236}">
                <a16:creationId xmlns:a16="http://schemas.microsoft.com/office/drawing/2014/main" id="{00000000-0008-0000-0800-00001B000000}"/>
              </a:ext>
            </a:extLst>
          </xdr:cNvPr>
          <xdr:cNvSpPr txBox="1"/>
        </xdr:nvSpPr>
        <xdr:spPr>
          <a:xfrm>
            <a:off x="4334783" y="1850048"/>
            <a:ext cx="1939633" cy="584340"/>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solidFill>
                  <a:schemeClr val="bg1"/>
                </a:solidFill>
                <a:latin typeface="Arial" pitchFamily="34" charset="0"/>
                <a:cs typeface="Arial" pitchFamily="34" charset="0"/>
              </a:rPr>
              <a:t>$587/TM</a:t>
            </a:r>
          </a:p>
        </xdr:txBody>
      </xdr:sp>
      <xdr:sp macro="" textlink="">
        <xdr:nvSpPr>
          <xdr:cNvPr id="28" name="TextBox 80">
            <a:extLst>
              <a:ext uri="{FF2B5EF4-FFF2-40B4-BE49-F238E27FC236}">
                <a16:creationId xmlns:a16="http://schemas.microsoft.com/office/drawing/2014/main" id="{00000000-0008-0000-0800-00001C000000}"/>
              </a:ext>
            </a:extLst>
          </xdr:cNvPr>
          <xdr:cNvSpPr txBox="1"/>
        </xdr:nvSpPr>
        <xdr:spPr>
          <a:xfrm>
            <a:off x="10152841" y="1853954"/>
            <a:ext cx="965663" cy="524150"/>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100" b="1">
                <a:solidFill>
                  <a:schemeClr val="bg1"/>
                </a:solidFill>
                <a:latin typeface="Arial" pitchFamily="34" charset="0"/>
                <a:cs typeface="Arial" pitchFamily="34" charset="0"/>
              </a:rPr>
              <a:t>8%</a:t>
            </a:r>
          </a:p>
        </xdr:txBody>
      </xdr:sp>
      <xdr:sp macro="" textlink="">
        <xdr:nvSpPr>
          <xdr:cNvPr id="29" name="TextBox 79">
            <a:extLst>
              <a:ext uri="{FF2B5EF4-FFF2-40B4-BE49-F238E27FC236}">
                <a16:creationId xmlns:a16="http://schemas.microsoft.com/office/drawing/2014/main" id="{00000000-0008-0000-0800-00001D000000}"/>
              </a:ext>
            </a:extLst>
          </xdr:cNvPr>
          <xdr:cNvSpPr txBox="1"/>
        </xdr:nvSpPr>
        <xdr:spPr>
          <a:xfrm>
            <a:off x="941803" y="1850048"/>
            <a:ext cx="2041610" cy="581836"/>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solidFill>
                  <a:schemeClr val="bg1"/>
                </a:solidFill>
                <a:latin typeface="Arial" pitchFamily="34" charset="0"/>
                <a:cs typeface="Arial" pitchFamily="34" charset="0"/>
              </a:rPr>
              <a:t>$634/TM</a:t>
            </a:r>
          </a:p>
        </xdr:txBody>
      </xdr:sp>
      <xdr:sp macro="" textlink="">
        <xdr:nvSpPr>
          <xdr:cNvPr id="30" name="TextBox 79">
            <a:extLst>
              <a:ext uri="{FF2B5EF4-FFF2-40B4-BE49-F238E27FC236}">
                <a16:creationId xmlns:a16="http://schemas.microsoft.com/office/drawing/2014/main" id="{00000000-0008-0000-0800-00001E000000}"/>
              </a:ext>
            </a:extLst>
          </xdr:cNvPr>
          <xdr:cNvSpPr txBox="1"/>
        </xdr:nvSpPr>
        <xdr:spPr>
          <a:xfrm>
            <a:off x="7806145" y="1850048"/>
            <a:ext cx="1556174" cy="581836"/>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solidFill>
                  <a:schemeClr val="bg1"/>
                </a:solidFill>
                <a:latin typeface="Arial" pitchFamily="34" charset="0"/>
                <a:cs typeface="Arial" pitchFamily="34" charset="0"/>
              </a:rPr>
              <a:t>$47/TM</a:t>
            </a:r>
          </a:p>
        </xdr:txBody>
      </xdr:sp>
    </xdr:grpSp>
    <xdr:clientData/>
  </xdr:twoCellAnchor>
  <xdr:twoCellAnchor>
    <xdr:from>
      <xdr:col>8</xdr:col>
      <xdr:colOff>688068</xdr:colOff>
      <xdr:row>47</xdr:row>
      <xdr:rowOff>44903</xdr:rowOff>
    </xdr:from>
    <xdr:to>
      <xdr:col>16</xdr:col>
      <xdr:colOff>46717</xdr:colOff>
      <xdr:row>51</xdr:row>
      <xdr:rowOff>78167</xdr:rowOff>
    </xdr:to>
    <xdr:grpSp>
      <xdr:nvGrpSpPr>
        <xdr:cNvPr id="31" name="Group 3">
          <a:extLst>
            <a:ext uri="{FF2B5EF4-FFF2-40B4-BE49-F238E27FC236}">
              <a16:creationId xmlns:a16="http://schemas.microsoft.com/office/drawing/2014/main" id="{00000000-0008-0000-0800-00001F000000}"/>
            </a:ext>
          </a:extLst>
        </xdr:cNvPr>
        <xdr:cNvGrpSpPr/>
      </xdr:nvGrpSpPr>
      <xdr:grpSpPr>
        <a:xfrm>
          <a:off x="6999221" y="8516550"/>
          <a:ext cx="6162861" cy="750441"/>
          <a:chOff x="666346" y="1175164"/>
          <a:chExt cx="10707687" cy="1600200"/>
        </a:xfrm>
      </xdr:grpSpPr>
      <xdr:sp macro="" textlink="">
        <xdr:nvSpPr>
          <xdr:cNvPr id="32" name="Rectangle 56">
            <a:extLst>
              <a:ext uri="{FF2B5EF4-FFF2-40B4-BE49-F238E27FC236}">
                <a16:creationId xmlns:a16="http://schemas.microsoft.com/office/drawing/2014/main" id="{00000000-0008-0000-0800-000020000000}"/>
              </a:ext>
            </a:extLst>
          </xdr:cNvPr>
          <xdr:cNvSpPr/>
        </xdr:nvSpPr>
        <xdr:spPr>
          <a:xfrm>
            <a:off x="666346" y="1175164"/>
            <a:ext cx="10707687" cy="1600200"/>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s-EC"/>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400"/>
          </a:p>
        </xdr:txBody>
      </xdr:sp>
      <xdr:sp macro="" textlink="">
        <xdr:nvSpPr>
          <xdr:cNvPr id="33" name="Rectangle 63">
            <a:extLst>
              <a:ext uri="{FF2B5EF4-FFF2-40B4-BE49-F238E27FC236}">
                <a16:creationId xmlns:a16="http://schemas.microsoft.com/office/drawing/2014/main" id="{00000000-0008-0000-0800-000021000000}"/>
              </a:ext>
            </a:extLst>
          </xdr:cNvPr>
          <xdr:cNvSpPr/>
        </xdr:nvSpPr>
        <xdr:spPr>
          <a:xfrm>
            <a:off x="666346" y="1269294"/>
            <a:ext cx="10707687" cy="446649"/>
          </a:xfrm>
          <a:prstGeom prst="rect">
            <a:avLst/>
          </a:prstGeom>
          <a:solidFill>
            <a:schemeClr val="tx2">
              <a:lumMod val="50000"/>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lIns="182880" rIns="182880" rtlCol="0" anchor="ctr"/>
          <a:lstStyle>
            <a:defPPr>
              <a:defRPr lang="es-EC"/>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endParaRPr lang="en-US" sz="1400">
              <a:latin typeface="Arial" pitchFamily="34" charset="0"/>
              <a:cs typeface="Arial" pitchFamily="34" charset="0"/>
            </a:endParaRPr>
          </a:p>
        </xdr:txBody>
      </xdr:sp>
      <xdr:sp macro="" textlink="">
        <xdr:nvSpPr>
          <xdr:cNvPr id="34" name="TextBox 66">
            <a:extLst>
              <a:ext uri="{FF2B5EF4-FFF2-40B4-BE49-F238E27FC236}">
                <a16:creationId xmlns:a16="http://schemas.microsoft.com/office/drawing/2014/main" id="{00000000-0008-0000-0800-000022000000}"/>
              </a:ext>
            </a:extLst>
          </xdr:cNvPr>
          <xdr:cNvSpPr txBox="1"/>
        </xdr:nvSpPr>
        <xdr:spPr>
          <a:xfrm>
            <a:off x="866491" y="1248647"/>
            <a:ext cx="3045262" cy="424753"/>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C" sz="800">
                <a:solidFill>
                  <a:schemeClr val="bg1"/>
                </a:solidFill>
                <a:latin typeface="Arial" pitchFamily="34" charset="0"/>
                <a:cs typeface="Arial" pitchFamily="34" charset="0"/>
              </a:rPr>
              <a:t>Precio Exp. + IVA</a:t>
            </a:r>
          </a:p>
        </xdr:txBody>
      </xdr:sp>
      <xdr:sp macro="" textlink="">
        <xdr:nvSpPr>
          <xdr:cNvPr id="35" name="TextBox 67">
            <a:extLst>
              <a:ext uri="{FF2B5EF4-FFF2-40B4-BE49-F238E27FC236}">
                <a16:creationId xmlns:a16="http://schemas.microsoft.com/office/drawing/2014/main" id="{00000000-0008-0000-0800-000023000000}"/>
              </a:ext>
            </a:extLst>
          </xdr:cNvPr>
          <xdr:cNvSpPr txBox="1"/>
        </xdr:nvSpPr>
        <xdr:spPr>
          <a:xfrm>
            <a:off x="4168859" y="1240320"/>
            <a:ext cx="2449977" cy="424753"/>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C" sz="800">
                <a:solidFill>
                  <a:schemeClr val="bg1"/>
                </a:solidFill>
                <a:latin typeface="Arial" pitchFamily="34" charset="0"/>
                <a:cs typeface="Arial" pitchFamily="34" charset="0"/>
              </a:rPr>
              <a:t>Platts</a:t>
            </a:r>
            <a:r>
              <a:rPr lang="es-EC" sz="800" baseline="0">
                <a:solidFill>
                  <a:schemeClr val="bg1"/>
                </a:solidFill>
                <a:latin typeface="Arial" pitchFamily="34" charset="0"/>
                <a:cs typeface="Arial" pitchFamily="34" charset="0"/>
              </a:rPr>
              <a:t> USGC HSFO</a:t>
            </a:r>
            <a:endParaRPr lang="es-EC" sz="800">
              <a:solidFill>
                <a:schemeClr val="bg1"/>
              </a:solidFill>
              <a:latin typeface="Arial" pitchFamily="34" charset="0"/>
              <a:cs typeface="Arial" pitchFamily="34" charset="0"/>
            </a:endParaRPr>
          </a:p>
        </xdr:txBody>
      </xdr:sp>
      <xdr:sp macro="" textlink="">
        <xdr:nvSpPr>
          <xdr:cNvPr id="36" name="TextBox 69">
            <a:extLst>
              <a:ext uri="{FF2B5EF4-FFF2-40B4-BE49-F238E27FC236}">
                <a16:creationId xmlns:a16="http://schemas.microsoft.com/office/drawing/2014/main" id="{00000000-0008-0000-0800-000024000000}"/>
              </a:ext>
            </a:extLst>
          </xdr:cNvPr>
          <xdr:cNvSpPr txBox="1"/>
        </xdr:nvSpPr>
        <xdr:spPr>
          <a:xfrm>
            <a:off x="10280670" y="1241425"/>
            <a:ext cx="454489" cy="514263"/>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050">
                <a:solidFill>
                  <a:schemeClr val="bg1"/>
                </a:solidFill>
                <a:latin typeface="Arial" pitchFamily="34" charset="0"/>
                <a:cs typeface="Arial" pitchFamily="34" charset="0"/>
              </a:rPr>
              <a:t>%</a:t>
            </a:r>
          </a:p>
        </xdr:txBody>
      </xdr:sp>
      <xdr:sp macro="" textlink="">
        <xdr:nvSpPr>
          <xdr:cNvPr id="37" name="TextBox 70">
            <a:extLst>
              <a:ext uri="{FF2B5EF4-FFF2-40B4-BE49-F238E27FC236}">
                <a16:creationId xmlns:a16="http://schemas.microsoft.com/office/drawing/2014/main" id="{00000000-0008-0000-0800-000025000000}"/>
              </a:ext>
            </a:extLst>
          </xdr:cNvPr>
          <xdr:cNvSpPr txBox="1"/>
        </xdr:nvSpPr>
        <xdr:spPr>
          <a:xfrm>
            <a:off x="7860865" y="1218948"/>
            <a:ext cx="1568664" cy="424753"/>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C" sz="800">
                <a:solidFill>
                  <a:schemeClr val="bg1"/>
                </a:solidFill>
                <a:latin typeface="Arial" pitchFamily="34" charset="0"/>
                <a:cs typeface="Arial" pitchFamily="34" charset="0"/>
              </a:rPr>
              <a:t>Diferencial</a:t>
            </a:r>
          </a:p>
        </xdr:txBody>
      </xdr:sp>
      <xdr:sp macro="" textlink="">
        <xdr:nvSpPr>
          <xdr:cNvPr id="38" name="TextBox 76">
            <a:extLst>
              <a:ext uri="{FF2B5EF4-FFF2-40B4-BE49-F238E27FC236}">
                <a16:creationId xmlns:a16="http://schemas.microsoft.com/office/drawing/2014/main" id="{00000000-0008-0000-0800-000026000000}"/>
              </a:ext>
            </a:extLst>
          </xdr:cNvPr>
          <xdr:cNvSpPr txBox="1"/>
        </xdr:nvSpPr>
        <xdr:spPr>
          <a:xfrm>
            <a:off x="858048" y="1828800"/>
            <a:ext cx="184731" cy="603645"/>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400">
              <a:solidFill>
                <a:schemeClr val="bg1"/>
              </a:solidFill>
              <a:latin typeface="Arial" pitchFamily="34" charset="0"/>
              <a:cs typeface="Arial" pitchFamily="34" charset="0"/>
            </a:endParaRPr>
          </a:p>
        </xdr:txBody>
      </xdr:sp>
      <xdr:sp macro="" textlink="">
        <xdr:nvSpPr>
          <xdr:cNvPr id="39" name="TextBox 79">
            <a:extLst>
              <a:ext uri="{FF2B5EF4-FFF2-40B4-BE49-F238E27FC236}">
                <a16:creationId xmlns:a16="http://schemas.microsoft.com/office/drawing/2014/main" id="{00000000-0008-0000-0800-000027000000}"/>
              </a:ext>
            </a:extLst>
          </xdr:cNvPr>
          <xdr:cNvSpPr txBox="1"/>
        </xdr:nvSpPr>
        <xdr:spPr>
          <a:xfrm>
            <a:off x="4334785" y="1850048"/>
            <a:ext cx="1939633" cy="584340"/>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solidFill>
                  <a:schemeClr val="bg1"/>
                </a:solidFill>
                <a:latin typeface="Arial" pitchFamily="34" charset="0"/>
                <a:cs typeface="Arial" pitchFamily="34" charset="0"/>
              </a:rPr>
              <a:t>$327/TM</a:t>
            </a:r>
          </a:p>
        </xdr:txBody>
      </xdr:sp>
      <xdr:sp macro="" textlink="">
        <xdr:nvSpPr>
          <xdr:cNvPr id="40" name="TextBox 80">
            <a:extLst>
              <a:ext uri="{FF2B5EF4-FFF2-40B4-BE49-F238E27FC236}">
                <a16:creationId xmlns:a16="http://schemas.microsoft.com/office/drawing/2014/main" id="{00000000-0008-0000-0800-000028000000}"/>
              </a:ext>
            </a:extLst>
          </xdr:cNvPr>
          <xdr:cNvSpPr txBox="1"/>
        </xdr:nvSpPr>
        <xdr:spPr>
          <a:xfrm>
            <a:off x="10152841" y="1853954"/>
            <a:ext cx="965663" cy="514263"/>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100" b="1">
                <a:solidFill>
                  <a:schemeClr val="bg1"/>
                </a:solidFill>
                <a:latin typeface="Arial" pitchFamily="34" charset="0"/>
                <a:cs typeface="Arial" pitchFamily="34" charset="0"/>
              </a:rPr>
              <a:t>8%</a:t>
            </a:r>
          </a:p>
        </xdr:txBody>
      </xdr:sp>
      <xdr:sp macro="" textlink="">
        <xdr:nvSpPr>
          <xdr:cNvPr id="41" name="TextBox 79">
            <a:extLst>
              <a:ext uri="{FF2B5EF4-FFF2-40B4-BE49-F238E27FC236}">
                <a16:creationId xmlns:a16="http://schemas.microsoft.com/office/drawing/2014/main" id="{00000000-0008-0000-0800-000029000000}"/>
              </a:ext>
            </a:extLst>
          </xdr:cNvPr>
          <xdr:cNvSpPr txBox="1"/>
        </xdr:nvSpPr>
        <xdr:spPr>
          <a:xfrm>
            <a:off x="941801" y="1850048"/>
            <a:ext cx="2041610" cy="581836"/>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solidFill>
                  <a:schemeClr val="bg1"/>
                </a:solidFill>
                <a:latin typeface="Arial" pitchFamily="34" charset="0"/>
                <a:cs typeface="Arial" pitchFamily="34" charset="0"/>
              </a:rPr>
              <a:t>$353/TM</a:t>
            </a:r>
          </a:p>
        </xdr:txBody>
      </xdr:sp>
      <xdr:sp macro="" textlink="">
        <xdr:nvSpPr>
          <xdr:cNvPr id="42" name="TextBox 79">
            <a:extLst>
              <a:ext uri="{FF2B5EF4-FFF2-40B4-BE49-F238E27FC236}">
                <a16:creationId xmlns:a16="http://schemas.microsoft.com/office/drawing/2014/main" id="{00000000-0008-0000-0800-00002A000000}"/>
              </a:ext>
            </a:extLst>
          </xdr:cNvPr>
          <xdr:cNvSpPr txBox="1"/>
        </xdr:nvSpPr>
        <xdr:spPr>
          <a:xfrm>
            <a:off x="7806145" y="1850048"/>
            <a:ext cx="1556173" cy="581836"/>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solidFill>
                  <a:schemeClr val="bg1"/>
                </a:solidFill>
                <a:latin typeface="Arial" pitchFamily="34" charset="0"/>
                <a:cs typeface="Arial" pitchFamily="34" charset="0"/>
              </a:rPr>
              <a:t>$26/TM</a:t>
            </a:r>
          </a:p>
        </xdr:txBody>
      </xdr:sp>
    </xdr:grpSp>
    <xdr:clientData/>
  </xdr:twoCellAnchor>
  <xdr:twoCellAnchor>
    <xdr:from>
      <xdr:col>8</xdr:col>
      <xdr:colOff>704850</xdr:colOff>
      <xdr:row>51</xdr:row>
      <xdr:rowOff>38100</xdr:rowOff>
    </xdr:from>
    <xdr:to>
      <xdr:col>10</xdr:col>
      <xdr:colOff>523875</xdr:colOff>
      <xdr:row>52</xdr:row>
      <xdr:rowOff>66675</xdr:rowOff>
    </xdr:to>
    <xdr:sp macro="" textlink="">
      <xdr:nvSpPr>
        <xdr:cNvPr id="43" name="42 CuadroTexto">
          <a:extLst>
            <a:ext uri="{FF2B5EF4-FFF2-40B4-BE49-F238E27FC236}">
              <a16:creationId xmlns:a16="http://schemas.microsoft.com/office/drawing/2014/main" id="{00000000-0008-0000-0800-00002B000000}"/>
            </a:ext>
          </a:extLst>
        </xdr:cNvPr>
        <xdr:cNvSpPr txBox="1"/>
      </xdr:nvSpPr>
      <xdr:spPr>
        <a:xfrm>
          <a:off x="6800850" y="9791700"/>
          <a:ext cx="134302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s-ES" sz="800" i="1">
              <a:latin typeface="Century Gothic" pitchFamily="34" charset="0"/>
            </a:rPr>
            <a:t>2016-2022 promedio</a:t>
          </a:r>
        </a:p>
      </xdr:txBody>
    </xdr:sp>
    <xdr:clientData/>
  </xdr:twoCellAnchor>
  <xdr:twoCellAnchor>
    <xdr:from>
      <xdr:col>4</xdr:col>
      <xdr:colOff>85725</xdr:colOff>
      <xdr:row>27</xdr:row>
      <xdr:rowOff>161926</xdr:rowOff>
    </xdr:from>
    <xdr:to>
      <xdr:col>6</xdr:col>
      <xdr:colOff>238125</xdr:colOff>
      <xdr:row>28</xdr:row>
      <xdr:rowOff>180976</xdr:rowOff>
    </xdr:to>
    <xdr:sp macro="" textlink="">
      <xdr:nvSpPr>
        <xdr:cNvPr id="44" name="43 CuadroTexto">
          <a:extLst>
            <a:ext uri="{FF2B5EF4-FFF2-40B4-BE49-F238E27FC236}">
              <a16:creationId xmlns:a16="http://schemas.microsoft.com/office/drawing/2014/main" id="{00000000-0008-0000-0800-00002C000000}"/>
            </a:ext>
          </a:extLst>
        </xdr:cNvPr>
        <xdr:cNvSpPr txBox="1"/>
      </xdr:nvSpPr>
      <xdr:spPr>
        <a:xfrm>
          <a:off x="3133725" y="5343526"/>
          <a:ext cx="16764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s-ES" sz="800" i="1">
              <a:latin typeface="Century Gothic" pitchFamily="34" charset="0"/>
            </a:rPr>
            <a:t>Precio fecha 14/abril/2022</a:t>
          </a:r>
        </a:p>
      </xdr:txBody>
    </xdr:sp>
    <xdr:clientData/>
  </xdr:twoCellAnchor>
  <xdr:twoCellAnchor>
    <xdr:from>
      <xdr:col>0</xdr:col>
      <xdr:colOff>323850</xdr:colOff>
      <xdr:row>51</xdr:row>
      <xdr:rowOff>57150</xdr:rowOff>
    </xdr:from>
    <xdr:to>
      <xdr:col>2</xdr:col>
      <xdr:colOff>476250</xdr:colOff>
      <xdr:row>52</xdr:row>
      <xdr:rowOff>76200</xdr:rowOff>
    </xdr:to>
    <xdr:sp macro="" textlink="">
      <xdr:nvSpPr>
        <xdr:cNvPr id="45" name="44 CuadroTexto">
          <a:extLst>
            <a:ext uri="{FF2B5EF4-FFF2-40B4-BE49-F238E27FC236}">
              <a16:creationId xmlns:a16="http://schemas.microsoft.com/office/drawing/2014/main" id="{00000000-0008-0000-0800-00002D000000}"/>
            </a:ext>
          </a:extLst>
        </xdr:cNvPr>
        <xdr:cNvSpPr txBox="1"/>
      </xdr:nvSpPr>
      <xdr:spPr>
        <a:xfrm>
          <a:off x="323850" y="9810750"/>
          <a:ext cx="16764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s-ES" sz="800" i="1">
              <a:latin typeface="Century Gothic" pitchFamily="34" charset="0"/>
            </a:rPr>
            <a:t>Promedio mes abril 2022</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229160</xdr:colOff>
      <xdr:row>6</xdr:row>
      <xdr:rowOff>190499</xdr:rowOff>
    </xdr:from>
    <xdr:to>
      <xdr:col>10</xdr:col>
      <xdr:colOff>95810</xdr:colOff>
      <xdr:row>28</xdr:row>
      <xdr:rowOff>163045</xdr:rowOff>
    </xdr:to>
    <xdr:graphicFrame macro="">
      <xdr:nvGraphicFramePr>
        <xdr:cNvPr id="8231" name="2 Gráfico">
          <a:extLst>
            <a:ext uri="{FF2B5EF4-FFF2-40B4-BE49-F238E27FC236}">
              <a16:creationId xmlns:a16="http://schemas.microsoft.com/office/drawing/2014/main" id="{00000000-0008-0000-0500-0000272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295274</xdr:colOff>
      <xdr:row>36</xdr:row>
      <xdr:rowOff>145677</xdr:rowOff>
    </xdr:from>
    <xdr:to>
      <xdr:col>11</xdr:col>
      <xdr:colOff>171450</xdr:colOff>
      <xdr:row>59</xdr:row>
      <xdr:rowOff>0</xdr:rowOff>
    </xdr:to>
    <xdr:graphicFrame macro="">
      <xdr:nvGraphicFramePr>
        <xdr:cNvPr id="8232" name="4 Gráfico">
          <a:extLst>
            <a:ext uri="{FF2B5EF4-FFF2-40B4-BE49-F238E27FC236}">
              <a16:creationId xmlns:a16="http://schemas.microsoft.com/office/drawing/2014/main" id="{00000000-0008-0000-0500-0000282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100854</xdr:colOff>
      <xdr:row>64</xdr:row>
      <xdr:rowOff>57150</xdr:rowOff>
    </xdr:from>
    <xdr:to>
      <xdr:col>11</xdr:col>
      <xdr:colOff>717176</xdr:colOff>
      <xdr:row>85</xdr:row>
      <xdr:rowOff>142875</xdr:rowOff>
    </xdr:to>
    <xdr:graphicFrame macro="">
      <xdr:nvGraphicFramePr>
        <xdr:cNvPr id="4" name="4 Gráfico">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569819</xdr:colOff>
      <xdr:row>77</xdr:row>
      <xdr:rowOff>87406</xdr:rowOff>
    </xdr:from>
    <xdr:to>
      <xdr:col>24</xdr:col>
      <xdr:colOff>703385</xdr:colOff>
      <xdr:row>90</xdr:row>
      <xdr:rowOff>66675</xdr:rowOff>
    </xdr:to>
    <xdr:graphicFrame macro="">
      <xdr:nvGraphicFramePr>
        <xdr:cNvPr id="6" name="5 Gráfico">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286260</xdr:colOff>
      <xdr:row>123</xdr:row>
      <xdr:rowOff>129379</xdr:rowOff>
    </xdr:from>
    <xdr:to>
      <xdr:col>15</xdr:col>
      <xdr:colOff>313260</xdr:colOff>
      <xdr:row>153</xdr:row>
      <xdr:rowOff>176893</xdr:rowOff>
    </xdr:to>
    <xdr:graphicFrame macro="">
      <xdr:nvGraphicFramePr>
        <xdr:cNvPr id="7" name="4 Gráfico">
          <a:extLst>
            <a:ext uri="{FF2B5EF4-FFF2-40B4-BE49-F238E27FC236}">
              <a16:creationId xmlns:a16="http://schemas.microsoft.com/office/drawing/2014/main" id="{00000000-0008-0000-05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7757</xdr:colOff>
      <xdr:row>61</xdr:row>
      <xdr:rowOff>59478</xdr:rowOff>
    </xdr:from>
    <xdr:to>
      <xdr:col>37</xdr:col>
      <xdr:colOff>720063</xdr:colOff>
      <xdr:row>79</xdr:row>
      <xdr:rowOff>1122399</xdr:rowOff>
    </xdr:to>
    <xdr:graphicFrame macro="">
      <xdr:nvGraphicFramePr>
        <xdr:cNvPr id="9" name="4 Gráfico">
          <a:extLst>
            <a:ext uri="{FF2B5EF4-FFF2-40B4-BE49-F238E27FC236}">
              <a16:creationId xmlns:a16="http://schemas.microsoft.com/office/drawing/2014/main" id="{00000000-0008-0000-05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41</xdr:col>
      <xdr:colOff>750792</xdr:colOff>
      <xdr:row>94</xdr:row>
      <xdr:rowOff>22413</xdr:rowOff>
    </xdr:from>
    <xdr:to>
      <xdr:col>50</xdr:col>
      <xdr:colOff>201705</xdr:colOff>
      <xdr:row>105</xdr:row>
      <xdr:rowOff>67237</xdr:rowOff>
    </xdr:to>
    <xdr:graphicFrame macro="">
      <xdr:nvGraphicFramePr>
        <xdr:cNvPr id="10" name="9 Gráfico">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133350</xdr:colOff>
      <xdr:row>87</xdr:row>
      <xdr:rowOff>66675</xdr:rowOff>
    </xdr:from>
    <xdr:to>
      <xdr:col>11</xdr:col>
      <xdr:colOff>749672</xdr:colOff>
      <xdr:row>114</xdr:row>
      <xdr:rowOff>66675</xdr:rowOff>
    </xdr:to>
    <xdr:graphicFrame macro="">
      <xdr:nvGraphicFramePr>
        <xdr:cNvPr id="20" name="4 Gráfico">
          <a:extLst>
            <a:ext uri="{FF2B5EF4-FFF2-40B4-BE49-F238E27FC236}">
              <a16:creationId xmlns:a16="http://schemas.microsoft.com/office/drawing/2014/main" id="{00000000-0008-0000-05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265596</xdr:colOff>
      <xdr:row>4</xdr:row>
      <xdr:rowOff>2064</xdr:rowOff>
    </xdr:from>
    <xdr:to>
      <xdr:col>8</xdr:col>
      <xdr:colOff>605182</xdr:colOff>
      <xdr:row>5</xdr:row>
      <xdr:rowOff>123404</xdr:rowOff>
    </xdr:to>
    <xdr:sp macro="" textlink="">
      <xdr:nvSpPr>
        <xdr:cNvPr id="2" name="10 CuadroTexto">
          <a:extLst>
            <a:ext uri="{FF2B5EF4-FFF2-40B4-BE49-F238E27FC236}">
              <a16:creationId xmlns:a16="http://schemas.microsoft.com/office/drawing/2014/main" id="{B76CA216-B5D1-4791-8230-E89832547C3B}"/>
            </a:ext>
          </a:extLst>
        </xdr:cNvPr>
        <xdr:cNvSpPr txBox="1"/>
      </xdr:nvSpPr>
      <xdr:spPr>
        <a:xfrm>
          <a:off x="1789596" y="738664"/>
          <a:ext cx="4975086" cy="3054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s-ES" sz="1200" b="1">
              <a:latin typeface="Century Gothic" pitchFamily="34" charset="0"/>
            </a:rPr>
            <a:t>PROPUESTA</a:t>
          </a:r>
          <a:r>
            <a:rPr lang="es-ES" sz="1200" b="1" baseline="0">
              <a:latin typeface="Century Gothic" pitchFamily="34" charset="0"/>
            </a:rPr>
            <a:t> POLITICA HIDROCARBURIFICA NEGOCIO BUNKEREO</a:t>
          </a:r>
          <a:endParaRPr lang="es-ES" sz="1200" b="1">
            <a:latin typeface="Century Gothic" pitchFamily="34" charset="0"/>
          </a:endParaRPr>
        </a:p>
      </xdr:txBody>
    </xdr:sp>
    <xdr:clientData/>
  </xdr:twoCellAnchor>
  <xdr:twoCellAnchor>
    <xdr:from>
      <xdr:col>3</xdr:col>
      <xdr:colOff>273326</xdr:colOff>
      <xdr:row>15</xdr:row>
      <xdr:rowOff>99392</xdr:rowOff>
    </xdr:from>
    <xdr:to>
      <xdr:col>7</xdr:col>
      <xdr:colOff>256831</xdr:colOff>
      <xdr:row>19</xdr:row>
      <xdr:rowOff>98541</xdr:rowOff>
    </xdr:to>
    <xdr:grpSp>
      <xdr:nvGrpSpPr>
        <xdr:cNvPr id="3" name="11 Grupo">
          <a:extLst>
            <a:ext uri="{FF2B5EF4-FFF2-40B4-BE49-F238E27FC236}">
              <a16:creationId xmlns:a16="http://schemas.microsoft.com/office/drawing/2014/main" id="{9F92178C-D080-4FE7-9410-4A9D73E23263}"/>
            </a:ext>
          </a:extLst>
        </xdr:cNvPr>
        <xdr:cNvGrpSpPr/>
      </xdr:nvGrpSpPr>
      <xdr:grpSpPr>
        <a:xfrm>
          <a:off x="2650766" y="3109292"/>
          <a:ext cx="3199145" cy="730669"/>
          <a:chOff x="14709877" y="7926456"/>
          <a:chExt cx="3387657" cy="793038"/>
        </a:xfrm>
      </xdr:grpSpPr>
      <xdr:grpSp>
        <xdr:nvGrpSpPr>
          <xdr:cNvPr id="4" name="57 Grupo">
            <a:extLst>
              <a:ext uri="{FF2B5EF4-FFF2-40B4-BE49-F238E27FC236}">
                <a16:creationId xmlns:a16="http://schemas.microsoft.com/office/drawing/2014/main" id="{757AB2CB-FD65-44E1-B944-85C0F7A08559}"/>
              </a:ext>
            </a:extLst>
          </xdr:cNvPr>
          <xdr:cNvGrpSpPr/>
        </xdr:nvGrpSpPr>
        <xdr:grpSpPr>
          <a:xfrm>
            <a:off x="14709877" y="7926456"/>
            <a:ext cx="3322895" cy="793038"/>
            <a:chOff x="14594783" y="9334500"/>
            <a:chExt cx="1680543" cy="793038"/>
          </a:xfrm>
        </xdr:grpSpPr>
        <xdr:sp macro="" textlink="">
          <xdr:nvSpPr>
            <xdr:cNvPr id="7" name="Rectangle 56">
              <a:extLst>
                <a:ext uri="{FF2B5EF4-FFF2-40B4-BE49-F238E27FC236}">
                  <a16:creationId xmlns:a16="http://schemas.microsoft.com/office/drawing/2014/main" id="{63B629C0-9410-4BA2-82A7-6D0471A2F9BB}"/>
                </a:ext>
              </a:extLst>
            </xdr:cNvPr>
            <xdr:cNvSpPr/>
          </xdr:nvSpPr>
          <xdr:spPr>
            <a:xfrm>
              <a:off x="14651935" y="9334500"/>
              <a:ext cx="1623391" cy="793038"/>
            </a:xfrm>
            <a:prstGeom prst="rect">
              <a:avLst/>
            </a:prstGeom>
            <a:solidFill>
              <a:schemeClr val="accent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s-EC"/>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8" name="Rectangle 63">
              <a:extLst>
                <a:ext uri="{FF2B5EF4-FFF2-40B4-BE49-F238E27FC236}">
                  <a16:creationId xmlns:a16="http://schemas.microsoft.com/office/drawing/2014/main" id="{DB17C3B4-41A7-45D5-A003-A39399859D5B}"/>
                </a:ext>
              </a:extLst>
            </xdr:cNvPr>
            <xdr:cNvSpPr/>
          </xdr:nvSpPr>
          <xdr:spPr>
            <a:xfrm>
              <a:off x="14652019" y="9442173"/>
              <a:ext cx="1614155" cy="356153"/>
            </a:xfrm>
            <a:prstGeom prst="rect">
              <a:avLst/>
            </a:prstGeom>
            <a:solidFill>
              <a:schemeClr val="tx2">
                <a:lumMod val="50000"/>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lIns="182880" rIns="182880" rtlCol="0" anchor="ctr"/>
            <a:lstStyle>
              <a:defPPr>
                <a:defRPr lang="es-EC"/>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endParaRPr lang="en-US" sz="1800">
                <a:latin typeface="Arial" pitchFamily="34" charset="0"/>
                <a:cs typeface="Arial" pitchFamily="34" charset="0"/>
              </a:endParaRPr>
            </a:p>
          </xdr:txBody>
        </xdr:sp>
        <xdr:sp macro="" textlink="">
          <xdr:nvSpPr>
            <xdr:cNvPr id="9" name="TextBox 79">
              <a:extLst>
                <a:ext uri="{FF2B5EF4-FFF2-40B4-BE49-F238E27FC236}">
                  <a16:creationId xmlns:a16="http://schemas.microsoft.com/office/drawing/2014/main" id="{BB36E7B3-C8C6-44DD-B6EA-D1838FC25C2F}"/>
                </a:ext>
              </a:extLst>
            </xdr:cNvPr>
            <xdr:cNvSpPr txBox="1"/>
          </xdr:nvSpPr>
          <xdr:spPr>
            <a:xfrm>
              <a:off x="14594783" y="9773481"/>
              <a:ext cx="971826" cy="338554"/>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600" b="1" i="0" u="none" strike="noStrike" kern="1200">
                  <a:solidFill>
                    <a:schemeClr val="bg1"/>
                  </a:solidFill>
                  <a:latin typeface="Arial" pitchFamily="34" charset="0"/>
                  <a:ea typeface="+mn-ea"/>
                  <a:cs typeface="Arial" pitchFamily="34" charset="0"/>
                </a:rPr>
                <a:t>$6,609,198</a:t>
              </a:r>
              <a:endParaRPr lang="en-US" sz="1600" b="1">
                <a:solidFill>
                  <a:schemeClr val="bg1"/>
                </a:solidFill>
                <a:latin typeface="Arial" pitchFamily="34" charset="0"/>
                <a:cs typeface="Arial" pitchFamily="34" charset="0"/>
              </a:endParaRPr>
            </a:p>
          </xdr:txBody>
        </xdr:sp>
        <xdr:sp macro="" textlink="">
          <xdr:nvSpPr>
            <xdr:cNvPr id="10" name="TextBox 70">
              <a:extLst>
                <a:ext uri="{FF2B5EF4-FFF2-40B4-BE49-F238E27FC236}">
                  <a16:creationId xmlns:a16="http://schemas.microsoft.com/office/drawing/2014/main" id="{CC8B135E-CC60-44D9-944F-46F6CA32C07F}"/>
                </a:ext>
              </a:extLst>
            </xdr:cNvPr>
            <xdr:cNvSpPr txBox="1"/>
          </xdr:nvSpPr>
          <xdr:spPr>
            <a:xfrm>
              <a:off x="14611539" y="9433892"/>
              <a:ext cx="883859" cy="239809"/>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C" sz="1000">
                  <a:solidFill>
                    <a:schemeClr val="bg1"/>
                  </a:solidFill>
                  <a:latin typeface="Arial" pitchFamily="34" charset="0"/>
                  <a:cs typeface="Arial" pitchFamily="34" charset="0"/>
                </a:rPr>
                <a:t>Valor</a:t>
              </a:r>
              <a:r>
                <a:rPr lang="es-EC" sz="1000" baseline="0">
                  <a:solidFill>
                    <a:schemeClr val="bg1"/>
                  </a:solidFill>
                  <a:latin typeface="Arial" pitchFamily="34" charset="0"/>
                  <a:cs typeface="Arial" pitchFamily="34" charset="0"/>
                </a:rPr>
                <a:t> Total Pagado</a:t>
              </a:r>
            </a:p>
            <a:p>
              <a:pPr algn="ctr"/>
              <a:r>
                <a:rPr lang="es-EC" sz="1000" baseline="0">
                  <a:solidFill>
                    <a:schemeClr val="bg1"/>
                  </a:solidFill>
                  <a:latin typeface="Arial" pitchFamily="34" charset="0"/>
                  <a:cs typeface="Arial" pitchFamily="34" charset="0"/>
                </a:rPr>
                <a:t>Mensual</a:t>
              </a:r>
              <a:endParaRPr lang="es-EC" sz="1000">
                <a:solidFill>
                  <a:schemeClr val="bg1"/>
                </a:solidFill>
                <a:latin typeface="Arial" pitchFamily="34" charset="0"/>
                <a:cs typeface="Arial" pitchFamily="34" charset="0"/>
              </a:endParaRPr>
            </a:p>
          </xdr:txBody>
        </xdr:sp>
      </xdr:grpSp>
      <xdr:sp macro="" textlink="">
        <xdr:nvSpPr>
          <xdr:cNvPr id="5" name="TextBox 79">
            <a:extLst>
              <a:ext uri="{FF2B5EF4-FFF2-40B4-BE49-F238E27FC236}">
                <a16:creationId xmlns:a16="http://schemas.microsoft.com/office/drawing/2014/main" id="{62085638-7DE5-4331-B16B-0AEFBE836196}"/>
              </a:ext>
            </a:extLst>
          </xdr:cNvPr>
          <xdr:cNvSpPr txBox="1"/>
        </xdr:nvSpPr>
        <xdr:spPr>
          <a:xfrm>
            <a:off x="16175968" y="8357158"/>
            <a:ext cx="1921566" cy="338554"/>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600" b="1" i="0" u="none" strike="noStrike" kern="1200">
                <a:solidFill>
                  <a:schemeClr val="bg1"/>
                </a:solidFill>
                <a:latin typeface="Arial" pitchFamily="34" charset="0"/>
                <a:ea typeface="+mn-ea"/>
                <a:cs typeface="Arial" pitchFamily="34" charset="0"/>
              </a:rPr>
              <a:t>$79,310,381</a:t>
            </a:r>
            <a:endParaRPr lang="en-US" sz="1600" b="1">
              <a:solidFill>
                <a:schemeClr val="bg1"/>
              </a:solidFill>
              <a:latin typeface="Arial" pitchFamily="34" charset="0"/>
              <a:cs typeface="Arial" pitchFamily="34" charset="0"/>
            </a:endParaRPr>
          </a:p>
        </xdr:txBody>
      </xdr:sp>
      <xdr:sp macro="" textlink="">
        <xdr:nvSpPr>
          <xdr:cNvPr id="6" name="TextBox 70">
            <a:extLst>
              <a:ext uri="{FF2B5EF4-FFF2-40B4-BE49-F238E27FC236}">
                <a16:creationId xmlns:a16="http://schemas.microsoft.com/office/drawing/2014/main" id="{DDD81858-5F66-4F11-8C14-8CC7DA23034F}"/>
              </a:ext>
            </a:extLst>
          </xdr:cNvPr>
          <xdr:cNvSpPr txBox="1"/>
        </xdr:nvSpPr>
        <xdr:spPr>
          <a:xfrm>
            <a:off x="16209098" y="8034135"/>
            <a:ext cx="1747631" cy="239809"/>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C" sz="1000">
                <a:solidFill>
                  <a:schemeClr val="bg1"/>
                </a:solidFill>
                <a:latin typeface="Arial" pitchFamily="34" charset="0"/>
                <a:cs typeface="Arial" pitchFamily="34" charset="0"/>
              </a:rPr>
              <a:t>Valor</a:t>
            </a:r>
            <a:r>
              <a:rPr lang="es-EC" sz="1000" baseline="0">
                <a:solidFill>
                  <a:schemeClr val="bg1"/>
                </a:solidFill>
                <a:latin typeface="Arial" pitchFamily="34" charset="0"/>
                <a:cs typeface="Arial" pitchFamily="34" charset="0"/>
              </a:rPr>
              <a:t> Total Pagado </a:t>
            </a:r>
          </a:p>
          <a:p>
            <a:pPr algn="ctr"/>
            <a:r>
              <a:rPr lang="es-EC" sz="1000" baseline="0">
                <a:solidFill>
                  <a:schemeClr val="bg1"/>
                </a:solidFill>
                <a:latin typeface="Arial" pitchFamily="34" charset="0"/>
                <a:cs typeface="Arial" pitchFamily="34" charset="0"/>
              </a:rPr>
              <a:t>Anual</a:t>
            </a:r>
            <a:endParaRPr lang="es-EC" sz="1000">
              <a:solidFill>
                <a:schemeClr val="bg1"/>
              </a:solidFill>
              <a:latin typeface="Arial" pitchFamily="34" charset="0"/>
              <a:cs typeface="Arial" pitchFamily="34" charset="0"/>
            </a:endParaRPr>
          </a:p>
        </xdr:txBody>
      </xdr:sp>
    </xdr:grpSp>
    <xdr:clientData/>
  </xdr:twoCellAnchor>
  <xdr:twoCellAnchor>
    <xdr:from>
      <xdr:col>9</xdr:col>
      <xdr:colOff>273326</xdr:colOff>
      <xdr:row>15</xdr:row>
      <xdr:rowOff>99392</xdr:rowOff>
    </xdr:from>
    <xdr:to>
      <xdr:col>13</xdr:col>
      <xdr:colOff>256831</xdr:colOff>
      <xdr:row>19</xdr:row>
      <xdr:rowOff>98541</xdr:rowOff>
    </xdr:to>
    <xdr:grpSp>
      <xdr:nvGrpSpPr>
        <xdr:cNvPr id="11" name="11 Grupo">
          <a:extLst>
            <a:ext uri="{FF2B5EF4-FFF2-40B4-BE49-F238E27FC236}">
              <a16:creationId xmlns:a16="http://schemas.microsoft.com/office/drawing/2014/main" id="{049A83D8-CDE6-4CEE-8FA2-927E85C13C5E}"/>
            </a:ext>
          </a:extLst>
        </xdr:cNvPr>
        <xdr:cNvGrpSpPr/>
      </xdr:nvGrpSpPr>
      <xdr:grpSpPr>
        <a:xfrm>
          <a:off x="7451366" y="3109292"/>
          <a:ext cx="3199145" cy="730669"/>
          <a:chOff x="14709877" y="7926456"/>
          <a:chExt cx="3387657" cy="793038"/>
        </a:xfrm>
      </xdr:grpSpPr>
      <xdr:grpSp>
        <xdr:nvGrpSpPr>
          <xdr:cNvPr id="12" name="57 Grupo">
            <a:extLst>
              <a:ext uri="{FF2B5EF4-FFF2-40B4-BE49-F238E27FC236}">
                <a16:creationId xmlns:a16="http://schemas.microsoft.com/office/drawing/2014/main" id="{AB1261BE-2A14-47ED-98D1-92BE0027DE61}"/>
              </a:ext>
            </a:extLst>
          </xdr:cNvPr>
          <xdr:cNvGrpSpPr/>
        </xdr:nvGrpSpPr>
        <xdr:grpSpPr>
          <a:xfrm>
            <a:off x="14709877" y="7926456"/>
            <a:ext cx="3322895" cy="793038"/>
            <a:chOff x="14594783" y="9334500"/>
            <a:chExt cx="1680543" cy="793038"/>
          </a:xfrm>
        </xdr:grpSpPr>
        <xdr:sp macro="" textlink="">
          <xdr:nvSpPr>
            <xdr:cNvPr id="15" name="Rectangle 56">
              <a:extLst>
                <a:ext uri="{FF2B5EF4-FFF2-40B4-BE49-F238E27FC236}">
                  <a16:creationId xmlns:a16="http://schemas.microsoft.com/office/drawing/2014/main" id="{C4AA08E8-5D4A-4FCF-B285-49535B2A3DE2}"/>
                </a:ext>
              </a:extLst>
            </xdr:cNvPr>
            <xdr:cNvSpPr/>
          </xdr:nvSpPr>
          <xdr:spPr>
            <a:xfrm>
              <a:off x="14651935" y="9334500"/>
              <a:ext cx="1623391" cy="793038"/>
            </a:xfrm>
            <a:prstGeom prst="rect">
              <a:avLst/>
            </a:prstGeom>
            <a:solidFill>
              <a:schemeClr val="accent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s-EC"/>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6" name="Rectangle 63">
              <a:extLst>
                <a:ext uri="{FF2B5EF4-FFF2-40B4-BE49-F238E27FC236}">
                  <a16:creationId xmlns:a16="http://schemas.microsoft.com/office/drawing/2014/main" id="{A90C5D77-E94C-43FA-A0F0-3E8D6374338B}"/>
                </a:ext>
              </a:extLst>
            </xdr:cNvPr>
            <xdr:cNvSpPr/>
          </xdr:nvSpPr>
          <xdr:spPr>
            <a:xfrm>
              <a:off x="14652019" y="9442173"/>
              <a:ext cx="1614155" cy="356153"/>
            </a:xfrm>
            <a:prstGeom prst="rect">
              <a:avLst/>
            </a:prstGeom>
            <a:solidFill>
              <a:schemeClr val="tx2">
                <a:lumMod val="50000"/>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lIns="182880" rIns="182880" rtlCol="0" anchor="ctr"/>
            <a:lstStyle>
              <a:defPPr>
                <a:defRPr lang="es-EC"/>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endParaRPr lang="en-US" sz="1800">
                <a:latin typeface="Arial" pitchFamily="34" charset="0"/>
                <a:cs typeface="Arial" pitchFamily="34" charset="0"/>
              </a:endParaRPr>
            </a:p>
          </xdr:txBody>
        </xdr:sp>
        <xdr:sp macro="" textlink="">
          <xdr:nvSpPr>
            <xdr:cNvPr id="17" name="TextBox 79">
              <a:extLst>
                <a:ext uri="{FF2B5EF4-FFF2-40B4-BE49-F238E27FC236}">
                  <a16:creationId xmlns:a16="http://schemas.microsoft.com/office/drawing/2014/main" id="{18EFC47B-DEA9-407C-8607-8882BC18CDC7}"/>
                </a:ext>
              </a:extLst>
            </xdr:cNvPr>
            <xdr:cNvSpPr txBox="1"/>
          </xdr:nvSpPr>
          <xdr:spPr>
            <a:xfrm>
              <a:off x="14594783" y="9773481"/>
              <a:ext cx="971826" cy="338554"/>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600" b="1" i="0" u="none" strike="noStrike" kern="1200">
                  <a:solidFill>
                    <a:schemeClr val="bg1"/>
                  </a:solidFill>
                  <a:latin typeface="Arial" pitchFamily="34" charset="0"/>
                  <a:ea typeface="+mn-ea"/>
                  <a:cs typeface="Arial" pitchFamily="34" charset="0"/>
                </a:rPr>
                <a:t>$7,626,281</a:t>
              </a:r>
              <a:endParaRPr lang="en-US" sz="1600" b="1">
                <a:solidFill>
                  <a:schemeClr val="bg1"/>
                </a:solidFill>
                <a:latin typeface="Arial" pitchFamily="34" charset="0"/>
                <a:cs typeface="Arial" pitchFamily="34" charset="0"/>
              </a:endParaRPr>
            </a:p>
          </xdr:txBody>
        </xdr:sp>
        <xdr:sp macro="" textlink="">
          <xdr:nvSpPr>
            <xdr:cNvPr id="18" name="TextBox 70">
              <a:extLst>
                <a:ext uri="{FF2B5EF4-FFF2-40B4-BE49-F238E27FC236}">
                  <a16:creationId xmlns:a16="http://schemas.microsoft.com/office/drawing/2014/main" id="{56C161FE-16F7-4203-9F8E-14226A7002C3}"/>
                </a:ext>
              </a:extLst>
            </xdr:cNvPr>
            <xdr:cNvSpPr txBox="1"/>
          </xdr:nvSpPr>
          <xdr:spPr>
            <a:xfrm>
              <a:off x="14611539" y="9433892"/>
              <a:ext cx="883859" cy="239809"/>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C" sz="1000">
                  <a:solidFill>
                    <a:schemeClr val="bg1"/>
                  </a:solidFill>
                  <a:latin typeface="Arial" pitchFamily="34" charset="0"/>
                  <a:cs typeface="Arial" pitchFamily="34" charset="0"/>
                </a:rPr>
                <a:t>Valor</a:t>
              </a:r>
              <a:r>
                <a:rPr lang="es-EC" sz="1000" baseline="0">
                  <a:solidFill>
                    <a:schemeClr val="bg1"/>
                  </a:solidFill>
                  <a:latin typeface="Arial" pitchFamily="34" charset="0"/>
                  <a:cs typeface="Arial" pitchFamily="34" charset="0"/>
                </a:rPr>
                <a:t> Total Pagado</a:t>
              </a:r>
            </a:p>
            <a:p>
              <a:pPr algn="ctr"/>
              <a:r>
                <a:rPr lang="es-EC" sz="1000" baseline="0">
                  <a:solidFill>
                    <a:schemeClr val="bg1"/>
                  </a:solidFill>
                  <a:latin typeface="Arial" pitchFamily="34" charset="0"/>
                  <a:cs typeface="Arial" pitchFamily="34" charset="0"/>
                </a:rPr>
                <a:t>Mensual</a:t>
              </a:r>
              <a:endParaRPr lang="es-EC" sz="1000">
                <a:solidFill>
                  <a:schemeClr val="bg1"/>
                </a:solidFill>
                <a:latin typeface="Arial" pitchFamily="34" charset="0"/>
                <a:cs typeface="Arial" pitchFamily="34" charset="0"/>
              </a:endParaRPr>
            </a:p>
          </xdr:txBody>
        </xdr:sp>
      </xdr:grpSp>
      <xdr:sp macro="" textlink="">
        <xdr:nvSpPr>
          <xdr:cNvPr id="13" name="TextBox 79">
            <a:extLst>
              <a:ext uri="{FF2B5EF4-FFF2-40B4-BE49-F238E27FC236}">
                <a16:creationId xmlns:a16="http://schemas.microsoft.com/office/drawing/2014/main" id="{4DFF84F4-B312-4FBA-A69B-732A2ED98DF9}"/>
              </a:ext>
            </a:extLst>
          </xdr:cNvPr>
          <xdr:cNvSpPr txBox="1"/>
        </xdr:nvSpPr>
        <xdr:spPr>
          <a:xfrm>
            <a:off x="16175968" y="8357158"/>
            <a:ext cx="1921566" cy="338554"/>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600" b="1" i="0" u="none" strike="noStrike" kern="1200">
                <a:solidFill>
                  <a:schemeClr val="bg1"/>
                </a:solidFill>
                <a:latin typeface="Arial" pitchFamily="34" charset="0"/>
                <a:ea typeface="+mn-ea"/>
                <a:cs typeface="Arial" pitchFamily="34" charset="0"/>
              </a:rPr>
              <a:t>$91,515,375</a:t>
            </a:r>
            <a:endParaRPr lang="en-US" sz="1600" b="1">
              <a:solidFill>
                <a:schemeClr val="bg1"/>
              </a:solidFill>
              <a:latin typeface="Arial" pitchFamily="34" charset="0"/>
              <a:cs typeface="Arial" pitchFamily="34" charset="0"/>
            </a:endParaRPr>
          </a:p>
        </xdr:txBody>
      </xdr:sp>
      <xdr:sp macro="" textlink="">
        <xdr:nvSpPr>
          <xdr:cNvPr id="14" name="TextBox 70">
            <a:extLst>
              <a:ext uri="{FF2B5EF4-FFF2-40B4-BE49-F238E27FC236}">
                <a16:creationId xmlns:a16="http://schemas.microsoft.com/office/drawing/2014/main" id="{1795718D-4E4E-4B09-AE7F-6D223DCE9387}"/>
              </a:ext>
            </a:extLst>
          </xdr:cNvPr>
          <xdr:cNvSpPr txBox="1"/>
        </xdr:nvSpPr>
        <xdr:spPr>
          <a:xfrm>
            <a:off x="16209098" y="8034135"/>
            <a:ext cx="1747631" cy="239809"/>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C" sz="1000">
                <a:solidFill>
                  <a:schemeClr val="bg1"/>
                </a:solidFill>
                <a:latin typeface="Arial" pitchFamily="34" charset="0"/>
                <a:cs typeface="Arial" pitchFamily="34" charset="0"/>
              </a:rPr>
              <a:t>Valor</a:t>
            </a:r>
            <a:r>
              <a:rPr lang="es-EC" sz="1000" baseline="0">
                <a:solidFill>
                  <a:schemeClr val="bg1"/>
                </a:solidFill>
                <a:latin typeface="Arial" pitchFamily="34" charset="0"/>
                <a:cs typeface="Arial" pitchFamily="34" charset="0"/>
              </a:rPr>
              <a:t> Total Pagado </a:t>
            </a:r>
          </a:p>
          <a:p>
            <a:pPr algn="ctr"/>
            <a:r>
              <a:rPr lang="es-EC" sz="1000" baseline="0">
                <a:solidFill>
                  <a:schemeClr val="bg1"/>
                </a:solidFill>
                <a:latin typeface="Arial" pitchFamily="34" charset="0"/>
                <a:cs typeface="Arial" pitchFamily="34" charset="0"/>
              </a:rPr>
              <a:t>Anual</a:t>
            </a:r>
            <a:endParaRPr lang="es-EC" sz="1000">
              <a:solidFill>
                <a:schemeClr val="bg1"/>
              </a:solidFill>
              <a:latin typeface="Arial" pitchFamily="34" charset="0"/>
              <a:cs typeface="Arial" pitchFamily="34" charset="0"/>
            </a:endParaRPr>
          </a:p>
        </xdr:txBody>
      </xdr:sp>
    </xdr:grpSp>
    <xdr:clientData/>
  </xdr:twoCellAnchor>
  <xdr:twoCellAnchor>
    <xdr:from>
      <xdr:col>9</xdr:col>
      <xdr:colOff>0</xdr:colOff>
      <xdr:row>4</xdr:row>
      <xdr:rowOff>0</xdr:rowOff>
    </xdr:from>
    <xdr:to>
      <xdr:col>15</xdr:col>
      <xdr:colOff>339586</xdr:colOff>
      <xdr:row>5</xdr:row>
      <xdr:rowOff>121340</xdr:rowOff>
    </xdr:to>
    <xdr:sp macro="" textlink="">
      <xdr:nvSpPr>
        <xdr:cNvPr id="19" name="10 CuadroTexto">
          <a:extLst>
            <a:ext uri="{FF2B5EF4-FFF2-40B4-BE49-F238E27FC236}">
              <a16:creationId xmlns:a16="http://schemas.microsoft.com/office/drawing/2014/main" id="{25A66982-9BEA-4BD3-9520-DF5D831D4E24}"/>
            </a:ext>
          </a:extLst>
        </xdr:cNvPr>
        <xdr:cNvSpPr txBox="1"/>
      </xdr:nvSpPr>
      <xdr:spPr>
        <a:xfrm>
          <a:off x="6921500" y="736600"/>
          <a:ext cx="4975086" cy="3054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s-ES" sz="1200" b="1">
              <a:latin typeface="Century Gothic" pitchFamily="34" charset="0"/>
            </a:rPr>
            <a:t>PROPUESTA</a:t>
          </a:r>
          <a:r>
            <a:rPr lang="es-ES" sz="1200" b="1" baseline="0">
              <a:latin typeface="Century Gothic" pitchFamily="34" charset="0"/>
            </a:rPr>
            <a:t> POLITICA HIDROCARBURIFICA NEGOCIO BUNKEREO</a:t>
          </a:r>
          <a:endParaRPr lang="es-ES" sz="1200" b="1">
            <a:latin typeface="Century Gothic" pitchFamily="34"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324971</xdr:colOff>
      <xdr:row>5</xdr:row>
      <xdr:rowOff>179931</xdr:rowOff>
    </xdr:from>
    <xdr:to>
      <xdr:col>14</xdr:col>
      <xdr:colOff>996945</xdr:colOff>
      <xdr:row>35</xdr:row>
      <xdr:rowOff>88247</xdr:rowOff>
    </xdr:to>
    <xdr:graphicFrame macro="">
      <xdr:nvGraphicFramePr>
        <xdr:cNvPr id="2" name="4 Gráfico">
          <a:extLst>
            <a:ext uri="{FF2B5EF4-FFF2-40B4-BE49-F238E27FC236}">
              <a16:creationId xmlns:a16="http://schemas.microsoft.com/office/drawing/2014/main" id="{76BC9AF4-70B8-4F13-925F-6E3B3991E8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240927</xdr:colOff>
      <xdr:row>58</xdr:row>
      <xdr:rowOff>103708</xdr:rowOff>
    </xdr:from>
    <xdr:to>
      <xdr:col>15</xdr:col>
      <xdr:colOff>5603</xdr:colOff>
      <xdr:row>85</xdr:row>
      <xdr:rowOff>114915</xdr:rowOff>
    </xdr:to>
    <xdr:graphicFrame macro="">
      <xdr:nvGraphicFramePr>
        <xdr:cNvPr id="3" name="4 Gráfico">
          <a:extLst>
            <a:ext uri="{FF2B5EF4-FFF2-40B4-BE49-F238E27FC236}">
              <a16:creationId xmlns:a16="http://schemas.microsoft.com/office/drawing/2014/main" id="{86DBD380-0229-47A3-A86B-9C494F861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347375</xdr:colOff>
      <xdr:row>35</xdr:row>
      <xdr:rowOff>173132</xdr:rowOff>
    </xdr:from>
    <xdr:to>
      <xdr:col>14</xdr:col>
      <xdr:colOff>1289</xdr:colOff>
      <xdr:row>42</xdr:row>
      <xdr:rowOff>56027</xdr:rowOff>
    </xdr:to>
    <xdr:grpSp>
      <xdr:nvGrpSpPr>
        <xdr:cNvPr id="4" name="43 Grupo">
          <a:extLst>
            <a:ext uri="{FF2B5EF4-FFF2-40B4-BE49-F238E27FC236}">
              <a16:creationId xmlns:a16="http://schemas.microsoft.com/office/drawing/2014/main" id="{04232C67-8EC6-4BE5-A165-5B53029FFAB0}"/>
            </a:ext>
          </a:extLst>
        </xdr:cNvPr>
        <xdr:cNvGrpSpPr/>
      </xdr:nvGrpSpPr>
      <xdr:grpSpPr>
        <a:xfrm>
          <a:off x="2731346" y="6650132"/>
          <a:ext cx="8395143" cy="1363352"/>
          <a:chOff x="6011671" y="5300383"/>
          <a:chExt cx="8031760" cy="1406895"/>
        </a:xfrm>
      </xdr:grpSpPr>
      <xdr:grpSp>
        <xdr:nvGrpSpPr>
          <xdr:cNvPr id="5" name="20 Grupo">
            <a:extLst>
              <a:ext uri="{FF2B5EF4-FFF2-40B4-BE49-F238E27FC236}">
                <a16:creationId xmlns:a16="http://schemas.microsoft.com/office/drawing/2014/main" id="{BF6F5D6F-C449-4C3D-BC9B-55336D87131B}"/>
              </a:ext>
            </a:extLst>
          </xdr:cNvPr>
          <xdr:cNvGrpSpPr/>
        </xdr:nvGrpSpPr>
        <xdr:grpSpPr>
          <a:xfrm>
            <a:off x="6011671" y="5300383"/>
            <a:ext cx="7606610" cy="1406895"/>
            <a:chOff x="6253295" y="8063179"/>
            <a:chExt cx="8601709" cy="1436911"/>
          </a:xfrm>
        </xdr:grpSpPr>
        <xdr:grpSp>
          <xdr:nvGrpSpPr>
            <xdr:cNvPr id="10" name="Group 3">
              <a:extLst>
                <a:ext uri="{FF2B5EF4-FFF2-40B4-BE49-F238E27FC236}">
                  <a16:creationId xmlns:a16="http://schemas.microsoft.com/office/drawing/2014/main" id="{074E52B1-CE19-473B-B843-8112438184E6}"/>
                </a:ext>
              </a:extLst>
            </xdr:cNvPr>
            <xdr:cNvGrpSpPr/>
          </xdr:nvGrpSpPr>
          <xdr:grpSpPr>
            <a:xfrm>
              <a:off x="6253295" y="8063179"/>
              <a:ext cx="8601709" cy="1436911"/>
              <a:chOff x="-56071" y="1175168"/>
              <a:chExt cx="10820759" cy="2899411"/>
            </a:xfrm>
          </xdr:grpSpPr>
          <xdr:sp macro="" textlink="">
            <xdr:nvSpPr>
              <xdr:cNvPr id="12" name="Rectangle 56">
                <a:extLst>
                  <a:ext uri="{FF2B5EF4-FFF2-40B4-BE49-F238E27FC236}">
                    <a16:creationId xmlns:a16="http://schemas.microsoft.com/office/drawing/2014/main" id="{02A744D1-2589-4D21-B967-018ECDD67D38}"/>
                  </a:ext>
                </a:extLst>
              </xdr:cNvPr>
              <xdr:cNvSpPr/>
            </xdr:nvSpPr>
            <xdr:spPr>
              <a:xfrm>
                <a:off x="-56060" y="1175168"/>
                <a:ext cx="10820748" cy="2899411"/>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s-EC"/>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2400"/>
              </a:p>
            </xdr:txBody>
          </xdr:sp>
          <xdr:sp macro="" textlink="">
            <xdr:nvSpPr>
              <xdr:cNvPr id="13" name="Rectangle 63">
                <a:extLst>
                  <a:ext uri="{FF2B5EF4-FFF2-40B4-BE49-F238E27FC236}">
                    <a16:creationId xmlns:a16="http://schemas.microsoft.com/office/drawing/2014/main" id="{5A209BF8-A80C-4D4B-9785-42BED788F935}"/>
                  </a:ext>
                </a:extLst>
              </xdr:cNvPr>
              <xdr:cNvSpPr/>
            </xdr:nvSpPr>
            <xdr:spPr>
              <a:xfrm>
                <a:off x="-56071" y="1269285"/>
                <a:ext cx="10805389" cy="865420"/>
              </a:xfrm>
              <a:prstGeom prst="rect">
                <a:avLst/>
              </a:prstGeom>
              <a:solidFill>
                <a:schemeClr val="tx2">
                  <a:lumMod val="50000"/>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lIns="182880" rIns="182880" rtlCol="0" anchor="ctr"/>
              <a:lstStyle>
                <a:defPPr>
                  <a:defRPr lang="es-EC"/>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endParaRPr lang="en-US" sz="1800">
                  <a:latin typeface="Arial" pitchFamily="34" charset="0"/>
                  <a:cs typeface="Arial" pitchFamily="34" charset="0"/>
                </a:endParaRPr>
              </a:p>
            </xdr:txBody>
          </xdr:sp>
          <xdr:sp macro="" textlink="">
            <xdr:nvSpPr>
              <xdr:cNvPr id="14" name="TextBox 66">
                <a:extLst>
                  <a:ext uri="{FF2B5EF4-FFF2-40B4-BE49-F238E27FC236}">
                    <a16:creationId xmlns:a16="http://schemas.microsoft.com/office/drawing/2014/main" id="{A92884EA-DEC1-41FA-9E33-7BA3B592CFB3}"/>
                  </a:ext>
                </a:extLst>
              </xdr:cNvPr>
              <xdr:cNvSpPr txBox="1"/>
            </xdr:nvSpPr>
            <xdr:spPr>
              <a:xfrm>
                <a:off x="269552" y="1202295"/>
                <a:ext cx="2303189" cy="968076"/>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C" sz="1200">
                    <a:solidFill>
                      <a:schemeClr val="bg1"/>
                    </a:solidFill>
                    <a:latin typeface="Century Gothic" pitchFamily="34" charset="0"/>
                    <a:cs typeface="Arial" pitchFamily="34" charset="0"/>
                  </a:rPr>
                  <a:t>Indicador </a:t>
                </a:r>
              </a:p>
              <a:p>
                <a:pPr algn="ctr"/>
                <a:r>
                  <a:rPr lang="es-EC" sz="1200">
                    <a:solidFill>
                      <a:schemeClr val="bg1"/>
                    </a:solidFill>
                    <a:latin typeface="Century Gothic" pitchFamily="34" charset="0"/>
                    <a:cs typeface="Arial" pitchFamily="34" charset="0"/>
                  </a:rPr>
                  <a:t>US$/TM </a:t>
                </a:r>
              </a:p>
            </xdr:txBody>
          </xdr:sp>
          <xdr:sp macro="" textlink="">
            <xdr:nvSpPr>
              <xdr:cNvPr id="15" name="TextBox 67">
                <a:extLst>
                  <a:ext uri="{FF2B5EF4-FFF2-40B4-BE49-F238E27FC236}">
                    <a16:creationId xmlns:a16="http://schemas.microsoft.com/office/drawing/2014/main" id="{BC4138C7-75EA-4762-9039-F90CA47A6C69}"/>
                  </a:ext>
                </a:extLst>
              </xdr:cNvPr>
              <xdr:cNvSpPr txBox="1"/>
            </xdr:nvSpPr>
            <xdr:spPr>
              <a:xfrm>
                <a:off x="3209924" y="1364794"/>
                <a:ext cx="2015542" cy="579182"/>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C" sz="1200">
                    <a:solidFill>
                      <a:schemeClr val="bg1"/>
                    </a:solidFill>
                    <a:latin typeface="Century Gothic" pitchFamily="34" charset="0"/>
                    <a:cs typeface="Arial" pitchFamily="34" charset="0"/>
                  </a:rPr>
                  <a:t>4/Enero/2021</a:t>
                </a:r>
              </a:p>
            </xdr:txBody>
          </xdr:sp>
          <xdr:sp macro="" textlink="">
            <xdr:nvSpPr>
              <xdr:cNvPr id="16" name="TextBox 69">
                <a:extLst>
                  <a:ext uri="{FF2B5EF4-FFF2-40B4-BE49-F238E27FC236}">
                    <a16:creationId xmlns:a16="http://schemas.microsoft.com/office/drawing/2014/main" id="{1C2CEAFA-0977-424E-9705-B05C39A81F58}"/>
                  </a:ext>
                </a:extLst>
              </xdr:cNvPr>
              <xdr:cNvSpPr txBox="1"/>
            </xdr:nvSpPr>
            <xdr:spPr>
              <a:xfrm>
                <a:off x="7530043" y="1373047"/>
                <a:ext cx="1625530" cy="579182"/>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200">
                    <a:solidFill>
                      <a:schemeClr val="bg1"/>
                    </a:solidFill>
                    <a:latin typeface="Century Gothic" pitchFamily="34" charset="0"/>
                    <a:cs typeface="Arial" pitchFamily="34" charset="0"/>
                  </a:rPr>
                  <a:t>Diferencia</a:t>
                </a:r>
              </a:p>
            </xdr:txBody>
          </xdr:sp>
          <xdr:sp macro="" textlink="">
            <xdr:nvSpPr>
              <xdr:cNvPr id="17" name="TextBox 70">
                <a:extLst>
                  <a:ext uri="{FF2B5EF4-FFF2-40B4-BE49-F238E27FC236}">
                    <a16:creationId xmlns:a16="http://schemas.microsoft.com/office/drawing/2014/main" id="{7578C6ED-450E-4CC1-B5D0-4114165036B4}"/>
                  </a:ext>
                </a:extLst>
              </xdr:cNvPr>
              <xdr:cNvSpPr txBox="1"/>
            </xdr:nvSpPr>
            <xdr:spPr>
              <a:xfrm>
                <a:off x="5344643" y="1370498"/>
                <a:ext cx="1880579" cy="579182"/>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C" sz="1200">
                    <a:solidFill>
                      <a:schemeClr val="bg1"/>
                    </a:solidFill>
                    <a:latin typeface="Century Gothic" pitchFamily="34" charset="0"/>
                    <a:cs typeface="Arial" pitchFamily="34" charset="0"/>
                  </a:rPr>
                  <a:t>24/Nov/2021</a:t>
                </a:r>
              </a:p>
            </xdr:txBody>
          </xdr:sp>
          <xdr:sp macro="" textlink="">
            <xdr:nvSpPr>
              <xdr:cNvPr id="18" name="TextBox 76">
                <a:extLst>
                  <a:ext uri="{FF2B5EF4-FFF2-40B4-BE49-F238E27FC236}">
                    <a16:creationId xmlns:a16="http://schemas.microsoft.com/office/drawing/2014/main" id="{865F8C6B-5036-4BE6-B8F6-3B386BC2712C}"/>
                  </a:ext>
                </a:extLst>
              </xdr:cNvPr>
              <xdr:cNvSpPr txBox="1"/>
            </xdr:nvSpPr>
            <xdr:spPr>
              <a:xfrm>
                <a:off x="858048" y="1828800"/>
                <a:ext cx="184731" cy="369332"/>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solidFill>
                    <a:schemeClr val="bg1"/>
                  </a:solidFill>
                  <a:latin typeface="Arial" pitchFamily="34" charset="0"/>
                  <a:cs typeface="Arial" pitchFamily="34" charset="0"/>
                </a:endParaRPr>
              </a:p>
            </xdr:txBody>
          </xdr:sp>
          <xdr:sp macro="" textlink="">
            <xdr:nvSpPr>
              <xdr:cNvPr id="19" name="TextBox 79">
                <a:extLst>
                  <a:ext uri="{FF2B5EF4-FFF2-40B4-BE49-F238E27FC236}">
                    <a16:creationId xmlns:a16="http://schemas.microsoft.com/office/drawing/2014/main" id="{78F58CFE-FCE2-4A4A-AF12-D840CA9ABC3F}"/>
                  </a:ext>
                </a:extLst>
              </xdr:cNvPr>
              <xdr:cNvSpPr txBox="1"/>
            </xdr:nvSpPr>
            <xdr:spPr>
              <a:xfrm>
                <a:off x="343569" y="2108040"/>
                <a:ext cx="2894804" cy="1551222"/>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r>
                  <a:rPr lang="en-US" sz="1400" b="1">
                    <a:solidFill>
                      <a:schemeClr val="bg1"/>
                    </a:solidFill>
                    <a:latin typeface="Century Gothic" pitchFamily="34" charset="0"/>
                    <a:cs typeface="Arial" pitchFamily="34" charset="0"/>
                  </a:rPr>
                  <a:t>Precio</a:t>
                </a:r>
                <a:r>
                  <a:rPr lang="en-US" sz="1400" b="1" baseline="0">
                    <a:solidFill>
                      <a:schemeClr val="bg1"/>
                    </a:solidFill>
                    <a:latin typeface="Century Gothic" pitchFamily="34" charset="0"/>
                    <a:cs typeface="Arial" pitchFamily="34" charset="0"/>
                  </a:rPr>
                  <a:t> Fuel SNI</a:t>
                </a:r>
              </a:p>
              <a:p>
                <a:pPr algn="l"/>
                <a:r>
                  <a:rPr lang="en-US" sz="1400" b="1" baseline="0">
                    <a:solidFill>
                      <a:schemeClr val="bg1"/>
                    </a:solidFill>
                    <a:latin typeface="Century Gothic" pitchFamily="34" charset="0"/>
                    <a:cs typeface="Arial" pitchFamily="34" charset="0"/>
                  </a:rPr>
                  <a:t>Pecio Fuel S.IND.</a:t>
                </a:r>
              </a:p>
              <a:p>
                <a:pPr algn="l"/>
                <a:r>
                  <a:rPr lang="en-US" sz="1400" b="1" baseline="0">
                    <a:solidFill>
                      <a:schemeClr val="bg1"/>
                    </a:solidFill>
                    <a:latin typeface="Century Gothic" pitchFamily="34" charset="0"/>
                    <a:cs typeface="Arial" pitchFamily="34" charset="0"/>
                  </a:rPr>
                  <a:t>Precio Fuel Exp.</a:t>
                </a:r>
                <a:endParaRPr lang="en-US" sz="1400" b="1">
                  <a:solidFill>
                    <a:schemeClr val="bg1"/>
                  </a:solidFill>
                  <a:latin typeface="Century Gothic" pitchFamily="34" charset="0"/>
                  <a:cs typeface="Arial" pitchFamily="34" charset="0"/>
                </a:endParaRPr>
              </a:p>
            </xdr:txBody>
          </xdr:sp>
        </xdr:grpSp>
        <xdr:sp macro="" textlink="">
          <xdr:nvSpPr>
            <xdr:cNvPr id="11" name="TextBox 70">
              <a:extLst>
                <a:ext uri="{FF2B5EF4-FFF2-40B4-BE49-F238E27FC236}">
                  <a16:creationId xmlns:a16="http://schemas.microsoft.com/office/drawing/2014/main" id="{2768C56B-2C8C-4383-9067-6B1963213398}"/>
                </a:ext>
              </a:extLst>
            </xdr:cNvPr>
            <xdr:cNvSpPr txBox="1"/>
          </xdr:nvSpPr>
          <xdr:spPr>
            <a:xfrm>
              <a:off x="13809227" y="8156056"/>
              <a:ext cx="1021394" cy="283624"/>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200" b="0" i="0" u="none" strike="noStrike" kern="1200">
                  <a:solidFill>
                    <a:schemeClr val="bg1"/>
                  </a:solidFill>
                  <a:latin typeface="Century Gothic" pitchFamily="34" charset="0"/>
                  <a:ea typeface="+mn-ea"/>
                  <a:cs typeface="Arial" pitchFamily="34" charset="0"/>
                </a:rPr>
                <a:t>%</a:t>
              </a:r>
              <a:endParaRPr lang="es-EC" sz="1200">
                <a:solidFill>
                  <a:schemeClr val="bg1"/>
                </a:solidFill>
                <a:latin typeface="Century Gothic" pitchFamily="34" charset="0"/>
                <a:cs typeface="Arial" pitchFamily="34" charset="0"/>
              </a:endParaRPr>
            </a:p>
          </xdr:txBody>
        </xdr:sp>
      </xdr:grpSp>
      <xdr:sp macro="" textlink="">
        <xdr:nvSpPr>
          <xdr:cNvPr id="6" name="TextBox 79">
            <a:extLst>
              <a:ext uri="{FF2B5EF4-FFF2-40B4-BE49-F238E27FC236}">
                <a16:creationId xmlns:a16="http://schemas.microsoft.com/office/drawing/2014/main" id="{702C91C3-466A-4061-BA12-C0539C857276}"/>
              </a:ext>
            </a:extLst>
          </xdr:cNvPr>
          <xdr:cNvSpPr txBox="1"/>
        </xdr:nvSpPr>
        <xdr:spPr>
          <a:xfrm>
            <a:off x="8013098" y="5752486"/>
            <a:ext cx="1815665" cy="802183"/>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a:solidFill>
                  <a:schemeClr val="bg1"/>
                </a:solidFill>
                <a:latin typeface="Century Gothic" pitchFamily="34" charset="0"/>
                <a:cs typeface="Arial" pitchFamily="34" charset="0"/>
              </a:rPr>
              <a:t>$204.65/TM</a:t>
            </a:r>
          </a:p>
          <a:p>
            <a:pPr algn="ctr"/>
            <a:r>
              <a:rPr lang="en-US" sz="1400" b="1" u="none">
                <a:solidFill>
                  <a:schemeClr val="bg1"/>
                </a:solidFill>
                <a:latin typeface="Century Gothic" pitchFamily="34" charset="0"/>
                <a:cs typeface="Arial" pitchFamily="34" charset="0"/>
              </a:rPr>
              <a:t>$227.58/TM</a:t>
            </a:r>
          </a:p>
          <a:p>
            <a:pPr algn="ctr"/>
            <a:r>
              <a:rPr lang="en-US" sz="1400" b="1" u="none">
                <a:solidFill>
                  <a:schemeClr val="bg1"/>
                </a:solidFill>
                <a:latin typeface="Century Gothic" pitchFamily="34" charset="0"/>
                <a:cs typeface="Arial" pitchFamily="34" charset="0"/>
              </a:rPr>
              <a:t>$285.48/TM</a:t>
            </a:r>
          </a:p>
        </xdr:txBody>
      </xdr:sp>
      <xdr:sp macro="" textlink="">
        <xdr:nvSpPr>
          <xdr:cNvPr id="7" name="TextBox 79">
            <a:extLst>
              <a:ext uri="{FF2B5EF4-FFF2-40B4-BE49-F238E27FC236}">
                <a16:creationId xmlns:a16="http://schemas.microsoft.com/office/drawing/2014/main" id="{924E6DEE-7553-436F-8554-F2FC730A2C2E}"/>
              </a:ext>
            </a:extLst>
          </xdr:cNvPr>
          <xdr:cNvSpPr txBox="1"/>
        </xdr:nvSpPr>
        <xdr:spPr>
          <a:xfrm>
            <a:off x="9479298" y="5753799"/>
            <a:ext cx="1815665" cy="802183"/>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a:solidFill>
                  <a:schemeClr val="bg1"/>
                </a:solidFill>
                <a:latin typeface="Century Gothic" pitchFamily="34" charset="0"/>
                <a:cs typeface="Arial" pitchFamily="34" charset="0"/>
              </a:rPr>
              <a:t>$397.89/TM</a:t>
            </a:r>
          </a:p>
          <a:p>
            <a:pPr algn="ctr"/>
            <a:r>
              <a:rPr lang="en-US" sz="1400" b="1" u="none">
                <a:solidFill>
                  <a:schemeClr val="bg1"/>
                </a:solidFill>
                <a:latin typeface="Century Gothic" pitchFamily="34" charset="0"/>
                <a:cs typeface="Arial" pitchFamily="34" charset="0"/>
              </a:rPr>
              <a:t>$377.15/TM</a:t>
            </a:r>
          </a:p>
          <a:p>
            <a:pPr algn="ctr"/>
            <a:r>
              <a:rPr lang="en-US" sz="1400" b="1" u="none">
                <a:solidFill>
                  <a:schemeClr val="bg1"/>
                </a:solidFill>
                <a:latin typeface="Century Gothic" pitchFamily="34" charset="0"/>
                <a:cs typeface="Arial" pitchFamily="34" charset="0"/>
              </a:rPr>
              <a:t>$423.85/TM</a:t>
            </a:r>
          </a:p>
        </xdr:txBody>
      </xdr:sp>
      <xdr:sp macro="" textlink="">
        <xdr:nvSpPr>
          <xdr:cNvPr id="8" name="TextBox 79">
            <a:extLst>
              <a:ext uri="{FF2B5EF4-FFF2-40B4-BE49-F238E27FC236}">
                <a16:creationId xmlns:a16="http://schemas.microsoft.com/office/drawing/2014/main" id="{7D622FF6-88DB-4D43-8992-98225A29C477}"/>
              </a:ext>
            </a:extLst>
          </xdr:cNvPr>
          <xdr:cNvSpPr txBox="1"/>
        </xdr:nvSpPr>
        <xdr:spPr>
          <a:xfrm>
            <a:off x="10958636" y="5755112"/>
            <a:ext cx="1815665" cy="802183"/>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a:solidFill>
                  <a:schemeClr val="bg1"/>
                </a:solidFill>
                <a:latin typeface="Century Gothic" pitchFamily="34" charset="0"/>
                <a:cs typeface="Arial" pitchFamily="34" charset="0"/>
              </a:rPr>
              <a:t>$193.24/TM</a:t>
            </a:r>
          </a:p>
          <a:p>
            <a:pPr algn="ctr"/>
            <a:r>
              <a:rPr lang="en-US" sz="1400" b="1" u="none">
                <a:solidFill>
                  <a:schemeClr val="bg1"/>
                </a:solidFill>
                <a:latin typeface="Century Gothic" pitchFamily="34" charset="0"/>
                <a:cs typeface="Arial" pitchFamily="34" charset="0"/>
              </a:rPr>
              <a:t>$149.57/TM</a:t>
            </a:r>
          </a:p>
          <a:p>
            <a:pPr algn="ctr"/>
            <a:r>
              <a:rPr lang="en-US" sz="1400" b="1" u="none">
                <a:solidFill>
                  <a:schemeClr val="bg1"/>
                </a:solidFill>
                <a:latin typeface="Century Gothic" pitchFamily="34" charset="0"/>
                <a:cs typeface="Arial" pitchFamily="34" charset="0"/>
              </a:rPr>
              <a:t>$138.37/TM</a:t>
            </a:r>
          </a:p>
        </xdr:txBody>
      </xdr:sp>
      <xdr:sp macro="" textlink="">
        <xdr:nvSpPr>
          <xdr:cNvPr id="9" name="TextBox 79">
            <a:extLst>
              <a:ext uri="{FF2B5EF4-FFF2-40B4-BE49-F238E27FC236}">
                <a16:creationId xmlns:a16="http://schemas.microsoft.com/office/drawing/2014/main" id="{81EB6DDC-8B2C-49F7-B96E-243DA90E4E07}"/>
              </a:ext>
            </a:extLst>
          </xdr:cNvPr>
          <xdr:cNvSpPr txBox="1"/>
        </xdr:nvSpPr>
        <xdr:spPr>
          <a:xfrm>
            <a:off x="12227766" y="5756425"/>
            <a:ext cx="1815665" cy="802183"/>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a:solidFill>
                  <a:schemeClr val="bg1"/>
                </a:solidFill>
                <a:latin typeface="Century Gothic" pitchFamily="34" charset="0"/>
                <a:cs typeface="Arial" pitchFamily="34" charset="0"/>
              </a:rPr>
              <a:t>94%</a:t>
            </a:r>
          </a:p>
          <a:p>
            <a:pPr algn="ctr"/>
            <a:r>
              <a:rPr lang="en-US" sz="1400" b="1" u="none">
                <a:solidFill>
                  <a:schemeClr val="bg1"/>
                </a:solidFill>
                <a:latin typeface="Century Gothic" pitchFamily="34" charset="0"/>
                <a:cs typeface="Arial" pitchFamily="34" charset="0"/>
              </a:rPr>
              <a:t>66%</a:t>
            </a:r>
          </a:p>
          <a:p>
            <a:pPr algn="ctr"/>
            <a:r>
              <a:rPr lang="en-US" sz="1400" b="1" u="none">
                <a:solidFill>
                  <a:schemeClr val="bg1"/>
                </a:solidFill>
                <a:latin typeface="Century Gothic" pitchFamily="34" charset="0"/>
                <a:cs typeface="Arial" pitchFamily="34" charset="0"/>
              </a:rPr>
              <a:t>48%</a:t>
            </a:r>
          </a:p>
        </xdr:txBody>
      </xdr:sp>
    </xdr:grpSp>
    <xdr:clientData/>
  </xdr:twoCellAnchor>
  <xdr:twoCellAnchor>
    <xdr:from>
      <xdr:col>3</xdr:col>
      <xdr:colOff>313765</xdr:colOff>
      <xdr:row>85</xdr:row>
      <xdr:rowOff>147129</xdr:rowOff>
    </xdr:from>
    <xdr:to>
      <xdr:col>13</xdr:col>
      <xdr:colOff>761429</xdr:colOff>
      <xdr:row>93</xdr:row>
      <xdr:rowOff>30024</xdr:rowOff>
    </xdr:to>
    <xdr:grpSp>
      <xdr:nvGrpSpPr>
        <xdr:cNvPr id="20" name="36 Grupo">
          <a:extLst>
            <a:ext uri="{FF2B5EF4-FFF2-40B4-BE49-F238E27FC236}">
              <a16:creationId xmlns:a16="http://schemas.microsoft.com/office/drawing/2014/main" id="{A3C80896-1F79-4B2B-A705-1C431D22162F}"/>
            </a:ext>
          </a:extLst>
        </xdr:cNvPr>
        <xdr:cNvGrpSpPr/>
      </xdr:nvGrpSpPr>
      <xdr:grpSpPr>
        <a:xfrm>
          <a:off x="2697736" y="16247100"/>
          <a:ext cx="8394236" cy="1363353"/>
          <a:chOff x="6011671" y="5300383"/>
          <a:chExt cx="8031760" cy="1406895"/>
        </a:xfrm>
      </xdr:grpSpPr>
      <xdr:grpSp>
        <xdr:nvGrpSpPr>
          <xdr:cNvPr id="21" name="20 Grupo">
            <a:extLst>
              <a:ext uri="{FF2B5EF4-FFF2-40B4-BE49-F238E27FC236}">
                <a16:creationId xmlns:a16="http://schemas.microsoft.com/office/drawing/2014/main" id="{5DE433C0-6915-4BEB-959B-F3E576B682B8}"/>
              </a:ext>
            </a:extLst>
          </xdr:cNvPr>
          <xdr:cNvGrpSpPr/>
        </xdr:nvGrpSpPr>
        <xdr:grpSpPr>
          <a:xfrm>
            <a:off x="6011671" y="5300383"/>
            <a:ext cx="7606610" cy="1406895"/>
            <a:chOff x="6253295" y="8063179"/>
            <a:chExt cx="8601709" cy="1436911"/>
          </a:xfrm>
        </xdr:grpSpPr>
        <xdr:grpSp>
          <xdr:nvGrpSpPr>
            <xdr:cNvPr id="26" name="Group 3">
              <a:extLst>
                <a:ext uri="{FF2B5EF4-FFF2-40B4-BE49-F238E27FC236}">
                  <a16:creationId xmlns:a16="http://schemas.microsoft.com/office/drawing/2014/main" id="{E3E61BB6-4A73-42F9-A424-4E0D6AFCD3F3}"/>
                </a:ext>
              </a:extLst>
            </xdr:cNvPr>
            <xdr:cNvGrpSpPr/>
          </xdr:nvGrpSpPr>
          <xdr:grpSpPr>
            <a:xfrm>
              <a:off x="6253295" y="8063179"/>
              <a:ext cx="8601709" cy="1436911"/>
              <a:chOff x="-56071" y="1175168"/>
              <a:chExt cx="10820759" cy="2899411"/>
            </a:xfrm>
          </xdr:grpSpPr>
          <xdr:sp macro="" textlink="">
            <xdr:nvSpPr>
              <xdr:cNvPr id="28" name="Rectangle 56">
                <a:extLst>
                  <a:ext uri="{FF2B5EF4-FFF2-40B4-BE49-F238E27FC236}">
                    <a16:creationId xmlns:a16="http://schemas.microsoft.com/office/drawing/2014/main" id="{E590B3D2-2A17-472A-9FC3-30EBE466560E}"/>
                  </a:ext>
                </a:extLst>
              </xdr:cNvPr>
              <xdr:cNvSpPr/>
            </xdr:nvSpPr>
            <xdr:spPr>
              <a:xfrm>
                <a:off x="-56060" y="1175168"/>
                <a:ext cx="10820748" cy="2899411"/>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s-EC"/>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2400"/>
              </a:p>
            </xdr:txBody>
          </xdr:sp>
          <xdr:sp macro="" textlink="">
            <xdr:nvSpPr>
              <xdr:cNvPr id="29" name="Rectangle 63">
                <a:extLst>
                  <a:ext uri="{FF2B5EF4-FFF2-40B4-BE49-F238E27FC236}">
                    <a16:creationId xmlns:a16="http://schemas.microsoft.com/office/drawing/2014/main" id="{17B255E4-9D0E-45A2-B3A1-0DB739B6748C}"/>
                  </a:ext>
                </a:extLst>
              </xdr:cNvPr>
              <xdr:cNvSpPr/>
            </xdr:nvSpPr>
            <xdr:spPr>
              <a:xfrm>
                <a:off x="-56071" y="1269285"/>
                <a:ext cx="10805389" cy="865420"/>
              </a:xfrm>
              <a:prstGeom prst="rect">
                <a:avLst/>
              </a:prstGeom>
              <a:solidFill>
                <a:schemeClr val="tx2">
                  <a:lumMod val="50000"/>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lIns="182880" rIns="182880" rtlCol="0" anchor="ctr"/>
              <a:lstStyle>
                <a:defPPr>
                  <a:defRPr lang="es-EC"/>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endParaRPr lang="en-US" sz="1800">
                  <a:latin typeface="Arial" pitchFamily="34" charset="0"/>
                  <a:cs typeface="Arial" pitchFamily="34" charset="0"/>
                </a:endParaRPr>
              </a:p>
            </xdr:txBody>
          </xdr:sp>
          <xdr:sp macro="" textlink="">
            <xdr:nvSpPr>
              <xdr:cNvPr id="30" name="TextBox 66">
                <a:extLst>
                  <a:ext uri="{FF2B5EF4-FFF2-40B4-BE49-F238E27FC236}">
                    <a16:creationId xmlns:a16="http://schemas.microsoft.com/office/drawing/2014/main" id="{6BDCE442-4119-4534-8347-88921B777361}"/>
                  </a:ext>
                </a:extLst>
              </xdr:cNvPr>
              <xdr:cNvSpPr txBox="1"/>
            </xdr:nvSpPr>
            <xdr:spPr>
              <a:xfrm>
                <a:off x="269552" y="1202295"/>
                <a:ext cx="2303189" cy="968076"/>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C" sz="1200">
                    <a:solidFill>
                      <a:schemeClr val="bg1"/>
                    </a:solidFill>
                    <a:latin typeface="Century Gothic" pitchFamily="34" charset="0"/>
                    <a:cs typeface="Arial" pitchFamily="34" charset="0"/>
                  </a:rPr>
                  <a:t>Indicador </a:t>
                </a:r>
              </a:p>
              <a:p>
                <a:pPr algn="ctr"/>
                <a:r>
                  <a:rPr lang="es-EC" sz="1200">
                    <a:solidFill>
                      <a:schemeClr val="bg1"/>
                    </a:solidFill>
                    <a:latin typeface="Century Gothic" pitchFamily="34" charset="0"/>
                    <a:cs typeface="Arial" pitchFamily="34" charset="0"/>
                  </a:rPr>
                  <a:t>US$/TM </a:t>
                </a:r>
              </a:p>
            </xdr:txBody>
          </xdr:sp>
          <xdr:sp macro="" textlink="">
            <xdr:nvSpPr>
              <xdr:cNvPr id="31" name="TextBox 67">
                <a:extLst>
                  <a:ext uri="{FF2B5EF4-FFF2-40B4-BE49-F238E27FC236}">
                    <a16:creationId xmlns:a16="http://schemas.microsoft.com/office/drawing/2014/main" id="{89BFB60B-8AB2-4DC2-A2A2-B8A965F0B97A}"/>
                  </a:ext>
                </a:extLst>
              </xdr:cNvPr>
              <xdr:cNvSpPr txBox="1"/>
            </xdr:nvSpPr>
            <xdr:spPr>
              <a:xfrm>
                <a:off x="3209924" y="1364794"/>
                <a:ext cx="2015542" cy="579182"/>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C" sz="1200">
                    <a:solidFill>
                      <a:schemeClr val="bg1"/>
                    </a:solidFill>
                    <a:latin typeface="Century Gothic" pitchFamily="34" charset="0"/>
                    <a:cs typeface="Arial" pitchFamily="34" charset="0"/>
                  </a:rPr>
                  <a:t>4/Enero/2021</a:t>
                </a:r>
              </a:p>
            </xdr:txBody>
          </xdr:sp>
          <xdr:sp macro="" textlink="">
            <xdr:nvSpPr>
              <xdr:cNvPr id="32" name="TextBox 69">
                <a:extLst>
                  <a:ext uri="{FF2B5EF4-FFF2-40B4-BE49-F238E27FC236}">
                    <a16:creationId xmlns:a16="http://schemas.microsoft.com/office/drawing/2014/main" id="{16CE773C-F497-4B4C-AD3E-69537AA1E069}"/>
                  </a:ext>
                </a:extLst>
              </xdr:cNvPr>
              <xdr:cNvSpPr txBox="1"/>
            </xdr:nvSpPr>
            <xdr:spPr>
              <a:xfrm>
                <a:off x="7530043" y="1373047"/>
                <a:ext cx="1625530" cy="579182"/>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200">
                    <a:solidFill>
                      <a:schemeClr val="bg1"/>
                    </a:solidFill>
                    <a:latin typeface="Century Gothic" pitchFamily="34" charset="0"/>
                    <a:cs typeface="Arial" pitchFamily="34" charset="0"/>
                  </a:rPr>
                  <a:t>Diferencia</a:t>
                </a:r>
              </a:p>
            </xdr:txBody>
          </xdr:sp>
          <xdr:sp macro="" textlink="">
            <xdr:nvSpPr>
              <xdr:cNvPr id="33" name="TextBox 70">
                <a:extLst>
                  <a:ext uri="{FF2B5EF4-FFF2-40B4-BE49-F238E27FC236}">
                    <a16:creationId xmlns:a16="http://schemas.microsoft.com/office/drawing/2014/main" id="{A77C3893-08E9-4073-933A-6B3D5BCC90FE}"/>
                  </a:ext>
                </a:extLst>
              </xdr:cNvPr>
              <xdr:cNvSpPr txBox="1"/>
            </xdr:nvSpPr>
            <xdr:spPr>
              <a:xfrm>
                <a:off x="5344643" y="1370498"/>
                <a:ext cx="1880579" cy="579182"/>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C" sz="1200">
                    <a:solidFill>
                      <a:schemeClr val="bg1"/>
                    </a:solidFill>
                    <a:latin typeface="Century Gothic" pitchFamily="34" charset="0"/>
                    <a:cs typeface="Arial" pitchFamily="34" charset="0"/>
                  </a:rPr>
                  <a:t>24/Nov/2021</a:t>
                </a:r>
              </a:p>
            </xdr:txBody>
          </xdr:sp>
          <xdr:sp macro="" textlink="">
            <xdr:nvSpPr>
              <xdr:cNvPr id="34" name="TextBox 76">
                <a:extLst>
                  <a:ext uri="{FF2B5EF4-FFF2-40B4-BE49-F238E27FC236}">
                    <a16:creationId xmlns:a16="http://schemas.microsoft.com/office/drawing/2014/main" id="{159CBD57-84A5-41A2-BDD2-2A71685E92D4}"/>
                  </a:ext>
                </a:extLst>
              </xdr:cNvPr>
              <xdr:cNvSpPr txBox="1"/>
            </xdr:nvSpPr>
            <xdr:spPr>
              <a:xfrm>
                <a:off x="858048" y="1828800"/>
                <a:ext cx="184731" cy="369332"/>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solidFill>
                    <a:schemeClr val="bg1"/>
                  </a:solidFill>
                  <a:latin typeface="Arial" pitchFamily="34" charset="0"/>
                  <a:cs typeface="Arial" pitchFamily="34" charset="0"/>
                </a:endParaRPr>
              </a:p>
            </xdr:txBody>
          </xdr:sp>
          <xdr:sp macro="" textlink="">
            <xdr:nvSpPr>
              <xdr:cNvPr id="35" name="TextBox 79">
                <a:extLst>
                  <a:ext uri="{FF2B5EF4-FFF2-40B4-BE49-F238E27FC236}">
                    <a16:creationId xmlns:a16="http://schemas.microsoft.com/office/drawing/2014/main" id="{E0295AF0-8DA0-4C0E-AEC0-D6C1B010883A}"/>
                  </a:ext>
                </a:extLst>
              </xdr:cNvPr>
              <xdr:cNvSpPr txBox="1"/>
            </xdr:nvSpPr>
            <xdr:spPr>
              <a:xfrm>
                <a:off x="343569" y="2108040"/>
                <a:ext cx="2894804" cy="1551222"/>
              </a:xfrm>
              <a:prstGeom prst="rect">
                <a:avLst/>
              </a:prstGeom>
              <a:noFill/>
            </xdr:spPr>
            <xdr:txBody>
              <a:bodyPr wrap="square" rtlCol="0">
                <a:sp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r>
                  <a:rPr lang="en-US" sz="1400" b="1">
                    <a:solidFill>
                      <a:schemeClr val="bg1"/>
                    </a:solidFill>
                    <a:latin typeface="Century Gothic" pitchFamily="34" charset="0"/>
                    <a:cs typeface="Arial" pitchFamily="34" charset="0"/>
                  </a:rPr>
                  <a:t>Precio</a:t>
                </a:r>
                <a:r>
                  <a:rPr lang="en-US" sz="1400" b="1" baseline="0">
                    <a:solidFill>
                      <a:schemeClr val="bg1"/>
                    </a:solidFill>
                    <a:latin typeface="Century Gothic" pitchFamily="34" charset="0"/>
                    <a:cs typeface="Arial" pitchFamily="34" charset="0"/>
                  </a:rPr>
                  <a:t> Fuel SNI</a:t>
                </a:r>
              </a:p>
              <a:p>
                <a:pPr algn="l"/>
                <a:r>
                  <a:rPr lang="en-US" sz="1400" b="1" baseline="0">
                    <a:solidFill>
                      <a:schemeClr val="bg1"/>
                    </a:solidFill>
                    <a:latin typeface="Century Gothic" pitchFamily="34" charset="0"/>
                    <a:cs typeface="Arial" pitchFamily="34" charset="0"/>
                  </a:rPr>
                  <a:t>Pecio Fuel S.IND.</a:t>
                </a:r>
              </a:p>
              <a:p>
                <a:pPr algn="l"/>
                <a:r>
                  <a:rPr lang="en-US" sz="1400" b="1" baseline="0">
                    <a:solidFill>
                      <a:schemeClr val="bg1"/>
                    </a:solidFill>
                    <a:latin typeface="Century Gothic" pitchFamily="34" charset="0"/>
                    <a:cs typeface="Arial" pitchFamily="34" charset="0"/>
                  </a:rPr>
                  <a:t>USGC HSFO WB</a:t>
                </a:r>
                <a:endParaRPr lang="en-US" sz="1400" b="1">
                  <a:solidFill>
                    <a:schemeClr val="bg1"/>
                  </a:solidFill>
                  <a:latin typeface="Century Gothic" pitchFamily="34" charset="0"/>
                  <a:cs typeface="Arial" pitchFamily="34" charset="0"/>
                </a:endParaRPr>
              </a:p>
            </xdr:txBody>
          </xdr:sp>
        </xdr:grpSp>
        <xdr:sp macro="" textlink="">
          <xdr:nvSpPr>
            <xdr:cNvPr id="27" name="TextBox 70">
              <a:extLst>
                <a:ext uri="{FF2B5EF4-FFF2-40B4-BE49-F238E27FC236}">
                  <a16:creationId xmlns:a16="http://schemas.microsoft.com/office/drawing/2014/main" id="{DA727EFD-A55C-41D0-B6F5-E0C8FE2D2B8C}"/>
                </a:ext>
              </a:extLst>
            </xdr:cNvPr>
            <xdr:cNvSpPr txBox="1"/>
          </xdr:nvSpPr>
          <xdr:spPr>
            <a:xfrm>
              <a:off x="13809227" y="8156056"/>
              <a:ext cx="1021394" cy="283624"/>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200" b="0" i="0" u="none" strike="noStrike" kern="1200">
                  <a:solidFill>
                    <a:schemeClr val="bg1"/>
                  </a:solidFill>
                  <a:latin typeface="Century Gothic" pitchFamily="34" charset="0"/>
                  <a:ea typeface="+mn-ea"/>
                  <a:cs typeface="Arial" pitchFamily="34" charset="0"/>
                </a:rPr>
                <a:t>%</a:t>
              </a:r>
              <a:endParaRPr lang="es-EC" sz="1200">
                <a:solidFill>
                  <a:schemeClr val="bg1"/>
                </a:solidFill>
                <a:latin typeface="Century Gothic" pitchFamily="34" charset="0"/>
                <a:cs typeface="Arial" pitchFamily="34" charset="0"/>
              </a:endParaRPr>
            </a:p>
          </xdr:txBody>
        </xdr:sp>
      </xdr:grpSp>
      <xdr:sp macro="" textlink="">
        <xdr:nvSpPr>
          <xdr:cNvPr id="22" name="TextBox 79">
            <a:extLst>
              <a:ext uri="{FF2B5EF4-FFF2-40B4-BE49-F238E27FC236}">
                <a16:creationId xmlns:a16="http://schemas.microsoft.com/office/drawing/2014/main" id="{908ECD33-95F8-4CA5-8B4E-CBA36D7B5441}"/>
              </a:ext>
            </a:extLst>
          </xdr:cNvPr>
          <xdr:cNvSpPr txBox="1"/>
        </xdr:nvSpPr>
        <xdr:spPr>
          <a:xfrm>
            <a:off x="8013098" y="5752486"/>
            <a:ext cx="1815665" cy="802183"/>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a:solidFill>
                  <a:schemeClr val="bg1"/>
                </a:solidFill>
                <a:latin typeface="Century Gothic" pitchFamily="34" charset="0"/>
                <a:cs typeface="Arial" pitchFamily="34" charset="0"/>
              </a:rPr>
              <a:t>$204.65/TM</a:t>
            </a:r>
          </a:p>
          <a:p>
            <a:pPr algn="ctr"/>
            <a:r>
              <a:rPr lang="en-US" sz="1400" b="1" u="none">
                <a:solidFill>
                  <a:schemeClr val="bg1"/>
                </a:solidFill>
                <a:latin typeface="Century Gothic" pitchFamily="34" charset="0"/>
                <a:cs typeface="Arial" pitchFamily="34" charset="0"/>
              </a:rPr>
              <a:t>$227.58/TM</a:t>
            </a:r>
          </a:p>
          <a:p>
            <a:pPr algn="ctr"/>
            <a:r>
              <a:rPr lang="en-US" sz="1400" b="1" u="none">
                <a:solidFill>
                  <a:schemeClr val="bg1"/>
                </a:solidFill>
                <a:latin typeface="Century Gothic" pitchFamily="34" charset="0"/>
                <a:cs typeface="Arial" pitchFamily="34" charset="0"/>
              </a:rPr>
              <a:t>$296.98/TM</a:t>
            </a:r>
          </a:p>
        </xdr:txBody>
      </xdr:sp>
      <xdr:sp macro="" textlink="">
        <xdr:nvSpPr>
          <xdr:cNvPr id="23" name="TextBox 79">
            <a:extLst>
              <a:ext uri="{FF2B5EF4-FFF2-40B4-BE49-F238E27FC236}">
                <a16:creationId xmlns:a16="http://schemas.microsoft.com/office/drawing/2014/main" id="{40DBE822-AABC-4600-811B-1E656F59B290}"/>
              </a:ext>
            </a:extLst>
          </xdr:cNvPr>
          <xdr:cNvSpPr txBox="1"/>
        </xdr:nvSpPr>
        <xdr:spPr>
          <a:xfrm>
            <a:off x="9479298" y="5753799"/>
            <a:ext cx="1815665" cy="802183"/>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a:solidFill>
                  <a:schemeClr val="bg1"/>
                </a:solidFill>
                <a:latin typeface="Century Gothic" pitchFamily="34" charset="0"/>
                <a:cs typeface="Arial" pitchFamily="34" charset="0"/>
              </a:rPr>
              <a:t>$397.89/TM</a:t>
            </a:r>
          </a:p>
          <a:p>
            <a:pPr algn="ctr"/>
            <a:r>
              <a:rPr lang="en-US" sz="1400" b="1" u="none">
                <a:solidFill>
                  <a:schemeClr val="bg1"/>
                </a:solidFill>
                <a:latin typeface="Century Gothic" pitchFamily="34" charset="0"/>
                <a:cs typeface="Arial" pitchFamily="34" charset="0"/>
              </a:rPr>
              <a:t>$377.15/TM</a:t>
            </a:r>
          </a:p>
          <a:p>
            <a:pPr algn="ctr"/>
            <a:r>
              <a:rPr lang="en-US" sz="1400" b="1" u="none">
                <a:solidFill>
                  <a:schemeClr val="bg1"/>
                </a:solidFill>
                <a:latin typeface="Century Gothic" pitchFamily="34" charset="0"/>
                <a:cs typeface="Arial" pitchFamily="34" charset="0"/>
              </a:rPr>
              <a:t>$440.74/TM</a:t>
            </a:r>
          </a:p>
        </xdr:txBody>
      </xdr:sp>
      <xdr:sp macro="" textlink="">
        <xdr:nvSpPr>
          <xdr:cNvPr id="24" name="TextBox 79">
            <a:extLst>
              <a:ext uri="{FF2B5EF4-FFF2-40B4-BE49-F238E27FC236}">
                <a16:creationId xmlns:a16="http://schemas.microsoft.com/office/drawing/2014/main" id="{D6038B95-E70B-40D1-A115-728E8ECCD9FF}"/>
              </a:ext>
            </a:extLst>
          </xdr:cNvPr>
          <xdr:cNvSpPr txBox="1"/>
        </xdr:nvSpPr>
        <xdr:spPr>
          <a:xfrm>
            <a:off x="10958636" y="5755112"/>
            <a:ext cx="1815665" cy="802183"/>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a:solidFill>
                  <a:schemeClr val="bg1"/>
                </a:solidFill>
                <a:latin typeface="Century Gothic" pitchFamily="34" charset="0"/>
                <a:cs typeface="Arial" pitchFamily="34" charset="0"/>
              </a:rPr>
              <a:t>$193.24/TM</a:t>
            </a:r>
          </a:p>
          <a:p>
            <a:pPr algn="ctr"/>
            <a:r>
              <a:rPr lang="en-US" sz="1400" b="1" u="none">
                <a:solidFill>
                  <a:schemeClr val="bg1"/>
                </a:solidFill>
                <a:latin typeface="Century Gothic" pitchFamily="34" charset="0"/>
                <a:cs typeface="Arial" pitchFamily="34" charset="0"/>
              </a:rPr>
              <a:t>$149.57/TM</a:t>
            </a:r>
          </a:p>
          <a:p>
            <a:pPr algn="ctr"/>
            <a:r>
              <a:rPr lang="en-US" sz="1400" b="1" u="none">
                <a:solidFill>
                  <a:schemeClr val="bg1"/>
                </a:solidFill>
                <a:latin typeface="Century Gothic" pitchFamily="34" charset="0"/>
                <a:cs typeface="Arial" pitchFamily="34" charset="0"/>
              </a:rPr>
              <a:t>$143.76/TM</a:t>
            </a:r>
          </a:p>
        </xdr:txBody>
      </xdr:sp>
      <xdr:sp macro="" textlink="">
        <xdr:nvSpPr>
          <xdr:cNvPr id="25" name="TextBox 79">
            <a:extLst>
              <a:ext uri="{FF2B5EF4-FFF2-40B4-BE49-F238E27FC236}">
                <a16:creationId xmlns:a16="http://schemas.microsoft.com/office/drawing/2014/main" id="{94CD13C7-ACB0-4AB9-BD7E-CEF4E90E0FF9}"/>
              </a:ext>
            </a:extLst>
          </xdr:cNvPr>
          <xdr:cNvSpPr txBox="1"/>
        </xdr:nvSpPr>
        <xdr:spPr>
          <a:xfrm>
            <a:off x="12227766" y="5756425"/>
            <a:ext cx="1815665" cy="802183"/>
          </a:xfrm>
          <a:prstGeom prst="rect">
            <a:avLst/>
          </a:prstGeom>
          <a:noFill/>
        </xdr:spPr>
        <xdr:txBody>
          <a:bodyPr wrap="square" rtlCol="0">
            <a:noAutofit/>
          </a:bodyPr>
          <a:lstStyle>
            <a:defPPr>
              <a:defRPr lang="es-EC"/>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a:solidFill>
                  <a:schemeClr val="bg1"/>
                </a:solidFill>
                <a:latin typeface="Century Gothic" pitchFamily="34" charset="0"/>
                <a:cs typeface="Arial" pitchFamily="34" charset="0"/>
              </a:rPr>
              <a:t>94%</a:t>
            </a:r>
          </a:p>
          <a:p>
            <a:pPr algn="ctr"/>
            <a:r>
              <a:rPr lang="en-US" sz="1400" b="1" u="none">
                <a:solidFill>
                  <a:schemeClr val="bg1"/>
                </a:solidFill>
                <a:latin typeface="Century Gothic" pitchFamily="34" charset="0"/>
                <a:cs typeface="Arial" pitchFamily="34" charset="0"/>
              </a:rPr>
              <a:t>66%</a:t>
            </a:r>
          </a:p>
          <a:p>
            <a:pPr algn="ctr"/>
            <a:r>
              <a:rPr lang="en-US" sz="1400" b="1" u="none">
                <a:solidFill>
                  <a:schemeClr val="bg1"/>
                </a:solidFill>
                <a:latin typeface="Century Gothic" pitchFamily="34" charset="0"/>
                <a:cs typeface="Arial" pitchFamily="34" charset="0"/>
              </a:rPr>
              <a:t>48%</a:t>
            </a:r>
          </a:p>
        </xdr:txBody>
      </xdr:sp>
    </xdr:grpSp>
    <xdr:clientData/>
  </xdr:twoCellAnchor>
  <xdr:oneCellAnchor>
    <xdr:from>
      <xdr:col>1</xdr:col>
      <xdr:colOff>81243</xdr:colOff>
      <xdr:row>54</xdr:row>
      <xdr:rowOff>159677</xdr:rowOff>
    </xdr:from>
    <xdr:ext cx="1841500" cy="552450"/>
    <xdr:pic>
      <xdr:nvPicPr>
        <xdr:cNvPr id="36" name="Picture 1">
          <a:extLst>
            <a:ext uri="{FF2B5EF4-FFF2-40B4-BE49-F238E27FC236}">
              <a16:creationId xmlns:a16="http://schemas.microsoft.com/office/drawing/2014/main" id="{9D4C7F5B-8399-4424-AFC6-D6FF8009D4BE}"/>
            </a:ext>
          </a:extLst>
        </xdr:cNvPr>
        <xdr:cNvPicPr>
          <a:picLocks noChangeAspect="1" noChangeArrowheads="1"/>
        </xdr:cNvPicPr>
      </xdr:nvPicPr>
      <xdr:blipFill>
        <a:blip xmlns:r="http://schemas.openxmlformats.org/officeDocument/2006/relationships" r:embed="rId3"/>
        <a:srcRect/>
        <a:stretch>
          <a:fillRect/>
        </a:stretch>
      </xdr:blipFill>
      <xdr:spPr bwMode="auto">
        <a:xfrm>
          <a:off x="817843" y="42622127"/>
          <a:ext cx="1841500" cy="552450"/>
        </a:xfrm>
        <a:prstGeom prst="rect">
          <a:avLst/>
        </a:prstGeom>
        <a:noFill/>
        <a:ln w="1">
          <a:noFill/>
          <a:miter lim="800000"/>
          <a:headEnd/>
          <a:tailEnd type="none" w="med" len="med"/>
        </a:ln>
        <a:effectLst/>
      </xdr:spPr>
    </xdr:pic>
    <xdr:clientData/>
  </xdr:oneCellAnchor>
  <xdr:oneCellAnchor>
    <xdr:from>
      <xdr:col>0</xdr:col>
      <xdr:colOff>694765</xdr:colOff>
      <xdr:row>2</xdr:row>
      <xdr:rowOff>5604</xdr:rowOff>
    </xdr:from>
    <xdr:ext cx="1872129" cy="552450"/>
    <xdr:pic>
      <xdr:nvPicPr>
        <xdr:cNvPr id="37" name="Picture 1">
          <a:extLst>
            <a:ext uri="{FF2B5EF4-FFF2-40B4-BE49-F238E27FC236}">
              <a16:creationId xmlns:a16="http://schemas.microsoft.com/office/drawing/2014/main" id="{5A0B8CC0-71BE-41FC-BFA6-2993ABB0541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694765" y="32892254"/>
          <a:ext cx="1872129" cy="552450"/>
        </a:xfrm>
        <a:prstGeom prst="rect">
          <a:avLst/>
        </a:prstGeom>
        <a:noFill/>
        <a:ln w="1">
          <a:noFill/>
          <a:miter lim="800000"/>
          <a:headEnd/>
          <a:tailEnd type="none" w="med" len="med"/>
        </a:ln>
        <a:effec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operaciones\Desktop\Datos%20c&#225;lculos%20y%20gr&#225;ficos%20-%20FO4%202016-2020%20-%20rev%20Camara%20Industrias%20MRE%20Jun%20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
    </sheetNames>
    <sheetDataSet>
      <sheetData sheetId="0"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tint="-0.499984740745262"/>
  </sheetPr>
  <dimension ref="A1:AN1702"/>
  <sheetViews>
    <sheetView showGridLines="0" tabSelected="1" zoomScale="55" zoomScaleNormal="55" workbookViewId="0">
      <pane xSplit="3" ySplit="5" topLeftCell="D45" activePane="bottomRight" state="frozen"/>
      <selection pane="topRight" activeCell="D1" sqref="D1"/>
      <selection pane="bottomLeft" activeCell="A6" sqref="A6"/>
      <selection pane="bottomRight" activeCell="AE94" sqref="AE94"/>
    </sheetView>
  </sheetViews>
  <sheetFormatPr defaultColWidth="11.5546875" defaultRowHeight="14.4"/>
  <cols>
    <col min="1" max="2" width="11.44140625" style="126" customWidth="1"/>
    <col min="3" max="3" width="18.77734375" bestFit="1" customWidth="1"/>
    <col min="4" max="7" width="10.88671875" customWidth="1"/>
    <col min="8" max="8" width="13.5546875" style="23" customWidth="1"/>
    <col min="9" max="10" width="13.5546875" customWidth="1"/>
    <col min="11" max="13" width="11.44140625" customWidth="1"/>
    <col min="14" max="19" width="11.44140625" hidden="1" customWidth="1"/>
    <col min="20" max="20" width="10.88671875" customWidth="1"/>
    <col min="21" max="21" width="11.44140625" customWidth="1"/>
    <col min="22" max="30" width="10.88671875" customWidth="1"/>
    <col min="34" max="34" width="10.88671875" customWidth="1"/>
  </cols>
  <sheetData>
    <row r="1" spans="1:40" ht="15.6">
      <c r="E1" s="78" t="s">
        <v>58</v>
      </c>
      <c r="F1" s="79">
        <v>0.95</v>
      </c>
      <c r="G1" s="80"/>
      <c r="H1" s="81"/>
    </row>
    <row r="2" spans="1:40" ht="15.6">
      <c r="E2" s="82" t="s">
        <v>59</v>
      </c>
      <c r="F2" s="87">
        <f>+'Fórmula de precios '!B10</f>
        <v>6.5703022339027592</v>
      </c>
      <c r="G2" s="83" t="s">
        <v>60</v>
      </c>
      <c r="H2" s="84"/>
      <c r="I2" s="1"/>
      <c r="V2">
        <f>+U2*F2</f>
        <v>0</v>
      </c>
    </row>
    <row r="3" spans="1:40">
      <c r="D3" s="1"/>
      <c r="E3" s="1"/>
      <c r="F3" s="1"/>
      <c r="H3" s="110"/>
      <c r="I3" s="1"/>
      <c r="J3" s="1"/>
      <c r="K3" s="1"/>
      <c r="L3" s="1"/>
      <c r="M3" s="1"/>
      <c r="W3" s="69"/>
      <c r="AE3" s="385" t="s">
        <v>1450</v>
      </c>
      <c r="AF3" s="385"/>
      <c r="AG3" s="385"/>
    </row>
    <row r="4" spans="1:40" ht="57.6">
      <c r="D4" s="319" t="s">
        <v>1414</v>
      </c>
      <c r="E4" s="46" t="s">
        <v>61</v>
      </c>
      <c r="F4" s="46" t="s">
        <v>56</v>
      </c>
      <c r="G4" s="318" t="s">
        <v>51</v>
      </c>
      <c r="H4" s="46" t="s">
        <v>1415</v>
      </c>
      <c r="I4" s="46" t="s">
        <v>1413</v>
      </c>
      <c r="J4" s="46" t="s">
        <v>52</v>
      </c>
      <c r="K4" s="68" t="s">
        <v>31</v>
      </c>
      <c r="L4" s="68" t="s">
        <v>32</v>
      </c>
      <c r="M4" s="68" t="s">
        <v>32</v>
      </c>
      <c r="N4" s="90" t="s">
        <v>54</v>
      </c>
      <c r="O4" s="90" t="s">
        <v>57</v>
      </c>
      <c r="P4" s="90" t="s">
        <v>9</v>
      </c>
      <c r="Q4" s="90" t="s">
        <v>48</v>
      </c>
      <c r="R4" s="90" t="s">
        <v>62</v>
      </c>
      <c r="S4" s="90" t="s">
        <v>64</v>
      </c>
      <c r="T4" s="85" t="s">
        <v>52</v>
      </c>
      <c r="U4" s="85" t="s">
        <v>63</v>
      </c>
      <c r="V4" s="92" t="s">
        <v>66</v>
      </c>
      <c r="W4" s="92" t="s">
        <v>67</v>
      </c>
      <c r="X4" s="92" t="s">
        <v>76</v>
      </c>
      <c r="Y4" s="92" t="s">
        <v>1419</v>
      </c>
      <c r="Z4" s="283" t="s">
        <v>51</v>
      </c>
      <c r="AA4" s="224" t="s">
        <v>1322</v>
      </c>
      <c r="AB4" s="224" t="s">
        <v>1322</v>
      </c>
      <c r="AC4" s="224" t="s">
        <v>1323</v>
      </c>
      <c r="AD4" s="283" t="s">
        <v>1400</v>
      </c>
      <c r="AE4" s="224" t="s">
        <v>1446</v>
      </c>
      <c r="AF4" s="224" t="s">
        <v>1448</v>
      </c>
      <c r="AG4" s="224" t="s">
        <v>1447</v>
      </c>
    </row>
    <row r="5" spans="1:40" ht="28.8">
      <c r="D5" s="45" t="s">
        <v>34</v>
      </c>
      <c r="E5" s="45" t="s">
        <v>49</v>
      </c>
      <c r="F5" s="45" t="s">
        <v>49</v>
      </c>
      <c r="G5" s="45" t="s">
        <v>50</v>
      </c>
      <c r="H5" s="45" t="s">
        <v>50</v>
      </c>
      <c r="I5" s="45" t="s">
        <v>50</v>
      </c>
      <c r="J5" s="45" t="s">
        <v>50</v>
      </c>
      <c r="K5" s="91" t="s">
        <v>50</v>
      </c>
      <c r="L5" s="91" t="s">
        <v>50</v>
      </c>
      <c r="M5" s="91" t="s">
        <v>34</v>
      </c>
      <c r="N5" s="77" t="s">
        <v>53</v>
      </c>
      <c r="O5" s="77" t="s">
        <v>53</v>
      </c>
      <c r="P5" s="77" t="s">
        <v>53</v>
      </c>
      <c r="Q5" s="77" t="s">
        <v>53</v>
      </c>
      <c r="R5" s="77" t="s">
        <v>53</v>
      </c>
      <c r="S5" s="77" t="s">
        <v>53</v>
      </c>
      <c r="T5" s="86" t="s">
        <v>34</v>
      </c>
      <c r="U5" s="86" t="s">
        <v>34</v>
      </c>
      <c r="V5" s="93" t="s">
        <v>34</v>
      </c>
      <c r="W5" s="93" t="s">
        <v>34</v>
      </c>
      <c r="X5" s="93" t="s">
        <v>34</v>
      </c>
      <c r="Y5" s="93" t="s">
        <v>34</v>
      </c>
      <c r="Z5" s="293" t="s">
        <v>34</v>
      </c>
      <c r="AA5" s="223" t="s">
        <v>50</v>
      </c>
      <c r="AB5" s="222" t="s">
        <v>34</v>
      </c>
      <c r="AC5" s="222" t="s">
        <v>34</v>
      </c>
      <c r="AD5" s="86" t="s">
        <v>34</v>
      </c>
      <c r="AE5" s="223" t="s">
        <v>1445</v>
      </c>
      <c r="AF5" s="222" t="s">
        <v>1445</v>
      </c>
      <c r="AG5" s="222" t="s">
        <v>1445</v>
      </c>
    </row>
    <row r="6" spans="1:40">
      <c r="C6" s="43"/>
      <c r="D6" s="70">
        <f>+AVERAGE(D94:D1697)</f>
        <v>301.71323785776701</v>
      </c>
      <c r="E6" s="70">
        <f t="shared" ref="E6:Z6" si="0">+AVERAGE(E94:E1697)</f>
        <v>353.15126013723784</v>
      </c>
      <c r="F6" s="70">
        <f t="shared" si="0"/>
        <v>371.50185277604453</v>
      </c>
      <c r="G6" s="70">
        <f t="shared" si="0"/>
        <v>50.024484289851884</v>
      </c>
      <c r="H6" s="284">
        <f t="shared" si="0"/>
        <v>-1.8528197130380317</v>
      </c>
      <c r="I6" s="284">
        <f t="shared" si="0"/>
        <v>-2.4619713038052886</v>
      </c>
      <c r="J6" s="70">
        <f t="shared" si="0"/>
        <v>48.17166457681369</v>
      </c>
      <c r="K6" s="70">
        <f t="shared" si="0"/>
        <v>-1.824675296319398</v>
      </c>
      <c r="L6" s="70">
        <f t="shared" si="0"/>
        <v>48.199808993532358</v>
      </c>
      <c r="M6" s="70">
        <f t="shared" si="0"/>
        <v>316.68731270389293</v>
      </c>
      <c r="N6" s="70">
        <f t="shared" si="0"/>
        <v>0.84360144186046526</v>
      </c>
      <c r="O6" s="70">
        <f t="shared" si="0"/>
        <v>0.94483361488372108</v>
      </c>
      <c r="P6" s="70">
        <f t="shared" si="0"/>
        <v>1.1582572248757674</v>
      </c>
      <c r="Q6" s="70">
        <f t="shared" si="0"/>
        <v>1.1147287354658177</v>
      </c>
      <c r="R6" s="70">
        <f t="shared" si="0"/>
        <v>1.1020635204602316</v>
      </c>
      <c r="S6" s="70">
        <f t="shared" si="0"/>
        <v>1.034950192152861</v>
      </c>
      <c r="T6" s="70">
        <f t="shared" si="0"/>
        <v>316.50239537985283</v>
      </c>
      <c r="U6" s="70">
        <f t="shared" si="0"/>
        <v>309.5625075416404</v>
      </c>
      <c r="V6" s="70">
        <f t="shared" si="0"/>
        <v>599.85121917716663</v>
      </c>
      <c r="W6" s="70">
        <f t="shared" si="0"/>
        <v>325.00286009377362</v>
      </c>
      <c r="X6" s="70">
        <f t="shared" si="0"/>
        <v>308.73153324710307</v>
      </c>
      <c r="Y6" s="70">
        <f t="shared" si="0"/>
        <v>288.85315087866974</v>
      </c>
      <c r="Z6" s="338">
        <f t="shared" si="0"/>
        <v>328.67598087944663</v>
      </c>
      <c r="AA6" s="70">
        <f>+AVERAGE(AA94:AA1188)</f>
        <v>60.189945105215003</v>
      </c>
      <c r="AB6" s="70">
        <f>+AVERAGE(AB94:AB1188)</f>
        <v>457.44358279963376</v>
      </c>
      <c r="AC6" s="70">
        <f>+AVERAGE(AC94:AC1188)</f>
        <v>444.6310118938697</v>
      </c>
      <c r="AD6" s="70">
        <f>+AVERAGE(AD94:AD1697)</f>
        <v>354.48268282543614</v>
      </c>
      <c r="AH6" s="1"/>
    </row>
    <row r="7" spans="1:40">
      <c r="C7" s="333">
        <v>44562</v>
      </c>
      <c r="D7" s="334">
        <f>+AVERAGE(D94:D174)</f>
        <v>500.12499043749978</v>
      </c>
      <c r="E7" s="334">
        <f t="shared" ref="E7:AD7" si="1">+AVERAGE(E94:E174)</f>
        <v>635.28750000000002</v>
      </c>
      <c r="F7" s="334">
        <f t="shared" si="1"/>
        <v>642.29000000000065</v>
      </c>
      <c r="G7" s="334">
        <f t="shared" si="1"/>
        <v>85.344874999999988</v>
      </c>
      <c r="H7" s="335">
        <f t="shared" si="1"/>
        <v>-3.1129999999999951</v>
      </c>
      <c r="I7" s="335">
        <f t="shared" si="1"/>
        <v>-3.1129999999999951</v>
      </c>
      <c r="J7" s="334">
        <f t="shared" si="1"/>
        <v>82.231875000000031</v>
      </c>
      <c r="K7" s="334">
        <f t="shared" si="1"/>
        <v>-3.2686499999999965</v>
      </c>
      <c r="L7" s="334">
        <f t="shared" si="1"/>
        <v>82.076224999999951</v>
      </c>
      <c r="M7" s="334">
        <f t="shared" si="1"/>
        <v>539.26560446780559</v>
      </c>
      <c r="N7" s="334" t="e">
        <f t="shared" si="1"/>
        <v>#DIV/0!</v>
      </c>
      <c r="O7" s="334" t="e">
        <f t="shared" si="1"/>
        <v>#DIV/0!</v>
      </c>
      <c r="P7" s="334" t="e">
        <f t="shared" si="1"/>
        <v>#DIV/0!</v>
      </c>
      <c r="Q7" s="334" t="e">
        <f t="shared" si="1"/>
        <v>#DIV/0!</v>
      </c>
      <c r="R7" s="334" t="e">
        <f t="shared" si="1"/>
        <v>#DIV/0!</v>
      </c>
      <c r="S7" s="334" t="e">
        <f t="shared" si="1"/>
        <v>#DIV/0!</v>
      </c>
      <c r="T7" s="334">
        <f t="shared" si="1"/>
        <v>540.28827201051217</v>
      </c>
      <c r="U7" s="334">
        <f t="shared" si="1"/>
        <v>537.32023344999959</v>
      </c>
      <c r="V7" s="334">
        <f t="shared" si="1"/>
        <v>937.19459346250039</v>
      </c>
      <c r="W7" s="334">
        <f t="shared" si="1"/>
        <v>552.19546165407212</v>
      </c>
      <c r="X7" s="334">
        <f t="shared" si="1"/>
        <v>510.61466091010004</v>
      </c>
      <c r="Y7" s="334">
        <f t="shared" si="1"/>
        <v>376.17378255000006</v>
      </c>
      <c r="Z7" s="337">
        <f t="shared" si="1"/>
        <v>560.74162286465184</v>
      </c>
      <c r="AA7" s="334">
        <f t="shared" si="1"/>
        <v>96.053625000000011</v>
      </c>
      <c r="AB7" s="334">
        <f t="shared" si="1"/>
        <v>730.00755000000015</v>
      </c>
      <c r="AC7" s="334">
        <f t="shared" si="1"/>
        <v>681.10535000000039</v>
      </c>
      <c r="AD7" s="334">
        <f t="shared" si="1"/>
        <v>605.12286465177419</v>
      </c>
      <c r="AE7" s="337">
        <f t="shared" ref="AE7:AG7" si="2">+AVERAGE(AE94:AE174)</f>
        <v>628</v>
      </c>
      <c r="AF7" s="337">
        <f t="shared" si="2"/>
        <v>610.28750000000002</v>
      </c>
      <c r="AG7" s="337">
        <f t="shared" si="2"/>
        <v>626.17499999999995</v>
      </c>
      <c r="AH7" s="336"/>
      <c r="AN7" s="1"/>
    </row>
    <row r="8" spans="1:40">
      <c r="C8" s="286">
        <v>44197</v>
      </c>
      <c r="D8" s="70">
        <f>+AVERAGE(D19:D30)</f>
        <v>315.58582363003933</v>
      </c>
      <c r="E8" s="70">
        <f t="shared" ref="E8:AC8" si="3">+AVERAGE(E19:E30)</f>
        <v>417.73333882301267</v>
      </c>
      <c r="F8" s="70">
        <f t="shared" si="3"/>
        <v>431.06210717422687</v>
      </c>
      <c r="G8" s="70">
        <f t="shared" si="3"/>
        <v>60.292453682790637</v>
      </c>
      <c r="H8" s="284">
        <f t="shared" si="3"/>
        <v>-2.2516793373695547</v>
      </c>
      <c r="I8" s="284">
        <f t="shared" si="3"/>
        <v>-2.139677525775352</v>
      </c>
      <c r="J8" s="70">
        <f t="shared" si="3"/>
        <v>58.040774345421084</v>
      </c>
      <c r="K8" s="70">
        <f t="shared" si="3"/>
        <v>-2.3642633042380319</v>
      </c>
      <c r="L8" s="70">
        <f t="shared" si="3"/>
        <v>57.928190378552607</v>
      </c>
      <c r="M8" s="70">
        <f t="shared" si="3"/>
        <v>380.6057186501485</v>
      </c>
      <c r="N8" s="70" t="e">
        <f t="shared" si="3"/>
        <v>#DIV/0!</v>
      </c>
      <c r="O8" s="70" t="e">
        <f t="shared" si="3"/>
        <v>#DIV/0!</v>
      </c>
      <c r="P8" s="70" t="e">
        <f t="shared" si="3"/>
        <v>#DIV/0!</v>
      </c>
      <c r="Q8" s="70" t="e">
        <f t="shared" si="3"/>
        <v>#DIV/0!</v>
      </c>
      <c r="R8" s="70" t="e">
        <f t="shared" si="3"/>
        <v>#DIV/0!</v>
      </c>
      <c r="S8" s="70" t="e">
        <f t="shared" si="3"/>
        <v>#DIV/0!</v>
      </c>
      <c r="T8" s="70">
        <f t="shared" si="3"/>
        <v>381.34542933916617</v>
      </c>
      <c r="U8" s="70">
        <f t="shared" si="3"/>
        <v>364.47312606424947</v>
      </c>
      <c r="V8" s="70">
        <f t="shared" si="3"/>
        <v>666.85347207571567</v>
      </c>
      <c r="W8" s="70">
        <f t="shared" si="3"/>
        <v>389.91067062126268</v>
      </c>
      <c r="X8" s="70">
        <f t="shared" si="3"/>
        <v>324.01628032608994</v>
      </c>
      <c r="Y8" s="70">
        <f t="shared" si="3"/>
        <v>318.99938126717171</v>
      </c>
      <c r="Z8" s="70">
        <f t="shared" si="3"/>
        <v>396.13964311951804</v>
      </c>
      <c r="AA8" s="70">
        <f t="shared" si="3"/>
        <v>67.969318312524834</v>
      </c>
      <c r="AB8" s="70">
        <f t="shared" si="3"/>
        <v>516.56681917518881</v>
      </c>
      <c r="AC8" s="70">
        <f t="shared" si="3"/>
        <v>502.16838162055325</v>
      </c>
      <c r="AD8" s="70">
        <f>+AVERAGE(AD19:AD30)</f>
        <v>427.10688085986612</v>
      </c>
      <c r="AE8" s="70"/>
      <c r="AF8" s="70"/>
      <c r="AG8" s="70"/>
      <c r="AH8" s="1"/>
    </row>
    <row r="9" spans="1:40">
      <c r="C9" s="286">
        <v>43831</v>
      </c>
      <c r="D9" s="70">
        <f>+AVERAGE(D31:D42)</f>
        <v>220.93553327041295</v>
      </c>
      <c r="E9" s="70">
        <f t="shared" ref="E9:Z9" si="4">+AVERAGE(E31:E42)</f>
        <v>273.75007854781876</v>
      </c>
      <c r="F9" s="70">
        <f t="shared" si="4"/>
        <v>304.68458412170082</v>
      </c>
      <c r="G9" s="70">
        <f t="shared" si="4"/>
        <v>35.286099986461544</v>
      </c>
      <c r="H9" s="284">
        <f t="shared" si="4"/>
        <v>-0.85992424242424315</v>
      </c>
      <c r="I9" s="284">
        <f t="shared" ref="I9" si="5">+AVERAGE(I31:I42)</f>
        <v>-3.6236742424242423</v>
      </c>
      <c r="J9" s="70">
        <f t="shared" si="4"/>
        <v>34.426175744037295</v>
      </c>
      <c r="K9" s="70">
        <f t="shared" si="4"/>
        <v>-0.90292045454545367</v>
      </c>
      <c r="L9" s="70">
        <f t="shared" si="4"/>
        <v>34.383179531916092</v>
      </c>
      <c r="M9" s="70">
        <f t="shared" si="4"/>
        <v>225.90788128722787</v>
      </c>
      <c r="N9" s="70" t="e">
        <f t="shared" si="4"/>
        <v>#DIV/0!</v>
      </c>
      <c r="O9" s="70" t="e">
        <f t="shared" si="4"/>
        <v>#DIV/0!</v>
      </c>
      <c r="P9" s="70" t="e">
        <f t="shared" si="4"/>
        <v>#DIV/0!</v>
      </c>
      <c r="Q9" s="70" t="e">
        <f t="shared" si="4"/>
        <v>#DIV/0!</v>
      </c>
      <c r="R9" s="70" t="e">
        <f t="shared" si="4"/>
        <v>#DIV/0!</v>
      </c>
      <c r="S9" s="70" t="e">
        <f t="shared" si="4"/>
        <v>#DIV/0!</v>
      </c>
      <c r="T9" s="70">
        <f t="shared" si="4"/>
        <v>226.19037939577723</v>
      </c>
      <c r="U9" s="70">
        <f t="shared" si="4"/>
        <v>241.45300549884021</v>
      </c>
      <c r="V9" s="70">
        <f t="shared" si="4"/>
        <v>488.01982699589058</v>
      </c>
      <c r="W9" s="70">
        <f t="shared" si="4"/>
        <v>234.0452628237806</v>
      </c>
      <c r="X9" s="70">
        <f t="shared" si="4"/>
        <v>227.34406184544343</v>
      </c>
      <c r="Y9" s="70">
        <f t="shared" si="4"/>
        <v>240.66160202651511</v>
      </c>
      <c r="Z9" s="70">
        <f t="shared" si="4"/>
        <v>231.84034156676435</v>
      </c>
      <c r="AA9" s="70">
        <f t="shared" ref="AA9:AB9" si="6">+AVERAGE(AA31:AA42)</f>
        <v>39.59517570523807</v>
      </c>
      <c r="AB9" s="70">
        <f t="shared" si="6"/>
        <v>300.9233353598093</v>
      </c>
      <c r="AC9" s="70">
        <f t="shared" ref="AC9" si="7">+AVERAGE(AC31:AC42)</f>
        <v>307.27879243992726</v>
      </c>
      <c r="AD9" s="70">
        <f t="shared" ref="AD9" si="8">+AVERAGE(AD31:AD42)</f>
        <v>253.33322492327054</v>
      </c>
      <c r="AE9" s="70"/>
      <c r="AF9" s="70"/>
      <c r="AG9" s="70"/>
      <c r="AH9" s="1"/>
    </row>
    <row r="10" spans="1:40">
      <c r="C10" s="286">
        <v>43466</v>
      </c>
      <c r="D10" s="70">
        <f>+AVERAGE(D43:D54)</f>
        <v>350.83956044808565</v>
      </c>
      <c r="E10" s="70">
        <f t="shared" ref="E10:Y10" si="9">+AVERAGE(E43:E54)</f>
        <v>402.1980881056395</v>
      </c>
      <c r="F10" s="70">
        <f t="shared" si="9"/>
        <v>411.68365436400626</v>
      </c>
      <c r="G10" s="70">
        <f t="shared" si="9"/>
        <v>53.581815768466235</v>
      </c>
      <c r="H10" s="284">
        <f t="shared" si="9"/>
        <v>-1.7257197753936884</v>
      </c>
      <c r="I10" s="284">
        <f t="shared" ref="I10" si="10">+AVERAGE(I43:I54)</f>
        <v>-2.9637681159420293</v>
      </c>
      <c r="J10" s="70">
        <f t="shared" si="9"/>
        <v>51.856095993072529</v>
      </c>
      <c r="K10" s="70">
        <f t="shared" si="9"/>
        <v>-1.6338782310684483</v>
      </c>
      <c r="L10" s="70">
        <f t="shared" si="9"/>
        <v>51.94793753739777</v>
      </c>
      <c r="M10" s="70">
        <f t="shared" si="9"/>
        <v>341.31365004860561</v>
      </c>
      <c r="N10" s="70" t="e">
        <f t="shared" si="9"/>
        <v>#DIV/0!</v>
      </c>
      <c r="O10" s="70" t="e">
        <f t="shared" si="9"/>
        <v>#DIV/0!</v>
      </c>
      <c r="P10" s="70" t="e">
        <f t="shared" si="9"/>
        <v>#DIV/0!</v>
      </c>
      <c r="Q10" s="70" t="e">
        <f t="shared" si="9"/>
        <v>#DIV/0!</v>
      </c>
      <c r="R10" s="70" t="e">
        <f t="shared" si="9"/>
        <v>#DIV/0!</v>
      </c>
      <c r="S10" s="70" t="e">
        <f t="shared" si="9"/>
        <v>#DIV/0!</v>
      </c>
      <c r="T10" s="70">
        <f t="shared" si="9"/>
        <v>340.71022334476038</v>
      </c>
      <c r="U10" s="70">
        <f t="shared" si="9"/>
        <v>352.44379118997472</v>
      </c>
      <c r="V10" s="70">
        <f t="shared" si="9"/>
        <v>658.96360155104628</v>
      </c>
      <c r="W10" s="70">
        <f t="shared" si="9"/>
        <v>350.25782469094901</v>
      </c>
      <c r="X10" s="70">
        <f t="shared" si="9"/>
        <v>358.61010389118832</v>
      </c>
      <c r="Y10" s="70">
        <f t="shared" si="9"/>
        <v>269.21680146874235</v>
      </c>
      <c r="Z10" s="70">
        <f>+AVERAGE(Z43:Z54)</f>
        <v>352.04872384011975</v>
      </c>
      <c r="AA10" s="70">
        <f>+AVERAGE(AA43:AA54)</f>
        <v>57.001188615890861</v>
      </c>
      <c r="AB10" s="70">
        <f>+AVERAGE(AB43:AB54)</f>
        <v>433.20903348077042</v>
      </c>
      <c r="AC10" s="70">
        <f>+AVERAGE(AC43:AC54)</f>
        <v>427.51845065562458</v>
      </c>
      <c r="AD10" s="70">
        <f t="shared" ref="AD10" si="11">+AVERAGE(AD43:AD54)</f>
        <v>381.59545014613167</v>
      </c>
      <c r="AE10" s="70"/>
      <c r="AF10" s="70"/>
      <c r="AG10" s="70"/>
      <c r="AH10" s="1"/>
    </row>
    <row r="11" spans="1:40">
      <c r="C11" s="286">
        <v>43101</v>
      </c>
      <c r="D11" s="70">
        <f>+AVERAGE(D55:D66)</f>
        <v>369.45993292402659</v>
      </c>
      <c r="E11" s="70">
        <f t="shared" ref="E11:Y11" si="12">+AVERAGE(E55:E66)</f>
        <v>406.93478503708758</v>
      </c>
      <c r="F11" s="70">
        <f t="shared" si="12"/>
        <v>431.44243892972457</v>
      </c>
      <c r="G11" s="70">
        <f t="shared" si="12"/>
        <v>61.221632420973378</v>
      </c>
      <c r="H11" s="284">
        <f t="shared" si="12"/>
        <v>-2.0277236652236654</v>
      </c>
      <c r="I11" s="284">
        <f t="shared" ref="I11" si="13">+AVERAGE(I55:I66)</f>
        <v>-2.0277236652236654</v>
      </c>
      <c r="J11" s="70">
        <f t="shared" si="12"/>
        <v>59.19390875574971</v>
      </c>
      <c r="K11" s="70">
        <f t="shared" si="12"/>
        <v>-1.9263374819624817</v>
      </c>
      <c r="L11" s="70">
        <f t="shared" si="12"/>
        <v>59.295294939010894</v>
      </c>
      <c r="M11" s="70">
        <f t="shared" si="12"/>
        <v>389.58800879770632</v>
      </c>
      <c r="N11" s="70" t="e">
        <f t="shared" si="12"/>
        <v>#DIV/0!</v>
      </c>
      <c r="O11" s="70" t="e">
        <f t="shared" si="12"/>
        <v>#DIV/0!</v>
      </c>
      <c r="P11" s="70">
        <f t="shared" si="12"/>
        <v>1.4576579147850806</v>
      </c>
      <c r="Q11" s="70">
        <f t="shared" si="12"/>
        <v>1.4117927366431164</v>
      </c>
      <c r="R11" s="70">
        <f t="shared" si="12"/>
        <v>1.3388524235961157</v>
      </c>
      <c r="S11" s="70">
        <f t="shared" si="12"/>
        <v>1.4117927366431164</v>
      </c>
      <c r="T11" s="70">
        <f t="shared" si="12"/>
        <v>388.92187093133845</v>
      </c>
      <c r="U11" s="70">
        <f t="shared" si="12"/>
        <v>366.02898606699449</v>
      </c>
      <c r="V11" s="70">
        <f t="shared" si="12"/>
        <v>674.94628597207577</v>
      </c>
      <c r="W11" s="70">
        <f t="shared" si="12"/>
        <v>397.50260338256049</v>
      </c>
      <c r="X11" s="70">
        <f t="shared" si="12"/>
        <v>379.64716841231575</v>
      </c>
      <c r="Y11" s="70">
        <f t="shared" si="12"/>
        <v>295.44235390676295</v>
      </c>
      <c r="Z11" s="70">
        <f>+AVERAGE(Z55:Z66)</f>
        <v>402.244628258695</v>
      </c>
      <c r="AA11" s="70">
        <f>+AVERAGE(AA55:AA66)</f>
        <v>64.856174951679819</v>
      </c>
      <c r="AB11" s="70">
        <f>+AVERAGE(AB55:AB66)</f>
        <v>492.90692963276655</v>
      </c>
      <c r="AC11" s="70">
        <f>+AVERAGE(AC55:AC66)</f>
        <v>503.19861004739653</v>
      </c>
      <c r="AD11" s="70">
        <f t="shared" ref="AD11" si="14">+AVERAGE(AD55:AD66)</f>
        <v>435.5924954430991</v>
      </c>
      <c r="AE11" s="70"/>
      <c r="AF11" s="70"/>
      <c r="AG11" s="70"/>
      <c r="AH11" s="1"/>
    </row>
    <row r="12" spans="1:40">
      <c r="C12" s="286">
        <v>42736</v>
      </c>
      <c r="D12" s="70">
        <f>+AVERAGE(D67:D78)</f>
        <v>290.94175126884056</v>
      </c>
      <c r="E12" s="70">
        <f t="shared" ref="E12:Y12" si="15">+AVERAGE(E67:E78)</f>
        <v>312.71851335766945</v>
      </c>
      <c r="F12" s="70">
        <f t="shared" si="15"/>
        <v>330.3359568923957</v>
      </c>
      <c r="G12" s="70">
        <f t="shared" si="15"/>
        <v>47.06962641452116</v>
      </c>
      <c r="H12" s="284">
        <f t="shared" si="15"/>
        <v>-1.8975785486443375</v>
      </c>
      <c r="I12" s="284">
        <f t="shared" ref="I12" si="16">+AVERAGE(I67:I78)</f>
        <v>-1.8612916666666661</v>
      </c>
      <c r="J12" s="70">
        <f t="shared" si="15"/>
        <v>45.172047865876813</v>
      </c>
      <c r="K12" s="70">
        <f t="shared" si="15"/>
        <v>-1.8026996212121216</v>
      </c>
      <c r="L12" s="70">
        <f t="shared" si="15"/>
        <v>45.266926793309032</v>
      </c>
      <c r="M12" s="70">
        <f t="shared" si="15"/>
        <v>297.41739023199096</v>
      </c>
      <c r="N12" s="70" t="e">
        <f t="shared" si="15"/>
        <v>#DIV/0!</v>
      </c>
      <c r="O12" s="70" t="e">
        <f t="shared" si="15"/>
        <v>#DIV/0!</v>
      </c>
      <c r="P12" s="70">
        <f t="shared" si="15"/>
        <v>1.120705390821932</v>
      </c>
      <c r="Q12" s="70">
        <f t="shared" si="15"/>
        <v>1.0777839712692627</v>
      </c>
      <c r="R12" s="70">
        <f t="shared" si="15"/>
        <v>1.0543174891218463</v>
      </c>
      <c r="S12" s="70">
        <f t="shared" si="15"/>
        <v>1.0777839712692627</v>
      </c>
      <c r="T12" s="70">
        <f t="shared" si="15"/>
        <v>296.79400700313278</v>
      </c>
      <c r="U12" s="70">
        <f t="shared" si="15"/>
        <v>277.47641085288922</v>
      </c>
      <c r="V12" s="70">
        <f t="shared" si="15"/>
        <v>530.60670022425631</v>
      </c>
      <c r="W12" s="70">
        <f t="shared" si="15"/>
        <v>303.80838779976648</v>
      </c>
      <c r="X12" s="70">
        <f t="shared" si="15"/>
        <v>299.58414163759772</v>
      </c>
      <c r="Y12" s="70">
        <f t="shared" si="15"/>
        <v>310.8280827314511</v>
      </c>
      <c r="Z12" s="70">
        <f>+AVERAGE(Z67:Z78)</f>
        <v>309.26167158029665</v>
      </c>
      <c r="AA12" s="70"/>
      <c r="AD12" s="70">
        <f t="shared" ref="AD12" si="17">+AVERAGE(AD67:AD78)</f>
        <v>332.40928784350882</v>
      </c>
      <c r="AE12" s="70"/>
      <c r="AF12" s="70"/>
      <c r="AG12" s="70"/>
      <c r="AH12" s="1"/>
    </row>
    <row r="13" spans="1:40">
      <c r="C13" s="286">
        <v>42370</v>
      </c>
      <c r="D13" s="71">
        <f>+AVERAGE(D79:D90)</f>
        <v>202.62974766666665</v>
      </c>
      <c r="E13" s="71">
        <f t="shared" ref="E13:Y13" si="18">+AVERAGE(E79:E90)</f>
        <v>219.66041172595519</v>
      </c>
      <c r="F13" s="71">
        <f t="shared" si="18"/>
        <v>237.49415333458816</v>
      </c>
      <c r="G13" s="71">
        <f t="shared" si="18"/>
        <v>32.024826604554868</v>
      </c>
      <c r="H13" s="285">
        <f t="shared" si="18"/>
        <v>-1.908847167325427</v>
      </c>
      <c r="I13" s="285">
        <f t="shared" ref="I13" si="19">+AVERAGE(I79:I90)</f>
        <v>-1.9243181818181807</v>
      </c>
      <c r="J13" s="71">
        <f t="shared" si="18"/>
        <v>30.115979437229431</v>
      </c>
      <c r="K13" s="71">
        <f t="shared" si="18"/>
        <v>-1.813404808959157</v>
      </c>
      <c r="L13" s="71">
        <f t="shared" si="18"/>
        <v>30.211421795595715</v>
      </c>
      <c r="M13" s="71">
        <f t="shared" si="18"/>
        <v>198.498172112981</v>
      </c>
      <c r="N13" s="71" t="e">
        <f t="shared" si="18"/>
        <v>#DIV/0!</v>
      </c>
      <c r="O13" s="71" t="e">
        <f t="shared" si="18"/>
        <v>#DIV/0!</v>
      </c>
      <c r="P13" s="71">
        <f t="shared" si="18"/>
        <v>0.76249587153702059</v>
      </c>
      <c r="Q13" s="71">
        <f t="shared" si="18"/>
        <v>0.71931956656180251</v>
      </c>
      <c r="R13" s="71">
        <f t="shared" si="18"/>
        <v>0.73429160940158766</v>
      </c>
      <c r="S13" s="71">
        <f t="shared" si="18"/>
        <v>0.71931956656180251</v>
      </c>
      <c r="T13" s="71">
        <f t="shared" si="18"/>
        <v>197.87108697259814</v>
      </c>
      <c r="U13" s="71">
        <f t="shared" si="18"/>
        <v>187.23394154734851</v>
      </c>
      <c r="V13" s="71">
        <f t="shared" si="18"/>
        <v>479.08815368848417</v>
      </c>
      <c r="W13" s="71">
        <f t="shared" si="18"/>
        <v>206.30759897407472</v>
      </c>
      <c r="X13" s="71">
        <f t="shared" si="18"/>
        <v>202.62974766666665</v>
      </c>
      <c r="Y13" s="71">
        <f t="shared" si="18"/>
        <v>272.20853578463567</v>
      </c>
      <c r="Z13" s="71">
        <f>+AVERAGE(Z79:Z90)</f>
        <v>210.41278978025537</v>
      </c>
      <c r="AA13" s="71"/>
      <c r="AB13" s="124"/>
      <c r="AC13" s="124"/>
      <c r="AD13" s="71">
        <f t="shared" ref="AD13" si="20">+AVERAGE(AD79:AD90)</f>
        <v>221.61561740930995</v>
      </c>
      <c r="AE13" s="71"/>
      <c r="AF13" s="71"/>
      <c r="AG13" s="71"/>
      <c r="AH13" s="27"/>
    </row>
    <row r="14" spans="1:40">
      <c r="C14" s="43"/>
      <c r="D14" s="70"/>
      <c r="E14" s="70"/>
      <c r="F14" s="70"/>
      <c r="G14" s="70"/>
      <c r="H14" s="284"/>
      <c r="I14" s="70"/>
      <c r="J14" s="70"/>
      <c r="K14" s="70"/>
      <c r="L14" s="70"/>
      <c r="M14" s="70"/>
      <c r="N14" s="70"/>
      <c r="O14" s="70"/>
      <c r="P14" s="70"/>
      <c r="Q14" s="70"/>
      <c r="R14" s="70"/>
      <c r="S14" s="70"/>
      <c r="T14" s="70"/>
      <c r="U14" s="70"/>
      <c r="V14" s="70"/>
      <c r="W14" s="70"/>
      <c r="X14" s="70"/>
      <c r="Y14" s="70"/>
      <c r="AD14" s="70"/>
      <c r="AH14" s="1"/>
    </row>
    <row r="15" spans="1:40">
      <c r="A15" s="126">
        <v>202204</v>
      </c>
      <c r="C15" s="2">
        <v>44652</v>
      </c>
      <c r="D15" s="1">
        <f t="shared" ref="D15:AD15" si="21">+AVERAGEIFS(D$94:D$1697,$B$94:$B$1697,$A15)</f>
        <v>551.30070382352926</v>
      </c>
      <c r="E15" s="1">
        <f t="shared" si="21"/>
        <v>709.41176470588232</v>
      </c>
      <c r="F15" s="1">
        <f t="shared" si="21"/>
        <v>670.99588235294141</v>
      </c>
      <c r="G15" s="1">
        <f t="shared" si="21"/>
        <v>90.671176470588236</v>
      </c>
      <c r="H15" s="110">
        <f t="shared" si="21"/>
        <v>-3.1700000000000008</v>
      </c>
      <c r="I15" s="110">
        <f t="shared" si="21"/>
        <v>-3.1700000000000008</v>
      </c>
      <c r="J15" s="1">
        <f t="shared" si="21"/>
        <v>87.501176470588234</v>
      </c>
      <c r="K15" s="1">
        <f t="shared" si="21"/>
        <v>-3.3284999999999987</v>
      </c>
      <c r="L15" s="1">
        <f t="shared" si="21"/>
        <v>87.342676470588231</v>
      </c>
      <c r="M15" s="1">
        <f t="shared" si="21"/>
        <v>573.86778232975178</v>
      </c>
      <c r="N15" s="1" t="e">
        <f t="shared" si="21"/>
        <v>#DIV/0!</v>
      </c>
      <c r="O15" s="1" t="e">
        <f t="shared" si="21"/>
        <v>#DIV/0!</v>
      </c>
      <c r="P15" s="1" t="e">
        <f t="shared" si="21"/>
        <v>#DIV/0!</v>
      </c>
      <c r="Q15" s="1" t="e">
        <f t="shared" si="21"/>
        <v>#DIV/0!</v>
      </c>
      <c r="R15" s="1" t="e">
        <f t="shared" si="21"/>
        <v>#DIV/0!</v>
      </c>
      <c r="S15" s="1" t="e">
        <f t="shared" si="21"/>
        <v>#DIV/0!</v>
      </c>
      <c r="T15" s="1">
        <f t="shared" si="21"/>
        <v>574.90917523382541</v>
      </c>
      <c r="U15" s="1">
        <f t="shared" si="21"/>
        <v>617.46941941176465</v>
      </c>
      <c r="V15" s="1">
        <f t="shared" si="21"/>
        <v>1161.3125538823531</v>
      </c>
      <c r="W15" s="1">
        <f t="shared" si="21"/>
        <v>592.5012765932812</v>
      </c>
      <c r="X15" s="1">
        <f t="shared" si="21"/>
        <v>565.94098822494118</v>
      </c>
      <c r="Y15" s="1">
        <f t="shared" si="21"/>
        <v>441.26100705882357</v>
      </c>
      <c r="Z15" s="1">
        <f t="shared" si="21"/>
        <v>595.73703331529703</v>
      </c>
      <c r="AA15" s="1">
        <f t="shared" si="21"/>
        <v>101.15235294117647</v>
      </c>
      <c r="AB15" s="1">
        <f t="shared" si="21"/>
        <v>768.75788235294112</v>
      </c>
      <c r="AC15" s="1">
        <f t="shared" si="21"/>
        <v>816.06564705882363</v>
      </c>
      <c r="AD15" s="1">
        <f t="shared" si="21"/>
        <v>643.89827626188435</v>
      </c>
      <c r="AE15" s="1">
        <f t="shared" ref="AE15:AG19" si="22">+AVERAGEIFS(AE$94:AE$1697,$B$94:$B$1697,$A15)</f>
        <v>656.70588235294122</v>
      </c>
      <c r="AF15" s="1">
        <f t="shared" si="22"/>
        <v>684.41176470588232</v>
      </c>
      <c r="AG15" s="1">
        <f t="shared" si="22"/>
        <v>752.94117647058829</v>
      </c>
      <c r="AH15" s="1"/>
    </row>
    <row r="16" spans="1:40">
      <c r="A16" s="126">
        <v>202203</v>
      </c>
      <c r="C16" s="2">
        <v>44621</v>
      </c>
      <c r="D16" s="1">
        <f t="shared" ref="D16:M19" si="23">+AVERAGEIFS(D$94:D$1697,$B$94:$B$1697,$A16)</f>
        <v>544.16628926086935</v>
      </c>
      <c r="E16" s="1">
        <f t="shared" si="23"/>
        <v>727.52173913043475</v>
      </c>
      <c r="F16" s="1">
        <f t="shared" si="23"/>
        <v>711.81173913043517</v>
      </c>
      <c r="G16" s="1">
        <f t="shared" si="23"/>
        <v>94.999565217391293</v>
      </c>
      <c r="H16" s="110">
        <f t="shared" si="23"/>
        <v>-3.1700000000000013</v>
      </c>
      <c r="I16" s="110">
        <f t="shared" si="23"/>
        <v>-3.1700000000000013</v>
      </c>
      <c r="J16" s="1">
        <f t="shared" si="23"/>
        <v>91.829565217391306</v>
      </c>
      <c r="K16" s="1">
        <f t="shared" si="23"/>
        <v>-3.3284999999999996</v>
      </c>
      <c r="L16" s="1">
        <f t="shared" si="23"/>
        <v>91.671065217391302</v>
      </c>
      <c r="M16" s="1">
        <f t="shared" si="23"/>
        <v>602.30660458207149</v>
      </c>
      <c r="N16" s="1" t="e">
        <f t="shared" ref="N16:W19" si="24">+AVERAGEIFS(N$94:N$1697,$B$94:$B$1697,$A16)</f>
        <v>#DIV/0!</v>
      </c>
      <c r="O16" s="1" t="e">
        <f t="shared" si="24"/>
        <v>#DIV/0!</v>
      </c>
      <c r="P16" s="1" t="e">
        <f t="shared" si="24"/>
        <v>#DIV/0!</v>
      </c>
      <c r="Q16" s="1" t="e">
        <f t="shared" si="24"/>
        <v>#DIV/0!</v>
      </c>
      <c r="R16" s="1" t="e">
        <f t="shared" si="24"/>
        <v>#DIV/0!</v>
      </c>
      <c r="S16" s="1" t="e">
        <f t="shared" si="24"/>
        <v>#DIV/0!</v>
      </c>
      <c r="T16" s="1">
        <f t="shared" si="24"/>
        <v>603.34799748614523</v>
      </c>
      <c r="U16" s="1">
        <f t="shared" si="24"/>
        <v>594.87225426086957</v>
      </c>
      <c r="V16" s="1">
        <f t="shared" si="24"/>
        <v>997.87879178260891</v>
      </c>
      <c r="W16" s="1">
        <f t="shared" si="24"/>
        <v>615.18392131503913</v>
      </c>
      <c r="X16" s="1">
        <f t="shared" ref="X16:AD19" si="25">+AVERAGEIFS(X$94:X$1697,$B$94:$B$1697,$A16)</f>
        <v>555.05538932139132</v>
      </c>
      <c r="Y16" s="1">
        <f t="shared" si="25"/>
        <v>390.90650400000004</v>
      </c>
      <c r="Z16" s="1">
        <f t="shared" si="25"/>
        <v>624.17585556761696</v>
      </c>
      <c r="AA16" s="1">
        <f t="shared" si="25"/>
        <v>107.8791304347826</v>
      </c>
      <c r="AB16" s="1">
        <f t="shared" si="25"/>
        <v>819.88139130434797</v>
      </c>
      <c r="AC16" s="1">
        <f t="shared" si="25"/>
        <v>729.48765217391292</v>
      </c>
      <c r="AD16" s="1">
        <f t="shared" si="25"/>
        <v>675.74975718448252</v>
      </c>
      <c r="AE16" s="1">
        <f t="shared" si="22"/>
        <v>697.52173913043475</v>
      </c>
      <c r="AF16" s="1">
        <f t="shared" si="22"/>
        <v>702.52173913043475</v>
      </c>
      <c r="AG16" s="1">
        <f t="shared" si="22"/>
        <v>688.82608695652175</v>
      </c>
      <c r="AH16" s="1"/>
    </row>
    <row r="17" spans="1:34">
      <c r="A17" s="126">
        <v>202202</v>
      </c>
      <c r="C17" s="2">
        <v>44593</v>
      </c>
      <c r="D17" s="1">
        <f t="shared" si="23"/>
        <v>496.00165231578944</v>
      </c>
      <c r="E17" s="1">
        <f t="shared" si="23"/>
        <v>579.31578947368416</v>
      </c>
      <c r="F17" s="1">
        <f t="shared" si="23"/>
        <v>621.86894736842112</v>
      </c>
      <c r="G17" s="1">
        <f t="shared" si="23"/>
        <v>80.523684210526326</v>
      </c>
      <c r="H17" s="110">
        <f t="shared" si="23"/>
        <v>-3.14</v>
      </c>
      <c r="I17" s="110">
        <f t="shared" si="23"/>
        <v>-3.14</v>
      </c>
      <c r="J17" s="1">
        <f t="shared" si="23"/>
        <v>77.383684210526312</v>
      </c>
      <c r="K17" s="1">
        <f t="shared" si="23"/>
        <v>-3.2969999999999984</v>
      </c>
      <c r="L17" s="1">
        <f t="shared" si="23"/>
        <v>77.226684210526315</v>
      </c>
      <c r="M17" s="1">
        <f t="shared" si="23"/>
        <v>507.40265578532393</v>
      </c>
      <c r="N17" s="1" t="e">
        <f t="shared" si="24"/>
        <v>#DIV/0!</v>
      </c>
      <c r="O17" s="1" t="e">
        <f t="shared" si="24"/>
        <v>#DIV/0!</v>
      </c>
      <c r="P17" s="1" t="e">
        <f t="shared" si="24"/>
        <v>#DIV/0!</v>
      </c>
      <c r="Q17" s="1" t="e">
        <f t="shared" si="24"/>
        <v>#DIV/0!</v>
      </c>
      <c r="R17" s="1" t="e">
        <f t="shared" si="24"/>
        <v>#DIV/0!</v>
      </c>
      <c r="S17" s="1" t="e">
        <f t="shared" si="24"/>
        <v>#DIV/0!</v>
      </c>
      <c r="T17" s="1">
        <f t="shared" si="24"/>
        <v>508.43419323604672</v>
      </c>
      <c r="U17" s="1">
        <f t="shared" si="24"/>
        <v>501.71971131578971</v>
      </c>
      <c r="V17" s="1">
        <f t="shared" si="24"/>
        <v>839.37996357894713</v>
      </c>
      <c r="W17" s="1">
        <f t="shared" si="24"/>
        <v>518.36256634633367</v>
      </c>
      <c r="X17" s="1">
        <f t="shared" si="25"/>
        <v>504.2427317861052</v>
      </c>
      <c r="Y17" s="1">
        <f t="shared" si="25"/>
        <v>353.44331936842099</v>
      </c>
      <c r="Z17" s="1">
        <f t="shared" si="25"/>
        <v>529.06494225050142</v>
      </c>
      <c r="AA17" s="1">
        <f t="shared" si="25"/>
        <v>91.531578947368402</v>
      </c>
      <c r="AB17" s="1">
        <f t="shared" si="25"/>
        <v>695.63999999999987</v>
      </c>
      <c r="AC17" s="1">
        <f t="shared" si="25"/>
        <v>640.66399999999999</v>
      </c>
      <c r="AD17" s="1">
        <f t="shared" si="25"/>
        <v>569.44629642437246</v>
      </c>
      <c r="AE17" s="1">
        <f t="shared" si="22"/>
        <v>607.57894736842104</v>
      </c>
      <c r="AF17" s="1">
        <f t="shared" si="22"/>
        <v>554.31578947368416</v>
      </c>
      <c r="AG17" s="1">
        <f t="shared" si="22"/>
        <v>563.26315789473688</v>
      </c>
      <c r="AH17" s="1"/>
    </row>
    <row r="18" spans="1:34">
      <c r="A18" s="126">
        <v>202201</v>
      </c>
      <c r="C18" s="2">
        <v>44562</v>
      </c>
      <c r="D18" s="1">
        <f t="shared" si="23"/>
        <v>414.1919630000001</v>
      </c>
      <c r="E18" s="1">
        <f t="shared" si="23"/>
        <v>524.90476190476193</v>
      </c>
      <c r="F18" s="1">
        <f t="shared" si="23"/>
        <v>561.38523809523826</v>
      </c>
      <c r="G18" s="1">
        <f t="shared" si="23"/>
        <v>74.820952380952377</v>
      </c>
      <c r="H18" s="110">
        <f t="shared" si="23"/>
        <v>-2.9799999999999986</v>
      </c>
      <c r="I18" s="110">
        <f t="shared" si="23"/>
        <v>-2.9799999999999986</v>
      </c>
      <c r="J18" s="1">
        <f t="shared" si="23"/>
        <v>71.840952380952373</v>
      </c>
      <c r="K18" s="1">
        <f t="shared" si="23"/>
        <v>-3.1289999999999996</v>
      </c>
      <c r="L18" s="1">
        <f t="shared" si="23"/>
        <v>71.691952380952372</v>
      </c>
      <c r="M18" s="1">
        <f t="shared" si="23"/>
        <v>471.03779488142158</v>
      </c>
      <c r="N18" s="1" t="e">
        <f t="shared" si="24"/>
        <v>#DIV/0!</v>
      </c>
      <c r="O18" s="1" t="e">
        <f t="shared" si="24"/>
        <v>#DIV/0!</v>
      </c>
      <c r="P18" s="1" t="e">
        <f t="shared" si="24"/>
        <v>#DIV/0!</v>
      </c>
      <c r="Q18" s="1" t="e">
        <f t="shared" si="24"/>
        <v>#DIV/0!</v>
      </c>
      <c r="R18" s="1" t="e">
        <f t="shared" si="24"/>
        <v>#DIV/0!</v>
      </c>
      <c r="S18" s="1" t="e">
        <f t="shared" si="24"/>
        <v>#DIV/0!</v>
      </c>
      <c r="T18" s="1">
        <f t="shared" si="24"/>
        <v>472.0167699142732</v>
      </c>
      <c r="U18" s="1">
        <f t="shared" si="24"/>
        <v>441.61438966666668</v>
      </c>
      <c r="V18" s="1">
        <f t="shared" si="24"/>
        <v>777.80107342857173</v>
      </c>
      <c r="W18" s="1">
        <f t="shared" si="24"/>
        <v>481.19029901970202</v>
      </c>
      <c r="X18" s="1">
        <f t="shared" si="25"/>
        <v>422.91858165028577</v>
      </c>
      <c r="Y18" s="1">
        <f t="shared" si="25"/>
        <v>327.91394400000019</v>
      </c>
      <c r="Z18" s="1">
        <f t="shared" si="25"/>
        <v>491.59627057130336</v>
      </c>
      <c r="AA18" s="1">
        <f t="shared" si="25"/>
        <v>83.065714285714265</v>
      </c>
      <c r="AB18" s="1">
        <f t="shared" si="25"/>
        <v>631.29942857142862</v>
      </c>
      <c r="AC18" s="1">
        <f t="shared" si="25"/>
        <v>555.45142857142855</v>
      </c>
      <c r="AD18" s="1">
        <f t="shared" si="25"/>
        <v>528.65878230398584</v>
      </c>
      <c r="AE18" s="1">
        <f t="shared" si="22"/>
        <v>547.09523809523807</v>
      </c>
      <c r="AF18" s="1">
        <f t="shared" si="22"/>
        <v>499.90476190476193</v>
      </c>
      <c r="AG18" s="1">
        <f t="shared" si="22"/>
        <v>511.85714285714283</v>
      </c>
      <c r="AH18" s="1"/>
    </row>
    <row r="19" spans="1:34">
      <c r="A19" s="126">
        <v>202112</v>
      </c>
      <c r="C19" s="2">
        <v>44531</v>
      </c>
      <c r="D19" s="1">
        <f t="shared" si="23"/>
        <v>379.23271914285709</v>
      </c>
      <c r="E19" s="1">
        <f t="shared" si="23"/>
        <v>449.09523809523807</v>
      </c>
      <c r="F19" s="1">
        <f t="shared" si="23"/>
        <v>455.09952380952399</v>
      </c>
      <c r="G19" s="1">
        <f t="shared" si="23"/>
        <v>63.058095238095227</v>
      </c>
      <c r="H19" s="110">
        <f t="shared" si="23"/>
        <v>-2.9799999999999986</v>
      </c>
      <c r="I19" s="110">
        <f t="shared" si="23"/>
        <v>-2.9799999999999986</v>
      </c>
      <c r="J19" s="1">
        <f t="shared" si="23"/>
        <v>60.078095238095244</v>
      </c>
      <c r="K19" s="1">
        <f t="shared" si="23"/>
        <v>-3.1289999999999996</v>
      </c>
      <c r="L19" s="1">
        <f t="shared" si="23"/>
        <v>59.929095238095236</v>
      </c>
      <c r="M19" s="1">
        <f t="shared" si="23"/>
        <v>393.7522683186283</v>
      </c>
      <c r="N19" s="1" t="e">
        <f t="shared" si="24"/>
        <v>#DIV/0!</v>
      </c>
      <c r="O19" s="1" t="e">
        <f t="shared" si="24"/>
        <v>#DIV/0!</v>
      </c>
      <c r="P19" s="1" t="e">
        <f t="shared" si="24"/>
        <v>#DIV/0!</v>
      </c>
      <c r="Q19" s="1" t="e">
        <f t="shared" si="24"/>
        <v>#DIV/0!</v>
      </c>
      <c r="R19" s="1" t="e">
        <f t="shared" si="24"/>
        <v>#DIV/0!</v>
      </c>
      <c r="S19" s="1" t="e">
        <f t="shared" si="24"/>
        <v>#DIV/0!</v>
      </c>
      <c r="T19" s="1">
        <f t="shared" si="24"/>
        <v>394.73124335147986</v>
      </c>
      <c r="U19" s="1">
        <f t="shared" si="24"/>
        <v>389.53551000000004</v>
      </c>
      <c r="V19" s="1">
        <f t="shared" si="24"/>
        <v>815.79959457142866</v>
      </c>
      <c r="W19" s="1">
        <f t="shared" si="24"/>
        <v>407.36329388807837</v>
      </c>
      <c r="X19" s="1">
        <f t="shared" si="25"/>
        <v>389.71018701028549</v>
      </c>
      <c r="Y19" s="1">
        <f t="shared" si="25"/>
        <v>346.11945600000013</v>
      </c>
      <c r="Z19" s="1">
        <f t="shared" si="25"/>
        <v>414.31074400851008</v>
      </c>
      <c r="AA19" s="1">
        <f t="shared" si="25"/>
        <v>71.533809523809509</v>
      </c>
      <c r="AB19" s="1">
        <f t="shared" si="25"/>
        <v>543.65695238095236</v>
      </c>
      <c r="AC19" s="1">
        <f t="shared" si="25"/>
        <v>583.52799999999991</v>
      </c>
      <c r="AD19" s="1">
        <f t="shared" si="25"/>
        <v>442.09899255365752</v>
      </c>
      <c r="AE19" s="1">
        <f t="shared" si="22"/>
        <v>440.8095238095238</v>
      </c>
      <c r="AF19" s="1">
        <f t="shared" si="22"/>
        <v>424.09523809523807</v>
      </c>
      <c r="AG19" s="1">
        <f t="shared" si="22"/>
        <v>466.23809523809524</v>
      </c>
      <c r="AH19" s="1"/>
    </row>
    <row r="20" spans="1:34">
      <c r="A20" s="126">
        <v>202111</v>
      </c>
      <c r="C20" s="2">
        <v>44501</v>
      </c>
      <c r="D20" s="1">
        <f t="shared" ref="D20:D51" si="26">+AVERAGEIFS(D$94:D$1697,$B$94:$B$1697,$A20)</f>
        <v>408.1049557500001</v>
      </c>
      <c r="E20" s="1">
        <f t="shared" ref="E20:N30" si="27">+AVERAGEIFS(E$184:E$1697,$B$184:$B$1697,$A20)</f>
        <v>485.6</v>
      </c>
      <c r="F20" s="1">
        <f t="shared" si="27"/>
        <v>467.74000000000012</v>
      </c>
      <c r="G20" s="1">
        <f t="shared" si="27"/>
        <v>66.349000000000018</v>
      </c>
      <c r="H20" s="110">
        <f t="shared" si="27"/>
        <v>-2.9799999999999986</v>
      </c>
      <c r="I20" s="110">
        <f t="shared" si="27"/>
        <v>-2.9799999999999986</v>
      </c>
      <c r="J20" s="1">
        <f t="shared" si="27"/>
        <v>63.369000000000014</v>
      </c>
      <c r="K20" s="1">
        <f t="shared" si="27"/>
        <v>-3.1289999999999991</v>
      </c>
      <c r="L20" s="1">
        <f t="shared" si="27"/>
        <v>63.220000000000006</v>
      </c>
      <c r="M20" s="1">
        <f t="shared" si="27"/>
        <v>415.3745072273324</v>
      </c>
      <c r="N20" s="1" t="e">
        <f t="shared" si="27"/>
        <v>#DIV/0!</v>
      </c>
      <c r="O20" s="1" t="e">
        <f t="shared" ref="O20:X30" si="28">+AVERAGEIFS(O$184:O$1697,$B$184:$B$1697,$A20)</f>
        <v>#DIV/0!</v>
      </c>
      <c r="P20" s="1" t="e">
        <f t="shared" si="28"/>
        <v>#DIV/0!</v>
      </c>
      <c r="Q20" s="1" t="e">
        <f t="shared" si="28"/>
        <v>#DIV/0!</v>
      </c>
      <c r="R20" s="1" t="e">
        <f t="shared" si="28"/>
        <v>#DIV/0!</v>
      </c>
      <c r="S20" s="1" t="e">
        <f t="shared" si="28"/>
        <v>#DIV/0!</v>
      </c>
      <c r="T20" s="1">
        <f t="shared" si="28"/>
        <v>416.35348226018397</v>
      </c>
      <c r="U20" s="1">
        <f t="shared" si="28"/>
        <v>420.48473740000009</v>
      </c>
      <c r="V20" s="1">
        <f t="shared" si="28"/>
        <v>799.64558599999964</v>
      </c>
      <c r="W20" s="1">
        <f t="shared" si="28"/>
        <v>427.85224537237838</v>
      </c>
      <c r="X20" s="1">
        <f t="shared" si="28"/>
        <v>417.50193087600002</v>
      </c>
      <c r="Y20" s="1">
        <f t="shared" ref="Y20:AG30" si="29">+AVERAGEIFS(Y$184:Y$1697,$B$184:$B$1697,$A20)</f>
        <v>360.08437979999991</v>
      </c>
      <c r="Z20" s="1">
        <f t="shared" si="29"/>
        <v>435.93298291721419</v>
      </c>
      <c r="AA20" s="1">
        <f t="shared" si="29"/>
        <v>79.100499999999997</v>
      </c>
      <c r="AB20" s="1">
        <f t="shared" si="29"/>
        <v>601.16380000000004</v>
      </c>
      <c r="AC20" s="1">
        <f t="shared" si="29"/>
        <v>622.79719999999986</v>
      </c>
      <c r="AD20" s="1">
        <f t="shared" si="29"/>
        <v>466.31590013140612</v>
      </c>
      <c r="AE20" s="1">
        <f t="shared" si="29"/>
        <v>453.45</v>
      </c>
      <c r="AF20" s="1">
        <f t="shared" si="29"/>
        <v>460.6</v>
      </c>
      <c r="AG20" s="1">
        <f t="shared" si="29"/>
        <v>488.35</v>
      </c>
      <c r="AH20" s="1"/>
    </row>
    <row r="21" spans="1:34">
      <c r="A21" s="126">
        <v>202110</v>
      </c>
      <c r="C21" s="2">
        <v>44470</v>
      </c>
      <c r="D21" s="1">
        <f t="shared" si="26"/>
        <v>401.43420476190465</v>
      </c>
      <c r="E21" s="1">
        <f t="shared" si="27"/>
        <v>490.71428571428572</v>
      </c>
      <c r="F21" s="1">
        <f t="shared" si="27"/>
        <v>509.4804761904764</v>
      </c>
      <c r="G21" s="1">
        <f t="shared" si="27"/>
        <v>72.973809523809535</v>
      </c>
      <c r="H21" s="110">
        <f t="shared" si="27"/>
        <v>-2.6828571428571442</v>
      </c>
      <c r="I21" s="110">
        <f t="shared" si="27"/>
        <v>-2.6828571428571442</v>
      </c>
      <c r="J21" s="1">
        <f t="shared" si="27"/>
        <v>70.290952380952362</v>
      </c>
      <c r="K21" s="1">
        <f t="shared" si="27"/>
        <v>-2.8169999999999984</v>
      </c>
      <c r="L21" s="1">
        <f t="shared" si="27"/>
        <v>70.156809523809514</v>
      </c>
      <c r="M21" s="1">
        <f t="shared" si="27"/>
        <v>460.95144233777614</v>
      </c>
      <c r="N21" s="1" t="e">
        <f t="shared" si="27"/>
        <v>#DIV/0!</v>
      </c>
      <c r="O21" s="1" t="e">
        <f t="shared" si="28"/>
        <v>#DIV/0!</v>
      </c>
      <c r="P21" s="1" t="e">
        <f t="shared" si="28"/>
        <v>#DIV/0!</v>
      </c>
      <c r="Q21" s="1" t="e">
        <f t="shared" si="28"/>
        <v>#DIV/0!</v>
      </c>
      <c r="R21" s="1" t="e">
        <f t="shared" si="28"/>
        <v>#DIV/0!</v>
      </c>
      <c r="S21" s="1" t="e">
        <f t="shared" si="28"/>
        <v>#DIV/0!</v>
      </c>
      <c r="T21" s="1">
        <f t="shared" si="28"/>
        <v>461.83280145172398</v>
      </c>
      <c r="U21" s="1">
        <f t="shared" si="28"/>
        <v>430.82107033333341</v>
      </c>
      <c r="V21" s="1">
        <f t="shared" si="28"/>
        <v>713.82318999999973</v>
      </c>
      <c r="W21" s="1">
        <f t="shared" si="28"/>
        <v>469.39251310817218</v>
      </c>
      <c r="X21" s="1">
        <f t="shared" si="28"/>
        <v>408.93154040761902</v>
      </c>
      <c r="Y21" s="1">
        <f t="shared" si="29"/>
        <v>369.78535199999993</v>
      </c>
      <c r="Z21" s="1">
        <f t="shared" si="29"/>
        <v>479.45998373068022</v>
      </c>
      <c r="AA21" s="1">
        <f t="shared" si="29"/>
        <v>81.11476190476192</v>
      </c>
      <c r="AB21" s="1">
        <f t="shared" si="29"/>
        <v>616.47219047619058</v>
      </c>
      <c r="AC21" s="1">
        <f t="shared" si="29"/>
        <v>552.62133333333327</v>
      </c>
      <c r="AD21" s="1">
        <f t="shared" si="29"/>
        <v>517.25273762593076</v>
      </c>
      <c r="AE21" s="1">
        <f t="shared" si="29"/>
        <v>495.1904761904762</v>
      </c>
      <c r="AF21" s="1">
        <f t="shared" si="29"/>
        <v>465.71428571428572</v>
      </c>
      <c r="AG21" s="1">
        <f t="shared" si="29"/>
        <v>526.95238095238096</v>
      </c>
      <c r="AH21" s="1"/>
    </row>
    <row r="22" spans="1:34">
      <c r="A22" s="126">
        <v>202109</v>
      </c>
      <c r="C22" s="2">
        <v>44440</v>
      </c>
      <c r="D22" s="1">
        <f t="shared" si="26"/>
        <v>348.3074626363636</v>
      </c>
      <c r="E22" s="1">
        <f t="shared" si="27"/>
        <v>433.22727272727275</v>
      </c>
      <c r="F22" s="1">
        <f t="shared" si="27"/>
        <v>457.88090909090931</v>
      </c>
      <c r="G22" s="1">
        <f t="shared" si="27"/>
        <v>65.156818181818196</v>
      </c>
      <c r="H22" s="110">
        <f t="shared" si="27"/>
        <v>-1.2800000000000002</v>
      </c>
      <c r="I22" s="110">
        <f t="shared" si="27"/>
        <v>-1.2800000000000002</v>
      </c>
      <c r="J22" s="1">
        <f t="shared" si="27"/>
        <v>63.87681818181818</v>
      </c>
      <c r="K22" s="1">
        <f t="shared" si="27"/>
        <v>-1.3440000000000003</v>
      </c>
      <c r="L22" s="1">
        <f t="shared" si="27"/>
        <v>63.812818181818173</v>
      </c>
      <c r="M22" s="1">
        <f t="shared" si="27"/>
        <v>419.26950185163054</v>
      </c>
      <c r="N22" s="1" t="e">
        <f t="shared" si="27"/>
        <v>#DIV/0!</v>
      </c>
      <c r="O22" s="1" t="e">
        <f t="shared" si="28"/>
        <v>#DIV/0!</v>
      </c>
      <c r="P22" s="1" t="e">
        <f t="shared" si="28"/>
        <v>#DIV/0!</v>
      </c>
      <c r="Q22" s="1" t="e">
        <f t="shared" si="28"/>
        <v>#DIV/0!</v>
      </c>
      <c r="R22" s="1" t="e">
        <f t="shared" si="28"/>
        <v>#DIV/0!</v>
      </c>
      <c r="S22" s="1" t="e">
        <f t="shared" si="28"/>
        <v>#DIV/0!</v>
      </c>
      <c r="T22" s="1">
        <f t="shared" si="28"/>
        <v>419.69000119460037</v>
      </c>
      <c r="U22" s="1">
        <f t="shared" si="28"/>
        <v>381.13742195454546</v>
      </c>
      <c r="V22" s="1">
        <f t="shared" si="28"/>
        <v>706.12359209090926</v>
      </c>
      <c r="W22" s="1">
        <f t="shared" si="28"/>
        <v>428.28300892148962</v>
      </c>
      <c r="X22" s="1">
        <f t="shared" si="28"/>
        <v>356.89504974327258</v>
      </c>
      <c r="Y22" s="1">
        <f t="shared" si="29"/>
        <v>356.41085618181808</v>
      </c>
      <c r="Z22" s="1">
        <f t="shared" si="29"/>
        <v>428.09998805399579</v>
      </c>
      <c r="AA22" s="1">
        <f t="shared" si="29"/>
        <v>71.441363636363633</v>
      </c>
      <c r="AB22" s="1">
        <f t="shared" si="29"/>
        <v>542.95436363636361</v>
      </c>
      <c r="AC22" s="1">
        <f t="shared" si="29"/>
        <v>511.75636363636363</v>
      </c>
      <c r="AD22" s="1">
        <f t="shared" si="29"/>
        <v>470.05280133795236</v>
      </c>
      <c r="AE22" s="1">
        <f t="shared" si="29"/>
        <v>443.59090909090907</v>
      </c>
      <c r="AF22" s="1">
        <f t="shared" si="29"/>
        <v>408.22727272727275</v>
      </c>
      <c r="AG22" s="1">
        <f t="shared" si="29"/>
        <v>458.13636363636363</v>
      </c>
      <c r="AH22" s="1"/>
    </row>
    <row r="23" spans="1:34">
      <c r="A23" s="126">
        <v>202108</v>
      </c>
      <c r="C23" s="2">
        <v>44409</v>
      </c>
      <c r="D23" s="1">
        <f t="shared" si="26"/>
        <v>348.068017818182</v>
      </c>
      <c r="E23" s="1">
        <f t="shared" si="27"/>
        <v>429.63636363636363</v>
      </c>
      <c r="F23" s="1">
        <f t="shared" si="27"/>
        <v>419.29000000000013</v>
      </c>
      <c r="G23" s="1">
        <f t="shared" si="27"/>
        <v>60.640000000000008</v>
      </c>
      <c r="H23" s="110">
        <f t="shared" si="27"/>
        <v>-1.5254545454545456</v>
      </c>
      <c r="I23" s="110">
        <f t="shared" si="27"/>
        <v>-1.5254545454545456</v>
      </c>
      <c r="J23" s="1">
        <f t="shared" si="27"/>
        <v>59.114545454545443</v>
      </c>
      <c r="K23" s="1">
        <f t="shared" si="27"/>
        <v>-1.6017272727272731</v>
      </c>
      <c r="L23" s="1">
        <f t="shared" si="27"/>
        <v>59.038272727272734</v>
      </c>
      <c r="M23" s="1">
        <f t="shared" si="27"/>
        <v>387.89929518576042</v>
      </c>
      <c r="N23" s="1" t="e">
        <f t="shared" si="27"/>
        <v>#DIV/0!</v>
      </c>
      <c r="O23" s="1" t="e">
        <f t="shared" si="28"/>
        <v>#DIV/0!</v>
      </c>
      <c r="P23" s="1" t="e">
        <f t="shared" si="28"/>
        <v>#DIV/0!</v>
      </c>
      <c r="Q23" s="1" t="e">
        <f t="shared" si="28"/>
        <v>#DIV/0!</v>
      </c>
      <c r="R23" s="1" t="e">
        <f t="shared" si="28"/>
        <v>#DIV/0!</v>
      </c>
      <c r="S23" s="1" t="e">
        <f t="shared" si="28"/>
        <v>#DIV/0!</v>
      </c>
      <c r="T23" s="1">
        <f t="shared" si="28"/>
        <v>388.40043005614621</v>
      </c>
      <c r="U23" s="1">
        <f t="shared" si="28"/>
        <v>362.39770095454548</v>
      </c>
      <c r="V23" s="1">
        <f t="shared" si="28"/>
        <v>720.0649726818184</v>
      </c>
      <c r="W23" s="1">
        <f t="shared" si="28"/>
        <v>398.35036633491649</v>
      </c>
      <c r="X23" s="1">
        <f t="shared" si="28"/>
        <v>356.99594473490919</v>
      </c>
      <c r="Y23" s="1">
        <f t="shared" si="29"/>
        <v>359.65814672727259</v>
      </c>
      <c r="Z23" s="1">
        <f t="shared" si="29"/>
        <v>398.4231274638633</v>
      </c>
      <c r="AA23" s="1">
        <f t="shared" si="29"/>
        <v>67.422727272727286</v>
      </c>
      <c r="AB23" s="1">
        <f t="shared" si="29"/>
        <v>512.41272727272735</v>
      </c>
      <c r="AC23" s="1">
        <f t="shared" si="29"/>
        <v>544.8094545454544</v>
      </c>
      <c r="AD23" s="1">
        <f t="shared" si="29"/>
        <v>435.00848166288375</v>
      </c>
      <c r="AE23" s="1">
        <f t="shared" si="29"/>
        <v>405</v>
      </c>
      <c r="AF23" s="1">
        <f t="shared" si="29"/>
        <v>404.63636363636363</v>
      </c>
      <c r="AG23" s="1">
        <f t="shared" si="29"/>
        <v>425.18181818181819</v>
      </c>
      <c r="AH23" s="1"/>
    </row>
    <row r="24" spans="1:34">
      <c r="A24" s="126">
        <v>202107</v>
      </c>
      <c r="C24" s="2">
        <v>44378</v>
      </c>
      <c r="D24" s="1">
        <f t="shared" si="26"/>
        <v>329.96931750000005</v>
      </c>
      <c r="E24" s="1">
        <f t="shared" si="27"/>
        <v>427.31818181818181</v>
      </c>
      <c r="F24" s="1">
        <f t="shared" si="27"/>
        <v>439.19909090909101</v>
      </c>
      <c r="G24" s="1">
        <f t="shared" si="27"/>
        <v>61.775909090909096</v>
      </c>
      <c r="H24" s="110">
        <f t="shared" si="27"/>
        <v>-1.9754545454545456</v>
      </c>
      <c r="I24" s="110">
        <f t="shared" si="27"/>
        <v>-1.9754545454545456</v>
      </c>
      <c r="J24" s="1">
        <f t="shared" si="27"/>
        <v>59.800454545454549</v>
      </c>
      <c r="K24" s="1">
        <f t="shared" si="27"/>
        <v>-2.0742272727272737</v>
      </c>
      <c r="L24" s="1">
        <f t="shared" si="27"/>
        <v>59.701681818181825</v>
      </c>
      <c r="M24" s="1">
        <f t="shared" si="27"/>
        <v>392.2580934177517</v>
      </c>
      <c r="N24" s="1" t="e">
        <f t="shared" si="27"/>
        <v>#DIV/0!</v>
      </c>
      <c r="O24" s="1" t="e">
        <f t="shared" si="28"/>
        <v>#DIV/0!</v>
      </c>
      <c r="P24" s="1" t="e">
        <f t="shared" si="28"/>
        <v>#DIV/0!</v>
      </c>
      <c r="Q24" s="1" t="e">
        <f t="shared" si="28"/>
        <v>#DIV/0!</v>
      </c>
      <c r="R24" s="1" t="e">
        <f t="shared" si="28"/>
        <v>#DIV/0!</v>
      </c>
      <c r="S24" s="1" t="e">
        <f t="shared" si="28"/>
        <v>#DIV/0!</v>
      </c>
      <c r="T24" s="1">
        <f t="shared" si="28"/>
        <v>392.90706008840039</v>
      </c>
      <c r="U24" s="1">
        <f t="shared" si="28"/>
        <v>369.52630590909098</v>
      </c>
      <c r="V24" s="1">
        <f t="shared" si="28"/>
        <v>694.75832636363657</v>
      </c>
      <c r="W24" s="1">
        <f t="shared" si="28"/>
        <v>401.96259807665751</v>
      </c>
      <c r="X24" s="1">
        <f t="shared" si="28"/>
        <v>338.72425371272732</v>
      </c>
      <c r="Y24" s="1">
        <f t="shared" si="29"/>
        <v>345.16524872727274</v>
      </c>
      <c r="Z24" s="1">
        <f t="shared" si="29"/>
        <v>405.88639350137385</v>
      </c>
      <c r="AA24" s="1">
        <f t="shared" si="29"/>
        <v>72.581818181818178</v>
      </c>
      <c r="AB24" s="1">
        <f t="shared" si="29"/>
        <v>551.62181818181807</v>
      </c>
      <c r="AC24" s="1">
        <f t="shared" si="29"/>
        <v>548.54727272727268</v>
      </c>
      <c r="AD24" s="1">
        <f t="shared" si="29"/>
        <v>440.05590729900854</v>
      </c>
      <c r="AE24" s="1">
        <f t="shared" si="29"/>
        <v>424.90909090909093</v>
      </c>
      <c r="AF24" s="1">
        <f t="shared" si="29"/>
        <v>402.31818181818181</v>
      </c>
      <c r="AG24" s="1">
        <f t="shared" si="29"/>
        <v>427.68181818181819</v>
      </c>
      <c r="AH24" s="1"/>
    </row>
    <row r="25" spans="1:34">
      <c r="A25" s="126">
        <v>202106</v>
      </c>
      <c r="C25" s="2">
        <v>44348</v>
      </c>
      <c r="D25" s="1">
        <f t="shared" si="26"/>
        <v>297.70056361111102</v>
      </c>
      <c r="E25" s="1">
        <f t="shared" si="27"/>
        <v>420.66666666666669</v>
      </c>
      <c r="F25" s="1">
        <f t="shared" si="27"/>
        <v>432.79500000000002</v>
      </c>
      <c r="G25" s="1">
        <f t="shared" si="27"/>
        <v>62.019499999999994</v>
      </c>
      <c r="H25" s="110">
        <f t="shared" si="27"/>
        <v>-2.4411111111111108</v>
      </c>
      <c r="I25" s="110">
        <f t="shared" si="27"/>
        <v>-2.4411111111111108</v>
      </c>
      <c r="J25" s="1">
        <f t="shared" si="27"/>
        <v>59.578388888888895</v>
      </c>
      <c r="K25" s="1">
        <f t="shared" si="27"/>
        <v>-2.5631666666666661</v>
      </c>
      <c r="L25" s="1">
        <f t="shared" si="27"/>
        <v>59.456333333333319</v>
      </c>
      <c r="M25" s="1">
        <f t="shared" si="27"/>
        <v>390.64607971966711</v>
      </c>
      <c r="N25" s="1" t="e">
        <f t="shared" si="27"/>
        <v>#DIV/0!</v>
      </c>
      <c r="O25" s="1" t="e">
        <f t="shared" si="28"/>
        <v>#DIV/0!</v>
      </c>
      <c r="P25" s="1" t="e">
        <f t="shared" si="28"/>
        <v>#DIV/0!</v>
      </c>
      <c r="Q25" s="1" t="e">
        <f t="shared" si="28"/>
        <v>#DIV/0!</v>
      </c>
      <c r="R25" s="1" t="e">
        <f t="shared" si="28"/>
        <v>#DIV/0!</v>
      </c>
      <c r="S25" s="1" t="e">
        <f t="shared" si="28"/>
        <v>#DIV/0!</v>
      </c>
      <c r="T25" s="1">
        <f t="shared" si="28"/>
        <v>391.448021608994</v>
      </c>
      <c r="U25" s="1">
        <f t="shared" si="28"/>
        <v>362.02655427777779</v>
      </c>
      <c r="V25" s="1">
        <f t="shared" si="28"/>
        <v>651.43275844444429</v>
      </c>
      <c r="W25" s="1">
        <f t="shared" si="28"/>
        <v>399.24756371405749</v>
      </c>
      <c r="X25" s="1">
        <f t="shared" si="28"/>
        <v>306.19067103022218</v>
      </c>
      <c r="Y25" s="1">
        <f t="shared" si="29"/>
        <v>302.38934133333328</v>
      </c>
      <c r="Z25" s="1">
        <f t="shared" si="29"/>
        <v>407.48685939553224</v>
      </c>
      <c r="AA25" s="1">
        <f t="shared" si="29"/>
        <v>71.617777777777775</v>
      </c>
      <c r="AB25" s="1">
        <f t="shared" si="29"/>
        <v>544.29511111111105</v>
      </c>
      <c r="AC25" s="1">
        <f t="shared" si="29"/>
        <v>495.98866666666669</v>
      </c>
      <c r="AD25" s="1">
        <f t="shared" si="29"/>
        <v>438.42178420207324</v>
      </c>
      <c r="AE25" s="1">
        <f t="shared" si="29"/>
        <v>418.5</v>
      </c>
      <c r="AF25" s="1">
        <f t="shared" si="29"/>
        <v>395.66666666666669</v>
      </c>
      <c r="AG25" s="1">
        <f t="shared" si="29"/>
        <v>441.33333333333331</v>
      </c>
      <c r="AH25" s="1"/>
    </row>
    <row r="26" spans="1:34">
      <c r="A26" s="126">
        <v>202105</v>
      </c>
      <c r="C26" s="2">
        <v>44317</v>
      </c>
      <c r="D26" s="1">
        <f t="shared" si="26"/>
        <v>276.60754533333341</v>
      </c>
      <c r="E26" s="1">
        <f t="shared" si="27"/>
        <v>392.1904761904762</v>
      </c>
      <c r="F26" s="1">
        <f t="shared" si="27"/>
        <v>420.24238095238104</v>
      </c>
      <c r="G26" s="1">
        <f t="shared" si="27"/>
        <v>57.740476190476201</v>
      </c>
      <c r="H26" s="110">
        <f t="shared" si="27"/>
        <v>-2.6499999999999995</v>
      </c>
      <c r="I26" s="110">
        <f t="shared" si="27"/>
        <v>-2.6499999999999995</v>
      </c>
      <c r="J26" s="1">
        <f t="shared" si="27"/>
        <v>55.090476190476195</v>
      </c>
      <c r="K26" s="1">
        <f t="shared" si="27"/>
        <v>-2.7824999999999993</v>
      </c>
      <c r="L26" s="1">
        <f t="shared" si="27"/>
        <v>54.957976190476195</v>
      </c>
      <c r="M26" s="1">
        <f t="shared" si="27"/>
        <v>361.09051373506037</v>
      </c>
      <c r="N26" s="1" t="e">
        <f t="shared" si="27"/>
        <v>#DIV/0!</v>
      </c>
      <c r="O26" s="1" t="e">
        <f t="shared" si="28"/>
        <v>#DIV/0!</v>
      </c>
      <c r="P26" s="1" t="e">
        <f t="shared" si="28"/>
        <v>#DIV/0!</v>
      </c>
      <c r="Q26" s="1" t="e">
        <f t="shared" si="28"/>
        <v>#DIV/0!</v>
      </c>
      <c r="R26" s="1" t="e">
        <f t="shared" si="28"/>
        <v>#DIV/0!</v>
      </c>
      <c r="S26" s="1" t="e">
        <f t="shared" si="28"/>
        <v>#DIV/0!</v>
      </c>
      <c r="T26" s="1">
        <f t="shared" si="28"/>
        <v>361.96107878105244</v>
      </c>
      <c r="U26" s="1">
        <f t="shared" si="28"/>
        <v>351.57310500000006</v>
      </c>
      <c r="V26" s="1">
        <f t="shared" si="28"/>
        <v>646.67322085714318</v>
      </c>
      <c r="W26" s="1">
        <f t="shared" si="28"/>
        <v>370.50244304333523</v>
      </c>
      <c r="X26" s="1">
        <f t="shared" si="28"/>
        <v>285.48912154590482</v>
      </c>
      <c r="Y26" s="1">
        <f t="shared" si="29"/>
        <v>296.43292400000007</v>
      </c>
      <c r="Z26" s="1">
        <f t="shared" si="29"/>
        <v>379.37237970089484</v>
      </c>
      <c r="AA26" s="1">
        <f t="shared" si="29"/>
        <v>65.219047619047629</v>
      </c>
      <c r="AB26" s="1">
        <f t="shared" si="29"/>
        <v>495.66476190476197</v>
      </c>
      <c r="AC26" s="1">
        <f t="shared" si="29"/>
        <v>473.78399999999999</v>
      </c>
      <c r="AD26" s="1">
        <f t="shared" si="29"/>
        <v>405.39640823477885</v>
      </c>
      <c r="AE26" s="1">
        <f t="shared" si="29"/>
        <v>405.95238095238096</v>
      </c>
      <c r="AF26" s="1">
        <f t="shared" si="29"/>
        <v>367.1904761904762</v>
      </c>
      <c r="AG26" s="1">
        <f t="shared" si="29"/>
        <v>419.38095238095241</v>
      </c>
      <c r="AH26" s="1"/>
    </row>
    <row r="27" spans="1:34">
      <c r="A27" s="126">
        <v>202104</v>
      </c>
      <c r="C27" s="2">
        <v>44287</v>
      </c>
      <c r="D27" s="1">
        <f t="shared" si="26"/>
        <v>273.36543245454538</v>
      </c>
      <c r="E27" s="1">
        <f t="shared" si="27"/>
        <v>391.63636363636363</v>
      </c>
      <c r="F27" s="1">
        <f t="shared" si="27"/>
        <v>409.97181818181832</v>
      </c>
      <c r="G27" s="1">
        <f t="shared" si="27"/>
        <v>56.022727272727273</v>
      </c>
      <c r="H27" s="110">
        <f t="shared" si="27"/>
        <v>-2.671818181818181</v>
      </c>
      <c r="I27" s="110">
        <f t="shared" si="27"/>
        <v>-2.671818181818181</v>
      </c>
      <c r="J27" s="1">
        <f t="shared" si="27"/>
        <v>53.350909090909084</v>
      </c>
      <c r="K27" s="1">
        <f t="shared" si="27"/>
        <v>-2.805409090909091</v>
      </c>
      <c r="L27" s="1">
        <f t="shared" si="27"/>
        <v>53.217318181818193</v>
      </c>
      <c r="M27" s="1">
        <f t="shared" si="27"/>
        <v>349.653864532314</v>
      </c>
      <c r="N27" s="1" t="e">
        <f t="shared" si="27"/>
        <v>#DIV/0!</v>
      </c>
      <c r="O27" s="1" t="e">
        <f t="shared" si="28"/>
        <v>#DIV/0!</v>
      </c>
      <c r="P27" s="1" t="e">
        <f t="shared" si="28"/>
        <v>#DIV/0!</v>
      </c>
      <c r="Q27" s="1" t="e">
        <f t="shared" si="28"/>
        <v>#DIV/0!</v>
      </c>
      <c r="R27" s="1" t="e">
        <f t="shared" si="28"/>
        <v>#DIV/0!</v>
      </c>
      <c r="S27" s="1" t="e">
        <f t="shared" si="28"/>
        <v>#DIV/0!</v>
      </c>
      <c r="T27" s="1">
        <f t="shared" si="28"/>
        <v>350.53159718074312</v>
      </c>
      <c r="U27" s="1">
        <f t="shared" si="28"/>
        <v>337.24155340909078</v>
      </c>
      <c r="V27" s="1">
        <f t="shared" si="28"/>
        <v>659.5793551818183</v>
      </c>
      <c r="W27" s="1">
        <f t="shared" si="28"/>
        <v>359.80302992077537</v>
      </c>
      <c r="X27" s="1">
        <f t="shared" si="28"/>
        <v>282.63456659999997</v>
      </c>
      <c r="Y27" s="1">
        <f t="shared" si="29"/>
        <v>297.93251563636369</v>
      </c>
      <c r="Z27" s="1">
        <f t="shared" si="29"/>
        <v>368.086250149325</v>
      </c>
      <c r="AA27" s="1">
        <f t="shared" si="29"/>
        <v>61.5968181818182</v>
      </c>
      <c r="AB27" s="1">
        <f t="shared" si="29"/>
        <v>468.13581818181825</v>
      </c>
      <c r="AC27" s="1">
        <f t="shared" si="29"/>
        <v>471.72163636363626</v>
      </c>
      <c r="AD27" s="1">
        <f t="shared" si="29"/>
        <v>392.59538884243216</v>
      </c>
      <c r="AE27" s="1">
        <f t="shared" si="29"/>
        <v>395.68181818181819</v>
      </c>
      <c r="AF27" s="1">
        <f t="shared" si="29"/>
        <v>366.63636363636363</v>
      </c>
      <c r="AG27" s="1">
        <f t="shared" si="29"/>
        <v>391.90909090909093</v>
      </c>
      <c r="AH27" s="1"/>
    </row>
    <row r="28" spans="1:34">
      <c r="A28" s="126">
        <v>202103</v>
      </c>
      <c r="C28" s="2">
        <v>44256</v>
      </c>
      <c r="D28" s="1">
        <f t="shared" si="26"/>
        <v>262.75646565217386</v>
      </c>
      <c r="E28" s="1">
        <f t="shared" si="27"/>
        <v>392.56521739130437</v>
      </c>
      <c r="F28" s="1">
        <f t="shared" si="27"/>
        <v>409.11608695652188</v>
      </c>
      <c r="G28" s="1">
        <f t="shared" si="27"/>
        <v>55.882608695652159</v>
      </c>
      <c r="H28" s="110">
        <f t="shared" si="27"/>
        <v>-2.1969565217391316</v>
      </c>
      <c r="I28" s="110">
        <f t="shared" si="27"/>
        <v>-2.4404347826086963</v>
      </c>
      <c r="J28" s="1">
        <f t="shared" si="27"/>
        <v>53.685652173913041</v>
      </c>
      <c r="K28" s="1">
        <f t="shared" si="27"/>
        <v>-2.3068043478260853</v>
      </c>
      <c r="L28" s="1">
        <f t="shared" si="27"/>
        <v>53.575804347826086</v>
      </c>
      <c r="M28" s="1">
        <f t="shared" si="27"/>
        <v>352.00922698965894</v>
      </c>
      <c r="N28" s="1" t="e">
        <f t="shared" si="27"/>
        <v>#DIV/0!</v>
      </c>
      <c r="O28" s="1" t="e">
        <f t="shared" si="28"/>
        <v>#DIV/0!</v>
      </c>
      <c r="P28" s="1" t="e">
        <f t="shared" si="28"/>
        <v>#DIV/0!</v>
      </c>
      <c r="Q28" s="1" t="e">
        <f t="shared" si="28"/>
        <v>#DIV/0!</v>
      </c>
      <c r="R28" s="1" t="e">
        <f t="shared" si="28"/>
        <v>#DIV/0!</v>
      </c>
      <c r="S28" s="1" t="e">
        <f t="shared" si="28"/>
        <v>#DIV/0!</v>
      </c>
      <c r="T28" s="1">
        <f t="shared" si="28"/>
        <v>352.7309604067874</v>
      </c>
      <c r="U28" s="1">
        <f t="shared" si="28"/>
        <v>345.30379678260874</v>
      </c>
      <c r="V28" s="1">
        <f t="shared" si="28"/>
        <v>589.36925621739113</v>
      </c>
      <c r="W28" s="1">
        <f t="shared" si="28"/>
        <v>359.83010928110548</v>
      </c>
      <c r="X28" s="1">
        <f t="shared" si="28"/>
        <v>270.59517262573905</v>
      </c>
      <c r="Y28" s="1">
        <f t="shared" si="29"/>
        <v>286.24299599999995</v>
      </c>
      <c r="Z28" s="1">
        <f t="shared" si="29"/>
        <v>367.16562874935732</v>
      </c>
      <c r="AA28" s="1">
        <f t="shared" si="29"/>
        <v>62.498695652173907</v>
      </c>
      <c r="AB28" s="1">
        <f t="shared" si="29"/>
        <v>474.99008695652168</v>
      </c>
      <c r="AC28" s="1">
        <f t="shared" si="29"/>
        <v>458.16765217391304</v>
      </c>
      <c r="AD28" s="1">
        <f t="shared" si="29"/>
        <v>395.05867565560197</v>
      </c>
      <c r="AE28" s="1">
        <f t="shared" si="29"/>
        <v>394.82608695652175</v>
      </c>
      <c r="AF28" s="1">
        <f t="shared" si="29"/>
        <v>367.56521739130437</v>
      </c>
      <c r="AG28" s="1">
        <f t="shared" si="29"/>
        <v>427.69565217391306</v>
      </c>
      <c r="AH28" s="1"/>
    </row>
    <row r="29" spans="1:34">
      <c r="A29" s="126">
        <v>202102</v>
      </c>
      <c r="C29" s="2">
        <v>44228</v>
      </c>
      <c r="D29" s="1">
        <f t="shared" si="26"/>
        <v>241.35215455000002</v>
      </c>
      <c r="E29" s="1">
        <f t="shared" si="27"/>
        <v>366.4</v>
      </c>
      <c r="F29" s="1">
        <f t="shared" si="27"/>
        <v>390.54</v>
      </c>
      <c r="G29" s="1">
        <f t="shared" si="27"/>
        <v>53.4895</v>
      </c>
      <c r="H29" s="110">
        <f t="shared" si="27"/>
        <v>-1.8799999999999997</v>
      </c>
      <c r="I29" s="110">
        <f t="shared" si="27"/>
        <v>-2.2800000000000002</v>
      </c>
      <c r="J29" s="1">
        <f t="shared" si="27"/>
        <v>51.60949999999999</v>
      </c>
      <c r="K29" s="1">
        <f t="shared" si="27"/>
        <v>-1.9739999999999995</v>
      </c>
      <c r="L29" s="1">
        <f t="shared" si="27"/>
        <v>51.51550000000001</v>
      </c>
      <c r="M29" s="1">
        <f t="shared" si="27"/>
        <v>338.4724047306176</v>
      </c>
      <c r="N29" s="1" t="e">
        <f t="shared" si="27"/>
        <v>#DIV/0!</v>
      </c>
      <c r="O29" s="1" t="e">
        <f t="shared" si="28"/>
        <v>#DIV/0!</v>
      </c>
      <c r="P29" s="1" t="e">
        <f t="shared" si="28"/>
        <v>#DIV/0!</v>
      </c>
      <c r="Q29" s="1" t="e">
        <f t="shared" si="28"/>
        <v>#DIV/0!</v>
      </c>
      <c r="R29" s="1" t="e">
        <f t="shared" si="28"/>
        <v>#DIV/0!</v>
      </c>
      <c r="S29" s="1" t="e">
        <f t="shared" si="28"/>
        <v>#DIV/0!</v>
      </c>
      <c r="T29" s="1">
        <f t="shared" si="28"/>
        <v>339.09001314060441</v>
      </c>
      <c r="U29" s="1">
        <f t="shared" si="28"/>
        <v>323.27739989999998</v>
      </c>
      <c r="V29" s="1">
        <f t="shared" si="28"/>
        <v>523.55522599999983</v>
      </c>
      <c r="W29" s="1">
        <f t="shared" si="28"/>
        <v>344.6239695263863</v>
      </c>
      <c r="X29" s="1">
        <f t="shared" si="28"/>
        <v>248.12502826479994</v>
      </c>
      <c r="Y29" s="1">
        <f t="shared" si="29"/>
        <v>263.95420079999997</v>
      </c>
      <c r="Z29" s="1">
        <f t="shared" si="29"/>
        <v>351.44218134034162</v>
      </c>
      <c r="AA29" s="1">
        <f t="shared" si="29"/>
        <v>59.101500000000001</v>
      </c>
      <c r="AB29" s="1">
        <f t="shared" si="29"/>
        <v>449.17140000000001</v>
      </c>
      <c r="AC29" s="1">
        <f t="shared" si="29"/>
        <v>401.20780000000002</v>
      </c>
      <c r="AD29" s="1">
        <f t="shared" si="29"/>
        <v>379.78081471747691</v>
      </c>
      <c r="AE29" s="1">
        <f t="shared" si="29"/>
        <v>390</v>
      </c>
      <c r="AF29" s="1">
        <f t="shared" si="29"/>
        <v>369.5</v>
      </c>
      <c r="AG29" s="1">
        <f t="shared" si="29"/>
        <v>426</v>
      </c>
      <c r="AH29" s="1"/>
    </row>
    <row r="30" spans="1:34">
      <c r="A30" s="126">
        <v>202101</v>
      </c>
      <c r="C30" s="2">
        <v>44197</v>
      </c>
      <c r="D30" s="1">
        <f t="shared" si="26"/>
        <v>220.13104435</v>
      </c>
      <c r="E30" s="1">
        <f t="shared" si="27"/>
        <v>333.75</v>
      </c>
      <c r="F30" s="1">
        <f t="shared" si="27"/>
        <v>361.39</v>
      </c>
      <c r="G30" s="1">
        <f t="shared" si="27"/>
        <v>48.400999999999996</v>
      </c>
      <c r="H30" s="110">
        <f t="shared" si="27"/>
        <v>-1.7564999999999997</v>
      </c>
      <c r="I30" s="110">
        <f t="shared" si="27"/>
        <v>0.23099999999999993</v>
      </c>
      <c r="J30" s="1">
        <f t="shared" si="27"/>
        <v>46.644500000000001</v>
      </c>
      <c r="K30" s="1">
        <f t="shared" si="27"/>
        <v>-1.8443249999999991</v>
      </c>
      <c r="L30" s="1">
        <f t="shared" si="27"/>
        <v>46.556674999999998</v>
      </c>
      <c r="M30" s="1">
        <f t="shared" si="27"/>
        <v>305.89142575558469</v>
      </c>
      <c r="N30" s="1" t="e">
        <f t="shared" si="27"/>
        <v>#DIV/0!</v>
      </c>
      <c r="O30" s="1" t="e">
        <f t="shared" si="28"/>
        <v>#DIV/0!</v>
      </c>
      <c r="P30" s="1" t="e">
        <f t="shared" si="28"/>
        <v>#DIV/0!</v>
      </c>
      <c r="Q30" s="1" t="e">
        <f t="shared" si="28"/>
        <v>#DIV/0!</v>
      </c>
      <c r="R30" s="1" t="e">
        <f t="shared" si="28"/>
        <v>#DIV/0!</v>
      </c>
      <c r="S30" s="1" t="e">
        <f t="shared" si="28"/>
        <v>#DIV/0!</v>
      </c>
      <c r="T30" s="1">
        <f t="shared" si="28"/>
        <v>306.46846254927732</v>
      </c>
      <c r="U30" s="1">
        <f t="shared" si="28"/>
        <v>300.35235684999998</v>
      </c>
      <c r="V30" s="1">
        <f t="shared" si="28"/>
        <v>481.41658650000011</v>
      </c>
      <c r="W30" s="1">
        <f t="shared" si="28"/>
        <v>311.716906267799</v>
      </c>
      <c r="X30" s="1">
        <f t="shared" si="28"/>
        <v>226.40189736159991</v>
      </c>
      <c r="Y30" s="1">
        <f t="shared" si="29"/>
        <v>243.81715799999992</v>
      </c>
      <c r="Z30" s="1">
        <f t="shared" si="29"/>
        <v>318.00919842312749</v>
      </c>
      <c r="AA30" s="1">
        <f t="shared" si="29"/>
        <v>52.402999999999999</v>
      </c>
      <c r="AB30" s="1">
        <f t="shared" si="29"/>
        <v>398.26280000000003</v>
      </c>
      <c r="AC30" s="1">
        <f t="shared" si="29"/>
        <v>361.09119999999996</v>
      </c>
      <c r="AD30" s="1">
        <f t="shared" si="29"/>
        <v>343.24467805519055</v>
      </c>
      <c r="AE30" s="1">
        <f t="shared" si="29"/>
        <v>346.38461538461536</v>
      </c>
      <c r="AF30" s="1">
        <f t="shared" si="29"/>
        <v>307.38461538461536</v>
      </c>
      <c r="AG30" s="1">
        <f t="shared" si="29"/>
        <v>365.69230769230768</v>
      </c>
      <c r="AH30" s="1"/>
    </row>
    <row r="31" spans="1:34">
      <c r="A31" s="126">
        <v>202012</v>
      </c>
      <c r="C31" s="2">
        <v>44166</v>
      </c>
      <c r="D31" s="1">
        <f t="shared" si="26"/>
        <v>201.55632177272722</v>
      </c>
      <c r="E31" s="1">
        <f t="shared" ref="E31:N40" si="30">+AVERAGEIFS(E$184:E$1697,$B$184:$B$1697,$A31)</f>
        <v>320.22727272727275</v>
      </c>
      <c r="F31" s="1">
        <f t="shared" si="30"/>
        <v>343.29</v>
      </c>
      <c r="G31" s="1">
        <f t="shared" si="30"/>
        <v>44.371318181818182</v>
      </c>
      <c r="H31" s="110">
        <f t="shared" si="30"/>
        <v>-1.75</v>
      </c>
      <c r="I31" s="110">
        <f t="shared" si="30"/>
        <v>-2.2340909090909089</v>
      </c>
      <c r="J31" s="1">
        <f t="shared" si="30"/>
        <v>42.621318181818182</v>
      </c>
      <c r="K31" s="1">
        <f t="shared" si="30"/>
        <v>-1.8374999999999992</v>
      </c>
      <c r="L31" s="1">
        <f t="shared" si="30"/>
        <v>42.533818181818184</v>
      </c>
      <c r="M31" s="1">
        <f t="shared" si="30"/>
        <v>279.46004061641383</v>
      </c>
      <c r="N31" s="1" t="e">
        <f t="shared" si="30"/>
        <v>#DIV/0!</v>
      </c>
      <c r="O31" s="1" t="e">
        <f t="shared" ref="O31:X40" si="31">+AVERAGEIFS(O$184:O$1697,$B$184:$B$1697,$A31)</f>
        <v>#DIV/0!</v>
      </c>
      <c r="P31" s="1" t="e">
        <f t="shared" si="31"/>
        <v>#DIV/0!</v>
      </c>
      <c r="Q31" s="1" t="e">
        <f t="shared" si="31"/>
        <v>#DIV/0!</v>
      </c>
      <c r="R31" s="1" t="e">
        <f t="shared" si="31"/>
        <v>#DIV/0!</v>
      </c>
      <c r="S31" s="1" t="e">
        <f t="shared" si="31"/>
        <v>#DIV/0!</v>
      </c>
      <c r="T31" s="1">
        <f t="shared" si="31"/>
        <v>280.03494206188037</v>
      </c>
      <c r="U31" s="1">
        <f t="shared" si="31"/>
        <v>281.10062972727275</v>
      </c>
      <c r="V31" s="1">
        <f t="shared" si="31"/>
        <v>435.02076554545459</v>
      </c>
      <c r="W31" s="1">
        <f t="shared" si="31"/>
        <v>284.68451676638756</v>
      </c>
      <c r="X31" s="1">
        <f t="shared" si="31"/>
        <v>207.15946842327273</v>
      </c>
      <c r="Y31" s="1">
        <f t="shared" ref="Y31:AD40" si="32">+AVERAGEIFS(Y$184:Y$1697,$B$184:$B$1697,$A31)</f>
        <v>225.29455963636366</v>
      </c>
      <c r="Z31" s="1">
        <f t="shared" si="32"/>
        <v>291.53297097121009</v>
      </c>
      <c r="AA31" s="1">
        <f t="shared" si="32"/>
        <v>46.882272727272728</v>
      </c>
      <c r="AB31" s="1">
        <f t="shared" si="32"/>
        <v>356.30527272727267</v>
      </c>
      <c r="AC31" s="1">
        <f t="shared" si="32"/>
        <v>322.9723636363637</v>
      </c>
      <c r="AD31" s="1">
        <f t="shared" si="32"/>
        <v>313.63913510930604</v>
      </c>
      <c r="AE31" s="1"/>
      <c r="AH31" s="1"/>
    </row>
    <row r="32" spans="1:34">
      <c r="A32" s="126">
        <v>202011</v>
      </c>
      <c r="C32" s="2">
        <v>44136</v>
      </c>
      <c r="D32" s="1">
        <f t="shared" si="26"/>
        <v>197.79848442857144</v>
      </c>
      <c r="E32" s="1">
        <f t="shared" si="30"/>
        <v>294.1904761904762</v>
      </c>
      <c r="F32" s="1">
        <f t="shared" si="30"/>
        <v>315.19476190476189</v>
      </c>
      <c r="G32" s="1">
        <f t="shared" si="30"/>
        <v>39.92619047619047</v>
      </c>
      <c r="H32" s="110">
        <f t="shared" si="30"/>
        <v>-1.75</v>
      </c>
      <c r="I32" s="110">
        <f t="shared" si="30"/>
        <v>-3.75</v>
      </c>
      <c r="J32" s="1">
        <f t="shared" si="30"/>
        <v>38.17619047619047</v>
      </c>
      <c r="K32" s="1">
        <f t="shared" si="30"/>
        <v>-1.8374999999999992</v>
      </c>
      <c r="L32" s="1">
        <f t="shared" si="30"/>
        <v>38.088690476190472</v>
      </c>
      <c r="M32" s="1">
        <f t="shared" si="30"/>
        <v>250.25420812214509</v>
      </c>
      <c r="N32" s="1" t="e">
        <f t="shared" si="30"/>
        <v>#DIV/0!</v>
      </c>
      <c r="O32" s="1" t="e">
        <f t="shared" si="31"/>
        <v>#DIV/0!</v>
      </c>
      <c r="P32" s="1" t="e">
        <f t="shared" si="31"/>
        <v>#DIV/0!</v>
      </c>
      <c r="Q32" s="1" t="e">
        <f t="shared" si="31"/>
        <v>#DIV/0!</v>
      </c>
      <c r="R32" s="1" t="e">
        <f t="shared" si="31"/>
        <v>#DIV/0!</v>
      </c>
      <c r="S32" s="1" t="e">
        <f t="shared" si="31"/>
        <v>#DIV/0!</v>
      </c>
      <c r="T32" s="1">
        <f t="shared" si="31"/>
        <v>250.82910956761148</v>
      </c>
      <c r="U32" s="1">
        <f t="shared" si="31"/>
        <v>247.10640066666679</v>
      </c>
      <c r="V32" s="1">
        <f t="shared" si="31"/>
        <v>422.0682847142856</v>
      </c>
      <c r="W32" s="1">
        <f t="shared" si="31"/>
        <v>255.9662848220118</v>
      </c>
      <c r="X32" s="1">
        <f t="shared" si="31"/>
        <v>203.18095963542856</v>
      </c>
      <c r="Y32" s="1">
        <f t="shared" si="32"/>
        <v>225.54416399999997</v>
      </c>
      <c r="Z32" s="1">
        <f t="shared" si="32"/>
        <v>262.32713847694134</v>
      </c>
      <c r="AA32" s="1">
        <f t="shared" si="32"/>
        <v>41.222380952380959</v>
      </c>
      <c r="AB32" s="1">
        <f t="shared" si="32"/>
        <v>313.2900952380952</v>
      </c>
      <c r="AC32" s="1">
        <f t="shared" si="32"/>
        <v>299.33142857142866</v>
      </c>
      <c r="AD32" s="1">
        <f t="shared" si="32"/>
        <v>280.92860271572488</v>
      </c>
      <c r="AE32" s="1"/>
      <c r="AH32" s="1"/>
    </row>
    <row r="33" spans="1:34">
      <c r="A33" s="126">
        <v>202010</v>
      </c>
      <c r="C33" s="2">
        <v>44105</v>
      </c>
      <c r="D33" s="1">
        <f t="shared" si="26"/>
        <v>203.10730427272736</v>
      </c>
      <c r="E33" s="1">
        <f t="shared" si="30"/>
        <v>274</v>
      </c>
      <c r="F33" s="1">
        <f t="shared" si="30"/>
        <v>309.42636363636365</v>
      </c>
      <c r="G33" s="1">
        <f t="shared" si="30"/>
        <v>38.059999999999995</v>
      </c>
      <c r="H33" s="110">
        <f t="shared" si="30"/>
        <v>-1.75</v>
      </c>
      <c r="I33" s="110">
        <f t="shared" si="30"/>
        <v>-3.75</v>
      </c>
      <c r="J33" s="1">
        <f t="shared" si="30"/>
        <v>36.309999999999995</v>
      </c>
      <c r="K33" s="1">
        <f t="shared" si="30"/>
        <v>-1.8374999999999992</v>
      </c>
      <c r="L33" s="1">
        <f t="shared" si="30"/>
        <v>36.222500000000004</v>
      </c>
      <c r="M33" s="1">
        <f t="shared" si="30"/>
        <v>237.99277266754268</v>
      </c>
      <c r="N33" s="1" t="e">
        <f t="shared" si="30"/>
        <v>#DIV/0!</v>
      </c>
      <c r="O33" s="1" t="e">
        <f t="shared" si="31"/>
        <v>#DIV/0!</v>
      </c>
      <c r="P33" s="1" t="e">
        <f t="shared" si="31"/>
        <v>#DIV/0!</v>
      </c>
      <c r="Q33" s="1" t="e">
        <f t="shared" si="31"/>
        <v>#DIV/0!</v>
      </c>
      <c r="R33" s="1" t="e">
        <f t="shared" si="31"/>
        <v>#DIV/0!</v>
      </c>
      <c r="S33" s="1" t="e">
        <f t="shared" si="31"/>
        <v>#DIV/0!</v>
      </c>
      <c r="T33" s="1">
        <f t="shared" si="31"/>
        <v>238.56767411300916</v>
      </c>
      <c r="U33" s="1">
        <f t="shared" si="31"/>
        <v>234.64172136363638</v>
      </c>
      <c r="V33" s="1">
        <f t="shared" si="31"/>
        <v>423.70106118181826</v>
      </c>
      <c r="W33" s="1">
        <f t="shared" si="31"/>
        <v>244.12167572507343</v>
      </c>
      <c r="X33" s="1">
        <f t="shared" si="31"/>
        <v>208.40155443854545</v>
      </c>
      <c r="Y33" s="1">
        <f t="shared" si="32"/>
        <v>234.02007381818177</v>
      </c>
      <c r="Z33" s="1">
        <f t="shared" si="32"/>
        <v>250.06570302233905</v>
      </c>
      <c r="AA33" s="1">
        <f t="shared" si="32"/>
        <v>39.558181818181822</v>
      </c>
      <c r="AB33" s="1">
        <f t="shared" si="32"/>
        <v>300.64218181818183</v>
      </c>
      <c r="AC33" s="1">
        <f t="shared" si="32"/>
        <v>297.78872727272733</v>
      </c>
      <c r="AD33" s="1">
        <f t="shared" si="32"/>
        <v>267.19579500657034</v>
      </c>
      <c r="AE33" s="1"/>
      <c r="AH33" s="1"/>
    </row>
    <row r="34" spans="1:34">
      <c r="A34" s="126">
        <v>202009</v>
      </c>
      <c r="C34" s="2">
        <v>44075</v>
      </c>
      <c r="D34" s="1">
        <f t="shared" si="26"/>
        <v>206.86302650000005</v>
      </c>
      <c r="E34" s="1">
        <f t="shared" si="30"/>
        <v>271.95454545454544</v>
      </c>
      <c r="F34" s="1">
        <f t="shared" si="30"/>
        <v>306.15363636363639</v>
      </c>
      <c r="G34" s="1">
        <f t="shared" si="30"/>
        <v>35.81</v>
      </c>
      <c r="H34" s="110">
        <f t="shared" si="30"/>
        <v>-1.7809090909090912</v>
      </c>
      <c r="I34" s="110">
        <f t="shared" si="30"/>
        <v>-3.75</v>
      </c>
      <c r="J34" s="1">
        <f t="shared" si="30"/>
        <v>34.029090909090911</v>
      </c>
      <c r="K34" s="1">
        <f t="shared" si="30"/>
        <v>-1.8699545454545445</v>
      </c>
      <c r="L34" s="1">
        <f t="shared" si="30"/>
        <v>33.940045454545448</v>
      </c>
      <c r="M34" s="1">
        <f t="shared" si="30"/>
        <v>222.99635646876121</v>
      </c>
      <c r="N34" s="1" t="e">
        <f t="shared" si="30"/>
        <v>#DIV/0!</v>
      </c>
      <c r="O34" s="1" t="e">
        <f t="shared" si="31"/>
        <v>#DIV/0!</v>
      </c>
      <c r="P34" s="1" t="e">
        <f t="shared" si="31"/>
        <v>#DIV/0!</v>
      </c>
      <c r="Q34" s="1" t="e">
        <f t="shared" si="31"/>
        <v>#DIV/0!</v>
      </c>
      <c r="R34" s="1" t="e">
        <f t="shared" si="31"/>
        <v>#DIV/0!</v>
      </c>
      <c r="S34" s="1" t="e">
        <f t="shared" si="31"/>
        <v>#DIV/0!</v>
      </c>
      <c r="T34" s="1">
        <f t="shared" si="31"/>
        <v>223.58141201768012</v>
      </c>
      <c r="U34" s="1">
        <f t="shared" si="31"/>
        <v>233.82281650000004</v>
      </c>
      <c r="V34" s="1">
        <f t="shared" si="31"/>
        <v>448.91016263636351</v>
      </c>
      <c r="W34" s="1">
        <f t="shared" si="31"/>
        <v>230.34127453624052</v>
      </c>
      <c r="X34" s="1">
        <f t="shared" si="31"/>
        <v>212.67215776727278</v>
      </c>
      <c r="Y34" s="1">
        <f t="shared" si="32"/>
        <v>233.15438727272723</v>
      </c>
      <c r="Z34" s="1">
        <f t="shared" si="32"/>
        <v>235.28252299605782</v>
      </c>
      <c r="AA34" s="1">
        <f t="shared" si="32"/>
        <v>39.625909090909083</v>
      </c>
      <c r="AB34" s="1">
        <f t="shared" si="32"/>
        <v>301.15690909090904</v>
      </c>
      <c r="AC34" s="1">
        <f t="shared" si="32"/>
        <v>321.31625454545451</v>
      </c>
      <c r="AD34" s="1">
        <f t="shared" si="32"/>
        <v>250.41118145980164</v>
      </c>
      <c r="AE34" s="1"/>
      <c r="AH34" s="1"/>
    </row>
    <row r="35" spans="1:34">
      <c r="A35" s="126">
        <v>202008</v>
      </c>
      <c r="C35" s="2">
        <v>44044</v>
      </c>
      <c r="D35" s="1">
        <f t="shared" si="26"/>
        <v>194.9551838571428</v>
      </c>
      <c r="E35" s="1">
        <f t="shared" si="30"/>
        <v>281.28571428571428</v>
      </c>
      <c r="F35" s="1">
        <f t="shared" si="30"/>
        <v>318.90904761904761</v>
      </c>
      <c r="G35" s="1">
        <f t="shared" si="30"/>
        <v>40.304761904761904</v>
      </c>
      <c r="H35" s="110">
        <f t="shared" si="30"/>
        <v>-1.920000000000001</v>
      </c>
      <c r="I35" s="110">
        <f t="shared" si="30"/>
        <v>-3.75</v>
      </c>
      <c r="J35" s="1">
        <f t="shared" si="30"/>
        <v>38.384761904761909</v>
      </c>
      <c r="K35" s="1">
        <f t="shared" si="30"/>
        <v>-2.0159999999999991</v>
      </c>
      <c r="L35" s="1">
        <f t="shared" si="30"/>
        <v>38.288761904761905</v>
      </c>
      <c r="M35" s="1">
        <f t="shared" si="30"/>
        <v>251.56873787622797</v>
      </c>
      <c r="N35" s="1" t="e">
        <f t="shared" si="30"/>
        <v>#DIV/0!</v>
      </c>
      <c r="O35" s="1" t="e">
        <f t="shared" si="31"/>
        <v>#DIV/0!</v>
      </c>
      <c r="P35" s="1" t="e">
        <f t="shared" si="31"/>
        <v>#DIV/0!</v>
      </c>
      <c r="Q35" s="1" t="e">
        <f t="shared" si="31"/>
        <v>#DIV/0!</v>
      </c>
      <c r="R35" s="1" t="e">
        <f t="shared" si="31"/>
        <v>#DIV/0!</v>
      </c>
      <c r="S35" s="1" t="e">
        <f t="shared" si="31"/>
        <v>#DIV/0!</v>
      </c>
      <c r="T35" s="1">
        <f t="shared" si="31"/>
        <v>252.19948689068258</v>
      </c>
      <c r="U35" s="1">
        <f t="shared" si="31"/>
        <v>244.77355066666672</v>
      </c>
      <c r="V35" s="1">
        <f t="shared" si="31"/>
        <v>435.66930090476177</v>
      </c>
      <c r="W35" s="1">
        <f t="shared" si="31"/>
        <v>257.70358131110498</v>
      </c>
      <c r="X35" s="1">
        <f t="shared" si="31"/>
        <v>200.73232266628565</v>
      </c>
      <c r="Y35" s="1">
        <f t="shared" si="32"/>
        <v>232.44270514285719</v>
      </c>
      <c r="Z35" s="1">
        <f t="shared" si="32"/>
        <v>264.81446717977599</v>
      </c>
      <c r="AA35" s="1">
        <f t="shared" si="32"/>
        <v>42.344095238095235</v>
      </c>
      <c r="AB35" s="1">
        <f t="shared" si="32"/>
        <v>321.81512380952381</v>
      </c>
      <c r="AC35" s="1">
        <f t="shared" si="32"/>
        <v>310.89066666666668</v>
      </c>
      <c r="AD35" s="1">
        <f t="shared" si="32"/>
        <v>282.4634253175646</v>
      </c>
      <c r="AE35" s="1"/>
      <c r="AH35" s="1"/>
    </row>
    <row r="36" spans="1:34">
      <c r="A36" s="126">
        <v>202007</v>
      </c>
      <c r="C36" s="2">
        <v>44013</v>
      </c>
      <c r="D36" s="1">
        <f t="shared" si="26"/>
        <v>196.55500234782608</v>
      </c>
      <c r="E36" s="1">
        <f t="shared" si="30"/>
        <v>280.47826086956519</v>
      </c>
      <c r="F36" s="1">
        <f t="shared" si="30"/>
        <v>304.5508695652174</v>
      </c>
      <c r="G36" s="1">
        <f t="shared" si="30"/>
        <v>37.983478260869575</v>
      </c>
      <c r="H36" s="110">
        <f t="shared" si="30"/>
        <v>-1.920000000000001</v>
      </c>
      <c r="I36" s="110">
        <f t="shared" si="30"/>
        <v>-3.75</v>
      </c>
      <c r="J36" s="1">
        <f t="shared" si="30"/>
        <v>36.063478260869552</v>
      </c>
      <c r="K36" s="1">
        <f t="shared" si="30"/>
        <v>-2.0159999999999987</v>
      </c>
      <c r="L36" s="1">
        <f t="shared" si="30"/>
        <v>35.967478260869562</v>
      </c>
      <c r="M36" s="1">
        <f t="shared" si="30"/>
        <v>236.31720276524021</v>
      </c>
      <c r="N36" s="1" t="e">
        <f t="shared" si="30"/>
        <v>#DIV/0!</v>
      </c>
      <c r="O36" s="1" t="e">
        <f t="shared" si="31"/>
        <v>#DIV/0!</v>
      </c>
      <c r="P36" s="1" t="e">
        <f t="shared" si="31"/>
        <v>#DIV/0!</v>
      </c>
      <c r="Q36" s="1" t="e">
        <f t="shared" si="31"/>
        <v>#DIV/0!</v>
      </c>
      <c r="R36" s="1" t="e">
        <f t="shared" si="31"/>
        <v>#DIV/0!</v>
      </c>
      <c r="S36" s="1" t="e">
        <f t="shared" si="31"/>
        <v>#DIV/0!</v>
      </c>
      <c r="T36" s="1">
        <f t="shared" si="31"/>
        <v>236.94795177969488</v>
      </c>
      <c r="U36" s="1">
        <f t="shared" si="31"/>
        <v>233.01744869565221</v>
      </c>
      <c r="V36" s="1">
        <f t="shared" si="31"/>
        <v>367.32021460869584</v>
      </c>
      <c r="W36" s="1">
        <f t="shared" si="31"/>
        <v>240.8591196645649</v>
      </c>
      <c r="X36" s="1">
        <f t="shared" si="31"/>
        <v>200.65336744208696</v>
      </c>
      <c r="Y36" s="1">
        <f t="shared" si="32"/>
        <v>233.94367200000002</v>
      </c>
      <c r="Z36" s="1">
        <f t="shared" si="32"/>
        <v>249.56293206878814</v>
      </c>
      <c r="AA36" s="1">
        <f t="shared" si="32"/>
        <v>40.74173913043478</v>
      </c>
      <c r="AB36" s="1">
        <f t="shared" si="32"/>
        <v>309.63721739130432</v>
      </c>
      <c r="AC36" s="1">
        <f t="shared" si="32"/>
        <v>296.88904347826082</v>
      </c>
      <c r="AD36" s="1">
        <f t="shared" si="32"/>
        <v>265.38170599325832</v>
      </c>
      <c r="AE36" s="1"/>
      <c r="AH36" s="1"/>
    </row>
    <row r="37" spans="1:34">
      <c r="A37" s="126">
        <v>202006</v>
      </c>
      <c r="C37" s="2">
        <v>43983</v>
      </c>
      <c r="D37" s="1">
        <f t="shared" si="26"/>
        <v>200.05018059090909</v>
      </c>
      <c r="E37" s="1">
        <f t="shared" si="30"/>
        <v>236.40909090909091</v>
      </c>
      <c r="F37" s="1">
        <f t="shared" si="30"/>
        <v>287.01727272727271</v>
      </c>
      <c r="G37" s="1">
        <f t="shared" si="30"/>
        <v>32.77000000000001</v>
      </c>
      <c r="H37" s="110">
        <f t="shared" si="30"/>
        <v>-1.920000000000001</v>
      </c>
      <c r="I37" s="110">
        <f t="shared" si="30"/>
        <v>-3.75</v>
      </c>
      <c r="J37" s="1">
        <f t="shared" si="30"/>
        <v>30.849999999999991</v>
      </c>
      <c r="K37" s="1">
        <f t="shared" si="30"/>
        <v>-2.0159999999999987</v>
      </c>
      <c r="L37" s="1">
        <f t="shared" si="30"/>
        <v>30.754000000000008</v>
      </c>
      <c r="M37" s="1">
        <f t="shared" si="30"/>
        <v>202.06307490144548</v>
      </c>
      <c r="N37" s="1" t="e">
        <f t="shared" si="30"/>
        <v>#DIV/0!</v>
      </c>
      <c r="O37" s="1" t="e">
        <f t="shared" si="31"/>
        <v>#DIV/0!</v>
      </c>
      <c r="P37" s="1" t="e">
        <f t="shared" si="31"/>
        <v>#DIV/0!</v>
      </c>
      <c r="Q37" s="1" t="e">
        <f t="shared" si="31"/>
        <v>#DIV/0!</v>
      </c>
      <c r="R37" s="1" t="e">
        <f t="shared" si="31"/>
        <v>#DIV/0!</v>
      </c>
      <c r="S37" s="1" t="e">
        <f t="shared" si="31"/>
        <v>#DIV/0!</v>
      </c>
      <c r="T37" s="1">
        <f t="shared" si="31"/>
        <v>202.69382391590008</v>
      </c>
      <c r="U37" s="1">
        <f t="shared" si="31"/>
        <v>203.3504075909091</v>
      </c>
      <c r="V37" s="1">
        <f t="shared" si="31"/>
        <v>355.5485766363638</v>
      </c>
      <c r="W37" s="1">
        <f t="shared" si="31"/>
        <v>207.27946649751402</v>
      </c>
      <c r="X37" s="1">
        <f t="shared" si="31"/>
        <v>203.782142096</v>
      </c>
      <c r="Y37" s="1">
        <f t="shared" si="32"/>
        <v>230.53562399999998</v>
      </c>
      <c r="Z37" s="1">
        <f t="shared" si="32"/>
        <v>215.30880420499335</v>
      </c>
      <c r="AA37" s="1">
        <f t="shared" si="32"/>
        <v>38.31363636363637</v>
      </c>
      <c r="AB37" s="1">
        <f t="shared" si="32"/>
        <v>291.18363636363642</v>
      </c>
      <c r="AC37" s="1">
        <f t="shared" si="32"/>
        <v>233.98672727272725</v>
      </c>
      <c r="AD37" s="1">
        <f t="shared" si="32"/>
        <v>227.01708278580816</v>
      </c>
      <c r="AE37" s="1"/>
      <c r="AH37" s="1"/>
    </row>
    <row r="38" spans="1:34">
      <c r="A38" s="43" t="s">
        <v>125</v>
      </c>
      <c r="C38" s="2">
        <v>43952</v>
      </c>
      <c r="D38" s="1">
        <f t="shared" si="26"/>
        <v>195.4993640000001</v>
      </c>
      <c r="E38" s="1">
        <f t="shared" si="30"/>
        <v>170.95</v>
      </c>
      <c r="F38" s="1">
        <f t="shared" si="30"/>
        <v>215.29000000000002</v>
      </c>
      <c r="G38" s="1">
        <f t="shared" si="30"/>
        <v>23.622499999999999</v>
      </c>
      <c r="H38" s="110">
        <f t="shared" si="30"/>
        <v>-1.920000000000001</v>
      </c>
      <c r="I38" s="110">
        <f t="shared" si="30"/>
        <v>-3.75</v>
      </c>
      <c r="J38" s="1">
        <f t="shared" si="30"/>
        <v>21.702499999999997</v>
      </c>
      <c r="K38" s="1">
        <f t="shared" si="30"/>
        <v>-2.0159999999999991</v>
      </c>
      <c r="L38" s="1">
        <f t="shared" si="30"/>
        <v>21.6065</v>
      </c>
      <c r="M38" s="1">
        <f t="shared" si="30"/>
        <v>141.96123521681994</v>
      </c>
      <c r="N38" s="1" t="e">
        <f t="shared" si="30"/>
        <v>#DIV/0!</v>
      </c>
      <c r="O38" s="1" t="e">
        <f t="shared" si="31"/>
        <v>#DIV/0!</v>
      </c>
      <c r="P38" s="1" t="e">
        <f t="shared" si="31"/>
        <v>#DIV/0!</v>
      </c>
      <c r="Q38" s="1" t="e">
        <f t="shared" si="31"/>
        <v>#DIV/0!</v>
      </c>
      <c r="R38" s="1" t="e">
        <f t="shared" si="31"/>
        <v>#DIV/0!</v>
      </c>
      <c r="S38" s="1" t="e">
        <f t="shared" si="31"/>
        <v>#DIV/0!</v>
      </c>
      <c r="T38" s="1">
        <f t="shared" si="31"/>
        <v>142.59198423127467</v>
      </c>
      <c r="U38" s="1">
        <f t="shared" si="31"/>
        <v>147.2555448</v>
      </c>
      <c r="V38" s="1">
        <f t="shared" si="31"/>
        <v>433.71268500000025</v>
      </c>
      <c r="W38" s="1">
        <f t="shared" si="31"/>
        <v>151.32560525433635</v>
      </c>
      <c r="X38" s="1">
        <f t="shared" si="31"/>
        <v>201.21648370400001</v>
      </c>
      <c r="Y38" s="1">
        <f t="shared" si="32"/>
        <v>215.95333799999995</v>
      </c>
      <c r="Z38" s="1">
        <f t="shared" si="32"/>
        <v>155.2069645203679</v>
      </c>
      <c r="AA38" s="1">
        <f t="shared" si="32"/>
        <v>28.527500000000003</v>
      </c>
      <c r="AB38" s="1">
        <f t="shared" si="32"/>
        <v>216.80900000000003</v>
      </c>
      <c r="AC38" s="1">
        <f t="shared" si="32"/>
        <v>134.71380000000005</v>
      </c>
      <c r="AD38" s="1">
        <f t="shared" si="32"/>
        <v>159.70302233902763</v>
      </c>
      <c r="AE38" s="1"/>
      <c r="AH38" s="1"/>
    </row>
    <row r="39" spans="1:34">
      <c r="A39" s="127" t="s">
        <v>126</v>
      </c>
      <c r="C39" s="2">
        <v>43922</v>
      </c>
      <c r="D39" s="1">
        <f t="shared" si="26"/>
        <v>252.61025085714286</v>
      </c>
      <c r="E39" s="1">
        <f t="shared" si="30"/>
        <v>172.38095238095238</v>
      </c>
      <c r="F39" s="1">
        <f t="shared" si="30"/>
        <v>225.09952380952382</v>
      </c>
      <c r="G39" s="1">
        <f t="shared" si="30"/>
        <v>17.241904761904763</v>
      </c>
      <c r="H39" s="110">
        <f t="shared" si="30"/>
        <v>-1.920000000000001</v>
      </c>
      <c r="I39" s="110">
        <f t="shared" si="30"/>
        <v>-3.75</v>
      </c>
      <c r="J39" s="1">
        <f t="shared" si="30"/>
        <v>15.321904761904761</v>
      </c>
      <c r="K39" s="1">
        <f t="shared" si="30"/>
        <v>-2.0159999999999991</v>
      </c>
      <c r="L39" s="1">
        <f t="shared" si="30"/>
        <v>15.225904761904761</v>
      </c>
      <c r="M39" s="1">
        <f t="shared" si="30"/>
        <v>100.03879607033352</v>
      </c>
      <c r="N39" s="1" t="e">
        <f t="shared" si="30"/>
        <v>#DIV/0!</v>
      </c>
      <c r="O39" s="1" t="e">
        <f t="shared" si="31"/>
        <v>#DIV/0!</v>
      </c>
      <c r="P39" s="1" t="e">
        <f t="shared" si="31"/>
        <v>#DIV/0!</v>
      </c>
      <c r="Q39" s="1" t="e">
        <f t="shared" si="31"/>
        <v>#DIV/0!</v>
      </c>
      <c r="R39" s="1" t="e">
        <f t="shared" si="31"/>
        <v>#DIV/0!</v>
      </c>
      <c r="S39" s="1" t="e">
        <f t="shared" si="31"/>
        <v>#DIV/0!</v>
      </c>
      <c r="T39" s="1">
        <f t="shared" si="31"/>
        <v>100.66954508478821</v>
      </c>
      <c r="U39" s="1">
        <f t="shared" si="31"/>
        <v>162.11289900000006</v>
      </c>
      <c r="V39" s="1">
        <f t="shared" si="31"/>
        <v>558.24294690476211</v>
      </c>
      <c r="W39" s="1">
        <f t="shared" si="31"/>
        <v>114.3967471393874</v>
      </c>
      <c r="X39" s="1">
        <f t="shared" si="31"/>
        <v>259.9454355622857</v>
      </c>
      <c r="Y39" s="1">
        <f t="shared" si="32"/>
        <v>243.51562085714284</v>
      </c>
      <c r="Z39" s="1">
        <f t="shared" si="32"/>
        <v>113.28452537388148</v>
      </c>
      <c r="AA39" s="1">
        <f t="shared" si="32"/>
        <v>19.415499999999998</v>
      </c>
      <c r="AB39" s="1">
        <f t="shared" si="32"/>
        <v>147.55779999999999</v>
      </c>
      <c r="AC39" s="1">
        <f t="shared" si="32"/>
        <v>202.59700000000004</v>
      </c>
      <c r="AD39" s="1">
        <f t="shared" si="32"/>
        <v>112.74989049496278</v>
      </c>
      <c r="AE39" s="1"/>
      <c r="AH39" s="1"/>
    </row>
    <row r="40" spans="1:34">
      <c r="A40" s="127" t="s">
        <v>127</v>
      </c>
      <c r="C40" s="2">
        <v>43891</v>
      </c>
      <c r="D40" s="1">
        <f t="shared" si="26"/>
        <v>268.48285118181826</v>
      </c>
      <c r="E40" s="1">
        <f t="shared" si="30"/>
        <v>244.90909090909091</v>
      </c>
      <c r="F40" s="1">
        <f t="shared" si="30"/>
        <v>298.29000000000002</v>
      </c>
      <c r="G40" s="1">
        <f t="shared" si="30"/>
        <v>25.431818181818187</v>
      </c>
      <c r="H40" s="110">
        <f t="shared" si="30"/>
        <v>-0.68818181818181889</v>
      </c>
      <c r="I40" s="110">
        <f t="shared" si="30"/>
        <v>-3.75</v>
      </c>
      <c r="J40" s="1">
        <f t="shared" si="30"/>
        <v>24.743636363636366</v>
      </c>
      <c r="K40" s="1">
        <f t="shared" si="30"/>
        <v>-0.72259090909090817</v>
      </c>
      <c r="L40" s="1">
        <f t="shared" si="30"/>
        <v>24.709227272727276</v>
      </c>
      <c r="M40" s="1">
        <f t="shared" si="30"/>
        <v>162.347091148011</v>
      </c>
      <c r="N40" s="1" t="e">
        <f t="shared" si="30"/>
        <v>#DIV/0!</v>
      </c>
      <c r="O40" s="1" t="e">
        <f t="shared" si="31"/>
        <v>#DIV/0!</v>
      </c>
      <c r="P40" s="1" t="e">
        <f t="shared" si="31"/>
        <v>#DIV/0!</v>
      </c>
      <c r="Q40" s="1" t="e">
        <f t="shared" si="31"/>
        <v>#DIV/0!</v>
      </c>
      <c r="R40" s="1" t="e">
        <f t="shared" si="31"/>
        <v>#DIV/0!</v>
      </c>
      <c r="S40" s="1" t="e">
        <f t="shared" si="31"/>
        <v>#DIV/0!</v>
      </c>
      <c r="T40" s="1">
        <f t="shared" si="31"/>
        <v>162.57316927487753</v>
      </c>
      <c r="U40" s="1">
        <f t="shared" si="31"/>
        <v>250.30202304545458</v>
      </c>
      <c r="V40" s="1">
        <f t="shared" si="31"/>
        <v>667.14728381818179</v>
      </c>
      <c r="W40" s="1">
        <f t="shared" si="31"/>
        <v>177.7103927111767</v>
      </c>
      <c r="X40" s="1">
        <f t="shared" si="31"/>
        <v>278.05079756509082</v>
      </c>
      <c r="Y40" s="1">
        <f t="shared" si="32"/>
        <v>265.36352059090905</v>
      </c>
      <c r="Z40" s="1">
        <f t="shared" si="32"/>
        <v>167.09473181220881</v>
      </c>
      <c r="AA40" s="1">
        <f t="shared" si="32"/>
        <v>30.445454545454542</v>
      </c>
      <c r="AB40" s="1">
        <f t="shared" si="32"/>
        <v>231.38545454545462</v>
      </c>
      <c r="AC40" s="1">
        <f t="shared" si="32"/>
        <v>378.89454545454538</v>
      </c>
      <c r="AD40" s="1">
        <f t="shared" si="32"/>
        <v>182.08194958786288</v>
      </c>
      <c r="AE40" s="1"/>
      <c r="AH40" s="1"/>
    </row>
    <row r="41" spans="1:34">
      <c r="A41" s="127" t="s">
        <v>128</v>
      </c>
      <c r="C41" s="2">
        <v>43862</v>
      </c>
      <c r="D41" s="1">
        <f t="shared" si="26"/>
        <v>270.36023257894738</v>
      </c>
      <c r="E41" s="1">
        <f t="shared" ref="E41:N50" si="33">+AVERAGEIFS(E$184:E$1697,$B$184:$B$1697,$A41)</f>
        <v>366.26315789473682</v>
      </c>
      <c r="F41" s="1">
        <f t="shared" si="33"/>
        <v>369.13210526315788</v>
      </c>
      <c r="G41" s="1">
        <f t="shared" si="33"/>
        <v>44.517894736842102</v>
      </c>
      <c r="H41" s="110">
        <f t="shared" si="33"/>
        <v>3.5</v>
      </c>
      <c r="I41" s="110">
        <f t="shared" si="33"/>
        <v>-3.75</v>
      </c>
      <c r="J41" s="1">
        <f t="shared" si="33"/>
        <v>48.017894736842095</v>
      </c>
      <c r="K41" s="1">
        <f t="shared" si="33"/>
        <v>3.6749999999999985</v>
      </c>
      <c r="L41" s="1">
        <f t="shared" si="33"/>
        <v>48.192894736842106</v>
      </c>
      <c r="M41" s="1">
        <f t="shared" si="33"/>
        <v>316.64188394771418</v>
      </c>
      <c r="N41" s="1" t="e">
        <f t="shared" si="33"/>
        <v>#DIV/0!</v>
      </c>
      <c r="O41" s="1" t="e">
        <f t="shared" ref="O41:X50" si="34">+AVERAGEIFS(O$184:O$1697,$B$184:$B$1697,$A41)</f>
        <v>#DIV/0!</v>
      </c>
      <c r="P41" s="1" t="e">
        <f t="shared" si="34"/>
        <v>#DIV/0!</v>
      </c>
      <c r="Q41" s="1" t="e">
        <f t="shared" si="34"/>
        <v>#DIV/0!</v>
      </c>
      <c r="R41" s="1" t="e">
        <f t="shared" si="34"/>
        <v>#DIV/0!</v>
      </c>
      <c r="S41" s="1" t="e">
        <f t="shared" si="34"/>
        <v>#DIV/0!</v>
      </c>
      <c r="T41" s="1">
        <f t="shared" si="34"/>
        <v>315.49208105678116</v>
      </c>
      <c r="U41" s="1">
        <f t="shared" si="34"/>
        <v>326.06798626315799</v>
      </c>
      <c r="V41" s="1">
        <f t="shared" si="34"/>
        <v>647.28974599999981</v>
      </c>
      <c r="W41" s="1">
        <f t="shared" si="34"/>
        <v>325.44601100507771</v>
      </c>
      <c r="X41" s="1">
        <f t="shared" si="34"/>
        <v>279.40654090105272</v>
      </c>
      <c r="Y41" s="1">
        <f t="shared" ref="Y41:AD50" si="35">+AVERAGEIFS(Y$184:Y$1697,$B$184:$B$1697,$A41)</f>
        <v>269.11730999999997</v>
      </c>
      <c r="Z41" s="1">
        <f t="shared" si="35"/>
        <v>292.49602323812161</v>
      </c>
      <c r="AA41" s="1">
        <f t="shared" si="35"/>
        <v>50.542105263157907</v>
      </c>
      <c r="AB41" s="1">
        <f t="shared" si="35"/>
        <v>384.12</v>
      </c>
      <c r="AC41" s="1">
        <f t="shared" si="35"/>
        <v>428.28800000000001</v>
      </c>
      <c r="AD41" s="1">
        <f t="shared" si="35"/>
        <v>353.35113078359507</v>
      </c>
      <c r="AE41" s="1"/>
      <c r="AH41" s="1"/>
    </row>
    <row r="42" spans="1:34">
      <c r="A42" s="127" t="s">
        <v>129</v>
      </c>
      <c r="C42" s="2">
        <v>43831</v>
      </c>
      <c r="D42" s="1">
        <f t="shared" si="26"/>
        <v>263.38819685714293</v>
      </c>
      <c r="E42" s="1">
        <f t="shared" si="33"/>
        <v>371.95238095238096</v>
      </c>
      <c r="F42" s="1">
        <f t="shared" si="33"/>
        <v>363.86142857142858</v>
      </c>
      <c r="G42" s="1">
        <f t="shared" si="33"/>
        <v>43.393333333333338</v>
      </c>
      <c r="H42" s="110">
        <f t="shared" si="33"/>
        <v>3.5</v>
      </c>
      <c r="I42" s="110">
        <f t="shared" si="33"/>
        <v>-3.75</v>
      </c>
      <c r="J42" s="1">
        <f t="shared" si="33"/>
        <v>46.893333333333338</v>
      </c>
      <c r="K42" s="1">
        <f t="shared" si="33"/>
        <v>3.6749999999999985</v>
      </c>
      <c r="L42" s="1">
        <f t="shared" si="33"/>
        <v>47.068333333333335</v>
      </c>
      <c r="M42" s="1">
        <f t="shared" si="33"/>
        <v>309.25317564607968</v>
      </c>
      <c r="N42" s="1" t="e">
        <f t="shared" si="33"/>
        <v>#DIV/0!</v>
      </c>
      <c r="O42" s="1" t="e">
        <f t="shared" si="34"/>
        <v>#DIV/0!</v>
      </c>
      <c r="P42" s="1" t="e">
        <f t="shared" si="34"/>
        <v>#DIV/0!</v>
      </c>
      <c r="Q42" s="1" t="e">
        <f t="shared" si="34"/>
        <v>#DIV/0!</v>
      </c>
      <c r="R42" s="1" t="e">
        <f t="shared" si="34"/>
        <v>#DIV/0!</v>
      </c>
      <c r="S42" s="1" t="e">
        <f t="shared" si="34"/>
        <v>#DIV/0!</v>
      </c>
      <c r="T42" s="1">
        <f t="shared" si="34"/>
        <v>308.10337275514667</v>
      </c>
      <c r="U42" s="1">
        <f t="shared" si="34"/>
        <v>333.88463766666672</v>
      </c>
      <c r="V42" s="1">
        <f t="shared" si="34"/>
        <v>661.60689599999989</v>
      </c>
      <c r="W42" s="1">
        <f t="shared" si="34"/>
        <v>318.70847845249239</v>
      </c>
      <c r="X42" s="1">
        <f t="shared" si="34"/>
        <v>272.92751194399995</v>
      </c>
      <c r="Y42" s="1">
        <f t="shared" si="35"/>
        <v>279.05424899999991</v>
      </c>
      <c r="Z42" s="1">
        <f t="shared" si="35"/>
        <v>285.10731493648711</v>
      </c>
      <c r="AA42" s="1">
        <f t="shared" si="35"/>
        <v>57.523333333333348</v>
      </c>
      <c r="AB42" s="1">
        <f t="shared" si="35"/>
        <v>437.17733333333342</v>
      </c>
      <c r="AC42" s="1">
        <f t="shared" si="35"/>
        <v>459.67695238095229</v>
      </c>
      <c r="AD42" s="1">
        <f t="shared" si="35"/>
        <v>345.07577748576432</v>
      </c>
      <c r="AE42" s="1"/>
      <c r="AH42" s="1"/>
    </row>
    <row r="43" spans="1:34">
      <c r="A43" s="127" t="s">
        <v>130</v>
      </c>
      <c r="C43" s="2">
        <v>43800</v>
      </c>
      <c r="D43" s="1">
        <f t="shared" si="26"/>
        <v>255.38765171428562</v>
      </c>
      <c r="E43" s="1">
        <f t="shared" si="33"/>
        <v>375.09523809523807</v>
      </c>
      <c r="F43" s="1">
        <f t="shared" si="33"/>
        <v>364.14714285714285</v>
      </c>
      <c r="G43" s="1">
        <f t="shared" si="33"/>
        <v>41.003491268213239</v>
      </c>
      <c r="H43" s="110">
        <f t="shared" si="33"/>
        <v>-0.8552380952380948</v>
      </c>
      <c r="I43" s="110">
        <f t="shared" si="33"/>
        <v>-3.75</v>
      </c>
      <c r="J43" s="1">
        <f t="shared" si="33"/>
        <v>40.148253172975146</v>
      </c>
      <c r="K43" s="1">
        <f t="shared" si="33"/>
        <v>-0.74580952380952348</v>
      </c>
      <c r="L43" s="1">
        <f t="shared" si="33"/>
        <v>40.257681744403712</v>
      </c>
      <c r="M43" s="1">
        <f t="shared" si="33"/>
        <v>264.50513629700214</v>
      </c>
      <c r="N43" s="1" t="e">
        <f t="shared" si="33"/>
        <v>#DIV/0!</v>
      </c>
      <c r="O43" s="1" t="e">
        <f t="shared" si="34"/>
        <v>#DIV/0!</v>
      </c>
      <c r="P43" s="1" t="e">
        <f t="shared" si="34"/>
        <v>#DIV/0!</v>
      </c>
      <c r="Q43" s="1" t="e">
        <f t="shared" si="34"/>
        <v>#DIV/0!</v>
      </c>
      <c r="R43" s="1" t="e">
        <f t="shared" si="34"/>
        <v>#DIV/0!</v>
      </c>
      <c r="S43" s="1" t="e">
        <f t="shared" si="34"/>
        <v>#DIV/0!</v>
      </c>
      <c r="T43" s="1">
        <f t="shared" si="34"/>
        <v>263.7861575096922</v>
      </c>
      <c r="U43" s="1">
        <f t="shared" si="34"/>
        <v>341.07906300000008</v>
      </c>
      <c r="V43" s="1">
        <f t="shared" si="34"/>
        <v>664.18908285714292</v>
      </c>
      <c r="W43" s="1">
        <f t="shared" si="34"/>
        <v>275.79824527011567</v>
      </c>
      <c r="X43" s="1">
        <f t="shared" si="34"/>
        <v>265.19888606171429</v>
      </c>
      <c r="Y43" s="1">
        <f t="shared" si="35"/>
        <v>267.33184565521168</v>
      </c>
      <c r="Z43" s="1">
        <f t="shared" si="35"/>
        <v>269.40533027735381</v>
      </c>
      <c r="AA43" s="1">
        <f t="shared" si="35"/>
        <v>59.524285714285725</v>
      </c>
      <c r="AB43" s="1">
        <f t="shared" si="35"/>
        <v>452.38457142857146</v>
      </c>
      <c r="AC43" s="1">
        <f t="shared" si="35"/>
        <v>432.6028571428572</v>
      </c>
      <c r="AD43" s="1">
        <f t="shared" si="35"/>
        <v>295.44049641085525</v>
      </c>
      <c r="AE43" s="1"/>
      <c r="AH43" s="1"/>
    </row>
    <row r="44" spans="1:34">
      <c r="A44" s="127" t="s">
        <v>131</v>
      </c>
      <c r="C44" s="2">
        <v>43770</v>
      </c>
      <c r="D44" s="1">
        <f t="shared" si="26"/>
        <v>328.43488642105257</v>
      </c>
      <c r="E44" s="1">
        <f t="shared" si="33"/>
        <v>357.84210526315792</v>
      </c>
      <c r="F44" s="1">
        <f t="shared" si="33"/>
        <v>351.71105263157898</v>
      </c>
      <c r="G44" s="1">
        <f t="shared" si="33"/>
        <v>37.304210526315785</v>
      </c>
      <c r="H44" s="110">
        <f t="shared" si="33"/>
        <v>-0.68999999999999972</v>
      </c>
      <c r="I44" s="110">
        <f t="shared" si="33"/>
        <v>-3.75</v>
      </c>
      <c r="J44" s="1">
        <f t="shared" si="33"/>
        <v>36.61421052631578</v>
      </c>
      <c r="K44" s="1">
        <f t="shared" si="33"/>
        <v>-0.65549999999999997</v>
      </c>
      <c r="L44" s="1">
        <f t="shared" si="33"/>
        <v>36.648710526315789</v>
      </c>
      <c r="M44" s="1">
        <f t="shared" si="33"/>
        <v>240.79310464070818</v>
      </c>
      <c r="N44" s="1" t="e">
        <f t="shared" si="33"/>
        <v>#DIV/0!</v>
      </c>
      <c r="O44" s="1" t="e">
        <f t="shared" si="34"/>
        <v>#DIV/0!</v>
      </c>
      <c r="P44" s="1">
        <f t="shared" si="34"/>
        <v>0.89126984126984132</v>
      </c>
      <c r="Q44" s="1">
        <f t="shared" si="34"/>
        <v>0.87566269841269839</v>
      </c>
      <c r="R44" s="1">
        <f t="shared" si="34"/>
        <v>1.2483476203587303</v>
      </c>
      <c r="S44" s="1" t="e">
        <f t="shared" si="34"/>
        <v>#DIV/0!</v>
      </c>
      <c r="T44" s="1">
        <f t="shared" si="34"/>
        <v>240.56642921363854</v>
      </c>
      <c r="U44" s="1">
        <f t="shared" si="34"/>
        <v>334.58278921052641</v>
      </c>
      <c r="V44" s="1">
        <f t="shared" si="34"/>
        <v>653.71209099999987</v>
      </c>
      <c r="W44" s="1">
        <f t="shared" si="34"/>
        <v>252.9607990672294</v>
      </c>
      <c r="X44" s="1">
        <f t="shared" si="34"/>
        <v>340.74833681052621</v>
      </c>
      <c r="Y44" s="1">
        <f t="shared" si="35"/>
        <v>269.5163957136233</v>
      </c>
      <c r="Z44" s="1">
        <f t="shared" si="35"/>
        <v>245.09993775503148</v>
      </c>
      <c r="AA44" s="1">
        <f t="shared" si="35"/>
        <v>56.963157894736838</v>
      </c>
      <c r="AB44" s="1">
        <f t="shared" si="35"/>
        <v>432.92000000000007</v>
      </c>
      <c r="AC44" s="1">
        <f t="shared" si="35"/>
        <v>412.24399999999997</v>
      </c>
      <c r="AD44" s="1">
        <f t="shared" si="35"/>
        <v>269.43440071927517</v>
      </c>
      <c r="AE44" s="1"/>
      <c r="AH44" s="1"/>
    </row>
    <row r="45" spans="1:34">
      <c r="A45" s="127" t="s">
        <v>132</v>
      </c>
      <c r="C45" s="2">
        <v>43739</v>
      </c>
      <c r="D45" s="1">
        <f t="shared" si="26"/>
        <v>370.74674739130421</v>
      </c>
      <c r="E45" s="1">
        <f t="shared" si="33"/>
        <v>377.86956521739131</v>
      </c>
      <c r="F45" s="1">
        <f t="shared" si="33"/>
        <v>389.72478260869576</v>
      </c>
      <c r="G45" s="1">
        <f t="shared" si="33"/>
        <v>43.02260869565216</v>
      </c>
      <c r="H45" s="110">
        <f t="shared" si="33"/>
        <v>-0.68999999999999961</v>
      </c>
      <c r="I45" s="110">
        <f t="shared" si="33"/>
        <v>-3.75</v>
      </c>
      <c r="J45" s="1">
        <f t="shared" si="33"/>
        <v>42.332608695652176</v>
      </c>
      <c r="K45" s="1">
        <f t="shared" si="33"/>
        <v>-0.65549999999999997</v>
      </c>
      <c r="L45" s="1">
        <f t="shared" si="33"/>
        <v>42.367108695652178</v>
      </c>
      <c r="M45" s="1">
        <f t="shared" si="33"/>
        <v>278.36470890704447</v>
      </c>
      <c r="N45" s="1" t="e">
        <f t="shared" si="33"/>
        <v>#DIV/0!</v>
      </c>
      <c r="O45" s="1" t="e">
        <f t="shared" si="34"/>
        <v>#DIV/0!</v>
      </c>
      <c r="P45" s="1">
        <f t="shared" si="34"/>
        <v>1.0243478260869563</v>
      </c>
      <c r="Q45" s="1">
        <f t="shared" si="34"/>
        <v>1.0087406832298136</v>
      </c>
      <c r="R45" s="1">
        <f t="shared" si="34"/>
        <v>1.343515594118013</v>
      </c>
      <c r="S45" s="1" t="e">
        <f t="shared" si="34"/>
        <v>#DIV/0!</v>
      </c>
      <c r="T45" s="1">
        <f t="shared" si="34"/>
        <v>278.13803347997492</v>
      </c>
      <c r="U45" s="1">
        <f t="shared" si="34"/>
        <v>348.21478786956521</v>
      </c>
      <c r="V45" s="1">
        <f t="shared" si="34"/>
        <v>645.13055004347814</v>
      </c>
      <c r="W45" s="1">
        <f t="shared" si="34"/>
        <v>289.1478089768799</v>
      </c>
      <c r="X45" s="1">
        <f t="shared" si="34"/>
        <v>377.33195865495645</v>
      </c>
      <c r="Y45" s="1">
        <f t="shared" si="35"/>
        <v>274.09642799999989</v>
      </c>
      <c r="Z45" s="1">
        <f t="shared" si="35"/>
        <v>282.67154202136771</v>
      </c>
      <c r="AA45" s="1">
        <f t="shared" si="35"/>
        <v>54.000869565217393</v>
      </c>
      <c r="AB45" s="1">
        <f t="shared" si="35"/>
        <v>410.40660869565221</v>
      </c>
      <c r="AC45" s="1">
        <f t="shared" si="35"/>
        <v>428.54747826086953</v>
      </c>
      <c r="AD45" s="1">
        <f t="shared" si="35"/>
        <v>311.51459749757186</v>
      </c>
      <c r="AE45" s="1"/>
    </row>
    <row r="46" spans="1:34">
      <c r="A46" s="127" t="s">
        <v>133</v>
      </c>
      <c r="C46" s="2">
        <v>43709</v>
      </c>
      <c r="D46" s="1">
        <f t="shared" si="26"/>
        <v>388.34458404761898</v>
      </c>
      <c r="E46" s="1">
        <f t="shared" si="33"/>
        <v>441.02380952380952</v>
      </c>
      <c r="F46" s="1">
        <f t="shared" si="33"/>
        <v>461.9328571428573</v>
      </c>
      <c r="G46" s="1">
        <f t="shared" si="33"/>
        <v>50.121666666666684</v>
      </c>
      <c r="H46" s="110">
        <f t="shared" si="33"/>
        <v>-0.68999999999999972</v>
      </c>
      <c r="I46" s="110">
        <f t="shared" si="33"/>
        <v>-3.75</v>
      </c>
      <c r="J46" s="1">
        <f t="shared" si="33"/>
        <v>49.431666666666672</v>
      </c>
      <c r="K46" s="1">
        <f t="shared" si="33"/>
        <v>-0.65549999999999997</v>
      </c>
      <c r="L46" s="1">
        <f t="shared" si="33"/>
        <v>49.466166666666659</v>
      </c>
      <c r="M46" s="1">
        <f t="shared" si="33"/>
        <v>325.00766535260618</v>
      </c>
      <c r="N46" s="1">
        <f t="shared" si="33"/>
        <v>0.88833700000000015</v>
      </c>
      <c r="O46" s="1">
        <f t="shared" si="34"/>
        <v>0.99493744000000073</v>
      </c>
      <c r="P46" s="1">
        <f t="shared" si="34"/>
        <v>1.193373015873016</v>
      </c>
      <c r="Q46" s="1">
        <f t="shared" si="34"/>
        <v>1.1777658730158731</v>
      </c>
      <c r="R46" s="1">
        <f t="shared" si="34"/>
        <v>1.4072868021916096</v>
      </c>
      <c r="S46" s="1">
        <f t="shared" si="34"/>
        <v>0.18282843301587282</v>
      </c>
      <c r="T46" s="1">
        <f t="shared" si="34"/>
        <v>324.78098992553663</v>
      </c>
      <c r="U46" s="1">
        <f t="shared" si="34"/>
        <v>372.06666683333333</v>
      </c>
      <c r="V46" s="1">
        <f t="shared" si="34"/>
        <v>650.90670300000011</v>
      </c>
      <c r="W46" s="1">
        <f t="shared" si="34"/>
        <v>334.56476131777049</v>
      </c>
      <c r="X46" s="1">
        <f t="shared" si="34"/>
        <v>394.64607490247607</v>
      </c>
      <c r="Y46" s="1">
        <f t="shared" si="35"/>
        <v>269.78587799999997</v>
      </c>
      <c r="Z46" s="1">
        <f t="shared" si="35"/>
        <v>329.31449846692942</v>
      </c>
      <c r="AA46" s="1">
        <f t="shared" si="35"/>
        <v>56.927142857142861</v>
      </c>
      <c r="AB46" s="1">
        <f t="shared" si="35"/>
        <v>432.64628571428574</v>
      </c>
      <c r="AC46" s="1">
        <f t="shared" si="35"/>
        <v>418.08685714285701</v>
      </c>
      <c r="AD46" s="1">
        <f t="shared" si="35"/>
        <v>363.75470871660093</v>
      </c>
      <c r="AE46" s="1"/>
    </row>
    <row r="47" spans="1:34">
      <c r="A47" s="127" t="s">
        <v>134</v>
      </c>
      <c r="B47" s="127"/>
      <c r="C47" s="2">
        <v>43678</v>
      </c>
      <c r="D47" s="1">
        <f t="shared" si="26"/>
        <v>353.72969800000016</v>
      </c>
      <c r="E47" s="1">
        <f t="shared" si="33"/>
        <v>343.90909090909093</v>
      </c>
      <c r="F47" s="1">
        <f t="shared" si="33"/>
        <v>357.17636363636365</v>
      </c>
      <c r="G47" s="1">
        <f t="shared" si="33"/>
        <v>45.339090909090913</v>
      </c>
      <c r="H47" s="110">
        <f t="shared" si="33"/>
        <v>-0.96818181818181792</v>
      </c>
      <c r="I47" s="110">
        <f t="shared" si="33"/>
        <v>-3.75</v>
      </c>
      <c r="J47" s="1">
        <f t="shared" si="33"/>
        <v>44.370909090909095</v>
      </c>
      <c r="K47" s="1">
        <f t="shared" si="33"/>
        <v>-0.9197727272727273</v>
      </c>
      <c r="L47" s="1">
        <f t="shared" si="33"/>
        <v>44.419318181818177</v>
      </c>
      <c r="M47" s="1">
        <f t="shared" si="33"/>
        <v>291.84834547843752</v>
      </c>
      <c r="N47" s="1">
        <f t="shared" si="33"/>
        <v>0.86611399999999972</v>
      </c>
      <c r="O47" s="1">
        <f t="shared" si="34"/>
        <v>0.9700476800000003</v>
      </c>
      <c r="P47" s="1">
        <f t="shared" si="34"/>
        <v>1.0795021645021647</v>
      </c>
      <c r="Q47" s="1">
        <f t="shared" si="34"/>
        <v>1.0576028138528137</v>
      </c>
      <c r="R47" s="1">
        <f t="shared" si="34"/>
        <v>1.2818490484666674</v>
      </c>
      <c r="S47" s="1">
        <f t="shared" si="34"/>
        <v>8.7555133852813674E-2</v>
      </c>
      <c r="T47" s="1">
        <f t="shared" si="34"/>
        <v>291.53028312029625</v>
      </c>
      <c r="U47" s="1">
        <f t="shared" si="34"/>
        <v>310.26263036363628</v>
      </c>
      <c r="V47" s="1">
        <f t="shared" si="34"/>
        <v>649.28134999999975</v>
      </c>
      <c r="W47" s="1">
        <f t="shared" si="34"/>
        <v>302.26281512668737</v>
      </c>
      <c r="X47" s="1">
        <f t="shared" si="34"/>
        <v>360.82293764800005</v>
      </c>
      <c r="Y47" s="1">
        <f t="shared" si="35"/>
        <v>263.16130006565987</v>
      </c>
      <c r="Z47" s="1">
        <f t="shared" si="35"/>
        <v>297.89153028312029</v>
      </c>
      <c r="AA47" s="1">
        <f t="shared" si="35"/>
        <v>55.456818181818178</v>
      </c>
      <c r="AB47" s="1">
        <f t="shared" si="35"/>
        <v>421.47181818181804</v>
      </c>
      <c r="AC47" s="1">
        <f t="shared" si="35"/>
        <v>437.42490909090918</v>
      </c>
      <c r="AD47" s="1">
        <f t="shared" si="35"/>
        <v>326.51391709473188</v>
      </c>
      <c r="AE47" s="1"/>
    </row>
    <row r="48" spans="1:34">
      <c r="A48" s="127" t="s">
        <v>135</v>
      </c>
      <c r="B48" s="127"/>
      <c r="C48" s="2">
        <v>43647</v>
      </c>
      <c r="D48" s="1">
        <f t="shared" si="26"/>
        <v>352.31498673913035</v>
      </c>
      <c r="E48" s="1">
        <f t="shared" si="33"/>
        <v>419.3478260869565</v>
      </c>
      <c r="F48" s="1">
        <f t="shared" si="33"/>
        <v>423.18130434782626</v>
      </c>
      <c r="G48" s="1">
        <f t="shared" si="33"/>
        <v>59.262173913043476</v>
      </c>
      <c r="H48" s="110">
        <f t="shared" si="33"/>
        <v>-3.6152173913043479</v>
      </c>
      <c r="I48" s="110">
        <f t="shared" si="33"/>
        <v>-3.6152173913043479</v>
      </c>
      <c r="J48" s="1">
        <f t="shared" si="33"/>
        <v>55.646956521739135</v>
      </c>
      <c r="K48" s="1">
        <f t="shared" si="33"/>
        <v>-3.4344565217391305</v>
      </c>
      <c r="L48" s="1">
        <f t="shared" si="33"/>
        <v>55.827717391304361</v>
      </c>
      <c r="M48" s="1">
        <f t="shared" si="33"/>
        <v>366.80497628977884</v>
      </c>
      <c r="N48" s="1">
        <f t="shared" si="33"/>
        <v>0.78767300000000007</v>
      </c>
      <c r="O48" s="1">
        <f t="shared" si="34"/>
        <v>0.88219375999999994</v>
      </c>
      <c r="P48" s="1">
        <f t="shared" si="34"/>
        <v>1.4110041407867495</v>
      </c>
      <c r="Q48" s="1">
        <f t="shared" si="34"/>
        <v>1.3292313664596276</v>
      </c>
      <c r="R48" s="1">
        <f t="shared" si="34"/>
        <v>1.2767224043260876</v>
      </c>
      <c r="S48" s="1">
        <f t="shared" si="34"/>
        <v>0.44703760645962731</v>
      </c>
      <c r="T48" s="1">
        <f t="shared" si="34"/>
        <v>365.61732274467232</v>
      </c>
      <c r="U48" s="1">
        <f t="shared" si="34"/>
        <v>357.64048873913043</v>
      </c>
      <c r="V48" s="1">
        <f t="shared" si="34"/>
        <v>672.51628200000039</v>
      </c>
      <c r="W48" s="1">
        <f t="shared" si="34"/>
        <v>374.82429152233209</v>
      </c>
      <c r="X48" s="1">
        <f t="shared" si="34"/>
        <v>359.99981782539146</v>
      </c>
      <c r="Y48" s="1">
        <f t="shared" si="35"/>
        <v>279.79859487852906</v>
      </c>
      <c r="Z48" s="1">
        <f t="shared" si="35"/>
        <v>389.37039364680334</v>
      </c>
      <c r="AA48" s="1">
        <f t="shared" si="35"/>
        <v>57.642173913043479</v>
      </c>
      <c r="AB48" s="1">
        <f t="shared" si="35"/>
        <v>438.08052173913046</v>
      </c>
      <c r="AC48" s="1">
        <f t="shared" si="35"/>
        <v>419.9495652173913</v>
      </c>
      <c r="AD48" s="1">
        <f t="shared" si="35"/>
        <v>409.49140147403301</v>
      </c>
      <c r="AE48" s="1"/>
    </row>
    <row r="49" spans="1:31">
      <c r="A49" s="127" t="s">
        <v>136</v>
      </c>
      <c r="B49" s="127"/>
      <c r="C49" s="2">
        <v>43617</v>
      </c>
      <c r="D49" s="1">
        <f t="shared" si="26"/>
        <v>338.95366789999997</v>
      </c>
      <c r="E49" s="1">
        <f t="shared" si="33"/>
        <v>387.2</v>
      </c>
      <c r="F49" s="1">
        <f t="shared" si="33"/>
        <v>394.11500000000001</v>
      </c>
      <c r="G49" s="1">
        <f t="shared" si="33"/>
        <v>55.780500000000004</v>
      </c>
      <c r="H49" s="110">
        <f t="shared" si="33"/>
        <v>-2.2000000000000002</v>
      </c>
      <c r="I49" s="110">
        <f t="shared" si="33"/>
        <v>-2.2000000000000002</v>
      </c>
      <c r="J49" s="1">
        <f t="shared" si="33"/>
        <v>53.580499999999994</v>
      </c>
      <c r="K49" s="1">
        <f t="shared" si="33"/>
        <v>-2.0900000000000007</v>
      </c>
      <c r="L49" s="1">
        <f t="shared" si="33"/>
        <v>53.690500000000007</v>
      </c>
      <c r="M49" s="1">
        <f t="shared" si="33"/>
        <v>352.76281208935609</v>
      </c>
      <c r="N49" s="1">
        <f t="shared" si="33"/>
        <v>0.8361829999999999</v>
      </c>
      <c r="O49" s="1">
        <f t="shared" si="34"/>
        <v>0.93652496000000007</v>
      </c>
      <c r="P49" s="1">
        <f t="shared" si="34"/>
        <v>1.3281071428571427</v>
      </c>
      <c r="Q49" s="1">
        <f t="shared" si="34"/>
        <v>1.278345238095238</v>
      </c>
      <c r="R49" s="1">
        <f t="shared" si="34"/>
        <v>1.2283035298661906</v>
      </c>
      <c r="S49" s="1">
        <f t="shared" si="34"/>
        <v>0.34182027809523802</v>
      </c>
      <c r="T49" s="1">
        <f t="shared" si="34"/>
        <v>352.04007884362676</v>
      </c>
      <c r="U49" s="1">
        <f t="shared" si="34"/>
        <v>332.81695947500003</v>
      </c>
      <c r="V49" s="1">
        <f t="shared" si="34"/>
        <v>710.23633099999995</v>
      </c>
      <c r="W49" s="1">
        <f t="shared" si="34"/>
        <v>362.78596640831796</v>
      </c>
      <c r="X49" s="1">
        <f t="shared" si="34"/>
        <v>347.86445181440007</v>
      </c>
      <c r="Y49" s="1">
        <f t="shared" si="35"/>
        <v>292.98681549573212</v>
      </c>
      <c r="Z49" s="1">
        <f t="shared" si="35"/>
        <v>366.49474375821291</v>
      </c>
      <c r="AA49" s="1">
        <f t="shared" si="35"/>
        <v>54.457999999999991</v>
      </c>
      <c r="AB49" s="1">
        <f t="shared" si="35"/>
        <v>413.88079999999991</v>
      </c>
      <c r="AC49" s="1">
        <f t="shared" si="35"/>
        <v>456.64979999999997</v>
      </c>
      <c r="AD49" s="1">
        <f t="shared" si="35"/>
        <v>394.28488830486202</v>
      </c>
      <c r="AE49" s="1"/>
    </row>
    <row r="50" spans="1:31">
      <c r="A50" s="127" t="s">
        <v>137</v>
      </c>
      <c r="B50" s="127"/>
      <c r="C50" s="2">
        <v>43586</v>
      </c>
      <c r="D50" s="1">
        <f t="shared" si="26"/>
        <v>394.22135000000003</v>
      </c>
      <c r="E50" s="1">
        <f t="shared" si="33"/>
        <v>429.45652173913044</v>
      </c>
      <c r="F50" s="1">
        <f t="shared" si="33"/>
        <v>441.98565217391319</v>
      </c>
      <c r="G50" s="1">
        <f t="shared" si="33"/>
        <v>61.568913043478254</v>
      </c>
      <c r="H50" s="110">
        <f t="shared" si="33"/>
        <v>-2.2000000000000006</v>
      </c>
      <c r="I50" s="110">
        <f t="shared" si="33"/>
        <v>-2.2000000000000006</v>
      </c>
      <c r="J50" s="1">
        <f t="shared" si="33"/>
        <v>59.368913043478265</v>
      </c>
      <c r="K50" s="1">
        <f t="shared" si="33"/>
        <v>-2.0900000000000007</v>
      </c>
      <c r="L50" s="1">
        <f t="shared" si="33"/>
        <v>59.478913043478265</v>
      </c>
      <c r="M50" s="1">
        <f t="shared" si="33"/>
        <v>390.79443523967313</v>
      </c>
      <c r="N50" s="1" t="e">
        <f t="shared" si="33"/>
        <v>#DIV/0!</v>
      </c>
      <c r="O50" s="1" t="e">
        <f t="shared" si="34"/>
        <v>#DIV/0!</v>
      </c>
      <c r="P50" s="1">
        <f t="shared" si="34"/>
        <v>1.4659265010351965</v>
      </c>
      <c r="Q50" s="1">
        <f t="shared" si="34"/>
        <v>1.4161645962732918</v>
      </c>
      <c r="R50" s="1">
        <f t="shared" si="34"/>
        <v>1.4285830826190478</v>
      </c>
      <c r="S50" s="1">
        <f t="shared" si="34"/>
        <v>1.4161645962732918</v>
      </c>
      <c r="T50" s="1">
        <f t="shared" si="34"/>
        <v>390.07170199394386</v>
      </c>
      <c r="U50" s="1">
        <f t="shared" si="34"/>
        <v>372.64351036956521</v>
      </c>
      <c r="V50" s="1">
        <f t="shared" si="34"/>
        <v>670.61100995652214</v>
      </c>
      <c r="W50" s="1">
        <f t="shared" si="34"/>
        <v>398.48788123282122</v>
      </c>
      <c r="X50" s="1">
        <f t="shared" si="34"/>
        <v>400.85470183895654</v>
      </c>
      <c r="Y50" s="1">
        <f t="shared" si="35"/>
        <v>270.21636244254756</v>
      </c>
      <c r="Z50" s="1">
        <f t="shared" si="35"/>
        <v>404.52636690853006</v>
      </c>
      <c r="AA50" s="1">
        <f t="shared" si="35"/>
        <v>61.237826086956524</v>
      </c>
      <c r="AB50" s="1">
        <f t="shared" si="35"/>
        <v>465.4074782608696</v>
      </c>
      <c r="AC50" s="1">
        <f t="shared" si="35"/>
        <v>485.16417391304338</v>
      </c>
      <c r="AD50" s="1">
        <f t="shared" si="35"/>
        <v>436.8803062332172</v>
      </c>
      <c r="AE50" s="1"/>
    </row>
    <row r="51" spans="1:31">
      <c r="A51" s="127" t="s">
        <v>138</v>
      </c>
      <c r="B51" s="127"/>
      <c r="C51" s="2">
        <v>43556</v>
      </c>
      <c r="D51" s="1">
        <f t="shared" si="26"/>
        <v>386.52106290909092</v>
      </c>
      <c r="E51" s="1">
        <f t="shared" ref="E51:N65" si="36">+AVERAGEIFS(E$184:E$1697,$B$184:$B$1697,$A51)</f>
        <v>450.97727272727275</v>
      </c>
      <c r="F51" s="1">
        <f t="shared" si="36"/>
        <v>462.8127272727275</v>
      </c>
      <c r="G51" s="1">
        <f t="shared" si="36"/>
        <v>66.029999999999987</v>
      </c>
      <c r="H51" s="110">
        <f t="shared" si="36"/>
        <v>-2.2000000000000006</v>
      </c>
      <c r="I51" s="110">
        <f t="shared" si="36"/>
        <v>-2.2000000000000006</v>
      </c>
      <c r="J51" s="1">
        <f t="shared" si="36"/>
        <v>63.83</v>
      </c>
      <c r="K51" s="1">
        <f t="shared" si="36"/>
        <v>-2.0900000000000007</v>
      </c>
      <c r="L51" s="1">
        <f t="shared" si="36"/>
        <v>63.939999999999991</v>
      </c>
      <c r="M51" s="1">
        <f t="shared" si="36"/>
        <v>420.10512483574252</v>
      </c>
      <c r="N51" s="1" t="e">
        <f t="shared" si="36"/>
        <v>#DIV/0!</v>
      </c>
      <c r="O51" s="1" t="e">
        <f t="shared" ref="O51:X65" si="37">+AVERAGEIFS(O$184:O$1697,$B$184:$B$1697,$A51)</f>
        <v>#DIV/0!</v>
      </c>
      <c r="P51" s="1">
        <f t="shared" si="37"/>
        <v>1.5721428571428568</v>
      </c>
      <c r="Q51" s="1">
        <f t="shared" si="37"/>
        <v>1.5223809523809522</v>
      </c>
      <c r="R51" s="1">
        <f t="shared" si="37"/>
        <v>1.4006787089229435</v>
      </c>
      <c r="S51" s="1">
        <f t="shared" si="37"/>
        <v>1.5223809523809522</v>
      </c>
      <c r="T51" s="1">
        <f t="shared" si="37"/>
        <v>419.38239159001301</v>
      </c>
      <c r="U51" s="1">
        <f t="shared" si="37"/>
        <v>383.72373295454548</v>
      </c>
      <c r="V51" s="1">
        <f t="shared" si="37"/>
        <v>638.50265500000012</v>
      </c>
      <c r="W51" s="1">
        <f t="shared" si="37"/>
        <v>425.95599949231269</v>
      </c>
      <c r="X51" s="1">
        <f t="shared" si="37"/>
        <v>392.56862111927262</v>
      </c>
      <c r="Y51" s="1">
        <f t="shared" ref="Y51:AD65" si="38">+AVERAGEIFS(Y$184:Y$1697,$B$184:$B$1697,$A51)</f>
        <v>261.61863427445837</v>
      </c>
      <c r="Z51" s="1">
        <f t="shared" si="38"/>
        <v>433.83705650459922</v>
      </c>
      <c r="AA51" s="1">
        <f t="shared" si="38"/>
        <v>63.705454545454536</v>
      </c>
      <c r="AB51" s="1">
        <f t="shared" si="38"/>
        <v>484.16145454545455</v>
      </c>
      <c r="AC51" s="1">
        <f t="shared" si="38"/>
        <v>447.38090909090903</v>
      </c>
      <c r="AD51" s="1">
        <f t="shared" si="38"/>
        <v>469.70827858081464</v>
      </c>
      <c r="AE51" s="1"/>
    </row>
    <row r="52" spans="1:31">
      <c r="A52" s="127" t="s">
        <v>139</v>
      </c>
      <c r="B52" s="127"/>
      <c r="C52" s="2">
        <v>43525</v>
      </c>
      <c r="D52" s="1">
        <f t="shared" ref="D52:D83" si="39">+AVERAGEIFS(D$94:D$1697,$B$94:$B$1697,$A52)</f>
        <v>371.56491000000005</v>
      </c>
      <c r="E52" s="1">
        <f t="shared" si="36"/>
        <v>437.52380952380952</v>
      </c>
      <c r="F52" s="1">
        <f t="shared" si="36"/>
        <v>448.12333333333345</v>
      </c>
      <c r="G52" s="1">
        <f t="shared" si="36"/>
        <v>63.990952380952365</v>
      </c>
      <c r="H52" s="110">
        <f t="shared" si="36"/>
        <v>-2.2000000000000006</v>
      </c>
      <c r="I52" s="110">
        <f t="shared" si="36"/>
        <v>-2.2000000000000006</v>
      </c>
      <c r="J52" s="1">
        <f t="shared" si="36"/>
        <v>61.790952380952376</v>
      </c>
      <c r="K52" s="1">
        <f t="shared" si="36"/>
        <v>-2.0900000000000007</v>
      </c>
      <c r="L52" s="1">
        <f t="shared" si="36"/>
        <v>61.900952380952383</v>
      </c>
      <c r="M52" s="1">
        <f t="shared" si="36"/>
        <v>406.70796570927968</v>
      </c>
      <c r="N52" s="1" t="e">
        <f t="shared" si="36"/>
        <v>#DIV/0!</v>
      </c>
      <c r="O52" s="1" t="e">
        <f t="shared" si="37"/>
        <v>#DIV/0!</v>
      </c>
      <c r="P52" s="1">
        <f t="shared" si="37"/>
        <v>1.52359410430839</v>
      </c>
      <c r="Q52" s="1">
        <f t="shared" si="37"/>
        <v>1.4738321995464854</v>
      </c>
      <c r="R52" s="1">
        <f t="shared" si="37"/>
        <v>1.3464804595714293</v>
      </c>
      <c r="S52" s="1">
        <f t="shared" si="37"/>
        <v>1.4738321995464854</v>
      </c>
      <c r="T52" s="1">
        <f t="shared" si="37"/>
        <v>405.98523246355046</v>
      </c>
      <c r="U52" s="1">
        <f t="shared" si="37"/>
        <v>380.52839716666659</v>
      </c>
      <c r="V52" s="1">
        <f t="shared" si="37"/>
        <v>613.83016261904754</v>
      </c>
      <c r="W52" s="1">
        <f t="shared" si="37"/>
        <v>412.22058036821528</v>
      </c>
      <c r="X52" s="1">
        <f t="shared" si="37"/>
        <v>377.37927606285712</v>
      </c>
      <c r="Y52" s="1">
        <f t="shared" si="38"/>
        <v>253.52115561391989</v>
      </c>
      <c r="Z52" s="1">
        <f t="shared" si="38"/>
        <v>420.43989737813649</v>
      </c>
      <c r="AA52" s="1">
        <f t="shared" si="38"/>
        <v>57.994761904761909</v>
      </c>
      <c r="AB52" s="1">
        <f t="shared" si="38"/>
        <v>440.76019047619036</v>
      </c>
      <c r="AC52" s="1">
        <f t="shared" si="38"/>
        <v>418.85047619047629</v>
      </c>
      <c r="AD52" s="1">
        <f t="shared" si="38"/>
        <v>454.70346035917646</v>
      </c>
      <c r="AE52" s="1"/>
    </row>
    <row r="53" spans="1:31">
      <c r="A53" s="127" t="s">
        <v>140</v>
      </c>
      <c r="B53" s="127"/>
      <c r="C53" s="2">
        <v>43497</v>
      </c>
      <c r="D53" s="1">
        <f t="shared" si="39"/>
        <v>342.18102329999994</v>
      </c>
      <c r="E53" s="1">
        <f t="shared" si="36"/>
        <v>432.375</v>
      </c>
      <c r="F53" s="1">
        <f t="shared" si="36"/>
        <v>445.14000000000004</v>
      </c>
      <c r="G53" s="1">
        <f t="shared" si="36"/>
        <v>63.662499999999987</v>
      </c>
      <c r="H53" s="110">
        <f t="shared" si="36"/>
        <v>-2.2000000000000002</v>
      </c>
      <c r="I53" s="110">
        <f t="shared" si="36"/>
        <v>-2.2000000000000002</v>
      </c>
      <c r="J53" s="1">
        <f t="shared" si="36"/>
        <v>61.462499999999991</v>
      </c>
      <c r="K53" s="1">
        <f t="shared" si="36"/>
        <v>-2.0900000000000007</v>
      </c>
      <c r="L53" s="1">
        <f t="shared" si="36"/>
        <v>61.572499999999991</v>
      </c>
      <c r="M53" s="1">
        <f t="shared" si="36"/>
        <v>404.5499342969776</v>
      </c>
      <c r="N53" s="1" t="e">
        <f t="shared" si="36"/>
        <v>#DIV/0!</v>
      </c>
      <c r="O53" s="1" t="e">
        <f t="shared" si="37"/>
        <v>#DIV/0!</v>
      </c>
      <c r="P53" s="1">
        <f t="shared" si="37"/>
        <v>1.5157738095238094</v>
      </c>
      <c r="Q53" s="1">
        <f t="shared" si="37"/>
        <v>1.4660119047619047</v>
      </c>
      <c r="R53" s="1">
        <f t="shared" si="37"/>
        <v>1.2399988511014288</v>
      </c>
      <c r="S53" s="1">
        <f t="shared" si="37"/>
        <v>1.4660119047619047</v>
      </c>
      <c r="T53" s="1">
        <f t="shared" si="37"/>
        <v>403.82720105124838</v>
      </c>
      <c r="U53" s="1">
        <f t="shared" si="37"/>
        <v>366.92581152499997</v>
      </c>
      <c r="V53" s="1">
        <f t="shared" si="37"/>
        <v>612.5965379999999</v>
      </c>
      <c r="W53" s="1">
        <f t="shared" si="37"/>
        <v>410.09028115971097</v>
      </c>
      <c r="X53" s="1">
        <f t="shared" si="37"/>
        <v>348.67099565279995</v>
      </c>
      <c r="Y53" s="1">
        <f t="shared" si="38"/>
        <v>232.34714379514116</v>
      </c>
      <c r="Z53" s="1">
        <f t="shared" si="38"/>
        <v>418.28186596583447</v>
      </c>
      <c r="AA53" s="1">
        <f t="shared" si="38"/>
        <v>54.839500000000001</v>
      </c>
      <c r="AB53" s="1">
        <f t="shared" si="38"/>
        <v>416.78019999999998</v>
      </c>
      <c r="AC53" s="1">
        <f t="shared" si="38"/>
        <v>398.94300000000004</v>
      </c>
      <c r="AD53" s="1">
        <f t="shared" si="38"/>
        <v>452.28646517739816</v>
      </c>
      <c r="AE53" s="1"/>
    </row>
    <row r="54" spans="1:31">
      <c r="A54" s="127" t="s">
        <v>141</v>
      </c>
      <c r="B54" s="127"/>
      <c r="C54" s="2">
        <v>43466</v>
      </c>
      <c r="D54" s="1">
        <f t="shared" si="39"/>
        <v>327.67415695454548</v>
      </c>
      <c r="E54" s="1">
        <f t="shared" si="36"/>
        <v>373.75681818181806</v>
      </c>
      <c r="F54" s="1">
        <f t="shared" si="36"/>
        <v>400.15363636363639</v>
      </c>
      <c r="G54" s="1">
        <f t="shared" si="36"/>
        <v>55.895681818181814</v>
      </c>
      <c r="H54" s="110">
        <f t="shared" si="36"/>
        <v>-2.2000000000000006</v>
      </c>
      <c r="I54" s="110">
        <f t="shared" si="36"/>
        <v>-2.2000000000000006</v>
      </c>
      <c r="J54" s="1">
        <f t="shared" si="36"/>
        <v>53.695681818181832</v>
      </c>
      <c r="K54" s="1">
        <f t="shared" si="36"/>
        <v>-2.0900000000000007</v>
      </c>
      <c r="L54" s="1">
        <f t="shared" si="36"/>
        <v>53.805681818181803</v>
      </c>
      <c r="M54" s="1">
        <f t="shared" si="36"/>
        <v>353.51959144666114</v>
      </c>
      <c r="N54" s="1" t="e">
        <f t="shared" si="36"/>
        <v>#DIV/0!</v>
      </c>
      <c r="O54" s="1" t="e">
        <f t="shared" si="37"/>
        <v>#DIV/0!</v>
      </c>
      <c r="P54" s="1">
        <f t="shared" si="37"/>
        <v>1.330849567099567</v>
      </c>
      <c r="Q54" s="1">
        <f t="shared" si="37"/>
        <v>1.2810876623376624</v>
      </c>
      <c r="R54" s="1">
        <f t="shared" si="37"/>
        <v>1.1874287306781388</v>
      </c>
      <c r="S54" s="1">
        <f t="shared" si="37"/>
        <v>1.2810876623376624</v>
      </c>
      <c r="T54" s="1">
        <f t="shared" si="37"/>
        <v>352.79685820093175</v>
      </c>
      <c r="U54" s="1">
        <f t="shared" si="37"/>
        <v>328.84065677272741</v>
      </c>
      <c r="V54" s="1">
        <f t="shared" si="37"/>
        <v>726.0504631363641</v>
      </c>
      <c r="W54" s="1">
        <f t="shared" si="37"/>
        <v>363.99446634899471</v>
      </c>
      <c r="X54" s="1">
        <f t="shared" si="37"/>
        <v>337.23518830290902</v>
      </c>
      <c r="Y54" s="1">
        <f t="shared" si="38"/>
        <v>296.22106369008537</v>
      </c>
      <c r="Z54" s="1">
        <f t="shared" si="38"/>
        <v>367.25152311551778</v>
      </c>
      <c r="AA54" s="1">
        <f t="shared" si="38"/>
        <v>51.264272727272733</v>
      </c>
      <c r="AB54" s="1">
        <f t="shared" si="38"/>
        <v>389.60847272727273</v>
      </c>
      <c r="AC54" s="1">
        <f t="shared" si="38"/>
        <v>374.37738181818185</v>
      </c>
      <c r="AD54" s="1">
        <f t="shared" si="38"/>
        <v>395.13248118504356</v>
      </c>
      <c r="AE54" s="1"/>
    </row>
    <row r="55" spans="1:31">
      <c r="A55" s="127" t="s">
        <v>142</v>
      </c>
      <c r="B55" s="127"/>
      <c r="C55" s="2">
        <v>43435</v>
      </c>
      <c r="D55" s="1">
        <f t="shared" si="39"/>
        <v>368.43256555555553</v>
      </c>
      <c r="E55" s="1">
        <f t="shared" si="36"/>
        <v>358.6322222222222</v>
      </c>
      <c r="F55" s="1">
        <f t="shared" si="36"/>
        <v>400.67888888888888</v>
      </c>
      <c r="G55" s="1">
        <f t="shared" si="36"/>
        <v>52.828333333333326</v>
      </c>
      <c r="H55" s="110">
        <f t="shared" si="36"/>
        <v>-2.2000000000000002</v>
      </c>
      <c r="I55" s="110">
        <f t="shared" si="36"/>
        <v>-2.2000000000000002</v>
      </c>
      <c r="J55" s="1">
        <f t="shared" si="36"/>
        <v>50.62833333333333</v>
      </c>
      <c r="K55" s="1">
        <f t="shared" si="36"/>
        <v>-2.0900000000000003</v>
      </c>
      <c r="L55" s="1">
        <f t="shared" si="36"/>
        <v>50.738333333333337</v>
      </c>
      <c r="M55" s="1">
        <f t="shared" si="36"/>
        <v>333.36618484450287</v>
      </c>
      <c r="N55" s="1" t="e">
        <f t="shared" si="36"/>
        <v>#DIV/0!</v>
      </c>
      <c r="O55" s="1" t="e">
        <f t="shared" si="37"/>
        <v>#DIV/0!</v>
      </c>
      <c r="P55" s="1">
        <f t="shared" si="37"/>
        <v>1.2578174603174603</v>
      </c>
      <c r="Q55" s="1">
        <f t="shared" si="37"/>
        <v>1.2080555555555557</v>
      </c>
      <c r="R55" s="1">
        <f t="shared" si="37"/>
        <v>1.3351294399417992</v>
      </c>
      <c r="S55" s="1">
        <f t="shared" si="37"/>
        <v>1.2080555555555557</v>
      </c>
      <c r="T55" s="1">
        <f t="shared" si="37"/>
        <v>332.64345159877348</v>
      </c>
      <c r="U55" s="1">
        <f t="shared" si="37"/>
        <v>339.89246200000008</v>
      </c>
      <c r="V55" s="1">
        <f t="shared" si="37"/>
        <v>770.44540272222184</v>
      </c>
      <c r="W55" s="1">
        <f t="shared" si="37"/>
        <v>345.777510132477</v>
      </c>
      <c r="X55" s="1">
        <f t="shared" si="37"/>
        <v>380.62385133022224</v>
      </c>
      <c r="Y55" s="1">
        <f t="shared" si="38"/>
        <v>323.49982928430734</v>
      </c>
      <c r="Z55" s="1">
        <f t="shared" si="38"/>
        <v>347.09811651335963</v>
      </c>
      <c r="AA55" s="1">
        <f t="shared" si="38"/>
        <v>49.81722222222222</v>
      </c>
      <c r="AB55" s="1">
        <f t="shared" si="38"/>
        <v>378.61088888888889</v>
      </c>
      <c r="AC55" s="1">
        <f t="shared" si="38"/>
        <v>431.36333333333334</v>
      </c>
      <c r="AD55" s="1">
        <f t="shared" si="38"/>
        <v>372.56066579062639</v>
      </c>
      <c r="AE55" s="1"/>
    </row>
    <row r="56" spans="1:31">
      <c r="A56" s="127" t="s">
        <v>143</v>
      </c>
      <c r="B56" s="127"/>
      <c r="C56" s="2">
        <v>43405</v>
      </c>
      <c r="D56" s="1">
        <f t="shared" si="39"/>
        <v>414.15205170000002</v>
      </c>
      <c r="E56" s="1">
        <f t="shared" si="36"/>
        <v>413.18499999999995</v>
      </c>
      <c r="F56" s="1">
        <f t="shared" si="36"/>
        <v>459.96500000000015</v>
      </c>
      <c r="G56" s="1">
        <f t="shared" si="36"/>
        <v>61.48299999999999</v>
      </c>
      <c r="H56" s="110">
        <f t="shared" si="36"/>
        <v>-2.2000000000000002</v>
      </c>
      <c r="I56" s="110">
        <f t="shared" si="36"/>
        <v>-2.2000000000000002</v>
      </c>
      <c r="J56" s="1">
        <f t="shared" si="36"/>
        <v>59.282999999999994</v>
      </c>
      <c r="K56" s="1">
        <f t="shared" si="36"/>
        <v>-2.0900000000000007</v>
      </c>
      <c r="L56" s="1">
        <f t="shared" si="36"/>
        <v>59.393000000000008</v>
      </c>
      <c r="M56" s="1">
        <f t="shared" si="36"/>
        <v>390.22996057818659</v>
      </c>
      <c r="N56" s="1" t="e">
        <f t="shared" si="36"/>
        <v>#DIV/0!</v>
      </c>
      <c r="O56" s="1" t="e">
        <f t="shared" si="37"/>
        <v>#DIV/0!</v>
      </c>
      <c r="P56" s="1">
        <f t="shared" si="37"/>
        <v>1.4638809523809524</v>
      </c>
      <c r="Q56" s="1">
        <f t="shared" si="37"/>
        <v>1.4141190476190475</v>
      </c>
      <c r="R56" s="1">
        <f t="shared" si="37"/>
        <v>1.5008081492557142</v>
      </c>
      <c r="S56" s="1">
        <f t="shared" si="37"/>
        <v>1.4141190476190475</v>
      </c>
      <c r="T56" s="1">
        <f t="shared" si="37"/>
        <v>389.50722733245721</v>
      </c>
      <c r="U56" s="1">
        <f t="shared" si="37"/>
        <v>388.92931577500008</v>
      </c>
      <c r="V56" s="1">
        <f t="shared" si="37"/>
        <v>706.42454450000002</v>
      </c>
      <c r="W56" s="1">
        <f t="shared" si="37"/>
        <v>399.01474684748354</v>
      </c>
      <c r="X56" s="1">
        <f t="shared" si="37"/>
        <v>429.56085256000006</v>
      </c>
      <c r="Y56" s="1">
        <f t="shared" si="38"/>
        <v>300.7120026263953</v>
      </c>
      <c r="Z56" s="1">
        <f t="shared" si="38"/>
        <v>403.96189224704341</v>
      </c>
      <c r="AA56" s="1">
        <f t="shared" si="38"/>
        <v>57.532499999999992</v>
      </c>
      <c r="AB56" s="1">
        <f t="shared" si="38"/>
        <v>437.24700000000001</v>
      </c>
      <c r="AC56" s="1">
        <f t="shared" si="38"/>
        <v>527.57299999999998</v>
      </c>
      <c r="AD56" s="1">
        <f t="shared" si="38"/>
        <v>436.24809461235208</v>
      </c>
      <c r="AE56" s="1"/>
    </row>
    <row r="57" spans="1:31">
      <c r="A57" s="127" t="s">
        <v>144</v>
      </c>
      <c r="B57" s="127"/>
      <c r="C57" s="2">
        <v>43374</v>
      </c>
      <c r="D57" s="1">
        <f t="shared" si="39"/>
        <v>429.03282478260871</v>
      </c>
      <c r="E57" s="1">
        <f t="shared" si="36"/>
        <v>465.27913043478253</v>
      </c>
      <c r="F57" s="1">
        <f t="shared" si="36"/>
        <v>493.29043478260894</v>
      </c>
      <c r="G57" s="1">
        <f t="shared" si="36"/>
        <v>70.510434782608712</v>
      </c>
      <c r="H57" s="110">
        <f t="shared" si="36"/>
        <v>-2.2000000000000006</v>
      </c>
      <c r="I57" s="110">
        <f t="shared" si="36"/>
        <v>-2.2000000000000006</v>
      </c>
      <c r="J57" s="1">
        <f t="shared" si="36"/>
        <v>68.310434782608695</v>
      </c>
      <c r="K57" s="1">
        <f t="shared" si="36"/>
        <v>-2.0900000000000007</v>
      </c>
      <c r="L57" s="1">
        <f t="shared" si="36"/>
        <v>68.420434782608694</v>
      </c>
      <c r="M57" s="1">
        <f t="shared" si="36"/>
        <v>449.54293549677197</v>
      </c>
      <c r="N57" s="1" t="e">
        <f t="shared" si="36"/>
        <v>#DIV/0!</v>
      </c>
      <c r="O57" s="1" t="e">
        <f t="shared" si="37"/>
        <v>#DIV/0!</v>
      </c>
      <c r="P57" s="1">
        <f t="shared" si="37"/>
        <v>1.6788198757763972</v>
      </c>
      <c r="Q57" s="1">
        <f t="shared" si="37"/>
        <v>1.6290579710144928</v>
      </c>
      <c r="R57" s="1">
        <f t="shared" si="37"/>
        <v>1.5547332364741207</v>
      </c>
      <c r="S57" s="1">
        <f t="shared" si="37"/>
        <v>1.6290579710144928</v>
      </c>
      <c r="T57" s="1">
        <f t="shared" si="37"/>
        <v>448.82020225104259</v>
      </c>
      <c r="U57" s="1">
        <f t="shared" si="37"/>
        <v>421.44204473913038</v>
      </c>
      <c r="V57" s="1">
        <f t="shared" si="37"/>
        <v>705.89190826086963</v>
      </c>
      <c r="W57" s="1">
        <f t="shared" si="37"/>
        <v>456.53235343133747</v>
      </c>
      <c r="X57" s="1">
        <f t="shared" si="37"/>
        <v>435.0587543012175</v>
      </c>
      <c r="Y57" s="1">
        <f t="shared" si="38"/>
        <v>289.41033486539715</v>
      </c>
      <c r="Z57" s="1">
        <f t="shared" si="38"/>
        <v>463.27486716562879</v>
      </c>
      <c r="AA57" s="1">
        <f t="shared" si="38"/>
        <v>70.983913043478253</v>
      </c>
      <c r="AB57" s="1">
        <f t="shared" si="38"/>
        <v>539.47773913043466</v>
      </c>
      <c r="AC57" s="1">
        <f t="shared" si="38"/>
        <v>540.84573913043471</v>
      </c>
      <c r="AD57" s="1">
        <f t="shared" si="38"/>
        <v>502.67862652116781</v>
      </c>
      <c r="AE57" s="1"/>
    </row>
    <row r="58" spans="1:31">
      <c r="A58" s="127" t="s">
        <v>145</v>
      </c>
      <c r="B58" s="127"/>
      <c r="C58" s="2">
        <v>43344</v>
      </c>
      <c r="D58" s="1">
        <f t="shared" si="39"/>
        <v>404.71292978947378</v>
      </c>
      <c r="E58" s="1">
        <f t="shared" si="36"/>
        <v>439.22578947368419</v>
      </c>
      <c r="F58" s="1">
        <f t="shared" si="36"/>
        <v>474.29000000000013</v>
      </c>
      <c r="G58" s="1">
        <f t="shared" si="36"/>
        <v>66.354736842105254</v>
      </c>
      <c r="H58" s="110">
        <f t="shared" si="36"/>
        <v>-2.2000000000000002</v>
      </c>
      <c r="I58" s="110">
        <f t="shared" si="36"/>
        <v>-2.2000000000000002</v>
      </c>
      <c r="J58" s="1">
        <f t="shared" si="36"/>
        <v>64.154736842105251</v>
      </c>
      <c r="K58" s="1">
        <f t="shared" si="36"/>
        <v>-2.0900000000000003</v>
      </c>
      <c r="L58" s="1">
        <f t="shared" si="36"/>
        <v>64.264736842105279</v>
      </c>
      <c r="M58" s="1">
        <f t="shared" si="36"/>
        <v>422.23874403485723</v>
      </c>
      <c r="N58" s="1" t="e">
        <f t="shared" si="36"/>
        <v>#DIV/0!</v>
      </c>
      <c r="O58" s="1" t="e">
        <f t="shared" si="37"/>
        <v>#DIV/0!</v>
      </c>
      <c r="P58" s="1">
        <f t="shared" si="37"/>
        <v>1.5798746867167919</v>
      </c>
      <c r="Q58" s="1">
        <f t="shared" si="37"/>
        <v>1.530112781954887</v>
      </c>
      <c r="R58" s="1">
        <f t="shared" si="37"/>
        <v>1.4666025693799503</v>
      </c>
      <c r="S58" s="1">
        <f t="shared" si="37"/>
        <v>1.530112781954887</v>
      </c>
      <c r="T58" s="1">
        <f t="shared" si="37"/>
        <v>421.51601078912773</v>
      </c>
      <c r="U58" s="1">
        <f t="shared" si="37"/>
        <v>396.51023373684188</v>
      </c>
      <c r="V58" s="1">
        <f t="shared" si="37"/>
        <v>705.89199499999995</v>
      </c>
      <c r="W58" s="1">
        <f t="shared" si="37"/>
        <v>430.04729031545395</v>
      </c>
      <c r="X58" s="1">
        <f t="shared" si="37"/>
        <v>411.94122735452629</v>
      </c>
      <c r="Y58" s="1">
        <f t="shared" si="38"/>
        <v>297.60047275114903</v>
      </c>
      <c r="Z58" s="1">
        <f t="shared" si="38"/>
        <v>435.97067570371399</v>
      </c>
      <c r="AA58" s="1">
        <f t="shared" si="38"/>
        <v>70.180526315789479</v>
      </c>
      <c r="AB58" s="1">
        <f t="shared" si="38"/>
        <v>533.37199999999984</v>
      </c>
      <c r="AC58" s="1">
        <f t="shared" si="38"/>
        <v>516.4</v>
      </c>
      <c r="AD58" s="1">
        <f t="shared" si="38"/>
        <v>472.09793208382325</v>
      </c>
      <c r="AE58" s="1"/>
    </row>
    <row r="59" spans="1:31">
      <c r="A59" s="127" t="s">
        <v>146</v>
      </c>
      <c r="B59" s="127"/>
      <c r="C59" s="2">
        <v>43313</v>
      </c>
      <c r="D59" s="1">
        <f t="shared" si="39"/>
        <v>393.22974221739145</v>
      </c>
      <c r="E59" s="1">
        <f t="shared" si="36"/>
        <v>427.17086956521734</v>
      </c>
      <c r="F59" s="1">
        <f t="shared" si="36"/>
        <v>446.76826086956538</v>
      </c>
      <c r="G59" s="1">
        <f t="shared" si="36"/>
        <v>63.89347826086955</v>
      </c>
      <c r="H59" s="110">
        <f t="shared" si="36"/>
        <v>-2.2000000000000006</v>
      </c>
      <c r="I59" s="110">
        <f t="shared" si="36"/>
        <v>-2.2000000000000006</v>
      </c>
      <c r="J59" s="1">
        <f t="shared" si="36"/>
        <v>61.693478260869554</v>
      </c>
      <c r="K59" s="1">
        <f t="shared" si="36"/>
        <v>-2.0900000000000007</v>
      </c>
      <c r="L59" s="1">
        <f t="shared" si="36"/>
        <v>61.803478260869554</v>
      </c>
      <c r="M59" s="1">
        <f t="shared" si="36"/>
        <v>406.06753128035189</v>
      </c>
      <c r="N59" s="1" t="e">
        <f t="shared" si="36"/>
        <v>#DIV/0!</v>
      </c>
      <c r="O59" s="1" t="e">
        <f t="shared" si="37"/>
        <v>#DIV/0!</v>
      </c>
      <c r="P59" s="1">
        <f t="shared" si="37"/>
        <v>1.5212732919254659</v>
      </c>
      <c r="Q59" s="1">
        <f t="shared" si="37"/>
        <v>1.4715113871635612</v>
      </c>
      <c r="R59" s="1">
        <f t="shared" si="37"/>
        <v>1.4249896848925474</v>
      </c>
      <c r="S59" s="1">
        <f t="shared" si="37"/>
        <v>1.4715113871635612</v>
      </c>
      <c r="T59" s="1">
        <f t="shared" si="37"/>
        <v>405.34479803462256</v>
      </c>
      <c r="U59" s="1">
        <f t="shared" si="37"/>
        <v>386.1453663260869</v>
      </c>
      <c r="V59" s="1">
        <f t="shared" si="37"/>
        <v>709.08729300000039</v>
      </c>
      <c r="W59" s="1">
        <f t="shared" si="37"/>
        <v>414.45707288358392</v>
      </c>
      <c r="X59" s="1">
        <f t="shared" si="37"/>
        <v>400.99145162056533</v>
      </c>
      <c r="Y59" s="1">
        <f t="shared" si="38"/>
        <v>282.08694681549582</v>
      </c>
      <c r="Z59" s="1">
        <f t="shared" si="38"/>
        <v>419.7994629492087</v>
      </c>
      <c r="AA59" s="1">
        <f t="shared" si="38"/>
        <v>67.986956521739131</v>
      </c>
      <c r="AB59" s="1">
        <f t="shared" si="38"/>
        <v>516.70086956521732</v>
      </c>
      <c r="AC59" s="1">
        <f t="shared" si="38"/>
        <v>531.08139130434779</v>
      </c>
      <c r="AD59" s="1">
        <f t="shared" si="38"/>
        <v>453.98617379877743</v>
      </c>
      <c r="AE59" s="1"/>
    </row>
    <row r="60" spans="1:31">
      <c r="A60" s="127" t="s">
        <v>147</v>
      </c>
      <c r="B60" s="127"/>
      <c r="C60" s="2">
        <v>43282</v>
      </c>
      <c r="D60" s="1">
        <f t="shared" si="39"/>
        <v>388.08970609523823</v>
      </c>
      <c r="E60" s="1">
        <f t="shared" si="36"/>
        <v>450.62428571428563</v>
      </c>
      <c r="F60" s="1">
        <f t="shared" si="36"/>
        <v>463.00428571428591</v>
      </c>
      <c r="G60" s="1">
        <f t="shared" si="36"/>
        <v>67.159523809523805</v>
      </c>
      <c r="H60" s="110">
        <f t="shared" si="36"/>
        <v>-2.2000000000000006</v>
      </c>
      <c r="I60" s="110">
        <f t="shared" si="36"/>
        <v>-2.2000000000000006</v>
      </c>
      <c r="J60" s="1">
        <f t="shared" si="36"/>
        <v>64.959523809523802</v>
      </c>
      <c r="K60" s="1">
        <f t="shared" si="36"/>
        <v>-2.0900000000000007</v>
      </c>
      <c r="L60" s="1">
        <f t="shared" si="36"/>
        <v>65.069523809523815</v>
      </c>
      <c r="M60" s="1">
        <f t="shared" si="36"/>
        <v>427.52643764470304</v>
      </c>
      <c r="N60" s="1" t="e">
        <f t="shared" si="36"/>
        <v>#DIV/0!</v>
      </c>
      <c r="O60" s="1" t="e">
        <f t="shared" si="37"/>
        <v>#DIV/0!</v>
      </c>
      <c r="P60" s="1">
        <f t="shared" si="37"/>
        <v>1.5990362811791381</v>
      </c>
      <c r="Q60" s="1">
        <f t="shared" si="37"/>
        <v>1.5492743764172334</v>
      </c>
      <c r="R60" s="1">
        <f t="shared" si="37"/>
        <v>1.4063631730403627</v>
      </c>
      <c r="S60" s="1">
        <f t="shared" si="37"/>
        <v>1.5492743764172334</v>
      </c>
      <c r="T60" s="1">
        <f t="shared" si="37"/>
        <v>426.80370439897376</v>
      </c>
      <c r="U60" s="1">
        <f t="shared" si="37"/>
        <v>400.79161633333337</v>
      </c>
      <c r="V60" s="1">
        <f t="shared" si="37"/>
        <v>702.69701157142833</v>
      </c>
      <c r="W60" s="1">
        <f t="shared" si="37"/>
        <v>435.08050361414729</v>
      </c>
      <c r="X60" s="1">
        <f t="shared" si="37"/>
        <v>399.73017639785712</v>
      </c>
      <c r="Y60" s="1">
        <f t="shared" si="38"/>
        <v>288.54386080105058</v>
      </c>
      <c r="Z60" s="1">
        <f t="shared" si="38"/>
        <v>441.2583693135598</v>
      </c>
      <c r="AA60" s="1">
        <f t="shared" si="38"/>
        <v>70.827142857142874</v>
      </c>
      <c r="AB60" s="1">
        <f t="shared" si="38"/>
        <v>538.28628571428567</v>
      </c>
      <c r="AC60" s="1">
        <f t="shared" si="38"/>
        <v>519.07276190476182</v>
      </c>
      <c r="AD60" s="1">
        <f t="shared" si="38"/>
        <v>478.02014892685065</v>
      </c>
      <c r="AE60" s="1"/>
    </row>
    <row r="61" spans="1:31">
      <c r="A61" s="127" t="s">
        <v>148</v>
      </c>
      <c r="B61" s="127"/>
      <c r="C61" s="2">
        <v>43252</v>
      </c>
      <c r="D61" s="1">
        <f t="shared" si="39"/>
        <v>366.32997685714281</v>
      </c>
      <c r="E61" s="1">
        <f t="shared" si="36"/>
        <v>427.12428571428563</v>
      </c>
      <c r="F61" s="1">
        <f t="shared" si="36"/>
        <v>442.194761904762</v>
      </c>
      <c r="G61" s="1">
        <f t="shared" si="36"/>
        <v>64.644761904761907</v>
      </c>
      <c r="H61" s="110">
        <f t="shared" si="36"/>
        <v>-2.2000000000000006</v>
      </c>
      <c r="I61" s="110">
        <f t="shared" si="36"/>
        <v>-2.2000000000000006</v>
      </c>
      <c r="J61" s="1">
        <f t="shared" si="36"/>
        <v>62.444761904761911</v>
      </c>
      <c r="K61" s="1">
        <f t="shared" si="36"/>
        <v>-2.0900000000000007</v>
      </c>
      <c r="L61" s="1">
        <f t="shared" si="36"/>
        <v>62.554761904761897</v>
      </c>
      <c r="M61" s="1">
        <f t="shared" si="36"/>
        <v>411.0036918841123</v>
      </c>
      <c r="N61" s="1" t="e">
        <f t="shared" si="36"/>
        <v>#DIV/0!</v>
      </c>
      <c r="O61" s="1" t="e">
        <f t="shared" si="37"/>
        <v>#DIV/0!</v>
      </c>
      <c r="P61" s="1">
        <f t="shared" si="37"/>
        <v>1.5391609977324261</v>
      </c>
      <c r="Q61" s="1">
        <f t="shared" si="37"/>
        <v>1.4893990929705214</v>
      </c>
      <c r="R61" s="1">
        <f t="shared" si="37"/>
        <v>1.3275100589918367</v>
      </c>
      <c r="S61" s="1">
        <f t="shared" si="37"/>
        <v>1.4893990929705214</v>
      </c>
      <c r="T61" s="1">
        <f t="shared" si="37"/>
        <v>410.28095863838297</v>
      </c>
      <c r="U61" s="1">
        <f t="shared" si="37"/>
        <v>375.37742233333347</v>
      </c>
      <c r="V61" s="1">
        <f t="shared" si="37"/>
        <v>643.7988724285716</v>
      </c>
      <c r="W61" s="1">
        <f t="shared" si="37"/>
        <v>417.28649605208858</v>
      </c>
      <c r="X61" s="1">
        <f t="shared" si="37"/>
        <v>376.59632599328569</v>
      </c>
      <c r="Y61" s="1">
        <f t="shared" si="38"/>
        <v>271.86768220617193</v>
      </c>
      <c r="Z61" s="1">
        <f t="shared" si="38"/>
        <v>424.73562355296917</v>
      </c>
      <c r="AA61" s="1">
        <f t="shared" si="38"/>
        <v>67.021428571428586</v>
      </c>
      <c r="AB61" s="1">
        <f t="shared" si="38"/>
        <v>509.36285714285719</v>
      </c>
      <c r="AC61" s="1">
        <f t="shared" si="38"/>
        <v>527.10704761904765</v>
      </c>
      <c r="AD61" s="1">
        <f t="shared" si="38"/>
        <v>459.51467367498913</v>
      </c>
      <c r="AE61" s="1"/>
    </row>
    <row r="62" spans="1:31">
      <c r="A62" s="127" t="s">
        <v>149</v>
      </c>
      <c r="B62" s="127"/>
      <c r="C62" s="2">
        <v>43221</v>
      </c>
      <c r="D62" s="1">
        <f t="shared" si="39"/>
        <v>358.97666809090902</v>
      </c>
      <c r="E62" s="1">
        <f t="shared" si="36"/>
        <v>430.04636363636359</v>
      </c>
      <c r="F62" s="1">
        <f t="shared" si="36"/>
        <v>448.0854545454547</v>
      </c>
      <c r="G62" s="1">
        <f t="shared" si="36"/>
        <v>64.940909090909088</v>
      </c>
      <c r="H62" s="110">
        <f t="shared" si="36"/>
        <v>-2.0136363636363632</v>
      </c>
      <c r="I62" s="110">
        <f t="shared" si="36"/>
        <v>-2.0136363636363632</v>
      </c>
      <c r="J62" s="1">
        <f t="shared" si="36"/>
        <v>62.927272727272722</v>
      </c>
      <c r="K62" s="1">
        <f t="shared" si="36"/>
        <v>-1.9129545454545445</v>
      </c>
      <c r="L62" s="1">
        <f t="shared" si="36"/>
        <v>63.027954545454548</v>
      </c>
      <c r="M62" s="1">
        <f t="shared" si="36"/>
        <v>414.11271054832145</v>
      </c>
      <c r="N62" s="1" t="e">
        <f t="shared" si="36"/>
        <v>#DIV/0!</v>
      </c>
      <c r="O62" s="1" t="e">
        <f t="shared" si="37"/>
        <v>#DIV/0!</v>
      </c>
      <c r="P62" s="1">
        <f t="shared" si="37"/>
        <v>1.5462121212121211</v>
      </c>
      <c r="Q62" s="1">
        <f t="shared" si="37"/>
        <v>1.5006655844155845</v>
      </c>
      <c r="R62" s="1">
        <f t="shared" si="37"/>
        <v>1.3008630686532472</v>
      </c>
      <c r="S62" s="1">
        <f t="shared" si="37"/>
        <v>1.5006655844155845</v>
      </c>
      <c r="T62" s="1">
        <f t="shared" si="37"/>
        <v>413.45120057340807</v>
      </c>
      <c r="U62" s="1">
        <f t="shared" si="37"/>
        <v>375.05100484090912</v>
      </c>
      <c r="V62" s="1">
        <f t="shared" si="37"/>
        <v>630.64115418181837</v>
      </c>
      <c r="W62" s="1">
        <f t="shared" si="37"/>
        <v>419.96689918166044</v>
      </c>
      <c r="X62" s="1">
        <f t="shared" si="37"/>
        <v>369.02825407627273</v>
      </c>
      <c r="Y62" s="1">
        <f t="shared" si="38"/>
        <v>253.40560735390679</v>
      </c>
      <c r="Z62" s="1">
        <f t="shared" si="38"/>
        <v>426.68140007167591</v>
      </c>
      <c r="AA62" s="1">
        <f t="shared" si="38"/>
        <v>69.74318181818181</v>
      </c>
      <c r="AB62" s="1">
        <f t="shared" si="38"/>
        <v>530.04818181818177</v>
      </c>
      <c r="AC62" s="1">
        <f t="shared" si="38"/>
        <v>508.90981818181803</v>
      </c>
      <c r="AD62" s="1">
        <f t="shared" si="38"/>
        <v>463.0653446422171</v>
      </c>
      <c r="AE62" s="1"/>
    </row>
    <row r="63" spans="1:31">
      <c r="A63" s="127" t="s">
        <v>150</v>
      </c>
      <c r="B63" s="127"/>
      <c r="C63" s="2">
        <v>43191</v>
      </c>
      <c r="D63" s="1">
        <f t="shared" si="39"/>
        <v>329.91778299999993</v>
      </c>
      <c r="E63" s="1">
        <f t="shared" si="36"/>
        <v>377.95761904761895</v>
      </c>
      <c r="F63" s="1">
        <f t="shared" si="36"/>
        <v>399.64714285714285</v>
      </c>
      <c r="G63" s="1">
        <f t="shared" si="36"/>
        <v>57.545238095238098</v>
      </c>
      <c r="H63" s="110">
        <f t="shared" si="36"/>
        <v>-1.7899999999999996</v>
      </c>
      <c r="I63" s="110">
        <f t="shared" si="36"/>
        <v>-1.7899999999999996</v>
      </c>
      <c r="J63" s="1">
        <f t="shared" si="36"/>
        <v>55.755238095238099</v>
      </c>
      <c r="K63" s="1">
        <f t="shared" si="36"/>
        <v>-1.7004999999999992</v>
      </c>
      <c r="L63" s="1">
        <f t="shared" si="36"/>
        <v>55.8447380952381</v>
      </c>
      <c r="M63" s="1">
        <f t="shared" si="36"/>
        <v>366.91680745885742</v>
      </c>
      <c r="N63" s="1" t="e">
        <f t="shared" si="36"/>
        <v>#DIV/0!</v>
      </c>
      <c r="O63" s="1" t="e">
        <f t="shared" si="37"/>
        <v>#DIV/0!</v>
      </c>
      <c r="P63" s="1">
        <f t="shared" si="37"/>
        <v>1.3701247165532879</v>
      </c>
      <c r="Q63" s="1">
        <f t="shared" si="37"/>
        <v>1.3296366213151924</v>
      </c>
      <c r="R63" s="1">
        <f t="shared" si="37"/>
        <v>1.1955592041095242</v>
      </c>
      <c r="S63" s="1">
        <f t="shared" si="37"/>
        <v>1.3296366213151924</v>
      </c>
      <c r="T63" s="1">
        <f t="shared" si="37"/>
        <v>366.32876540892312</v>
      </c>
      <c r="U63" s="1">
        <f t="shared" si="37"/>
        <v>332.76991366666664</v>
      </c>
      <c r="V63" s="1">
        <f t="shared" si="37"/>
        <v>646.69357200000002</v>
      </c>
      <c r="W63" s="1">
        <f t="shared" si="37"/>
        <v>374.73970960665537</v>
      </c>
      <c r="X63" s="1">
        <f t="shared" si="37"/>
        <v>341.63848719300017</v>
      </c>
      <c r="Y63" s="1">
        <f t="shared" si="38"/>
        <v>300.26497701904128</v>
      </c>
      <c r="Z63" s="1">
        <f t="shared" si="38"/>
        <v>378.08960640760893</v>
      </c>
      <c r="AA63" s="1">
        <f t="shared" si="38"/>
        <v>66.146190476190469</v>
      </c>
      <c r="AB63" s="1">
        <f t="shared" si="38"/>
        <v>502.71104761904758</v>
      </c>
      <c r="AC63" s="1">
        <f t="shared" si="38"/>
        <v>477.48266666666666</v>
      </c>
      <c r="AD63" s="1">
        <f t="shared" si="38"/>
        <v>410.28821725799401</v>
      </c>
      <c r="AE63" s="1"/>
    </row>
    <row r="64" spans="1:31">
      <c r="A64" s="127" t="s">
        <v>151</v>
      </c>
      <c r="B64" s="127"/>
      <c r="C64" s="2">
        <v>43160</v>
      </c>
      <c r="D64" s="1">
        <f t="shared" si="39"/>
        <v>324.28583199999986</v>
      </c>
      <c r="E64" s="1">
        <f t="shared" si="36"/>
        <v>358.45761904761895</v>
      </c>
      <c r="F64" s="1">
        <f t="shared" si="36"/>
        <v>378.48047619047622</v>
      </c>
      <c r="G64" s="1">
        <f t="shared" si="36"/>
        <v>54.357142857142854</v>
      </c>
      <c r="H64" s="110">
        <f t="shared" si="36"/>
        <v>-1.7690476190476185</v>
      </c>
      <c r="I64" s="110">
        <f t="shared" si="36"/>
        <v>-1.7690476190476185</v>
      </c>
      <c r="J64" s="1">
        <f t="shared" si="36"/>
        <v>52.588095238095235</v>
      </c>
      <c r="K64" s="1">
        <f t="shared" si="36"/>
        <v>-1.6805952380952374</v>
      </c>
      <c r="L64" s="1">
        <f t="shared" si="36"/>
        <v>52.676547619047632</v>
      </c>
      <c r="M64" s="1">
        <f t="shared" si="36"/>
        <v>346.10083849571356</v>
      </c>
      <c r="N64" s="1" t="e">
        <f t="shared" si="36"/>
        <v>#DIV/0!</v>
      </c>
      <c r="O64" s="1" t="e">
        <f t="shared" si="37"/>
        <v>#DIV/0!</v>
      </c>
      <c r="P64" s="1">
        <f t="shared" si="37"/>
        <v>1.2942176870748294</v>
      </c>
      <c r="Q64" s="1">
        <f t="shared" si="37"/>
        <v>1.2542035147392288</v>
      </c>
      <c r="R64" s="1">
        <f t="shared" si="37"/>
        <v>1.1751500864380953</v>
      </c>
      <c r="S64" s="1">
        <f t="shared" si="37"/>
        <v>1.2542035147392288</v>
      </c>
      <c r="T64" s="1">
        <f t="shared" si="37"/>
        <v>345.51967961954813</v>
      </c>
      <c r="U64" s="1">
        <f t="shared" si="37"/>
        <v>316.29473850000005</v>
      </c>
      <c r="V64" s="1">
        <f t="shared" si="37"/>
        <v>663.34711799999991</v>
      </c>
      <c r="W64" s="1">
        <f t="shared" si="37"/>
        <v>355.05450277096179</v>
      </c>
      <c r="X64" s="1">
        <f t="shared" si="37"/>
        <v>336.83109958200009</v>
      </c>
      <c r="Y64" s="1">
        <f t="shared" si="38"/>
        <v>295.7376362442547</v>
      </c>
      <c r="Z64" s="1">
        <f t="shared" si="38"/>
        <v>357.14285714285711</v>
      </c>
      <c r="AA64" s="1">
        <f t="shared" si="38"/>
        <v>62.505714285714284</v>
      </c>
      <c r="AB64" s="1">
        <f t="shared" si="38"/>
        <v>475.04342857142859</v>
      </c>
      <c r="AC64" s="1">
        <f t="shared" si="38"/>
        <v>469.40495238095241</v>
      </c>
      <c r="AD64" s="1">
        <f t="shared" si="38"/>
        <v>386.98204117389406</v>
      </c>
      <c r="AE64" s="1"/>
    </row>
    <row r="65" spans="1:31">
      <c r="A65" s="127" t="s">
        <v>152</v>
      </c>
      <c r="B65" s="127"/>
      <c r="C65" s="2">
        <v>43132</v>
      </c>
      <c r="D65" s="1">
        <f t="shared" si="39"/>
        <v>324.37982000000005</v>
      </c>
      <c r="E65" s="1">
        <f t="shared" si="36"/>
        <v>360.19947368421043</v>
      </c>
      <c r="F65" s="1">
        <f t="shared" si="36"/>
        <v>378.9478947368421</v>
      </c>
      <c r="G65" s="1">
        <f t="shared" si="36"/>
        <v>54.146315789473682</v>
      </c>
      <c r="H65" s="110">
        <f t="shared" si="36"/>
        <v>-1.68</v>
      </c>
      <c r="I65" s="110">
        <f t="shared" si="36"/>
        <v>-1.68</v>
      </c>
      <c r="J65" s="1">
        <f t="shared" si="36"/>
        <v>52.466315789473697</v>
      </c>
      <c r="K65" s="1">
        <f t="shared" si="36"/>
        <v>-1.5959999999999999</v>
      </c>
      <c r="L65" s="1">
        <f t="shared" si="36"/>
        <v>52.550315789473693</v>
      </c>
      <c r="M65" s="1">
        <f t="shared" si="36"/>
        <v>345.27145722387439</v>
      </c>
      <c r="N65" s="1" t="e">
        <f t="shared" si="36"/>
        <v>#DIV/0!</v>
      </c>
      <c r="O65" s="1" t="e">
        <f t="shared" si="37"/>
        <v>#DIV/0!</v>
      </c>
      <c r="P65" s="1">
        <f t="shared" si="37"/>
        <v>1.2891979949874688</v>
      </c>
      <c r="Q65" s="1">
        <f t="shared" si="37"/>
        <v>1.2511979949874688</v>
      </c>
      <c r="R65" s="1">
        <f t="shared" si="37"/>
        <v>1.1754906810476196</v>
      </c>
      <c r="S65" s="1">
        <f t="shared" si="37"/>
        <v>1.2511979949874688</v>
      </c>
      <c r="T65" s="1">
        <f t="shared" si="37"/>
        <v>344.71955183622651</v>
      </c>
      <c r="U65" s="1">
        <f t="shared" si="37"/>
        <v>327.92188855263174</v>
      </c>
      <c r="V65" s="1">
        <f t="shared" si="37"/>
        <v>581.88883199999998</v>
      </c>
      <c r="W65" s="1">
        <f t="shared" si="37"/>
        <v>351.83463024113979</v>
      </c>
      <c r="X65" s="1">
        <f t="shared" si="37"/>
        <v>332.76919254884206</v>
      </c>
      <c r="Y65" s="1">
        <f t="shared" si="38"/>
        <v>295.7376362442547</v>
      </c>
      <c r="Z65" s="1">
        <f t="shared" si="38"/>
        <v>355.75765958918322</v>
      </c>
      <c r="AA65" s="1">
        <f t="shared" si="38"/>
        <v>62.077894736842119</v>
      </c>
      <c r="AB65" s="1">
        <f t="shared" si="38"/>
        <v>471.79200000000003</v>
      </c>
      <c r="AC65" s="1">
        <f t="shared" si="38"/>
        <v>485.94399999999996</v>
      </c>
      <c r="AD65" s="1">
        <f t="shared" si="38"/>
        <v>386.08589805657385</v>
      </c>
      <c r="AE65" s="1"/>
    </row>
    <row r="66" spans="1:31">
      <c r="A66" s="127" t="s">
        <v>153</v>
      </c>
      <c r="B66" s="127"/>
      <c r="C66" s="2">
        <v>43101</v>
      </c>
      <c r="D66" s="1">
        <f t="shared" si="39"/>
        <v>331.97929500000004</v>
      </c>
      <c r="E66" s="1">
        <f t="shared" ref="E66:AB66" si="40">+AVERAGEIFS(E$184:E$1697,$B$184:$B$1697,$A66)</f>
        <v>375.31476190476178</v>
      </c>
      <c r="F66" s="1">
        <f t="shared" si="40"/>
        <v>391.95666666666665</v>
      </c>
      <c r="G66" s="1">
        <f t="shared" si="40"/>
        <v>56.79571428571429</v>
      </c>
      <c r="H66" s="110">
        <f t="shared" si="40"/>
        <v>-1.6800000000000002</v>
      </c>
      <c r="I66" s="110">
        <f t="shared" si="40"/>
        <v>-1.6800000000000002</v>
      </c>
      <c r="J66" s="1">
        <f t="shared" si="40"/>
        <v>55.11571428571429</v>
      </c>
      <c r="K66" s="1">
        <f t="shared" si="40"/>
        <v>-1.5959999999999999</v>
      </c>
      <c r="L66" s="1">
        <f t="shared" si="40"/>
        <v>55.199714285714286</v>
      </c>
      <c r="M66" s="1">
        <f t="shared" si="40"/>
        <v>362.67880608222259</v>
      </c>
      <c r="N66" s="1" t="e">
        <f t="shared" si="40"/>
        <v>#DIV/0!</v>
      </c>
      <c r="O66" s="1" t="e">
        <f t="shared" si="40"/>
        <v>#DIV/0!</v>
      </c>
      <c r="P66" s="1">
        <f t="shared" si="40"/>
        <v>1.3522789115646263</v>
      </c>
      <c r="Q66" s="1">
        <f t="shared" si="40"/>
        <v>1.3142789115646261</v>
      </c>
      <c r="R66" s="1">
        <f t="shared" si="40"/>
        <v>1.2030297309285711</v>
      </c>
      <c r="S66" s="1">
        <f t="shared" si="40"/>
        <v>1.3142789115646261</v>
      </c>
      <c r="T66" s="1">
        <f t="shared" si="40"/>
        <v>362.12690069457477</v>
      </c>
      <c r="U66" s="1">
        <f t="shared" si="40"/>
        <v>331.22182599999991</v>
      </c>
      <c r="V66" s="1">
        <f t="shared" si="40"/>
        <v>632.54772799999978</v>
      </c>
      <c r="W66" s="1">
        <f t="shared" si="40"/>
        <v>370.23952551373753</v>
      </c>
      <c r="X66" s="1">
        <f t="shared" si="40"/>
        <v>340.99634798999989</v>
      </c>
      <c r="Y66" s="1">
        <f t="shared" si="40"/>
        <v>346.4412606697307</v>
      </c>
      <c r="Z66" s="1">
        <f t="shared" si="40"/>
        <v>373.16500844753142</v>
      </c>
      <c r="AA66" s="1">
        <f t="shared" si="40"/>
        <v>63.451428571428572</v>
      </c>
      <c r="AB66" s="1">
        <f t="shared" si="40"/>
        <v>482.23085714285725</v>
      </c>
      <c r="AC66" s="1"/>
      <c r="AD66" s="1">
        <f t="shared" ref="AD66:AD90" si="41">+AVERAGEIFS(AD$184:AD$1697,$B$184:$B$1697,$A66)</f>
        <v>405.58212877792374</v>
      </c>
      <c r="AE66" s="1"/>
    </row>
    <row r="67" spans="1:31">
      <c r="A67" s="127" t="s">
        <v>154</v>
      </c>
      <c r="B67" s="127"/>
      <c r="C67" s="2">
        <v>43070</v>
      </c>
      <c r="D67" s="1">
        <f t="shared" si="39"/>
        <v>295.76904239999993</v>
      </c>
      <c r="E67" s="1">
        <f t="shared" ref="E67:N76" si="42">+AVERAGEIFS(E$184:E$1697,$B$184:$B$1697,$A67)</f>
        <v>360.08499999999992</v>
      </c>
      <c r="F67" s="1">
        <f t="shared" si="42"/>
        <v>374.565</v>
      </c>
      <c r="G67" s="1">
        <f t="shared" si="42"/>
        <v>54.200499999999998</v>
      </c>
      <c r="H67" s="110">
        <f t="shared" si="42"/>
        <v>-1.6800000000000002</v>
      </c>
      <c r="I67" s="110">
        <f t="shared" si="42"/>
        <v>-1.6800000000000002</v>
      </c>
      <c r="J67" s="1">
        <f t="shared" si="42"/>
        <v>52.520500000000006</v>
      </c>
      <c r="K67" s="1">
        <f t="shared" si="42"/>
        <v>-1.5959999999999999</v>
      </c>
      <c r="L67" s="1">
        <f t="shared" si="42"/>
        <v>52.604500000000009</v>
      </c>
      <c r="M67" s="1">
        <f t="shared" si="42"/>
        <v>345.62746386333771</v>
      </c>
      <c r="N67" s="1" t="e">
        <f t="shared" si="42"/>
        <v>#DIV/0!</v>
      </c>
      <c r="O67" s="1" t="e">
        <f t="shared" ref="O67:Z76" si="43">+AVERAGEIFS(O$184:O$1697,$B$184:$B$1697,$A67)</f>
        <v>#DIV/0!</v>
      </c>
      <c r="P67" s="1">
        <f t="shared" si="43"/>
        <v>1.2904880952380953</v>
      </c>
      <c r="Q67" s="1">
        <f t="shared" si="43"/>
        <v>1.2524880952380955</v>
      </c>
      <c r="R67" s="1">
        <f t="shared" si="43"/>
        <v>1.0718106726971433</v>
      </c>
      <c r="S67" s="1">
        <f t="shared" si="43"/>
        <v>1.2524880952380955</v>
      </c>
      <c r="T67" s="1">
        <f t="shared" si="43"/>
        <v>345.07555847568989</v>
      </c>
      <c r="U67" s="1">
        <f t="shared" si="43"/>
        <v>321.84102632500014</v>
      </c>
      <c r="V67" s="1">
        <f t="shared" si="43"/>
        <v>587.56004500000006</v>
      </c>
      <c r="W67" s="1">
        <f t="shared" si="43"/>
        <v>352.35009307141917</v>
      </c>
      <c r="X67" s="1">
        <f t="shared" si="43"/>
        <v>304.52277247799992</v>
      </c>
      <c r="Y67" s="1">
        <f t="shared" si="43"/>
        <v>311.35926460932376</v>
      </c>
      <c r="Z67" s="1">
        <f t="shared" si="43"/>
        <v>356.11366622864654</v>
      </c>
      <c r="AA67" s="1"/>
      <c r="AD67" s="1">
        <f t="shared" si="41"/>
        <v>386.48462549277281</v>
      </c>
      <c r="AE67" s="1"/>
    </row>
    <row r="68" spans="1:31">
      <c r="A68" s="127" t="s">
        <v>155</v>
      </c>
      <c r="B68" s="127"/>
      <c r="C68" s="2">
        <v>43040</v>
      </c>
      <c r="D68" s="1">
        <f t="shared" si="39"/>
        <v>301.52054899999996</v>
      </c>
      <c r="E68" s="1">
        <f t="shared" si="42"/>
        <v>367.90999999999991</v>
      </c>
      <c r="F68" s="1">
        <f t="shared" si="42"/>
        <v>379.43285714285713</v>
      </c>
      <c r="G68" s="1">
        <f t="shared" si="42"/>
        <v>55.216428571428565</v>
      </c>
      <c r="H68" s="110">
        <f t="shared" si="42"/>
        <v>-1.6800000000000002</v>
      </c>
      <c r="I68" s="110">
        <f t="shared" si="42"/>
        <v>-1.6800000000000002</v>
      </c>
      <c r="J68" s="1">
        <f t="shared" si="42"/>
        <v>53.536428571428573</v>
      </c>
      <c r="K68" s="1">
        <f t="shared" si="42"/>
        <v>-1.5959999999999999</v>
      </c>
      <c r="L68" s="1">
        <f t="shared" si="42"/>
        <v>53.620428571428562</v>
      </c>
      <c r="M68" s="1">
        <f t="shared" si="42"/>
        <v>352.30242162568049</v>
      </c>
      <c r="N68" s="1" t="e">
        <f t="shared" si="42"/>
        <v>#DIV/0!</v>
      </c>
      <c r="O68" s="1" t="e">
        <f t="shared" si="43"/>
        <v>#DIV/0!</v>
      </c>
      <c r="P68" s="1">
        <f t="shared" si="43"/>
        <v>1.3146768707482992</v>
      </c>
      <c r="Q68" s="1">
        <f t="shared" si="43"/>
        <v>1.2766768707482992</v>
      </c>
      <c r="R68" s="1">
        <f t="shared" si="43"/>
        <v>1.0926530370904761</v>
      </c>
      <c r="S68" s="1">
        <f t="shared" si="43"/>
        <v>1.2766768707482992</v>
      </c>
      <c r="T68" s="1">
        <f t="shared" si="43"/>
        <v>351.75051623803273</v>
      </c>
      <c r="U68" s="1">
        <f t="shared" si="43"/>
        <v>319.1248428333335</v>
      </c>
      <c r="V68" s="1">
        <f t="shared" si="43"/>
        <v>578.87952700000028</v>
      </c>
      <c r="W68" s="1">
        <f t="shared" si="43"/>
        <v>358.56438656089165</v>
      </c>
      <c r="X68" s="1">
        <f t="shared" si="43"/>
        <v>309.84131833999993</v>
      </c>
      <c r="Y68" s="1">
        <f t="shared" si="43"/>
        <v>329.11922521339449</v>
      </c>
      <c r="Z68" s="1">
        <f t="shared" si="43"/>
        <v>362.78862399098921</v>
      </c>
      <c r="AA68" s="1"/>
      <c r="AD68" s="1">
        <f t="shared" si="41"/>
        <v>393.96057818659671</v>
      </c>
      <c r="AE68" s="1"/>
    </row>
    <row r="69" spans="1:31">
      <c r="A69" s="127" t="s">
        <v>156</v>
      </c>
      <c r="B69" s="127"/>
      <c r="C69" s="2">
        <v>43009</v>
      </c>
      <c r="D69" s="1">
        <f t="shared" si="39"/>
        <v>274.76083299999999</v>
      </c>
      <c r="E69" s="1">
        <f t="shared" si="42"/>
        <v>326.50523809523804</v>
      </c>
      <c r="F69" s="1">
        <f t="shared" si="42"/>
        <v>344.67095238095237</v>
      </c>
      <c r="G69" s="1">
        <f t="shared" si="42"/>
        <v>49.469523809523807</v>
      </c>
      <c r="H69" s="110">
        <f t="shared" si="42"/>
        <v>-1.6800000000000002</v>
      </c>
      <c r="I69" s="110">
        <f t="shared" si="42"/>
        <v>-1.6800000000000002</v>
      </c>
      <c r="J69" s="1">
        <f t="shared" si="42"/>
        <v>47.789523809523821</v>
      </c>
      <c r="K69" s="1">
        <f t="shared" si="42"/>
        <v>-1.5959999999999999</v>
      </c>
      <c r="L69" s="1">
        <f t="shared" si="42"/>
        <v>47.873523809523803</v>
      </c>
      <c r="M69" s="1">
        <f t="shared" si="42"/>
        <v>314.54352043051119</v>
      </c>
      <c r="N69" s="1" t="e">
        <f t="shared" si="42"/>
        <v>#DIV/0!</v>
      </c>
      <c r="O69" s="1" t="e">
        <f t="shared" si="43"/>
        <v>#DIV/0!</v>
      </c>
      <c r="P69" s="1">
        <f t="shared" si="43"/>
        <v>1.177845804988662</v>
      </c>
      <c r="Q69" s="1">
        <f t="shared" si="43"/>
        <v>1.1398458049886624</v>
      </c>
      <c r="R69" s="1">
        <f t="shared" si="43"/>
        <v>0.99568092339523795</v>
      </c>
      <c r="S69" s="1">
        <f t="shared" si="43"/>
        <v>1.1398458049886624</v>
      </c>
      <c r="T69" s="1">
        <f t="shared" si="43"/>
        <v>313.99161504286337</v>
      </c>
      <c r="U69" s="1">
        <f t="shared" si="43"/>
        <v>286.869934</v>
      </c>
      <c r="V69" s="1">
        <f t="shared" si="43"/>
        <v>524.9729779999999</v>
      </c>
      <c r="W69" s="1">
        <f t="shared" si="43"/>
        <v>320.3210559315774</v>
      </c>
      <c r="X69" s="1">
        <f t="shared" si="43"/>
        <v>282.26719735</v>
      </c>
      <c r="Y69" s="1">
        <f t="shared" si="43"/>
        <v>321.16542350623774</v>
      </c>
      <c r="Z69" s="1">
        <f t="shared" si="43"/>
        <v>325.02972279581996</v>
      </c>
      <c r="AA69" s="1"/>
      <c r="AD69" s="1">
        <f t="shared" si="41"/>
        <v>351.67060884800708</v>
      </c>
      <c r="AE69" s="1"/>
    </row>
    <row r="70" spans="1:31">
      <c r="A70" s="127" t="s">
        <v>157</v>
      </c>
      <c r="B70" s="127"/>
      <c r="C70" s="2">
        <v>42979</v>
      </c>
      <c r="D70" s="1">
        <f t="shared" si="39"/>
        <v>276.19841400000007</v>
      </c>
      <c r="E70" s="1">
        <f t="shared" si="42"/>
        <v>323.85999999999996</v>
      </c>
      <c r="F70" s="1">
        <f t="shared" si="42"/>
        <v>340.94</v>
      </c>
      <c r="G70" s="1">
        <f t="shared" si="42"/>
        <v>48.787999999999997</v>
      </c>
      <c r="H70" s="110">
        <f t="shared" si="42"/>
        <v>-2.2129999999999996</v>
      </c>
      <c r="I70" s="110">
        <f t="shared" si="42"/>
        <v>-2.3354999999999997</v>
      </c>
      <c r="J70" s="1">
        <f t="shared" si="42"/>
        <v>46.575000000000003</v>
      </c>
      <c r="K70" s="1">
        <f t="shared" si="42"/>
        <v>-2.1023499999999999</v>
      </c>
      <c r="L70" s="1">
        <f t="shared" si="42"/>
        <v>46.68565000000001</v>
      </c>
      <c r="M70" s="1">
        <f t="shared" si="42"/>
        <v>306.73883048620235</v>
      </c>
      <c r="N70" s="1" t="e">
        <f t="shared" si="42"/>
        <v>#DIV/0!</v>
      </c>
      <c r="O70" s="1" t="e">
        <f t="shared" si="43"/>
        <v>#DIV/0!</v>
      </c>
      <c r="P70" s="1">
        <f t="shared" si="43"/>
        <v>1.1616190476190476</v>
      </c>
      <c r="Q70" s="1">
        <f t="shared" si="43"/>
        <v>1.1115630952380953</v>
      </c>
      <c r="R70" s="1">
        <f t="shared" si="43"/>
        <v>1.0008904431142862</v>
      </c>
      <c r="S70" s="1">
        <f t="shared" si="43"/>
        <v>1.1115630952380953</v>
      </c>
      <c r="T70" s="1">
        <f t="shared" si="43"/>
        <v>306.01182654402106</v>
      </c>
      <c r="U70" s="1">
        <f t="shared" si="43"/>
        <v>281.83882772499999</v>
      </c>
      <c r="V70" s="1">
        <f t="shared" si="43"/>
        <v>508.26031499999971</v>
      </c>
      <c r="W70" s="1">
        <f t="shared" si="43"/>
        <v>312.07928119770037</v>
      </c>
      <c r="X70" s="1">
        <f t="shared" si="43"/>
        <v>283.16027102999999</v>
      </c>
      <c r="Y70" s="1">
        <f t="shared" si="43"/>
        <v>299.59319763624433</v>
      </c>
      <c r="Z70" s="1">
        <f t="shared" si="43"/>
        <v>320.55190538764782</v>
      </c>
      <c r="AA70" s="1"/>
      <c r="AD70" s="1">
        <f t="shared" si="41"/>
        <v>342.73324572930363</v>
      </c>
      <c r="AE70" s="1"/>
    </row>
    <row r="71" spans="1:31">
      <c r="A71" s="127" t="s">
        <v>158</v>
      </c>
      <c r="B71" s="127"/>
      <c r="C71" s="2">
        <v>42948</v>
      </c>
      <c r="D71" s="1">
        <f t="shared" si="39"/>
        <v>304.91227499999991</v>
      </c>
      <c r="E71" s="1">
        <f t="shared" si="42"/>
        <v>303.27363636363629</v>
      </c>
      <c r="F71" s="1">
        <f t="shared" si="42"/>
        <v>324.6990909090909</v>
      </c>
      <c r="G71" s="1">
        <f t="shared" si="42"/>
        <v>45.760909090909095</v>
      </c>
      <c r="H71" s="110">
        <f t="shared" si="42"/>
        <v>-2.3699999999999992</v>
      </c>
      <c r="I71" s="110">
        <f t="shared" si="42"/>
        <v>-2.3699999999999992</v>
      </c>
      <c r="J71" s="1">
        <f t="shared" si="42"/>
        <v>43.390909090909091</v>
      </c>
      <c r="K71" s="1">
        <f t="shared" si="42"/>
        <v>-2.2515000000000001</v>
      </c>
      <c r="L71" s="1">
        <f t="shared" si="42"/>
        <v>43.509409090909088</v>
      </c>
      <c r="M71" s="1">
        <f t="shared" si="42"/>
        <v>285.86996774578898</v>
      </c>
      <c r="N71" s="1" t="e">
        <f t="shared" si="42"/>
        <v>#DIV/0!</v>
      </c>
      <c r="O71" s="1" t="e">
        <f t="shared" si="43"/>
        <v>#DIV/0!</v>
      </c>
      <c r="P71" s="1">
        <f t="shared" si="43"/>
        <v>1.0895454545454546</v>
      </c>
      <c r="Q71" s="1">
        <f t="shared" si="43"/>
        <v>1.0359383116883116</v>
      </c>
      <c r="R71" s="1">
        <f t="shared" si="43"/>
        <v>1.1049440060714286</v>
      </c>
      <c r="S71" s="1">
        <f t="shared" si="43"/>
        <v>1.0359383116883116</v>
      </c>
      <c r="T71" s="1">
        <f t="shared" si="43"/>
        <v>285.0913869310715</v>
      </c>
      <c r="U71" s="1">
        <f t="shared" si="43"/>
        <v>265.41545195454546</v>
      </c>
      <c r="V71" s="1">
        <f t="shared" si="43"/>
        <v>493.76445000000007</v>
      </c>
      <c r="W71" s="1">
        <f t="shared" si="43"/>
        <v>291.35157882313939</v>
      </c>
      <c r="X71" s="1">
        <f t="shared" si="43"/>
        <v>313.41062287499994</v>
      </c>
      <c r="Y71" s="1">
        <f t="shared" si="43"/>
        <v>298.8946684175969</v>
      </c>
      <c r="Z71" s="1">
        <f t="shared" si="43"/>
        <v>300.66300322542111</v>
      </c>
      <c r="AA71" s="1"/>
      <c r="AD71" s="1">
        <f t="shared" si="41"/>
        <v>319.30235336280015</v>
      </c>
      <c r="AE71" s="1"/>
    </row>
    <row r="72" spans="1:31">
      <c r="A72" s="127" t="s">
        <v>159</v>
      </c>
      <c r="B72" s="127"/>
      <c r="C72" s="2">
        <v>42917</v>
      </c>
      <c r="D72" s="1">
        <f t="shared" si="39"/>
        <v>271.54260199999993</v>
      </c>
      <c r="E72" s="1">
        <f t="shared" si="42"/>
        <v>293.59421052631575</v>
      </c>
      <c r="F72" s="1">
        <f t="shared" si="42"/>
        <v>316.02684210526314</v>
      </c>
      <c r="G72" s="1">
        <f t="shared" si="42"/>
        <v>44.596315789473678</v>
      </c>
      <c r="H72" s="110">
        <f t="shared" si="42"/>
        <v>-2.3699999999999997</v>
      </c>
      <c r="I72" s="110">
        <f t="shared" si="42"/>
        <v>-2.3699999999999997</v>
      </c>
      <c r="J72" s="1">
        <f t="shared" si="42"/>
        <v>42.226315789473681</v>
      </c>
      <c r="K72" s="1">
        <f t="shared" si="42"/>
        <v>-2.2515000000000001</v>
      </c>
      <c r="L72" s="1">
        <f t="shared" si="42"/>
        <v>42.344815789473685</v>
      </c>
      <c r="M72" s="1">
        <f t="shared" si="42"/>
        <v>278.21823777577976</v>
      </c>
      <c r="N72" s="1" t="e">
        <f t="shared" si="42"/>
        <v>#DIV/0!</v>
      </c>
      <c r="O72" s="1" t="e">
        <f t="shared" si="43"/>
        <v>#DIV/0!</v>
      </c>
      <c r="P72" s="1">
        <f t="shared" si="43"/>
        <v>1.0618170426065163</v>
      </c>
      <c r="Q72" s="1">
        <f t="shared" si="43"/>
        <v>1.0082098997493736</v>
      </c>
      <c r="R72" s="1">
        <f t="shared" si="43"/>
        <v>0.98401866724761922</v>
      </c>
      <c r="S72" s="1">
        <f t="shared" si="43"/>
        <v>1.0082098997493736</v>
      </c>
      <c r="T72" s="1">
        <f t="shared" si="43"/>
        <v>277.43965696106233</v>
      </c>
      <c r="U72" s="1">
        <f t="shared" si="43"/>
        <v>260.17652186842105</v>
      </c>
      <c r="V72" s="1">
        <f t="shared" si="43"/>
        <v>490.31116600000007</v>
      </c>
      <c r="W72" s="1">
        <f t="shared" si="43"/>
        <v>283.8258022322305</v>
      </c>
      <c r="X72" s="1">
        <f t="shared" si="43"/>
        <v>281.38718737999994</v>
      </c>
      <c r="Y72" s="1">
        <f t="shared" si="43"/>
        <v>274.02007879185828</v>
      </c>
      <c r="Z72" s="1">
        <f t="shared" si="43"/>
        <v>293.01127325541182</v>
      </c>
      <c r="AA72" s="1"/>
      <c r="AD72" s="1">
        <f t="shared" si="41"/>
        <v>310.73241579638989</v>
      </c>
      <c r="AE72" s="1"/>
    </row>
    <row r="73" spans="1:31">
      <c r="A73" s="127" t="s">
        <v>160</v>
      </c>
      <c r="B73" s="127"/>
      <c r="C73" s="2">
        <v>42887</v>
      </c>
      <c r="D73" s="1">
        <f t="shared" si="39"/>
        <v>282.74404700000008</v>
      </c>
      <c r="E73" s="1">
        <f t="shared" si="42"/>
        <v>274.50090909090903</v>
      </c>
      <c r="F73" s="1">
        <f t="shared" si="42"/>
        <v>294.4490909090909</v>
      </c>
      <c r="G73" s="1">
        <f t="shared" si="42"/>
        <v>41.572727272727271</v>
      </c>
      <c r="H73" s="110">
        <f t="shared" si="42"/>
        <v>-2.3699999999999992</v>
      </c>
      <c r="I73" s="110">
        <f t="shared" si="42"/>
        <v>-2.3699999999999992</v>
      </c>
      <c r="J73" s="1">
        <f t="shared" si="42"/>
        <v>39.202727272727273</v>
      </c>
      <c r="K73" s="1">
        <f t="shared" si="42"/>
        <v>-2.2515000000000001</v>
      </c>
      <c r="L73" s="1">
        <f t="shared" si="42"/>
        <v>39.32122727272727</v>
      </c>
      <c r="M73" s="1">
        <f t="shared" si="42"/>
        <v>258.35234738979813</v>
      </c>
      <c r="N73" s="1" t="e">
        <f t="shared" si="42"/>
        <v>#DIV/0!</v>
      </c>
      <c r="O73" s="1" t="e">
        <f t="shared" si="43"/>
        <v>#DIV/0!</v>
      </c>
      <c r="P73" s="1">
        <f t="shared" si="43"/>
        <v>0.98982683982683983</v>
      </c>
      <c r="Q73" s="1">
        <f t="shared" si="43"/>
        <v>0.93621969696969698</v>
      </c>
      <c r="R73" s="1">
        <f t="shared" si="43"/>
        <v>1.0246105703190478</v>
      </c>
      <c r="S73" s="1">
        <f t="shared" si="43"/>
        <v>0.93621969696969698</v>
      </c>
      <c r="T73" s="1">
        <f t="shared" si="43"/>
        <v>257.5737665750807</v>
      </c>
      <c r="U73" s="1">
        <f t="shared" si="43"/>
        <v>251.53559629545464</v>
      </c>
      <c r="V73" s="1">
        <f t="shared" si="43"/>
        <v>513.87842599999988</v>
      </c>
      <c r="W73" s="1">
        <f t="shared" si="43"/>
        <v>265.26290635782823</v>
      </c>
      <c r="X73" s="1">
        <f t="shared" si="43"/>
        <v>293.14509405500007</v>
      </c>
      <c r="Y73" s="1">
        <f t="shared" si="43"/>
        <v>291.13363099146414</v>
      </c>
      <c r="Z73" s="1">
        <f t="shared" si="43"/>
        <v>273.14538286943019</v>
      </c>
      <c r="AA73" s="1"/>
      <c r="AD73" s="1">
        <f t="shared" si="41"/>
        <v>288.48261856409039</v>
      </c>
      <c r="AE73" s="1"/>
    </row>
    <row r="74" spans="1:31">
      <c r="A74" s="127" t="s">
        <v>161</v>
      </c>
      <c r="B74" s="127"/>
      <c r="C74" s="2">
        <v>42856</v>
      </c>
      <c r="D74" s="1">
        <f t="shared" si="39"/>
        <v>278.9907590000002</v>
      </c>
      <c r="E74" s="1">
        <f t="shared" si="42"/>
        <v>292.20545454545447</v>
      </c>
      <c r="F74" s="1">
        <f t="shared" si="42"/>
        <v>304.1990909090909</v>
      </c>
      <c r="G74" s="1">
        <f t="shared" si="42"/>
        <v>43.760454545454543</v>
      </c>
      <c r="H74" s="110">
        <f t="shared" si="42"/>
        <v>-2.2663636363636366</v>
      </c>
      <c r="I74" s="110">
        <f t="shared" si="42"/>
        <v>-1.8900000000000006</v>
      </c>
      <c r="J74" s="1">
        <f t="shared" si="42"/>
        <v>41.494090909090914</v>
      </c>
      <c r="K74" s="1">
        <f t="shared" si="42"/>
        <v>-2.1530454545454543</v>
      </c>
      <c r="L74" s="1">
        <f t="shared" si="42"/>
        <v>41.607409090909101</v>
      </c>
      <c r="M74" s="1">
        <f t="shared" si="42"/>
        <v>273.37325289690597</v>
      </c>
      <c r="N74" s="1" t="e">
        <f t="shared" si="42"/>
        <v>#DIV/0!</v>
      </c>
      <c r="O74" s="1" t="e">
        <f t="shared" si="43"/>
        <v>#DIV/0!</v>
      </c>
      <c r="P74" s="1">
        <f t="shared" si="43"/>
        <v>1.0419155844155843</v>
      </c>
      <c r="Q74" s="1">
        <f t="shared" si="43"/>
        <v>0.99065259740259737</v>
      </c>
      <c r="R74" s="1">
        <f t="shared" si="43"/>
        <v>1.0110093695190479</v>
      </c>
      <c r="S74" s="1">
        <f t="shared" si="43"/>
        <v>0.99065259740259737</v>
      </c>
      <c r="T74" s="1">
        <f t="shared" si="43"/>
        <v>272.6287181937642</v>
      </c>
      <c r="U74" s="1">
        <f t="shared" si="43"/>
        <v>259.3330471136365</v>
      </c>
      <c r="V74" s="1">
        <f t="shared" si="43"/>
        <v>524.16763899999989</v>
      </c>
      <c r="W74" s="1">
        <f t="shared" si="43"/>
        <v>280.17488581795129</v>
      </c>
      <c r="X74" s="1">
        <f t="shared" si="43"/>
        <v>287.68339383636356</v>
      </c>
      <c r="Y74" s="1">
        <f t="shared" si="43"/>
        <v>295.51260669730794</v>
      </c>
      <c r="Z74" s="1">
        <f t="shared" si="43"/>
        <v>287.51941225660016</v>
      </c>
      <c r="AA74" s="1"/>
      <c r="AD74" s="1">
        <f t="shared" si="41"/>
        <v>305.34416437701589</v>
      </c>
      <c r="AE74" s="1"/>
    </row>
    <row r="75" spans="1:31">
      <c r="A75" s="127" t="s">
        <v>162</v>
      </c>
      <c r="B75" s="127"/>
      <c r="C75" s="2">
        <v>42826</v>
      </c>
      <c r="D75" s="1">
        <f t="shared" si="39"/>
        <v>285.48209600000001</v>
      </c>
      <c r="E75" s="1">
        <f t="shared" si="42"/>
        <v>296.83105263157887</v>
      </c>
      <c r="F75" s="1">
        <f t="shared" si="42"/>
        <v>314.42157894736846</v>
      </c>
      <c r="G75" s="1">
        <f t="shared" si="42"/>
        <v>44.524736842105256</v>
      </c>
      <c r="H75" s="110">
        <f t="shared" si="42"/>
        <v>-1.6715789473684202</v>
      </c>
      <c r="I75" s="110">
        <f t="shared" si="42"/>
        <v>-1.4899999999999993</v>
      </c>
      <c r="J75" s="1">
        <f t="shared" si="42"/>
        <v>42.853157894736839</v>
      </c>
      <c r="K75" s="1">
        <f t="shared" si="42"/>
        <v>-1.5880000000000007</v>
      </c>
      <c r="L75" s="1">
        <f t="shared" si="42"/>
        <v>42.936736842105262</v>
      </c>
      <c r="M75" s="1">
        <f t="shared" si="42"/>
        <v>282.10733799017908</v>
      </c>
      <c r="N75" s="1" t="e">
        <f t="shared" si="42"/>
        <v>#DIV/0!</v>
      </c>
      <c r="O75" s="1" t="e">
        <f t="shared" si="43"/>
        <v>#DIV/0!</v>
      </c>
      <c r="P75" s="1">
        <f t="shared" si="43"/>
        <v>1.0601127819548875</v>
      </c>
      <c r="Q75" s="1">
        <f t="shared" si="43"/>
        <v>1.0223032581453635</v>
      </c>
      <c r="R75" s="1">
        <f t="shared" si="43"/>
        <v>1.034532738361905</v>
      </c>
      <c r="S75" s="1">
        <f t="shared" si="43"/>
        <v>1.0223032581453635</v>
      </c>
      <c r="T75" s="1">
        <f t="shared" si="43"/>
        <v>281.55819904557711</v>
      </c>
      <c r="U75" s="1">
        <f t="shared" si="43"/>
        <v>265.89665015789478</v>
      </c>
      <c r="V75" s="1">
        <f t="shared" si="43"/>
        <v>536.37282947368442</v>
      </c>
      <c r="W75" s="1">
        <f t="shared" si="43"/>
        <v>289.20263795842033</v>
      </c>
      <c r="X75" s="1">
        <f t="shared" si="43"/>
        <v>294.26327167157905</v>
      </c>
      <c r="Y75" s="1">
        <f t="shared" si="43"/>
        <v>327.28562048588327</v>
      </c>
      <c r="Z75" s="1">
        <f t="shared" si="43"/>
        <v>292.54097793761667</v>
      </c>
      <c r="AA75" s="1"/>
      <c r="AD75" s="1">
        <f t="shared" si="41"/>
        <v>315.34518293104645</v>
      </c>
      <c r="AE75" s="1"/>
    </row>
    <row r="76" spans="1:31">
      <c r="A76" s="127" t="s">
        <v>163</v>
      </c>
      <c r="B76" s="127"/>
      <c r="C76" s="2">
        <v>42795</v>
      </c>
      <c r="D76" s="1">
        <f t="shared" si="39"/>
        <v>306.4889578260869</v>
      </c>
      <c r="E76" s="1">
        <f t="shared" si="42"/>
        <v>292.02086956521731</v>
      </c>
      <c r="F76" s="1">
        <f t="shared" si="42"/>
        <v>309.09434782608696</v>
      </c>
      <c r="G76" s="1">
        <f t="shared" si="42"/>
        <v>43.35</v>
      </c>
      <c r="H76" s="110">
        <f t="shared" si="42"/>
        <v>-1.4899999999999995</v>
      </c>
      <c r="I76" s="110">
        <f t="shared" si="42"/>
        <v>-1.4899999999999995</v>
      </c>
      <c r="J76" s="1">
        <f t="shared" si="42"/>
        <v>41.86</v>
      </c>
      <c r="K76" s="1">
        <f t="shared" si="42"/>
        <v>-1.4155000000000006</v>
      </c>
      <c r="L76" s="1">
        <f t="shared" si="42"/>
        <v>41.9345</v>
      </c>
      <c r="M76" s="1">
        <f t="shared" si="42"/>
        <v>275.52233902759525</v>
      </c>
      <c r="N76" s="1" t="e">
        <f t="shared" si="42"/>
        <v>#DIV/0!</v>
      </c>
      <c r="O76" s="1" t="e">
        <f t="shared" si="43"/>
        <v>#DIV/0!</v>
      </c>
      <c r="P76" s="1">
        <f t="shared" si="43"/>
        <v>1.032142857142857</v>
      </c>
      <c r="Q76" s="1">
        <f t="shared" si="43"/>
        <v>0.99844047619047616</v>
      </c>
      <c r="R76" s="1">
        <f t="shared" si="43"/>
        <v>1.1106576043126299</v>
      </c>
      <c r="S76" s="1">
        <f t="shared" si="43"/>
        <v>0.99844047619047616</v>
      </c>
      <c r="T76" s="1">
        <f t="shared" si="43"/>
        <v>275.03285151116944</v>
      </c>
      <c r="U76" s="1">
        <f t="shared" si="43"/>
        <v>262.77863865217381</v>
      </c>
      <c r="V76" s="1">
        <f t="shared" si="43"/>
        <v>557.04861021739123</v>
      </c>
      <c r="W76" s="1">
        <f t="shared" si="43"/>
        <v>283.49332427235612</v>
      </c>
      <c r="X76" s="1">
        <f t="shared" si="43"/>
        <v>317.00157006663039</v>
      </c>
      <c r="Y76" s="1">
        <f t="shared" si="43"/>
        <v>351.52042022324355</v>
      </c>
      <c r="Z76" s="1">
        <f t="shared" si="43"/>
        <v>284.82260183968464</v>
      </c>
      <c r="AA76" s="1"/>
      <c r="AD76" s="1">
        <f t="shared" si="41"/>
        <v>308.03679369250983</v>
      </c>
      <c r="AE76" s="1"/>
    </row>
    <row r="77" spans="1:31">
      <c r="A77" s="127" t="s">
        <v>164</v>
      </c>
      <c r="B77" s="127"/>
      <c r="C77" s="2">
        <v>42767</v>
      </c>
      <c r="D77" s="1">
        <f t="shared" si="39"/>
        <v>304.51672500000012</v>
      </c>
      <c r="E77" s="1">
        <f t="shared" ref="E77:N90" si="44">+AVERAGEIFS(E$184:E$1697,$B$184:$B$1697,$A77)</f>
        <v>310.22578947368419</v>
      </c>
      <c r="F77" s="1">
        <f t="shared" si="44"/>
        <v>328.84263157894736</v>
      </c>
      <c r="G77" s="1">
        <f t="shared" si="44"/>
        <v>46.948421052631581</v>
      </c>
      <c r="H77" s="110">
        <f t="shared" si="44"/>
        <v>-1.4899999999999993</v>
      </c>
      <c r="I77" s="110">
        <f t="shared" si="44"/>
        <v>-1.4899999999999993</v>
      </c>
      <c r="J77" s="1">
        <f t="shared" si="44"/>
        <v>45.458421052631572</v>
      </c>
      <c r="K77" s="1">
        <f t="shared" si="44"/>
        <v>-1.4155000000000006</v>
      </c>
      <c r="L77" s="1">
        <f t="shared" si="44"/>
        <v>45.532921052631572</v>
      </c>
      <c r="M77" s="1">
        <f t="shared" si="44"/>
        <v>299.16505290822323</v>
      </c>
      <c r="N77" s="1" t="e">
        <f t="shared" si="44"/>
        <v>#DIV/0!</v>
      </c>
      <c r="O77" s="1" t="e">
        <f t="shared" ref="O77:Z90" si="45">+AVERAGEIFS(O$184:O$1697,$B$184:$B$1697,$A77)</f>
        <v>#DIV/0!</v>
      </c>
      <c r="P77" s="1">
        <f t="shared" si="45"/>
        <v>1.1178195488721805</v>
      </c>
      <c r="Q77" s="1">
        <f t="shared" si="45"/>
        <v>1.0841171679197996</v>
      </c>
      <c r="R77" s="1">
        <f t="shared" si="45"/>
        <v>1.1035106082142858</v>
      </c>
      <c r="S77" s="1">
        <f t="shared" si="45"/>
        <v>1.0841171679197996</v>
      </c>
      <c r="T77" s="1">
        <f t="shared" si="45"/>
        <v>298.67556539179753</v>
      </c>
      <c r="U77" s="1">
        <f t="shared" si="45"/>
        <v>274.63259268421041</v>
      </c>
      <c r="V77" s="1">
        <f t="shared" si="45"/>
        <v>535.54158900000016</v>
      </c>
      <c r="W77" s="1">
        <f t="shared" si="45"/>
        <v>305.7815461000435</v>
      </c>
      <c r="X77" s="1">
        <f t="shared" si="45"/>
        <v>312.83362010400003</v>
      </c>
      <c r="Y77" s="1">
        <f t="shared" si="45"/>
        <v>311.50101116217985</v>
      </c>
      <c r="Z77" s="1">
        <f t="shared" si="45"/>
        <v>308.46531572031262</v>
      </c>
      <c r="AA77" s="1"/>
      <c r="AD77" s="1">
        <f t="shared" si="41"/>
        <v>334.5166332388132</v>
      </c>
      <c r="AE77" s="1"/>
    </row>
    <row r="78" spans="1:31">
      <c r="A78" s="127" t="s">
        <v>165</v>
      </c>
      <c r="B78" s="127"/>
      <c r="C78" s="2">
        <v>42736</v>
      </c>
      <c r="D78" s="1">
        <f t="shared" si="39"/>
        <v>308.37471499999998</v>
      </c>
      <c r="E78" s="1">
        <f t="shared" si="44"/>
        <v>311.60999999999996</v>
      </c>
      <c r="F78" s="1">
        <f t="shared" si="44"/>
        <v>332.69</v>
      </c>
      <c r="G78" s="1">
        <f t="shared" si="44"/>
        <v>46.647500000000001</v>
      </c>
      <c r="H78" s="110">
        <f t="shared" si="44"/>
        <v>-1.4899999999999993</v>
      </c>
      <c r="I78" s="110">
        <f t="shared" si="44"/>
        <v>-1.4899999999999993</v>
      </c>
      <c r="J78" s="1">
        <f t="shared" si="44"/>
        <v>45.157499999999992</v>
      </c>
      <c r="K78" s="1">
        <f t="shared" si="44"/>
        <v>-1.4155000000000006</v>
      </c>
      <c r="L78" s="1">
        <f t="shared" si="44"/>
        <v>45.231999999999992</v>
      </c>
      <c r="M78" s="1">
        <f t="shared" si="44"/>
        <v>297.18791064388961</v>
      </c>
      <c r="N78" s="1" t="e">
        <f t="shared" si="44"/>
        <v>#DIV/0!</v>
      </c>
      <c r="O78" s="1" t="e">
        <f t="shared" si="45"/>
        <v>#DIV/0!</v>
      </c>
      <c r="P78" s="1">
        <f t="shared" si="45"/>
        <v>1.110654761904762</v>
      </c>
      <c r="Q78" s="1">
        <f t="shared" si="45"/>
        <v>1.0769523809523809</v>
      </c>
      <c r="R78" s="1">
        <f t="shared" si="45"/>
        <v>1.1174912291190477</v>
      </c>
      <c r="S78" s="1">
        <f t="shared" si="45"/>
        <v>1.0769523809523809</v>
      </c>
      <c r="T78" s="1">
        <f t="shared" si="45"/>
        <v>296.69842312746385</v>
      </c>
      <c r="U78" s="1">
        <f t="shared" si="45"/>
        <v>280.27380062499998</v>
      </c>
      <c r="V78" s="1">
        <f t="shared" si="45"/>
        <v>516.52282799999989</v>
      </c>
      <c r="W78" s="1">
        <f t="shared" si="45"/>
        <v>303.29315527363997</v>
      </c>
      <c r="X78" s="1">
        <f t="shared" si="45"/>
        <v>315.49338046460002</v>
      </c>
      <c r="Y78" s="1">
        <f t="shared" si="45"/>
        <v>318.83184504267888</v>
      </c>
      <c r="Z78" s="1">
        <f t="shared" si="45"/>
        <v>306.48817345597894</v>
      </c>
      <c r="AA78" s="1"/>
      <c r="AD78" s="1">
        <f t="shared" si="41"/>
        <v>332.3022339027595</v>
      </c>
      <c r="AE78" s="1"/>
    </row>
    <row r="79" spans="1:31">
      <c r="A79" s="127" t="s">
        <v>166</v>
      </c>
      <c r="B79" s="127"/>
      <c r="C79" s="2">
        <v>42705</v>
      </c>
      <c r="D79" s="1">
        <f t="shared" si="39"/>
        <v>262.06999999999994</v>
      </c>
      <c r="E79" s="1">
        <f t="shared" si="44"/>
        <v>306.38727272727266</v>
      </c>
      <c r="F79" s="1">
        <f t="shared" si="44"/>
        <v>323.49454545454546</v>
      </c>
      <c r="G79" s="1">
        <f t="shared" si="44"/>
        <v>45.364090909090912</v>
      </c>
      <c r="H79" s="110">
        <f t="shared" si="44"/>
        <v>-1.4899999999999993</v>
      </c>
      <c r="I79" s="110">
        <f t="shared" si="44"/>
        <v>-1.4899999999999993</v>
      </c>
      <c r="J79" s="1">
        <f t="shared" si="44"/>
        <v>43.874090909090903</v>
      </c>
      <c r="K79" s="1">
        <f t="shared" si="44"/>
        <v>-1.4155000000000006</v>
      </c>
      <c r="L79" s="1">
        <f t="shared" si="44"/>
        <v>43.948590909090903</v>
      </c>
      <c r="M79" s="1">
        <f t="shared" si="44"/>
        <v>288.7555250268785</v>
      </c>
      <c r="N79" s="1" t="e">
        <f t="shared" si="44"/>
        <v>#DIV/0!</v>
      </c>
      <c r="O79" s="1" t="e">
        <f t="shared" si="45"/>
        <v>#DIV/0!</v>
      </c>
      <c r="P79" s="1">
        <f t="shared" si="45"/>
        <v>1.0800974025974026</v>
      </c>
      <c r="Q79" s="1">
        <f t="shared" si="45"/>
        <v>1.0463950216450217</v>
      </c>
      <c r="R79" s="1">
        <f t="shared" si="45"/>
        <v>0.94969176190476257</v>
      </c>
      <c r="S79" s="1">
        <f t="shared" si="45"/>
        <v>1.0463950216450217</v>
      </c>
      <c r="T79" s="1">
        <f t="shared" si="45"/>
        <v>288.26603751045275</v>
      </c>
      <c r="U79" s="1">
        <f t="shared" si="45"/>
        <v>266.8047013863636</v>
      </c>
      <c r="V79" s="1">
        <f t="shared" si="45"/>
        <v>569.3099999999996</v>
      </c>
      <c r="W79" s="1">
        <f t="shared" si="45"/>
        <v>296.69735638513919</v>
      </c>
      <c r="X79" s="1">
        <f t="shared" si="45"/>
        <v>262.06999999999994</v>
      </c>
      <c r="Y79" s="1">
        <f t="shared" si="45"/>
        <v>289.17455022980965</v>
      </c>
      <c r="Z79" s="1">
        <f t="shared" si="45"/>
        <v>298.05578783896783</v>
      </c>
      <c r="AA79" s="1"/>
      <c r="AD79" s="1">
        <f t="shared" si="41"/>
        <v>322.85796201170717</v>
      </c>
      <c r="AE79" s="1"/>
    </row>
    <row r="80" spans="1:31">
      <c r="A80" s="127" t="s">
        <v>167</v>
      </c>
      <c r="B80" s="127"/>
      <c r="C80" s="2">
        <v>42675</v>
      </c>
      <c r="D80" s="1">
        <f t="shared" si="39"/>
        <v>282.26099900000003</v>
      </c>
      <c r="E80" s="1">
        <f t="shared" si="44"/>
        <v>261.47818181818178</v>
      </c>
      <c r="F80" s="1">
        <f t="shared" si="44"/>
        <v>282.4490909090909</v>
      </c>
      <c r="G80" s="1">
        <f t="shared" si="44"/>
        <v>38.293181818181822</v>
      </c>
      <c r="H80" s="110">
        <f t="shared" si="44"/>
        <v>-1.4899999999999993</v>
      </c>
      <c r="I80" s="110">
        <f t="shared" si="44"/>
        <v>-1.4899999999999993</v>
      </c>
      <c r="J80" s="1">
        <f t="shared" si="44"/>
        <v>36.803181818181812</v>
      </c>
      <c r="K80" s="1">
        <f t="shared" si="44"/>
        <v>-1.4155000000000006</v>
      </c>
      <c r="L80" s="1">
        <f t="shared" si="44"/>
        <v>36.87768181818182</v>
      </c>
      <c r="M80" s="1">
        <f t="shared" si="44"/>
        <v>242.29751523115513</v>
      </c>
      <c r="N80" s="1" t="e">
        <f t="shared" si="44"/>
        <v>#DIV/0!</v>
      </c>
      <c r="O80" s="1" t="e">
        <f t="shared" si="45"/>
        <v>#DIV/0!</v>
      </c>
      <c r="P80" s="1">
        <f t="shared" si="45"/>
        <v>0.91174242424242424</v>
      </c>
      <c r="Q80" s="1">
        <f t="shared" si="45"/>
        <v>0.87804004329004315</v>
      </c>
      <c r="R80" s="1">
        <f t="shared" si="45"/>
        <v>1.0228600963761909</v>
      </c>
      <c r="S80" s="1">
        <f t="shared" si="45"/>
        <v>0.87804004329004315</v>
      </c>
      <c r="T80" s="1">
        <f t="shared" si="45"/>
        <v>241.80802771472938</v>
      </c>
      <c r="U80" s="1">
        <f t="shared" si="45"/>
        <v>237.71993700000002</v>
      </c>
      <c r="V80" s="1">
        <f t="shared" si="45"/>
        <v>518.61424454545477</v>
      </c>
      <c r="W80" s="1">
        <f t="shared" si="45"/>
        <v>250.11221421965112</v>
      </c>
      <c r="X80" s="1">
        <f t="shared" si="45"/>
        <v>282.26099900000003</v>
      </c>
      <c r="Y80" s="1">
        <f t="shared" si="45"/>
        <v>410.71146421536451</v>
      </c>
      <c r="Z80" s="1">
        <f t="shared" si="45"/>
        <v>251.59777804324452</v>
      </c>
      <c r="AA80" s="1"/>
      <c r="AD80" s="1">
        <f t="shared" si="41"/>
        <v>270.82499104049697</v>
      </c>
      <c r="AE80" s="1"/>
    </row>
    <row r="81" spans="1:37">
      <c r="A81" s="127" t="s">
        <v>168</v>
      </c>
      <c r="B81" s="127"/>
      <c r="C81" s="2">
        <v>42644</v>
      </c>
      <c r="D81" s="1">
        <f t="shared" si="39"/>
        <v>246.64999999999998</v>
      </c>
      <c r="E81" s="1">
        <f t="shared" si="44"/>
        <v>275.71952380952376</v>
      </c>
      <c r="F81" s="1">
        <f t="shared" si="44"/>
        <v>296.36142857142858</v>
      </c>
      <c r="G81" s="1">
        <f t="shared" si="44"/>
        <v>40.091904761904757</v>
      </c>
      <c r="H81" s="110">
        <f t="shared" si="44"/>
        <v>-1.4899999999999993</v>
      </c>
      <c r="I81" s="110">
        <f t="shared" si="44"/>
        <v>-1.4899999999999993</v>
      </c>
      <c r="J81" s="1">
        <f t="shared" si="44"/>
        <v>38.601904761904756</v>
      </c>
      <c r="K81" s="1">
        <f t="shared" si="44"/>
        <v>-1.4155000000000006</v>
      </c>
      <c r="L81" s="1">
        <f t="shared" si="44"/>
        <v>38.676404761904756</v>
      </c>
      <c r="M81" s="1">
        <f t="shared" si="44"/>
        <v>254.11566860647022</v>
      </c>
      <c r="N81" s="1" t="e">
        <f t="shared" si="44"/>
        <v>#DIV/0!</v>
      </c>
      <c r="O81" s="1" t="e">
        <f t="shared" si="45"/>
        <v>#DIV/0!</v>
      </c>
      <c r="P81" s="1">
        <f t="shared" si="45"/>
        <v>0.95456916099773237</v>
      </c>
      <c r="Q81" s="1">
        <f t="shared" si="45"/>
        <v>0.9208667800453515</v>
      </c>
      <c r="R81" s="1">
        <f t="shared" si="45"/>
        <v>0.89381261904761922</v>
      </c>
      <c r="S81" s="1">
        <f t="shared" si="45"/>
        <v>0.9208667800453515</v>
      </c>
      <c r="T81" s="1">
        <f t="shared" si="45"/>
        <v>253.62618109004438</v>
      </c>
      <c r="U81" s="1">
        <f t="shared" si="45"/>
        <v>241.9735001666667</v>
      </c>
      <c r="V81" s="1">
        <f t="shared" si="45"/>
        <v>519.80688900000018</v>
      </c>
      <c r="W81" s="1">
        <f t="shared" si="45"/>
        <v>261.61160232734306</v>
      </c>
      <c r="X81" s="1">
        <f t="shared" si="45"/>
        <v>246.64999999999998</v>
      </c>
      <c r="Y81" s="1">
        <f t="shared" si="45"/>
        <v>307.28363755745244</v>
      </c>
      <c r="Z81" s="1">
        <f t="shared" si="45"/>
        <v>263.41593141855952</v>
      </c>
      <c r="AA81" s="1"/>
      <c r="AD81" s="1">
        <f t="shared" si="41"/>
        <v>284.06132282084974</v>
      </c>
      <c r="AE81" s="1"/>
    </row>
    <row r="82" spans="1:37">
      <c r="A82" s="127" t="s">
        <v>169</v>
      </c>
      <c r="B82" s="127"/>
      <c r="C82" s="2">
        <v>42614</v>
      </c>
      <c r="D82" s="1">
        <f t="shared" si="39"/>
        <v>238.40765999999994</v>
      </c>
      <c r="E82" s="1">
        <f t="shared" si="44"/>
        <v>249.15999999999994</v>
      </c>
      <c r="F82" s="1">
        <f t="shared" si="44"/>
        <v>262.54000000000002</v>
      </c>
      <c r="G82" s="1">
        <f t="shared" si="44"/>
        <v>36.358863636363637</v>
      </c>
      <c r="H82" s="110">
        <f t="shared" si="44"/>
        <v>-1.4899999999999993</v>
      </c>
      <c r="I82" s="110">
        <f t="shared" si="44"/>
        <v>-1.4899999999999993</v>
      </c>
      <c r="J82" s="1">
        <f t="shared" si="44"/>
        <v>34.868863636363635</v>
      </c>
      <c r="K82" s="1">
        <f t="shared" si="44"/>
        <v>-1.4155000000000006</v>
      </c>
      <c r="L82" s="1">
        <f t="shared" si="44"/>
        <v>34.943363636363635</v>
      </c>
      <c r="M82" s="1">
        <f t="shared" si="44"/>
        <v>229.58846016007644</v>
      </c>
      <c r="N82" s="1" t="e">
        <f t="shared" si="44"/>
        <v>#DIV/0!</v>
      </c>
      <c r="O82" s="1" t="e">
        <f t="shared" si="45"/>
        <v>#DIV/0!</v>
      </c>
      <c r="P82" s="1">
        <f t="shared" si="45"/>
        <v>0.86568722943722953</v>
      </c>
      <c r="Q82" s="1">
        <f t="shared" si="45"/>
        <v>0.83198484848484822</v>
      </c>
      <c r="R82" s="1">
        <f t="shared" si="45"/>
        <v>0.86394394885714287</v>
      </c>
      <c r="S82" s="1">
        <f t="shared" si="45"/>
        <v>0.83198484848484822</v>
      </c>
      <c r="T82" s="1">
        <f t="shared" si="45"/>
        <v>229.09897264365071</v>
      </c>
      <c r="U82" s="1">
        <f t="shared" si="45"/>
        <v>218.2975277954545</v>
      </c>
      <c r="V82" s="1">
        <f t="shared" si="45"/>
        <v>486.02363636363623</v>
      </c>
      <c r="W82" s="1">
        <f t="shared" si="45"/>
        <v>236.80671255525021</v>
      </c>
      <c r="X82" s="1">
        <f t="shared" si="45"/>
        <v>238.40765999999994</v>
      </c>
      <c r="Y82" s="1">
        <f t="shared" si="45"/>
        <v>291.23594221930398</v>
      </c>
      <c r="Z82" s="1">
        <f t="shared" si="45"/>
        <v>238.88872297216582</v>
      </c>
      <c r="AA82" s="1"/>
      <c r="AD82" s="1">
        <f t="shared" si="41"/>
        <v>256.5908493608888</v>
      </c>
      <c r="AE82" s="1"/>
    </row>
    <row r="83" spans="1:37">
      <c r="A83" s="127" t="s">
        <v>170</v>
      </c>
      <c r="B83" s="127"/>
      <c r="C83" s="2">
        <v>42583</v>
      </c>
      <c r="D83" s="1">
        <f t="shared" si="39"/>
        <v>215.67000000000004</v>
      </c>
      <c r="E83" s="1">
        <f t="shared" si="44"/>
        <v>233.97521739130428</v>
      </c>
      <c r="F83" s="1">
        <f t="shared" si="44"/>
        <v>246.61608695652174</v>
      </c>
      <c r="G83" s="1">
        <f t="shared" si="44"/>
        <v>34.369999999999997</v>
      </c>
      <c r="H83" s="110">
        <f t="shared" si="44"/>
        <v>-1.4899999999999995</v>
      </c>
      <c r="I83" s="110">
        <f t="shared" si="44"/>
        <v>-1.4899999999999995</v>
      </c>
      <c r="J83" s="1">
        <f t="shared" si="44"/>
        <v>32.880000000000003</v>
      </c>
      <c r="K83" s="1">
        <f t="shared" si="44"/>
        <v>-1.4155000000000006</v>
      </c>
      <c r="L83" s="1">
        <f t="shared" si="44"/>
        <v>32.954499999999996</v>
      </c>
      <c r="M83" s="1">
        <f t="shared" si="44"/>
        <v>216.52102496714846</v>
      </c>
      <c r="N83" s="1" t="e">
        <f t="shared" si="44"/>
        <v>#DIV/0!</v>
      </c>
      <c r="O83" s="1" t="e">
        <f t="shared" si="45"/>
        <v>#DIV/0!</v>
      </c>
      <c r="P83" s="1">
        <f t="shared" si="45"/>
        <v>0.81833333333333313</v>
      </c>
      <c r="Q83" s="1">
        <f t="shared" si="45"/>
        <v>0.78463095238095215</v>
      </c>
      <c r="R83" s="1">
        <f t="shared" si="45"/>
        <v>0.78154699999999988</v>
      </c>
      <c r="S83" s="1">
        <f t="shared" si="45"/>
        <v>0.78463095238095215</v>
      </c>
      <c r="T83" s="1">
        <f t="shared" si="45"/>
        <v>216.03153745072271</v>
      </c>
      <c r="U83" s="1">
        <f t="shared" si="45"/>
        <v>191.76264122826086</v>
      </c>
      <c r="V83" s="1">
        <f t="shared" si="45"/>
        <v>530.40869565217395</v>
      </c>
      <c r="W83" s="1">
        <f t="shared" si="45"/>
        <v>225.46285219676631</v>
      </c>
      <c r="X83" s="1">
        <f t="shared" si="45"/>
        <v>215.67000000000004</v>
      </c>
      <c r="Y83" s="1">
        <f t="shared" si="45"/>
        <v>289.71561391989502</v>
      </c>
      <c r="Z83" s="1">
        <f t="shared" si="45"/>
        <v>225.82128777923782</v>
      </c>
      <c r="AA83" s="1"/>
      <c r="AD83" s="1">
        <f t="shared" si="41"/>
        <v>241.95532194480953</v>
      </c>
      <c r="AE83" s="1"/>
    </row>
    <row r="84" spans="1:37">
      <c r="A84" s="127" t="s">
        <v>171</v>
      </c>
      <c r="B84" s="127"/>
      <c r="C84" s="2">
        <v>42552</v>
      </c>
      <c r="D84" s="1">
        <f t="shared" ref="D84:D90" si="46">+AVERAGEIFS(D$94:D$1697,$B$94:$B$1697,$A84)</f>
        <v>237.70999999999998</v>
      </c>
      <c r="E84" s="1">
        <f t="shared" si="44"/>
        <v>236.64809523809518</v>
      </c>
      <c r="F84" s="1">
        <f t="shared" si="44"/>
        <v>251.55190476190478</v>
      </c>
      <c r="G84" s="1">
        <f t="shared" si="44"/>
        <v>33.895952380952373</v>
      </c>
      <c r="H84" s="110">
        <f t="shared" si="44"/>
        <v>-1.4899999999999993</v>
      </c>
      <c r="I84" s="110">
        <f t="shared" si="44"/>
        <v>-1.4899999999999993</v>
      </c>
      <c r="J84" s="1">
        <f t="shared" si="44"/>
        <v>32.405952380952371</v>
      </c>
      <c r="K84" s="1">
        <f t="shared" si="44"/>
        <v>-1.4155000000000006</v>
      </c>
      <c r="L84" s="1">
        <f t="shared" si="44"/>
        <v>32.480452380952379</v>
      </c>
      <c r="M84" s="1">
        <f t="shared" si="44"/>
        <v>213.40638883674364</v>
      </c>
      <c r="N84" s="1" t="e">
        <f t="shared" si="44"/>
        <v>#DIV/0!</v>
      </c>
      <c r="O84" s="1" t="e">
        <f t="shared" si="45"/>
        <v>#DIV/0!</v>
      </c>
      <c r="P84" s="1">
        <f t="shared" si="45"/>
        <v>0.80704648526077116</v>
      </c>
      <c r="Q84" s="1">
        <f t="shared" si="45"/>
        <v>0.77334410430839018</v>
      </c>
      <c r="R84" s="1">
        <f t="shared" si="45"/>
        <v>0.86141576190476221</v>
      </c>
      <c r="S84" s="1">
        <f t="shared" si="45"/>
        <v>0.77334410430839018</v>
      </c>
      <c r="T84" s="1">
        <f t="shared" si="45"/>
        <v>212.91690132031786</v>
      </c>
      <c r="U84" s="1">
        <f t="shared" si="45"/>
        <v>201.78143700000004</v>
      </c>
      <c r="V84" s="1">
        <f t="shared" si="45"/>
        <v>510.81428571428546</v>
      </c>
      <c r="W84" s="1">
        <f t="shared" si="45"/>
        <v>221.85382285213689</v>
      </c>
      <c r="X84" s="1">
        <f t="shared" si="45"/>
        <v>237.70999999999998</v>
      </c>
      <c r="Y84" s="1">
        <f t="shared" si="45"/>
        <v>267.40790544977028</v>
      </c>
      <c r="Z84" s="1">
        <f t="shared" si="45"/>
        <v>222.70665164883297</v>
      </c>
      <c r="AA84" s="1"/>
      <c r="AD84" s="1">
        <f t="shared" si="41"/>
        <v>238.46692947875601</v>
      </c>
      <c r="AE84" s="1"/>
    </row>
    <row r="85" spans="1:37">
      <c r="A85" s="127" t="s">
        <v>172</v>
      </c>
      <c r="B85" s="127"/>
      <c r="C85" s="2">
        <v>42522</v>
      </c>
      <c r="D85" s="1">
        <f t="shared" si="46"/>
        <v>225.46</v>
      </c>
      <c r="E85" s="1">
        <f t="shared" si="44"/>
        <v>239.84181818181813</v>
      </c>
      <c r="F85" s="1">
        <f t="shared" si="44"/>
        <v>257.67636363636365</v>
      </c>
      <c r="G85" s="1">
        <f t="shared" si="44"/>
        <v>35.061818181818175</v>
      </c>
      <c r="H85" s="110">
        <f t="shared" si="44"/>
        <v>-2.151818181818181</v>
      </c>
      <c r="I85" s="110">
        <f t="shared" si="44"/>
        <v>-2.151818181818181</v>
      </c>
      <c r="J85" s="1">
        <f t="shared" si="44"/>
        <v>32.910000000000004</v>
      </c>
      <c r="K85" s="1">
        <f t="shared" si="44"/>
        <v>-2.0442272727272734</v>
      </c>
      <c r="L85" s="1">
        <f t="shared" si="44"/>
        <v>33.01759090909092</v>
      </c>
      <c r="M85" s="1">
        <f t="shared" si="44"/>
        <v>216.93555130808744</v>
      </c>
      <c r="N85" s="1" t="e">
        <f t="shared" si="44"/>
        <v>#DIV/0!</v>
      </c>
      <c r="O85" s="1" t="e">
        <f t="shared" si="45"/>
        <v>#DIV/0!</v>
      </c>
      <c r="P85" s="1">
        <f t="shared" si="45"/>
        <v>0.83480519480519488</v>
      </c>
      <c r="Q85" s="1">
        <f t="shared" si="45"/>
        <v>0.78613311688311682</v>
      </c>
      <c r="R85" s="1">
        <f t="shared" si="45"/>
        <v>0.81702409523809516</v>
      </c>
      <c r="S85" s="1">
        <f t="shared" si="45"/>
        <v>0.78613311688311682</v>
      </c>
      <c r="T85" s="1">
        <f t="shared" si="45"/>
        <v>216.2286465177398</v>
      </c>
      <c r="U85" s="1">
        <f t="shared" si="45"/>
        <v>201.27104724999998</v>
      </c>
      <c r="V85" s="1">
        <f t="shared" si="45"/>
        <v>448.93500000000017</v>
      </c>
      <c r="W85" s="1">
        <f t="shared" si="45"/>
        <v>223.2098371222076</v>
      </c>
      <c r="X85" s="1">
        <f t="shared" si="45"/>
        <v>225.46</v>
      </c>
      <c r="Y85" s="1">
        <f t="shared" si="45"/>
        <v>227.60470124753772</v>
      </c>
      <c r="Z85" s="1">
        <f t="shared" si="45"/>
        <v>230.36674232469238</v>
      </c>
      <c r="AA85" s="1"/>
      <c r="AD85" s="1">
        <f t="shared" si="41"/>
        <v>242.1760840998686</v>
      </c>
      <c r="AE85" s="1"/>
    </row>
    <row r="86" spans="1:37">
      <c r="A86" s="127" t="s">
        <v>173</v>
      </c>
      <c r="B86" s="127"/>
      <c r="C86" s="2">
        <v>42491</v>
      </c>
      <c r="D86" s="1">
        <f t="shared" si="46"/>
        <v>179.34999999999994</v>
      </c>
      <c r="E86" s="1">
        <f t="shared" si="44"/>
        <v>216.29636363636357</v>
      </c>
      <c r="F86" s="1">
        <f t="shared" si="44"/>
        <v>237.01727272727274</v>
      </c>
      <c r="G86" s="1">
        <f t="shared" si="44"/>
        <v>31.882045454545459</v>
      </c>
      <c r="H86" s="110">
        <f t="shared" si="44"/>
        <v>-2.399999999999999</v>
      </c>
      <c r="I86" s="110">
        <f t="shared" si="44"/>
        <v>-2.399999999999999</v>
      </c>
      <c r="J86" s="1">
        <f t="shared" si="44"/>
        <v>29.48204545454545</v>
      </c>
      <c r="K86" s="1">
        <f t="shared" si="44"/>
        <v>-2.2800000000000007</v>
      </c>
      <c r="L86" s="1">
        <f t="shared" si="44"/>
        <v>29.602045454545451</v>
      </c>
      <c r="M86" s="1">
        <f t="shared" si="44"/>
        <v>194.49438537809101</v>
      </c>
      <c r="N86" s="1" t="e">
        <f t="shared" si="44"/>
        <v>#DIV/0!</v>
      </c>
      <c r="O86" s="1" t="e">
        <f t="shared" si="45"/>
        <v>#DIV/0!</v>
      </c>
      <c r="P86" s="1">
        <f t="shared" si="45"/>
        <v>0.75909632034632035</v>
      </c>
      <c r="Q86" s="1">
        <f t="shared" si="45"/>
        <v>0.70481060606060608</v>
      </c>
      <c r="R86" s="1">
        <f t="shared" si="45"/>
        <v>0.64993023809523853</v>
      </c>
      <c r="S86" s="1">
        <f t="shared" si="45"/>
        <v>0.70481060606060608</v>
      </c>
      <c r="T86" s="1">
        <f t="shared" si="45"/>
        <v>193.70594911002266</v>
      </c>
      <c r="U86" s="1">
        <f t="shared" si="45"/>
        <v>176.57069388636364</v>
      </c>
      <c r="V86" s="1">
        <f t="shared" si="45"/>
        <v>390.99136363636359</v>
      </c>
      <c r="W86" s="1">
        <f t="shared" si="45"/>
        <v>199.62451154581294</v>
      </c>
      <c r="X86" s="1">
        <f t="shared" si="45"/>
        <v>179.34999999999994</v>
      </c>
      <c r="Y86" s="1">
        <f t="shared" si="45"/>
        <v>205.5873801707157</v>
      </c>
      <c r="Z86" s="1">
        <f t="shared" si="45"/>
        <v>209.47467447138933</v>
      </c>
      <c r="AA86" s="1"/>
      <c r="AD86" s="1">
        <f t="shared" si="41"/>
        <v>216.95066300322543</v>
      </c>
      <c r="AE86" s="1"/>
    </row>
    <row r="87" spans="1:37">
      <c r="A87" s="127" t="s">
        <v>174</v>
      </c>
      <c r="B87" s="127"/>
      <c r="C87" s="2">
        <v>42461</v>
      </c>
      <c r="D87" s="1">
        <f t="shared" si="46"/>
        <v>148.05000000000004</v>
      </c>
      <c r="E87" s="1">
        <f t="shared" si="44"/>
        <v>175.19571428571425</v>
      </c>
      <c r="F87" s="1">
        <f t="shared" si="44"/>
        <v>191.74238095238093</v>
      </c>
      <c r="G87" s="1">
        <f t="shared" si="44"/>
        <v>25.910476190476192</v>
      </c>
      <c r="H87" s="110">
        <f t="shared" si="44"/>
        <v>-2.3999999999999995</v>
      </c>
      <c r="I87" s="110">
        <f t="shared" si="44"/>
        <v>-2.3999999999999995</v>
      </c>
      <c r="J87" s="1">
        <f t="shared" si="44"/>
        <v>23.51047619047619</v>
      </c>
      <c r="K87" s="1">
        <f t="shared" si="44"/>
        <v>-2.2800000000000002</v>
      </c>
      <c r="L87" s="1">
        <f t="shared" si="44"/>
        <v>23.630476190476191</v>
      </c>
      <c r="M87" s="1">
        <f t="shared" si="44"/>
        <v>155.25937050247171</v>
      </c>
      <c r="N87" s="1" t="e">
        <f t="shared" si="44"/>
        <v>#DIV/0!</v>
      </c>
      <c r="O87" s="1" t="e">
        <f t="shared" si="45"/>
        <v>#DIV/0!</v>
      </c>
      <c r="P87" s="1">
        <f t="shared" si="45"/>
        <v>0.61691609977324269</v>
      </c>
      <c r="Q87" s="1">
        <f t="shared" si="45"/>
        <v>0.56263038548752842</v>
      </c>
      <c r="R87" s="1">
        <f t="shared" si="45"/>
        <v>0.53650500000000012</v>
      </c>
      <c r="S87" s="1">
        <f t="shared" si="45"/>
        <v>0.56263038548752842</v>
      </c>
      <c r="T87" s="1">
        <f t="shared" si="45"/>
        <v>154.47093423440333</v>
      </c>
      <c r="U87" s="1">
        <f t="shared" si="45"/>
        <v>148.82321999999999</v>
      </c>
      <c r="V87" s="1">
        <f t="shared" si="45"/>
        <v>385.65571428571423</v>
      </c>
      <c r="W87" s="1">
        <f t="shared" si="45"/>
        <v>161.40647763594274</v>
      </c>
      <c r="X87" s="1">
        <f t="shared" si="45"/>
        <v>148.05000000000004</v>
      </c>
      <c r="Y87" s="1">
        <f t="shared" si="45"/>
        <v>192.89141168745894</v>
      </c>
      <c r="Z87" s="1">
        <f t="shared" si="45"/>
        <v>170.23965959576995</v>
      </c>
      <c r="AA87" s="1"/>
      <c r="AD87" s="1">
        <f t="shared" si="41"/>
        <v>173.00744634253175</v>
      </c>
      <c r="AE87" s="1"/>
    </row>
    <row r="88" spans="1:37">
      <c r="A88" s="127" t="s">
        <v>175</v>
      </c>
      <c r="B88" s="127"/>
      <c r="C88" s="2">
        <v>42430</v>
      </c>
      <c r="D88" s="1">
        <f t="shared" si="46"/>
        <v>126.26202999999998</v>
      </c>
      <c r="E88" s="1">
        <f t="shared" si="44"/>
        <v>163.73608695652169</v>
      </c>
      <c r="F88" s="1">
        <f t="shared" si="44"/>
        <v>180.37695652173915</v>
      </c>
      <c r="G88" s="1">
        <f t="shared" si="44"/>
        <v>23.679347826086957</v>
      </c>
      <c r="H88" s="110">
        <f t="shared" si="44"/>
        <v>-2.3543478260869555</v>
      </c>
      <c r="I88" s="110">
        <f t="shared" si="44"/>
        <v>-2.399999999999999</v>
      </c>
      <c r="J88" s="1">
        <f t="shared" si="44"/>
        <v>21.325000000000003</v>
      </c>
      <c r="K88" s="1">
        <f t="shared" si="44"/>
        <v>-2.2366304347826071</v>
      </c>
      <c r="L88" s="1">
        <f t="shared" si="44"/>
        <v>21.442717391304349</v>
      </c>
      <c r="M88" s="1">
        <f t="shared" si="44"/>
        <v>140.88513397703252</v>
      </c>
      <c r="N88" s="1" t="e">
        <f t="shared" si="44"/>
        <v>#DIV/0!</v>
      </c>
      <c r="O88" s="1" t="e">
        <f t="shared" si="45"/>
        <v>#DIV/0!</v>
      </c>
      <c r="P88" s="1">
        <f t="shared" si="45"/>
        <v>0.56379399585921308</v>
      </c>
      <c r="Q88" s="1">
        <f t="shared" si="45"/>
        <v>0.51054089026915106</v>
      </c>
      <c r="R88" s="1">
        <f t="shared" si="45"/>
        <v>0.45754954680952403</v>
      </c>
      <c r="S88" s="1">
        <f t="shared" si="45"/>
        <v>0.51054089026915106</v>
      </c>
      <c r="T88" s="1">
        <f t="shared" si="45"/>
        <v>140.11169513797631</v>
      </c>
      <c r="U88" s="1">
        <f t="shared" si="45"/>
        <v>131.31659252173912</v>
      </c>
      <c r="V88" s="1">
        <f t="shared" si="45"/>
        <v>410.63510182608678</v>
      </c>
      <c r="W88" s="1">
        <f t="shared" si="45"/>
        <v>148.22739733861965</v>
      </c>
      <c r="X88" s="1">
        <f t="shared" si="45"/>
        <v>126.26202999999998</v>
      </c>
      <c r="Y88" s="1">
        <f t="shared" si="45"/>
        <v>222.40006565988185</v>
      </c>
      <c r="Z88" s="1">
        <f t="shared" si="45"/>
        <v>155.58047191909955</v>
      </c>
      <c r="AA88" s="1"/>
      <c r="AD88" s="1">
        <f t="shared" si="41"/>
        <v>156.92509855453352</v>
      </c>
      <c r="AE88" s="1"/>
    </row>
    <row r="89" spans="1:37">
      <c r="A89" s="127" t="s">
        <v>176</v>
      </c>
      <c r="B89" s="127"/>
      <c r="C89" s="2">
        <v>42401</v>
      </c>
      <c r="D89" s="1">
        <f t="shared" si="46"/>
        <v>126.50862000000002</v>
      </c>
      <c r="E89" s="1">
        <f t="shared" si="44"/>
        <v>145.74333333333331</v>
      </c>
      <c r="F89" s="1">
        <f t="shared" si="44"/>
        <v>164.90904761904761</v>
      </c>
      <c r="G89" s="1">
        <f t="shared" si="44"/>
        <v>20.344761904761906</v>
      </c>
      <c r="H89" s="110">
        <f t="shared" si="44"/>
        <v>-2.3299999999999992</v>
      </c>
      <c r="I89" s="110">
        <f t="shared" si="44"/>
        <v>-2.3999999999999995</v>
      </c>
      <c r="J89" s="1">
        <f t="shared" si="44"/>
        <v>18.014761904761901</v>
      </c>
      <c r="K89" s="1">
        <f t="shared" si="44"/>
        <v>-2.2134999999999989</v>
      </c>
      <c r="L89" s="1">
        <f t="shared" si="44"/>
        <v>18.131261904761907</v>
      </c>
      <c r="M89" s="1">
        <f t="shared" si="44"/>
        <v>119.12787059633312</v>
      </c>
      <c r="N89" s="1" t="e">
        <f t="shared" si="44"/>
        <v>#DIV/0!</v>
      </c>
      <c r="O89" s="1" t="e">
        <f t="shared" si="45"/>
        <v>#DIV/0!</v>
      </c>
      <c r="P89" s="1">
        <f t="shared" si="45"/>
        <v>0.48439909297052158</v>
      </c>
      <c r="Q89" s="1">
        <f t="shared" si="45"/>
        <v>0.43169671201814053</v>
      </c>
      <c r="R89" s="1">
        <f t="shared" si="45"/>
        <v>0.45844314200000003</v>
      </c>
      <c r="S89" s="1">
        <f t="shared" si="45"/>
        <v>0.43169671201814053</v>
      </c>
      <c r="T89" s="1">
        <f t="shared" si="45"/>
        <v>118.36243038608349</v>
      </c>
      <c r="U89" s="1">
        <f t="shared" si="45"/>
        <v>116.29656566666669</v>
      </c>
      <c r="V89" s="1">
        <f t="shared" si="45"/>
        <v>437.97349104761901</v>
      </c>
      <c r="W89" s="1">
        <f t="shared" si="45"/>
        <v>127.95076220592952</v>
      </c>
      <c r="X89" s="1">
        <f t="shared" si="45"/>
        <v>126.50862000000002</v>
      </c>
      <c r="Y89" s="1">
        <f t="shared" si="45"/>
        <v>307.55196323046613</v>
      </c>
      <c r="Z89" s="1">
        <f t="shared" si="45"/>
        <v>133.67123459107694</v>
      </c>
      <c r="AA89" s="1"/>
      <c r="AD89" s="1">
        <f t="shared" si="41"/>
        <v>132.56592203241348</v>
      </c>
      <c r="AE89" s="1"/>
    </row>
    <row r="90" spans="1:37">
      <c r="A90" s="127" t="s">
        <v>177</v>
      </c>
      <c r="B90" s="127"/>
      <c r="C90" s="2">
        <v>42370</v>
      </c>
      <c r="D90" s="1">
        <f t="shared" si="46"/>
        <v>143.15766299999999</v>
      </c>
      <c r="E90" s="1">
        <f t="shared" si="44"/>
        <v>131.74333333333331</v>
      </c>
      <c r="F90" s="1">
        <f t="shared" si="44"/>
        <v>155.19476190476189</v>
      </c>
      <c r="G90" s="1">
        <f t="shared" si="44"/>
        <v>19.045476190476194</v>
      </c>
      <c r="H90" s="110">
        <f t="shared" si="44"/>
        <v>-2.3299999999999992</v>
      </c>
      <c r="I90" s="110">
        <f t="shared" si="44"/>
        <v>-2.3999999999999995</v>
      </c>
      <c r="J90" s="1">
        <f t="shared" si="44"/>
        <v>16.715476190476188</v>
      </c>
      <c r="K90" s="1">
        <f t="shared" si="44"/>
        <v>-2.2134999999999989</v>
      </c>
      <c r="L90" s="1">
        <f t="shared" si="44"/>
        <v>16.83197619047619</v>
      </c>
      <c r="M90" s="1">
        <f t="shared" si="44"/>
        <v>110.59117076528376</v>
      </c>
      <c r="N90" s="1" t="e">
        <f t="shared" si="44"/>
        <v>#DIV/0!</v>
      </c>
      <c r="O90" s="1" t="e">
        <f t="shared" si="45"/>
        <v>#DIV/0!</v>
      </c>
      <c r="P90" s="1">
        <f t="shared" si="45"/>
        <v>0.45346371882086167</v>
      </c>
      <c r="Q90" s="1">
        <f t="shared" si="45"/>
        <v>0.40076133786848073</v>
      </c>
      <c r="R90" s="1">
        <f t="shared" si="45"/>
        <v>0.51877610258571438</v>
      </c>
      <c r="S90" s="1">
        <f t="shared" si="45"/>
        <v>0.40076133786848073</v>
      </c>
      <c r="T90" s="1">
        <f t="shared" si="45"/>
        <v>109.82573055503408</v>
      </c>
      <c r="U90" s="1">
        <f t="shared" si="45"/>
        <v>114.18943466666667</v>
      </c>
      <c r="V90" s="1">
        <f t="shared" si="45"/>
        <v>539.88942219047613</v>
      </c>
      <c r="W90" s="1">
        <f t="shared" si="45"/>
        <v>122.72764130409735</v>
      </c>
      <c r="X90" s="1">
        <f t="shared" si="45"/>
        <v>143.15766299999999</v>
      </c>
      <c r="Y90" s="1">
        <f t="shared" si="45"/>
        <v>254.93779382797121</v>
      </c>
      <c r="Z90" s="1">
        <f t="shared" si="45"/>
        <v>125.13453476002753</v>
      </c>
      <c r="AA90" s="1"/>
      <c r="AD90" s="1">
        <f t="shared" si="41"/>
        <v>123.00481822163817</v>
      </c>
      <c r="AE90" s="1"/>
    </row>
    <row r="91" spans="1:37">
      <c r="A91" s="127"/>
      <c r="B91" s="127"/>
      <c r="C91" s="1">
        <f>+(G580-G682)/G682</f>
        <v>-0.36737460460912785</v>
      </c>
      <c r="D91" s="1" t="s">
        <v>1289</v>
      </c>
      <c r="E91" s="1" t="s">
        <v>1449</v>
      </c>
      <c r="F91" s="1" t="s">
        <v>1452</v>
      </c>
      <c r="G91" t="s">
        <v>1453</v>
      </c>
      <c r="H91" s="110" t="s">
        <v>1454</v>
      </c>
      <c r="I91" s="1" t="s">
        <v>1455</v>
      </c>
      <c r="J91" s="1" t="s">
        <v>1456</v>
      </c>
      <c r="K91" s="1" t="s">
        <v>1457</v>
      </c>
      <c r="L91" s="1" t="s">
        <v>1458</v>
      </c>
      <c r="M91" s="1" t="s">
        <v>1459</v>
      </c>
      <c r="T91" t="s">
        <v>1460</v>
      </c>
      <c r="AA91" t="s">
        <v>1324</v>
      </c>
      <c r="AB91">
        <v>7.6</v>
      </c>
    </row>
    <row r="92" spans="1:37" ht="57.6">
      <c r="B92" s="126" t="s">
        <v>1407</v>
      </c>
      <c r="C92" s="110">
        <v>0</v>
      </c>
      <c r="D92" s="319" t="s">
        <v>1414</v>
      </c>
      <c r="E92" s="72" t="s">
        <v>55</v>
      </c>
      <c r="F92" s="72" t="s">
        <v>56</v>
      </c>
      <c r="G92" s="119" t="s">
        <v>1443</v>
      </c>
      <c r="H92" s="46" t="s">
        <v>1402</v>
      </c>
      <c r="I92" s="46" t="s">
        <v>1401</v>
      </c>
      <c r="J92" s="119" t="s">
        <v>52</v>
      </c>
      <c r="K92" s="120" t="s">
        <v>31</v>
      </c>
      <c r="L92" s="120" t="s">
        <v>32</v>
      </c>
      <c r="M92" s="120" t="s">
        <v>32</v>
      </c>
      <c r="N92" s="90" t="s">
        <v>54</v>
      </c>
      <c r="O92" s="90" t="s">
        <v>57</v>
      </c>
      <c r="P92" s="90" t="s">
        <v>9</v>
      </c>
      <c r="Q92" s="90" t="s">
        <v>48</v>
      </c>
      <c r="R92" s="90" t="s">
        <v>62</v>
      </c>
      <c r="S92" s="90"/>
      <c r="T92" s="121" t="s">
        <v>52</v>
      </c>
      <c r="U92" s="85" t="s">
        <v>63</v>
      </c>
      <c r="V92" s="92" t="s">
        <v>66</v>
      </c>
      <c r="W92" s="92" t="s">
        <v>67</v>
      </c>
      <c r="X92" s="92" t="s">
        <v>68</v>
      </c>
      <c r="Y92" s="92" t="s">
        <v>1302</v>
      </c>
      <c r="Z92" s="283" t="s">
        <v>51</v>
      </c>
      <c r="AA92" s="224" t="s">
        <v>1322</v>
      </c>
      <c r="AB92" s="224" t="s">
        <v>1322</v>
      </c>
      <c r="AC92" s="224" t="s">
        <v>1323</v>
      </c>
      <c r="AD92" s="283" t="s">
        <v>1400</v>
      </c>
      <c r="AE92" s="224" t="s">
        <v>1446</v>
      </c>
      <c r="AF92" s="224" t="s">
        <v>1448</v>
      </c>
      <c r="AG92" s="224" t="s">
        <v>1447</v>
      </c>
    </row>
    <row r="93" spans="1:37" ht="28.8">
      <c r="D93" s="45" t="s">
        <v>34</v>
      </c>
      <c r="E93" s="73" t="s">
        <v>49</v>
      </c>
      <c r="F93" s="73" t="s">
        <v>49</v>
      </c>
      <c r="G93" s="73" t="s">
        <v>50</v>
      </c>
      <c r="H93" s="73" t="s">
        <v>50</v>
      </c>
      <c r="I93" s="45" t="s">
        <v>50</v>
      </c>
      <c r="J93" s="73" t="s">
        <v>50</v>
      </c>
      <c r="K93" s="91" t="s">
        <v>50</v>
      </c>
      <c r="L93" s="91" t="s">
        <v>50</v>
      </c>
      <c r="M93" s="91" t="s">
        <v>34</v>
      </c>
      <c r="N93" s="77" t="s">
        <v>53</v>
      </c>
      <c r="O93" s="77" t="s">
        <v>53</v>
      </c>
      <c r="P93" s="77" t="s">
        <v>53</v>
      </c>
      <c r="Q93" s="77" t="s">
        <v>53</v>
      </c>
      <c r="R93" s="77" t="s">
        <v>53</v>
      </c>
      <c r="S93" s="77"/>
      <c r="T93" s="86" t="s">
        <v>34</v>
      </c>
      <c r="U93" s="86" t="s">
        <v>34</v>
      </c>
      <c r="V93" s="93" t="s">
        <v>34</v>
      </c>
      <c r="W93" s="93" t="s">
        <v>34</v>
      </c>
      <c r="X93" s="93" t="s">
        <v>34</v>
      </c>
      <c r="Y93" s="93" t="s">
        <v>34</v>
      </c>
      <c r="Z93" s="294" t="s">
        <v>34</v>
      </c>
      <c r="AA93" s="223" t="s">
        <v>50</v>
      </c>
      <c r="AB93" s="222" t="s">
        <v>34</v>
      </c>
      <c r="AC93" s="222" t="s">
        <v>34</v>
      </c>
      <c r="AD93" s="86" t="s">
        <v>34</v>
      </c>
      <c r="AE93" s="223" t="s">
        <v>1445</v>
      </c>
      <c r="AF93" s="222" t="s">
        <v>1445</v>
      </c>
      <c r="AG93" s="222" t="s">
        <v>1445</v>
      </c>
      <c r="AI93" s="224" t="s">
        <v>1416</v>
      </c>
      <c r="AJ93" s="224" t="s">
        <v>1417</v>
      </c>
      <c r="AK93" s="224" t="s">
        <v>1418</v>
      </c>
    </row>
    <row r="94" spans="1:37">
      <c r="C94" s="4"/>
      <c r="D94" s="1"/>
      <c r="E94" s="1"/>
      <c r="G94" s="105"/>
      <c r="H94" s="110"/>
      <c r="I94" s="110"/>
      <c r="J94" s="125"/>
      <c r="K94" s="125"/>
      <c r="L94" s="125"/>
      <c r="M94" s="125"/>
      <c r="N94" s="125"/>
      <c r="O94" s="125"/>
      <c r="P94" s="125"/>
      <c r="Q94" s="125"/>
      <c r="R94" s="125"/>
      <c r="S94" s="125"/>
      <c r="T94" s="125"/>
      <c r="U94" s="1"/>
      <c r="V94" s="1"/>
      <c r="W94" s="125"/>
      <c r="X94" s="1"/>
      <c r="Y94" s="1"/>
      <c r="Z94" s="125"/>
      <c r="AB94" s="1"/>
      <c r="AC94" s="1"/>
      <c r="AD94" s="125"/>
      <c r="AE94" s="326"/>
      <c r="AF94" s="326"/>
      <c r="AG94" s="326"/>
      <c r="AI94" s="297">
        <f>+(Fuel!G198-Fuel!G426)/Fuel!G426</f>
        <v>0.48407079646017687</v>
      </c>
      <c r="AJ94" s="297">
        <f>+(Fuel!D198-Fuel!D426)/Fuel!D426</f>
        <v>0.94425301284692265</v>
      </c>
      <c r="AK94" s="297">
        <f>+(Fuel!Y198-Fuel!Y426)/Fuel!Y426</f>
        <v>0.52088454770258463</v>
      </c>
    </row>
    <row r="95" spans="1:37">
      <c r="B95" s="126">
        <v>202204</v>
      </c>
      <c r="C95" s="4">
        <v>44677</v>
      </c>
      <c r="D95" s="1">
        <v>561.415978</v>
      </c>
      <c r="E95" s="1">
        <v>725</v>
      </c>
      <c r="F95">
        <v>669.29</v>
      </c>
      <c r="G95" s="105">
        <v>91.96</v>
      </c>
      <c r="H95" s="110">
        <f t="shared" ref="H95:I99" si="47">-3.17</f>
        <v>-3.17</v>
      </c>
      <c r="I95" s="110">
        <f t="shared" si="47"/>
        <v>-3.17</v>
      </c>
      <c r="J95" s="125">
        <f t="shared" ref="J95:J99" si="48">+G95+H95</f>
        <v>88.789999999999992</v>
      </c>
      <c r="K95" s="125">
        <f t="shared" ref="K95:K99" si="49">+H95*1.05</f>
        <v>-3.3285</v>
      </c>
      <c r="L95" s="125">
        <f t="shared" ref="L95:L99" si="50">+G95+K95</f>
        <v>88.631499999999988</v>
      </c>
      <c r="M95" s="125">
        <f t="shared" ref="M95:M99" si="51">+L95*$F$2</f>
        <v>582.33574244415229</v>
      </c>
      <c r="N95" s="125"/>
      <c r="O95" s="125"/>
      <c r="P95" s="125"/>
      <c r="Q95" s="125"/>
      <c r="R95" s="125"/>
      <c r="S95" s="125"/>
      <c r="T95" s="125">
        <f t="shared" ref="T95:T99" si="52">+J95*$F$2</f>
        <v>583.37713534822592</v>
      </c>
      <c r="U95" s="1">
        <v>630.48612900000001</v>
      </c>
      <c r="V95" s="1">
        <v>1219.3547020000001</v>
      </c>
      <c r="W95" s="125">
        <f t="shared" ref="W95:W99" si="53">+T95*0.97+V95*0.03</f>
        <v>602.45646234777905</v>
      </c>
      <c r="X95" s="1">
        <v>577.20650737599999</v>
      </c>
      <c r="Y95" s="1">
        <v>471.92605200000003</v>
      </c>
      <c r="Z95" s="125">
        <f t="shared" ref="Z95:Z99" si="54">+G95*$F$2</f>
        <v>604.20499342969765</v>
      </c>
      <c r="AA95">
        <v>101.7</v>
      </c>
      <c r="AB95" s="1">
        <f t="shared" ref="AB95:AB99" si="55">AA95*$AB$91</f>
        <v>772.92</v>
      </c>
      <c r="AC95" s="1">
        <f t="shared" ref="AC95:AC99" si="56">AB113</f>
        <v>819.4319999999999</v>
      </c>
      <c r="AD95" s="125">
        <f t="shared" ref="AD95:AD99" si="57">T95*1.12</f>
        <v>653.38239159001307</v>
      </c>
      <c r="AE95" s="326">
        <v>655</v>
      </c>
      <c r="AF95" s="326">
        <v>700</v>
      </c>
      <c r="AG95" s="326">
        <v>760</v>
      </c>
      <c r="AI95" s="297"/>
      <c r="AJ95" s="297"/>
      <c r="AK95" s="297"/>
    </row>
    <row r="96" spans="1:37">
      <c r="B96" s="126">
        <v>202204</v>
      </c>
      <c r="C96" s="4">
        <v>44676</v>
      </c>
      <c r="D96" s="1">
        <v>561.415978</v>
      </c>
      <c r="E96" s="1">
        <v>695</v>
      </c>
      <c r="F96">
        <v>641.29</v>
      </c>
      <c r="G96" s="105">
        <v>88.57</v>
      </c>
      <c r="H96" s="110">
        <f t="shared" si="47"/>
        <v>-3.17</v>
      </c>
      <c r="I96" s="110">
        <f t="shared" si="47"/>
        <v>-3.17</v>
      </c>
      <c r="J96" s="125">
        <f t="shared" si="48"/>
        <v>85.399999999999991</v>
      </c>
      <c r="K96" s="125">
        <f t="shared" si="49"/>
        <v>-3.3285</v>
      </c>
      <c r="L96" s="125">
        <f t="shared" si="50"/>
        <v>85.241499999999988</v>
      </c>
      <c r="M96" s="125">
        <f t="shared" si="51"/>
        <v>560.06241787122201</v>
      </c>
      <c r="N96" s="125"/>
      <c r="O96" s="125"/>
      <c r="P96" s="125"/>
      <c r="Q96" s="125"/>
      <c r="R96" s="125"/>
      <c r="S96" s="125"/>
      <c r="T96" s="125">
        <f t="shared" si="52"/>
        <v>561.10381077529553</v>
      </c>
      <c r="U96" s="1">
        <v>630.48612900000001</v>
      </c>
      <c r="V96" s="1">
        <v>1219.3547020000001</v>
      </c>
      <c r="W96" s="125">
        <f t="shared" si="53"/>
        <v>580.85133751203659</v>
      </c>
      <c r="X96" s="1">
        <v>577.20650737599999</v>
      </c>
      <c r="Y96" s="1">
        <v>471.92605200000003</v>
      </c>
      <c r="Z96" s="125">
        <f t="shared" si="54"/>
        <v>581.93166885676737</v>
      </c>
      <c r="AA96">
        <v>98.54</v>
      </c>
      <c r="AB96" s="1">
        <f t="shared" si="55"/>
        <v>748.904</v>
      </c>
      <c r="AC96" s="1">
        <f t="shared" si="56"/>
        <v>792.22399999999993</v>
      </c>
      <c r="AD96" s="125">
        <f t="shared" si="57"/>
        <v>628.43626806833106</v>
      </c>
      <c r="AE96" s="326">
        <v>627</v>
      </c>
      <c r="AF96" s="326">
        <v>670</v>
      </c>
      <c r="AG96" s="326">
        <v>740</v>
      </c>
      <c r="AI96" s="297"/>
      <c r="AJ96" s="297"/>
      <c r="AK96" s="297"/>
    </row>
    <row r="97" spans="2:37">
      <c r="B97" s="126">
        <v>202204</v>
      </c>
      <c r="C97" s="4">
        <v>44673</v>
      </c>
      <c r="D97" s="1">
        <v>561.415978</v>
      </c>
      <c r="E97" s="1">
        <v>731</v>
      </c>
      <c r="F97">
        <v>670.29</v>
      </c>
      <c r="G97" s="105">
        <v>92.34</v>
      </c>
      <c r="H97" s="110">
        <f t="shared" si="47"/>
        <v>-3.17</v>
      </c>
      <c r="I97" s="110">
        <f t="shared" si="47"/>
        <v>-3.17</v>
      </c>
      <c r="J97" s="125">
        <f t="shared" si="48"/>
        <v>89.17</v>
      </c>
      <c r="K97" s="125">
        <f t="shared" si="49"/>
        <v>-3.3285</v>
      </c>
      <c r="L97" s="125">
        <f t="shared" si="50"/>
        <v>89.011499999999998</v>
      </c>
      <c r="M97" s="125">
        <f t="shared" si="51"/>
        <v>584.83245729303542</v>
      </c>
      <c r="N97" s="125"/>
      <c r="O97" s="125"/>
      <c r="P97" s="125"/>
      <c r="Q97" s="125"/>
      <c r="R97" s="125"/>
      <c r="S97" s="125"/>
      <c r="T97" s="125">
        <f t="shared" si="52"/>
        <v>585.87385019710905</v>
      </c>
      <c r="U97" s="1">
        <v>630.48612900000001</v>
      </c>
      <c r="V97" s="1">
        <v>1219.3547020000001</v>
      </c>
      <c r="W97" s="125">
        <f t="shared" si="53"/>
        <v>604.8782757511957</v>
      </c>
      <c r="X97" s="1">
        <v>577.20650737599999</v>
      </c>
      <c r="Y97" s="1">
        <v>471.92605200000003</v>
      </c>
      <c r="Z97" s="125">
        <f t="shared" si="54"/>
        <v>606.70170827858078</v>
      </c>
      <c r="AA97">
        <v>102.07</v>
      </c>
      <c r="AB97" s="1">
        <f t="shared" si="55"/>
        <v>775.73199999999986</v>
      </c>
      <c r="AC97" s="1">
        <f t="shared" si="56"/>
        <v>805.29599999999994</v>
      </c>
      <c r="AD97" s="125">
        <f t="shared" si="57"/>
        <v>656.17871222076224</v>
      </c>
      <c r="AE97" s="326">
        <v>656</v>
      </c>
      <c r="AF97" s="326">
        <v>706</v>
      </c>
      <c r="AG97" s="326">
        <v>759</v>
      </c>
      <c r="AI97" s="297"/>
      <c r="AJ97" s="297"/>
      <c r="AK97" s="297"/>
    </row>
    <row r="98" spans="2:37">
      <c r="B98" s="126">
        <v>202204</v>
      </c>
      <c r="C98" s="4">
        <v>44672</v>
      </c>
      <c r="D98" s="1">
        <v>561.415978</v>
      </c>
      <c r="E98" s="1">
        <v>741</v>
      </c>
      <c r="F98">
        <v>677.29</v>
      </c>
      <c r="G98" s="105">
        <v>94.12</v>
      </c>
      <c r="H98" s="110">
        <f t="shared" si="47"/>
        <v>-3.17</v>
      </c>
      <c r="I98" s="110">
        <f t="shared" si="47"/>
        <v>-3.17</v>
      </c>
      <c r="J98" s="125">
        <f t="shared" si="48"/>
        <v>90.95</v>
      </c>
      <c r="K98" s="125">
        <f t="shared" si="49"/>
        <v>-3.3285</v>
      </c>
      <c r="L98" s="125">
        <f t="shared" si="50"/>
        <v>90.791499999999999</v>
      </c>
      <c r="M98" s="125">
        <f t="shared" si="51"/>
        <v>596.52759526938235</v>
      </c>
      <c r="N98" s="125"/>
      <c r="O98" s="125"/>
      <c r="P98" s="125"/>
      <c r="Q98" s="125"/>
      <c r="R98" s="125"/>
      <c r="S98" s="125"/>
      <c r="T98" s="125">
        <f t="shared" si="52"/>
        <v>597.56898817345598</v>
      </c>
      <c r="U98" s="1">
        <v>630.48612900000001</v>
      </c>
      <c r="V98" s="1">
        <v>1219.3547020000001</v>
      </c>
      <c r="W98" s="125">
        <f t="shared" si="53"/>
        <v>616.22255958825224</v>
      </c>
      <c r="X98" s="1">
        <v>577.20650737599999</v>
      </c>
      <c r="Y98" s="1">
        <v>471.92605200000003</v>
      </c>
      <c r="Z98" s="125">
        <f t="shared" si="54"/>
        <v>618.39684625492771</v>
      </c>
      <c r="AA98">
        <v>103.79</v>
      </c>
      <c r="AB98" s="1">
        <f t="shared" si="55"/>
        <v>788.80399999999997</v>
      </c>
      <c r="AC98" s="1">
        <f t="shared" si="56"/>
        <v>865.64</v>
      </c>
      <c r="AD98" s="125">
        <f t="shared" si="57"/>
        <v>669.27726675427073</v>
      </c>
      <c r="AE98" s="326">
        <v>663</v>
      </c>
      <c r="AF98" s="326">
        <v>716</v>
      </c>
      <c r="AG98" s="326">
        <v>767</v>
      </c>
      <c r="AI98" s="297"/>
      <c r="AJ98" s="297"/>
      <c r="AK98" s="297"/>
    </row>
    <row r="99" spans="2:37">
      <c r="B99" s="126">
        <v>202204</v>
      </c>
      <c r="C99" s="4">
        <v>44671</v>
      </c>
      <c r="D99" s="1">
        <v>538.20808899999997</v>
      </c>
      <c r="E99" s="1">
        <v>730</v>
      </c>
      <c r="F99">
        <v>689.29</v>
      </c>
      <c r="G99" s="105">
        <v>91.43</v>
      </c>
      <c r="H99" s="110">
        <f t="shared" si="47"/>
        <v>-3.17</v>
      </c>
      <c r="I99" s="110">
        <f t="shared" si="47"/>
        <v>-3.17</v>
      </c>
      <c r="J99" s="125">
        <f t="shared" si="48"/>
        <v>88.26</v>
      </c>
      <c r="K99" s="125">
        <f t="shared" si="49"/>
        <v>-3.3285</v>
      </c>
      <c r="L99" s="125">
        <f t="shared" si="50"/>
        <v>88.101500000000001</v>
      </c>
      <c r="M99" s="125">
        <f t="shared" si="51"/>
        <v>578.85348226018391</v>
      </c>
      <c r="N99" s="125"/>
      <c r="O99" s="125"/>
      <c r="P99" s="125"/>
      <c r="Q99" s="125"/>
      <c r="R99" s="125"/>
      <c r="S99" s="125"/>
      <c r="T99" s="125">
        <f t="shared" si="52"/>
        <v>579.89487516425754</v>
      </c>
      <c r="U99" s="1">
        <v>630.48612900000001</v>
      </c>
      <c r="V99" s="1">
        <v>1219.3547020000001</v>
      </c>
      <c r="W99" s="125">
        <f t="shared" si="53"/>
        <v>599.07866996932978</v>
      </c>
      <c r="X99" s="1">
        <v>554.55560771199998</v>
      </c>
      <c r="Y99" s="1">
        <v>471.92605200000003</v>
      </c>
      <c r="Z99" s="125">
        <f t="shared" si="54"/>
        <v>600.72273324572927</v>
      </c>
      <c r="AA99">
        <v>102.75</v>
      </c>
      <c r="AB99" s="1">
        <f t="shared" si="55"/>
        <v>780.9</v>
      </c>
      <c r="AC99" s="1">
        <f t="shared" si="56"/>
        <v>853.78399999999999</v>
      </c>
      <c r="AD99" s="125">
        <f t="shared" si="57"/>
        <v>649.48226018396849</v>
      </c>
      <c r="AE99" s="326">
        <v>675</v>
      </c>
      <c r="AF99" s="326">
        <v>705</v>
      </c>
      <c r="AG99" s="326">
        <v>764</v>
      </c>
      <c r="AI99" s="297"/>
      <c r="AJ99" s="297"/>
      <c r="AK99" s="297"/>
    </row>
    <row r="100" spans="2:37">
      <c r="B100" s="126">
        <v>202204</v>
      </c>
      <c r="C100" s="4">
        <v>44670</v>
      </c>
      <c r="D100" s="1">
        <v>538.20808899999997</v>
      </c>
      <c r="E100" s="1">
        <v>725</v>
      </c>
      <c r="F100">
        <v>679.29</v>
      </c>
      <c r="G100" s="105">
        <v>89.61</v>
      </c>
      <c r="H100" s="110">
        <f t="shared" ref="H100:I102" si="58">-3.17</f>
        <v>-3.17</v>
      </c>
      <c r="I100" s="110">
        <f t="shared" si="58"/>
        <v>-3.17</v>
      </c>
      <c r="J100" s="125">
        <f t="shared" ref="J100:J102" si="59">+G100+H100</f>
        <v>86.44</v>
      </c>
      <c r="K100" s="125">
        <f t="shared" ref="K100:K102" si="60">+H100*1.05</f>
        <v>-3.3285</v>
      </c>
      <c r="L100" s="125">
        <f t="shared" ref="L100:L102" si="61">+G100+K100</f>
        <v>86.281499999999994</v>
      </c>
      <c r="M100" s="125">
        <f t="shared" ref="M100:M102" si="62">+L100*$F$2</f>
        <v>566.89553219448089</v>
      </c>
      <c r="N100" s="125"/>
      <c r="O100" s="125"/>
      <c r="P100" s="125"/>
      <c r="Q100" s="125"/>
      <c r="R100" s="125"/>
      <c r="S100" s="125"/>
      <c r="T100" s="125">
        <f t="shared" ref="T100:T102" si="63">+J100*$F$2</f>
        <v>567.93692509855452</v>
      </c>
      <c r="U100" s="1">
        <v>626.89354000000003</v>
      </c>
      <c r="V100" s="1">
        <v>1219.3547020000001</v>
      </c>
      <c r="W100" s="125">
        <f t="shared" ref="W100:W102" si="64">+T100*0.97+V100*0.03</f>
        <v>587.47945840559782</v>
      </c>
      <c r="X100" s="1">
        <v>554.55560771199998</v>
      </c>
      <c r="Y100" s="1">
        <v>471.92605200000003</v>
      </c>
      <c r="Z100" s="125">
        <f t="shared" ref="Z100:Z102" si="65">+G100*$F$2</f>
        <v>588.76478318002626</v>
      </c>
      <c r="AA100">
        <v>102.56</v>
      </c>
      <c r="AB100" s="1">
        <f t="shared" ref="AB100:AB102" si="66">AA100*$AB$91</f>
        <v>779.45600000000002</v>
      </c>
      <c r="AC100" s="1">
        <f t="shared" ref="AC100:AC102" si="67">AB118</f>
        <v>873.46799999999996</v>
      </c>
      <c r="AD100" s="125">
        <f t="shared" ref="AD100:AD102" si="68">T100*1.12</f>
        <v>636.08935611038112</v>
      </c>
      <c r="AE100" s="326">
        <v>665</v>
      </c>
      <c r="AF100" s="326">
        <v>700</v>
      </c>
      <c r="AG100" s="326">
        <v>765</v>
      </c>
    </row>
    <row r="101" spans="2:37">
      <c r="B101" s="126">
        <v>202204</v>
      </c>
      <c r="C101" s="4">
        <v>44669</v>
      </c>
      <c r="D101" s="1">
        <v>538.20808899999997</v>
      </c>
      <c r="E101" s="1">
        <v>750</v>
      </c>
      <c r="F101">
        <v>699.29</v>
      </c>
      <c r="G101" s="105">
        <v>94.96</v>
      </c>
      <c r="H101" s="110">
        <f t="shared" si="58"/>
        <v>-3.17</v>
      </c>
      <c r="I101" s="110">
        <f t="shared" si="58"/>
        <v>-3.17</v>
      </c>
      <c r="J101" s="125">
        <f t="shared" si="59"/>
        <v>91.789999999999992</v>
      </c>
      <c r="K101" s="125">
        <f t="shared" si="60"/>
        <v>-3.3285</v>
      </c>
      <c r="L101" s="125">
        <f t="shared" si="61"/>
        <v>91.631499999999988</v>
      </c>
      <c r="M101" s="125">
        <f t="shared" si="62"/>
        <v>602.04664914586056</v>
      </c>
      <c r="N101" s="125"/>
      <c r="O101" s="125"/>
      <c r="P101" s="125"/>
      <c r="Q101" s="125"/>
      <c r="R101" s="125"/>
      <c r="S101" s="125"/>
      <c r="T101" s="125">
        <f t="shared" si="63"/>
        <v>603.08804204993419</v>
      </c>
      <c r="U101" s="1">
        <v>626.89354000000003</v>
      </c>
      <c r="V101" s="1">
        <v>1219.3547020000001</v>
      </c>
      <c r="W101" s="125">
        <f t="shared" si="64"/>
        <v>621.57604184843615</v>
      </c>
      <c r="X101" s="1">
        <v>554.55560771199998</v>
      </c>
      <c r="Y101" s="1">
        <v>471.92605200000003</v>
      </c>
      <c r="Z101" s="125">
        <f t="shared" si="65"/>
        <v>623.91590013140603</v>
      </c>
      <c r="AA101">
        <v>108.21</v>
      </c>
      <c r="AB101" s="1">
        <f t="shared" si="66"/>
        <v>822.39599999999996</v>
      </c>
      <c r="AC101" s="1">
        <f t="shared" si="67"/>
        <v>830.45199999999988</v>
      </c>
      <c r="AD101" s="125">
        <f t="shared" si="68"/>
        <v>675.45860709592637</v>
      </c>
      <c r="AE101" s="326">
        <v>685</v>
      </c>
      <c r="AF101" s="326">
        <v>725</v>
      </c>
      <c r="AG101" s="326">
        <v>767</v>
      </c>
    </row>
    <row r="102" spans="2:37">
      <c r="B102" s="126">
        <v>202204</v>
      </c>
      <c r="C102" s="4">
        <v>44665</v>
      </c>
      <c r="D102" s="1">
        <v>538.20808899999997</v>
      </c>
      <c r="E102" s="1">
        <v>743</v>
      </c>
      <c r="F102">
        <v>679.29</v>
      </c>
      <c r="G102" s="105">
        <v>94.46</v>
      </c>
      <c r="H102" s="110">
        <f t="shared" si="58"/>
        <v>-3.17</v>
      </c>
      <c r="I102" s="110">
        <f t="shared" si="58"/>
        <v>-3.17</v>
      </c>
      <c r="J102" s="125">
        <f t="shared" si="59"/>
        <v>91.289999999999992</v>
      </c>
      <c r="K102" s="125">
        <f t="shared" si="60"/>
        <v>-3.3285</v>
      </c>
      <c r="L102" s="125">
        <f t="shared" si="61"/>
        <v>91.131499999999988</v>
      </c>
      <c r="M102" s="125">
        <f t="shared" si="62"/>
        <v>598.76149802890927</v>
      </c>
      <c r="N102" s="125"/>
      <c r="O102" s="125"/>
      <c r="P102" s="125"/>
      <c r="Q102" s="125"/>
      <c r="R102" s="125"/>
      <c r="S102" s="125"/>
      <c r="T102" s="125">
        <f t="shared" si="63"/>
        <v>599.80289093298279</v>
      </c>
      <c r="U102" s="1">
        <v>626.89354000000003</v>
      </c>
      <c r="V102" s="1">
        <v>1219.3547020000001</v>
      </c>
      <c r="W102" s="125">
        <f t="shared" si="64"/>
        <v>618.38944526499324</v>
      </c>
      <c r="X102" s="1">
        <v>554.55560771199998</v>
      </c>
      <c r="Y102" s="1">
        <v>471.92605200000003</v>
      </c>
      <c r="Z102" s="125">
        <f t="shared" si="65"/>
        <v>620.63074901445464</v>
      </c>
      <c r="AA102">
        <v>106.95</v>
      </c>
      <c r="AB102" s="1">
        <f t="shared" si="66"/>
        <v>812.81999999999994</v>
      </c>
      <c r="AC102" s="1">
        <f t="shared" si="67"/>
        <v>835.77199999999993</v>
      </c>
      <c r="AD102" s="125">
        <f t="shared" si="68"/>
        <v>671.77923784494078</v>
      </c>
      <c r="AE102" s="326">
        <v>665</v>
      </c>
      <c r="AF102" s="326">
        <v>718</v>
      </c>
      <c r="AG102" s="326">
        <v>764</v>
      </c>
    </row>
    <row r="103" spans="2:37">
      <c r="B103" s="126">
        <v>202204</v>
      </c>
      <c r="C103" s="4">
        <v>44664</v>
      </c>
      <c r="D103" s="1">
        <v>538.20808899999997</v>
      </c>
      <c r="E103" s="1">
        <v>731</v>
      </c>
      <c r="F103">
        <v>678.29</v>
      </c>
      <c r="G103" s="105">
        <v>92.06</v>
      </c>
      <c r="H103" s="110">
        <f t="shared" ref="H103:I107" si="69">-3.17</f>
        <v>-3.17</v>
      </c>
      <c r="I103" s="110">
        <f t="shared" si="69"/>
        <v>-3.17</v>
      </c>
      <c r="J103" s="125">
        <f t="shared" ref="J103:J107" si="70">+G103+H103</f>
        <v>88.89</v>
      </c>
      <c r="K103" s="125">
        <f t="shared" ref="K103:K107" si="71">+H103*1.05</f>
        <v>-3.3285</v>
      </c>
      <c r="L103" s="125">
        <f t="shared" ref="L103:L107" si="72">+G103+K103</f>
        <v>88.731499999999997</v>
      </c>
      <c r="M103" s="125">
        <f t="shared" ref="M103:M107" si="73">+L103*$F$2</f>
        <v>582.99277266754268</v>
      </c>
      <c r="N103" s="125"/>
      <c r="O103" s="125"/>
      <c r="P103" s="125"/>
      <c r="Q103" s="125"/>
      <c r="R103" s="125"/>
      <c r="S103" s="125"/>
      <c r="T103" s="125">
        <f t="shared" ref="T103:T107" si="74">+J103*$F$2</f>
        <v>584.03416557161631</v>
      </c>
      <c r="U103" s="1">
        <v>626.89354000000003</v>
      </c>
      <c r="V103" s="1">
        <v>1219.3547020000001</v>
      </c>
      <c r="W103" s="125">
        <f t="shared" ref="W103:W107" si="75">+T103*0.97+V103*0.03</f>
        <v>603.09378166446777</v>
      </c>
      <c r="X103" s="1">
        <v>554.55560771199998</v>
      </c>
      <c r="Y103" s="1">
        <v>471.92605200000003</v>
      </c>
      <c r="Z103" s="125">
        <f t="shared" ref="Z103:Z107" si="76">+G103*$F$2</f>
        <v>604.86202365308804</v>
      </c>
      <c r="AA103">
        <v>104.25</v>
      </c>
      <c r="AB103" s="1">
        <f t="shared" ref="AB103:AB107" si="77">AA103*$AB$91</f>
        <v>792.3</v>
      </c>
      <c r="AC103" s="1">
        <f t="shared" ref="AC103:AC107" si="78">AB121</f>
        <v>783.48400000000004</v>
      </c>
      <c r="AD103" s="125">
        <f t="shared" ref="AD103:AD107" si="79">T103*1.12</f>
        <v>654.11826544021028</v>
      </c>
      <c r="AE103" s="326">
        <v>664</v>
      </c>
      <c r="AF103" s="326">
        <v>706</v>
      </c>
      <c r="AG103" s="326">
        <v>762</v>
      </c>
    </row>
    <row r="104" spans="2:37">
      <c r="B104" s="126">
        <v>202204</v>
      </c>
      <c r="C104" s="4">
        <v>44663</v>
      </c>
      <c r="D104" s="1">
        <v>554.42595100000005</v>
      </c>
      <c r="E104" s="1">
        <v>721</v>
      </c>
      <c r="F104">
        <v>661.29</v>
      </c>
      <c r="G104" s="105">
        <v>89.8</v>
      </c>
      <c r="H104" s="110">
        <f t="shared" si="69"/>
        <v>-3.17</v>
      </c>
      <c r="I104" s="110">
        <f t="shared" si="69"/>
        <v>-3.17</v>
      </c>
      <c r="J104" s="125">
        <f t="shared" si="70"/>
        <v>86.63</v>
      </c>
      <c r="K104" s="125">
        <f t="shared" si="71"/>
        <v>-3.3285</v>
      </c>
      <c r="L104" s="125">
        <f t="shared" si="72"/>
        <v>86.471499999999992</v>
      </c>
      <c r="M104" s="125">
        <f t="shared" si="73"/>
        <v>568.14388961892234</v>
      </c>
      <c r="N104" s="125"/>
      <c r="O104" s="125"/>
      <c r="P104" s="125"/>
      <c r="Q104" s="125"/>
      <c r="R104" s="125"/>
      <c r="S104" s="125"/>
      <c r="T104" s="125">
        <f t="shared" si="74"/>
        <v>569.18528252299598</v>
      </c>
      <c r="U104" s="1">
        <v>605.505719</v>
      </c>
      <c r="V104" s="1">
        <v>1219.3547020000001</v>
      </c>
      <c r="W104" s="125">
        <f t="shared" si="75"/>
        <v>588.69036510730598</v>
      </c>
      <c r="X104" s="1">
        <v>570.38424102400006</v>
      </c>
      <c r="Y104" s="1">
        <v>471.92605200000003</v>
      </c>
      <c r="Z104" s="125">
        <f t="shared" si="76"/>
        <v>590.01314060446771</v>
      </c>
      <c r="AA104">
        <v>100.6</v>
      </c>
      <c r="AB104" s="1">
        <f t="shared" si="77"/>
        <v>764.56</v>
      </c>
      <c r="AC104" s="1">
        <f t="shared" si="78"/>
        <v>772.54</v>
      </c>
      <c r="AD104" s="125">
        <f t="shared" si="79"/>
        <v>637.48751642575553</v>
      </c>
      <c r="AE104" s="326">
        <v>647</v>
      </c>
      <c r="AF104" s="326">
        <v>696</v>
      </c>
      <c r="AG104" s="326">
        <v>752</v>
      </c>
    </row>
    <row r="105" spans="2:37">
      <c r="B105" s="126">
        <v>202204</v>
      </c>
      <c r="C105" s="4">
        <v>44662</v>
      </c>
      <c r="D105" s="1">
        <v>554.42595100000005</v>
      </c>
      <c r="E105" s="1">
        <v>681</v>
      </c>
      <c r="F105">
        <v>639.29</v>
      </c>
      <c r="G105" s="105">
        <v>84.64</v>
      </c>
      <c r="H105" s="110">
        <f t="shared" si="69"/>
        <v>-3.17</v>
      </c>
      <c r="I105" s="110">
        <f t="shared" si="69"/>
        <v>-3.17</v>
      </c>
      <c r="J105" s="125">
        <f t="shared" si="70"/>
        <v>81.47</v>
      </c>
      <c r="K105" s="125">
        <f t="shared" si="71"/>
        <v>-3.3285</v>
      </c>
      <c r="L105" s="125">
        <f t="shared" si="72"/>
        <v>81.311499999999995</v>
      </c>
      <c r="M105" s="125">
        <f t="shared" si="73"/>
        <v>534.24113009198413</v>
      </c>
      <c r="N105" s="125"/>
      <c r="O105" s="125"/>
      <c r="P105" s="125"/>
      <c r="Q105" s="125"/>
      <c r="R105" s="125"/>
      <c r="S105" s="125"/>
      <c r="T105" s="125">
        <f t="shared" si="74"/>
        <v>535.28252299605776</v>
      </c>
      <c r="U105" s="1">
        <v>605.505719</v>
      </c>
      <c r="V105" s="1">
        <v>1219.3547020000001</v>
      </c>
      <c r="W105" s="125">
        <f t="shared" si="75"/>
        <v>555.80468836617592</v>
      </c>
      <c r="X105" s="1">
        <v>570.38424102400006</v>
      </c>
      <c r="Y105" s="1">
        <v>397.4538</v>
      </c>
      <c r="Z105" s="125">
        <f t="shared" si="76"/>
        <v>556.1103810775295</v>
      </c>
      <c r="AA105">
        <v>94.29</v>
      </c>
      <c r="AB105" s="1">
        <f t="shared" si="77"/>
        <v>716.60400000000004</v>
      </c>
      <c r="AC105" s="1">
        <f t="shared" si="78"/>
        <v>722.30399999999997</v>
      </c>
      <c r="AD105" s="125">
        <f t="shared" si="79"/>
        <v>599.51642575558481</v>
      </c>
      <c r="AE105" s="326">
        <v>625</v>
      </c>
      <c r="AF105" s="326">
        <v>656</v>
      </c>
      <c r="AG105" s="326">
        <v>737</v>
      </c>
    </row>
    <row r="106" spans="2:37">
      <c r="B106" s="126">
        <v>202204</v>
      </c>
      <c r="C106" s="4">
        <v>44659</v>
      </c>
      <c r="D106" s="1">
        <v>554.42595100000005</v>
      </c>
      <c r="E106" s="1">
        <v>691</v>
      </c>
      <c r="F106">
        <v>659.29</v>
      </c>
      <c r="G106" s="105">
        <v>88.32</v>
      </c>
      <c r="H106" s="110">
        <f t="shared" si="69"/>
        <v>-3.17</v>
      </c>
      <c r="I106" s="110">
        <f t="shared" si="69"/>
        <v>-3.17</v>
      </c>
      <c r="J106" s="125">
        <f t="shared" si="70"/>
        <v>85.149999999999991</v>
      </c>
      <c r="K106" s="125">
        <f t="shared" si="71"/>
        <v>-3.3285</v>
      </c>
      <c r="L106" s="125">
        <f t="shared" si="72"/>
        <v>84.991499999999988</v>
      </c>
      <c r="M106" s="125">
        <f t="shared" si="73"/>
        <v>558.41984231274625</v>
      </c>
      <c r="N106" s="125"/>
      <c r="O106" s="125"/>
      <c r="P106" s="125"/>
      <c r="Q106" s="125"/>
      <c r="R106" s="125"/>
      <c r="S106" s="125"/>
      <c r="T106" s="125">
        <f t="shared" si="74"/>
        <v>559.46123521681989</v>
      </c>
      <c r="U106" s="1">
        <v>605.505719</v>
      </c>
      <c r="V106" s="1">
        <v>1054.9019490000001</v>
      </c>
      <c r="W106" s="125">
        <f t="shared" si="75"/>
        <v>574.32445663031535</v>
      </c>
      <c r="X106" s="1">
        <v>566.43737495200003</v>
      </c>
      <c r="Y106" s="1">
        <v>397.4538</v>
      </c>
      <c r="Z106" s="125">
        <f t="shared" si="76"/>
        <v>580.28909329829162</v>
      </c>
      <c r="AA106">
        <v>94.88</v>
      </c>
      <c r="AB106" s="1">
        <f t="shared" si="77"/>
        <v>721.08799999999997</v>
      </c>
      <c r="AC106" s="1">
        <f t="shared" si="78"/>
        <v>732.94399999999996</v>
      </c>
      <c r="AD106" s="125">
        <f t="shared" si="79"/>
        <v>626.59658344283832</v>
      </c>
      <c r="AE106" s="326">
        <v>645</v>
      </c>
      <c r="AF106" s="326">
        <v>666</v>
      </c>
      <c r="AG106" s="326">
        <v>747</v>
      </c>
    </row>
    <row r="107" spans="2:37">
      <c r="B107" s="126">
        <v>202204</v>
      </c>
      <c r="C107" s="4">
        <v>44658</v>
      </c>
      <c r="D107" s="1">
        <v>554.42595100000005</v>
      </c>
      <c r="E107" s="1">
        <v>685</v>
      </c>
      <c r="F107">
        <v>661.29</v>
      </c>
      <c r="G107" s="105">
        <v>87.02</v>
      </c>
      <c r="H107" s="110">
        <f t="shared" si="69"/>
        <v>-3.17</v>
      </c>
      <c r="I107" s="110">
        <f t="shared" si="69"/>
        <v>-3.17</v>
      </c>
      <c r="J107" s="125">
        <f t="shared" si="70"/>
        <v>83.85</v>
      </c>
      <c r="K107" s="125">
        <f t="shared" si="71"/>
        <v>-3.3285</v>
      </c>
      <c r="L107" s="125">
        <f t="shared" si="72"/>
        <v>83.691499999999991</v>
      </c>
      <c r="M107" s="125">
        <f t="shared" si="73"/>
        <v>549.87844940867274</v>
      </c>
      <c r="N107" s="125"/>
      <c r="O107" s="125"/>
      <c r="P107" s="125"/>
      <c r="Q107" s="125"/>
      <c r="R107" s="125"/>
      <c r="S107" s="125"/>
      <c r="T107" s="125">
        <f t="shared" si="74"/>
        <v>550.91984231274637</v>
      </c>
      <c r="U107" s="1">
        <v>605.505719</v>
      </c>
      <c r="V107" s="1">
        <v>1054.9019490000001</v>
      </c>
      <c r="W107" s="125">
        <f t="shared" si="75"/>
        <v>566.03930551336396</v>
      </c>
      <c r="X107" s="1">
        <v>566.43737495200003</v>
      </c>
      <c r="Y107" s="1">
        <v>397.4538</v>
      </c>
      <c r="Z107" s="125">
        <f t="shared" si="76"/>
        <v>571.7477003942181</v>
      </c>
      <c r="AA107">
        <v>98.26</v>
      </c>
      <c r="AB107" s="1">
        <f t="shared" si="77"/>
        <v>746.77599999999995</v>
      </c>
      <c r="AC107" s="1">
        <f t="shared" si="78"/>
        <v>782.87599999999998</v>
      </c>
      <c r="AD107" s="125">
        <f t="shared" si="79"/>
        <v>617.03022339027598</v>
      </c>
      <c r="AE107" s="326">
        <v>647</v>
      </c>
      <c r="AF107" s="326">
        <v>660</v>
      </c>
      <c r="AG107" s="326">
        <v>744</v>
      </c>
    </row>
    <row r="108" spans="2:37">
      <c r="B108" s="126">
        <v>202204</v>
      </c>
      <c r="C108" s="4">
        <v>44657</v>
      </c>
      <c r="D108" s="1">
        <v>554.42595100000005</v>
      </c>
      <c r="E108" s="1">
        <v>685</v>
      </c>
      <c r="F108">
        <v>664.29</v>
      </c>
      <c r="G108" s="105">
        <v>87.13</v>
      </c>
      <c r="H108" s="110">
        <f t="shared" ref="H108:I125" si="80">-3.17</f>
        <v>-3.17</v>
      </c>
      <c r="I108" s="110">
        <f t="shared" si="80"/>
        <v>-3.17</v>
      </c>
      <c r="J108" s="125">
        <f t="shared" ref="J108:J125" si="81">+G108+H108</f>
        <v>83.96</v>
      </c>
      <c r="K108" s="125">
        <f t="shared" ref="K108:K125" si="82">+H108*1.05</f>
        <v>-3.3285</v>
      </c>
      <c r="L108" s="125">
        <f t="shared" ref="L108:L125" si="83">+G108+K108</f>
        <v>83.80149999999999</v>
      </c>
      <c r="M108" s="125">
        <f t="shared" ref="M108:M125" si="84">+L108*$F$2</f>
        <v>550.60118265440201</v>
      </c>
      <c r="N108" s="125"/>
      <c r="O108" s="125"/>
      <c r="P108" s="125"/>
      <c r="Q108" s="125"/>
      <c r="R108" s="125"/>
      <c r="S108" s="125"/>
      <c r="T108" s="125">
        <f t="shared" ref="T108:T125" si="85">+J108*$F$2</f>
        <v>551.64257555847564</v>
      </c>
      <c r="U108" s="1">
        <v>605.505719</v>
      </c>
      <c r="V108" s="1">
        <v>1054.9019490000001</v>
      </c>
      <c r="W108" s="125">
        <f t="shared" ref="W108:W125" si="86">+T108*0.97+V108*0.03</f>
        <v>566.74035676172139</v>
      </c>
      <c r="X108" s="1">
        <v>566.43737495200003</v>
      </c>
      <c r="Y108" s="1">
        <v>397.4538</v>
      </c>
      <c r="Z108" s="125">
        <f t="shared" ref="Z108:Z125" si="87">+G108*$F$2</f>
        <v>572.47043363994737</v>
      </c>
      <c r="AA108">
        <v>96.23</v>
      </c>
      <c r="AB108" s="1">
        <f t="shared" ref="AB108:AB125" si="88">AA108*$AB$91</f>
        <v>731.34799999999996</v>
      </c>
      <c r="AC108" s="1">
        <f t="shared" ref="AC108:AC125" si="89">AB126</f>
        <v>830.9079999999999</v>
      </c>
      <c r="AD108" s="125">
        <f t="shared" ref="AD108:AD125" si="90">T108*1.12</f>
        <v>617.83968462549274</v>
      </c>
      <c r="AE108" s="326">
        <v>650</v>
      </c>
      <c r="AF108" s="326">
        <v>660</v>
      </c>
      <c r="AG108" s="326">
        <v>749</v>
      </c>
    </row>
    <row r="109" spans="2:37">
      <c r="B109" s="126">
        <v>202204</v>
      </c>
      <c r="C109" s="4">
        <v>44656</v>
      </c>
      <c r="D109" s="1">
        <v>554.42595100000005</v>
      </c>
      <c r="E109" s="1">
        <v>675</v>
      </c>
      <c r="F109">
        <v>674.29</v>
      </c>
      <c r="G109" s="105">
        <v>91.38</v>
      </c>
      <c r="H109" s="110">
        <f t="shared" si="80"/>
        <v>-3.17</v>
      </c>
      <c r="I109" s="110">
        <f t="shared" si="80"/>
        <v>-3.17</v>
      </c>
      <c r="J109" s="125">
        <f t="shared" si="81"/>
        <v>88.21</v>
      </c>
      <c r="K109" s="125">
        <f t="shared" si="82"/>
        <v>-3.3285</v>
      </c>
      <c r="L109" s="125">
        <f t="shared" si="83"/>
        <v>88.05149999999999</v>
      </c>
      <c r="M109" s="125">
        <f t="shared" si="84"/>
        <v>578.52496714848871</v>
      </c>
      <c r="N109" s="125"/>
      <c r="O109" s="125"/>
      <c r="P109" s="125"/>
      <c r="Q109" s="125"/>
      <c r="R109" s="125"/>
      <c r="S109" s="125"/>
      <c r="T109" s="125">
        <f t="shared" si="85"/>
        <v>579.56636005256235</v>
      </c>
      <c r="U109" s="1">
        <v>603.14891000000011</v>
      </c>
      <c r="V109" s="1">
        <v>1054.9019490000001</v>
      </c>
      <c r="W109" s="125">
        <f t="shared" si="86"/>
        <v>593.82642772098552</v>
      </c>
      <c r="X109" s="1">
        <v>566.43737495200003</v>
      </c>
      <c r="Y109" s="1">
        <v>397.4538</v>
      </c>
      <c r="Z109" s="125">
        <f t="shared" si="87"/>
        <v>600.39421813403408</v>
      </c>
      <c r="AA109">
        <v>101.96</v>
      </c>
      <c r="AB109" s="1">
        <f t="shared" si="88"/>
        <v>774.89599999999996</v>
      </c>
      <c r="AC109" s="1">
        <f t="shared" si="89"/>
        <v>805.75199999999995</v>
      </c>
      <c r="AD109" s="125">
        <f t="shared" si="90"/>
        <v>649.11432325886994</v>
      </c>
      <c r="AE109" s="326">
        <v>660</v>
      </c>
      <c r="AF109" s="326">
        <v>650</v>
      </c>
      <c r="AG109" s="326">
        <v>759</v>
      </c>
    </row>
    <row r="110" spans="2:37">
      <c r="B110" s="126">
        <v>202204</v>
      </c>
      <c r="C110" s="4">
        <v>44655</v>
      </c>
      <c r="D110" s="1">
        <v>554.42595100000005</v>
      </c>
      <c r="E110" s="1">
        <v>680</v>
      </c>
      <c r="F110">
        <v>694.29</v>
      </c>
      <c r="G110" s="105">
        <v>92.33</v>
      </c>
      <c r="H110" s="110">
        <f t="shared" si="80"/>
        <v>-3.17</v>
      </c>
      <c r="I110" s="110">
        <f t="shared" si="80"/>
        <v>-3.17</v>
      </c>
      <c r="J110" s="125">
        <f t="shared" si="81"/>
        <v>89.16</v>
      </c>
      <c r="K110" s="125">
        <f t="shared" si="82"/>
        <v>-3.3285</v>
      </c>
      <c r="L110" s="125">
        <f t="shared" si="83"/>
        <v>89.001499999999993</v>
      </c>
      <c r="M110" s="125">
        <f t="shared" si="84"/>
        <v>584.76675427069642</v>
      </c>
      <c r="N110" s="125"/>
      <c r="O110" s="125"/>
      <c r="P110" s="125"/>
      <c r="Q110" s="125"/>
      <c r="R110" s="125"/>
      <c r="S110" s="125"/>
      <c r="T110" s="125">
        <f t="shared" si="85"/>
        <v>585.80814717476994</v>
      </c>
      <c r="U110" s="1">
        <v>603.14891000000011</v>
      </c>
      <c r="V110" s="1">
        <v>1054.9019490000001</v>
      </c>
      <c r="W110" s="125">
        <f t="shared" si="86"/>
        <v>599.88096122952686</v>
      </c>
      <c r="X110" s="1">
        <v>566.43737495200003</v>
      </c>
      <c r="Y110" s="1">
        <v>397.4538</v>
      </c>
      <c r="Z110" s="125">
        <f t="shared" si="87"/>
        <v>606.63600525624179</v>
      </c>
      <c r="AA110">
        <v>103.28</v>
      </c>
      <c r="AB110" s="1">
        <f t="shared" si="88"/>
        <v>784.928</v>
      </c>
      <c r="AC110" s="1">
        <f t="shared" si="89"/>
        <v>826.12</v>
      </c>
      <c r="AD110" s="125">
        <f t="shared" si="90"/>
        <v>656.10512483574234</v>
      </c>
      <c r="AE110" s="326">
        <v>680</v>
      </c>
      <c r="AF110" s="326">
        <v>655</v>
      </c>
      <c r="AG110" s="326">
        <v>760</v>
      </c>
    </row>
    <row r="111" spans="2:37">
      <c r="B111" s="126">
        <v>202204</v>
      </c>
      <c r="C111" s="4">
        <v>44652</v>
      </c>
      <c r="D111" s="1">
        <v>554.42595100000005</v>
      </c>
      <c r="E111" s="1">
        <v>671</v>
      </c>
      <c r="F111">
        <v>669.29</v>
      </c>
      <c r="G111" s="105">
        <v>91.28</v>
      </c>
      <c r="H111" s="110">
        <f t="shared" si="80"/>
        <v>-3.17</v>
      </c>
      <c r="I111" s="110">
        <f t="shared" si="80"/>
        <v>-3.17</v>
      </c>
      <c r="J111" s="125">
        <f t="shared" si="81"/>
        <v>88.11</v>
      </c>
      <c r="K111" s="125">
        <f t="shared" si="82"/>
        <v>-3.3285</v>
      </c>
      <c r="L111" s="125">
        <f t="shared" si="83"/>
        <v>87.951499999999996</v>
      </c>
      <c r="M111" s="125">
        <f t="shared" si="84"/>
        <v>577.86793692509855</v>
      </c>
      <c r="N111" s="125"/>
      <c r="O111" s="125"/>
      <c r="P111" s="125"/>
      <c r="Q111" s="125"/>
      <c r="R111" s="125"/>
      <c r="S111" s="125"/>
      <c r="T111" s="125">
        <f t="shared" si="85"/>
        <v>578.90932982917207</v>
      </c>
      <c r="U111" s="1">
        <v>603.14891000000011</v>
      </c>
      <c r="V111" s="1">
        <v>1054.9019490000001</v>
      </c>
      <c r="W111" s="125">
        <f t="shared" si="86"/>
        <v>593.18910840429692</v>
      </c>
      <c r="X111" s="1">
        <v>566.43737495200003</v>
      </c>
      <c r="Y111" s="1">
        <v>397.4538</v>
      </c>
      <c r="Z111" s="125">
        <f t="shared" si="87"/>
        <v>599.73718791064391</v>
      </c>
      <c r="AA111">
        <v>99.27</v>
      </c>
      <c r="AB111" s="1">
        <f t="shared" si="88"/>
        <v>754.45199999999988</v>
      </c>
      <c r="AC111" s="1">
        <f t="shared" si="89"/>
        <v>940.12</v>
      </c>
      <c r="AD111" s="125">
        <f t="shared" si="90"/>
        <v>648.37844940867274</v>
      </c>
      <c r="AE111" s="326">
        <v>655</v>
      </c>
      <c r="AF111" s="326">
        <v>646</v>
      </c>
      <c r="AG111" s="326">
        <v>704</v>
      </c>
    </row>
    <row r="112" spans="2:37">
      <c r="B112" s="126">
        <v>202203</v>
      </c>
      <c r="C112" s="4">
        <v>44651</v>
      </c>
      <c r="D112" s="1">
        <v>554.42595100000005</v>
      </c>
      <c r="E112" s="1">
        <v>670</v>
      </c>
      <c r="F112">
        <v>679.29</v>
      </c>
      <c r="G112" s="105">
        <v>90.95</v>
      </c>
      <c r="H112" s="110">
        <f t="shared" si="80"/>
        <v>-3.17</v>
      </c>
      <c r="I112" s="110">
        <f t="shared" si="80"/>
        <v>-3.17</v>
      </c>
      <c r="J112" s="125">
        <f t="shared" si="81"/>
        <v>87.78</v>
      </c>
      <c r="K112" s="125">
        <f t="shared" si="82"/>
        <v>-3.3285</v>
      </c>
      <c r="L112" s="125">
        <f t="shared" si="83"/>
        <v>87.621499999999997</v>
      </c>
      <c r="M112" s="125">
        <f t="shared" si="84"/>
        <v>575.69973718791061</v>
      </c>
      <c r="N112" s="125"/>
      <c r="O112" s="125"/>
      <c r="P112" s="125"/>
      <c r="Q112" s="125"/>
      <c r="R112" s="125"/>
      <c r="S112" s="125"/>
      <c r="T112" s="125">
        <f t="shared" si="85"/>
        <v>576.74113009198425</v>
      </c>
      <c r="U112" s="1">
        <v>603.14891000000011</v>
      </c>
      <c r="V112" s="1">
        <v>1054.9019490000001</v>
      </c>
      <c r="W112" s="125">
        <f t="shared" si="86"/>
        <v>591.08595465922474</v>
      </c>
      <c r="X112" s="1">
        <v>566.43737495200003</v>
      </c>
      <c r="Y112" s="1">
        <v>397.4538</v>
      </c>
      <c r="Z112" s="125">
        <f t="shared" si="87"/>
        <v>597.56898817345598</v>
      </c>
      <c r="AA112">
        <v>99.05</v>
      </c>
      <c r="AB112" s="1">
        <f t="shared" si="88"/>
        <v>752.78</v>
      </c>
      <c r="AC112" s="1">
        <f t="shared" si="89"/>
        <v>907.44</v>
      </c>
      <c r="AD112" s="125">
        <f t="shared" si="90"/>
        <v>645.95006570302246</v>
      </c>
      <c r="AE112" s="326">
        <v>665</v>
      </c>
      <c r="AF112" s="326">
        <v>645</v>
      </c>
      <c r="AG112" s="326">
        <v>699</v>
      </c>
    </row>
    <row r="113" spans="2:33">
      <c r="B113" s="126">
        <v>202203</v>
      </c>
      <c r="C113" s="4">
        <v>44650</v>
      </c>
      <c r="D113" s="1">
        <v>554.42595100000005</v>
      </c>
      <c r="E113" s="1">
        <v>690</v>
      </c>
      <c r="F113">
        <v>694.29</v>
      </c>
      <c r="G113" s="105">
        <v>95.66</v>
      </c>
      <c r="H113" s="110">
        <f t="shared" si="80"/>
        <v>-3.17</v>
      </c>
      <c r="I113" s="110">
        <f t="shared" si="80"/>
        <v>-3.17</v>
      </c>
      <c r="J113" s="125">
        <f t="shared" si="81"/>
        <v>92.49</v>
      </c>
      <c r="K113" s="125">
        <f t="shared" si="82"/>
        <v>-3.3285</v>
      </c>
      <c r="L113" s="125">
        <f t="shared" si="83"/>
        <v>92.331499999999991</v>
      </c>
      <c r="M113" s="125">
        <f t="shared" si="84"/>
        <v>606.64586070959251</v>
      </c>
      <c r="N113" s="125"/>
      <c r="O113" s="125"/>
      <c r="P113" s="125"/>
      <c r="Q113" s="125"/>
      <c r="R113" s="125"/>
      <c r="S113" s="125"/>
      <c r="T113" s="125">
        <f t="shared" si="85"/>
        <v>607.68725361366614</v>
      </c>
      <c r="U113" s="1">
        <v>603.14891000000011</v>
      </c>
      <c r="V113" s="1">
        <v>1054.9019490000001</v>
      </c>
      <c r="W113" s="125">
        <f t="shared" si="86"/>
        <v>621.10369447525613</v>
      </c>
      <c r="X113" s="1">
        <v>566.43737495200003</v>
      </c>
      <c r="Y113" s="1">
        <v>397.4538</v>
      </c>
      <c r="Z113" s="125">
        <f t="shared" si="87"/>
        <v>628.51511169513788</v>
      </c>
      <c r="AA113">
        <v>107.82</v>
      </c>
      <c r="AB113" s="1">
        <f t="shared" si="88"/>
        <v>819.4319999999999</v>
      </c>
      <c r="AC113" s="1">
        <f t="shared" si="89"/>
        <v>879.16800000000001</v>
      </c>
      <c r="AD113" s="125">
        <f t="shared" si="90"/>
        <v>680.60972404730614</v>
      </c>
      <c r="AE113" s="326">
        <v>680</v>
      </c>
      <c r="AF113" s="326">
        <v>665</v>
      </c>
      <c r="AG113" s="326">
        <v>705</v>
      </c>
    </row>
    <row r="114" spans="2:33">
      <c r="B114" s="126">
        <v>202203</v>
      </c>
      <c r="C114" s="4">
        <v>44649</v>
      </c>
      <c r="D114" s="1">
        <v>554.42595100000005</v>
      </c>
      <c r="E114" s="1">
        <v>675</v>
      </c>
      <c r="F114">
        <v>679.29</v>
      </c>
      <c r="G114" s="105">
        <v>93.03</v>
      </c>
      <c r="H114" s="110">
        <f t="shared" si="80"/>
        <v>-3.17</v>
      </c>
      <c r="I114" s="110">
        <f t="shared" si="80"/>
        <v>-3.17</v>
      </c>
      <c r="J114" s="125">
        <f t="shared" si="81"/>
        <v>89.86</v>
      </c>
      <c r="K114" s="125">
        <f t="shared" si="82"/>
        <v>-3.3285</v>
      </c>
      <c r="L114" s="125">
        <f t="shared" si="83"/>
        <v>89.701499999999996</v>
      </c>
      <c r="M114" s="125">
        <f t="shared" si="84"/>
        <v>589.36596583442838</v>
      </c>
      <c r="N114" s="125"/>
      <c r="O114" s="125"/>
      <c r="P114" s="125"/>
      <c r="Q114" s="125"/>
      <c r="R114" s="125"/>
      <c r="S114" s="125"/>
      <c r="T114" s="125">
        <f t="shared" si="85"/>
        <v>590.4073587385019</v>
      </c>
      <c r="U114" s="1">
        <v>647.89297299999998</v>
      </c>
      <c r="V114" s="1">
        <v>1054.9019490000001</v>
      </c>
      <c r="W114" s="125">
        <f t="shared" si="86"/>
        <v>604.34219644634686</v>
      </c>
      <c r="X114" s="1">
        <v>566.43737495200003</v>
      </c>
      <c r="Y114" s="1">
        <v>397.4538</v>
      </c>
      <c r="Z114" s="125">
        <f t="shared" si="87"/>
        <v>611.23521681997374</v>
      </c>
      <c r="AA114">
        <v>104.24</v>
      </c>
      <c r="AB114" s="1">
        <f t="shared" si="88"/>
        <v>792.22399999999993</v>
      </c>
      <c r="AC114" s="1">
        <f t="shared" si="89"/>
        <v>818.29200000000003</v>
      </c>
      <c r="AD114" s="125">
        <f t="shared" si="90"/>
        <v>661.25624178712224</v>
      </c>
      <c r="AE114" s="326">
        <v>665</v>
      </c>
      <c r="AF114" s="326">
        <v>650</v>
      </c>
      <c r="AG114" s="326">
        <v>701</v>
      </c>
    </row>
    <row r="115" spans="2:33">
      <c r="B115" s="126">
        <v>202203</v>
      </c>
      <c r="C115" s="4">
        <v>44648</v>
      </c>
      <c r="D115" s="1">
        <v>554.42595100000005</v>
      </c>
      <c r="E115" s="1">
        <v>730</v>
      </c>
      <c r="F115">
        <v>719.29</v>
      </c>
      <c r="G115" s="105">
        <v>94.24</v>
      </c>
      <c r="H115" s="110">
        <f t="shared" si="80"/>
        <v>-3.17</v>
      </c>
      <c r="I115" s="110">
        <f t="shared" si="80"/>
        <v>-3.17</v>
      </c>
      <c r="J115" s="125">
        <f t="shared" si="81"/>
        <v>91.07</v>
      </c>
      <c r="K115" s="125">
        <f t="shared" si="82"/>
        <v>-3.3285</v>
      </c>
      <c r="L115" s="125">
        <f t="shared" si="83"/>
        <v>90.91149999999999</v>
      </c>
      <c r="M115" s="125">
        <f t="shared" si="84"/>
        <v>597.31603153745061</v>
      </c>
      <c r="N115" s="125"/>
      <c r="O115" s="125"/>
      <c r="P115" s="125"/>
      <c r="Q115" s="125"/>
      <c r="R115" s="125"/>
      <c r="S115" s="125"/>
      <c r="T115" s="125">
        <f t="shared" si="85"/>
        <v>598.35742444152424</v>
      </c>
      <c r="U115" s="1">
        <v>647.89297299999998</v>
      </c>
      <c r="V115" s="1">
        <v>1054.9019490000001</v>
      </c>
      <c r="W115" s="125">
        <f t="shared" si="86"/>
        <v>612.05376017827859</v>
      </c>
      <c r="X115" s="1">
        <v>566.43737495200003</v>
      </c>
      <c r="Y115" s="1">
        <v>397.4538</v>
      </c>
      <c r="Z115" s="125">
        <f t="shared" si="87"/>
        <v>619.18528252299598</v>
      </c>
      <c r="AA115">
        <v>105.96</v>
      </c>
      <c r="AB115" s="1">
        <f t="shared" si="88"/>
        <v>805.29599999999994</v>
      </c>
      <c r="AC115" s="1">
        <f t="shared" si="89"/>
        <v>840.56</v>
      </c>
      <c r="AD115" s="125">
        <f t="shared" si="90"/>
        <v>670.16031537450726</v>
      </c>
      <c r="AE115" s="326">
        <v>705</v>
      </c>
      <c r="AF115" s="326">
        <v>705</v>
      </c>
      <c r="AG115" s="326">
        <v>708</v>
      </c>
    </row>
    <row r="116" spans="2:33">
      <c r="B116" s="126">
        <v>202203</v>
      </c>
      <c r="C116" s="4">
        <v>44645</v>
      </c>
      <c r="D116" s="1">
        <v>547.70599100000004</v>
      </c>
      <c r="E116" s="1">
        <v>770</v>
      </c>
      <c r="F116">
        <v>753.29</v>
      </c>
      <c r="G116" s="105">
        <v>102.9</v>
      </c>
      <c r="H116" s="110">
        <f t="shared" si="80"/>
        <v>-3.17</v>
      </c>
      <c r="I116" s="110">
        <f t="shared" si="80"/>
        <v>-3.17</v>
      </c>
      <c r="J116" s="125">
        <f t="shared" si="81"/>
        <v>99.73</v>
      </c>
      <c r="K116" s="125">
        <f t="shared" si="82"/>
        <v>-3.3285</v>
      </c>
      <c r="L116" s="125">
        <f t="shared" si="83"/>
        <v>99.5715</v>
      </c>
      <c r="M116" s="125">
        <f t="shared" si="84"/>
        <v>654.2148488830486</v>
      </c>
      <c r="N116" s="125"/>
      <c r="O116" s="125"/>
      <c r="P116" s="125"/>
      <c r="Q116" s="125"/>
      <c r="R116" s="125"/>
      <c r="S116" s="125"/>
      <c r="T116" s="125">
        <f t="shared" si="85"/>
        <v>655.25624178712224</v>
      </c>
      <c r="U116" s="1">
        <v>647.89297299999998</v>
      </c>
      <c r="V116" s="1">
        <v>1054.9019490000001</v>
      </c>
      <c r="W116" s="125">
        <f t="shared" si="86"/>
        <v>667.24561300350865</v>
      </c>
      <c r="X116" s="1">
        <v>559.87869399200008</v>
      </c>
      <c r="Y116" s="1">
        <v>397.4538</v>
      </c>
      <c r="Z116" s="125">
        <f t="shared" si="87"/>
        <v>676.08409986859397</v>
      </c>
      <c r="AA116">
        <v>113.9</v>
      </c>
      <c r="AB116" s="1">
        <f t="shared" si="88"/>
        <v>865.64</v>
      </c>
      <c r="AC116" s="1">
        <f t="shared" si="89"/>
        <v>785.91599999999994</v>
      </c>
      <c r="AD116" s="125">
        <f t="shared" si="90"/>
        <v>733.88699080157699</v>
      </c>
      <c r="AE116" s="326">
        <v>739</v>
      </c>
      <c r="AF116" s="326">
        <v>745</v>
      </c>
      <c r="AG116" s="326">
        <v>728</v>
      </c>
    </row>
    <row r="117" spans="2:33">
      <c r="B117" s="126">
        <v>202203</v>
      </c>
      <c r="C117" s="4">
        <v>44644</v>
      </c>
      <c r="D117" s="1">
        <v>547.70599100000004</v>
      </c>
      <c r="E117" s="1">
        <v>760</v>
      </c>
      <c r="F117">
        <v>737.29</v>
      </c>
      <c r="G117" s="105">
        <v>100.35</v>
      </c>
      <c r="H117" s="110">
        <f t="shared" si="80"/>
        <v>-3.17</v>
      </c>
      <c r="I117" s="110">
        <f t="shared" si="80"/>
        <v>-3.17</v>
      </c>
      <c r="J117" s="125">
        <f t="shared" si="81"/>
        <v>97.179999999999993</v>
      </c>
      <c r="K117" s="125">
        <f t="shared" si="82"/>
        <v>-3.3285</v>
      </c>
      <c r="L117" s="125">
        <f t="shared" si="83"/>
        <v>97.021499999999989</v>
      </c>
      <c r="M117" s="125">
        <f t="shared" si="84"/>
        <v>637.46057818659654</v>
      </c>
      <c r="N117" s="125"/>
      <c r="O117" s="125"/>
      <c r="P117" s="125"/>
      <c r="Q117" s="125"/>
      <c r="R117" s="125"/>
      <c r="S117" s="125"/>
      <c r="T117" s="125">
        <f t="shared" si="85"/>
        <v>638.50197109067005</v>
      </c>
      <c r="U117" s="1">
        <v>647.89297299999998</v>
      </c>
      <c r="V117" s="1">
        <v>1054.9019490000001</v>
      </c>
      <c r="W117" s="125">
        <f t="shared" si="86"/>
        <v>650.99397042794999</v>
      </c>
      <c r="X117" s="1">
        <v>559.87869399200008</v>
      </c>
      <c r="Y117" s="1">
        <v>397.4538</v>
      </c>
      <c r="Z117" s="125">
        <f t="shared" si="87"/>
        <v>659.3298291721419</v>
      </c>
      <c r="AA117">
        <v>112.34</v>
      </c>
      <c r="AB117" s="1">
        <f t="shared" si="88"/>
        <v>853.78399999999999</v>
      </c>
      <c r="AC117" s="1">
        <f t="shared" si="89"/>
        <v>727.47199999999998</v>
      </c>
      <c r="AD117" s="125">
        <f t="shared" si="90"/>
        <v>715.1222076215505</v>
      </c>
      <c r="AE117" s="326">
        <v>723</v>
      </c>
      <c r="AF117" s="326">
        <v>735</v>
      </c>
      <c r="AG117" s="326">
        <v>727</v>
      </c>
    </row>
    <row r="118" spans="2:33">
      <c r="B118" s="126">
        <v>202203</v>
      </c>
      <c r="C118" s="4">
        <v>44643</v>
      </c>
      <c r="D118" s="1">
        <v>547.70599100000004</v>
      </c>
      <c r="E118" s="1">
        <v>770</v>
      </c>
      <c r="F118">
        <v>747.29</v>
      </c>
      <c r="G118" s="105">
        <v>101.79</v>
      </c>
      <c r="H118" s="110">
        <f t="shared" si="80"/>
        <v>-3.17</v>
      </c>
      <c r="I118" s="110">
        <f t="shared" si="80"/>
        <v>-3.17</v>
      </c>
      <c r="J118" s="125">
        <f t="shared" si="81"/>
        <v>98.62</v>
      </c>
      <c r="K118" s="125">
        <f t="shared" si="82"/>
        <v>-3.3285</v>
      </c>
      <c r="L118" s="125">
        <f t="shared" si="83"/>
        <v>98.461500000000001</v>
      </c>
      <c r="M118" s="125">
        <f t="shared" si="84"/>
        <v>646.92181340341654</v>
      </c>
      <c r="N118" s="125"/>
      <c r="O118" s="125"/>
      <c r="P118" s="125"/>
      <c r="Q118" s="125"/>
      <c r="R118" s="125"/>
      <c r="S118" s="125"/>
      <c r="T118" s="125">
        <f t="shared" si="85"/>
        <v>647.96320630749017</v>
      </c>
      <c r="U118" s="1">
        <v>647.89297299999998</v>
      </c>
      <c r="V118" s="1">
        <v>1054.9019490000001</v>
      </c>
      <c r="W118" s="125">
        <f t="shared" si="86"/>
        <v>660.17136858826552</v>
      </c>
      <c r="X118" s="1">
        <v>559.87869399200008</v>
      </c>
      <c r="Y118" s="1">
        <v>397.4538</v>
      </c>
      <c r="Z118" s="125">
        <f t="shared" si="87"/>
        <v>668.7910643889619</v>
      </c>
      <c r="AA118">
        <v>114.93</v>
      </c>
      <c r="AB118" s="1">
        <f t="shared" si="88"/>
        <v>873.46799999999996</v>
      </c>
      <c r="AC118" s="1">
        <f t="shared" si="89"/>
        <v>696.08399999999995</v>
      </c>
      <c r="AD118" s="125">
        <f t="shared" si="90"/>
        <v>725.71879106438905</v>
      </c>
      <c r="AE118" s="326">
        <v>733</v>
      </c>
      <c r="AF118" s="326">
        <v>745</v>
      </c>
      <c r="AG118" s="326">
        <v>724</v>
      </c>
    </row>
    <row r="119" spans="2:33">
      <c r="B119" s="126">
        <v>202203</v>
      </c>
      <c r="C119" s="4">
        <v>44642</v>
      </c>
      <c r="D119" s="1">
        <v>561.61039900000003</v>
      </c>
      <c r="E119" s="1">
        <v>755</v>
      </c>
      <c r="F119">
        <v>709.29</v>
      </c>
      <c r="G119" s="105">
        <v>97.18</v>
      </c>
      <c r="H119" s="110">
        <f t="shared" si="80"/>
        <v>-3.17</v>
      </c>
      <c r="I119" s="110">
        <f t="shared" si="80"/>
        <v>-3.17</v>
      </c>
      <c r="J119" s="125">
        <f t="shared" si="81"/>
        <v>94.01</v>
      </c>
      <c r="K119" s="125">
        <f t="shared" si="82"/>
        <v>-3.3285</v>
      </c>
      <c r="L119" s="125">
        <f t="shared" si="83"/>
        <v>93.851500000000001</v>
      </c>
      <c r="M119" s="125">
        <f t="shared" si="84"/>
        <v>616.6327201051248</v>
      </c>
      <c r="N119" s="125"/>
      <c r="O119" s="125"/>
      <c r="P119" s="125"/>
      <c r="Q119" s="125"/>
      <c r="R119" s="125"/>
      <c r="S119" s="125"/>
      <c r="T119" s="125">
        <f t="shared" si="85"/>
        <v>617.67411300919844</v>
      </c>
      <c r="U119" s="1">
        <v>580.67536800000005</v>
      </c>
      <c r="V119" s="1">
        <v>1054.9019490000001</v>
      </c>
      <c r="W119" s="125">
        <f t="shared" si="86"/>
        <v>630.79094808892251</v>
      </c>
      <c r="X119" s="1">
        <v>573.44939619999991</v>
      </c>
      <c r="Y119" s="1">
        <v>397.4538</v>
      </c>
      <c r="Z119" s="125">
        <f t="shared" si="87"/>
        <v>638.50197109067017</v>
      </c>
      <c r="AA119">
        <v>109.27</v>
      </c>
      <c r="AB119" s="1">
        <f t="shared" si="88"/>
        <v>830.45199999999988</v>
      </c>
      <c r="AC119" s="1">
        <f t="shared" si="89"/>
        <v>705.35599999999999</v>
      </c>
      <c r="AD119" s="125">
        <f t="shared" si="90"/>
        <v>691.79500657030235</v>
      </c>
      <c r="AE119" s="326">
        <v>695</v>
      </c>
      <c r="AF119" s="326">
        <v>730</v>
      </c>
      <c r="AG119" s="326">
        <v>699</v>
      </c>
    </row>
    <row r="120" spans="2:33">
      <c r="B120" s="126">
        <v>202203</v>
      </c>
      <c r="C120" s="4">
        <v>44641</v>
      </c>
      <c r="D120" s="1">
        <v>561.61039900000003</v>
      </c>
      <c r="E120" s="1">
        <v>740</v>
      </c>
      <c r="F120">
        <v>706.29</v>
      </c>
      <c r="G120" s="105">
        <v>96.6</v>
      </c>
      <c r="H120" s="110">
        <f t="shared" si="80"/>
        <v>-3.17</v>
      </c>
      <c r="I120" s="110">
        <f t="shared" si="80"/>
        <v>-3.17</v>
      </c>
      <c r="J120" s="125">
        <f t="shared" si="81"/>
        <v>93.429999999999993</v>
      </c>
      <c r="K120" s="125">
        <f t="shared" si="82"/>
        <v>-3.3285</v>
      </c>
      <c r="L120" s="125">
        <f t="shared" si="83"/>
        <v>93.271499999999989</v>
      </c>
      <c r="M120" s="125">
        <f t="shared" si="84"/>
        <v>612.82194480946112</v>
      </c>
      <c r="N120" s="125"/>
      <c r="O120" s="125"/>
      <c r="P120" s="125"/>
      <c r="Q120" s="125"/>
      <c r="R120" s="125"/>
      <c r="S120" s="125"/>
      <c r="T120" s="125">
        <f t="shared" si="85"/>
        <v>613.86333771353475</v>
      </c>
      <c r="U120" s="1">
        <v>580.67536800000005</v>
      </c>
      <c r="V120" s="1">
        <v>1054.9019490000001</v>
      </c>
      <c r="W120" s="125">
        <f t="shared" si="86"/>
        <v>627.09449605212876</v>
      </c>
      <c r="X120" s="1">
        <v>573.44939619999991</v>
      </c>
      <c r="Y120" s="1">
        <v>397.4538</v>
      </c>
      <c r="Z120" s="125">
        <f t="shared" si="87"/>
        <v>634.69119579500648</v>
      </c>
      <c r="AA120">
        <v>109.97</v>
      </c>
      <c r="AB120" s="1">
        <f t="shared" si="88"/>
        <v>835.77199999999993</v>
      </c>
      <c r="AC120" s="1">
        <f t="shared" si="89"/>
        <v>711.58799999999997</v>
      </c>
      <c r="AD120" s="125">
        <f t="shared" si="90"/>
        <v>687.52693823915899</v>
      </c>
      <c r="AE120" s="326">
        <v>692</v>
      </c>
      <c r="AF120" s="326">
        <v>715</v>
      </c>
      <c r="AG120" s="326">
        <v>694</v>
      </c>
    </row>
    <row r="121" spans="2:33">
      <c r="B121" s="126">
        <v>202203</v>
      </c>
      <c r="C121" s="4">
        <v>44638</v>
      </c>
      <c r="D121" s="1">
        <v>561.61039900000003</v>
      </c>
      <c r="E121" s="1">
        <v>718</v>
      </c>
      <c r="F121">
        <v>691.29</v>
      </c>
      <c r="G121" s="105">
        <v>89.38</v>
      </c>
      <c r="H121" s="110">
        <f t="shared" si="80"/>
        <v>-3.17</v>
      </c>
      <c r="I121" s="110">
        <f t="shared" si="80"/>
        <v>-3.17</v>
      </c>
      <c r="J121" s="125">
        <f t="shared" si="81"/>
        <v>86.21</v>
      </c>
      <c r="K121" s="125">
        <f t="shared" si="82"/>
        <v>-3.3285</v>
      </c>
      <c r="L121" s="125">
        <f t="shared" si="83"/>
        <v>86.05149999999999</v>
      </c>
      <c r="M121" s="125">
        <f t="shared" si="84"/>
        <v>565.38436268068324</v>
      </c>
      <c r="N121" s="125"/>
      <c r="O121" s="125"/>
      <c r="P121" s="125"/>
      <c r="Q121" s="125"/>
      <c r="R121" s="125"/>
      <c r="S121" s="125"/>
      <c r="T121" s="125">
        <f t="shared" si="85"/>
        <v>566.42575558475687</v>
      </c>
      <c r="U121" s="1">
        <v>580.67536800000005</v>
      </c>
      <c r="V121" s="1">
        <v>1054.9019490000001</v>
      </c>
      <c r="W121" s="125">
        <f t="shared" si="86"/>
        <v>581.08004138721424</v>
      </c>
      <c r="X121" s="1">
        <v>573.44939619999991</v>
      </c>
      <c r="Y121" s="1">
        <v>397.4538</v>
      </c>
      <c r="Z121" s="125">
        <f t="shared" si="87"/>
        <v>587.2536136662286</v>
      </c>
      <c r="AA121">
        <v>103.09</v>
      </c>
      <c r="AB121" s="1">
        <f t="shared" si="88"/>
        <v>783.48400000000004</v>
      </c>
      <c r="AC121" s="1">
        <f t="shared" si="89"/>
        <v>698.51599999999996</v>
      </c>
      <c r="AD121" s="125">
        <f t="shared" si="90"/>
        <v>634.39684625492771</v>
      </c>
      <c r="AE121" s="326">
        <v>677</v>
      </c>
      <c r="AF121" s="326">
        <v>693</v>
      </c>
      <c r="AG121" s="326">
        <v>669</v>
      </c>
    </row>
    <row r="122" spans="2:33">
      <c r="B122" s="126">
        <v>202203</v>
      </c>
      <c r="C122" s="4">
        <v>44637</v>
      </c>
      <c r="D122" s="1">
        <v>561.61039900000003</v>
      </c>
      <c r="E122" s="1">
        <v>715</v>
      </c>
      <c r="F122">
        <v>699.29</v>
      </c>
      <c r="G122" s="105">
        <v>87.79</v>
      </c>
      <c r="H122" s="110">
        <f t="shared" si="80"/>
        <v>-3.17</v>
      </c>
      <c r="I122" s="110">
        <f t="shared" si="80"/>
        <v>-3.17</v>
      </c>
      <c r="J122" s="125">
        <f t="shared" si="81"/>
        <v>84.62</v>
      </c>
      <c r="K122" s="125">
        <f t="shared" si="82"/>
        <v>-3.3285</v>
      </c>
      <c r="L122" s="125">
        <f t="shared" si="83"/>
        <v>84.461500000000001</v>
      </c>
      <c r="M122" s="125">
        <f t="shared" si="84"/>
        <v>554.93758212877788</v>
      </c>
      <c r="N122" s="125"/>
      <c r="O122" s="125"/>
      <c r="P122" s="125"/>
      <c r="Q122" s="125"/>
      <c r="R122" s="125"/>
      <c r="S122" s="125"/>
      <c r="T122" s="125">
        <f t="shared" si="85"/>
        <v>555.97897503285151</v>
      </c>
      <c r="U122" s="1">
        <v>580.67536800000005</v>
      </c>
      <c r="V122" s="1">
        <v>1054.9019490000001</v>
      </c>
      <c r="W122" s="125">
        <f t="shared" si="86"/>
        <v>570.94666425186597</v>
      </c>
      <c r="X122" s="1">
        <v>573.44939619999991</v>
      </c>
      <c r="Y122" s="1">
        <v>397.4538</v>
      </c>
      <c r="Z122" s="125">
        <f t="shared" si="87"/>
        <v>576.80683311432324</v>
      </c>
      <c r="AA122">
        <v>101.65</v>
      </c>
      <c r="AB122" s="1">
        <f t="shared" si="88"/>
        <v>772.54</v>
      </c>
      <c r="AC122" s="1">
        <f t="shared" si="89"/>
        <v>684.30399999999997</v>
      </c>
      <c r="AD122" s="125">
        <f t="shared" si="90"/>
        <v>622.69645203679374</v>
      </c>
      <c r="AE122" s="326">
        <v>685</v>
      </c>
      <c r="AF122" s="326">
        <v>690</v>
      </c>
      <c r="AG122" s="326">
        <v>663</v>
      </c>
    </row>
    <row r="123" spans="2:33">
      <c r="B123" s="126">
        <v>202203</v>
      </c>
      <c r="C123" s="4">
        <v>44636</v>
      </c>
      <c r="D123" s="1">
        <v>561.61039900000003</v>
      </c>
      <c r="E123" s="1">
        <v>690</v>
      </c>
      <c r="F123">
        <v>689.29</v>
      </c>
      <c r="G123" s="105">
        <v>81.93</v>
      </c>
      <c r="H123" s="110">
        <f t="shared" si="80"/>
        <v>-3.17</v>
      </c>
      <c r="I123" s="110">
        <f t="shared" si="80"/>
        <v>-3.17</v>
      </c>
      <c r="J123" s="125">
        <f t="shared" si="81"/>
        <v>78.760000000000005</v>
      </c>
      <c r="K123" s="125">
        <f t="shared" si="82"/>
        <v>-3.3285</v>
      </c>
      <c r="L123" s="125">
        <f t="shared" si="83"/>
        <v>78.601500000000001</v>
      </c>
      <c r="M123" s="125">
        <f t="shared" si="84"/>
        <v>516.43561103810771</v>
      </c>
      <c r="N123" s="125"/>
      <c r="O123" s="125"/>
      <c r="P123" s="125"/>
      <c r="Q123" s="125"/>
      <c r="R123" s="125"/>
      <c r="S123" s="125"/>
      <c r="T123" s="125">
        <f t="shared" si="85"/>
        <v>517.47700394218134</v>
      </c>
      <c r="U123" s="1">
        <v>580.67536800000005</v>
      </c>
      <c r="V123" s="1">
        <v>1054.9019490000001</v>
      </c>
      <c r="W123" s="125">
        <f t="shared" si="86"/>
        <v>533.59975229391591</v>
      </c>
      <c r="X123" s="1">
        <v>573.44939619999991</v>
      </c>
      <c r="Y123" s="1">
        <v>397.4538</v>
      </c>
      <c r="Z123" s="125">
        <f t="shared" si="87"/>
        <v>538.30486202365307</v>
      </c>
      <c r="AA123">
        <v>95.04</v>
      </c>
      <c r="AB123" s="1">
        <f t="shared" si="88"/>
        <v>722.30399999999997</v>
      </c>
      <c r="AC123" s="1">
        <f t="shared" si="89"/>
        <v>684.30399999999997</v>
      </c>
      <c r="AD123" s="125">
        <f t="shared" si="90"/>
        <v>579.57424441524313</v>
      </c>
      <c r="AE123" s="327">
        <v>675</v>
      </c>
      <c r="AF123" s="327">
        <v>665</v>
      </c>
      <c r="AG123" s="327">
        <v>633</v>
      </c>
    </row>
    <row r="124" spans="2:33">
      <c r="B124" s="126">
        <v>202203</v>
      </c>
      <c r="C124" s="4">
        <v>44635</v>
      </c>
      <c r="D124" s="1">
        <v>561.61039900000003</v>
      </c>
      <c r="E124" s="1">
        <v>695</v>
      </c>
      <c r="F124">
        <v>694.29</v>
      </c>
      <c r="G124" s="105">
        <v>85.69</v>
      </c>
      <c r="H124" s="110">
        <f t="shared" si="80"/>
        <v>-3.17</v>
      </c>
      <c r="I124" s="110">
        <f t="shared" si="80"/>
        <v>-3.17</v>
      </c>
      <c r="J124" s="125">
        <f t="shared" si="81"/>
        <v>82.52</v>
      </c>
      <c r="K124" s="125">
        <f t="shared" si="82"/>
        <v>-3.3285</v>
      </c>
      <c r="L124" s="125">
        <f t="shared" si="83"/>
        <v>82.361499999999992</v>
      </c>
      <c r="M124" s="125">
        <f t="shared" si="84"/>
        <v>541.13994743758201</v>
      </c>
      <c r="N124" s="125"/>
      <c r="O124" s="125"/>
      <c r="P124" s="125"/>
      <c r="Q124" s="125"/>
      <c r="R124" s="125"/>
      <c r="S124" s="125"/>
      <c r="T124" s="125">
        <f t="shared" si="85"/>
        <v>542.18134034165564</v>
      </c>
      <c r="U124" s="1">
        <v>622.30349999999999</v>
      </c>
      <c r="V124" s="1">
        <v>1054.9019490000001</v>
      </c>
      <c r="W124" s="125">
        <f t="shared" si="86"/>
        <v>557.56295860140597</v>
      </c>
      <c r="X124" s="1">
        <v>573.44939619999991</v>
      </c>
      <c r="Y124" s="1">
        <v>397.4538</v>
      </c>
      <c r="Z124" s="125">
        <f t="shared" si="87"/>
        <v>563.00919842312737</v>
      </c>
      <c r="AA124">
        <v>96.44</v>
      </c>
      <c r="AB124" s="1">
        <f t="shared" si="88"/>
        <v>732.94399999999996</v>
      </c>
      <c r="AC124" s="1">
        <f t="shared" si="89"/>
        <v>711.81599999999992</v>
      </c>
      <c r="AD124" s="125">
        <f t="shared" si="90"/>
        <v>607.24310118265441</v>
      </c>
      <c r="AE124" s="327">
        <v>680</v>
      </c>
      <c r="AF124" s="327">
        <v>670</v>
      </c>
      <c r="AG124" s="327">
        <v>630</v>
      </c>
    </row>
    <row r="125" spans="2:33">
      <c r="B125" s="126">
        <v>202203</v>
      </c>
      <c r="C125" s="4">
        <v>44634</v>
      </c>
      <c r="D125" s="1">
        <v>561.61039900000003</v>
      </c>
      <c r="E125" s="1">
        <v>740</v>
      </c>
      <c r="F125">
        <v>729.29</v>
      </c>
      <c r="G125" s="105">
        <v>92.38</v>
      </c>
      <c r="H125" s="110">
        <f t="shared" si="80"/>
        <v>-3.17</v>
      </c>
      <c r="I125" s="110">
        <f t="shared" si="80"/>
        <v>-3.17</v>
      </c>
      <c r="J125" s="125">
        <f t="shared" si="81"/>
        <v>89.21</v>
      </c>
      <c r="K125" s="125">
        <f t="shared" si="82"/>
        <v>-3.3285</v>
      </c>
      <c r="L125" s="125">
        <f t="shared" si="83"/>
        <v>89.05149999999999</v>
      </c>
      <c r="M125" s="125">
        <f t="shared" si="84"/>
        <v>585.09526938239151</v>
      </c>
      <c r="N125" s="125"/>
      <c r="O125" s="125"/>
      <c r="P125" s="125"/>
      <c r="Q125" s="125"/>
      <c r="R125" s="125"/>
      <c r="S125" s="125"/>
      <c r="T125" s="125">
        <f t="shared" si="85"/>
        <v>586.13666228646514</v>
      </c>
      <c r="U125" s="1">
        <v>622.30349999999999</v>
      </c>
      <c r="V125" s="1">
        <v>1054.9019490000001</v>
      </c>
      <c r="W125" s="125">
        <f t="shared" si="86"/>
        <v>600.19962088787122</v>
      </c>
      <c r="X125" s="1">
        <v>573.44939619999991</v>
      </c>
      <c r="Y125" s="1">
        <v>397.4538</v>
      </c>
      <c r="Z125" s="125">
        <f t="shared" si="87"/>
        <v>606.96452036793687</v>
      </c>
      <c r="AA125">
        <v>103.01</v>
      </c>
      <c r="AB125" s="1">
        <f t="shared" si="88"/>
        <v>782.87599999999998</v>
      </c>
      <c r="AC125" s="1">
        <f t="shared" si="89"/>
        <v>699.73199999999997</v>
      </c>
      <c r="AD125" s="125">
        <f t="shared" si="90"/>
        <v>656.47306176084101</v>
      </c>
      <c r="AE125" s="327">
        <v>715</v>
      </c>
      <c r="AF125" s="327">
        <v>715</v>
      </c>
      <c r="AG125" s="327">
        <v>670</v>
      </c>
    </row>
    <row r="126" spans="2:33">
      <c r="B126" s="126">
        <v>202203</v>
      </c>
      <c r="C126" s="4">
        <v>44631</v>
      </c>
      <c r="D126" s="1">
        <v>561.61039900000003</v>
      </c>
      <c r="E126" s="1">
        <v>755</v>
      </c>
      <c r="F126">
        <v>749.29</v>
      </c>
      <c r="G126" s="105">
        <v>99.06</v>
      </c>
      <c r="H126" s="110">
        <f t="shared" ref="H126:I135" si="91">-3.17</f>
        <v>-3.17</v>
      </c>
      <c r="I126" s="110">
        <f t="shared" si="91"/>
        <v>-3.17</v>
      </c>
      <c r="J126" s="125">
        <f t="shared" ref="J126:J135" si="92">+G126+H126</f>
        <v>95.89</v>
      </c>
      <c r="K126" s="125">
        <f t="shared" ref="K126:K135" si="93">+H126*1.05</f>
        <v>-3.3285</v>
      </c>
      <c r="L126" s="125">
        <f t="shared" ref="L126:L135" si="94">+G126+K126</f>
        <v>95.731499999999997</v>
      </c>
      <c r="M126" s="125">
        <f t="shared" ref="M126:M135" si="95">+L126*$F$2</f>
        <v>628.98488830486201</v>
      </c>
      <c r="N126" s="125"/>
      <c r="O126" s="125"/>
      <c r="P126" s="125"/>
      <c r="Q126" s="125"/>
      <c r="R126" s="125"/>
      <c r="S126" s="125"/>
      <c r="T126" s="125">
        <f t="shared" ref="T126:T135" si="96">+J126*$F$2</f>
        <v>630.02628120893564</v>
      </c>
      <c r="U126" s="1">
        <v>622.30349999999999</v>
      </c>
      <c r="V126" s="1">
        <v>1054.9019490000001</v>
      </c>
      <c r="W126" s="125">
        <f t="shared" ref="W126:W135" si="97">+T126*0.97+V126*0.03</f>
        <v>642.77255124266765</v>
      </c>
      <c r="X126" s="1">
        <v>573.44939619999991</v>
      </c>
      <c r="Y126" s="1">
        <v>397.4538</v>
      </c>
      <c r="Z126" s="125">
        <f t="shared" ref="Z126:Z135" si="98">+G126*$F$2</f>
        <v>650.85413929040737</v>
      </c>
      <c r="AA126">
        <v>109.33</v>
      </c>
      <c r="AB126" s="1">
        <f t="shared" ref="AB126:AB135" si="99">AA126*$AB$91</f>
        <v>830.9079999999999</v>
      </c>
      <c r="AC126" s="1">
        <f t="shared" ref="AC126:AC135" si="100">AB144</f>
        <v>725.49599999999987</v>
      </c>
      <c r="AD126" s="125">
        <f t="shared" ref="AD126:AD135" si="101">T126*1.12</f>
        <v>705.62943495400793</v>
      </c>
      <c r="AE126" s="327">
        <v>735</v>
      </c>
      <c r="AF126" s="327">
        <v>730</v>
      </c>
      <c r="AG126" s="327">
        <v>710</v>
      </c>
    </row>
    <row r="127" spans="2:33">
      <c r="B127" s="126">
        <v>202203</v>
      </c>
      <c r="C127" s="4">
        <v>44630</v>
      </c>
      <c r="D127" s="1">
        <v>561.61039900000003</v>
      </c>
      <c r="E127" s="1">
        <v>735</v>
      </c>
      <c r="F127">
        <v>734.29</v>
      </c>
      <c r="G127" s="105">
        <v>97.12</v>
      </c>
      <c r="H127" s="110">
        <f t="shared" si="91"/>
        <v>-3.17</v>
      </c>
      <c r="I127" s="110">
        <f t="shared" si="91"/>
        <v>-3.17</v>
      </c>
      <c r="J127" s="125">
        <f t="shared" si="92"/>
        <v>93.95</v>
      </c>
      <c r="K127" s="125">
        <f t="shared" si="93"/>
        <v>-3.3285</v>
      </c>
      <c r="L127" s="125">
        <f t="shared" si="94"/>
        <v>93.791499999999999</v>
      </c>
      <c r="M127" s="125">
        <f t="shared" si="95"/>
        <v>616.23850197109061</v>
      </c>
      <c r="N127" s="125"/>
      <c r="O127" s="125"/>
      <c r="P127" s="125"/>
      <c r="Q127" s="125"/>
      <c r="R127" s="125"/>
      <c r="S127" s="125"/>
      <c r="T127" s="125">
        <f t="shared" si="96"/>
        <v>617.27989487516425</v>
      </c>
      <c r="U127" s="1">
        <v>574.44350600000007</v>
      </c>
      <c r="V127" s="1">
        <v>890.96037200000001</v>
      </c>
      <c r="W127" s="125">
        <f t="shared" si="97"/>
        <v>625.49030918890924</v>
      </c>
      <c r="X127" s="1">
        <v>569.51479835199996</v>
      </c>
      <c r="Y127" s="1">
        <v>378.63032400000003</v>
      </c>
      <c r="Z127" s="125">
        <f t="shared" si="98"/>
        <v>638.10775295663598</v>
      </c>
      <c r="AA127">
        <v>106.02</v>
      </c>
      <c r="AB127" s="1">
        <f t="shared" si="99"/>
        <v>805.75199999999995</v>
      </c>
      <c r="AC127" s="1">
        <f t="shared" si="100"/>
        <v>707.56</v>
      </c>
      <c r="AD127" s="125">
        <f t="shared" si="101"/>
        <v>691.35348226018402</v>
      </c>
      <c r="AE127" s="327">
        <v>720</v>
      </c>
      <c r="AF127" s="327">
        <v>710</v>
      </c>
      <c r="AG127" s="327">
        <v>708</v>
      </c>
    </row>
    <row r="128" spans="2:33">
      <c r="B128" s="126">
        <v>202203</v>
      </c>
      <c r="C128" s="4">
        <v>44629</v>
      </c>
      <c r="D128" s="1">
        <v>518.38878499999998</v>
      </c>
      <c r="E128" s="1">
        <v>725</v>
      </c>
      <c r="F128">
        <v>719.29</v>
      </c>
      <c r="G128" s="105">
        <v>96.53</v>
      </c>
      <c r="H128" s="110">
        <f t="shared" si="91"/>
        <v>-3.17</v>
      </c>
      <c r="I128" s="110">
        <f t="shared" si="91"/>
        <v>-3.17</v>
      </c>
      <c r="J128" s="125">
        <f t="shared" si="92"/>
        <v>93.36</v>
      </c>
      <c r="K128" s="125">
        <f t="shared" si="93"/>
        <v>-3.3285</v>
      </c>
      <c r="L128" s="125">
        <f t="shared" si="94"/>
        <v>93.201499999999996</v>
      </c>
      <c r="M128" s="125">
        <f t="shared" si="95"/>
        <v>612.36202365308804</v>
      </c>
      <c r="N128" s="125"/>
      <c r="O128" s="125"/>
      <c r="P128" s="125"/>
      <c r="Q128" s="125"/>
      <c r="R128" s="125"/>
      <c r="S128" s="125"/>
      <c r="T128" s="125">
        <f t="shared" si="96"/>
        <v>613.40341655716156</v>
      </c>
      <c r="U128" s="1">
        <v>622.30349999999999</v>
      </c>
      <c r="V128" s="1">
        <v>890.96037200000001</v>
      </c>
      <c r="W128" s="125">
        <f t="shared" si="97"/>
        <v>621.73012522044667</v>
      </c>
      <c r="X128" s="1">
        <v>527.330503088</v>
      </c>
      <c r="Y128" s="1">
        <v>378.63032400000003</v>
      </c>
      <c r="Z128" s="125">
        <f t="shared" si="98"/>
        <v>634.23127463863341</v>
      </c>
      <c r="AA128">
        <v>108.7</v>
      </c>
      <c r="AB128" s="1">
        <f t="shared" si="99"/>
        <v>826.12</v>
      </c>
      <c r="AC128" s="1">
        <f t="shared" si="100"/>
        <v>683.08799999999997</v>
      </c>
      <c r="AD128" s="125">
        <f t="shared" si="101"/>
        <v>687.01182654402101</v>
      </c>
      <c r="AE128" s="327">
        <v>705</v>
      </c>
      <c r="AF128" s="327">
        <v>700</v>
      </c>
      <c r="AG128" s="327">
        <v>710</v>
      </c>
    </row>
    <row r="129" spans="2:33">
      <c r="B129" s="126">
        <v>202203</v>
      </c>
      <c r="C129" s="4">
        <v>44628</v>
      </c>
      <c r="D129" s="1">
        <v>518.38878499999998</v>
      </c>
      <c r="E129" s="1">
        <v>840</v>
      </c>
      <c r="F129">
        <v>789.29</v>
      </c>
      <c r="G129" s="105">
        <v>112.94</v>
      </c>
      <c r="H129" s="110">
        <f t="shared" si="91"/>
        <v>-3.17</v>
      </c>
      <c r="I129" s="110">
        <f t="shared" si="91"/>
        <v>-3.17</v>
      </c>
      <c r="J129" s="125">
        <f t="shared" si="92"/>
        <v>109.77</v>
      </c>
      <c r="K129" s="125">
        <f t="shared" si="93"/>
        <v>-3.3285</v>
      </c>
      <c r="L129" s="125">
        <f t="shared" si="94"/>
        <v>109.61149999999999</v>
      </c>
      <c r="M129" s="125">
        <f t="shared" si="95"/>
        <v>720.18068331143229</v>
      </c>
      <c r="N129" s="125"/>
      <c r="O129" s="125"/>
      <c r="P129" s="125"/>
      <c r="Q129" s="125"/>
      <c r="R129" s="125"/>
      <c r="S129" s="125"/>
      <c r="T129" s="125">
        <f t="shared" si="96"/>
        <v>721.22207621550581</v>
      </c>
      <c r="U129" s="1">
        <v>574.44350600000007</v>
      </c>
      <c r="V129" s="1">
        <v>890.96037200000001</v>
      </c>
      <c r="W129" s="125">
        <f t="shared" si="97"/>
        <v>726.31422508904063</v>
      </c>
      <c r="X129" s="1">
        <v>527.330503088</v>
      </c>
      <c r="Y129" s="1">
        <v>378.63032400000003</v>
      </c>
      <c r="Z129" s="125">
        <f t="shared" si="98"/>
        <v>742.04993429697765</v>
      </c>
      <c r="AA129">
        <v>123.7</v>
      </c>
      <c r="AB129" s="1">
        <f t="shared" si="99"/>
        <v>940.12</v>
      </c>
      <c r="AC129" s="1">
        <f t="shared" si="100"/>
        <v>679.97199999999998</v>
      </c>
      <c r="AD129" s="125">
        <f t="shared" si="101"/>
        <v>807.76872536136659</v>
      </c>
      <c r="AE129" s="327">
        <v>775</v>
      </c>
      <c r="AF129" s="327">
        <v>815</v>
      </c>
      <c r="AG129" s="327">
        <v>760</v>
      </c>
    </row>
    <row r="130" spans="2:33">
      <c r="B130" s="126">
        <v>202203</v>
      </c>
      <c r="C130" s="4">
        <v>44627</v>
      </c>
      <c r="D130" s="1">
        <v>518.38878499999998</v>
      </c>
      <c r="E130" s="1">
        <v>720</v>
      </c>
      <c r="F130">
        <v>752.29</v>
      </c>
      <c r="G130" s="105">
        <v>105.7</v>
      </c>
      <c r="H130" s="110">
        <f t="shared" si="91"/>
        <v>-3.17</v>
      </c>
      <c r="I130" s="110">
        <f t="shared" si="91"/>
        <v>-3.17</v>
      </c>
      <c r="J130" s="125">
        <f t="shared" si="92"/>
        <v>102.53</v>
      </c>
      <c r="K130" s="125">
        <f t="shared" si="93"/>
        <v>-3.3285</v>
      </c>
      <c r="L130" s="125">
        <f t="shared" si="94"/>
        <v>102.3715</v>
      </c>
      <c r="M130" s="125">
        <f t="shared" si="95"/>
        <v>672.61169513797631</v>
      </c>
      <c r="N130" s="125"/>
      <c r="O130" s="125"/>
      <c r="P130" s="125"/>
      <c r="Q130" s="125"/>
      <c r="R130" s="125"/>
      <c r="S130" s="125"/>
      <c r="T130" s="125">
        <f t="shared" si="96"/>
        <v>673.65308804204994</v>
      </c>
      <c r="U130" s="1">
        <v>515.31143300000008</v>
      </c>
      <c r="V130" s="1">
        <v>890.96037200000001</v>
      </c>
      <c r="W130" s="125">
        <f t="shared" si="97"/>
        <v>680.17230656078834</v>
      </c>
      <c r="X130" s="1">
        <v>527.330503088</v>
      </c>
      <c r="Y130" s="1">
        <v>378.63032400000003</v>
      </c>
      <c r="Z130" s="125">
        <f t="shared" si="98"/>
        <v>694.48094612352168</v>
      </c>
      <c r="AA130">
        <v>119.4</v>
      </c>
      <c r="AB130" s="1">
        <f t="shared" si="99"/>
        <v>907.44</v>
      </c>
      <c r="AC130" s="1">
        <f t="shared" si="100"/>
        <v>679.13599999999997</v>
      </c>
      <c r="AD130" s="125">
        <f t="shared" si="101"/>
        <v>754.49145860709598</v>
      </c>
      <c r="AE130" s="327">
        <v>738</v>
      </c>
      <c r="AF130" s="327">
        <v>695</v>
      </c>
      <c r="AG130" s="327">
        <v>720</v>
      </c>
    </row>
    <row r="131" spans="2:33">
      <c r="B131" s="126">
        <v>202203</v>
      </c>
      <c r="C131" s="4">
        <v>44624</v>
      </c>
      <c r="D131" s="1">
        <v>518.38878499999998</v>
      </c>
      <c r="E131" s="1">
        <v>805</v>
      </c>
      <c r="F131">
        <v>701.29</v>
      </c>
      <c r="G131" s="105">
        <v>98.16</v>
      </c>
      <c r="H131" s="110">
        <f t="shared" si="91"/>
        <v>-3.17</v>
      </c>
      <c r="I131" s="110">
        <f t="shared" si="91"/>
        <v>-3.17</v>
      </c>
      <c r="J131" s="125">
        <f t="shared" si="92"/>
        <v>94.99</v>
      </c>
      <c r="K131" s="125">
        <f t="shared" si="93"/>
        <v>-3.3285</v>
      </c>
      <c r="L131" s="125">
        <f t="shared" si="94"/>
        <v>94.831499999999991</v>
      </c>
      <c r="M131" s="125">
        <f t="shared" si="95"/>
        <v>623.0716162943495</v>
      </c>
      <c r="N131" s="125"/>
      <c r="O131" s="125"/>
      <c r="P131" s="125"/>
      <c r="Q131" s="125"/>
      <c r="R131" s="125"/>
      <c r="S131" s="125"/>
      <c r="T131" s="125">
        <f t="shared" si="96"/>
        <v>624.11300919842301</v>
      </c>
      <c r="U131" s="1">
        <v>574.44350600000007</v>
      </c>
      <c r="V131" s="1">
        <v>890.96037200000001</v>
      </c>
      <c r="W131" s="125">
        <f t="shared" si="97"/>
        <v>632.11843008247024</v>
      </c>
      <c r="X131" s="1">
        <v>527.330503088</v>
      </c>
      <c r="Y131" s="1">
        <v>378.63032400000003</v>
      </c>
      <c r="Z131" s="125">
        <f t="shared" si="98"/>
        <v>644.94086727989486</v>
      </c>
      <c r="AA131">
        <v>115.68</v>
      </c>
      <c r="AB131" s="1">
        <f t="shared" si="99"/>
        <v>879.16800000000001</v>
      </c>
      <c r="AC131" s="1">
        <f t="shared" si="100"/>
        <v>694.03199999999993</v>
      </c>
      <c r="AD131" s="125">
        <f t="shared" si="101"/>
        <v>699.00657030223385</v>
      </c>
      <c r="AE131" s="326">
        <v>687</v>
      </c>
      <c r="AF131" s="326">
        <v>780</v>
      </c>
      <c r="AG131" s="326">
        <v>680</v>
      </c>
    </row>
    <row r="132" spans="2:33">
      <c r="B132" s="126">
        <v>202203</v>
      </c>
      <c r="C132" s="4">
        <v>44623</v>
      </c>
      <c r="D132" s="1">
        <v>518.38878499999998</v>
      </c>
      <c r="E132" s="1">
        <v>705</v>
      </c>
      <c r="F132">
        <v>686.29</v>
      </c>
      <c r="G132" s="105">
        <v>90.76</v>
      </c>
      <c r="H132" s="110">
        <f t="shared" si="91"/>
        <v>-3.17</v>
      </c>
      <c r="I132" s="110">
        <f t="shared" si="91"/>
        <v>-3.17</v>
      </c>
      <c r="J132" s="125">
        <f t="shared" si="92"/>
        <v>87.59</v>
      </c>
      <c r="K132" s="125">
        <f t="shared" si="93"/>
        <v>-3.3285</v>
      </c>
      <c r="L132" s="125">
        <f t="shared" si="94"/>
        <v>87.4315</v>
      </c>
      <c r="M132" s="125">
        <f t="shared" si="95"/>
        <v>574.45137976346905</v>
      </c>
      <c r="N132" s="125"/>
      <c r="O132" s="125"/>
      <c r="P132" s="125"/>
      <c r="Q132" s="125"/>
      <c r="R132" s="125"/>
      <c r="S132" s="125"/>
      <c r="T132" s="125">
        <f t="shared" si="96"/>
        <v>575.49277266754268</v>
      </c>
      <c r="U132" s="1">
        <v>515.31143300000008</v>
      </c>
      <c r="V132" s="1">
        <v>890.96037200000001</v>
      </c>
      <c r="W132" s="125">
        <f t="shared" si="97"/>
        <v>584.95680064751639</v>
      </c>
      <c r="X132" s="1">
        <v>527.330503088</v>
      </c>
      <c r="Y132" s="1">
        <v>378.63032400000003</v>
      </c>
      <c r="Z132" s="125">
        <f t="shared" si="98"/>
        <v>596.32063074901441</v>
      </c>
      <c r="AA132">
        <v>107.67</v>
      </c>
      <c r="AB132" s="1">
        <f t="shared" si="99"/>
        <v>818.29200000000003</v>
      </c>
      <c r="AC132" s="1">
        <f t="shared" si="100"/>
        <v>701.55600000000004</v>
      </c>
      <c r="AD132" s="125">
        <f t="shared" si="101"/>
        <v>644.55190538764782</v>
      </c>
      <c r="AE132" s="326">
        <v>672</v>
      </c>
      <c r="AF132" s="326">
        <v>680</v>
      </c>
      <c r="AG132" s="326">
        <v>675</v>
      </c>
    </row>
    <row r="133" spans="2:33">
      <c r="B133" s="126">
        <v>202203</v>
      </c>
      <c r="C133" s="4">
        <v>44622</v>
      </c>
      <c r="D133" s="1">
        <v>518.38878499999998</v>
      </c>
      <c r="E133" s="1">
        <v>680</v>
      </c>
      <c r="F133">
        <v>676.29</v>
      </c>
      <c r="G133" s="105">
        <v>90.91</v>
      </c>
      <c r="H133" s="110">
        <f t="shared" si="91"/>
        <v>-3.17</v>
      </c>
      <c r="I133" s="110">
        <f t="shared" si="91"/>
        <v>-3.17</v>
      </c>
      <c r="J133" s="125">
        <f t="shared" si="92"/>
        <v>87.74</v>
      </c>
      <c r="K133" s="125">
        <f t="shared" si="93"/>
        <v>-3.3285</v>
      </c>
      <c r="L133" s="125">
        <f t="shared" si="94"/>
        <v>87.581499999999991</v>
      </c>
      <c r="M133" s="125">
        <f t="shared" si="95"/>
        <v>575.43692509855441</v>
      </c>
      <c r="N133" s="125"/>
      <c r="O133" s="125"/>
      <c r="P133" s="125"/>
      <c r="Q133" s="125"/>
      <c r="R133" s="125"/>
      <c r="S133" s="125"/>
      <c r="T133" s="125">
        <f t="shared" si="96"/>
        <v>576.47831800262804</v>
      </c>
      <c r="U133" s="1">
        <v>574.44350600000007</v>
      </c>
      <c r="V133" s="1">
        <v>890.96037200000001</v>
      </c>
      <c r="W133" s="125">
        <f t="shared" si="97"/>
        <v>585.91277962254912</v>
      </c>
      <c r="X133" s="1">
        <v>527.330503088</v>
      </c>
      <c r="Y133" s="1">
        <v>378.63032400000003</v>
      </c>
      <c r="Z133" s="125">
        <f t="shared" si="98"/>
        <v>597.30617608409977</v>
      </c>
      <c r="AA133">
        <v>110.6</v>
      </c>
      <c r="AB133" s="1">
        <f t="shared" si="99"/>
        <v>840.56</v>
      </c>
      <c r="AC133" s="1">
        <f t="shared" si="100"/>
        <v>686.05199999999991</v>
      </c>
      <c r="AD133" s="125">
        <f t="shared" si="101"/>
        <v>645.65571616294346</v>
      </c>
      <c r="AE133" s="326">
        <v>662</v>
      </c>
      <c r="AF133" s="326">
        <v>655</v>
      </c>
      <c r="AG133" s="326">
        <v>635</v>
      </c>
    </row>
    <row r="134" spans="2:33">
      <c r="B134" s="126">
        <v>202203</v>
      </c>
      <c r="C134" s="4">
        <v>44621</v>
      </c>
      <c r="D134" s="1">
        <v>490.17657500000001</v>
      </c>
      <c r="E134" s="1">
        <v>650</v>
      </c>
      <c r="F134">
        <v>634.29</v>
      </c>
      <c r="G134" s="105">
        <v>83.94</v>
      </c>
      <c r="H134" s="110">
        <f t="shared" si="91"/>
        <v>-3.17</v>
      </c>
      <c r="I134" s="110">
        <f t="shared" si="91"/>
        <v>-3.17</v>
      </c>
      <c r="J134" s="125">
        <f t="shared" si="92"/>
        <v>80.77</v>
      </c>
      <c r="K134" s="125">
        <f t="shared" si="93"/>
        <v>-3.3285</v>
      </c>
      <c r="L134" s="125">
        <f t="shared" si="94"/>
        <v>80.611499999999992</v>
      </c>
      <c r="M134" s="125">
        <f t="shared" si="95"/>
        <v>529.64191852825218</v>
      </c>
      <c r="N134" s="125"/>
      <c r="O134" s="125"/>
      <c r="P134" s="125"/>
      <c r="Q134" s="125"/>
      <c r="R134" s="125"/>
      <c r="S134" s="125"/>
      <c r="T134" s="125">
        <f t="shared" si="96"/>
        <v>530.68331143232581</v>
      </c>
      <c r="U134" s="1">
        <v>515.31143300000008</v>
      </c>
      <c r="V134" s="1">
        <v>890.96037200000001</v>
      </c>
      <c r="W134" s="125">
        <f t="shared" si="97"/>
        <v>541.49162324935594</v>
      </c>
      <c r="X134" s="1">
        <v>499.79538612800002</v>
      </c>
      <c r="Y134" s="1">
        <v>378.63032400000003</v>
      </c>
      <c r="Z134" s="125">
        <f t="shared" si="98"/>
        <v>551.51116951379754</v>
      </c>
      <c r="AA134">
        <v>103.41</v>
      </c>
      <c r="AB134" s="1">
        <f t="shared" si="99"/>
        <v>785.91599999999994</v>
      </c>
      <c r="AC134" s="1">
        <f t="shared" si="100"/>
        <v>670.77599999999995</v>
      </c>
      <c r="AD134" s="125">
        <f t="shared" si="101"/>
        <v>594.36530880420491</v>
      </c>
      <c r="AE134" s="326">
        <v>620</v>
      </c>
      <c r="AF134" s="326">
        <v>625</v>
      </c>
      <c r="AG134" s="326">
        <v>595</v>
      </c>
    </row>
    <row r="135" spans="2:33">
      <c r="B135" s="126">
        <v>202202</v>
      </c>
      <c r="C135" s="4">
        <v>44620</v>
      </c>
      <c r="D135" s="1">
        <v>490.17657500000001</v>
      </c>
      <c r="E135" s="1">
        <v>630</v>
      </c>
      <c r="F135">
        <v>612.29</v>
      </c>
      <c r="G135" s="105">
        <v>82.04</v>
      </c>
      <c r="H135" s="110">
        <f t="shared" si="91"/>
        <v>-3.17</v>
      </c>
      <c r="I135" s="110">
        <f t="shared" si="91"/>
        <v>-3.17</v>
      </c>
      <c r="J135" s="125">
        <f t="shared" si="92"/>
        <v>78.87</v>
      </c>
      <c r="K135" s="125">
        <f t="shared" si="93"/>
        <v>-3.3285</v>
      </c>
      <c r="L135" s="125">
        <f t="shared" si="94"/>
        <v>78.711500000000001</v>
      </c>
      <c r="M135" s="125">
        <f t="shared" si="95"/>
        <v>517.1583442838371</v>
      </c>
      <c r="N135" s="125"/>
      <c r="O135" s="125"/>
      <c r="P135" s="125"/>
      <c r="Q135" s="125"/>
      <c r="R135" s="125"/>
      <c r="S135" s="125"/>
      <c r="T135" s="125">
        <f t="shared" si="96"/>
        <v>518.19973718791061</v>
      </c>
      <c r="U135" s="1">
        <v>504.70137900000003</v>
      </c>
      <c r="V135" s="1">
        <v>890.96037200000001</v>
      </c>
      <c r="W135" s="125">
        <f t="shared" si="97"/>
        <v>529.38255623227326</v>
      </c>
      <c r="X135" s="1">
        <v>499.79538612800002</v>
      </c>
      <c r="Y135" s="1">
        <v>378.63032400000003</v>
      </c>
      <c r="Z135" s="125">
        <f t="shared" si="98"/>
        <v>539.02759526938246</v>
      </c>
      <c r="AA135">
        <v>95.72</v>
      </c>
      <c r="AB135" s="1">
        <f t="shared" si="99"/>
        <v>727.47199999999998</v>
      </c>
      <c r="AC135" s="1">
        <f t="shared" si="100"/>
        <v>670.31999999999994</v>
      </c>
      <c r="AD135" s="125">
        <f t="shared" si="101"/>
        <v>580.38370565045989</v>
      </c>
      <c r="AE135" s="326">
        <v>598</v>
      </c>
      <c r="AF135" s="326">
        <v>605</v>
      </c>
      <c r="AG135" s="326">
        <v>585</v>
      </c>
    </row>
    <row r="136" spans="2:33">
      <c r="B136" s="126">
        <v>202202</v>
      </c>
      <c r="C136" s="4">
        <v>44617</v>
      </c>
      <c r="D136" s="1">
        <v>490.17657500000001</v>
      </c>
      <c r="E136" s="1">
        <v>615</v>
      </c>
      <c r="F136">
        <v>624.29</v>
      </c>
      <c r="G136" s="105">
        <v>79</v>
      </c>
      <c r="H136" s="110">
        <f t="shared" ref="H136:I146" si="102">-3.17</f>
        <v>-3.17</v>
      </c>
      <c r="I136" s="110">
        <f>-3.17</f>
        <v>-3.17</v>
      </c>
      <c r="J136" s="125">
        <f t="shared" ref="J136:J146" si="103">+G136+H136</f>
        <v>75.83</v>
      </c>
      <c r="K136" s="125">
        <f t="shared" ref="K136:K146" si="104">+H136*1.05</f>
        <v>-3.3285</v>
      </c>
      <c r="L136" s="125">
        <f t="shared" ref="L136:L146" si="105">+G136+K136</f>
        <v>75.671499999999995</v>
      </c>
      <c r="M136" s="125">
        <f t="shared" ref="M136:M146" si="106">+L136*$F$2</f>
        <v>497.18462549277262</v>
      </c>
      <c r="N136" s="125"/>
      <c r="O136" s="125"/>
      <c r="P136" s="125"/>
      <c r="Q136" s="125"/>
      <c r="R136" s="125"/>
      <c r="S136" s="125"/>
      <c r="T136" s="125">
        <f t="shared" ref="T136:T146" si="107">+J136*$F$2</f>
        <v>498.2260183968462</v>
      </c>
      <c r="U136" s="1">
        <v>515.31143300000008</v>
      </c>
      <c r="V136" s="1">
        <v>890.96037200000001</v>
      </c>
      <c r="W136" s="125">
        <f t="shared" ref="W136:W146" si="108">+T136*0.97+V136*0.03</f>
        <v>510.0080490049408</v>
      </c>
      <c r="X136" s="1">
        <v>499.79538612800002</v>
      </c>
      <c r="Y136" s="1">
        <v>378.63032400000003</v>
      </c>
      <c r="Z136" s="125">
        <f t="shared" ref="Z136:Z146" si="109">+G136*$F$2</f>
        <v>519.05387647831799</v>
      </c>
      <c r="AA136">
        <v>91.59</v>
      </c>
      <c r="AB136" s="1">
        <f t="shared" ref="AB136:AB146" si="110">AA136*$AB$91</f>
        <v>696.08399999999995</v>
      </c>
      <c r="AC136" s="1">
        <f t="shared" ref="AC136:AC146" si="111">AB154</f>
        <v>669.94</v>
      </c>
      <c r="AD136" s="125">
        <f t="shared" ref="AD136:AD146" si="112">T136*1.12</f>
        <v>558.01314060446782</v>
      </c>
      <c r="AE136" s="326">
        <v>610</v>
      </c>
      <c r="AF136" s="326">
        <v>590</v>
      </c>
      <c r="AG136" s="326">
        <v>580</v>
      </c>
    </row>
    <row r="137" spans="2:33">
      <c r="B137" s="126">
        <v>202202</v>
      </c>
      <c r="C137" s="4">
        <v>44616</v>
      </c>
      <c r="D137" s="1">
        <v>490.17657500000001</v>
      </c>
      <c r="E137" s="1">
        <v>625</v>
      </c>
      <c r="F137">
        <v>634.29</v>
      </c>
      <c r="G137" s="105">
        <v>80.510000000000005</v>
      </c>
      <c r="H137" s="110">
        <f t="shared" si="102"/>
        <v>-3.17</v>
      </c>
      <c r="I137" s="110">
        <f t="shared" si="102"/>
        <v>-3.17</v>
      </c>
      <c r="J137" s="125">
        <f t="shared" si="103"/>
        <v>77.34</v>
      </c>
      <c r="K137" s="125">
        <f t="shared" si="104"/>
        <v>-3.3285</v>
      </c>
      <c r="L137" s="125">
        <f t="shared" si="105"/>
        <v>77.1815</v>
      </c>
      <c r="M137" s="125">
        <f t="shared" si="106"/>
        <v>507.10578186596581</v>
      </c>
      <c r="N137" s="125"/>
      <c r="O137" s="125"/>
      <c r="P137" s="125"/>
      <c r="Q137" s="125"/>
      <c r="R137" s="125"/>
      <c r="S137" s="125"/>
      <c r="T137" s="125">
        <f t="shared" si="107"/>
        <v>508.14717477003944</v>
      </c>
      <c r="U137" s="1">
        <v>504.70137900000003</v>
      </c>
      <c r="V137" s="1">
        <v>890.96037200000001</v>
      </c>
      <c r="W137" s="125">
        <f t="shared" si="108"/>
        <v>519.63157068693829</v>
      </c>
      <c r="X137" s="1">
        <v>499.79538612800002</v>
      </c>
      <c r="Y137" s="1">
        <v>378.63032400000003</v>
      </c>
      <c r="Z137" s="125">
        <f t="shared" si="109"/>
        <v>528.97503285151117</v>
      </c>
      <c r="AA137">
        <v>92.81</v>
      </c>
      <c r="AB137" s="1">
        <f t="shared" si="110"/>
        <v>705.35599999999999</v>
      </c>
      <c r="AC137" s="1">
        <f t="shared" si="111"/>
        <v>659.83199999999988</v>
      </c>
      <c r="AD137" s="125">
        <f t="shared" si="112"/>
        <v>569.12483574244425</v>
      </c>
      <c r="AE137" s="326">
        <v>620</v>
      </c>
      <c r="AF137" s="326">
        <v>600</v>
      </c>
      <c r="AG137" s="326">
        <v>590</v>
      </c>
    </row>
    <row r="138" spans="2:33">
      <c r="B138" s="126">
        <v>202202</v>
      </c>
      <c r="C138" s="4">
        <v>44615</v>
      </c>
      <c r="D138" s="1">
        <v>490.17657500000001</v>
      </c>
      <c r="E138" s="1">
        <v>610</v>
      </c>
      <c r="F138">
        <v>610.29</v>
      </c>
      <c r="G138" s="105">
        <v>79.8</v>
      </c>
      <c r="H138" s="110">
        <f t="shared" si="102"/>
        <v>-3.17</v>
      </c>
      <c r="I138" s="110">
        <f t="shared" si="102"/>
        <v>-3.17</v>
      </c>
      <c r="J138" s="125">
        <f t="shared" si="103"/>
        <v>76.63</v>
      </c>
      <c r="K138" s="125">
        <f t="shared" si="104"/>
        <v>-3.3285</v>
      </c>
      <c r="L138" s="125">
        <f t="shared" si="105"/>
        <v>76.471499999999992</v>
      </c>
      <c r="M138" s="125">
        <f t="shared" si="106"/>
        <v>502.4408672798948</v>
      </c>
      <c r="N138" s="125"/>
      <c r="O138" s="125"/>
      <c r="P138" s="125"/>
      <c r="Q138" s="125"/>
      <c r="R138" s="125"/>
      <c r="S138" s="125"/>
      <c r="T138" s="125">
        <f t="shared" si="107"/>
        <v>503.48226018396844</v>
      </c>
      <c r="U138" s="1">
        <v>515.31143300000008</v>
      </c>
      <c r="V138" s="1">
        <v>890.96037200000001</v>
      </c>
      <c r="W138" s="125">
        <f t="shared" si="108"/>
        <v>515.10660353844935</v>
      </c>
      <c r="X138" s="1">
        <v>499.79538612800002</v>
      </c>
      <c r="Y138" s="1">
        <v>378.63032400000003</v>
      </c>
      <c r="Z138" s="125">
        <f t="shared" si="109"/>
        <v>524.31011826544022</v>
      </c>
      <c r="AA138">
        <v>93.63</v>
      </c>
      <c r="AB138" s="1">
        <f t="shared" si="110"/>
        <v>711.58799999999997</v>
      </c>
      <c r="AC138" s="1">
        <f t="shared" si="111"/>
        <v>658.23599999999999</v>
      </c>
      <c r="AD138" s="125">
        <f t="shared" si="112"/>
        <v>563.90013140604469</v>
      </c>
      <c r="AE138" s="326">
        <v>596</v>
      </c>
      <c r="AF138" s="326">
        <v>585</v>
      </c>
      <c r="AG138" s="326">
        <v>570</v>
      </c>
    </row>
    <row r="139" spans="2:33">
      <c r="B139" s="126">
        <v>202202</v>
      </c>
      <c r="C139" s="4">
        <v>44614</v>
      </c>
      <c r="D139" s="1">
        <v>512.40437699999995</v>
      </c>
      <c r="E139" s="1">
        <v>600</v>
      </c>
      <c r="F139">
        <v>607.29</v>
      </c>
      <c r="G139" s="105">
        <v>79.790000000000006</v>
      </c>
      <c r="H139" s="110">
        <f t="shared" si="102"/>
        <v>-3.17</v>
      </c>
      <c r="I139" s="110">
        <f t="shared" si="102"/>
        <v>-3.17</v>
      </c>
      <c r="J139" s="125">
        <f t="shared" si="103"/>
        <v>76.62</v>
      </c>
      <c r="K139" s="125">
        <f t="shared" si="104"/>
        <v>-3.3285</v>
      </c>
      <c r="L139" s="125">
        <f t="shared" si="105"/>
        <v>76.461500000000001</v>
      </c>
      <c r="M139" s="125">
        <f t="shared" si="106"/>
        <v>502.37516425755581</v>
      </c>
      <c r="N139" s="125"/>
      <c r="O139" s="125"/>
      <c r="P139" s="125"/>
      <c r="Q139" s="125"/>
      <c r="R139" s="125"/>
      <c r="S139" s="125"/>
      <c r="T139" s="125">
        <f t="shared" si="107"/>
        <v>503.41655716162944</v>
      </c>
      <c r="U139" s="1">
        <v>504.70137900000003</v>
      </c>
      <c r="V139" s="1">
        <v>890.96037200000001</v>
      </c>
      <c r="W139" s="125">
        <f t="shared" si="108"/>
        <v>515.04287160678052</v>
      </c>
      <c r="X139" s="1">
        <v>521.48972087999994</v>
      </c>
      <c r="Y139" s="1">
        <v>378.63032400000003</v>
      </c>
      <c r="Z139" s="125">
        <f t="shared" si="109"/>
        <v>524.24441524310123</v>
      </c>
      <c r="AA139">
        <v>91.91</v>
      </c>
      <c r="AB139" s="1">
        <f t="shared" si="110"/>
        <v>698.51599999999996</v>
      </c>
      <c r="AC139" s="1">
        <f t="shared" si="111"/>
        <v>663.8599999999999</v>
      </c>
      <c r="AD139" s="125">
        <f t="shared" si="112"/>
        <v>563.82654402102503</v>
      </c>
      <c r="AE139" s="326">
        <v>593</v>
      </c>
      <c r="AF139" s="326">
        <v>575</v>
      </c>
      <c r="AG139" s="326">
        <v>575</v>
      </c>
    </row>
    <row r="140" spans="2:33">
      <c r="B140" s="126">
        <v>202202</v>
      </c>
      <c r="C140" s="4">
        <v>44610</v>
      </c>
      <c r="D140" s="1">
        <v>512.40437699999995</v>
      </c>
      <c r="E140" s="1">
        <v>567</v>
      </c>
      <c r="F140">
        <v>596.29</v>
      </c>
      <c r="G140" s="105">
        <v>78.39</v>
      </c>
      <c r="H140" s="110">
        <f t="shared" si="102"/>
        <v>-3.17</v>
      </c>
      <c r="I140" s="110">
        <f t="shared" si="102"/>
        <v>-3.17</v>
      </c>
      <c r="J140" s="125">
        <f t="shared" si="103"/>
        <v>75.22</v>
      </c>
      <c r="K140" s="125">
        <f t="shared" si="104"/>
        <v>-3.3285</v>
      </c>
      <c r="L140" s="125">
        <f t="shared" si="105"/>
        <v>75.061499999999995</v>
      </c>
      <c r="M140" s="125">
        <f t="shared" si="106"/>
        <v>493.17674113009195</v>
      </c>
      <c r="N140" s="125"/>
      <c r="O140" s="125"/>
      <c r="P140" s="125"/>
      <c r="Q140" s="125"/>
      <c r="R140" s="125"/>
      <c r="S140" s="125"/>
      <c r="T140" s="125">
        <f t="shared" si="107"/>
        <v>494.21813403416553</v>
      </c>
      <c r="U140" s="1">
        <v>507.54367300000007</v>
      </c>
      <c r="V140" s="1">
        <v>890.96037200000001</v>
      </c>
      <c r="W140" s="125">
        <f t="shared" si="108"/>
        <v>506.12040117314058</v>
      </c>
      <c r="X140" s="1">
        <v>521.48972087999994</v>
      </c>
      <c r="Y140" s="1">
        <v>378.63032400000003</v>
      </c>
      <c r="Z140" s="125">
        <f t="shared" si="109"/>
        <v>515.04599211563732</v>
      </c>
      <c r="AA140">
        <v>90.04</v>
      </c>
      <c r="AB140" s="1">
        <f t="shared" si="110"/>
        <v>684.30399999999997</v>
      </c>
      <c r="AC140" s="1">
        <f t="shared" si="111"/>
        <v>650.55999999999995</v>
      </c>
      <c r="AD140" s="125">
        <f t="shared" si="112"/>
        <v>553.52431011826548</v>
      </c>
      <c r="AE140" s="326">
        <v>582</v>
      </c>
      <c r="AF140" s="326">
        <v>542</v>
      </c>
      <c r="AG140" s="326">
        <v>565</v>
      </c>
    </row>
    <row r="141" spans="2:33">
      <c r="B141" s="126">
        <v>202202</v>
      </c>
      <c r="C141" s="4">
        <v>44609</v>
      </c>
      <c r="D141" s="1">
        <v>512.40437699999995</v>
      </c>
      <c r="E141" s="1">
        <v>565</v>
      </c>
      <c r="F141">
        <v>599.29</v>
      </c>
      <c r="G141" s="105">
        <v>77.88</v>
      </c>
      <c r="H141" s="110">
        <f t="shared" si="102"/>
        <v>-3.17</v>
      </c>
      <c r="I141" s="110">
        <f t="shared" si="102"/>
        <v>-3.17</v>
      </c>
      <c r="J141" s="125">
        <f t="shared" si="103"/>
        <v>74.709999999999994</v>
      </c>
      <c r="K141" s="125">
        <f t="shared" si="104"/>
        <v>-3.3285</v>
      </c>
      <c r="L141" s="125">
        <f t="shared" si="105"/>
        <v>74.55149999999999</v>
      </c>
      <c r="M141" s="125">
        <f t="shared" si="106"/>
        <v>489.82588699080151</v>
      </c>
      <c r="N141" s="125"/>
      <c r="O141" s="125"/>
      <c r="P141" s="125"/>
      <c r="Q141" s="125"/>
      <c r="R141" s="125"/>
      <c r="S141" s="125"/>
      <c r="T141" s="125">
        <f t="shared" si="107"/>
        <v>490.86727989487508</v>
      </c>
      <c r="U141" s="1">
        <v>504.70137900000003</v>
      </c>
      <c r="V141" s="1">
        <v>890.96037200000001</v>
      </c>
      <c r="W141" s="125">
        <f t="shared" si="108"/>
        <v>502.87007265802885</v>
      </c>
      <c r="X141" s="1">
        <v>521.48972087999994</v>
      </c>
      <c r="Y141" s="1">
        <v>378.63032400000003</v>
      </c>
      <c r="Z141" s="125">
        <f t="shared" si="109"/>
        <v>511.69513797634687</v>
      </c>
      <c r="AA141">
        <v>90.04</v>
      </c>
      <c r="AB141" s="1">
        <f t="shared" si="110"/>
        <v>684.30399999999997</v>
      </c>
      <c r="AC141" s="1">
        <f t="shared" si="111"/>
        <v>671.15599999999995</v>
      </c>
      <c r="AD141" s="125">
        <f t="shared" si="112"/>
        <v>549.77135348226011</v>
      </c>
      <c r="AE141" s="326">
        <v>585</v>
      </c>
      <c r="AF141" s="326">
        <v>540</v>
      </c>
      <c r="AG141" s="326">
        <v>569</v>
      </c>
    </row>
    <row r="142" spans="2:33">
      <c r="B142" s="126">
        <v>202202</v>
      </c>
      <c r="C142" s="4">
        <v>44608</v>
      </c>
      <c r="D142" s="1">
        <v>512.40437699999995</v>
      </c>
      <c r="E142" s="1">
        <v>570</v>
      </c>
      <c r="F142">
        <v>621.29</v>
      </c>
      <c r="G142" s="105">
        <v>79.75</v>
      </c>
      <c r="H142" s="110">
        <f t="shared" si="102"/>
        <v>-3.17</v>
      </c>
      <c r="I142" s="110">
        <f t="shared" si="102"/>
        <v>-3.17</v>
      </c>
      <c r="J142" s="125">
        <f t="shared" si="103"/>
        <v>76.58</v>
      </c>
      <c r="K142" s="125">
        <f t="shared" si="104"/>
        <v>-3.3285</v>
      </c>
      <c r="L142" s="125">
        <f t="shared" si="105"/>
        <v>76.421499999999995</v>
      </c>
      <c r="M142" s="125">
        <f t="shared" si="106"/>
        <v>502.11235216819966</v>
      </c>
      <c r="N142" s="125"/>
      <c r="O142" s="125"/>
      <c r="P142" s="125"/>
      <c r="Q142" s="125"/>
      <c r="R142" s="125"/>
      <c r="S142" s="125"/>
      <c r="T142" s="125">
        <f t="shared" si="107"/>
        <v>503.1537450722733</v>
      </c>
      <c r="U142" s="1">
        <v>507.54367300000007</v>
      </c>
      <c r="V142" s="1">
        <v>890.96037200000001</v>
      </c>
      <c r="W142" s="125">
        <f t="shared" si="108"/>
        <v>514.7879438801051</v>
      </c>
      <c r="X142" s="1">
        <v>521.48972087999994</v>
      </c>
      <c r="Y142" s="1">
        <v>378.63032400000003</v>
      </c>
      <c r="Z142" s="125">
        <f t="shared" si="109"/>
        <v>523.98160315374503</v>
      </c>
      <c r="AA142">
        <v>93.66</v>
      </c>
      <c r="AB142" s="1">
        <f t="shared" si="110"/>
        <v>711.81599999999992</v>
      </c>
      <c r="AC142" s="1">
        <f t="shared" si="111"/>
        <v>647.06399999999996</v>
      </c>
      <c r="AD142" s="125">
        <f t="shared" si="112"/>
        <v>563.53219448094615</v>
      </c>
      <c r="AE142" s="326">
        <v>607</v>
      </c>
      <c r="AF142" s="326">
        <v>545</v>
      </c>
      <c r="AG142" s="326">
        <v>572</v>
      </c>
    </row>
    <row r="143" spans="2:33">
      <c r="B143" s="126">
        <v>202202</v>
      </c>
      <c r="C143" s="4">
        <v>44607</v>
      </c>
      <c r="D143" s="1">
        <v>502.97756800000002</v>
      </c>
      <c r="E143" s="1">
        <v>530</v>
      </c>
      <c r="F143">
        <v>617.29</v>
      </c>
      <c r="G143" s="105">
        <v>78.900000000000006</v>
      </c>
      <c r="H143" s="110">
        <f t="shared" si="102"/>
        <v>-3.17</v>
      </c>
      <c r="I143" s="110">
        <f t="shared" si="102"/>
        <v>-3.17</v>
      </c>
      <c r="J143" s="125">
        <f t="shared" si="103"/>
        <v>75.73</v>
      </c>
      <c r="K143" s="125">
        <f t="shared" si="104"/>
        <v>-3.3285</v>
      </c>
      <c r="L143" s="125">
        <f t="shared" si="105"/>
        <v>75.5715</v>
      </c>
      <c r="M143" s="125">
        <f t="shared" si="106"/>
        <v>496.52759526938235</v>
      </c>
      <c r="N143" s="125"/>
      <c r="O143" s="125"/>
      <c r="P143" s="125"/>
      <c r="Q143" s="125"/>
      <c r="R143" s="125"/>
      <c r="S143" s="125"/>
      <c r="T143" s="125">
        <f t="shared" si="107"/>
        <v>497.56898817345598</v>
      </c>
      <c r="U143" s="1">
        <v>504.70137900000003</v>
      </c>
      <c r="V143" s="1">
        <v>890.96037200000001</v>
      </c>
      <c r="W143" s="125">
        <f t="shared" si="108"/>
        <v>509.37072968825231</v>
      </c>
      <c r="X143" s="1">
        <v>512.28915529599999</v>
      </c>
      <c r="Y143" s="1">
        <v>378.63032400000003</v>
      </c>
      <c r="Z143" s="125">
        <f t="shared" si="109"/>
        <v>518.39684625492771</v>
      </c>
      <c r="AA143">
        <v>92.07</v>
      </c>
      <c r="AB143" s="1">
        <f t="shared" si="110"/>
        <v>699.73199999999997</v>
      </c>
      <c r="AC143" s="1">
        <f t="shared" si="111"/>
        <v>650.17999999999995</v>
      </c>
      <c r="AD143" s="125">
        <f t="shared" si="112"/>
        <v>557.27726675427073</v>
      </c>
      <c r="AE143" s="326">
        <v>603</v>
      </c>
      <c r="AF143" s="326">
        <v>505</v>
      </c>
      <c r="AG143" s="326">
        <v>569</v>
      </c>
    </row>
    <row r="144" spans="2:33">
      <c r="B144" s="126">
        <v>202202</v>
      </c>
      <c r="C144" s="4">
        <v>44606</v>
      </c>
      <c r="D144" s="1">
        <v>502.97756800000002</v>
      </c>
      <c r="E144" s="1">
        <v>564</v>
      </c>
      <c r="F144">
        <v>639.29</v>
      </c>
      <c r="G144" s="105">
        <v>83.35</v>
      </c>
      <c r="H144" s="110">
        <f t="shared" si="102"/>
        <v>-3.17</v>
      </c>
      <c r="I144" s="110">
        <f t="shared" si="102"/>
        <v>-3.17</v>
      </c>
      <c r="J144" s="125">
        <f t="shared" si="103"/>
        <v>80.179999999999993</v>
      </c>
      <c r="K144" s="125">
        <f t="shared" si="104"/>
        <v>-3.3285</v>
      </c>
      <c r="L144" s="125">
        <f t="shared" si="105"/>
        <v>80.021499999999989</v>
      </c>
      <c r="M144" s="125">
        <f t="shared" si="106"/>
        <v>525.76544021024961</v>
      </c>
      <c r="N144" s="125"/>
      <c r="O144" s="125"/>
      <c r="P144" s="125"/>
      <c r="Q144" s="125"/>
      <c r="R144" s="125"/>
      <c r="S144" s="125"/>
      <c r="T144" s="125">
        <f t="shared" si="107"/>
        <v>526.80683311432324</v>
      </c>
      <c r="U144" s="1">
        <v>497.56033600000006</v>
      </c>
      <c r="V144" s="1">
        <v>890.96037200000001</v>
      </c>
      <c r="W144" s="125">
        <f t="shared" si="108"/>
        <v>537.73143928089348</v>
      </c>
      <c r="X144" s="1">
        <v>512.28915529599999</v>
      </c>
      <c r="Y144" s="1">
        <v>378.63032400000003</v>
      </c>
      <c r="Z144" s="125">
        <f t="shared" si="109"/>
        <v>547.63469119579497</v>
      </c>
      <c r="AA144">
        <v>95.46</v>
      </c>
      <c r="AB144" s="1">
        <f t="shared" si="110"/>
        <v>725.49599999999987</v>
      </c>
      <c r="AC144" s="1">
        <f t="shared" si="111"/>
        <v>652.07999999999993</v>
      </c>
      <c r="AD144" s="125">
        <f t="shared" si="112"/>
        <v>590.02365308804212</v>
      </c>
      <c r="AE144" s="326">
        <v>625</v>
      </c>
      <c r="AF144" s="326">
        <v>539</v>
      </c>
      <c r="AG144" s="326">
        <v>574</v>
      </c>
    </row>
    <row r="145" spans="2:33">
      <c r="B145" s="126">
        <v>202202</v>
      </c>
      <c r="C145" s="4">
        <v>44603</v>
      </c>
      <c r="D145" s="1">
        <v>502.97756800000002</v>
      </c>
      <c r="E145" s="1">
        <v>555.5</v>
      </c>
      <c r="F145">
        <v>636.29</v>
      </c>
      <c r="G145" s="105">
        <v>82.14</v>
      </c>
      <c r="H145" s="110">
        <f t="shared" si="102"/>
        <v>-3.17</v>
      </c>
      <c r="I145" s="110">
        <f t="shared" si="102"/>
        <v>-3.17</v>
      </c>
      <c r="J145" s="125">
        <f t="shared" si="103"/>
        <v>78.97</v>
      </c>
      <c r="K145" s="125">
        <f t="shared" si="104"/>
        <v>-3.3285</v>
      </c>
      <c r="L145" s="125">
        <f t="shared" si="105"/>
        <v>78.811499999999995</v>
      </c>
      <c r="M145" s="125">
        <f t="shared" si="106"/>
        <v>517.81537450722726</v>
      </c>
      <c r="N145" s="125"/>
      <c r="O145" s="125"/>
      <c r="P145" s="125"/>
      <c r="Q145" s="125"/>
      <c r="R145" s="125"/>
      <c r="S145" s="125"/>
      <c r="T145" s="125">
        <f t="shared" si="107"/>
        <v>518.85676741130089</v>
      </c>
      <c r="U145" s="1">
        <v>504.70137900000003</v>
      </c>
      <c r="V145" s="1">
        <v>890.96037200000001</v>
      </c>
      <c r="W145" s="125">
        <f t="shared" si="108"/>
        <v>530.01987554896186</v>
      </c>
      <c r="X145" s="1">
        <v>512.28915529599999</v>
      </c>
      <c r="Y145" s="1">
        <v>378.63032400000003</v>
      </c>
      <c r="Z145" s="125">
        <f t="shared" si="109"/>
        <v>539.68462549277262</v>
      </c>
      <c r="AA145">
        <v>93.1</v>
      </c>
      <c r="AB145" s="1">
        <f t="shared" si="110"/>
        <v>707.56</v>
      </c>
      <c r="AC145" s="1">
        <f t="shared" si="111"/>
        <v>644.70799999999997</v>
      </c>
      <c r="AD145" s="125">
        <f t="shared" si="112"/>
        <v>581.1195795006571</v>
      </c>
      <c r="AE145" s="326">
        <v>622</v>
      </c>
      <c r="AF145" s="326">
        <v>530.5</v>
      </c>
      <c r="AG145" s="326">
        <v>564</v>
      </c>
    </row>
    <row r="146" spans="2:33">
      <c r="B146" s="126">
        <v>202202</v>
      </c>
      <c r="C146" s="4">
        <v>44602</v>
      </c>
      <c r="D146" s="1">
        <v>502.97756800000002</v>
      </c>
      <c r="E146" s="1">
        <v>545.5</v>
      </c>
      <c r="F146">
        <v>632.29</v>
      </c>
      <c r="G146" s="105">
        <v>80.48</v>
      </c>
      <c r="H146" s="110">
        <f t="shared" si="102"/>
        <v>-3.17</v>
      </c>
      <c r="I146" s="110">
        <f t="shared" si="102"/>
        <v>-3.17</v>
      </c>
      <c r="J146" s="125">
        <f t="shared" si="103"/>
        <v>77.31</v>
      </c>
      <c r="K146" s="125">
        <f t="shared" si="104"/>
        <v>-3.3285</v>
      </c>
      <c r="L146" s="125">
        <f t="shared" si="105"/>
        <v>77.151499999999999</v>
      </c>
      <c r="M146" s="125">
        <f t="shared" si="106"/>
        <v>506.90867279894871</v>
      </c>
      <c r="N146" s="125"/>
      <c r="O146" s="125"/>
      <c r="P146" s="125"/>
      <c r="Q146" s="125"/>
      <c r="R146" s="125"/>
      <c r="S146" s="125"/>
      <c r="T146" s="125">
        <f t="shared" si="107"/>
        <v>507.95006570302235</v>
      </c>
      <c r="U146" s="1">
        <v>497.56033600000006</v>
      </c>
      <c r="V146" s="1">
        <v>768.45690200000001</v>
      </c>
      <c r="W146" s="125">
        <f t="shared" si="108"/>
        <v>515.7652707919317</v>
      </c>
      <c r="X146" s="1">
        <v>509.34907201599998</v>
      </c>
      <c r="Y146" s="1">
        <v>318.81118800000002</v>
      </c>
      <c r="Z146" s="125">
        <f t="shared" si="109"/>
        <v>528.77792378449408</v>
      </c>
      <c r="AA146">
        <v>89.88</v>
      </c>
      <c r="AB146" s="1">
        <f t="shared" si="110"/>
        <v>683.08799999999997</v>
      </c>
      <c r="AC146" s="1">
        <f t="shared" si="111"/>
        <v>633.07999999999993</v>
      </c>
      <c r="AD146" s="125">
        <f t="shared" si="112"/>
        <v>568.90407358738503</v>
      </c>
      <c r="AE146" s="328">
        <v>618</v>
      </c>
      <c r="AF146" s="328">
        <v>520.5</v>
      </c>
      <c r="AG146" s="328">
        <v>563</v>
      </c>
    </row>
    <row r="147" spans="2:33">
      <c r="B147" s="126">
        <v>202202</v>
      </c>
      <c r="C147" s="4">
        <v>44601</v>
      </c>
      <c r="D147" s="1">
        <v>502.97756800000002</v>
      </c>
      <c r="E147" s="1">
        <v>571</v>
      </c>
      <c r="F147">
        <v>629.29</v>
      </c>
      <c r="G147" s="105">
        <v>81.03</v>
      </c>
      <c r="H147" s="110">
        <f>-3.17</f>
        <v>-3.17</v>
      </c>
      <c r="I147" s="110">
        <f t="shared" ref="I147:I149" si="113">-3.17</f>
        <v>-3.17</v>
      </c>
      <c r="J147" s="125">
        <f t="shared" ref="J147:J156" si="114">+G147+H147</f>
        <v>77.86</v>
      </c>
      <c r="K147" s="125">
        <f t="shared" ref="K147:K156" si="115">+H147*1.05</f>
        <v>-3.3285</v>
      </c>
      <c r="L147" s="125">
        <f t="shared" ref="L147:L156" si="116">+G147+K147</f>
        <v>77.701499999999996</v>
      </c>
      <c r="M147" s="125">
        <f t="shared" ref="M147:M156" si="117">+L147*$F$2</f>
        <v>510.52233902759519</v>
      </c>
      <c r="N147" s="125"/>
      <c r="O147" s="125"/>
      <c r="P147" s="125"/>
      <c r="Q147" s="125"/>
      <c r="R147" s="125"/>
      <c r="S147" s="125"/>
      <c r="T147" s="125">
        <f t="shared" ref="T147:T156" si="118">+J147*$F$2</f>
        <v>511.56373193166883</v>
      </c>
      <c r="U147" s="1">
        <v>504.70137900000003</v>
      </c>
      <c r="V147" s="1">
        <v>768.45690200000001</v>
      </c>
      <c r="W147" s="125">
        <f t="shared" ref="W147:W156" si="119">+T147*0.97+V147*0.03</f>
        <v>519.27052703371874</v>
      </c>
      <c r="X147" s="1">
        <v>509.34907201599998</v>
      </c>
      <c r="Y147" s="1">
        <v>318.81118800000002</v>
      </c>
      <c r="Z147" s="125">
        <f t="shared" ref="Z147:Z156" si="120">+G147*$F$2</f>
        <v>532.39159001314056</v>
      </c>
      <c r="AA147">
        <v>89.47</v>
      </c>
      <c r="AB147" s="1">
        <f t="shared" ref="AB147:AB156" si="121">AA147*$AB$91</f>
        <v>679.97199999999998</v>
      </c>
      <c r="AC147" s="1">
        <f t="shared" ref="AC147:AC156" si="122">AB165</f>
        <v>637.03199999999993</v>
      </c>
      <c r="AD147" s="125">
        <f t="shared" ref="AD147:AD156" si="123">T147*1.12</f>
        <v>572.95137976346916</v>
      </c>
      <c r="AE147" s="326">
        <v>615</v>
      </c>
      <c r="AF147" s="326">
        <v>546</v>
      </c>
      <c r="AG147" s="326">
        <v>553</v>
      </c>
    </row>
    <row r="148" spans="2:33">
      <c r="B148" s="126">
        <v>202202</v>
      </c>
      <c r="C148" s="4">
        <v>44600</v>
      </c>
      <c r="D148" s="1">
        <v>487.13129099999998</v>
      </c>
      <c r="E148" s="1">
        <v>576</v>
      </c>
      <c r="F148">
        <v>624.29</v>
      </c>
      <c r="G148" s="105">
        <v>80.62</v>
      </c>
      <c r="H148" s="110">
        <f t="shared" ref="H148:H149" si="124">-3.17</f>
        <v>-3.17</v>
      </c>
      <c r="I148" s="110">
        <f t="shared" si="113"/>
        <v>-3.17</v>
      </c>
      <c r="J148" s="125">
        <f t="shared" si="114"/>
        <v>77.45</v>
      </c>
      <c r="K148" s="125">
        <f t="shared" si="115"/>
        <v>-3.3285</v>
      </c>
      <c r="L148" s="125">
        <f t="shared" si="116"/>
        <v>77.291499999999999</v>
      </c>
      <c r="M148" s="125">
        <f t="shared" si="117"/>
        <v>507.82851511169508</v>
      </c>
      <c r="N148" s="125"/>
      <c r="O148" s="125"/>
      <c r="P148" s="125"/>
      <c r="Q148" s="125"/>
      <c r="R148" s="125"/>
      <c r="S148" s="125"/>
      <c r="T148" s="125">
        <f t="shared" si="118"/>
        <v>508.86990801576871</v>
      </c>
      <c r="U148" s="1">
        <v>497.56033600000006</v>
      </c>
      <c r="V148" s="1">
        <v>768.45690200000001</v>
      </c>
      <c r="W148" s="125">
        <f t="shared" si="119"/>
        <v>516.65751783529561</v>
      </c>
      <c r="X148" s="1">
        <v>493.88310566399997</v>
      </c>
      <c r="Y148" s="1">
        <v>318.81118800000002</v>
      </c>
      <c r="Z148" s="125">
        <f t="shared" si="120"/>
        <v>529.69776609724045</v>
      </c>
      <c r="AA148">
        <v>89.36</v>
      </c>
      <c r="AB148" s="1">
        <f t="shared" si="121"/>
        <v>679.13599999999997</v>
      </c>
      <c r="AC148" s="1">
        <f t="shared" si="122"/>
        <v>624.11199999999997</v>
      </c>
      <c r="AD148" s="125">
        <f t="shared" si="123"/>
        <v>569.93429697766101</v>
      </c>
      <c r="AE148" s="326">
        <v>610</v>
      </c>
      <c r="AF148" s="326">
        <v>551</v>
      </c>
      <c r="AG148" s="326">
        <v>552</v>
      </c>
    </row>
    <row r="149" spans="2:33">
      <c r="B149" s="126">
        <v>202202</v>
      </c>
      <c r="C149" s="4">
        <v>44599</v>
      </c>
      <c r="D149" s="1">
        <v>487.13129099999998</v>
      </c>
      <c r="E149" s="1">
        <v>582</v>
      </c>
      <c r="F149">
        <v>641.29</v>
      </c>
      <c r="G149" s="105">
        <v>82.5</v>
      </c>
      <c r="H149" s="110">
        <f t="shared" si="124"/>
        <v>-3.17</v>
      </c>
      <c r="I149" s="110">
        <f t="shared" si="113"/>
        <v>-3.17</v>
      </c>
      <c r="J149" s="125">
        <f t="shared" si="114"/>
        <v>79.33</v>
      </c>
      <c r="K149" s="125">
        <f t="shared" si="115"/>
        <v>-3.3285</v>
      </c>
      <c r="L149" s="125">
        <f t="shared" si="116"/>
        <v>79.171499999999995</v>
      </c>
      <c r="M149" s="125">
        <f t="shared" si="117"/>
        <v>520.18068331143229</v>
      </c>
      <c r="N149" s="125"/>
      <c r="O149" s="125"/>
      <c r="P149" s="125"/>
      <c r="Q149" s="125"/>
      <c r="R149" s="125"/>
      <c r="S149" s="125"/>
      <c r="T149" s="125">
        <f t="shared" si="118"/>
        <v>521.22207621550592</v>
      </c>
      <c r="U149" s="1">
        <v>488.75099000000006</v>
      </c>
      <c r="V149" s="1">
        <v>768.45690200000001</v>
      </c>
      <c r="W149" s="125">
        <f t="shared" si="119"/>
        <v>528.63912098904075</v>
      </c>
      <c r="X149" s="1">
        <v>493.88310566399997</v>
      </c>
      <c r="Y149" s="1">
        <v>318.81118800000002</v>
      </c>
      <c r="Z149" s="125">
        <f t="shared" si="120"/>
        <v>542.04993429697765</v>
      </c>
      <c r="AA149">
        <v>91.32</v>
      </c>
      <c r="AB149" s="1">
        <f t="shared" si="121"/>
        <v>694.03199999999993</v>
      </c>
      <c r="AC149" s="1">
        <f t="shared" si="122"/>
        <v>625.1</v>
      </c>
      <c r="AD149" s="125">
        <f t="shared" si="123"/>
        <v>583.76872536136671</v>
      </c>
      <c r="AE149" s="326">
        <v>627</v>
      </c>
      <c r="AF149" s="326">
        <v>557</v>
      </c>
      <c r="AG149" s="326">
        <v>549</v>
      </c>
    </row>
    <row r="150" spans="2:33">
      <c r="B150" s="126">
        <v>202202</v>
      </c>
      <c r="C150" s="4">
        <v>44596</v>
      </c>
      <c r="D150" s="1">
        <v>487.13129099999998</v>
      </c>
      <c r="E150" s="1">
        <v>583</v>
      </c>
      <c r="F150">
        <v>646.29</v>
      </c>
      <c r="G150" s="105">
        <v>82.81</v>
      </c>
      <c r="H150" s="110">
        <f>-3.17</f>
        <v>-3.17</v>
      </c>
      <c r="I150" s="110">
        <f>-3.17</f>
        <v>-3.17</v>
      </c>
      <c r="J150" s="125">
        <f t="shared" si="114"/>
        <v>79.64</v>
      </c>
      <c r="K150" s="125">
        <f t="shared" si="115"/>
        <v>-3.3285</v>
      </c>
      <c r="L150" s="125">
        <f t="shared" si="116"/>
        <v>79.481499999999997</v>
      </c>
      <c r="M150" s="125">
        <f t="shared" si="117"/>
        <v>522.21747700394212</v>
      </c>
      <c r="N150" s="125"/>
      <c r="O150" s="125"/>
      <c r="P150" s="125"/>
      <c r="Q150" s="125"/>
      <c r="R150" s="125"/>
      <c r="S150" s="125"/>
      <c r="T150" s="125">
        <f t="shared" si="118"/>
        <v>523.25886990801575</v>
      </c>
      <c r="U150" s="1">
        <v>497.56033600000006</v>
      </c>
      <c r="V150" s="1">
        <v>768.45690200000001</v>
      </c>
      <c r="W150" s="125">
        <f t="shared" si="119"/>
        <v>530.61481087077527</v>
      </c>
      <c r="X150" s="1">
        <v>493.88310566399997</v>
      </c>
      <c r="Y150" s="1">
        <v>318.81118800000002</v>
      </c>
      <c r="Z150" s="125">
        <f t="shared" si="120"/>
        <v>544.08672798948749</v>
      </c>
      <c r="AA150">
        <v>92.31</v>
      </c>
      <c r="AB150" s="1">
        <f t="shared" si="121"/>
        <v>701.55600000000004</v>
      </c>
      <c r="AC150" s="1">
        <f t="shared" si="122"/>
        <v>617.27199999999993</v>
      </c>
      <c r="AD150" s="125">
        <f t="shared" si="123"/>
        <v>586.04993429697765</v>
      </c>
      <c r="AE150" s="326">
        <v>632</v>
      </c>
      <c r="AF150" s="326">
        <v>558</v>
      </c>
      <c r="AG150" s="326">
        <v>550</v>
      </c>
    </row>
    <row r="151" spans="2:33">
      <c r="B151" s="126">
        <v>202202</v>
      </c>
      <c r="C151" s="4">
        <v>44595</v>
      </c>
      <c r="D151" s="1">
        <v>487.13129099999998</v>
      </c>
      <c r="E151" s="1">
        <v>575</v>
      </c>
      <c r="F151">
        <v>617.29</v>
      </c>
      <c r="G151" s="105">
        <v>81.540000000000006</v>
      </c>
      <c r="H151" s="322">
        <f t="shared" ref="H151:H156" si="125">-2.98+$C$92</f>
        <v>-2.98</v>
      </c>
      <c r="I151" s="322">
        <f t="shared" ref="I151:I156" si="126">-2.98+$C$92</f>
        <v>-2.98</v>
      </c>
      <c r="J151" s="125">
        <f t="shared" si="114"/>
        <v>78.56</v>
      </c>
      <c r="K151" s="125">
        <f t="shared" si="115"/>
        <v>-3.129</v>
      </c>
      <c r="L151" s="125">
        <f t="shared" si="116"/>
        <v>78.411000000000001</v>
      </c>
      <c r="M151" s="125">
        <f t="shared" si="117"/>
        <v>515.18396846254927</v>
      </c>
      <c r="N151" s="125"/>
      <c r="O151" s="125"/>
      <c r="P151" s="125"/>
      <c r="Q151" s="125"/>
      <c r="R151" s="125"/>
      <c r="S151" s="125"/>
      <c r="T151" s="125">
        <f t="shared" si="118"/>
        <v>516.16294349540078</v>
      </c>
      <c r="U151" s="1">
        <v>488.75099000000006</v>
      </c>
      <c r="V151" s="1">
        <v>768.45690200000001</v>
      </c>
      <c r="W151" s="125">
        <f t="shared" si="119"/>
        <v>523.73176225053874</v>
      </c>
      <c r="X151" s="1">
        <v>493.88310566399997</v>
      </c>
      <c r="Y151" s="1">
        <v>318.81118800000002</v>
      </c>
      <c r="Z151" s="125">
        <f t="shared" si="120"/>
        <v>535.74244415243106</v>
      </c>
      <c r="AA151">
        <v>90.27</v>
      </c>
      <c r="AB151" s="1">
        <f t="shared" si="121"/>
        <v>686.05199999999991</v>
      </c>
      <c r="AC151" s="1">
        <f t="shared" si="122"/>
        <v>594.548</v>
      </c>
      <c r="AD151" s="125">
        <f t="shared" si="123"/>
        <v>578.10249671484894</v>
      </c>
      <c r="AE151" s="326">
        <v>603</v>
      </c>
      <c r="AF151" s="326">
        <v>550</v>
      </c>
      <c r="AG151" s="326">
        <v>544</v>
      </c>
    </row>
    <row r="152" spans="2:33">
      <c r="B152" s="126">
        <v>202202</v>
      </c>
      <c r="C152" s="4">
        <v>44594</v>
      </c>
      <c r="D152" s="1">
        <v>487.13129099999998</v>
      </c>
      <c r="E152" s="1">
        <v>572</v>
      </c>
      <c r="F152">
        <v>612.29</v>
      </c>
      <c r="G152" s="105">
        <v>79.650000000000006</v>
      </c>
      <c r="H152" s="322">
        <f t="shared" si="125"/>
        <v>-2.98</v>
      </c>
      <c r="I152" s="322">
        <f t="shared" si="126"/>
        <v>-2.98</v>
      </c>
      <c r="J152" s="125">
        <f t="shared" si="114"/>
        <v>76.67</v>
      </c>
      <c r="K152" s="125">
        <f t="shared" si="115"/>
        <v>-3.129</v>
      </c>
      <c r="L152" s="125">
        <f t="shared" si="116"/>
        <v>76.521000000000001</v>
      </c>
      <c r="M152" s="125">
        <f t="shared" si="117"/>
        <v>502.76609724047307</v>
      </c>
      <c r="N152" s="125"/>
      <c r="O152" s="125"/>
      <c r="P152" s="125"/>
      <c r="Q152" s="125"/>
      <c r="R152" s="125"/>
      <c r="S152" s="125"/>
      <c r="T152" s="125">
        <f t="shared" si="118"/>
        <v>503.74507227332458</v>
      </c>
      <c r="U152" s="1">
        <v>497.56033600000006</v>
      </c>
      <c r="V152" s="1">
        <v>768.45690200000001</v>
      </c>
      <c r="W152" s="125">
        <f t="shared" si="119"/>
        <v>511.68642716512483</v>
      </c>
      <c r="X152" s="1">
        <v>493.88310566399997</v>
      </c>
      <c r="Y152" s="1">
        <v>318.81118800000002</v>
      </c>
      <c r="Z152" s="125">
        <f t="shared" si="120"/>
        <v>523.32457293035486</v>
      </c>
      <c r="AA152">
        <v>88.26</v>
      </c>
      <c r="AB152" s="1">
        <f t="shared" si="121"/>
        <v>670.77599999999995</v>
      </c>
      <c r="AC152" s="1">
        <f t="shared" si="122"/>
        <v>599.64</v>
      </c>
      <c r="AD152" s="125">
        <f t="shared" si="123"/>
        <v>564.19448094612358</v>
      </c>
      <c r="AE152" s="326">
        <v>598</v>
      </c>
      <c r="AF152" s="326">
        <v>547</v>
      </c>
      <c r="AG152" s="326">
        <v>545</v>
      </c>
    </row>
    <row r="153" spans="2:33">
      <c r="B153" s="126">
        <v>202202</v>
      </c>
      <c r="C153" s="4">
        <v>44593</v>
      </c>
      <c r="D153" s="1">
        <v>463.16329100000002</v>
      </c>
      <c r="E153" s="1">
        <v>571</v>
      </c>
      <c r="F153">
        <v>614.29</v>
      </c>
      <c r="G153" s="105">
        <v>79.77</v>
      </c>
      <c r="H153" s="322">
        <f t="shared" si="125"/>
        <v>-2.98</v>
      </c>
      <c r="I153" s="322">
        <f t="shared" si="126"/>
        <v>-2.98</v>
      </c>
      <c r="J153" s="125">
        <f t="shared" si="114"/>
        <v>76.789999999999992</v>
      </c>
      <c r="K153" s="125">
        <f t="shared" si="115"/>
        <v>-3.129</v>
      </c>
      <c r="L153" s="125">
        <f t="shared" si="116"/>
        <v>76.640999999999991</v>
      </c>
      <c r="M153" s="125">
        <f t="shared" si="117"/>
        <v>503.55453350854134</v>
      </c>
      <c r="N153" s="125"/>
      <c r="O153" s="125"/>
      <c r="P153" s="125"/>
      <c r="Q153" s="125"/>
      <c r="R153" s="125"/>
      <c r="S153" s="125"/>
      <c r="T153" s="125">
        <f t="shared" si="118"/>
        <v>504.53350854139285</v>
      </c>
      <c r="U153" s="1">
        <v>488.75099000000006</v>
      </c>
      <c r="V153" s="1">
        <v>768.45690200000001</v>
      </c>
      <c r="W153" s="125">
        <f t="shared" si="119"/>
        <v>512.45121034515103</v>
      </c>
      <c r="X153" s="1">
        <v>470.49033766399998</v>
      </c>
      <c r="Y153" s="1">
        <v>318.81118800000002</v>
      </c>
      <c r="Z153" s="125">
        <f t="shared" si="120"/>
        <v>524.11300919842313</v>
      </c>
      <c r="AA153">
        <v>88.2</v>
      </c>
      <c r="AB153" s="1">
        <f t="shared" si="121"/>
        <v>670.31999999999994</v>
      </c>
      <c r="AC153" s="1">
        <f t="shared" si="122"/>
        <v>603.89599999999996</v>
      </c>
      <c r="AD153" s="125">
        <f t="shared" si="123"/>
        <v>565.07752956636</v>
      </c>
      <c r="AE153" s="326">
        <v>600</v>
      </c>
      <c r="AF153" s="326">
        <v>546</v>
      </c>
      <c r="AG153" s="326">
        <v>533</v>
      </c>
    </row>
    <row r="154" spans="2:33">
      <c r="B154" s="126">
        <v>202201</v>
      </c>
      <c r="C154" s="4">
        <v>44592</v>
      </c>
      <c r="D154" s="1">
        <v>463.16329100000002</v>
      </c>
      <c r="E154" s="1">
        <v>570</v>
      </c>
      <c r="F154">
        <v>617.29</v>
      </c>
      <c r="G154" s="105">
        <v>80.16</v>
      </c>
      <c r="H154" s="322">
        <f t="shared" si="125"/>
        <v>-2.98</v>
      </c>
      <c r="I154" s="322">
        <f t="shared" si="126"/>
        <v>-2.98</v>
      </c>
      <c r="J154" s="125">
        <f t="shared" si="114"/>
        <v>77.179999999999993</v>
      </c>
      <c r="K154" s="125">
        <f t="shared" si="115"/>
        <v>-3.129</v>
      </c>
      <c r="L154" s="125">
        <f t="shared" si="116"/>
        <v>77.030999999999992</v>
      </c>
      <c r="M154" s="125">
        <f t="shared" si="117"/>
        <v>506.11695137976341</v>
      </c>
      <c r="N154" s="125"/>
      <c r="O154" s="125"/>
      <c r="P154" s="125"/>
      <c r="Q154" s="125"/>
      <c r="R154" s="125"/>
      <c r="S154" s="125"/>
      <c r="T154" s="125">
        <f t="shared" si="118"/>
        <v>507.09592641261492</v>
      </c>
      <c r="U154" s="1">
        <v>471.98851700000006</v>
      </c>
      <c r="V154" s="1">
        <v>768.45690200000001</v>
      </c>
      <c r="W154" s="125">
        <f t="shared" si="119"/>
        <v>514.9367556802365</v>
      </c>
      <c r="X154" s="1">
        <v>470.49033766399998</v>
      </c>
      <c r="Y154" s="1">
        <v>318.81118800000002</v>
      </c>
      <c r="Z154" s="125">
        <f t="shared" si="120"/>
        <v>526.67542706964514</v>
      </c>
      <c r="AA154">
        <v>88.15</v>
      </c>
      <c r="AB154" s="1">
        <f t="shared" si="121"/>
        <v>669.94</v>
      </c>
      <c r="AC154" s="1">
        <f t="shared" si="122"/>
        <v>591.66</v>
      </c>
      <c r="AD154" s="125">
        <f t="shared" si="123"/>
        <v>567.94743758212871</v>
      </c>
      <c r="AE154" s="326">
        <v>603</v>
      </c>
      <c r="AF154" s="326">
        <v>545</v>
      </c>
      <c r="AG154" s="326">
        <v>534</v>
      </c>
    </row>
    <row r="155" spans="2:33">
      <c r="B155" s="126">
        <v>202201</v>
      </c>
      <c r="C155" s="4">
        <v>44589</v>
      </c>
      <c r="D155" s="1">
        <v>463.16329100000002</v>
      </c>
      <c r="E155" s="1">
        <v>569</v>
      </c>
      <c r="F155">
        <v>614.29</v>
      </c>
      <c r="G155" s="105">
        <v>79.17</v>
      </c>
      <c r="H155" s="322">
        <f t="shared" si="125"/>
        <v>-2.98</v>
      </c>
      <c r="I155" s="322">
        <f t="shared" si="126"/>
        <v>-2.98</v>
      </c>
      <c r="J155" s="125">
        <f t="shared" si="114"/>
        <v>76.19</v>
      </c>
      <c r="K155" s="125">
        <f t="shared" si="115"/>
        <v>-3.129</v>
      </c>
      <c r="L155" s="125">
        <f t="shared" si="116"/>
        <v>76.040999999999997</v>
      </c>
      <c r="M155" s="125">
        <f t="shared" si="117"/>
        <v>499.61235216819972</v>
      </c>
      <c r="N155" s="125"/>
      <c r="O155" s="125"/>
      <c r="P155" s="125"/>
      <c r="Q155" s="125"/>
      <c r="R155" s="125"/>
      <c r="S155" s="125"/>
      <c r="T155" s="125">
        <f t="shared" si="118"/>
        <v>500.59132720105123</v>
      </c>
      <c r="U155" s="1">
        <v>488.75099000000006</v>
      </c>
      <c r="V155" s="1">
        <v>768.45690200000001</v>
      </c>
      <c r="W155" s="125">
        <f t="shared" si="119"/>
        <v>508.62729444501969</v>
      </c>
      <c r="X155" s="1">
        <v>470.49033766399998</v>
      </c>
      <c r="Y155" s="1">
        <v>318.81118800000002</v>
      </c>
      <c r="Z155" s="125">
        <f t="shared" si="120"/>
        <v>520.17082785808145</v>
      </c>
      <c r="AA155">
        <v>86.82</v>
      </c>
      <c r="AB155" s="1">
        <f t="shared" si="121"/>
        <v>659.83199999999988</v>
      </c>
      <c r="AC155" s="1">
        <f t="shared" si="122"/>
        <v>585.12399999999991</v>
      </c>
      <c r="AD155" s="125">
        <f t="shared" si="123"/>
        <v>560.66228646517743</v>
      </c>
      <c r="AE155" s="326">
        <v>600</v>
      </c>
      <c r="AF155" s="326">
        <v>544</v>
      </c>
      <c r="AG155" s="326">
        <v>532</v>
      </c>
    </row>
    <row r="156" spans="2:33">
      <c r="B156" s="126">
        <v>202201</v>
      </c>
      <c r="C156" s="4">
        <v>44588</v>
      </c>
      <c r="D156" s="1">
        <v>463.16329100000002</v>
      </c>
      <c r="E156" s="1">
        <v>567</v>
      </c>
      <c r="F156">
        <v>605.29</v>
      </c>
      <c r="G156" s="105">
        <v>79.290000000000006</v>
      </c>
      <c r="H156" s="322">
        <f t="shared" si="125"/>
        <v>-2.98</v>
      </c>
      <c r="I156" s="322">
        <f t="shared" si="126"/>
        <v>-2.98</v>
      </c>
      <c r="J156" s="125">
        <f t="shared" si="114"/>
        <v>76.31</v>
      </c>
      <c r="K156" s="125">
        <f t="shared" si="115"/>
        <v>-3.129</v>
      </c>
      <c r="L156" s="125">
        <f t="shared" si="116"/>
        <v>76.161000000000001</v>
      </c>
      <c r="M156" s="125">
        <f t="shared" si="117"/>
        <v>500.40078843626804</v>
      </c>
      <c r="N156" s="125"/>
      <c r="O156" s="125"/>
      <c r="P156" s="125"/>
      <c r="Q156" s="125"/>
      <c r="R156" s="125"/>
      <c r="S156" s="125"/>
      <c r="T156" s="125">
        <f t="shared" si="118"/>
        <v>501.37976346911955</v>
      </c>
      <c r="U156" s="1">
        <v>471.98851700000006</v>
      </c>
      <c r="V156" s="1">
        <v>768.45690200000001</v>
      </c>
      <c r="W156" s="125">
        <f t="shared" si="119"/>
        <v>509.392077625046</v>
      </c>
      <c r="X156" s="1">
        <v>470.49033766399998</v>
      </c>
      <c r="Y156" s="1">
        <v>318.81118800000002</v>
      </c>
      <c r="Z156" s="125">
        <f t="shared" si="120"/>
        <v>520.95926412614983</v>
      </c>
      <c r="AA156">
        <v>86.61</v>
      </c>
      <c r="AB156" s="1">
        <f t="shared" si="121"/>
        <v>658.23599999999999</v>
      </c>
      <c r="AC156" s="1">
        <f t="shared" si="122"/>
        <v>578.20799999999997</v>
      </c>
      <c r="AD156" s="125">
        <f t="shared" si="123"/>
        <v>561.54533508541397</v>
      </c>
      <c r="AE156" s="326">
        <v>591</v>
      </c>
      <c r="AF156" s="326">
        <v>542</v>
      </c>
      <c r="AG156" s="326">
        <v>533</v>
      </c>
    </row>
    <row r="157" spans="2:33">
      <c r="B157" s="126">
        <v>202201</v>
      </c>
      <c r="C157" s="4">
        <v>44587</v>
      </c>
      <c r="D157" s="1">
        <v>463.16329100000002</v>
      </c>
      <c r="E157" s="1">
        <v>565</v>
      </c>
      <c r="F157">
        <v>604.29</v>
      </c>
      <c r="G157" s="105">
        <v>80.03</v>
      </c>
      <c r="H157" s="322">
        <f t="shared" ref="H157:I164" si="127">-2.98+$C$92</f>
        <v>-2.98</v>
      </c>
      <c r="I157" s="322">
        <f t="shared" si="127"/>
        <v>-2.98</v>
      </c>
      <c r="J157" s="125">
        <f t="shared" ref="J157:J164" si="128">+G157+H157</f>
        <v>77.05</v>
      </c>
      <c r="K157" s="125">
        <f t="shared" ref="K157:K164" si="129">+H157*1.05</f>
        <v>-3.129</v>
      </c>
      <c r="L157" s="125">
        <f t="shared" ref="L157:L164" si="130">+G157+K157</f>
        <v>76.900999999999996</v>
      </c>
      <c r="M157" s="125">
        <f t="shared" ref="M157:M164" si="131">+L157*$F$2</f>
        <v>505.26281208935609</v>
      </c>
      <c r="N157" s="125"/>
      <c r="O157" s="125"/>
      <c r="P157" s="125"/>
      <c r="Q157" s="125"/>
      <c r="R157" s="125"/>
      <c r="S157" s="125"/>
      <c r="T157" s="125">
        <f t="shared" ref="T157:T164" si="132">+J157*$F$2</f>
        <v>506.2417871222076</v>
      </c>
      <c r="U157" s="1">
        <v>488.75099000000006</v>
      </c>
      <c r="V157" s="1">
        <v>768.45690200000001</v>
      </c>
      <c r="W157" s="125">
        <f t="shared" ref="W157:W164" si="133">+T157*0.97+V157*0.03</f>
        <v>514.10824056854131</v>
      </c>
      <c r="X157" s="1">
        <v>470.49033766399998</v>
      </c>
      <c r="Y157" s="1">
        <v>318.81118800000002</v>
      </c>
      <c r="Z157" s="125">
        <f t="shared" ref="Z157:Z164" si="134">+G157*$F$2</f>
        <v>525.82128777923788</v>
      </c>
      <c r="AA157">
        <v>87.35</v>
      </c>
      <c r="AB157" s="1">
        <f t="shared" ref="AB157:AB164" si="135">AA157*$AB$91</f>
        <v>663.8599999999999</v>
      </c>
      <c r="AC157" s="1">
        <f t="shared" ref="AC157:AC164" si="136">AB175</f>
        <v>585.12399999999991</v>
      </c>
      <c r="AD157" s="125">
        <f t="shared" ref="AD157:AD164" si="137">T157*1.12</f>
        <v>566.99080157687251</v>
      </c>
      <c r="AE157" s="326">
        <v>590</v>
      </c>
      <c r="AF157" s="326">
        <v>540</v>
      </c>
      <c r="AG157" s="326">
        <v>530</v>
      </c>
    </row>
    <row r="158" spans="2:33">
      <c r="B158" s="126">
        <v>202201</v>
      </c>
      <c r="C158" s="4">
        <v>44586</v>
      </c>
      <c r="D158" s="1">
        <v>441.32329099999998</v>
      </c>
      <c r="E158" s="1">
        <v>546</v>
      </c>
      <c r="F158">
        <v>589.29</v>
      </c>
      <c r="G158" s="105">
        <v>78.41</v>
      </c>
      <c r="H158" s="322">
        <f t="shared" si="127"/>
        <v>-2.98</v>
      </c>
      <c r="I158" s="322">
        <f t="shared" si="127"/>
        <v>-2.98</v>
      </c>
      <c r="J158" s="125">
        <f t="shared" si="128"/>
        <v>75.429999999999993</v>
      </c>
      <c r="K158" s="125">
        <f t="shared" si="129"/>
        <v>-3.129</v>
      </c>
      <c r="L158" s="125">
        <f t="shared" si="130"/>
        <v>75.280999999999992</v>
      </c>
      <c r="M158" s="125">
        <f t="shared" si="131"/>
        <v>494.61892247043357</v>
      </c>
      <c r="N158" s="125"/>
      <c r="O158" s="125"/>
      <c r="P158" s="125"/>
      <c r="Q158" s="125"/>
      <c r="R158" s="125"/>
      <c r="S158" s="125"/>
      <c r="T158" s="125">
        <f t="shared" si="132"/>
        <v>495.59789750328508</v>
      </c>
      <c r="U158" s="1">
        <v>471.98851700000006</v>
      </c>
      <c r="V158" s="1">
        <v>768.45690200000001</v>
      </c>
      <c r="W158" s="125">
        <f t="shared" si="133"/>
        <v>503.78366763818656</v>
      </c>
      <c r="X158" s="1">
        <v>449.17449766399994</v>
      </c>
      <c r="Y158" s="1">
        <v>318.81118800000002</v>
      </c>
      <c r="Z158" s="125">
        <f t="shared" si="134"/>
        <v>515.17739816031531</v>
      </c>
      <c r="AA158">
        <v>85.6</v>
      </c>
      <c r="AB158" s="1">
        <f t="shared" si="135"/>
        <v>650.55999999999995</v>
      </c>
      <c r="AC158" s="1">
        <f t="shared" si="136"/>
        <v>581.85599999999999</v>
      </c>
      <c r="AD158" s="125">
        <f t="shared" si="137"/>
        <v>555.06964520367933</v>
      </c>
      <c r="AE158" s="326">
        <v>575</v>
      </c>
      <c r="AF158" s="326">
        <v>521</v>
      </c>
      <c r="AG158" s="326">
        <v>520</v>
      </c>
    </row>
    <row r="159" spans="2:33">
      <c r="B159" s="126">
        <v>202201</v>
      </c>
      <c r="C159" s="4">
        <v>44585</v>
      </c>
      <c r="D159" s="1">
        <v>441.32329099999998</v>
      </c>
      <c r="E159" s="1">
        <v>538</v>
      </c>
      <c r="F159">
        <v>581.29</v>
      </c>
      <c r="G159" s="105">
        <v>75.95</v>
      </c>
      <c r="H159" s="322">
        <f t="shared" si="127"/>
        <v>-2.98</v>
      </c>
      <c r="I159" s="322">
        <f t="shared" si="127"/>
        <v>-2.98</v>
      </c>
      <c r="J159" s="125">
        <f t="shared" si="128"/>
        <v>72.97</v>
      </c>
      <c r="K159" s="125">
        <f t="shared" si="129"/>
        <v>-3.129</v>
      </c>
      <c r="L159" s="125">
        <f t="shared" si="130"/>
        <v>72.820999999999998</v>
      </c>
      <c r="M159" s="125">
        <f t="shared" si="131"/>
        <v>478.45597897503279</v>
      </c>
      <c r="N159" s="125"/>
      <c r="O159" s="125"/>
      <c r="P159" s="125"/>
      <c r="Q159" s="125"/>
      <c r="R159" s="125"/>
      <c r="S159" s="125"/>
      <c r="T159" s="125">
        <f t="shared" si="132"/>
        <v>479.43495400788436</v>
      </c>
      <c r="U159" s="1">
        <v>447.723094</v>
      </c>
      <c r="V159" s="1">
        <v>768.45690200000001</v>
      </c>
      <c r="W159" s="125">
        <f t="shared" si="133"/>
        <v>488.10561244764784</v>
      </c>
      <c r="X159" s="1">
        <v>449.17449766399994</v>
      </c>
      <c r="Y159" s="1">
        <v>318.81118800000002</v>
      </c>
      <c r="Z159" s="125">
        <f t="shared" si="134"/>
        <v>499.01445466491458</v>
      </c>
      <c r="AA159">
        <v>88.31</v>
      </c>
      <c r="AB159" s="1">
        <f t="shared" si="135"/>
        <v>671.15599999999995</v>
      </c>
      <c r="AC159" s="1">
        <f t="shared" si="136"/>
        <v>577.44799999999998</v>
      </c>
      <c r="AD159" s="125">
        <f t="shared" si="137"/>
        <v>536.9671484888305</v>
      </c>
      <c r="AE159" s="326">
        <v>567</v>
      </c>
      <c r="AF159" s="326">
        <v>513</v>
      </c>
      <c r="AG159" s="326">
        <v>521</v>
      </c>
    </row>
    <row r="160" spans="2:33">
      <c r="B160" s="126">
        <v>202201</v>
      </c>
      <c r="C160" s="4">
        <v>44582</v>
      </c>
      <c r="D160" s="1">
        <v>441.32329099999998</v>
      </c>
      <c r="E160" s="1">
        <v>545</v>
      </c>
      <c r="F160">
        <v>592.29</v>
      </c>
      <c r="G160" s="105">
        <v>77.069999999999993</v>
      </c>
      <c r="H160" s="322">
        <f t="shared" si="127"/>
        <v>-2.98</v>
      </c>
      <c r="I160" s="322">
        <f t="shared" si="127"/>
        <v>-2.98</v>
      </c>
      <c r="J160" s="125">
        <f t="shared" si="128"/>
        <v>74.089999999999989</v>
      </c>
      <c r="K160" s="125">
        <f t="shared" si="129"/>
        <v>-3.129</v>
      </c>
      <c r="L160" s="125">
        <f t="shared" si="130"/>
        <v>73.940999999999988</v>
      </c>
      <c r="M160" s="125">
        <f t="shared" si="131"/>
        <v>485.81471747700385</v>
      </c>
      <c r="N160" s="125"/>
      <c r="O160" s="125"/>
      <c r="P160" s="125"/>
      <c r="Q160" s="125"/>
      <c r="R160" s="125"/>
      <c r="S160" s="125"/>
      <c r="T160" s="125">
        <f t="shared" si="132"/>
        <v>486.79369250985536</v>
      </c>
      <c r="U160" s="1">
        <v>471.98851700000006</v>
      </c>
      <c r="V160" s="1">
        <v>768.45690200000001</v>
      </c>
      <c r="W160" s="125">
        <f t="shared" si="133"/>
        <v>495.24358879455968</v>
      </c>
      <c r="X160" s="1">
        <v>449.17449766399994</v>
      </c>
      <c r="Y160" s="1">
        <v>318.81118800000002</v>
      </c>
      <c r="Z160" s="125">
        <f t="shared" si="134"/>
        <v>506.37319316688559</v>
      </c>
      <c r="AA160">
        <v>85.14</v>
      </c>
      <c r="AB160" s="1">
        <f t="shared" si="135"/>
        <v>647.06399999999996</v>
      </c>
      <c r="AC160" s="1">
        <f t="shared" si="136"/>
        <v>574.33199999999988</v>
      </c>
      <c r="AD160" s="125">
        <f t="shared" si="137"/>
        <v>545.2089356110381</v>
      </c>
      <c r="AE160" s="326">
        <v>578</v>
      </c>
      <c r="AF160" s="326">
        <v>520</v>
      </c>
      <c r="AG160" s="326">
        <v>520</v>
      </c>
    </row>
    <row r="161" spans="2:33">
      <c r="B161" s="126">
        <v>202201</v>
      </c>
      <c r="C161" s="4">
        <v>44581</v>
      </c>
      <c r="D161" s="1">
        <v>441.32329099999998</v>
      </c>
      <c r="E161" s="1">
        <v>536</v>
      </c>
      <c r="F161">
        <v>589.29</v>
      </c>
      <c r="G161" s="105">
        <v>77.349999999999994</v>
      </c>
      <c r="H161" s="322">
        <f t="shared" si="127"/>
        <v>-2.98</v>
      </c>
      <c r="I161" s="322">
        <f t="shared" si="127"/>
        <v>-2.98</v>
      </c>
      <c r="J161" s="125">
        <f t="shared" si="128"/>
        <v>74.36999999999999</v>
      </c>
      <c r="K161" s="125">
        <f t="shared" si="129"/>
        <v>-3.129</v>
      </c>
      <c r="L161" s="125">
        <f t="shared" si="130"/>
        <v>74.220999999999989</v>
      </c>
      <c r="M161" s="125">
        <f t="shared" si="131"/>
        <v>487.65440210249665</v>
      </c>
      <c r="N161" s="125"/>
      <c r="O161" s="125"/>
      <c r="P161" s="125"/>
      <c r="Q161" s="125"/>
      <c r="R161" s="125"/>
      <c r="S161" s="125"/>
      <c r="T161" s="125">
        <f t="shared" si="132"/>
        <v>488.63337713534816</v>
      </c>
      <c r="U161" s="1">
        <v>447.723094</v>
      </c>
      <c r="V161" s="1">
        <v>768.45690200000001</v>
      </c>
      <c r="W161" s="125">
        <f t="shared" si="133"/>
        <v>497.02808288128773</v>
      </c>
      <c r="X161" s="1">
        <v>449.17449766399994</v>
      </c>
      <c r="Y161" s="1">
        <v>318.81118800000002</v>
      </c>
      <c r="Z161" s="125">
        <f t="shared" si="134"/>
        <v>508.21287779237838</v>
      </c>
      <c r="AA161">
        <v>85.55</v>
      </c>
      <c r="AB161" s="1">
        <f t="shared" si="135"/>
        <v>650.17999999999995</v>
      </c>
      <c r="AC161" s="1">
        <f t="shared" si="136"/>
        <v>560.80399999999997</v>
      </c>
      <c r="AD161" s="125">
        <f t="shared" si="137"/>
        <v>547.26938239158994</v>
      </c>
      <c r="AE161" s="326">
        <v>575</v>
      </c>
      <c r="AF161" s="326">
        <v>511</v>
      </c>
      <c r="AG161" s="326">
        <v>523</v>
      </c>
    </row>
    <row r="162" spans="2:33">
      <c r="B162" s="126">
        <v>202201</v>
      </c>
      <c r="C162" s="4">
        <v>44580</v>
      </c>
      <c r="D162" s="1">
        <v>441.32329099999998</v>
      </c>
      <c r="E162" s="1">
        <v>535</v>
      </c>
      <c r="F162">
        <v>586.29</v>
      </c>
      <c r="G162" s="105">
        <v>76.900000000000006</v>
      </c>
      <c r="H162" s="322">
        <f t="shared" si="127"/>
        <v>-2.98</v>
      </c>
      <c r="I162" s="322">
        <f t="shared" si="127"/>
        <v>-2.98</v>
      </c>
      <c r="J162" s="125">
        <f t="shared" si="128"/>
        <v>73.92</v>
      </c>
      <c r="K162" s="125">
        <f t="shared" si="129"/>
        <v>-3.129</v>
      </c>
      <c r="L162" s="125">
        <f t="shared" si="130"/>
        <v>73.771000000000001</v>
      </c>
      <c r="M162" s="125">
        <f t="shared" si="131"/>
        <v>484.69776609724045</v>
      </c>
      <c r="N162" s="125"/>
      <c r="O162" s="125"/>
      <c r="P162" s="125"/>
      <c r="Q162" s="125"/>
      <c r="R162" s="125"/>
      <c r="S162" s="125"/>
      <c r="T162" s="125">
        <f t="shared" si="132"/>
        <v>485.67674113009195</v>
      </c>
      <c r="U162" s="1">
        <v>471.98851700000006</v>
      </c>
      <c r="V162" s="1">
        <v>768.45690200000001</v>
      </c>
      <c r="W162" s="125">
        <f t="shared" si="133"/>
        <v>494.16014595618918</v>
      </c>
      <c r="X162" s="1">
        <v>449.17449766399994</v>
      </c>
      <c r="Y162" s="1">
        <v>318.81118800000002</v>
      </c>
      <c r="Z162" s="125">
        <f t="shared" si="134"/>
        <v>505.25624178712224</v>
      </c>
      <c r="AA162">
        <v>85.8</v>
      </c>
      <c r="AB162" s="1">
        <f t="shared" si="135"/>
        <v>652.07999999999993</v>
      </c>
      <c r="AC162" s="1">
        <f t="shared" si="136"/>
        <v>552.976</v>
      </c>
      <c r="AD162" s="125">
        <f t="shared" si="137"/>
        <v>543.95795006570302</v>
      </c>
      <c r="AE162" s="326">
        <v>572</v>
      </c>
      <c r="AF162" s="326">
        <v>510</v>
      </c>
      <c r="AG162" s="326">
        <v>521</v>
      </c>
    </row>
    <row r="163" spans="2:33">
      <c r="B163" s="126">
        <v>202201</v>
      </c>
      <c r="C163" s="4">
        <v>44579</v>
      </c>
      <c r="D163" s="1">
        <v>405.63110999999998</v>
      </c>
      <c r="E163" s="1">
        <v>525</v>
      </c>
      <c r="F163">
        <v>579.29</v>
      </c>
      <c r="G163" s="105">
        <v>76</v>
      </c>
      <c r="H163" s="322">
        <f t="shared" si="127"/>
        <v>-2.98</v>
      </c>
      <c r="I163" s="322">
        <f t="shared" si="127"/>
        <v>-2.98</v>
      </c>
      <c r="J163" s="125">
        <f t="shared" si="128"/>
        <v>73.02</v>
      </c>
      <c r="K163" s="125">
        <f t="shared" si="129"/>
        <v>-3.129</v>
      </c>
      <c r="L163" s="125">
        <f t="shared" si="130"/>
        <v>72.870999999999995</v>
      </c>
      <c r="M163" s="125">
        <f t="shared" si="131"/>
        <v>478.78449408672793</v>
      </c>
      <c r="N163" s="125"/>
      <c r="O163" s="125"/>
      <c r="P163" s="125"/>
      <c r="Q163" s="125"/>
      <c r="R163" s="125"/>
      <c r="S163" s="125"/>
      <c r="T163" s="125">
        <f t="shared" si="132"/>
        <v>479.76346911957944</v>
      </c>
      <c r="U163" s="1">
        <v>447.723094</v>
      </c>
      <c r="V163" s="1">
        <v>768.45690200000001</v>
      </c>
      <c r="W163" s="125">
        <f t="shared" si="133"/>
        <v>488.42427210599209</v>
      </c>
      <c r="X163" s="1">
        <v>414.33892900799998</v>
      </c>
      <c r="Y163" s="1">
        <v>318.81118800000002</v>
      </c>
      <c r="Z163" s="125">
        <f t="shared" si="134"/>
        <v>499.34296977660972</v>
      </c>
      <c r="AA163">
        <v>84.83</v>
      </c>
      <c r="AB163" s="1">
        <f t="shared" si="135"/>
        <v>644.70799999999997</v>
      </c>
      <c r="AC163" s="1">
        <f t="shared" si="136"/>
        <v>540.51200000000006</v>
      </c>
      <c r="AD163" s="125">
        <f t="shared" si="137"/>
        <v>537.33508541392905</v>
      </c>
      <c r="AE163" s="326">
        <v>565</v>
      </c>
      <c r="AF163" s="326">
        <v>500</v>
      </c>
      <c r="AG163" s="326">
        <v>520</v>
      </c>
    </row>
    <row r="164" spans="2:33">
      <c r="B164" s="126">
        <v>202201</v>
      </c>
      <c r="C164" s="4">
        <v>44578</v>
      </c>
      <c r="D164" s="1">
        <v>405.63110999999998</v>
      </c>
      <c r="E164" s="1">
        <v>516</v>
      </c>
      <c r="F164">
        <v>567.29</v>
      </c>
      <c r="G164" s="105">
        <v>74.569999999999993</v>
      </c>
      <c r="H164" s="322">
        <f t="shared" si="127"/>
        <v>-2.98</v>
      </c>
      <c r="I164" s="322">
        <f t="shared" si="127"/>
        <v>-2.98</v>
      </c>
      <c r="J164" s="125">
        <f t="shared" si="128"/>
        <v>71.589999999999989</v>
      </c>
      <c r="K164" s="125">
        <f t="shared" si="129"/>
        <v>-3.129</v>
      </c>
      <c r="L164" s="125">
        <f t="shared" si="130"/>
        <v>71.440999999999988</v>
      </c>
      <c r="M164" s="125">
        <f t="shared" si="131"/>
        <v>469.38896189224693</v>
      </c>
      <c r="N164" s="125"/>
      <c r="O164" s="125"/>
      <c r="P164" s="125"/>
      <c r="Q164" s="125"/>
      <c r="R164" s="125"/>
      <c r="S164" s="125"/>
      <c r="T164" s="125">
        <f t="shared" si="132"/>
        <v>470.36793692509849</v>
      </c>
      <c r="U164" s="1">
        <v>427.87117100000006</v>
      </c>
      <c r="V164" s="1">
        <v>768.45690200000001</v>
      </c>
      <c r="W164" s="125">
        <f t="shared" si="133"/>
        <v>479.31060587734555</v>
      </c>
      <c r="X164" s="1">
        <v>414.33892900799998</v>
      </c>
      <c r="Y164" s="1">
        <v>318.81118800000002</v>
      </c>
      <c r="Z164" s="125">
        <f t="shared" si="134"/>
        <v>489.94743758212871</v>
      </c>
      <c r="AA164">
        <v>83.3</v>
      </c>
      <c r="AB164" s="1">
        <f t="shared" si="135"/>
        <v>633.07999999999993</v>
      </c>
      <c r="AC164" s="1">
        <f t="shared" si="136"/>
        <v>521.43599999999992</v>
      </c>
      <c r="AD164" s="125">
        <f t="shared" si="137"/>
        <v>526.81208935611039</v>
      </c>
      <c r="AE164" s="326">
        <v>553</v>
      </c>
      <c r="AF164" s="326">
        <v>491</v>
      </c>
      <c r="AG164" s="326">
        <v>510</v>
      </c>
    </row>
    <row r="165" spans="2:33">
      <c r="B165" s="126">
        <v>202201</v>
      </c>
      <c r="C165" s="4">
        <v>44575</v>
      </c>
      <c r="D165" s="1">
        <v>405.63110999999998</v>
      </c>
      <c r="E165" s="1">
        <v>516</v>
      </c>
      <c r="F165">
        <v>567.29</v>
      </c>
      <c r="G165" s="105">
        <v>74.569999999999993</v>
      </c>
      <c r="H165" s="322">
        <f t="shared" ref="H165:I176" si="138">-2.98+$C$92</f>
        <v>-2.98</v>
      </c>
      <c r="I165" s="322">
        <f t="shared" si="138"/>
        <v>-2.98</v>
      </c>
      <c r="J165" s="125">
        <f t="shared" ref="J165:J176" si="139">+G165+H165</f>
        <v>71.589999999999989</v>
      </c>
      <c r="K165" s="125">
        <f t="shared" ref="K165:K176" si="140">+H165*1.05</f>
        <v>-3.129</v>
      </c>
      <c r="L165" s="125">
        <f t="shared" ref="L165:L176" si="141">+G165+K165</f>
        <v>71.440999999999988</v>
      </c>
      <c r="M165" s="125">
        <f t="shared" ref="M165:M176" si="142">+L165*$F$2</f>
        <v>469.38896189224693</v>
      </c>
      <c r="N165" s="125"/>
      <c r="O165" s="125"/>
      <c r="P165" s="125"/>
      <c r="Q165" s="125"/>
      <c r="R165" s="125"/>
      <c r="S165" s="125"/>
      <c r="T165" s="125">
        <f t="shared" ref="T165:T176" si="143">+J165*$F$2</f>
        <v>470.36793692509849</v>
      </c>
      <c r="U165" s="1">
        <v>447.723094</v>
      </c>
      <c r="V165" s="1">
        <v>768.45690200000001</v>
      </c>
      <c r="W165" s="125">
        <f t="shared" ref="W165:W176" si="144">+T165*0.97+V165*0.03</f>
        <v>479.31060587734555</v>
      </c>
      <c r="X165" s="1">
        <v>414.33892900799998</v>
      </c>
      <c r="Y165" s="1">
        <v>318.81118800000002</v>
      </c>
      <c r="Z165" s="125">
        <f t="shared" ref="Z165:Z176" si="145">+G165*$F$2</f>
        <v>489.94743758212871</v>
      </c>
      <c r="AA165">
        <v>83.82</v>
      </c>
      <c r="AB165" s="1">
        <f t="shared" ref="AB165:AB176" si="146">AA165*$AB$91</f>
        <v>637.03199999999993</v>
      </c>
      <c r="AC165" s="1">
        <f t="shared" ref="AC165:AC176" si="147">AB183</f>
        <v>537.47199999999998</v>
      </c>
      <c r="AD165" s="125">
        <f t="shared" ref="AD165:AD176" si="148">T165*1.12</f>
        <v>526.81208935611039</v>
      </c>
      <c r="AE165" s="326">
        <v>553</v>
      </c>
      <c r="AF165" s="326">
        <v>491</v>
      </c>
      <c r="AG165" s="326">
        <v>510</v>
      </c>
    </row>
    <row r="166" spans="2:33">
      <c r="B166" s="126">
        <v>202201</v>
      </c>
      <c r="C166" s="4">
        <v>44574</v>
      </c>
      <c r="D166" s="1">
        <v>405.63110999999998</v>
      </c>
      <c r="E166" s="1">
        <v>512</v>
      </c>
      <c r="F166">
        <v>554.29</v>
      </c>
      <c r="G166" s="105">
        <v>74.400000000000006</v>
      </c>
      <c r="H166" s="322">
        <f t="shared" si="138"/>
        <v>-2.98</v>
      </c>
      <c r="I166" s="322">
        <f t="shared" si="138"/>
        <v>-2.98</v>
      </c>
      <c r="J166" s="125">
        <f t="shared" si="139"/>
        <v>71.42</v>
      </c>
      <c r="K166" s="125">
        <f t="shared" si="140"/>
        <v>-3.129</v>
      </c>
      <c r="L166" s="125">
        <f t="shared" si="141"/>
        <v>71.271000000000001</v>
      </c>
      <c r="M166" s="125">
        <f t="shared" si="142"/>
        <v>468.27201051248358</v>
      </c>
      <c r="N166" s="125"/>
      <c r="O166" s="125"/>
      <c r="P166" s="125"/>
      <c r="Q166" s="125"/>
      <c r="R166" s="125"/>
      <c r="S166" s="125"/>
      <c r="T166" s="125">
        <f t="shared" si="143"/>
        <v>469.25098554533508</v>
      </c>
      <c r="U166" s="1">
        <v>427.87117100000006</v>
      </c>
      <c r="V166" s="1">
        <v>768.45690200000001</v>
      </c>
      <c r="W166" s="125">
        <f t="shared" si="144"/>
        <v>478.22716303897505</v>
      </c>
      <c r="X166" s="1">
        <v>414.33892900799998</v>
      </c>
      <c r="Y166" s="1">
        <v>318.81118800000002</v>
      </c>
      <c r="Z166" s="125">
        <f t="shared" si="145"/>
        <v>488.83048620236531</v>
      </c>
      <c r="AA166">
        <v>82.12</v>
      </c>
      <c r="AB166" s="1">
        <f t="shared" si="146"/>
        <v>624.11199999999997</v>
      </c>
      <c r="AC166" s="1">
        <f t="shared" si="147"/>
        <v>550.08799999999997</v>
      </c>
      <c r="AD166" s="125">
        <f t="shared" si="148"/>
        <v>525.56110381077531</v>
      </c>
      <c r="AE166" s="326">
        <v>540</v>
      </c>
      <c r="AF166" s="326">
        <v>487</v>
      </c>
      <c r="AG166" s="326">
        <v>509</v>
      </c>
    </row>
    <row r="167" spans="2:33">
      <c r="B167" s="126">
        <v>202201</v>
      </c>
      <c r="C167" s="4">
        <v>44573</v>
      </c>
      <c r="D167" s="1">
        <v>405.63110999999998</v>
      </c>
      <c r="E167" s="1">
        <v>510</v>
      </c>
      <c r="F167">
        <v>543.29</v>
      </c>
      <c r="G167" s="105">
        <v>73.66</v>
      </c>
      <c r="H167" s="322">
        <f t="shared" si="138"/>
        <v>-2.98</v>
      </c>
      <c r="I167" s="322">
        <f t="shared" si="138"/>
        <v>-2.98</v>
      </c>
      <c r="J167" s="125">
        <f t="shared" si="139"/>
        <v>70.679999999999993</v>
      </c>
      <c r="K167" s="125">
        <f t="shared" si="140"/>
        <v>-3.129</v>
      </c>
      <c r="L167" s="125">
        <f t="shared" si="141"/>
        <v>70.530999999999992</v>
      </c>
      <c r="M167" s="125">
        <f t="shared" si="142"/>
        <v>463.40998685939547</v>
      </c>
      <c r="N167" s="125"/>
      <c r="O167" s="125"/>
      <c r="P167" s="125"/>
      <c r="Q167" s="125"/>
      <c r="R167" s="125"/>
      <c r="S167" s="125"/>
      <c r="T167" s="125">
        <f t="shared" si="143"/>
        <v>464.38896189224698</v>
      </c>
      <c r="U167" s="1">
        <v>447.723094</v>
      </c>
      <c r="V167" s="1">
        <v>768.45690200000001</v>
      </c>
      <c r="W167" s="125">
        <f t="shared" si="144"/>
        <v>473.51100009547957</v>
      </c>
      <c r="X167" s="1">
        <v>414.33892900799998</v>
      </c>
      <c r="Y167" s="1">
        <v>318.81118800000002</v>
      </c>
      <c r="Z167" s="125">
        <f t="shared" si="145"/>
        <v>483.96846254927721</v>
      </c>
      <c r="AA167">
        <v>82.25</v>
      </c>
      <c r="AB167" s="1">
        <f t="shared" si="146"/>
        <v>625.1</v>
      </c>
      <c r="AC167" s="1">
        <f t="shared" si="147"/>
        <v>538.61199999999997</v>
      </c>
      <c r="AD167" s="125">
        <f t="shared" si="148"/>
        <v>520.11563731931665</v>
      </c>
      <c r="AE167" s="326">
        <v>529</v>
      </c>
      <c r="AF167" s="326">
        <v>485</v>
      </c>
      <c r="AG167" s="326">
        <v>507</v>
      </c>
    </row>
    <row r="168" spans="2:33">
      <c r="B168" s="126">
        <v>202201</v>
      </c>
      <c r="C168" s="4">
        <v>44572</v>
      </c>
      <c r="D168" s="1">
        <v>372.94372199999998</v>
      </c>
      <c r="E168" s="1">
        <v>505</v>
      </c>
      <c r="F168">
        <v>534.29</v>
      </c>
      <c r="G168" s="105">
        <v>72.790000000000006</v>
      </c>
      <c r="H168" s="322">
        <f t="shared" si="138"/>
        <v>-2.98</v>
      </c>
      <c r="I168" s="322">
        <f t="shared" si="138"/>
        <v>-2.98</v>
      </c>
      <c r="J168" s="125">
        <f t="shared" si="139"/>
        <v>69.81</v>
      </c>
      <c r="K168" s="125">
        <f t="shared" si="140"/>
        <v>-3.129</v>
      </c>
      <c r="L168" s="125">
        <f t="shared" si="141"/>
        <v>69.661000000000001</v>
      </c>
      <c r="M168" s="125">
        <f t="shared" si="142"/>
        <v>457.69382391590011</v>
      </c>
      <c r="N168" s="125"/>
      <c r="O168" s="125"/>
      <c r="P168" s="125"/>
      <c r="Q168" s="125"/>
      <c r="R168" s="125"/>
      <c r="S168" s="125"/>
      <c r="T168" s="125">
        <f t="shared" si="143"/>
        <v>458.67279894875162</v>
      </c>
      <c r="U168" s="1">
        <v>427.87117100000006</v>
      </c>
      <c r="V168" s="1">
        <v>768.45690200000001</v>
      </c>
      <c r="W168" s="125">
        <f t="shared" si="144"/>
        <v>467.96632204028907</v>
      </c>
      <c r="X168" s="1">
        <v>382.43603831999997</v>
      </c>
      <c r="Y168" s="1">
        <v>346.11945600000001</v>
      </c>
      <c r="Z168" s="125">
        <f t="shared" si="145"/>
        <v>478.2522996057819</v>
      </c>
      <c r="AA168">
        <v>81.22</v>
      </c>
      <c r="AB168" s="1">
        <f t="shared" si="146"/>
        <v>617.27199999999993</v>
      </c>
      <c r="AC168" s="1">
        <f t="shared" si="147"/>
        <v>537.548</v>
      </c>
      <c r="AD168" s="125">
        <f t="shared" si="148"/>
        <v>513.7135348226019</v>
      </c>
      <c r="AE168" s="326">
        <v>520</v>
      </c>
      <c r="AF168" s="326">
        <v>480</v>
      </c>
      <c r="AG168" s="326">
        <v>501</v>
      </c>
    </row>
    <row r="169" spans="2:33">
      <c r="B169" s="126">
        <v>202201</v>
      </c>
      <c r="C169" s="4">
        <v>44571</v>
      </c>
      <c r="D169" s="1">
        <v>372.94372199999998</v>
      </c>
      <c r="E169" s="1">
        <v>498</v>
      </c>
      <c r="F169">
        <v>524.29</v>
      </c>
      <c r="G169" s="105">
        <v>70.209999999999994</v>
      </c>
      <c r="H169" s="322">
        <f t="shared" si="138"/>
        <v>-2.98</v>
      </c>
      <c r="I169" s="322">
        <f t="shared" si="138"/>
        <v>-2.98</v>
      </c>
      <c r="J169" s="125">
        <f t="shared" si="139"/>
        <v>67.22999999999999</v>
      </c>
      <c r="K169" s="125">
        <f t="shared" si="140"/>
        <v>-3.129</v>
      </c>
      <c r="L169" s="125">
        <f t="shared" si="141"/>
        <v>67.080999999999989</v>
      </c>
      <c r="M169" s="125">
        <f t="shared" si="142"/>
        <v>440.74244415243089</v>
      </c>
      <c r="N169" s="125"/>
      <c r="O169" s="125"/>
      <c r="P169" s="125"/>
      <c r="Q169" s="125"/>
      <c r="R169" s="125"/>
      <c r="S169" s="125"/>
      <c r="T169" s="125">
        <f t="shared" si="143"/>
        <v>441.72141918528246</v>
      </c>
      <c r="U169" s="1">
        <v>379.53451899999999</v>
      </c>
      <c r="V169" s="1">
        <v>801.16150200000004</v>
      </c>
      <c r="W169" s="125">
        <f t="shared" si="144"/>
        <v>452.50462166972397</v>
      </c>
      <c r="X169" s="1">
        <v>383.22094871999997</v>
      </c>
      <c r="Y169" s="1">
        <v>346.11945600000001</v>
      </c>
      <c r="Z169" s="125">
        <f t="shared" si="145"/>
        <v>461.30091984231268</v>
      </c>
      <c r="AA169">
        <v>78.23</v>
      </c>
      <c r="AB169" s="1">
        <f t="shared" si="146"/>
        <v>594.548</v>
      </c>
      <c r="AC169" s="1">
        <f t="shared" si="147"/>
        <v>541.80399999999997</v>
      </c>
      <c r="AD169" s="125">
        <f t="shared" si="148"/>
        <v>494.72798948751642</v>
      </c>
      <c r="AE169" s="329">
        <v>510</v>
      </c>
      <c r="AF169" s="329">
        <v>473</v>
      </c>
      <c r="AG169" s="329">
        <v>496</v>
      </c>
    </row>
    <row r="170" spans="2:33">
      <c r="B170" s="126">
        <v>202201</v>
      </c>
      <c r="C170" s="4">
        <v>44568</v>
      </c>
      <c r="D170" s="1">
        <v>372.94372199999998</v>
      </c>
      <c r="E170" s="1">
        <v>500</v>
      </c>
      <c r="F170">
        <v>518.29</v>
      </c>
      <c r="G170" s="105">
        <v>71.819999999999993</v>
      </c>
      <c r="H170" s="322">
        <f t="shared" si="138"/>
        <v>-2.98</v>
      </c>
      <c r="I170" s="322">
        <f t="shared" si="138"/>
        <v>-2.98</v>
      </c>
      <c r="J170" s="125">
        <f t="shared" si="139"/>
        <v>68.839999999999989</v>
      </c>
      <c r="K170" s="125">
        <f t="shared" si="140"/>
        <v>-3.129</v>
      </c>
      <c r="L170" s="125">
        <f t="shared" si="141"/>
        <v>68.690999999999988</v>
      </c>
      <c r="M170" s="125">
        <f t="shared" si="142"/>
        <v>451.32063074901436</v>
      </c>
      <c r="N170" s="125"/>
      <c r="O170" s="125"/>
      <c r="P170" s="125"/>
      <c r="Q170" s="125"/>
      <c r="R170" s="125"/>
      <c r="S170" s="125"/>
      <c r="T170" s="125">
        <f t="shared" si="143"/>
        <v>452.29960578186586</v>
      </c>
      <c r="U170" s="1">
        <v>427.87117100000006</v>
      </c>
      <c r="V170" s="1">
        <v>801.16150200000004</v>
      </c>
      <c r="W170" s="125">
        <f t="shared" si="144"/>
        <v>462.7654626684099</v>
      </c>
      <c r="X170" s="1">
        <v>383.22094871999997</v>
      </c>
      <c r="Y170" s="1">
        <v>346.11945600000001</v>
      </c>
      <c r="Z170" s="125">
        <f t="shared" si="145"/>
        <v>471.87910643889614</v>
      </c>
      <c r="AA170">
        <v>78.900000000000006</v>
      </c>
      <c r="AB170" s="1">
        <f t="shared" si="146"/>
        <v>599.64</v>
      </c>
      <c r="AC170" s="1">
        <f t="shared" si="147"/>
        <v>544.69200000000001</v>
      </c>
      <c r="AD170" s="125">
        <f t="shared" si="148"/>
        <v>506.57555847568983</v>
      </c>
      <c r="AE170" s="329">
        <v>504</v>
      </c>
      <c r="AF170" s="329">
        <v>475</v>
      </c>
      <c r="AG170" s="329">
        <v>499</v>
      </c>
    </row>
    <row r="171" spans="2:33">
      <c r="B171" s="126">
        <v>202201</v>
      </c>
      <c r="C171" s="4">
        <v>44567</v>
      </c>
      <c r="D171" s="1">
        <v>372.94372199999998</v>
      </c>
      <c r="E171" s="1">
        <v>499</v>
      </c>
      <c r="F171">
        <v>519.29</v>
      </c>
      <c r="G171" s="105">
        <v>71.62</v>
      </c>
      <c r="H171" s="322">
        <f t="shared" si="138"/>
        <v>-2.98</v>
      </c>
      <c r="I171" s="322">
        <f t="shared" si="138"/>
        <v>-2.98</v>
      </c>
      <c r="J171" s="125">
        <f t="shared" si="139"/>
        <v>68.64</v>
      </c>
      <c r="K171" s="125">
        <f t="shared" si="140"/>
        <v>-3.129</v>
      </c>
      <c r="L171" s="125">
        <f t="shared" si="141"/>
        <v>68.491</v>
      </c>
      <c r="M171" s="125">
        <f t="shared" si="142"/>
        <v>450.00657030223385</v>
      </c>
      <c r="N171" s="125"/>
      <c r="O171" s="125"/>
      <c r="P171" s="125"/>
      <c r="Q171" s="125"/>
      <c r="R171" s="125"/>
      <c r="S171" s="125"/>
      <c r="T171" s="125">
        <f t="shared" si="143"/>
        <v>450.98554533508542</v>
      </c>
      <c r="U171" s="1">
        <v>379.53451899999999</v>
      </c>
      <c r="V171" s="1">
        <v>801.16150200000004</v>
      </c>
      <c r="W171" s="125">
        <f t="shared" si="144"/>
        <v>461.49082403503286</v>
      </c>
      <c r="X171" s="1">
        <v>383.22094871999997</v>
      </c>
      <c r="Y171" s="1">
        <v>346.11945600000001</v>
      </c>
      <c r="Z171" s="125">
        <f t="shared" si="145"/>
        <v>470.56504599211564</v>
      </c>
      <c r="AA171">
        <v>79.459999999999994</v>
      </c>
      <c r="AB171" s="1">
        <f t="shared" si="146"/>
        <v>603.89599999999996</v>
      </c>
      <c r="AC171" s="1">
        <f t="shared" si="147"/>
        <v>539.14400000000001</v>
      </c>
      <c r="AD171" s="125">
        <f t="shared" si="148"/>
        <v>505.1038107752957</v>
      </c>
      <c r="AE171" s="329">
        <v>505</v>
      </c>
      <c r="AF171" s="329">
        <v>474</v>
      </c>
      <c r="AG171" s="329">
        <v>495</v>
      </c>
    </row>
    <row r="172" spans="2:33">
      <c r="B172" s="126">
        <v>202201</v>
      </c>
      <c r="C172" s="4">
        <v>44566</v>
      </c>
      <c r="D172" s="1">
        <v>372.94372199999998</v>
      </c>
      <c r="E172" s="1">
        <v>494</v>
      </c>
      <c r="F172">
        <v>505.29</v>
      </c>
      <c r="G172" s="105">
        <v>70.27</v>
      </c>
      <c r="H172" s="322">
        <f t="shared" si="138"/>
        <v>-2.98</v>
      </c>
      <c r="I172" s="322">
        <f t="shared" si="138"/>
        <v>-2.98</v>
      </c>
      <c r="J172" s="125">
        <f t="shared" si="139"/>
        <v>67.289999999999992</v>
      </c>
      <c r="K172" s="125">
        <f t="shared" si="140"/>
        <v>-3.129</v>
      </c>
      <c r="L172" s="125">
        <f t="shared" si="141"/>
        <v>67.140999999999991</v>
      </c>
      <c r="M172" s="125">
        <f t="shared" si="142"/>
        <v>441.13666228646508</v>
      </c>
      <c r="N172" s="125"/>
      <c r="O172" s="125"/>
      <c r="P172" s="125"/>
      <c r="Q172" s="125"/>
      <c r="R172" s="125"/>
      <c r="S172" s="125"/>
      <c r="T172" s="125">
        <f t="shared" si="143"/>
        <v>442.11563731931659</v>
      </c>
      <c r="U172" s="1">
        <v>427.87117100000006</v>
      </c>
      <c r="V172" s="1">
        <v>801.16150200000004</v>
      </c>
      <c r="W172" s="125">
        <f t="shared" si="144"/>
        <v>452.8870132597371</v>
      </c>
      <c r="X172" s="1">
        <v>383.22094871999997</v>
      </c>
      <c r="Y172" s="1">
        <v>346.11945600000001</v>
      </c>
      <c r="Z172" s="125">
        <f t="shared" si="145"/>
        <v>461.69513797634687</v>
      </c>
      <c r="AA172">
        <v>77.849999999999994</v>
      </c>
      <c r="AB172" s="1">
        <f t="shared" si="146"/>
        <v>591.66</v>
      </c>
      <c r="AC172" s="1">
        <f t="shared" si="147"/>
        <v>549.93599999999992</v>
      </c>
      <c r="AD172" s="125">
        <f t="shared" si="148"/>
        <v>495.16951379763464</v>
      </c>
      <c r="AE172" s="326">
        <v>491</v>
      </c>
      <c r="AF172" s="326">
        <v>469</v>
      </c>
      <c r="AG172" s="326">
        <v>494</v>
      </c>
    </row>
    <row r="173" spans="2:33">
      <c r="B173" s="126">
        <v>202201</v>
      </c>
      <c r="C173" s="4">
        <v>44565</v>
      </c>
      <c r="D173" s="1">
        <v>372.94372199999998</v>
      </c>
      <c r="E173" s="1">
        <v>490</v>
      </c>
      <c r="F173">
        <v>500.29</v>
      </c>
      <c r="G173" s="105">
        <v>69.150000000000006</v>
      </c>
      <c r="H173" s="322">
        <f t="shared" si="138"/>
        <v>-2.98</v>
      </c>
      <c r="I173" s="322">
        <f t="shared" si="138"/>
        <v>-2.98</v>
      </c>
      <c r="J173" s="125">
        <f t="shared" si="139"/>
        <v>66.17</v>
      </c>
      <c r="K173" s="125">
        <f t="shared" si="140"/>
        <v>-3.129</v>
      </c>
      <c r="L173" s="125">
        <f t="shared" si="141"/>
        <v>66.021000000000001</v>
      </c>
      <c r="M173" s="125">
        <f t="shared" si="142"/>
        <v>433.77792378449408</v>
      </c>
      <c r="N173" s="125"/>
      <c r="O173" s="125"/>
      <c r="P173" s="125"/>
      <c r="Q173" s="125"/>
      <c r="R173" s="125"/>
      <c r="S173" s="125"/>
      <c r="T173" s="125">
        <f t="shared" si="143"/>
        <v>434.75689881734559</v>
      </c>
      <c r="U173" s="1">
        <v>379.53451899999999</v>
      </c>
      <c r="V173" s="1">
        <v>801.16150200000004</v>
      </c>
      <c r="W173" s="125">
        <f t="shared" si="144"/>
        <v>445.7490369128252</v>
      </c>
      <c r="X173" s="1">
        <v>383.22094871999997</v>
      </c>
      <c r="Y173" s="1">
        <v>346.11945600000001</v>
      </c>
      <c r="Z173" s="125">
        <f t="shared" si="145"/>
        <v>454.33639947437587</v>
      </c>
      <c r="AA173">
        <v>76.989999999999995</v>
      </c>
      <c r="AB173" s="1">
        <f t="shared" si="146"/>
        <v>585.12399999999991</v>
      </c>
      <c r="AC173" s="1">
        <f t="shared" si="147"/>
        <v>547.57999999999993</v>
      </c>
      <c r="AD173" s="125">
        <f t="shared" si="148"/>
        <v>486.9277266754271</v>
      </c>
      <c r="AE173" s="326">
        <v>486</v>
      </c>
      <c r="AF173" s="326">
        <v>465</v>
      </c>
      <c r="AG173" s="326">
        <v>489</v>
      </c>
    </row>
    <row r="174" spans="2:33">
      <c r="B174" s="126">
        <v>202201</v>
      </c>
      <c r="C174" s="4">
        <v>44564</v>
      </c>
      <c r="D174" s="1">
        <v>372.94372199999998</v>
      </c>
      <c r="E174" s="1">
        <v>487</v>
      </c>
      <c r="F174">
        <v>496.29</v>
      </c>
      <c r="G174" s="105">
        <v>67.849999999999994</v>
      </c>
      <c r="H174" s="322">
        <f t="shared" si="138"/>
        <v>-2.98</v>
      </c>
      <c r="I174" s="322">
        <f t="shared" si="138"/>
        <v>-2.98</v>
      </c>
      <c r="J174" s="125">
        <f t="shared" si="139"/>
        <v>64.86999999999999</v>
      </c>
      <c r="K174" s="125">
        <f t="shared" si="140"/>
        <v>-3.129</v>
      </c>
      <c r="L174" s="125">
        <f t="shared" si="141"/>
        <v>64.720999999999989</v>
      </c>
      <c r="M174" s="125">
        <f t="shared" si="142"/>
        <v>425.23653088042039</v>
      </c>
      <c r="N174" s="125"/>
      <c r="O174" s="125"/>
      <c r="P174" s="125"/>
      <c r="Q174" s="125"/>
      <c r="R174" s="125"/>
      <c r="S174" s="125"/>
      <c r="T174" s="125">
        <f t="shared" si="143"/>
        <v>426.21550591327195</v>
      </c>
      <c r="U174" s="1">
        <v>419.88273600000002</v>
      </c>
      <c r="V174" s="1">
        <v>801.16150200000004</v>
      </c>
      <c r="W174" s="125">
        <f t="shared" si="144"/>
        <v>437.46388579587381</v>
      </c>
      <c r="X174" s="1">
        <v>383.22094871999997</v>
      </c>
      <c r="Y174" s="1">
        <v>346.11945600000001</v>
      </c>
      <c r="Z174" s="125">
        <f t="shared" si="145"/>
        <v>445.79500657030218</v>
      </c>
      <c r="AA174">
        <v>76.08</v>
      </c>
      <c r="AB174" s="1">
        <f t="shared" si="146"/>
        <v>578.20799999999997</v>
      </c>
      <c r="AC174" s="1">
        <f t="shared" si="147"/>
        <v>528.12399999999991</v>
      </c>
      <c r="AD174" s="125">
        <f t="shared" si="148"/>
        <v>477.36136662286464</v>
      </c>
      <c r="AE174" s="326">
        <v>482</v>
      </c>
      <c r="AF174" s="326">
        <v>462</v>
      </c>
      <c r="AG174" s="326">
        <v>485</v>
      </c>
    </row>
    <row r="175" spans="2:33">
      <c r="B175" s="126">
        <v>202112</v>
      </c>
      <c r="C175" s="4">
        <v>44560</v>
      </c>
      <c r="D175" s="1">
        <v>372.94372199999998</v>
      </c>
      <c r="E175" s="1">
        <v>489</v>
      </c>
      <c r="F175">
        <v>492.29</v>
      </c>
      <c r="G175" s="105">
        <v>68.58</v>
      </c>
      <c r="H175" s="322">
        <f t="shared" si="138"/>
        <v>-2.98</v>
      </c>
      <c r="I175" s="322">
        <f t="shared" si="138"/>
        <v>-2.98</v>
      </c>
      <c r="J175" s="125">
        <f t="shared" si="139"/>
        <v>65.599999999999994</v>
      </c>
      <c r="K175" s="125">
        <f t="shared" si="140"/>
        <v>-3.129</v>
      </c>
      <c r="L175" s="125">
        <f t="shared" si="141"/>
        <v>65.450999999999993</v>
      </c>
      <c r="M175" s="125">
        <f t="shared" si="142"/>
        <v>430.03285151116944</v>
      </c>
      <c r="N175" s="125"/>
      <c r="O175" s="125"/>
      <c r="P175" s="125"/>
      <c r="Q175" s="125"/>
      <c r="R175" s="125"/>
      <c r="S175" s="125"/>
      <c r="T175" s="125">
        <f t="shared" si="143"/>
        <v>431.01182654402095</v>
      </c>
      <c r="U175" s="1">
        <v>379.53451899999999</v>
      </c>
      <c r="V175" s="1">
        <v>801.16150200000004</v>
      </c>
      <c r="W175" s="125">
        <f t="shared" si="144"/>
        <v>442.11631680770034</v>
      </c>
      <c r="X175" s="1">
        <v>383.22094871999997</v>
      </c>
      <c r="Y175" s="1">
        <v>346.11945600000001</v>
      </c>
      <c r="Z175" s="125">
        <f t="shared" si="145"/>
        <v>450.59132720105123</v>
      </c>
      <c r="AA175">
        <v>76.989999999999995</v>
      </c>
      <c r="AB175" s="1">
        <f t="shared" si="146"/>
        <v>585.12399999999991</v>
      </c>
      <c r="AC175" s="1">
        <f t="shared" si="147"/>
        <v>503.57600000000002</v>
      </c>
      <c r="AD175" s="125">
        <f t="shared" si="148"/>
        <v>482.73324572930352</v>
      </c>
      <c r="AE175" s="330">
        <v>478</v>
      </c>
      <c r="AF175" s="330">
        <v>464</v>
      </c>
      <c r="AG175" s="330">
        <v>488</v>
      </c>
    </row>
    <row r="176" spans="2:33">
      <c r="B176" s="126">
        <v>202112</v>
      </c>
      <c r="C176" s="4">
        <v>44559</v>
      </c>
      <c r="D176" s="1">
        <v>372.94372199999998</v>
      </c>
      <c r="E176" s="1">
        <v>488</v>
      </c>
      <c r="F176">
        <v>491.29</v>
      </c>
      <c r="G176" s="105">
        <v>68.14</v>
      </c>
      <c r="H176" s="322">
        <f t="shared" si="138"/>
        <v>-2.98</v>
      </c>
      <c r="I176" s="322">
        <f t="shared" si="138"/>
        <v>-2.98</v>
      </c>
      <c r="J176" s="125">
        <f t="shared" si="139"/>
        <v>65.16</v>
      </c>
      <c r="K176" s="125">
        <f t="shared" si="140"/>
        <v>-3.129</v>
      </c>
      <c r="L176" s="125">
        <f t="shared" si="141"/>
        <v>65.010999999999996</v>
      </c>
      <c r="M176" s="125">
        <f t="shared" si="142"/>
        <v>427.14191852825223</v>
      </c>
      <c r="N176" s="125"/>
      <c r="O176" s="125"/>
      <c r="P176" s="125"/>
      <c r="Q176" s="125"/>
      <c r="R176" s="125"/>
      <c r="S176" s="125"/>
      <c r="T176" s="125">
        <f t="shared" si="143"/>
        <v>428.12089356110374</v>
      </c>
      <c r="U176" s="1">
        <v>419.88273600000002</v>
      </c>
      <c r="V176" s="1">
        <v>801.16150200000004</v>
      </c>
      <c r="W176" s="125">
        <f t="shared" si="144"/>
        <v>439.31211181427062</v>
      </c>
      <c r="X176" s="1">
        <v>383.22094871999997</v>
      </c>
      <c r="Y176" s="1">
        <v>346.11945600000001</v>
      </c>
      <c r="Z176" s="125">
        <f t="shared" si="145"/>
        <v>447.70039421813402</v>
      </c>
      <c r="AA176">
        <v>76.56</v>
      </c>
      <c r="AB176" s="1">
        <f t="shared" si="146"/>
        <v>581.85599999999999</v>
      </c>
      <c r="AC176" s="1">
        <f t="shared" si="147"/>
        <v>505.4</v>
      </c>
      <c r="AD176" s="125">
        <f t="shared" si="148"/>
        <v>479.49540078843626</v>
      </c>
      <c r="AE176" s="326">
        <v>477</v>
      </c>
      <c r="AF176" s="326">
        <v>463</v>
      </c>
      <c r="AG176" s="326">
        <v>487</v>
      </c>
    </row>
    <row r="177" spans="1:33">
      <c r="B177" s="43">
        <v>202112</v>
      </c>
      <c r="C177" s="4">
        <v>44558</v>
      </c>
      <c r="D177" s="1">
        <v>372.94372199999998</v>
      </c>
      <c r="E177" s="1">
        <v>485</v>
      </c>
      <c r="F177">
        <v>494.29</v>
      </c>
      <c r="G177" s="105">
        <v>67.8</v>
      </c>
      <c r="H177" s="322">
        <f t="shared" ref="H177:I185" si="149">-2.98+$C$92</f>
        <v>-2.98</v>
      </c>
      <c r="I177" s="322">
        <f t="shared" si="149"/>
        <v>-2.98</v>
      </c>
      <c r="J177" s="125">
        <f t="shared" ref="J177:J185" si="150">+G177+H177</f>
        <v>64.819999999999993</v>
      </c>
      <c r="K177" s="125">
        <f t="shared" ref="K177:K185" si="151">+H177*1.05</f>
        <v>-3.129</v>
      </c>
      <c r="L177" s="125">
        <f t="shared" ref="L177:L185" si="152">+G177+K177</f>
        <v>64.670999999999992</v>
      </c>
      <c r="M177" s="125">
        <f t="shared" ref="M177:M185" si="153">+L177*$F$2</f>
        <v>424.90801576872531</v>
      </c>
      <c r="N177" s="125"/>
      <c r="O177" s="125"/>
      <c r="P177" s="125"/>
      <c r="Q177" s="125"/>
      <c r="R177" s="125"/>
      <c r="S177" s="125"/>
      <c r="T177" s="125">
        <f t="shared" ref="T177:T185" si="154">+J177*$F$2</f>
        <v>425.88699080157681</v>
      </c>
      <c r="U177" s="1">
        <v>379.53451899999999</v>
      </c>
      <c r="V177" s="1">
        <v>801.16150200000004</v>
      </c>
      <c r="W177" s="125">
        <f t="shared" ref="W177:W185" si="155">+T177*0.97+V177*0.03</f>
        <v>437.14522613752951</v>
      </c>
      <c r="X177" s="1">
        <v>383.22094871999997</v>
      </c>
      <c r="Y177" s="1">
        <v>346.11945600000001</v>
      </c>
      <c r="Z177" s="125">
        <f t="shared" ref="Z177:Z185" si="156">+G177*$F$2</f>
        <v>445.46649145860704</v>
      </c>
      <c r="AA177">
        <v>75.98</v>
      </c>
      <c r="AB177" s="1">
        <f t="shared" ref="AB177:AB185" si="157">AA177*$AB$91</f>
        <v>577.44799999999998</v>
      </c>
      <c r="AC177" s="1">
        <f t="shared" ref="AC177:AC185" si="158">AB195</f>
        <v>498.33199999999994</v>
      </c>
      <c r="AD177" s="125">
        <f t="shared" ref="AD177:AD185" si="159">T177*1.12</f>
        <v>476.99342969776609</v>
      </c>
      <c r="AE177" s="326">
        <v>480</v>
      </c>
      <c r="AF177" s="326">
        <v>460</v>
      </c>
      <c r="AG177" s="326">
        <v>480</v>
      </c>
    </row>
    <row r="178" spans="1:33">
      <c r="B178" s="43">
        <v>202112</v>
      </c>
      <c r="C178" s="4">
        <v>44557</v>
      </c>
      <c r="D178" s="1">
        <v>372.94372199999998</v>
      </c>
      <c r="E178" s="1">
        <v>480</v>
      </c>
      <c r="F178">
        <v>485.29</v>
      </c>
      <c r="G178" s="105">
        <v>67.400000000000006</v>
      </c>
      <c r="H178" s="322">
        <f t="shared" si="149"/>
        <v>-2.98</v>
      </c>
      <c r="I178" s="322">
        <f t="shared" si="149"/>
        <v>-2.98</v>
      </c>
      <c r="J178" s="125">
        <f t="shared" si="150"/>
        <v>64.42</v>
      </c>
      <c r="K178" s="125">
        <f t="shared" si="151"/>
        <v>-3.129</v>
      </c>
      <c r="L178" s="125">
        <f t="shared" si="152"/>
        <v>64.271000000000001</v>
      </c>
      <c r="M178" s="125">
        <f t="shared" si="153"/>
        <v>422.27989487516425</v>
      </c>
      <c r="N178" s="125"/>
      <c r="O178" s="125"/>
      <c r="P178" s="125"/>
      <c r="Q178" s="125"/>
      <c r="R178" s="125"/>
      <c r="S178" s="125"/>
      <c r="T178" s="125">
        <f t="shared" si="154"/>
        <v>423.25886990801575</v>
      </c>
      <c r="U178" s="1">
        <v>395.13182800000004</v>
      </c>
      <c r="V178" s="1">
        <v>801.16150200000004</v>
      </c>
      <c r="W178" s="125">
        <f t="shared" si="155"/>
        <v>434.59594887077526</v>
      </c>
      <c r="X178" s="1">
        <v>383.22094871999997</v>
      </c>
      <c r="Y178" s="1">
        <v>346.11945600000001</v>
      </c>
      <c r="Z178" s="125">
        <f t="shared" si="156"/>
        <v>442.83837056504603</v>
      </c>
      <c r="AA178">
        <v>75.569999999999993</v>
      </c>
      <c r="AB178" s="1">
        <f t="shared" si="157"/>
        <v>574.33199999999988</v>
      </c>
      <c r="AC178" s="1">
        <f t="shared" si="158"/>
        <v>502.96800000000002</v>
      </c>
      <c r="AD178" s="125">
        <f t="shared" si="159"/>
        <v>474.04993429697771</v>
      </c>
      <c r="AE178" s="326">
        <v>471</v>
      </c>
      <c r="AF178" s="326">
        <v>455</v>
      </c>
      <c r="AG178" s="326">
        <v>472</v>
      </c>
    </row>
    <row r="179" spans="1:33">
      <c r="B179" s="43">
        <v>202112</v>
      </c>
      <c r="C179" s="4">
        <v>44553</v>
      </c>
      <c r="D179" s="1">
        <v>372.94372199999998</v>
      </c>
      <c r="E179" s="1">
        <v>472</v>
      </c>
      <c r="F179">
        <v>477.29</v>
      </c>
      <c r="G179" s="105">
        <v>66.180000000000007</v>
      </c>
      <c r="H179" s="322">
        <f t="shared" si="149"/>
        <v>-2.98</v>
      </c>
      <c r="I179" s="322">
        <f t="shared" si="149"/>
        <v>-2.98</v>
      </c>
      <c r="J179" s="125">
        <f t="shared" si="150"/>
        <v>63.20000000000001</v>
      </c>
      <c r="K179" s="125">
        <f t="shared" si="151"/>
        <v>-3.129</v>
      </c>
      <c r="L179" s="125">
        <f t="shared" si="152"/>
        <v>63.051000000000009</v>
      </c>
      <c r="M179" s="125">
        <f t="shared" si="153"/>
        <v>414.26412614980291</v>
      </c>
      <c r="N179" s="125"/>
      <c r="O179" s="125"/>
      <c r="P179" s="125"/>
      <c r="Q179" s="125"/>
      <c r="R179" s="125"/>
      <c r="S179" s="125"/>
      <c r="T179" s="125">
        <f t="shared" si="154"/>
        <v>415.24310118265447</v>
      </c>
      <c r="U179" s="1">
        <v>379.53451899999999</v>
      </c>
      <c r="V179" s="1">
        <v>801.16150200000004</v>
      </c>
      <c r="W179" s="125">
        <f t="shared" si="155"/>
        <v>426.82065320717481</v>
      </c>
      <c r="X179" s="1">
        <v>383.22094871999997</v>
      </c>
      <c r="Y179" s="1">
        <v>346.11945600000001</v>
      </c>
      <c r="Z179" s="125">
        <f t="shared" si="156"/>
        <v>434.82260183968464</v>
      </c>
      <c r="AA179">
        <v>73.790000000000006</v>
      </c>
      <c r="AB179" s="1">
        <f t="shared" si="157"/>
        <v>560.80399999999997</v>
      </c>
      <c r="AC179" s="1">
        <f t="shared" si="158"/>
        <v>531.62</v>
      </c>
      <c r="AD179" s="125">
        <f t="shared" si="159"/>
        <v>465.07227332457308</v>
      </c>
      <c r="AE179" s="326">
        <v>463</v>
      </c>
      <c r="AF179" s="326">
        <v>447</v>
      </c>
      <c r="AG179" s="326">
        <v>467</v>
      </c>
    </row>
    <row r="180" spans="1:33">
      <c r="B180" s="43">
        <v>202112</v>
      </c>
      <c r="C180" s="4">
        <v>44552</v>
      </c>
      <c r="D180" s="1">
        <v>372.94372199999998</v>
      </c>
      <c r="E180" s="1">
        <v>460</v>
      </c>
      <c r="F180">
        <v>459.29</v>
      </c>
      <c r="G180" s="105">
        <v>64.89</v>
      </c>
      <c r="H180" s="322">
        <f t="shared" si="149"/>
        <v>-2.98</v>
      </c>
      <c r="I180" s="322">
        <f t="shared" si="149"/>
        <v>-2.98</v>
      </c>
      <c r="J180" s="125">
        <f t="shared" si="150"/>
        <v>61.910000000000004</v>
      </c>
      <c r="K180" s="125">
        <f t="shared" si="151"/>
        <v>-3.129</v>
      </c>
      <c r="L180" s="125">
        <f t="shared" si="152"/>
        <v>61.761000000000003</v>
      </c>
      <c r="M180" s="125">
        <f t="shared" si="153"/>
        <v>405.78843626806832</v>
      </c>
      <c r="N180" s="125"/>
      <c r="O180" s="125"/>
      <c r="P180" s="125"/>
      <c r="Q180" s="125"/>
      <c r="R180" s="125"/>
      <c r="S180" s="125"/>
      <c r="T180" s="125">
        <f t="shared" si="154"/>
        <v>406.76741130091983</v>
      </c>
      <c r="U180" s="1">
        <v>395.13182800000004</v>
      </c>
      <c r="V180" s="1">
        <v>801.16150200000004</v>
      </c>
      <c r="W180" s="125">
        <f t="shared" si="155"/>
        <v>418.59923402189224</v>
      </c>
      <c r="X180" s="1">
        <v>383.22094871999997</v>
      </c>
      <c r="Y180" s="1">
        <v>346.11945600000001</v>
      </c>
      <c r="Z180" s="125">
        <f t="shared" si="156"/>
        <v>426.34691195795006</v>
      </c>
      <c r="AA180">
        <v>72.760000000000005</v>
      </c>
      <c r="AB180" s="1">
        <f t="shared" si="157"/>
        <v>552.976</v>
      </c>
      <c r="AC180" s="1">
        <f t="shared" si="158"/>
        <v>594.32000000000005</v>
      </c>
      <c r="AD180" s="125">
        <f t="shared" si="159"/>
        <v>455.57950065703028</v>
      </c>
      <c r="AE180" s="326">
        <v>445</v>
      </c>
      <c r="AF180" s="326">
        <v>435</v>
      </c>
      <c r="AG180" s="326">
        <v>463</v>
      </c>
    </row>
    <row r="181" spans="1:33">
      <c r="B181" s="43">
        <v>202112</v>
      </c>
      <c r="C181" s="4">
        <v>44551</v>
      </c>
      <c r="D181" s="1">
        <v>372.94372199999998</v>
      </c>
      <c r="E181" s="1">
        <v>455</v>
      </c>
      <c r="F181">
        <v>446.29</v>
      </c>
      <c r="G181" s="105">
        <v>63.66</v>
      </c>
      <c r="H181" s="322">
        <f t="shared" si="149"/>
        <v>-2.98</v>
      </c>
      <c r="I181" s="322">
        <f t="shared" si="149"/>
        <v>-2.98</v>
      </c>
      <c r="J181" s="125">
        <f t="shared" si="150"/>
        <v>60.68</v>
      </c>
      <c r="K181" s="125">
        <f t="shared" si="151"/>
        <v>-3.129</v>
      </c>
      <c r="L181" s="125">
        <f t="shared" si="152"/>
        <v>60.530999999999999</v>
      </c>
      <c r="M181" s="125">
        <f t="shared" si="153"/>
        <v>397.70696452036793</v>
      </c>
      <c r="N181" s="125"/>
      <c r="O181" s="125"/>
      <c r="P181" s="125"/>
      <c r="Q181" s="125"/>
      <c r="R181" s="125"/>
      <c r="S181" s="125"/>
      <c r="T181" s="125">
        <f t="shared" si="154"/>
        <v>398.68593955321944</v>
      </c>
      <c r="U181" s="1">
        <v>379.53451899999999</v>
      </c>
      <c r="V181" s="1">
        <v>801.16150200000004</v>
      </c>
      <c r="W181" s="125">
        <f t="shared" si="155"/>
        <v>410.76020642662286</v>
      </c>
      <c r="X181" s="1">
        <v>383.22094871999997</v>
      </c>
      <c r="Y181" s="1">
        <v>346.11945600000001</v>
      </c>
      <c r="Z181" s="125">
        <f t="shared" si="156"/>
        <v>418.26544021024961</v>
      </c>
      <c r="AA181">
        <v>71.12</v>
      </c>
      <c r="AB181" s="1">
        <f t="shared" si="157"/>
        <v>540.51200000000006</v>
      </c>
      <c r="AC181" s="1">
        <f t="shared" si="158"/>
        <v>596.6</v>
      </c>
      <c r="AD181" s="125">
        <f t="shared" si="159"/>
        <v>446.52825229960581</v>
      </c>
      <c r="AE181" s="326">
        <v>432</v>
      </c>
      <c r="AF181" s="326">
        <v>430</v>
      </c>
      <c r="AG181" s="326">
        <v>456</v>
      </c>
    </row>
    <row r="182" spans="1:33">
      <c r="B182" s="43">
        <v>202112</v>
      </c>
      <c r="C182" s="4">
        <v>44550</v>
      </c>
      <c r="D182" s="1">
        <v>372.94372199999998</v>
      </c>
      <c r="E182" s="1">
        <v>444</v>
      </c>
      <c r="F182">
        <v>434.29</v>
      </c>
      <c r="G182" s="105">
        <v>61.64</v>
      </c>
      <c r="H182" s="322">
        <f t="shared" si="149"/>
        <v>-2.98</v>
      </c>
      <c r="I182" s="322">
        <f t="shared" si="149"/>
        <v>-2.98</v>
      </c>
      <c r="J182" s="125">
        <f t="shared" si="150"/>
        <v>58.660000000000004</v>
      </c>
      <c r="K182" s="125">
        <f t="shared" si="151"/>
        <v>-3.129</v>
      </c>
      <c r="L182" s="125">
        <f t="shared" si="152"/>
        <v>58.511000000000003</v>
      </c>
      <c r="M182" s="125">
        <f t="shared" si="153"/>
        <v>384.43495400788436</v>
      </c>
      <c r="N182" s="125"/>
      <c r="O182" s="125"/>
      <c r="P182" s="125"/>
      <c r="Q182" s="125"/>
      <c r="R182" s="125"/>
      <c r="S182" s="125"/>
      <c r="T182" s="125">
        <f t="shared" si="154"/>
        <v>385.41392904073587</v>
      </c>
      <c r="U182" s="1">
        <v>384.88368100000002</v>
      </c>
      <c r="V182" s="1">
        <v>801.16150200000004</v>
      </c>
      <c r="W182" s="125">
        <f t="shared" si="155"/>
        <v>397.88635622951381</v>
      </c>
      <c r="X182" s="1">
        <v>383.22094871999997</v>
      </c>
      <c r="Y182" s="1">
        <v>346.11945600000001</v>
      </c>
      <c r="Z182" s="125">
        <f t="shared" si="156"/>
        <v>404.99342969776609</v>
      </c>
      <c r="AA182">
        <v>68.61</v>
      </c>
      <c r="AB182" s="1">
        <f t="shared" si="157"/>
        <v>521.43599999999992</v>
      </c>
      <c r="AC182" s="1">
        <f t="shared" si="158"/>
        <v>583.29999999999995</v>
      </c>
      <c r="AD182" s="125">
        <f t="shared" si="159"/>
        <v>431.66360052562419</v>
      </c>
      <c r="AE182" s="326">
        <v>420</v>
      </c>
      <c r="AF182" s="326">
        <v>419</v>
      </c>
      <c r="AG182" s="326">
        <v>452</v>
      </c>
    </row>
    <row r="183" spans="1:33">
      <c r="B183" s="43">
        <v>202112</v>
      </c>
      <c r="C183" s="4">
        <v>44547</v>
      </c>
      <c r="D183" s="1">
        <v>372.94372199999998</v>
      </c>
      <c r="E183" s="1">
        <v>445</v>
      </c>
      <c r="F183">
        <v>450.29</v>
      </c>
      <c r="G183" s="105">
        <v>63.1</v>
      </c>
      <c r="H183" s="322">
        <f t="shared" si="149"/>
        <v>-2.98</v>
      </c>
      <c r="I183" s="322">
        <f t="shared" si="149"/>
        <v>-2.98</v>
      </c>
      <c r="J183" s="125">
        <f t="shared" si="150"/>
        <v>60.120000000000005</v>
      </c>
      <c r="K183" s="125">
        <f t="shared" si="151"/>
        <v>-3.129</v>
      </c>
      <c r="L183" s="125">
        <f t="shared" si="152"/>
        <v>59.971000000000004</v>
      </c>
      <c r="M183" s="125">
        <f t="shared" si="153"/>
        <v>394.0275952693824</v>
      </c>
      <c r="N183" s="125"/>
      <c r="O183" s="125"/>
      <c r="P183" s="125"/>
      <c r="Q183" s="125"/>
      <c r="R183" s="125"/>
      <c r="S183" s="125"/>
      <c r="T183" s="125">
        <f t="shared" si="154"/>
        <v>395.00657030223391</v>
      </c>
      <c r="U183" s="1">
        <v>379.53451899999999</v>
      </c>
      <c r="V183" s="1">
        <v>801.16150200000004</v>
      </c>
      <c r="W183" s="125">
        <f t="shared" si="155"/>
        <v>407.19121825316688</v>
      </c>
      <c r="X183" s="1">
        <v>383.22094871999997</v>
      </c>
      <c r="Y183" s="1">
        <v>346.11945600000001</v>
      </c>
      <c r="Z183" s="125">
        <f t="shared" si="156"/>
        <v>414.58607095926413</v>
      </c>
      <c r="AA183">
        <v>70.72</v>
      </c>
      <c r="AB183" s="1">
        <f t="shared" si="157"/>
        <v>537.47199999999998</v>
      </c>
      <c r="AC183" s="1">
        <f t="shared" si="158"/>
        <v>577.14400000000001</v>
      </c>
      <c r="AD183" s="125">
        <f t="shared" si="159"/>
        <v>442.40735873850201</v>
      </c>
      <c r="AE183" s="326">
        <v>436</v>
      </c>
      <c r="AF183" s="326">
        <v>420</v>
      </c>
      <c r="AG183" s="326">
        <v>467</v>
      </c>
    </row>
    <row r="184" spans="1:33">
      <c r="A184" s="127"/>
      <c r="B184" s="43">
        <v>202112</v>
      </c>
      <c r="C184" s="4">
        <v>44546</v>
      </c>
      <c r="D184" s="1">
        <v>372.94372199999998</v>
      </c>
      <c r="E184" s="1">
        <v>426</v>
      </c>
      <c r="F184">
        <v>457.29</v>
      </c>
      <c r="G184" s="105">
        <v>64.59</v>
      </c>
      <c r="H184" s="322">
        <f t="shared" si="149"/>
        <v>-2.98</v>
      </c>
      <c r="I184" s="322">
        <f t="shared" si="149"/>
        <v>-2.98</v>
      </c>
      <c r="J184" s="125">
        <f t="shared" si="150"/>
        <v>61.610000000000007</v>
      </c>
      <c r="K184" s="125">
        <f t="shared" si="151"/>
        <v>-3.129</v>
      </c>
      <c r="L184" s="125">
        <f t="shared" si="152"/>
        <v>61.461000000000006</v>
      </c>
      <c r="M184" s="125">
        <f t="shared" si="153"/>
        <v>403.81734559789754</v>
      </c>
      <c r="N184" s="125"/>
      <c r="O184" s="125"/>
      <c r="P184" s="125"/>
      <c r="Q184" s="125"/>
      <c r="R184" s="125"/>
      <c r="S184" s="125"/>
      <c r="T184" s="125">
        <f t="shared" si="154"/>
        <v>404.79632063074905</v>
      </c>
      <c r="U184" s="1">
        <v>384.88368100000002</v>
      </c>
      <c r="V184" s="1">
        <v>801.16150200000004</v>
      </c>
      <c r="W184" s="125">
        <f t="shared" si="155"/>
        <v>416.6872760718266</v>
      </c>
      <c r="X184" s="1">
        <v>383.22094871999997</v>
      </c>
      <c r="Y184" s="1">
        <v>346.11945600000001</v>
      </c>
      <c r="Z184" s="125">
        <f t="shared" si="156"/>
        <v>424.37582128777922</v>
      </c>
      <c r="AA184">
        <v>72.38</v>
      </c>
      <c r="AB184" s="1">
        <f t="shared" si="157"/>
        <v>550.08799999999997</v>
      </c>
      <c r="AC184" s="1">
        <f t="shared" si="158"/>
        <v>595.91599999999994</v>
      </c>
      <c r="AD184" s="125">
        <f t="shared" si="159"/>
        <v>453.371879106439</v>
      </c>
      <c r="AE184" s="326">
        <v>443</v>
      </c>
      <c r="AF184" s="326">
        <v>401</v>
      </c>
      <c r="AG184" s="326">
        <v>468</v>
      </c>
    </row>
    <row r="185" spans="1:33">
      <c r="A185" s="127"/>
      <c r="B185" s="43">
        <v>202112</v>
      </c>
      <c r="C185" s="4">
        <v>44545</v>
      </c>
      <c r="D185" s="1">
        <v>372.94372199999998</v>
      </c>
      <c r="E185" s="1">
        <v>423</v>
      </c>
      <c r="F185">
        <v>441.29</v>
      </c>
      <c r="G185" s="105">
        <v>63.5</v>
      </c>
      <c r="H185" s="322">
        <f t="shared" si="149"/>
        <v>-2.98</v>
      </c>
      <c r="I185" s="322">
        <f t="shared" si="149"/>
        <v>-2.98</v>
      </c>
      <c r="J185" s="125">
        <f t="shared" si="150"/>
        <v>60.52</v>
      </c>
      <c r="K185" s="125">
        <f t="shared" si="151"/>
        <v>-3.129</v>
      </c>
      <c r="L185" s="125">
        <f t="shared" si="152"/>
        <v>60.371000000000002</v>
      </c>
      <c r="M185" s="125">
        <f t="shared" si="153"/>
        <v>396.65571616294352</v>
      </c>
      <c r="N185" s="125"/>
      <c r="O185" s="125"/>
      <c r="P185" s="125"/>
      <c r="Q185" s="125"/>
      <c r="R185" s="125"/>
      <c r="S185" s="125"/>
      <c r="T185" s="125">
        <f t="shared" si="154"/>
        <v>397.63469119579503</v>
      </c>
      <c r="U185" s="1">
        <v>379.53451899999999</v>
      </c>
      <c r="V185" s="1">
        <v>801.16150200000004</v>
      </c>
      <c r="W185" s="125">
        <f t="shared" si="155"/>
        <v>409.74049551992118</v>
      </c>
      <c r="X185" s="1">
        <v>383.22094871999997</v>
      </c>
      <c r="Y185" s="1">
        <v>346.11945600000001</v>
      </c>
      <c r="Z185" s="125">
        <f t="shared" si="156"/>
        <v>417.21419185282519</v>
      </c>
      <c r="AA185">
        <v>70.87</v>
      </c>
      <c r="AB185" s="1">
        <f t="shared" si="157"/>
        <v>538.61199999999997</v>
      </c>
      <c r="AC185" s="1">
        <f t="shared" si="158"/>
        <v>595.53599999999994</v>
      </c>
      <c r="AD185" s="125">
        <f t="shared" si="159"/>
        <v>445.35085413929045</v>
      </c>
      <c r="AE185" s="326">
        <v>427</v>
      </c>
      <c r="AF185" s="326">
        <v>398</v>
      </c>
      <c r="AG185" s="326">
        <v>465</v>
      </c>
    </row>
    <row r="186" spans="1:33">
      <c r="A186" s="127"/>
      <c r="B186" s="43">
        <v>202112</v>
      </c>
      <c r="C186" s="4">
        <v>44544</v>
      </c>
      <c r="D186" s="1">
        <v>368.81525599999998</v>
      </c>
      <c r="E186" s="1">
        <v>422</v>
      </c>
      <c r="F186">
        <v>444.29</v>
      </c>
      <c r="G186" s="105">
        <v>62.65</v>
      </c>
      <c r="H186" s="322">
        <f t="shared" ref="H186:I194" si="160">-2.98+$C$92</f>
        <v>-2.98</v>
      </c>
      <c r="I186" s="322">
        <f t="shared" si="160"/>
        <v>-2.98</v>
      </c>
      <c r="J186" s="125">
        <f t="shared" ref="J186:J194" si="161">+G186+H186</f>
        <v>59.67</v>
      </c>
      <c r="K186" s="125">
        <f t="shared" ref="K186:K194" si="162">+H186*1.05</f>
        <v>-3.129</v>
      </c>
      <c r="L186" s="125">
        <f t="shared" ref="L186:L194" si="163">+G186+K186</f>
        <v>59.521000000000001</v>
      </c>
      <c r="M186" s="125">
        <f t="shared" ref="M186:M194" si="164">+L186*$F$2</f>
        <v>391.07095926412615</v>
      </c>
      <c r="N186" s="125"/>
      <c r="O186" s="125"/>
      <c r="P186" s="125"/>
      <c r="Q186" s="125"/>
      <c r="R186" s="125"/>
      <c r="S186" s="125"/>
      <c r="T186" s="125">
        <f t="shared" ref="T186:T194" si="165">+J186*$F$2</f>
        <v>392.04993429697765</v>
      </c>
      <c r="U186" s="1">
        <v>384.88368100000002</v>
      </c>
      <c r="V186" s="1">
        <v>801.16150200000004</v>
      </c>
      <c r="W186" s="125">
        <f t="shared" ref="W186:W194" si="166">+T186*0.97+V186*0.03</f>
        <v>404.32328132806833</v>
      </c>
      <c r="X186" s="1">
        <v>379.19084590399996</v>
      </c>
      <c r="Y186" s="1">
        <v>346.11945600000001</v>
      </c>
      <c r="Z186" s="125">
        <f t="shared" ref="Z186:Z194" si="167">+G186*$F$2</f>
        <v>411.62943495400788</v>
      </c>
      <c r="AA186">
        <v>70.73</v>
      </c>
      <c r="AB186" s="1">
        <f t="shared" ref="AB186:AB194" si="168">AA186*$AB$91</f>
        <v>537.548</v>
      </c>
      <c r="AC186" s="1">
        <f t="shared" ref="AC186:AC194" si="169">AB204</f>
        <v>613.77599999999995</v>
      </c>
      <c r="AD186" s="125">
        <f t="shared" ref="AD186:AD194" si="170">T186*1.12</f>
        <v>439.09592641261503</v>
      </c>
      <c r="AE186" s="326">
        <v>430</v>
      </c>
      <c r="AF186" s="326">
        <v>397</v>
      </c>
      <c r="AG186" s="326">
        <v>466</v>
      </c>
    </row>
    <row r="187" spans="1:33">
      <c r="A187" s="127"/>
      <c r="B187" s="43">
        <v>202112</v>
      </c>
      <c r="C187" s="4">
        <v>44543</v>
      </c>
      <c r="D187" s="1">
        <v>368.81525599999998</v>
      </c>
      <c r="E187" s="1">
        <v>424</v>
      </c>
      <c r="F187">
        <v>445.29</v>
      </c>
      <c r="G187" s="105">
        <v>62.41</v>
      </c>
      <c r="H187" s="322">
        <f t="shared" si="160"/>
        <v>-2.98</v>
      </c>
      <c r="I187" s="322">
        <f t="shared" si="160"/>
        <v>-2.98</v>
      </c>
      <c r="J187" s="125">
        <f t="shared" si="161"/>
        <v>59.43</v>
      </c>
      <c r="K187" s="125">
        <f t="shared" si="162"/>
        <v>-3.129</v>
      </c>
      <c r="L187" s="125">
        <f t="shared" si="163"/>
        <v>59.280999999999999</v>
      </c>
      <c r="M187" s="125">
        <f t="shared" si="164"/>
        <v>389.49408672798944</v>
      </c>
      <c r="N187" s="125"/>
      <c r="O187" s="125"/>
      <c r="P187" s="125"/>
      <c r="Q187" s="125"/>
      <c r="R187" s="125"/>
      <c r="S187" s="125"/>
      <c r="T187" s="125">
        <f t="shared" si="165"/>
        <v>390.47306176084101</v>
      </c>
      <c r="U187" s="1">
        <v>385.58984100000004</v>
      </c>
      <c r="V187" s="1">
        <v>801.16150200000004</v>
      </c>
      <c r="W187" s="125">
        <f t="shared" si="166"/>
        <v>402.79371496801576</v>
      </c>
      <c r="X187" s="1">
        <v>379.19084590399996</v>
      </c>
      <c r="Y187" s="1">
        <v>346.11945600000001</v>
      </c>
      <c r="Z187" s="125">
        <f t="shared" si="167"/>
        <v>410.05256241787117</v>
      </c>
      <c r="AA187">
        <v>71.290000000000006</v>
      </c>
      <c r="AB187" s="1">
        <f t="shared" si="168"/>
        <v>541.80399999999997</v>
      </c>
      <c r="AC187" s="1">
        <f t="shared" si="169"/>
        <v>614.68799999999999</v>
      </c>
      <c r="AD187" s="125">
        <f t="shared" si="170"/>
        <v>437.32982917214196</v>
      </c>
      <c r="AE187" s="326">
        <v>431</v>
      </c>
      <c r="AF187" s="326">
        <v>399</v>
      </c>
      <c r="AG187" s="326">
        <v>469</v>
      </c>
    </row>
    <row r="188" spans="1:33">
      <c r="A188" s="127"/>
      <c r="B188" s="43">
        <v>202112</v>
      </c>
      <c r="C188" s="4">
        <v>44540</v>
      </c>
      <c r="D188" s="1">
        <v>368.81525599999998</v>
      </c>
      <c r="E188" s="1">
        <v>426</v>
      </c>
      <c r="F188">
        <v>444.29</v>
      </c>
      <c r="G188" s="105">
        <v>62.86</v>
      </c>
      <c r="H188" s="322">
        <f t="shared" si="160"/>
        <v>-2.98</v>
      </c>
      <c r="I188" s="322">
        <f t="shared" si="160"/>
        <v>-2.98</v>
      </c>
      <c r="J188" s="125">
        <f t="shared" si="161"/>
        <v>59.88</v>
      </c>
      <c r="K188" s="125">
        <f t="shared" si="162"/>
        <v>-3.129</v>
      </c>
      <c r="L188" s="125">
        <f t="shared" si="163"/>
        <v>59.731000000000002</v>
      </c>
      <c r="M188" s="125">
        <f t="shared" si="164"/>
        <v>392.4507227332457</v>
      </c>
      <c r="N188" s="125"/>
      <c r="O188" s="125"/>
      <c r="P188" s="125"/>
      <c r="Q188" s="125"/>
      <c r="R188" s="125"/>
      <c r="S188" s="125"/>
      <c r="T188" s="125">
        <f t="shared" si="165"/>
        <v>393.42969776609726</v>
      </c>
      <c r="U188" s="1">
        <v>384.88368100000002</v>
      </c>
      <c r="V188" s="1">
        <v>801.16150200000004</v>
      </c>
      <c r="W188" s="125">
        <f t="shared" si="166"/>
        <v>405.66165189311437</v>
      </c>
      <c r="X188" s="1">
        <v>379.19084590399996</v>
      </c>
      <c r="Y188" s="1">
        <v>346.11945600000001</v>
      </c>
      <c r="Z188" s="125">
        <f t="shared" si="167"/>
        <v>413.00919842312743</v>
      </c>
      <c r="AA188">
        <v>71.67</v>
      </c>
      <c r="AB188" s="1">
        <f t="shared" si="168"/>
        <v>544.69200000000001</v>
      </c>
      <c r="AC188" s="1">
        <f t="shared" si="169"/>
        <v>614.00400000000002</v>
      </c>
      <c r="AD188" s="125">
        <f t="shared" si="170"/>
        <v>440.641261498029</v>
      </c>
      <c r="AE188" s="326">
        <v>430</v>
      </c>
      <c r="AF188" s="326">
        <v>401</v>
      </c>
      <c r="AG188" s="326">
        <v>468</v>
      </c>
    </row>
    <row r="189" spans="1:33">
      <c r="A189" s="127"/>
      <c r="B189" s="43">
        <v>202112</v>
      </c>
      <c r="C189" s="4">
        <v>44539</v>
      </c>
      <c r="D189" s="1">
        <v>368.81525599999998</v>
      </c>
      <c r="E189" s="1">
        <v>424</v>
      </c>
      <c r="F189">
        <v>448.29</v>
      </c>
      <c r="G189" s="105">
        <v>61.86</v>
      </c>
      <c r="H189" s="322">
        <f t="shared" si="160"/>
        <v>-2.98</v>
      </c>
      <c r="I189" s="322">
        <f t="shared" si="160"/>
        <v>-2.98</v>
      </c>
      <c r="J189" s="125">
        <f t="shared" si="161"/>
        <v>58.88</v>
      </c>
      <c r="K189" s="125">
        <f t="shared" si="162"/>
        <v>-3.129</v>
      </c>
      <c r="L189" s="125">
        <f t="shared" si="163"/>
        <v>58.731000000000002</v>
      </c>
      <c r="M189" s="125">
        <f t="shared" si="164"/>
        <v>385.88042049934296</v>
      </c>
      <c r="N189" s="125"/>
      <c r="O189" s="125"/>
      <c r="P189" s="125"/>
      <c r="Q189" s="125"/>
      <c r="R189" s="125"/>
      <c r="S189" s="125"/>
      <c r="T189" s="125">
        <f t="shared" si="165"/>
        <v>386.85939553219447</v>
      </c>
      <c r="U189" s="1">
        <v>385.58984100000004</v>
      </c>
      <c r="V189" s="1">
        <v>801.16150200000004</v>
      </c>
      <c r="W189" s="125">
        <f t="shared" si="166"/>
        <v>399.28845872622861</v>
      </c>
      <c r="X189" s="1">
        <v>379.19084590399996</v>
      </c>
      <c r="Y189" s="1">
        <v>346.11945600000001</v>
      </c>
      <c r="Z189" s="125">
        <f t="shared" si="167"/>
        <v>406.43889618922469</v>
      </c>
      <c r="AA189">
        <v>70.94</v>
      </c>
      <c r="AB189" s="1">
        <f t="shared" si="168"/>
        <v>539.14400000000001</v>
      </c>
      <c r="AC189" s="1">
        <f t="shared" si="169"/>
        <v>615.37199999999996</v>
      </c>
      <c r="AD189" s="125">
        <f t="shared" si="170"/>
        <v>433.28252299605782</v>
      </c>
      <c r="AE189" s="326">
        <v>434</v>
      </c>
      <c r="AF189" s="326">
        <v>399</v>
      </c>
      <c r="AG189" s="326">
        <v>470</v>
      </c>
    </row>
    <row r="190" spans="1:33">
      <c r="A190" s="127"/>
      <c r="B190" s="43">
        <v>202112</v>
      </c>
      <c r="C190" s="4">
        <v>44538</v>
      </c>
      <c r="D190" s="1">
        <v>368.81525599999998</v>
      </c>
      <c r="E190" s="1">
        <v>425</v>
      </c>
      <c r="F190">
        <v>453.29</v>
      </c>
      <c r="G190" s="105">
        <v>63</v>
      </c>
      <c r="H190" s="322">
        <f t="shared" si="160"/>
        <v>-2.98</v>
      </c>
      <c r="I190" s="322">
        <f t="shared" si="160"/>
        <v>-2.98</v>
      </c>
      <c r="J190" s="125">
        <f t="shared" si="161"/>
        <v>60.02</v>
      </c>
      <c r="K190" s="125">
        <f t="shared" si="162"/>
        <v>-3.129</v>
      </c>
      <c r="L190" s="125">
        <f t="shared" si="163"/>
        <v>59.871000000000002</v>
      </c>
      <c r="M190" s="125">
        <f t="shared" si="164"/>
        <v>393.37056504599212</v>
      </c>
      <c r="N190" s="125"/>
      <c r="O190" s="125"/>
      <c r="P190" s="125"/>
      <c r="Q190" s="125"/>
      <c r="R190" s="125"/>
      <c r="S190" s="125"/>
      <c r="T190" s="125">
        <f t="shared" si="165"/>
        <v>394.34954007884363</v>
      </c>
      <c r="U190" s="1">
        <v>384.88368100000002</v>
      </c>
      <c r="V190" s="1">
        <v>852.39482599999997</v>
      </c>
      <c r="W190" s="125">
        <f t="shared" si="166"/>
        <v>408.09089865647832</v>
      </c>
      <c r="X190" s="1">
        <v>380.42116567999994</v>
      </c>
      <c r="Y190" s="1">
        <v>346.11945600000001</v>
      </c>
      <c r="Z190" s="125">
        <f t="shared" si="167"/>
        <v>413.92904073587385</v>
      </c>
      <c r="AA190">
        <v>72.36</v>
      </c>
      <c r="AB190" s="1">
        <f t="shared" si="168"/>
        <v>549.93599999999992</v>
      </c>
      <c r="AC190" s="1">
        <f t="shared" si="169"/>
        <v>618.18399999999997</v>
      </c>
      <c r="AD190" s="125">
        <f t="shared" si="170"/>
        <v>441.67148488830492</v>
      </c>
      <c r="AE190" s="326">
        <v>439</v>
      </c>
      <c r="AF190" s="326">
        <v>400</v>
      </c>
      <c r="AG190" s="326">
        <v>469</v>
      </c>
    </row>
    <row r="191" spans="1:33">
      <c r="A191" s="127"/>
      <c r="B191" s="43">
        <v>202112</v>
      </c>
      <c r="C191" s="4">
        <v>44537</v>
      </c>
      <c r="D191" s="1">
        <v>403.48597599999999</v>
      </c>
      <c r="E191" s="1">
        <v>445</v>
      </c>
      <c r="F191">
        <v>454.29</v>
      </c>
      <c r="G191" s="105">
        <v>61.9</v>
      </c>
      <c r="H191" s="322">
        <f t="shared" si="160"/>
        <v>-2.98</v>
      </c>
      <c r="I191" s="322">
        <f t="shared" si="160"/>
        <v>-2.98</v>
      </c>
      <c r="J191" s="125">
        <f t="shared" si="161"/>
        <v>58.92</v>
      </c>
      <c r="K191" s="125">
        <f t="shared" si="162"/>
        <v>-3.129</v>
      </c>
      <c r="L191" s="125">
        <f t="shared" si="163"/>
        <v>58.771000000000001</v>
      </c>
      <c r="M191" s="125">
        <f t="shared" si="164"/>
        <v>386.14323258869905</v>
      </c>
      <c r="N191" s="125"/>
      <c r="O191" s="125"/>
      <c r="P191" s="125"/>
      <c r="Q191" s="125"/>
      <c r="R191" s="125"/>
      <c r="S191" s="125"/>
      <c r="T191" s="125">
        <f t="shared" si="165"/>
        <v>387.12220762155056</v>
      </c>
      <c r="U191" s="1">
        <v>385.58984100000004</v>
      </c>
      <c r="V191" s="1">
        <v>852.39482599999997</v>
      </c>
      <c r="W191" s="125">
        <f t="shared" si="166"/>
        <v>401.08038617290401</v>
      </c>
      <c r="X191" s="1">
        <v>414.25978839999993</v>
      </c>
      <c r="Y191" s="1">
        <v>346.11945600000001</v>
      </c>
      <c r="Z191" s="125">
        <f t="shared" si="167"/>
        <v>406.70170827858078</v>
      </c>
      <c r="AA191">
        <v>72.05</v>
      </c>
      <c r="AB191" s="1">
        <f t="shared" si="168"/>
        <v>547.57999999999993</v>
      </c>
      <c r="AC191" s="1">
        <f t="shared" si="169"/>
        <v>639.54</v>
      </c>
      <c r="AD191" s="125">
        <f t="shared" si="170"/>
        <v>433.57687253613665</v>
      </c>
      <c r="AE191" s="326">
        <v>440</v>
      </c>
      <c r="AF191" s="326">
        <v>420</v>
      </c>
      <c r="AG191" s="326">
        <v>466</v>
      </c>
    </row>
    <row r="192" spans="1:33">
      <c r="A192" s="127"/>
      <c r="B192" s="43">
        <v>202112</v>
      </c>
      <c r="C192" s="4">
        <v>44536</v>
      </c>
      <c r="D192" s="1">
        <v>403.48597599999999</v>
      </c>
      <c r="E192" s="1">
        <v>435</v>
      </c>
      <c r="F192">
        <v>429.29</v>
      </c>
      <c r="G192" s="105">
        <v>60.05</v>
      </c>
      <c r="H192" s="322">
        <f t="shared" si="160"/>
        <v>-2.98</v>
      </c>
      <c r="I192" s="322">
        <f t="shared" si="160"/>
        <v>-2.98</v>
      </c>
      <c r="J192" s="125">
        <f t="shared" si="161"/>
        <v>57.07</v>
      </c>
      <c r="K192" s="125">
        <f t="shared" si="162"/>
        <v>-3.129</v>
      </c>
      <c r="L192" s="125">
        <f t="shared" si="163"/>
        <v>56.920999999999999</v>
      </c>
      <c r="M192" s="125">
        <f t="shared" si="164"/>
        <v>373.98817345597894</v>
      </c>
      <c r="N192" s="125"/>
      <c r="O192" s="125"/>
      <c r="P192" s="125"/>
      <c r="Q192" s="125"/>
      <c r="R192" s="125"/>
      <c r="S192" s="125"/>
      <c r="T192" s="125">
        <f t="shared" si="165"/>
        <v>374.96714848883045</v>
      </c>
      <c r="U192" s="1">
        <v>420.26229700000005</v>
      </c>
      <c r="V192" s="1">
        <v>852.39482599999997</v>
      </c>
      <c r="W192" s="125">
        <f t="shared" si="166"/>
        <v>389.28997881416552</v>
      </c>
      <c r="X192" s="1">
        <v>414.25978839999993</v>
      </c>
      <c r="Y192" s="1">
        <v>346.11945600000001</v>
      </c>
      <c r="Z192" s="125">
        <f t="shared" si="167"/>
        <v>394.54664914586067</v>
      </c>
      <c r="AA192">
        <v>69.489999999999995</v>
      </c>
      <c r="AB192" s="1">
        <f t="shared" si="168"/>
        <v>528.12399999999991</v>
      </c>
      <c r="AC192" s="1">
        <f t="shared" si="169"/>
        <v>622.66800000000001</v>
      </c>
      <c r="AD192" s="125">
        <f t="shared" si="170"/>
        <v>419.96320630749017</v>
      </c>
      <c r="AE192" s="326">
        <v>415</v>
      </c>
      <c r="AF192" s="326">
        <v>410</v>
      </c>
      <c r="AG192" s="326">
        <v>456</v>
      </c>
    </row>
    <row r="193" spans="1:33">
      <c r="A193" s="127"/>
      <c r="B193" s="43">
        <v>202112</v>
      </c>
      <c r="C193" s="4">
        <v>44533</v>
      </c>
      <c r="D193" s="1">
        <v>403.48597599999999</v>
      </c>
      <c r="E193" s="1">
        <v>450</v>
      </c>
      <c r="F193">
        <v>439.29</v>
      </c>
      <c r="G193" s="105">
        <v>56.85</v>
      </c>
      <c r="H193" s="322">
        <f t="shared" si="160"/>
        <v>-2.98</v>
      </c>
      <c r="I193" s="322">
        <f t="shared" si="160"/>
        <v>-2.98</v>
      </c>
      <c r="J193" s="125">
        <f t="shared" si="161"/>
        <v>53.870000000000005</v>
      </c>
      <c r="K193" s="125">
        <f t="shared" si="162"/>
        <v>-3.129</v>
      </c>
      <c r="L193" s="125">
        <f t="shared" si="163"/>
        <v>53.721000000000004</v>
      </c>
      <c r="M193" s="125">
        <f t="shared" si="164"/>
        <v>352.96320630749017</v>
      </c>
      <c r="N193" s="125"/>
      <c r="O193" s="125"/>
      <c r="P193" s="125"/>
      <c r="Q193" s="125"/>
      <c r="R193" s="125"/>
      <c r="S193" s="125"/>
      <c r="T193" s="125">
        <f t="shared" si="165"/>
        <v>353.94218134034168</v>
      </c>
      <c r="U193" s="1">
        <v>385.58984100000004</v>
      </c>
      <c r="V193" s="1">
        <v>852.39482599999997</v>
      </c>
      <c r="W193" s="125">
        <f t="shared" si="166"/>
        <v>368.89576068013139</v>
      </c>
      <c r="X193" s="1">
        <v>414.25978839999993</v>
      </c>
      <c r="Y193" s="1">
        <v>346.11945600000001</v>
      </c>
      <c r="Z193" s="125">
        <f t="shared" si="167"/>
        <v>373.5216819973719</v>
      </c>
      <c r="AA193">
        <v>66.260000000000005</v>
      </c>
      <c r="AB193" s="1">
        <f t="shared" si="168"/>
        <v>503.57600000000002</v>
      </c>
      <c r="AC193" s="1">
        <f t="shared" si="169"/>
        <v>617.65199999999993</v>
      </c>
      <c r="AD193" s="125">
        <f t="shared" si="170"/>
        <v>396.41524310118274</v>
      </c>
      <c r="AE193" s="326">
        <v>425</v>
      </c>
      <c r="AF193" s="326">
        <v>425</v>
      </c>
      <c r="AG193" s="326">
        <v>455</v>
      </c>
    </row>
    <row r="194" spans="1:33">
      <c r="A194" s="127"/>
      <c r="B194" s="43">
        <v>202112</v>
      </c>
      <c r="C194" s="4">
        <v>44532</v>
      </c>
      <c r="D194" s="1">
        <v>403.48597599999999</v>
      </c>
      <c r="E194" s="1">
        <v>451</v>
      </c>
      <c r="F194">
        <v>435.29</v>
      </c>
      <c r="G194" s="105">
        <v>56.86</v>
      </c>
      <c r="H194" s="322">
        <f t="shared" si="160"/>
        <v>-2.98</v>
      </c>
      <c r="I194" s="322">
        <f t="shared" si="160"/>
        <v>-2.98</v>
      </c>
      <c r="J194" s="125">
        <f t="shared" si="161"/>
        <v>53.88</v>
      </c>
      <c r="K194" s="125">
        <f t="shared" si="162"/>
        <v>-3.129</v>
      </c>
      <c r="L194" s="125">
        <f t="shared" si="163"/>
        <v>53.731000000000002</v>
      </c>
      <c r="M194" s="125">
        <f t="shared" si="164"/>
        <v>353.02890932982916</v>
      </c>
      <c r="N194" s="125"/>
      <c r="O194" s="125"/>
      <c r="P194" s="125"/>
      <c r="Q194" s="125"/>
      <c r="R194" s="125"/>
      <c r="S194" s="125"/>
      <c r="T194" s="125">
        <f t="shared" si="165"/>
        <v>354.00788436268067</v>
      </c>
      <c r="U194" s="1">
        <v>420.26229700000005</v>
      </c>
      <c r="V194" s="1">
        <v>852.39482599999997</v>
      </c>
      <c r="W194" s="125">
        <f t="shared" si="166"/>
        <v>368.95949261180021</v>
      </c>
      <c r="X194" s="1">
        <v>414.25978839999993</v>
      </c>
      <c r="Y194" s="1">
        <v>346.11945600000001</v>
      </c>
      <c r="Z194" s="125">
        <f t="shared" si="167"/>
        <v>373.58738501971089</v>
      </c>
      <c r="AA194">
        <v>66.5</v>
      </c>
      <c r="AB194" s="1">
        <f t="shared" si="168"/>
        <v>505.4</v>
      </c>
      <c r="AC194" s="1">
        <f t="shared" si="169"/>
        <v>598.95600000000002</v>
      </c>
      <c r="AD194" s="125">
        <f t="shared" si="170"/>
        <v>396.4888304862024</v>
      </c>
      <c r="AE194" s="326">
        <v>421</v>
      </c>
      <c r="AF194" s="326">
        <v>426</v>
      </c>
      <c r="AG194" s="326">
        <v>453</v>
      </c>
    </row>
    <row r="195" spans="1:33">
      <c r="A195" s="43"/>
      <c r="B195" s="43">
        <v>202112</v>
      </c>
      <c r="C195" s="4">
        <v>44531</v>
      </c>
      <c r="D195" s="1">
        <v>403.48597599999999</v>
      </c>
      <c r="E195" s="1">
        <v>462</v>
      </c>
      <c r="F195" s="1">
        <v>434.29</v>
      </c>
      <c r="G195" s="105">
        <v>56.3</v>
      </c>
      <c r="H195" s="322">
        <f t="shared" ref="H195:I200" si="171">-2.98+$C$92</f>
        <v>-2.98</v>
      </c>
      <c r="I195" s="322">
        <f t="shared" si="171"/>
        <v>-2.98</v>
      </c>
      <c r="J195" s="125">
        <f t="shared" ref="J195:J196" si="172">+G195+H195</f>
        <v>53.32</v>
      </c>
      <c r="K195" s="125">
        <f t="shared" ref="K195:K196" si="173">+H195*1.05</f>
        <v>-3.129</v>
      </c>
      <c r="L195" s="125">
        <f t="shared" ref="L195:L196" si="174">+G195+K195</f>
        <v>53.170999999999999</v>
      </c>
      <c r="M195" s="125">
        <f t="shared" ref="M195:M196" si="175">+L195*$F$2</f>
        <v>349.34954007884363</v>
      </c>
      <c r="N195" s="125"/>
      <c r="O195" s="125"/>
      <c r="P195" s="125"/>
      <c r="Q195" s="125"/>
      <c r="R195" s="125"/>
      <c r="S195" s="125"/>
      <c r="T195" s="125">
        <f t="shared" ref="T195:T196" si="176">+J195*$F$2</f>
        <v>350.32851511169514</v>
      </c>
      <c r="U195" s="1">
        <v>385.58984100000004</v>
      </c>
      <c r="V195" s="1">
        <v>852.39482599999997</v>
      </c>
      <c r="W195" s="125">
        <f t="shared" ref="W195:W200" si="177">+T195*0.97+V195*0.03</f>
        <v>365.39050443834429</v>
      </c>
      <c r="X195" s="1">
        <v>414.25978839999993</v>
      </c>
      <c r="Y195" s="1">
        <v>346.11945600000001</v>
      </c>
      <c r="Z195" s="125">
        <f t="shared" ref="Z195:Z252" si="178">+G195*$F$2</f>
        <v>369.90801576872531</v>
      </c>
      <c r="AA195" s="1">
        <v>65.569999999999993</v>
      </c>
      <c r="AB195" s="1">
        <f t="shared" ref="AB195" si="179">AA195*$AB$91</f>
        <v>498.33199999999994</v>
      </c>
      <c r="AC195" s="1">
        <f t="shared" ref="AC195" si="180">AB213</f>
        <v>614.53599999999994</v>
      </c>
      <c r="AD195" s="125">
        <f t="shared" ref="AD195:AD200" si="181">T195*1.12</f>
        <v>392.3679369250986</v>
      </c>
      <c r="AE195" s="326">
        <v>420</v>
      </c>
      <c r="AF195" s="326">
        <v>437</v>
      </c>
      <c r="AG195" s="326">
        <v>454</v>
      </c>
    </row>
    <row r="196" spans="1:33">
      <c r="A196" s="43"/>
      <c r="B196" s="43">
        <v>202111</v>
      </c>
      <c r="C196" s="4">
        <v>44530</v>
      </c>
      <c r="D196" s="1">
        <v>397.88597600000003</v>
      </c>
      <c r="E196" s="1">
        <v>461</v>
      </c>
      <c r="F196" s="1">
        <v>429.29</v>
      </c>
      <c r="G196" s="105">
        <v>56.6</v>
      </c>
      <c r="H196" s="322">
        <f t="shared" si="171"/>
        <v>-2.98</v>
      </c>
      <c r="I196" s="322">
        <f t="shared" si="171"/>
        <v>-2.98</v>
      </c>
      <c r="J196" s="125">
        <f t="shared" si="172"/>
        <v>53.620000000000005</v>
      </c>
      <c r="K196" s="125">
        <f t="shared" si="173"/>
        <v>-3.129</v>
      </c>
      <c r="L196" s="125">
        <f t="shared" si="174"/>
        <v>53.471000000000004</v>
      </c>
      <c r="M196" s="125">
        <f t="shared" si="175"/>
        <v>351.32063074901447</v>
      </c>
      <c r="N196" s="125"/>
      <c r="O196" s="125"/>
      <c r="P196" s="125"/>
      <c r="Q196" s="125"/>
      <c r="R196" s="125"/>
      <c r="S196" s="125"/>
      <c r="T196" s="125">
        <f t="shared" si="176"/>
        <v>352.29960578186598</v>
      </c>
      <c r="U196" s="1">
        <v>420.26229700000005</v>
      </c>
      <c r="V196" s="1">
        <v>852.39482599999997</v>
      </c>
      <c r="W196" s="125">
        <f t="shared" si="177"/>
        <v>367.30246238840999</v>
      </c>
      <c r="X196" s="1">
        <v>408.79418840000005</v>
      </c>
      <c r="Y196" s="1">
        <v>346.11945600000001</v>
      </c>
      <c r="Z196" s="125">
        <f t="shared" si="178"/>
        <v>371.8791064388962</v>
      </c>
      <c r="AA196">
        <v>66.180000000000007</v>
      </c>
      <c r="AB196" s="1">
        <f t="shared" ref="AB196:AB200" si="182">AA196*$AB$91</f>
        <v>502.96800000000002</v>
      </c>
      <c r="AC196" s="1">
        <f t="shared" ref="AC196:AC200" si="183">AB214</f>
        <v>637.71599999999989</v>
      </c>
      <c r="AD196" s="125">
        <f t="shared" si="181"/>
        <v>394.57555847568995</v>
      </c>
      <c r="AE196" s="328">
        <v>415</v>
      </c>
      <c r="AF196" s="328">
        <v>436</v>
      </c>
      <c r="AG196" s="328">
        <v>455</v>
      </c>
    </row>
    <row r="197" spans="1:33">
      <c r="A197" s="43"/>
      <c r="B197" s="43">
        <v>202111</v>
      </c>
      <c r="C197" s="4">
        <v>44529</v>
      </c>
      <c r="D197" s="1">
        <v>397.88597600000003</v>
      </c>
      <c r="E197" s="1">
        <v>481</v>
      </c>
      <c r="F197" s="1">
        <v>434.29</v>
      </c>
      <c r="G197" s="105">
        <v>60.21</v>
      </c>
      <c r="H197" s="322">
        <f t="shared" ref="H197:H200" si="184">-2.98+$C$92</f>
        <v>-2.98</v>
      </c>
      <c r="I197" s="322">
        <f t="shared" si="171"/>
        <v>-2.98</v>
      </c>
      <c r="J197" s="125">
        <f t="shared" ref="J197:J224" si="185">+G197+H197</f>
        <v>57.230000000000004</v>
      </c>
      <c r="K197" s="125">
        <f t="shared" ref="K197:K210" si="186">+H197*1.05</f>
        <v>-3.129</v>
      </c>
      <c r="L197" s="125">
        <f t="shared" ref="L197:L210" si="187">+G197+K197</f>
        <v>57.081000000000003</v>
      </c>
      <c r="M197" s="125">
        <f t="shared" ref="M197:M252" si="188">+L197*$F$2</f>
        <v>375.03942181340341</v>
      </c>
      <c r="N197" s="125"/>
      <c r="O197" s="125"/>
      <c r="P197" s="125"/>
      <c r="Q197" s="125"/>
      <c r="R197" s="125"/>
      <c r="S197" s="125"/>
      <c r="T197" s="125">
        <f t="shared" ref="T197:T200" si="189">+J197*$F$2</f>
        <v>376.01839684625492</v>
      </c>
      <c r="U197" s="1">
        <v>408.89312100000001</v>
      </c>
      <c r="V197" s="1">
        <v>852.39482599999997</v>
      </c>
      <c r="W197" s="125">
        <f t="shared" si="177"/>
        <v>390.30968972086725</v>
      </c>
      <c r="X197" s="1">
        <v>408.79418840000005</v>
      </c>
      <c r="Y197" s="1">
        <v>346.11945600000001</v>
      </c>
      <c r="Z197" s="125">
        <f t="shared" si="178"/>
        <v>395.59789750328514</v>
      </c>
      <c r="AA197">
        <v>69.95</v>
      </c>
      <c r="AB197" s="1">
        <f t="shared" si="182"/>
        <v>531.62</v>
      </c>
      <c r="AC197" s="1">
        <f t="shared" si="183"/>
        <v>638.78</v>
      </c>
      <c r="AD197" s="125">
        <f t="shared" si="181"/>
        <v>421.14060446780553</v>
      </c>
      <c r="AE197" s="326">
        <v>420</v>
      </c>
      <c r="AF197" s="326">
        <v>456</v>
      </c>
      <c r="AG197" s="326">
        <v>475</v>
      </c>
    </row>
    <row r="198" spans="1:33">
      <c r="A198" s="43"/>
      <c r="B198" s="43">
        <v>202111</v>
      </c>
      <c r="C198" s="4">
        <v>44524</v>
      </c>
      <c r="D198" s="1">
        <v>397.88597600000003</v>
      </c>
      <c r="E198" s="1">
        <v>495</v>
      </c>
      <c r="F198" s="1">
        <v>468.29</v>
      </c>
      <c r="G198" s="126">
        <v>67.08</v>
      </c>
      <c r="H198" s="322">
        <f t="shared" si="184"/>
        <v>-2.98</v>
      </c>
      <c r="I198" s="322">
        <f t="shared" si="171"/>
        <v>-2.98</v>
      </c>
      <c r="J198" s="125">
        <f t="shared" si="185"/>
        <v>64.099999999999994</v>
      </c>
      <c r="K198" s="125">
        <f t="shared" si="186"/>
        <v>-3.129</v>
      </c>
      <c r="L198" s="125">
        <f t="shared" si="187"/>
        <v>63.951000000000001</v>
      </c>
      <c r="M198" s="125">
        <f t="shared" si="188"/>
        <v>420.17739816031536</v>
      </c>
      <c r="N198" s="125"/>
      <c r="O198" s="125"/>
      <c r="P198" s="125"/>
      <c r="Q198" s="125"/>
      <c r="R198" s="125"/>
      <c r="S198" s="125"/>
      <c r="T198" s="125">
        <f t="shared" si="189"/>
        <v>421.15637319316681</v>
      </c>
      <c r="U198" s="1">
        <v>420.26229700000005</v>
      </c>
      <c r="V198" s="1">
        <v>852.39482599999997</v>
      </c>
      <c r="W198" s="125">
        <f t="shared" si="177"/>
        <v>434.09352677737178</v>
      </c>
      <c r="X198" s="1">
        <v>408.79418840000005</v>
      </c>
      <c r="Y198" s="1">
        <v>346.11945600000001</v>
      </c>
      <c r="Z198" s="125">
        <f t="shared" si="178"/>
        <v>440.73587385019709</v>
      </c>
      <c r="AA198">
        <v>78.2</v>
      </c>
      <c r="AB198" s="1">
        <f t="shared" si="182"/>
        <v>594.32000000000005</v>
      </c>
      <c r="AC198" s="1">
        <f t="shared" si="183"/>
        <v>635.13199999999995</v>
      </c>
      <c r="AD198" s="125">
        <f t="shared" si="181"/>
        <v>471.69513797634687</v>
      </c>
      <c r="AE198" s="326">
        <v>454</v>
      </c>
      <c r="AF198" s="326">
        <v>470</v>
      </c>
      <c r="AG198" s="326">
        <v>505</v>
      </c>
    </row>
    <row r="199" spans="1:33">
      <c r="A199" s="43"/>
      <c r="B199" s="43">
        <v>202111</v>
      </c>
      <c r="C199" s="4">
        <v>44523</v>
      </c>
      <c r="D199" s="1">
        <v>397.88597600000003</v>
      </c>
      <c r="E199" s="1">
        <v>489</v>
      </c>
      <c r="F199" s="1">
        <v>466.29</v>
      </c>
      <c r="G199" s="126">
        <v>66.78</v>
      </c>
      <c r="H199" s="322">
        <f t="shared" si="184"/>
        <v>-2.98</v>
      </c>
      <c r="I199" s="322">
        <f t="shared" si="171"/>
        <v>-2.98</v>
      </c>
      <c r="J199" s="125">
        <f t="shared" si="185"/>
        <v>63.800000000000004</v>
      </c>
      <c r="K199" s="125">
        <f t="shared" si="186"/>
        <v>-3.129</v>
      </c>
      <c r="L199" s="125">
        <f t="shared" si="187"/>
        <v>63.651000000000003</v>
      </c>
      <c r="M199" s="125">
        <f t="shared" si="188"/>
        <v>418.20630749014452</v>
      </c>
      <c r="N199" s="125"/>
      <c r="O199" s="125"/>
      <c r="P199" s="125"/>
      <c r="Q199" s="125"/>
      <c r="R199" s="125"/>
      <c r="S199" s="125"/>
      <c r="T199" s="125">
        <f t="shared" si="189"/>
        <v>419.18528252299609</v>
      </c>
      <c r="U199" s="1">
        <v>408.89312100000001</v>
      </c>
      <c r="V199" s="1">
        <v>852.39482599999997</v>
      </c>
      <c r="W199" s="125">
        <f t="shared" si="177"/>
        <v>432.18156882730619</v>
      </c>
      <c r="X199" s="1">
        <v>408.79418840000005</v>
      </c>
      <c r="Y199" s="1">
        <v>346.11945600000001</v>
      </c>
      <c r="Z199" s="125">
        <f t="shared" si="178"/>
        <v>438.76478318002626</v>
      </c>
      <c r="AA199">
        <v>78.5</v>
      </c>
      <c r="AB199" s="1">
        <f t="shared" si="182"/>
        <v>596.6</v>
      </c>
      <c r="AC199" s="1">
        <f t="shared" si="183"/>
        <v>629.35599999999999</v>
      </c>
      <c r="AD199" s="125">
        <f t="shared" si="181"/>
        <v>469.48751642575564</v>
      </c>
      <c r="AE199" s="326">
        <v>452</v>
      </c>
      <c r="AF199" s="326">
        <v>464</v>
      </c>
      <c r="AG199" s="326">
        <v>484</v>
      </c>
    </row>
    <row r="200" spans="1:33">
      <c r="A200" s="43"/>
      <c r="B200" s="43">
        <v>202111</v>
      </c>
      <c r="C200" s="4">
        <v>44522</v>
      </c>
      <c r="D200" s="1">
        <v>397.88597600000003</v>
      </c>
      <c r="E200" s="1">
        <v>477</v>
      </c>
      <c r="F200" s="1">
        <v>454.29</v>
      </c>
      <c r="G200" s="126">
        <v>64.930000000000007</v>
      </c>
      <c r="H200" s="322">
        <f t="shared" si="184"/>
        <v>-2.98</v>
      </c>
      <c r="I200" s="322">
        <f t="shared" si="171"/>
        <v>-2.98</v>
      </c>
      <c r="J200" s="125">
        <f t="shared" si="185"/>
        <v>61.95000000000001</v>
      </c>
      <c r="K200" s="125">
        <f t="shared" si="186"/>
        <v>-3.129</v>
      </c>
      <c r="L200" s="125">
        <f t="shared" si="187"/>
        <v>61.801000000000009</v>
      </c>
      <c r="M200" s="125">
        <f t="shared" si="188"/>
        <v>406.05124835742447</v>
      </c>
      <c r="N200" s="125"/>
      <c r="O200" s="125"/>
      <c r="P200" s="125"/>
      <c r="Q200" s="125"/>
      <c r="R200" s="125"/>
      <c r="S200" s="125"/>
      <c r="T200" s="125">
        <f t="shared" si="189"/>
        <v>407.03022339027598</v>
      </c>
      <c r="U200" s="1">
        <v>415.04554000000007</v>
      </c>
      <c r="V200" s="1">
        <v>852.39482599999997</v>
      </c>
      <c r="W200" s="125">
        <f t="shared" si="177"/>
        <v>420.3911614685677</v>
      </c>
      <c r="X200" s="1">
        <v>408.79418840000005</v>
      </c>
      <c r="Y200" s="1">
        <v>346.11945600000001</v>
      </c>
      <c r="Z200" s="125">
        <f t="shared" si="178"/>
        <v>426.6097240473062</v>
      </c>
      <c r="AA200">
        <v>76.75</v>
      </c>
      <c r="AB200" s="1">
        <f t="shared" si="182"/>
        <v>583.29999999999995</v>
      </c>
      <c r="AC200" s="1">
        <f t="shared" si="183"/>
        <v>628.21599999999989</v>
      </c>
      <c r="AD200" s="125">
        <f t="shared" si="181"/>
        <v>455.87385019710916</v>
      </c>
      <c r="AE200" s="326">
        <v>440</v>
      </c>
      <c r="AF200" s="326">
        <v>452</v>
      </c>
      <c r="AG200" s="326">
        <v>481</v>
      </c>
    </row>
    <row r="201" spans="1:33">
      <c r="A201" s="43"/>
      <c r="B201" s="43">
        <v>202111</v>
      </c>
      <c r="C201" s="4">
        <v>44519</v>
      </c>
      <c r="D201" s="1">
        <v>397.88597600000003</v>
      </c>
      <c r="E201" s="1">
        <v>471</v>
      </c>
      <c r="F201" s="1">
        <v>446.29</v>
      </c>
      <c r="G201" s="105">
        <v>64.260000000000005</v>
      </c>
      <c r="H201" s="322">
        <f t="shared" ref="H201:I203" si="190">-2.98+$C$92</f>
        <v>-2.98</v>
      </c>
      <c r="I201" s="322">
        <f t="shared" si="190"/>
        <v>-2.98</v>
      </c>
      <c r="J201" s="125">
        <f t="shared" ref="J201:J205" si="191">+G201+H201</f>
        <v>61.280000000000008</v>
      </c>
      <c r="K201" s="125">
        <f t="shared" ref="K201:K205" si="192">+H201*1.05</f>
        <v>-3.129</v>
      </c>
      <c r="L201" s="125">
        <f t="shared" ref="L201:L205" si="193">+G201+K201</f>
        <v>61.131000000000007</v>
      </c>
      <c r="M201" s="125">
        <f t="shared" si="188"/>
        <v>401.64914586070961</v>
      </c>
      <c r="N201" s="125"/>
      <c r="O201" s="125"/>
      <c r="P201" s="125"/>
      <c r="Q201" s="125"/>
      <c r="R201" s="125"/>
      <c r="S201" s="125"/>
      <c r="T201" s="125">
        <f t="shared" ref="T201:T252" si="194">+J201*$F$2</f>
        <v>402.62812089356112</v>
      </c>
      <c r="U201" s="1">
        <v>408.89312100000001</v>
      </c>
      <c r="V201" s="1">
        <v>852.39482599999997</v>
      </c>
      <c r="W201" s="125">
        <f t="shared" ref="W201:W205" si="195">+T201*0.97+V201*0.03</f>
        <v>416.12112204675424</v>
      </c>
      <c r="X201" s="1">
        <v>408.79418840000005</v>
      </c>
      <c r="Y201" s="1">
        <v>346.11945600000001</v>
      </c>
      <c r="Z201" s="125">
        <f t="shared" si="178"/>
        <v>422.20762155059134</v>
      </c>
      <c r="AA201">
        <v>75.94</v>
      </c>
      <c r="AB201" s="1">
        <f t="shared" ref="AB201:AB205" si="196">AA201*$AB$91</f>
        <v>577.14400000000001</v>
      </c>
      <c r="AC201" s="1">
        <f t="shared" ref="AC201:AC205" si="197">AB219</f>
        <v>643.34</v>
      </c>
      <c r="AD201" s="125">
        <f>T201*1.12</f>
        <v>450.94349540078849</v>
      </c>
      <c r="AE201" s="326">
        <v>432</v>
      </c>
      <c r="AF201" s="326">
        <v>446</v>
      </c>
      <c r="AG201" s="326">
        <v>480</v>
      </c>
    </row>
    <row r="202" spans="1:33">
      <c r="A202" s="43"/>
      <c r="B202" s="43">
        <v>202111</v>
      </c>
      <c r="C202" s="4">
        <v>44518</v>
      </c>
      <c r="D202" s="1">
        <v>397.88597600000003</v>
      </c>
      <c r="E202" s="1">
        <v>481</v>
      </c>
      <c r="F202" s="1">
        <v>462.29</v>
      </c>
      <c r="G202" s="105">
        <v>66.41</v>
      </c>
      <c r="H202" s="322">
        <f t="shared" si="190"/>
        <v>-2.98</v>
      </c>
      <c r="I202" s="322">
        <f t="shared" si="190"/>
        <v>-2.98</v>
      </c>
      <c r="J202" s="125">
        <f t="shared" si="191"/>
        <v>63.43</v>
      </c>
      <c r="K202" s="125">
        <f t="shared" si="192"/>
        <v>-3.129</v>
      </c>
      <c r="L202" s="125">
        <f t="shared" si="193"/>
        <v>63.280999999999999</v>
      </c>
      <c r="M202" s="125">
        <f t="shared" si="188"/>
        <v>415.7752956636005</v>
      </c>
      <c r="N202" s="125"/>
      <c r="O202" s="125"/>
      <c r="P202" s="125"/>
      <c r="Q202" s="125"/>
      <c r="R202" s="125"/>
      <c r="S202" s="125"/>
      <c r="T202" s="125">
        <f t="shared" si="194"/>
        <v>416.75427069645201</v>
      </c>
      <c r="U202" s="1">
        <v>415.04554000000007</v>
      </c>
      <c r="V202" s="1">
        <v>852.39482599999997</v>
      </c>
      <c r="W202" s="125">
        <f t="shared" si="195"/>
        <v>429.82348735555843</v>
      </c>
      <c r="X202" s="1">
        <v>408.79418840000005</v>
      </c>
      <c r="Y202" s="1">
        <v>346.11945600000001</v>
      </c>
      <c r="Z202" s="125">
        <f t="shared" si="178"/>
        <v>436.33377135348223</v>
      </c>
      <c r="AA202">
        <v>78.41</v>
      </c>
      <c r="AB202" s="1">
        <f t="shared" si="196"/>
        <v>595.91599999999994</v>
      </c>
      <c r="AC202" s="1">
        <f t="shared" si="197"/>
        <v>636.57600000000002</v>
      </c>
      <c r="AD202" s="125">
        <f t="shared" ref="AD202:AD264" si="198">T202*1.12</f>
        <v>466.76478318002631</v>
      </c>
      <c r="AE202" s="326">
        <v>448</v>
      </c>
      <c r="AF202" s="326">
        <v>456</v>
      </c>
      <c r="AG202" s="326">
        <v>482</v>
      </c>
    </row>
    <row r="203" spans="1:33">
      <c r="A203" s="43"/>
      <c r="B203" s="43">
        <v>202111</v>
      </c>
      <c r="C203" s="4">
        <v>44517</v>
      </c>
      <c r="D203" s="1">
        <v>397.88597600000003</v>
      </c>
      <c r="E203" s="1">
        <v>478</v>
      </c>
      <c r="F203" s="1">
        <v>467.29</v>
      </c>
      <c r="G203" s="105">
        <v>65.349999999999994</v>
      </c>
      <c r="H203" s="322">
        <f t="shared" si="190"/>
        <v>-2.98</v>
      </c>
      <c r="I203" s="322">
        <f t="shared" si="190"/>
        <v>-2.98</v>
      </c>
      <c r="J203" s="125">
        <f t="shared" si="191"/>
        <v>62.37</v>
      </c>
      <c r="K203" s="125">
        <f t="shared" si="192"/>
        <v>-3.129</v>
      </c>
      <c r="L203" s="125">
        <f t="shared" si="193"/>
        <v>62.220999999999997</v>
      </c>
      <c r="M203" s="125">
        <f t="shared" si="188"/>
        <v>408.81077529566357</v>
      </c>
      <c r="N203" s="125"/>
      <c r="O203" s="125"/>
      <c r="P203" s="125"/>
      <c r="Q203" s="125"/>
      <c r="R203" s="125"/>
      <c r="S203" s="125"/>
      <c r="T203" s="125">
        <f t="shared" si="194"/>
        <v>409.78975032851508</v>
      </c>
      <c r="U203" s="1">
        <v>408.89312100000001</v>
      </c>
      <c r="V203" s="1">
        <v>852.39482599999997</v>
      </c>
      <c r="W203" s="125">
        <f t="shared" si="195"/>
        <v>423.0679025986596</v>
      </c>
      <c r="X203" s="1">
        <v>408.79418840000005</v>
      </c>
      <c r="Y203" s="1">
        <v>346.11945600000001</v>
      </c>
      <c r="Z203" s="125">
        <f t="shared" si="178"/>
        <v>429.36925098554531</v>
      </c>
      <c r="AA203">
        <v>78.36</v>
      </c>
      <c r="AB203" s="1">
        <f t="shared" si="196"/>
        <v>595.53599999999994</v>
      </c>
      <c r="AC203" s="1">
        <f t="shared" si="197"/>
        <v>636.57600000000002</v>
      </c>
      <c r="AD203" s="125">
        <f t="shared" si="198"/>
        <v>458.96452036793693</v>
      </c>
      <c r="AE203" s="327">
        <v>453</v>
      </c>
      <c r="AF203" s="327">
        <v>453</v>
      </c>
      <c r="AG203" s="327">
        <v>484</v>
      </c>
    </row>
    <row r="204" spans="1:33">
      <c r="A204" s="43"/>
      <c r="B204" s="43">
        <v>202111</v>
      </c>
      <c r="C204" s="4">
        <v>44516</v>
      </c>
      <c r="D204" s="1">
        <v>397.88597600000003</v>
      </c>
      <c r="E204" s="1">
        <v>486</v>
      </c>
      <c r="F204" s="1">
        <v>472.29</v>
      </c>
      <c r="G204" s="105">
        <v>67.23</v>
      </c>
      <c r="H204" s="322">
        <f>-2.98+$C$92</f>
        <v>-2.98</v>
      </c>
      <c r="I204" s="322">
        <f>-2.98+$C$92</f>
        <v>-2.98</v>
      </c>
      <c r="J204" s="125">
        <f t="shared" si="191"/>
        <v>64.25</v>
      </c>
      <c r="K204" s="125">
        <f t="shared" si="192"/>
        <v>-3.129</v>
      </c>
      <c r="L204" s="125">
        <f t="shared" si="193"/>
        <v>64.100999999999999</v>
      </c>
      <c r="M204" s="125">
        <f t="shared" si="188"/>
        <v>421.16294349540078</v>
      </c>
      <c r="N204" s="125"/>
      <c r="O204" s="125"/>
      <c r="P204" s="125"/>
      <c r="Q204" s="125"/>
      <c r="R204" s="125"/>
      <c r="S204" s="125"/>
      <c r="T204" s="125">
        <f t="shared" si="194"/>
        <v>422.14191852825229</v>
      </c>
      <c r="U204" s="1">
        <v>415.04554000000007</v>
      </c>
      <c r="V204" s="1">
        <v>852.39482599999997</v>
      </c>
      <c r="W204" s="125">
        <f t="shared" si="195"/>
        <v>435.04950575240468</v>
      </c>
      <c r="X204" s="1">
        <v>408.79418840000005</v>
      </c>
      <c r="Y204" s="1">
        <v>346.11945600000001</v>
      </c>
      <c r="Z204" s="125">
        <f t="shared" si="178"/>
        <v>441.72141918528251</v>
      </c>
      <c r="AA204">
        <v>80.760000000000005</v>
      </c>
      <c r="AB204" s="1">
        <f t="shared" si="196"/>
        <v>613.77599999999995</v>
      </c>
      <c r="AC204" s="1">
        <f t="shared" si="197"/>
        <v>627</v>
      </c>
      <c r="AD204" s="125">
        <f t="shared" si="198"/>
        <v>472.79894875164263</v>
      </c>
      <c r="AE204" s="327">
        <v>458</v>
      </c>
      <c r="AF204" s="327">
        <v>461</v>
      </c>
      <c r="AG204" s="327">
        <v>493</v>
      </c>
    </row>
    <row r="205" spans="1:33">
      <c r="A205" s="43"/>
      <c r="B205" s="43">
        <v>202111</v>
      </c>
      <c r="C205" s="4">
        <v>44515</v>
      </c>
      <c r="D205" s="1">
        <v>397.88597600000003</v>
      </c>
      <c r="E205" s="1">
        <v>484</v>
      </c>
      <c r="F205" s="1">
        <v>471.29</v>
      </c>
      <c r="G205" s="105">
        <v>66.81</v>
      </c>
      <c r="H205" s="110">
        <v>-2.98</v>
      </c>
      <c r="I205" s="110">
        <v>-2.98</v>
      </c>
      <c r="J205" s="125">
        <f t="shared" si="191"/>
        <v>63.830000000000005</v>
      </c>
      <c r="K205" s="125">
        <f t="shared" si="192"/>
        <v>-3.129</v>
      </c>
      <c r="L205" s="125">
        <f t="shared" si="193"/>
        <v>63.681000000000004</v>
      </c>
      <c r="M205" s="125">
        <f t="shared" si="188"/>
        <v>418.40341655716162</v>
      </c>
      <c r="N205" s="125"/>
      <c r="O205" s="125"/>
      <c r="P205" s="125"/>
      <c r="Q205" s="125"/>
      <c r="R205" s="125"/>
      <c r="S205" s="125"/>
      <c r="T205" s="125">
        <f t="shared" si="194"/>
        <v>419.38239159001319</v>
      </c>
      <c r="U205" s="1">
        <v>420.65951200000001</v>
      </c>
      <c r="V205" s="1">
        <v>852.39482599999997</v>
      </c>
      <c r="W205" s="125">
        <f t="shared" si="195"/>
        <v>432.37276462231279</v>
      </c>
      <c r="X205" s="1">
        <v>408.79418840000005</v>
      </c>
      <c r="Y205" s="1">
        <v>346.11945600000001</v>
      </c>
      <c r="Z205" s="125">
        <f t="shared" si="178"/>
        <v>438.96189224704335</v>
      </c>
      <c r="AA205">
        <v>80.88</v>
      </c>
      <c r="AB205" s="1">
        <f t="shared" si="196"/>
        <v>614.68799999999999</v>
      </c>
      <c r="AC205" s="1">
        <f t="shared" si="197"/>
        <v>633.99199999999996</v>
      </c>
      <c r="AD205" s="125">
        <f t="shared" si="198"/>
        <v>469.70827858081481</v>
      </c>
      <c r="AE205" s="327">
        <v>457</v>
      </c>
      <c r="AF205" s="327">
        <v>459</v>
      </c>
      <c r="AG205" s="327">
        <v>489</v>
      </c>
    </row>
    <row r="206" spans="1:33">
      <c r="A206" s="43"/>
      <c r="B206" s="43">
        <v>202111</v>
      </c>
      <c r="C206" s="4">
        <v>44512</v>
      </c>
      <c r="D206" s="1">
        <v>397.88597600000003</v>
      </c>
      <c r="E206" s="1">
        <v>485</v>
      </c>
      <c r="F206" s="1">
        <v>472.29</v>
      </c>
      <c r="G206" s="105">
        <v>66.8</v>
      </c>
      <c r="H206" s="110">
        <v>-2.98</v>
      </c>
      <c r="I206" s="110">
        <v>-2.98</v>
      </c>
      <c r="J206" s="125">
        <f t="shared" si="185"/>
        <v>63.82</v>
      </c>
      <c r="K206" s="125">
        <f t="shared" si="186"/>
        <v>-3.129</v>
      </c>
      <c r="L206" s="125">
        <f t="shared" si="187"/>
        <v>63.670999999999999</v>
      </c>
      <c r="M206" s="125">
        <f t="shared" si="188"/>
        <v>418.33771353482257</v>
      </c>
      <c r="N206" s="125"/>
      <c r="O206" s="125"/>
      <c r="P206" s="125"/>
      <c r="Q206" s="125"/>
      <c r="R206" s="125"/>
      <c r="S206" s="125"/>
      <c r="T206" s="125">
        <f t="shared" si="194"/>
        <v>419.31668856767408</v>
      </c>
      <c r="U206" s="1">
        <v>415.04554000000007</v>
      </c>
      <c r="V206" s="1">
        <v>852.39482599999997</v>
      </c>
      <c r="W206" s="125">
        <f t="shared" ref="W206:W209" si="199">+T206*0.97+V206*0.03</f>
        <v>432.30903269064385</v>
      </c>
      <c r="X206" s="1">
        <v>408.79418840000005</v>
      </c>
      <c r="Y206" s="1">
        <v>346.11945600000001</v>
      </c>
      <c r="Z206" s="125">
        <f t="shared" si="178"/>
        <v>438.8961892247043</v>
      </c>
      <c r="AA206">
        <v>80.790000000000006</v>
      </c>
      <c r="AB206" s="1">
        <f>AA206*$AB$91</f>
        <v>614.00400000000002</v>
      </c>
      <c r="AC206" s="1">
        <f t="shared" ref="AC206:AC209" si="200">AB224</f>
        <v>626.54399999999998</v>
      </c>
      <c r="AD206" s="125">
        <f t="shared" si="198"/>
        <v>469.63469119579503</v>
      </c>
      <c r="AE206" s="326">
        <v>458</v>
      </c>
      <c r="AF206" s="326">
        <v>460</v>
      </c>
      <c r="AG206" s="326">
        <v>484</v>
      </c>
    </row>
    <row r="207" spans="1:33">
      <c r="A207" s="43"/>
      <c r="B207" s="43">
        <v>202111</v>
      </c>
      <c r="C207" s="4">
        <v>44511</v>
      </c>
      <c r="D207" s="1">
        <v>397.88597600000003</v>
      </c>
      <c r="E207" s="1">
        <v>486</v>
      </c>
      <c r="F207" s="1">
        <v>474.29</v>
      </c>
      <c r="G207" s="105">
        <v>67.06</v>
      </c>
      <c r="H207" s="110">
        <v>-2.98</v>
      </c>
      <c r="I207" s="110">
        <v>-2.98</v>
      </c>
      <c r="J207" s="125">
        <f t="shared" si="185"/>
        <v>64.08</v>
      </c>
      <c r="K207" s="125">
        <f t="shared" si="186"/>
        <v>-3.129</v>
      </c>
      <c r="L207" s="125">
        <f t="shared" si="187"/>
        <v>63.931000000000004</v>
      </c>
      <c r="M207" s="125">
        <f t="shared" si="188"/>
        <v>420.04599211563732</v>
      </c>
      <c r="N207" s="125"/>
      <c r="O207" s="125"/>
      <c r="P207" s="125"/>
      <c r="Q207" s="125"/>
      <c r="R207" s="125"/>
      <c r="S207" s="125"/>
      <c r="T207" s="125">
        <f t="shared" si="194"/>
        <v>421.02496714848883</v>
      </c>
      <c r="U207" s="1">
        <v>420.65951200000001</v>
      </c>
      <c r="V207" s="1">
        <v>852.39482599999997</v>
      </c>
      <c r="W207" s="125">
        <f>+T207*0.97+V207*0.03</f>
        <v>433.96606291403413</v>
      </c>
      <c r="X207" s="1">
        <v>408.79418840000005</v>
      </c>
      <c r="Y207" s="1">
        <v>377.15262000000001</v>
      </c>
      <c r="Z207" s="125">
        <f t="shared" si="178"/>
        <v>440.60446780551905</v>
      </c>
      <c r="AA207">
        <v>80.97</v>
      </c>
      <c r="AB207" s="1">
        <f>AA207*$AB$91</f>
        <v>615.37199999999996</v>
      </c>
      <c r="AC207" s="1">
        <f t="shared" si="200"/>
        <v>620.84399999999994</v>
      </c>
      <c r="AD207" s="125">
        <f t="shared" si="198"/>
        <v>471.54796320630754</v>
      </c>
      <c r="AE207" s="326">
        <v>460</v>
      </c>
      <c r="AF207" s="326">
        <v>461</v>
      </c>
      <c r="AG207" s="326">
        <v>487</v>
      </c>
    </row>
    <row r="208" spans="1:33">
      <c r="A208" s="43"/>
      <c r="B208" s="43">
        <v>202111</v>
      </c>
      <c r="C208" s="4">
        <v>44510</v>
      </c>
      <c r="D208" s="1">
        <v>397.88597600000003</v>
      </c>
      <c r="E208" s="1">
        <v>487</v>
      </c>
      <c r="F208" s="1">
        <v>471.29</v>
      </c>
      <c r="G208" s="105">
        <v>67.2</v>
      </c>
      <c r="H208" s="110">
        <v>-2.98</v>
      </c>
      <c r="I208" s="110">
        <v>-2.98</v>
      </c>
      <c r="J208" s="125">
        <f t="shared" si="185"/>
        <v>64.22</v>
      </c>
      <c r="K208" s="125">
        <f t="shared" si="186"/>
        <v>-3.129</v>
      </c>
      <c r="L208" s="125">
        <f t="shared" si="187"/>
        <v>64.070999999999998</v>
      </c>
      <c r="M208" s="125">
        <f t="shared" si="188"/>
        <v>420.96583442838369</v>
      </c>
      <c r="N208" s="125"/>
      <c r="O208" s="125"/>
      <c r="P208" s="125"/>
      <c r="Q208" s="125"/>
      <c r="R208" s="125"/>
      <c r="S208" s="125"/>
      <c r="T208" s="125">
        <f t="shared" si="194"/>
        <v>421.9448094612352</v>
      </c>
      <c r="U208" s="1">
        <v>415.04554000000007</v>
      </c>
      <c r="V208" s="1">
        <v>720.52172599999994</v>
      </c>
      <c r="W208" s="125">
        <f t="shared" si="199"/>
        <v>430.90211695739816</v>
      </c>
      <c r="X208" s="1">
        <v>405.629234</v>
      </c>
      <c r="Y208" s="1">
        <v>377.15262000000001</v>
      </c>
      <c r="Z208" s="125">
        <f t="shared" si="178"/>
        <v>441.52431011826542</v>
      </c>
      <c r="AA208">
        <v>81.34</v>
      </c>
      <c r="AB208" s="1">
        <f>AA208*$AB$91</f>
        <v>618.18399999999997</v>
      </c>
      <c r="AC208" s="1">
        <f t="shared" si="200"/>
        <v>621.14800000000002</v>
      </c>
      <c r="AD208" s="125">
        <f t="shared" si="198"/>
        <v>472.57818659658346</v>
      </c>
      <c r="AE208" s="326">
        <v>457</v>
      </c>
      <c r="AF208" s="326">
        <v>462</v>
      </c>
      <c r="AG208" s="326">
        <v>492</v>
      </c>
    </row>
    <row r="209" spans="1:33">
      <c r="A209" s="43"/>
      <c r="B209" s="43">
        <v>202111</v>
      </c>
      <c r="C209" s="4">
        <v>44509</v>
      </c>
      <c r="D209" s="1">
        <v>427.08306099999999</v>
      </c>
      <c r="E209" s="1">
        <v>494</v>
      </c>
      <c r="F209" s="1">
        <v>478.29</v>
      </c>
      <c r="G209" s="105">
        <v>69.260000000000005</v>
      </c>
      <c r="H209" s="110">
        <v>-2.98</v>
      </c>
      <c r="I209" s="110">
        <v>-2.98</v>
      </c>
      <c r="J209" s="125">
        <f t="shared" si="185"/>
        <v>66.28</v>
      </c>
      <c r="K209" s="125">
        <f t="shared" si="186"/>
        <v>-3.129</v>
      </c>
      <c r="L209" s="125">
        <f t="shared" si="187"/>
        <v>66.131</v>
      </c>
      <c r="M209" s="125">
        <f t="shared" si="188"/>
        <v>434.50065703022335</v>
      </c>
      <c r="N209" s="125"/>
      <c r="O209" s="125"/>
      <c r="P209" s="125"/>
      <c r="Q209" s="125"/>
      <c r="R209" s="125"/>
      <c r="S209" s="125"/>
      <c r="T209" s="125">
        <f t="shared" si="194"/>
        <v>435.47963206307492</v>
      </c>
      <c r="U209" s="1">
        <v>420.65951200000001</v>
      </c>
      <c r="V209" s="1">
        <v>720.52172599999994</v>
      </c>
      <c r="W209" s="125">
        <f t="shared" si="199"/>
        <v>444.03089488118269</v>
      </c>
      <c r="X209" s="1">
        <v>434.12558895999996</v>
      </c>
      <c r="Y209" s="1">
        <v>377.15262000000001</v>
      </c>
      <c r="Z209" s="125">
        <f t="shared" si="178"/>
        <v>455.05913272010514</v>
      </c>
      <c r="AA209">
        <v>84.15</v>
      </c>
      <c r="AB209" s="1">
        <f>AA209*$AB$91</f>
        <v>639.54</v>
      </c>
      <c r="AC209" s="1">
        <f t="shared" si="200"/>
        <v>617.95600000000002</v>
      </c>
      <c r="AD209" s="125">
        <f t="shared" si="198"/>
        <v>487.73718791064397</v>
      </c>
      <c r="AE209" s="326">
        <v>464</v>
      </c>
      <c r="AF209" s="326">
        <v>469</v>
      </c>
      <c r="AG209" s="326">
        <v>493</v>
      </c>
    </row>
    <row r="210" spans="1:33">
      <c r="A210" s="43"/>
      <c r="B210" s="43">
        <v>202111</v>
      </c>
      <c r="C210" s="4">
        <v>44508</v>
      </c>
      <c r="D210" s="1">
        <v>427.08306099999999</v>
      </c>
      <c r="E210" s="1">
        <v>491</v>
      </c>
      <c r="F210" s="1">
        <v>481.29</v>
      </c>
      <c r="G210" s="105">
        <v>68.62</v>
      </c>
      <c r="H210" s="110">
        <v>-2.98</v>
      </c>
      <c r="I210" s="110">
        <v>-2.98</v>
      </c>
      <c r="J210" s="125">
        <f t="shared" si="185"/>
        <v>65.64</v>
      </c>
      <c r="K210" s="125">
        <f t="shared" si="186"/>
        <v>-3.129</v>
      </c>
      <c r="L210" s="125">
        <f t="shared" si="187"/>
        <v>65.491</v>
      </c>
      <c r="M210" s="125">
        <f t="shared" si="188"/>
        <v>430.29566360052559</v>
      </c>
      <c r="N210" s="125"/>
      <c r="O210" s="125"/>
      <c r="P210" s="125"/>
      <c r="Q210" s="125"/>
      <c r="R210" s="125"/>
      <c r="S210" s="125"/>
      <c r="T210" s="125">
        <f t="shared" si="194"/>
        <v>431.27463863337709</v>
      </c>
      <c r="U210" s="1">
        <v>434.01476300000007</v>
      </c>
      <c r="V210" s="1">
        <v>720.52172599999994</v>
      </c>
      <c r="W210" s="125">
        <f t="shared" ref="W210:W224" si="201">+T210*0.97+V210*0.03</f>
        <v>439.95205125437576</v>
      </c>
      <c r="X210" s="1">
        <v>434.12558895999996</v>
      </c>
      <c r="Y210" s="1">
        <v>377.15262000000001</v>
      </c>
      <c r="Z210" s="125">
        <f t="shared" si="178"/>
        <v>450.85413929040737</v>
      </c>
      <c r="AA210">
        <v>81.93</v>
      </c>
      <c r="AB210" s="1">
        <f t="shared" ref="AB210" si="202">AA210*$AB$91</f>
        <v>622.66800000000001</v>
      </c>
      <c r="AC210" s="1">
        <f t="shared" ref="AC210" si="203">AB228</f>
        <v>611.34399999999994</v>
      </c>
      <c r="AD210" s="125">
        <f t="shared" si="198"/>
        <v>483.0275952693824</v>
      </c>
      <c r="AE210" s="326">
        <v>467</v>
      </c>
      <c r="AF210" s="326">
        <v>466</v>
      </c>
      <c r="AG210" s="326">
        <v>494</v>
      </c>
    </row>
    <row r="211" spans="1:33">
      <c r="A211" s="43"/>
      <c r="B211" s="43">
        <v>202111</v>
      </c>
      <c r="C211" s="4">
        <v>44505</v>
      </c>
      <c r="D211" s="1">
        <v>427.08306099999999</v>
      </c>
      <c r="E211" s="1">
        <v>490</v>
      </c>
      <c r="F211" s="1">
        <v>474.29</v>
      </c>
      <c r="G211" s="105">
        <v>68.239999999999995</v>
      </c>
      <c r="H211" s="110">
        <v>-2.98</v>
      </c>
      <c r="I211" s="110">
        <v>-2.98</v>
      </c>
      <c r="J211" s="125">
        <f t="shared" si="185"/>
        <v>65.259999999999991</v>
      </c>
      <c r="K211" s="125">
        <f t="shared" ref="K211:K224" si="204">+H211*1.05</f>
        <v>-3.129</v>
      </c>
      <c r="L211" s="125">
        <f t="shared" ref="L211:L224" si="205">+G211+K211</f>
        <v>65.11099999999999</v>
      </c>
      <c r="M211" s="125">
        <f t="shared" si="188"/>
        <v>427.79894875164251</v>
      </c>
      <c r="N211" s="125"/>
      <c r="O211" s="125"/>
      <c r="P211" s="125"/>
      <c r="Q211" s="125"/>
      <c r="R211" s="125"/>
      <c r="S211" s="125"/>
      <c r="T211" s="125">
        <f t="shared" si="194"/>
        <v>428.77792378449402</v>
      </c>
      <c r="U211" s="1">
        <v>420.65951200000001</v>
      </c>
      <c r="V211" s="1">
        <v>720.52172599999994</v>
      </c>
      <c r="W211" s="125">
        <f t="shared" si="201"/>
        <v>437.53023785095922</v>
      </c>
      <c r="X211" s="1">
        <v>434.12558895999996</v>
      </c>
      <c r="Y211" s="1">
        <v>377.15262000000001</v>
      </c>
      <c r="Z211" s="125">
        <f t="shared" si="178"/>
        <v>448.35742444152424</v>
      </c>
      <c r="AA211">
        <v>81.27</v>
      </c>
      <c r="AB211" s="1">
        <f t="shared" ref="AB211:AB224" si="206">AA211*$AB$91</f>
        <v>617.65199999999993</v>
      </c>
      <c r="AC211" s="1">
        <f t="shared" ref="AC211:AC224" si="207">AB229</f>
        <v>612.86399999999992</v>
      </c>
      <c r="AD211" s="125">
        <f t="shared" si="198"/>
        <v>480.23127463863335</v>
      </c>
      <c r="AE211" s="326">
        <v>460</v>
      </c>
      <c r="AF211" s="326">
        <v>465</v>
      </c>
      <c r="AG211" s="326">
        <v>486</v>
      </c>
    </row>
    <row r="212" spans="1:33">
      <c r="A212" s="43"/>
      <c r="B212" s="43">
        <v>202111</v>
      </c>
      <c r="C212" s="4">
        <v>44504</v>
      </c>
      <c r="D212" s="1">
        <v>427.08306099999999</v>
      </c>
      <c r="E212" s="1">
        <v>484</v>
      </c>
      <c r="F212" s="1">
        <v>466.29</v>
      </c>
      <c r="G212" s="105">
        <v>65.650000000000006</v>
      </c>
      <c r="H212" s="110">
        <v>-2.98</v>
      </c>
      <c r="I212" s="110">
        <v>-2.98</v>
      </c>
      <c r="J212" s="125">
        <f t="shared" si="185"/>
        <v>62.670000000000009</v>
      </c>
      <c r="K212" s="125">
        <f t="shared" si="204"/>
        <v>-3.129</v>
      </c>
      <c r="L212" s="125">
        <f t="shared" si="205"/>
        <v>62.521000000000008</v>
      </c>
      <c r="M212" s="125">
        <f t="shared" si="188"/>
        <v>410.78186596583447</v>
      </c>
      <c r="N212" s="125"/>
      <c r="O212" s="125"/>
      <c r="P212" s="125"/>
      <c r="Q212" s="125"/>
      <c r="R212" s="125"/>
      <c r="S212" s="125"/>
      <c r="T212" s="125">
        <f t="shared" si="194"/>
        <v>411.76084099868598</v>
      </c>
      <c r="U212" s="1">
        <v>434.01476300000007</v>
      </c>
      <c r="V212" s="1">
        <v>720.52172599999994</v>
      </c>
      <c r="W212" s="125">
        <f t="shared" si="201"/>
        <v>421.02366754872537</v>
      </c>
      <c r="X212" s="1">
        <v>434.12558895999996</v>
      </c>
      <c r="Y212" s="1">
        <v>377.15262000000001</v>
      </c>
      <c r="Z212" s="125">
        <f t="shared" si="178"/>
        <v>431.3403416557162</v>
      </c>
      <c r="AA212">
        <v>78.81</v>
      </c>
      <c r="AB212" s="1">
        <f t="shared" si="206"/>
        <v>598.95600000000002</v>
      </c>
      <c r="AC212" s="1">
        <f t="shared" si="207"/>
        <v>611.95199999999988</v>
      </c>
      <c r="AD212" s="125">
        <f t="shared" si="198"/>
        <v>461.17214191852833</v>
      </c>
      <c r="AE212" s="326">
        <v>452</v>
      </c>
      <c r="AF212" s="326">
        <v>459</v>
      </c>
      <c r="AG212" s="326">
        <v>490</v>
      </c>
    </row>
    <row r="213" spans="1:33">
      <c r="A213" s="43"/>
      <c r="B213" s="43">
        <v>202111</v>
      </c>
      <c r="C213" s="4">
        <v>44503</v>
      </c>
      <c r="D213" s="1">
        <v>427.08306099999999</v>
      </c>
      <c r="E213" s="1">
        <v>491</v>
      </c>
      <c r="F213" s="1">
        <v>480.29</v>
      </c>
      <c r="G213" s="105">
        <v>67.150000000000006</v>
      </c>
      <c r="H213" s="110">
        <v>-2.98</v>
      </c>
      <c r="I213" s="110">
        <v>-2.98</v>
      </c>
      <c r="J213" s="125">
        <f t="shared" si="185"/>
        <v>64.17</v>
      </c>
      <c r="K213" s="125">
        <f t="shared" si="204"/>
        <v>-3.129</v>
      </c>
      <c r="L213" s="125">
        <f t="shared" si="205"/>
        <v>64.021000000000001</v>
      </c>
      <c r="M213" s="125">
        <f t="shared" si="188"/>
        <v>420.63731931668855</v>
      </c>
      <c r="N213" s="125"/>
      <c r="O213" s="125"/>
      <c r="P213" s="125"/>
      <c r="Q213" s="125"/>
      <c r="R213" s="125"/>
      <c r="S213" s="125"/>
      <c r="T213" s="125">
        <f t="shared" si="194"/>
        <v>421.61629434954006</v>
      </c>
      <c r="U213" s="1">
        <v>420.65951200000001</v>
      </c>
      <c r="V213" s="1">
        <v>720.52172599999994</v>
      </c>
      <c r="W213" s="125">
        <f t="shared" si="201"/>
        <v>430.58345729905386</v>
      </c>
      <c r="X213" s="1">
        <v>434.12558895999996</v>
      </c>
      <c r="Y213" s="1">
        <v>377.15262000000001</v>
      </c>
      <c r="Z213" s="125">
        <f t="shared" si="178"/>
        <v>441.19579500657034</v>
      </c>
      <c r="AA213">
        <v>80.86</v>
      </c>
      <c r="AB213" s="1">
        <f t="shared" si="206"/>
        <v>614.53599999999994</v>
      </c>
      <c r="AC213" s="1">
        <f t="shared" si="207"/>
        <v>603.05999999999995</v>
      </c>
      <c r="AD213" s="125">
        <f t="shared" si="198"/>
        <v>472.21024967148492</v>
      </c>
      <c r="AE213" s="326">
        <v>466</v>
      </c>
      <c r="AF213" s="326">
        <v>466</v>
      </c>
      <c r="AG213" s="326">
        <v>498</v>
      </c>
    </row>
    <row r="214" spans="1:33">
      <c r="A214" s="43"/>
      <c r="B214" s="43">
        <v>202111</v>
      </c>
      <c r="C214" s="4">
        <v>44502</v>
      </c>
      <c r="D214" s="1">
        <v>427.08306099999999</v>
      </c>
      <c r="E214" s="1">
        <v>500</v>
      </c>
      <c r="F214" s="1">
        <v>490.29</v>
      </c>
      <c r="G214" s="105">
        <v>70.150000000000006</v>
      </c>
      <c r="H214" s="110">
        <v>-2.98</v>
      </c>
      <c r="I214" s="110">
        <v>-2.98</v>
      </c>
      <c r="J214" s="125">
        <f t="shared" si="185"/>
        <v>67.17</v>
      </c>
      <c r="K214" s="125">
        <f t="shared" si="204"/>
        <v>-3.129</v>
      </c>
      <c r="L214" s="125">
        <f t="shared" si="205"/>
        <v>67.021000000000001</v>
      </c>
      <c r="M214" s="125">
        <f t="shared" si="188"/>
        <v>440.34822601839682</v>
      </c>
      <c r="N214" s="125"/>
      <c r="O214" s="125"/>
      <c r="P214" s="125"/>
      <c r="Q214" s="125"/>
      <c r="R214" s="125"/>
      <c r="S214" s="125"/>
      <c r="T214" s="125">
        <f t="shared" si="194"/>
        <v>441.32720105124832</v>
      </c>
      <c r="U214" s="1">
        <v>434.01476300000007</v>
      </c>
      <c r="V214" s="1">
        <v>720.52172599999994</v>
      </c>
      <c r="W214" s="125">
        <f t="shared" si="201"/>
        <v>449.70303679971084</v>
      </c>
      <c r="X214" s="1">
        <v>434.12558895999996</v>
      </c>
      <c r="Y214" s="1">
        <v>377.15262000000001</v>
      </c>
      <c r="Z214" s="125">
        <f t="shared" si="178"/>
        <v>460.9067017082786</v>
      </c>
      <c r="AA214">
        <v>83.91</v>
      </c>
      <c r="AB214" s="1">
        <f t="shared" si="206"/>
        <v>637.71599999999989</v>
      </c>
      <c r="AC214" s="1">
        <f t="shared" si="207"/>
        <v>595.07999999999993</v>
      </c>
      <c r="AD214" s="125">
        <f t="shared" si="198"/>
        <v>494.28646517739816</v>
      </c>
      <c r="AE214" s="326">
        <v>476</v>
      </c>
      <c r="AF214" s="326">
        <v>475</v>
      </c>
      <c r="AG214" s="326">
        <v>508</v>
      </c>
    </row>
    <row r="215" spans="1:33">
      <c r="A215" s="43"/>
      <c r="B215" s="43">
        <v>202111</v>
      </c>
      <c r="C215" s="4">
        <v>44501</v>
      </c>
      <c r="D215" s="1">
        <v>427.08306099999999</v>
      </c>
      <c r="E215" s="1">
        <v>501</v>
      </c>
      <c r="F215" s="1">
        <v>494.29</v>
      </c>
      <c r="G215" s="105">
        <v>71.19</v>
      </c>
      <c r="H215" s="110">
        <v>-2.98</v>
      </c>
      <c r="I215" s="110">
        <v>-2.98</v>
      </c>
      <c r="J215" s="125">
        <f t="shared" si="185"/>
        <v>68.209999999999994</v>
      </c>
      <c r="K215" s="125">
        <f t="shared" si="204"/>
        <v>-3.129</v>
      </c>
      <c r="L215" s="125">
        <f t="shared" si="205"/>
        <v>68.060999999999993</v>
      </c>
      <c r="M215" s="125">
        <f t="shared" si="188"/>
        <v>447.18134034165564</v>
      </c>
      <c r="N215" s="125"/>
      <c r="O215" s="125"/>
      <c r="P215" s="125"/>
      <c r="Q215" s="125"/>
      <c r="R215" s="125"/>
      <c r="S215" s="125"/>
      <c r="T215" s="125">
        <f t="shared" si="194"/>
        <v>448.16031537450715</v>
      </c>
      <c r="U215" s="1">
        <v>453.028121</v>
      </c>
      <c r="V215" s="1">
        <v>720.52172599999994</v>
      </c>
      <c r="W215" s="125">
        <f t="shared" si="201"/>
        <v>456.3311576932719</v>
      </c>
      <c r="X215" s="1">
        <v>434.12558895999996</v>
      </c>
      <c r="Y215" s="1">
        <v>377.15262000000001</v>
      </c>
      <c r="Z215" s="125">
        <f t="shared" si="178"/>
        <v>467.73981603153743</v>
      </c>
      <c r="AA215">
        <v>84.05</v>
      </c>
      <c r="AB215" s="1">
        <f t="shared" si="206"/>
        <v>638.78</v>
      </c>
      <c r="AC215" s="1">
        <f t="shared" si="207"/>
        <v>588.46800000000007</v>
      </c>
      <c r="AD215" s="125">
        <f t="shared" si="198"/>
        <v>501.93955321944804</v>
      </c>
      <c r="AE215" s="326">
        <v>480</v>
      </c>
      <c r="AF215" s="326">
        <v>476</v>
      </c>
      <c r="AG215" s="326">
        <v>507</v>
      </c>
    </row>
    <row r="216" spans="1:33">
      <c r="A216" s="43"/>
      <c r="B216" s="43">
        <v>202110</v>
      </c>
      <c r="C216" s="4">
        <v>44498</v>
      </c>
      <c r="D216" s="1">
        <v>427.08306099999999</v>
      </c>
      <c r="E216" s="1">
        <v>500</v>
      </c>
      <c r="F216" s="1">
        <v>503.29</v>
      </c>
      <c r="G216" s="105">
        <v>70.67</v>
      </c>
      <c r="H216" s="110">
        <v>-2.98</v>
      </c>
      <c r="I216" s="110">
        <v>-2.98</v>
      </c>
      <c r="J216" s="125">
        <f t="shared" si="185"/>
        <v>67.69</v>
      </c>
      <c r="K216" s="125">
        <f t="shared" si="204"/>
        <v>-3.129</v>
      </c>
      <c r="L216" s="125">
        <f t="shared" si="205"/>
        <v>67.540999999999997</v>
      </c>
      <c r="M216" s="125">
        <f t="shared" si="188"/>
        <v>443.76478318002626</v>
      </c>
      <c r="N216" s="125"/>
      <c r="O216" s="125"/>
      <c r="P216" s="125"/>
      <c r="Q216" s="125"/>
      <c r="R216" s="125"/>
      <c r="S216" s="125"/>
      <c r="T216" s="125">
        <f t="shared" si="194"/>
        <v>444.74375821287776</v>
      </c>
      <c r="U216" s="1">
        <v>434.01476300000007</v>
      </c>
      <c r="V216" s="1">
        <v>720.52172599999994</v>
      </c>
      <c r="W216" s="125">
        <f t="shared" si="201"/>
        <v>453.0170972464914</v>
      </c>
      <c r="X216" s="1">
        <v>434.12558895999996</v>
      </c>
      <c r="Y216" s="1">
        <v>377.15262000000001</v>
      </c>
      <c r="Z216" s="125">
        <f t="shared" si="178"/>
        <v>464.32325886990799</v>
      </c>
      <c r="AA216">
        <v>83.57</v>
      </c>
      <c r="AB216" s="1">
        <f t="shared" si="206"/>
        <v>635.13199999999995</v>
      </c>
      <c r="AC216" s="1">
        <f t="shared" si="207"/>
        <v>599.86800000000005</v>
      </c>
      <c r="AD216" s="125">
        <f t="shared" si="198"/>
        <v>498.11300919842313</v>
      </c>
      <c r="AE216" s="326">
        <v>489</v>
      </c>
      <c r="AF216" s="326">
        <v>475</v>
      </c>
      <c r="AG216" s="326">
        <v>508</v>
      </c>
    </row>
    <row r="217" spans="1:33">
      <c r="A217" s="43"/>
      <c r="B217" s="43">
        <v>202110</v>
      </c>
      <c r="C217" s="4">
        <v>44497</v>
      </c>
      <c r="D217" s="1">
        <v>427.08306099999999</v>
      </c>
      <c r="E217" s="1">
        <v>496</v>
      </c>
      <c r="F217" s="1">
        <v>504.29</v>
      </c>
      <c r="G217" s="105">
        <v>70.540000000000006</v>
      </c>
      <c r="H217" s="110">
        <v>-2.98</v>
      </c>
      <c r="I217" s="110">
        <v>-2.98</v>
      </c>
      <c r="J217" s="125">
        <f t="shared" si="185"/>
        <v>67.56</v>
      </c>
      <c r="K217" s="125">
        <f t="shared" si="204"/>
        <v>-3.129</v>
      </c>
      <c r="L217" s="125">
        <f t="shared" si="205"/>
        <v>67.411000000000001</v>
      </c>
      <c r="M217" s="125">
        <f t="shared" si="188"/>
        <v>442.91064388961894</v>
      </c>
      <c r="N217" s="125"/>
      <c r="O217" s="125"/>
      <c r="P217" s="125"/>
      <c r="Q217" s="125"/>
      <c r="R217" s="125"/>
      <c r="S217" s="125"/>
      <c r="T217" s="125">
        <f t="shared" si="194"/>
        <v>443.88961892247045</v>
      </c>
      <c r="U217" s="1">
        <v>453.028121</v>
      </c>
      <c r="V217" s="1">
        <v>720.52172599999994</v>
      </c>
      <c r="W217" s="125">
        <f t="shared" si="201"/>
        <v>452.18858213479632</v>
      </c>
      <c r="X217" s="1">
        <v>434.12558895999996</v>
      </c>
      <c r="Y217" s="1">
        <v>377.15262000000001</v>
      </c>
      <c r="Z217" s="125">
        <f t="shared" si="178"/>
        <v>463.46911957950067</v>
      </c>
      <c r="AA217">
        <v>82.81</v>
      </c>
      <c r="AB217" s="1">
        <f t="shared" si="206"/>
        <v>629.35599999999999</v>
      </c>
      <c r="AC217" s="1">
        <f t="shared" si="207"/>
        <v>589.91200000000003</v>
      </c>
      <c r="AD217" s="125">
        <f t="shared" si="198"/>
        <v>497.15637319316693</v>
      </c>
      <c r="AE217" s="326">
        <v>490</v>
      </c>
      <c r="AF217" s="326">
        <v>471</v>
      </c>
      <c r="AG217" s="326">
        <v>506</v>
      </c>
    </row>
    <row r="218" spans="1:33">
      <c r="A218" s="43"/>
      <c r="B218" s="43">
        <v>202110</v>
      </c>
      <c r="C218" s="4">
        <v>44496</v>
      </c>
      <c r="D218" s="1">
        <v>427.08306099999999</v>
      </c>
      <c r="E218" s="1">
        <v>495</v>
      </c>
      <c r="F218" s="1">
        <v>508.29</v>
      </c>
      <c r="G218" s="105">
        <v>69.89</v>
      </c>
      <c r="H218" s="110">
        <v>-2.98</v>
      </c>
      <c r="I218" s="110">
        <v>-2.98</v>
      </c>
      <c r="J218" s="125">
        <f t="shared" si="185"/>
        <v>66.91</v>
      </c>
      <c r="K218" s="125">
        <f t="shared" si="204"/>
        <v>-3.129</v>
      </c>
      <c r="L218" s="125">
        <f t="shared" si="205"/>
        <v>66.760999999999996</v>
      </c>
      <c r="M218" s="125">
        <f t="shared" si="188"/>
        <v>438.63994743758207</v>
      </c>
      <c r="N218" s="125"/>
      <c r="O218" s="125"/>
      <c r="P218" s="125"/>
      <c r="Q218" s="125"/>
      <c r="R218" s="125"/>
      <c r="S218" s="125"/>
      <c r="T218" s="125">
        <f t="shared" si="194"/>
        <v>439.61892247043357</v>
      </c>
      <c r="U218" s="1">
        <v>434.01476300000007</v>
      </c>
      <c r="V218" s="1">
        <v>720.52172599999994</v>
      </c>
      <c r="W218" s="125">
        <f t="shared" si="201"/>
        <v>448.04600657632056</v>
      </c>
      <c r="X218" s="1">
        <v>434.12558895999996</v>
      </c>
      <c r="Y218" s="1">
        <v>377.15262000000001</v>
      </c>
      <c r="Z218" s="125">
        <f t="shared" si="178"/>
        <v>459.19842312746385</v>
      </c>
      <c r="AA218">
        <v>82.66</v>
      </c>
      <c r="AB218" s="1">
        <f t="shared" si="206"/>
        <v>628.21599999999989</v>
      </c>
      <c r="AC218" s="1">
        <f t="shared" si="207"/>
        <v>576.68799999999999</v>
      </c>
      <c r="AD218" s="125">
        <f t="shared" si="198"/>
        <v>492.37319316688564</v>
      </c>
      <c r="AE218" s="326">
        <v>494</v>
      </c>
      <c r="AF218" s="326">
        <v>470</v>
      </c>
      <c r="AG218" s="326">
        <v>511</v>
      </c>
    </row>
    <row r="219" spans="1:33">
      <c r="A219" s="43"/>
      <c r="B219" s="43">
        <v>202110</v>
      </c>
      <c r="C219" s="4">
        <v>44495</v>
      </c>
      <c r="D219" s="1">
        <v>427.08306099999999</v>
      </c>
      <c r="E219" s="1">
        <v>506</v>
      </c>
      <c r="F219" s="1">
        <v>516.29</v>
      </c>
      <c r="G219" s="105">
        <v>72.75</v>
      </c>
      <c r="H219" s="110">
        <v>-2.98</v>
      </c>
      <c r="I219" s="110">
        <v>-2.98</v>
      </c>
      <c r="J219" s="125">
        <f t="shared" si="185"/>
        <v>69.77</v>
      </c>
      <c r="K219" s="125">
        <f t="shared" si="204"/>
        <v>-3.129</v>
      </c>
      <c r="L219" s="125">
        <f t="shared" si="205"/>
        <v>69.620999999999995</v>
      </c>
      <c r="M219" s="125">
        <f t="shared" si="188"/>
        <v>457.43101182654397</v>
      </c>
      <c r="N219" s="125"/>
      <c r="O219" s="125"/>
      <c r="P219" s="125"/>
      <c r="Q219" s="125"/>
      <c r="R219" s="125"/>
      <c r="S219" s="125"/>
      <c r="T219" s="125">
        <f t="shared" si="194"/>
        <v>458.40998685939547</v>
      </c>
      <c r="U219" s="1">
        <v>453.028121</v>
      </c>
      <c r="V219" s="1">
        <v>720.52172599999994</v>
      </c>
      <c r="W219" s="125">
        <f t="shared" si="201"/>
        <v>466.27333903361358</v>
      </c>
      <c r="X219" s="1">
        <v>434.12558895999996</v>
      </c>
      <c r="Y219" s="1">
        <v>377.15262000000001</v>
      </c>
      <c r="Z219" s="125">
        <f t="shared" si="178"/>
        <v>477.98948751642575</v>
      </c>
      <c r="AA219">
        <v>84.65</v>
      </c>
      <c r="AB219" s="1">
        <f t="shared" si="206"/>
        <v>643.34</v>
      </c>
      <c r="AC219" s="1">
        <f t="shared" si="207"/>
        <v>570.22799999999995</v>
      </c>
      <c r="AD219" s="125">
        <f t="shared" si="198"/>
        <v>513.41918528252302</v>
      </c>
      <c r="AE219" s="326">
        <v>502</v>
      </c>
      <c r="AF219" s="326">
        <v>481</v>
      </c>
      <c r="AG219" s="326">
        <v>520</v>
      </c>
    </row>
    <row r="220" spans="1:33">
      <c r="A220" s="43"/>
      <c r="B220" s="43">
        <v>202110</v>
      </c>
      <c r="C220" s="4">
        <v>44494</v>
      </c>
      <c r="D220" s="1">
        <v>427.08306099999999</v>
      </c>
      <c r="E220" s="1">
        <v>505</v>
      </c>
      <c r="F220" s="1">
        <v>515.29</v>
      </c>
      <c r="G220" s="105">
        <v>73.069999999999993</v>
      </c>
      <c r="H220" s="110">
        <v>-2.98</v>
      </c>
      <c r="I220" s="110">
        <v>-2.98</v>
      </c>
      <c r="J220" s="125">
        <f t="shared" si="185"/>
        <v>70.089999999999989</v>
      </c>
      <c r="K220" s="125">
        <f t="shared" si="204"/>
        <v>-3.129</v>
      </c>
      <c r="L220" s="125">
        <f t="shared" si="205"/>
        <v>69.940999999999988</v>
      </c>
      <c r="M220" s="125">
        <f t="shared" si="188"/>
        <v>459.53350854139279</v>
      </c>
      <c r="N220" s="125"/>
      <c r="O220" s="125"/>
      <c r="P220" s="125"/>
      <c r="Q220" s="125"/>
      <c r="R220" s="125"/>
      <c r="S220" s="125"/>
      <c r="T220" s="125">
        <f t="shared" si="194"/>
        <v>460.5124835742443</v>
      </c>
      <c r="U220" s="1">
        <v>443.66267400000004</v>
      </c>
      <c r="V220" s="1">
        <v>720.52172599999994</v>
      </c>
      <c r="W220" s="125">
        <f t="shared" si="201"/>
        <v>468.31276084701699</v>
      </c>
      <c r="X220" s="1">
        <v>434.12558895999996</v>
      </c>
      <c r="Y220" s="1">
        <v>377.15262000000001</v>
      </c>
      <c r="Z220" s="125">
        <f t="shared" si="178"/>
        <v>480.09198423127458</v>
      </c>
      <c r="AA220">
        <v>83.76</v>
      </c>
      <c r="AB220" s="1">
        <f t="shared" si="206"/>
        <v>636.57600000000002</v>
      </c>
      <c r="AC220" s="1">
        <f t="shared" si="207"/>
        <v>568.70799999999997</v>
      </c>
      <c r="AD220" s="125">
        <f t="shared" si="198"/>
        <v>515.77398160315363</v>
      </c>
      <c r="AE220" s="326">
        <v>501</v>
      </c>
      <c r="AF220" s="326">
        <v>480</v>
      </c>
      <c r="AG220" s="326">
        <v>551</v>
      </c>
    </row>
    <row r="221" spans="1:33">
      <c r="A221" s="43"/>
      <c r="B221" s="43">
        <v>202110</v>
      </c>
      <c r="C221" s="4">
        <v>44491</v>
      </c>
      <c r="D221" s="1">
        <v>427.08306099999999</v>
      </c>
      <c r="E221" s="1">
        <v>506</v>
      </c>
      <c r="F221" s="1">
        <v>509.29</v>
      </c>
      <c r="G221" s="105">
        <v>72.7</v>
      </c>
      <c r="H221" s="110">
        <v>-2.59</v>
      </c>
      <c r="I221" s="110">
        <v>-2.59</v>
      </c>
      <c r="J221" s="125">
        <f t="shared" si="185"/>
        <v>70.11</v>
      </c>
      <c r="K221" s="125">
        <f t="shared" si="204"/>
        <v>-2.7195</v>
      </c>
      <c r="L221" s="125">
        <f t="shared" si="205"/>
        <v>69.980500000000006</v>
      </c>
      <c r="M221" s="125">
        <f t="shared" si="188"/>
        <v>459.79303547963207</v>
      </c>
      <c r="N221" s="125"/>
      <c r="O221" s="125"/>
      <c r="P221" s="125"/>
      <c r="Q221" s="125"/>
      <c r="R221" s="125"/>
      <c r="S221" s="125"/>
      <c r="T221" s="125">
        <f t="shared" si="194"/>
        <v>460.64388961892246</v>
      </c>
      <c r="U221" s="1">
        <v>453.028121</v>
      </c>
      <c r="V221" s="1">
        <v>720.52172599999994</v>
      </c>
      <c r="W221" s="125">
        <f t="shared" si="201"/>
        <v>468.44022471035476</v>
      </c>
      <c r="X221" s="1">
        <v>434.12558895999996</v>
      </c>
      <c r="Y221" s="1">
        <v>377.15262000000001</v>
      </c>
      <c r="Z221" s="125">
        <f t="shared" si="178"/>
        <v>477.66097240473061</v>
      </c>
      <c r="AA221">
        <v>83.76</v>
      </c>
      <c r="AB221" s="1">
        <f t="shared" si="206"/>
        <v>636.57600000000002</v>
      </c>
      <c r="AC221" s="1">
        <f t="shared" si="207"/>
        <v>572.20400000000006</v>
      </c>
      <c r="AD221" s="125">
        <f t="shared" si="198"/>
        <v>515.92115637319318</v>
      </c>
      <c r="AE221" s="326">
        <v>495</v>
      </c>
      <c r="AF221" s="326">
        <v>481</v>
      </c>
      <c r="AG221" s="326">
        <v>547</v>
      </c>
    </row>
    <row r="222" spans="1:33">
      <c r="A222" s="43"/>
      <c r="B222" s="43">
        <v>202110</v>
      </c>
      <c r="C222" s="4">
        <v>44490</v>
      </c>
      <c r="D222" s="1">
        <v>427.08306099999999</v>
      </c>
      <c r="E222" s="1">
        <v>505</v>
      </c>
      <c r="F222" s="1">
        <v>511.29</v>
      </c>
      <c r="G222" s="105">
        <v>72.11</v>
      </c>
      <c r="H222" s="110">
        <v>-2.59</v>
      </c>
      <c r="I222" s="110">
        <v>-2.59</v>
      </c>
      <c r="J222" s="125">
        <f t="shared" si="185"/>
        <v>69.52</v>
      </c>
      <c r="K222" s="125">
        <f t="shared" si="204"/>
        <v>-2.7195</v>
      </c>
      <c r="L222" s="125">
        <f t="shared" si="205"/>
        <v>69.390500000000003</v>
      </c>
      <c r="M222" s="125">
        <f t="shared" si="188"/>
        <v>455.91655716162944</v>
      </c>
      <c r="N222" s="125"/>
      <c r="O222" s="125"/>
      <c r="P222" s="125"/>
      <c r="Q222" s="125"/>
      <c r="R222" s="125"/>
      <c r="S222" s="125"/>
      <c r="T222" s="125">
        <f t="shared" si="194"/>
        <v>456.76741130091978</v>
      </c>
      <c r="U222" s="1">
        <v>443.66267400000004</v>
      </c>
      <c r="V222" s="1">
        <v>720.52172599999994</v>
      </c>
      <c r="W222" s="125">
        <f t="shared" si="201"/>
        <v>464.68004074189218</v>
      </c>
      <c r="X222" s="1">
        <v>434.12558895999996</v>
      </c>
      <c r="Y222" s="1">
        <v>377.15262000000001</v>
      </c>
      <c r="Z222" s="125">
        <f t="shared" si="178"/>
        <v>473.78449408672799</v>
      </c>
      <c r="AA222">
        <v>82.5</v>
      </c>
      <c r="AB222" s="1">
        <f t="shared" si="206"/>
        <v>627</v>
      </c>
      <c r="AC222" s="1">
        <f t="shared" si="207"/>
        <v>573.41999999999996</v>
      </c>
      <c r="AD222" s="125">
        <f t="shared" si="198"/>
        <v>511.57950065703022</v>
      </c>
      <c r="AE222" s="326">
        <v>497</v>
      </c>
      <c r="AF222" s="326">
        <v>480</v>
      </c>
      <c r="AG222" s="326">
        <v>548</v>
      </c>
    </row>
    <row r="223" spans="1:33">
      <c r="A223" s="43"/>
      <c r="B223" s="43">
        <v>202110</v>
      </c>
      <c r="C223" s="4">
        <v>44489</v>
      </c>
      <c r="D223" s="1">
        <v>427.08306099999999</v>
      </c>
      <c r="E223" s="1">
        <v>510</v>
      </c>
      <c r="F223" s="1">
        <v>517.29</v>
      </c>
      <c r="G223" s="105">
        <v>73.84</v>
      </c>
      <c r="H223" s="110">
        <v>-2.59</v>
      </c>
      <c r="I223" s="110">
        <v>-2.59</v>
      </c>
      <c r="J223" s="125">
        <f t="shared" si="185"/>
        <v>71.25</v>
      </c>
      <c r="K223" s="125">
        <f t="shared" si="204"/>
        <v>-2.7195</v>
      </c>
      <c r="L223" s="125">
        <f t="shared" si="205"/>
        <v>71.120500000000007</v>
      </c>
      <c r="M223" s="125">
        <f t="shared" si="188"/>
        <v>467.28318002628123</v>
      </c>
      <c r="N223" s="125"/>
      <c r="O223" s="125"/>
      <c r="P223" s="125"/>
      <c r="Q223" s="125"/>
      <c r="R223" s="125"/>
      <c r="S223" s="125"/>
      <c r="T223" s="125">
        <f t="shared" si="194"/>
        <v>468.13403416557162</v>
      </c>
      <c r="U223" s="1">
        <v>453.028121</v>
      </c>
      <c r="V223" s="1">
        <v>720.52172599999994</v>
      </c>
      <c r="W223" s="125">
        <f t="shared" si="201"/>
        <v>475.70566492060448</v>
      </c>
      <c r="X223" s="1">
        <v>434.12558895999996</v>
      </c>
      <c r="Y223" s="1">
        <v>377.15262000000001</v>
      </c>
      <c r="Z223" s="125">
        <f t="shared" si="178"/>
        <v>485.15111695137978</v>
      </c>
      <c r="AA223">
        <v>83.42</v>
      </c>
      <c r="AB223" s="1">
        <f t="shared" si="206"/>
        <v>633.99199999999996</v>
      </c>
      <c r="AC223" s="1">
        <f t="shared" si="207"/>
        <v>562.24800000000005</v>
      </c>
      <c r="AD223" s="125">
        <f t="shared" si="198"/>
        <v>524.31011826544022</v>
      </c>
      <c r="AE223" s="326">
        <v>503</v>
      </c>
      <c r="AF223" s="326">
        <v>485</v>
      </c>
      <c r="AG223" s="326">
        <v>552</v>
      </c>
    </row>
    <row r="224" spans="1:33">
      <c r="A224" s="43"/>
      <c r="B224" s="43">
        <v>202110</v>
      </c>
      <c r="C224" s="4">
        <v>44488</v>
      </c>
      <c r="D224" s="1">
        <v>414.76306099999999</v>
      </c>
      <c r="E224" s="1">
        <v>513</v>
      </c>
      <c r="F224" s="1">
        <v>521.29</v>
      </c>
      <c r="G224" s="105">
        <v>74.2</v>
      </c>
      <c r="H224" s="110">
        <v>-2.59</v>
      </c>
      <c r="I224" s="110">
        <v>-2.59</v>
      </c>
      <c r="J224" s="125">
        <f t="shared" si="185"/>
        <v>71.61</v>
      </c>
      <c r="K224" s="125">
        <f t="shared" si="204"/>
        <v>-2.7195</v>
      </c>
      <c r="L224" s="125">
        <f t="shared" si="205"/>
        <v>71.480500000000006</v>
      </c>
      <c r="M224" s="125">
        <f t="shared" si="188"/>
        <v>469.6484888304862</v>
      </c>
      <c r="N224" s="125"/>
      <c r="O224" s="125"/>
      <c r="P224" s="125"/>
      <c r="Q224" s="125"/>
      <c r="R224" s="125"/>
      <c r="S224" s="125"/>
      <c r="T224" s="125">
        <f t="shared" si="194"/>
        <v>470.49934296977659</v>
      </c>
      <c r="U224" s="1">
        <v>443.66267400000004</v>
      </c>
      <c r="V224" s="1">
        <v>720.52172599999994</v>
      </c>
      <c r="W224" s="125">
        <f t="shared" si="201"/>
        <v>478.0000144606833</v>
      </c>
      <c r="X224" s="1">
        <v>422.10126895999997</v>
      </c>
      <c r="Y224" s="1">
        <v>377.15262000000001</v>
      </c>
      <c r="Z224" s="125">
        <f t="shared" si="178"/>
        <v>487.51642575558475</v>
      </c>
      <c r="AA224">
        <v>82.44</v>
      </c>
      <c r="AB224" s="1">
        <f t="shared" si="206"/>
        <v>626.54399999999998</v>
      </c>
      <c r="AC224" s="1">
        <f t="shared" si="207"/>
        <v>557.07999999999993</v>
      </c>
      <c r="AD224" s="125">
        <f t="shared" si="198"/>
        <v>526.95926412614983</v>
      </c>
      <c r="AE224" s="326">
        <v>507</v>
      </c>
      <c r="AF224" s="326">
        <v>488</v>
      </c>
      <c r="AG224" s="326">
        <v>551</v>
      </c>
    </row>
    <row r="225" spans="1:33">
      <c r="A225" s="43"/>
      <c r="B225" s="43">
        <v>202110</v>
      </c>
      <c r="C225" s="4">
        <v>44487</v>
      </c>
      <c r="D225" s="1">
        <v>414.76306099999999</v>
      </c>
      <c r="E225" s="1">
        <v>504</v>
      </c>
      <c r="F225" s="1">
        <v>520.29</v>
      </c>
      <c r="G225" s="105">
        <v>72.14</v>
      </c>
      <c r="H225" s="110">
        <v>-2.59</v>
      </c>
      <c r="I225" s="110">
        <v>-2.59</v>
      </c>
      <c r="J225" s="125">
        <f t="shared" ref="J225:J239" si="208">+G225+H225</f>
        <v>69.55</v>
      </c>
      <c r="K225" s="125">
        <f t="shared" ref="K225:K239" si="209">+H225*1.05</f>
        <v>-2.7195</v>
      </c>
      <c r="L225" s="125">
        <f t="shared" ref="L225:L239" si="210">+G225+K225</f>
        <v>69.420500000000004</v>
      </c>
      <c r="M225" s="125">
        <f t="shared" si="188"/>
        <v>456.11366622864654</v>
      </c>
      <c r="N225" s="125"/>
      <c r="O225" s="125"/>
      <c r="P225" s="125"/>
      <c r="Q225" s="125"/>
      <c r="R225" s="125"/>
      <c r="S225" s="125"/>
      <c r="T225" s="125">
        <f t="shared" si="194"/>
        <v>456.96452036793687</v>
      </c>
      <c r="U225" s="1">
        <v>426.97081700000001</v>
      </c>
      <c r="V225" s="1">
        <v>720.52172599999994</v>
      </c>
      <c r="W225" s="125">
        <f t="shared" ref="W225:W239" si="211">+T225*0.97+V225*0.03</f>
        <v>464.87123653689878</v>
      </c>
      <c r="X225" s="1">
        <v>422.10126895999997</v>
      </c>
      <c r="Y225" s="1">
        <v>377.15262000000001</v>
      </c>
      <c r="Z225" s="125">
        <f t="shared" si="178"/>
        <v>473.98160315374508</v>
      </c>
      <c r="AA225">
        <v>81.69</v>
      </c>
      <c r="AB225" s="1">
        <f t="shared" ref="AB225:AB239" si="212">AA225*$AB$91</f>
        <v>620.84399999999994</v>
      </c>
      <c r="AC225" s="1">
        <f t="shared" ref="AC225:AC239" si="213">AB243</f>
        <v>548.94799999999998</v>
      </c>
      <c r="AD225" s="125">
        <f t="shared" si="198"/>
        <v>511.80026281208933</v>
      </c>
      <c r="AE225" s="326">
        <v>506</v>
      </c>
      <c r="AF225" s="326">
        <v>479</v>
      </c>
      <c r="AG225" s="326">
        <v>550</v>
      </c>
    </row>
    <row r="226" spans="1:33">
      <c r="A226" s="43"/>
      <c r="B226" s="43">
        <v>202110</v>
      </c>
      <c r="C226" s="4">
        <v>44484</v>
      </c>
      <c r="D226" s="1">
        <v>414.76306099999999</v>
      </c>
      <c r="E226" s="1">
        <v>505</v>
      </c>
      <c r="F226" s="1">
        <v>518.29</v>
      </c>
      <c r="G226" s="105">
        <v>74.14</v>
      </c>
      <c r="H226" s="110">
        <v>-2.59</v>
      </c>
      <c r="I226" s="110">
        <v>-2.59</v>
      </c>
      <c r="J226" s="125">
        <f t="shared" si="208"/>
        <v>71.55</v>
      </c>
      <c r="K226" s="125">
        <f t="shared" si="209"/>
        <v>-2.7195</v>
      </c>
      <c r="L226" s="125">
        <f t="shared" si="210"/>
        <v>71.420500000000004</v>
      </c>
      <c r="M226" s="125">
        <f t="shared" si="188"/>
        <v>469.25427069645207</v>
      </c>
      <c r="N226" s="125"/>
      <c r="O226" s="125"/>
      <c r="P226" s="125"/>
      <c r="Q226" s="125"/>
      <c r="R226" s="125"/>
      <c r="S226" s="125"/>
      <c r="T226" s="125">
        <f t="shared" si="194"/>
        <v>470.1051248357424</v>
      </c>
      <c r="U226" s="1">
        <v>443.66267400000004</v>
      </c>
      <c r="V226" s="1">
        <v>720.52172599999994</v>
      </c>
      <c r="W226" s="125">
        <f t="shared" si="211"/>
        <v>477.61762287067012</v>
      </c>
      <c r="X226" s="1">
        <v>422.10126895999997</v>
      </c>
      <c r="Y226" s="1">
        <v>377.15262000000001</v>
      </c>
      <c r="Z226" s="125">
        <f t="shared" si="178"/>
        <v>487.12220762155056</v>
      </c>
      <c r="AA226">
        <v>81.73</v>
      </c>
      <c r="AB226" s="1">
        <f t="shared" si="212"/>
        <v>621.14800000000002</v>
      </c>
      <c r="AC226" s="1">
        <f t="shared" si="213"/>
        <v>535.72399999999993</v>
      </c>
      <c r="AD226" s="125">
        <f t="shared" si="198"/>
        <v>526.51773981603151</v>
      </c>
      <c r="AE226" s="326">
        <v>504</v>
      </c>
      <c r="AF226" s="326">
        <v>480</v>
      </c>
      <c r="AG226" s="326">
        <v>555</v>
      </c>
    </row>
    <row r="227" spans="1:33">
      <c r="A227" s="43"/>
      <c r="B227" s="43">
        <v>202110</v>
      </c>
      <c r="C227" s="4">
        <v>44483</v>
      </c>
      <c r="D227" s="1">
        <v>414.76306099999999</v>
      </c>
      <c r="E227" s="1">
        <v>498</v>
      </c>
      <c r="F227" s="1">
        <v>513.29</v>
      </c>
      <c r="G227" s="105">
        <v>73.77</v>
      </c>
      <c r="H227" s="110">
        <v>-2.59</v>
      </c>
      <c r="I227" s="110">
        <v>-2.59</v>
      </c>
      <c r="J227" s="125">
        <f t="shared" si="208"/>
        <v>71.179999999999993</v>
      </c>
      <c r="K227" s="125">
        <f t="shared" si="209"/>
        <v>-2.7195</v>
      </c>
      <c r="L227" s="125">
        <f t="shared" si="210"/>
        <v>71.0505</v>
      </c>
      <c r="M227" s="125">
        <f t="shared" si="188"/>
        <v>466.82325886990799</v>
      </c>
      <c r="N227" s="125"/>
      <c r="O227" s="125"/>
      <c r="P227" s="125"/>
      <c r="Q227" s="125"/>
      <c r="R227" s="125"/>
      <c r="S227" s="125"/>
      <c r="T227" s="125">
        <f t="shared" si="194"/>
        <v>467.67411300919838</v>
      </c>
      <c r="U227" s="1">
        <v>426.97081700000001</v>
      </c>
      <c r="V227" s="1">
        <v>720.52172599999994</v>
      </c>
      <c r="W227" s="125">
        <f t="shared" si="211"/>
        <v>475.25954139892241</v>
      </c>
      <c r="X227" s="1">
        <v>422.10126895999997</v>
      </c>
      <c r="Y227" s="1">
        <v>377.15262000000001</v>
      </c>
      <c r="Z227" s="125">
        <f t="shared" si="178"/>
        <v>484.69119579500654</v>
      </c>
      <c r="AA227">
        <v>81.31</v>
      </c>
      <c r="AB227" s="1">
        <f t="shared" si="212"/>
        <v>617.95600000000002</v>
      </c>
      <c r="AC227" s="1">
        <f t="shared" si="213"/>
        <v>533.06399999999996</v>
      </c>
      <c r="AD227" s="125">
        <f t="shared" si="198"/>
        <v>523.79500657030223</v>
      </c>
      <c r="AE227" s="328">
        <v>499</v>
      </c>
      <c r="AF227" s="328">
        <v>473</v>
      </c>
      <c r="AG227" s="328">
        <v>543</v>
      </c>
    </row>
    <row r="228" spans="1:33">
      <c r="A228" s="43"/>
      <c r="B228" s="43">
        <v>202110</v>
      </c>
      <c r="C228" s="4">
        <v>44482</v>
      </c>
      <c r="D228" s="1">
        <v>414.76306099999999</v>
      </c>
      <c r="E228" s="1">
        <v>495</v>
      </c>
      <c r="F228" s="1">
        <v>512.29</v>
      </c>
      <c r="G228" s="105">
        <v>73.25</v>
      </c>
      <c r="H228" s="110">
        <v>-2.59</v>
      </c>
      <c r="I228" s="110">
        <v>-2.59</v>
      </c>
      <c r="J228" s="125">
        <f t="shared" si="208"/>
        <v>70.66</v>
      </c>
      <c r="K228" s="125">
        <f t="shared" si="209"/>
        <v>-2.7195</v>
      </c>
      <c r="L228" s="125">
        <f t="shared" si="210"/>
        <v>70.530500000000004</v>
      </c>
      <c r="M228" s="125">
        <f t="shared" si="188"/>
        <v>463.4067017082786</v>
      </c>
      <c r="N228" s="125"/>
      <c r="O228" s="125"/>
      <c r="P228" s="125"/>
      <c r="Q228" s="125"/>
      <c r="R228" s="125"/>
      <c r="S228" s="125"/>
      <c r="T228" s="125">
        <f t="shared" si="194"/>
        <v>464.25755584756894</v>
      </c>
      <c r="U228" s="1">
        <v>443.66267400000004</v>
      </c>
      <c r="V228" s="1">
        <v>720.52172599999994</v>
      </c>
      <c r="W228" s="125">
        <f t="shared" si="211"/>
        <v>471.94548095214185</v>
      </c>
      <c r="X228" s="1">
        <v>422.10126895999997</v>
      </c>
      <c r="Y228" s="1">
        <v>377.15262000000001</v>
      </c>
      <c r="Z228" s="125">
        <f t="shared" si="178"/>
        <v>481.27463863337709</v>
      </c>
      <c r="AA228">
        <v>80.44</v>
      </c>
      <c r="AB228" s="1">
        <f t="shared" si="212"/>
        <v>611.34399999999994</v>
      </c>
      <c r="AC228" s="1">
        <f t="shared" si="213"/>
        <v>545.83199999999988</v>
      </c>
      <c r="AD228" s="125">
        <f t="shared" si="198"/>
        <v>519.96846254927721</v>
      </c>
      <c r="AE228" s="326">
        <v>498</v>
      </c>
      <c r="AF228" s="326">
        <v>470</v>
      </c>
      <c r="AG228" s="326">
        <v>540</v>
      </c>
    </row>
    <row r="229" spans="1:33">
      <c r="A229" s="43"/>
      <c r="B229" s="43">
        <v>202110</v>
      </c>
      <c r="C229" s="4">
        <v>44481</v>
      </c>
      <c r="D229" s="1">
        <v>382.14632599999999</v>
      </c>
      <c r="E229" s="1">
        <v>479</v>
      </c>
      <c r="F229" s="1">
        <v>508.29</v>
      </c>
      <c r="G229" s="105">
        <v>74.25</v>
      </c>
      <c r="H229" s="110">
        <v>-2.59</v>
      </c>
      <c r="I229" s="110">
        <v>-2.59</v>
      </c>
      <c r="J229" s="125">
        <f t="shared" si="208"/>
        <v>71.66</v>
      </c>
      <c r="K229" s="125">
        <f t="shared" si="209"/>
        <v>-2.7195</v>
      </c>
      <c r="L229" s="125">
        <f t="shared" si="210"/>
        <v>71.530500000000004</v>
      </c>
      <c r="M229" s="125">
        <f t="shared" si="188"/>
        <v>469.97700394218134</v>
      </c>
      <c r="N229" s="125"/>
      <c r="O229" s="125"/>
      <c r="P229" s="125"/>
      <c r="Q229" s="125"/>
      <c r="R229" s="125"/>
      <c r="S229" s="125"/>
      <c r="T229" s="125">
        <f t="shared" si="194"/>
        <v>470.82785808147173</v>
      </c>
      <c r="U229" s="1">
        <v>426.97081700000001</v>
      </c>
      <c r="V229" s="1">
        <v>720.52172599999994</v>
      </c>
      <c r="W229" s="125">
        <f t="shared" si="211"/>
        <v>478.31867411902755</v>
      </c>
      <c r="X229" s="1">
        <v>390.26733560000002</v>
      </c>
      <c r="Y229" s="1">
        <v>377.15262000000001</v>
      </c>
      <c r="Z229" s="125">
        <f t="shared" si="178"/>
        <v>487.84494086727989</v>
      </c>
      <c r="AA229">
        <v>80.64</v>
      </c>
      <c r="AB229" s="1">
        <f t="shared" si="212"/>
        <v>612.86399999999992</v>
      </c>
      <c r="AC229" s="1">
        <f t="shared" si="213"/>
        <v>550.01200000000006</v>
      </c>
      <c r="AD229" s="125">
        <f t="shared" si="198"/>
        <v>527.32720105124838</v>
      </c>
      <c r="AE229" s="326">
        <v>494</v>
      </c>
      <c r="AF229" s="326">
        <v>454</v>
      </c>
      <c r="AG229" s="326">
        <v>513</v>
      </c>
    </row>
    <row r="230" spans="1:33">
      <c r="A230" s="43"/>
      <c r="B230" s="43">
        <v>202110</v>
      </c>
      <c r="C230" s="4">
        <v>44480</v>
      </c>
      <c r="D230" s="1">
        <v>382.14632599999999</v>
      </c>
      <c r="E230" s="1">
        <v>478</v>
      </c>
      <c r="F230" s="1">
        <v>507.29</v>
      </c>
      <c r="G230" s="105">
        <v>75</v>
      </c>
      <c r="H230" s="110">
        <v>-2.59</v>
      </c>
      <c r="I230" s="110">
        <v>-2.59</v>
      </c>
      <c r="J230" s="125">
        <f t="shared" si="208"/>
        <v>72.41</v>
      </c>
      <c r="K230" s="125">
        <f t="shared" si="209"/>
        <v>-2.7195</v>
      </c>
      <c r="L230" s="125">
        <f t="shared" si="210"/>
        <v>72.280500000000004</v>
      </c>
      <c r="M230" s="125">
        <f t="shared" si="188"/>
        <v>474.90473061760844</v>
      </c>
      <c r="N230" s="125"/>
      <c r="O230" s="125"/>
      <c r="P230" s="125"/>
      <c r="Q230" s="125"/>
      <c r="R230" s="125"/>
      <c r="S230" s="125"/>
      <c r="T230" s="125">
        <f t="shared" si="194"/>
        <v>475.75558475689877</v>
      </c>
      <c r="U230" s="1">
        <v>405.47707200000002</v>
      </c>
      <c r="V230" s="1">
        <v>720.52172599999994</v>
      </c>
      <c r="W230" s="125">
        <f t="shared" si="211"/>
        <v>483.09856899419179</v>
      </c>
      <c r="X230" s="1">
        <v>390.26733560000002</v>
      </c>
      <c r="Y230" s="1">
        <v>355.050816</v>
      </c>
      <c r="Z230" s="125">
        <f t="shared" si="178"/>
        <v>492.77266754270693</v>
      </c>
      <c r="AA230">
        <v>80.52</v>
      </c>
      <c r="AB230" s="1">
        <f t="shared" si="212"/>
        <v>611.95199999999988</v>
      </c>
      <c r="AC230" s="1">
        <f t="shared" si="213"/>
        <v>551.83600000000001</v>
      </c>
      <c r="AD230" s="125">
        <f t="shared" si="198"/>
        <v>532.8462549277267</v>
      </c>
      <c r="AE230" s="326">
        <v>493</v>
      </c>
      <c r="AF230" s="326">
        <v>453</v>
      </c>
      <c r="AG230" s="326">
        <v>515</v>
      </c>
    </row>
    <row r="231" spans="1:33">
      <c r="A231" s="43"/>
      <c r="B231" s="43">
        <v>202110</v>
      </c>
      <c r="C231" s="4">
        <v>44477</v>
      </c>
      <c r="D231" s="1">
        <v>382.14632599999999</v>
      </c>
      <c r="E231" s="1">
        <v>474</v>
      </c>
      <c r="F231" s="1">
        <v>506.29</v>
      </c>
      <c r="G231" s="105">
        <v>73.459999999999994</v>
      </c>
      <c r="H231" s="110">
        <v>-2.59</v>
      </c>
      <c r="I231" s="110">
        <v>-2.59</v>
      </c>
      <c r="J231" s="125">
        <f t="shared" si="208"/>
        <v>70.86999999999999</v>
      </c>
      <c r="K231" s="125">
        <f t="shared" si="209"/>
        <v>-2.7195</v>
      </c>
      <c r="L231" s="125">
        <f t="shared" si="210"/>
        <v>70.740499999999997</v>
      </c>
      <c r="M231" s="125">
        <f t="shared" si="188"/>
        <v>464.7864651773981</v>
      </c>
      <c r="N231" s="125"/>
      <c r="O231" s="125"/>
      <c r="P231" s="125"/>
      <c r="Q231" s="125"/>
      <c r="R231" s="125"/>
      <c r="S231" s="125"/>
      <c r="T231" s="125">
        <f t="shared" si="194"/>
        <v>465.63731931668849</v>
      </c>
      <c r="U231" s="1">
        <v>426.97081700000001</v>
      </c>
      <c r="V231" s="1">
        <v>697.07685000000004</v>
      </c>
      <c r="W231" s="125">
        <f t="shared" si="211"/>
        <v>472.58050523718782</v>
      </c>
      <c r="X231" s="1">
        <v>389.70465857599999</v>
      </c>
      <c r="Y231" s="1">
        <v>355.050816</v>
      </c>
      <c r="Z231" s="125">
        <f t="shared" si="178"/>
        <v>482.65440210249665</v>
      </c>
      <c r="AA231">
        <v>79.349999999999994</v>
      </c>
      <c r="AB231" s="1">
        <f t="shared" si="212"/>
        <v>603.05999999999995</v>
      </c>
      <c r="AC231" s="1">
        <f t="shared" si="213"/>
        <v>535.49599999999998</v>
      </c>
      <c r="AD231" s="125">
        <f t="shared" si="198"/>
        <v>521.51379763469117</v>
      </c>
      <c r="AE231" s="326">
        <v>492</v>
      </c>
      <c r="AF231" s="326">
        <v>449</v>
      </c>
      <c r="AG231" s="326">
        <v>511</v>
      </c>
    </row>
    <row r="232" spans="1:33">
      <c r="A232" s="43"/>
      <c r="B232" s="43">
        <v>202110</v>
      </c>
      <c r="C232" s="4">
        <v>44476</v>
      </c>
      <c r="D232" s="1">
        <v>382.14632599999999</v>
      </c>
      <c r="E232" s="1">
        <v>472</v>
      </c>
      <c r="F232" s="1">
        <v>501.29</v>
      </c>
      <c r="G232" s="105">
        <v>72.900000000000006</v>
      </c>
      <c r="H232" s="110">
        <v>-2.59</v>
      </c>
      <c r="I232" s="110">
        <v>-2.59</v>
      </c>
      <c r="J232" s="125">
        <f t="shared" si="208"/>
        <v>70.31</v>
      </c>
      <c r="K232" s="125">
        <f t="shared" si="209"/>
        <v>-2.7195</v>
      </c>
      <c r="L232" s="125">
        <f t="shared" si="210"/>
        <v>70.180500000000009</v>
      </c>
      <c r="M232" s="125">
        <f t="shared" si="188"/>
        <v>461.10709592641268</v>
      </c>
      <c r="N232" s="125"/>
      <c r="O232" s="125"/>
      <c r="P232" s="125"/>
      <c r="Q232" s="125"/>
      <c r="R232" s="125"/>
      <c r="S232" s="125"/>
      <c r="T232" s="125">
        <f t="shared" si="194"/>
        <v>461.95795006570302</v>
      </c>
      <c r="U232" s="1">
        <v>405.47707200000002</v>
      </c>
      <c r="V232" s="1">
        <v>697.07685000000004</v>
      </c>
      <c r="W232" s="125">
        <f t="shared" si="211"/>
        <v>469.0115170637319</v>
      </c>
      <c r="X232" s="1">
        <v>389.70465857599999</v>
      </c>
      <c r="Y232" s="1">
        <v>355.050816</v>
      </c>
      <c r="Z232" s="125">
        <f t="shared" si="178"/>
        <v>478.97503285151117</v>
      </c>
      <c r="AA232">
        <v>78.3</v>
      </c>
      <c r="AB232" s="1">
        <f t="shared" si="212"/>
        <v>595.07999999999993</v>
      </c>
      <c r="AC232" s="1">
        <f t="shared" si="213"/>
        <v>535.41999999999996</v>
      </c>
      <c r="AD232" s="125">
        <f t="shared" si="198"/>
        <v>517.39290407358737</v>
      </c>
      <c r="AE232" s="326">
        <v>487</v>
      </c>
      <c r="AF232" s="326">
        <v>447</v>
      </c>
      <c r="AG232" s="326">
        <v>506</v>
      </c>
    </row>
    <row r="233" spans="1:33">
      <c r="A233" s="43"/>
      <c r="B233" s="43">
        <v>202110</v>
      </c>
      <c r="C233" s="4">
        <v>44475</v>
      </c>
      <c r="D233" s="1">
        <v>382.14632599999999</v>
      </c>
      <c r="E233" s="1">
        <v>470</v>
      </c>
      <c r="F233" s="1">
        <v>502.29</v>
      </c>
      <c r="G233" s="105">
        <v>73.27</v>
      </c>
      <c r="H233" s="110">
        <v>-2.59</v>
      </c>
      <c r="I233" s="110">
        <v>-2.59</v>
      </c>
      <c r="J233" s="125">
        <f t="shared" si="208"/>
        <v>70.679999999999993</v>
      </c>
      <c r="K233" s="125">
        <f t="shared" si="209"/>
        <v>-2.7195</v>
      </c>
      <c r="L233" s="125">
        <f t="shared" si="210"/>
        <v>70.5505</v>
      </c>
      <c r="M233" s="125">
        <f t="shared" si="188"/>
        <v>463.53810775295659</v>
      </c>
      <c r="N233" s="125"/>
      <c r="O233" s="125"/>
      <c r="P233" s="125"/>
      <c r="Q233" s="125"/>
      <c r="R233" s="125"/>
      <c r="S233" s="125"/>
      <c r="T233" s="125">
        <f t="shared" si="194"/>
        <v>464.38896189224698</v>
      </c>
      <c r="U233" s="1">
        <v>426.97081700000001</v>
      </c>
      <c r="V233" s="1">
        <v>697.07685000000004</v>
      </c>
      <c r="W233" s="125">
        <f t="shared" si="211"/>
        <v>471.36959853547955</v>
      </c>
      <c r="X233" s="1">
        <v>389.70465857599999</v>
      </c>
      <c r="Y233" s="1">
        <v>355.050816</v>
      </c>
      <c r="Z233" s="125">
        <f t="shared" si="178"/>
        <v>481.40604467805514</v>
      </c>
      <c r="AA233">
        <v>77.430000000000007</v>
      </c>
      <c r="AB233" s="1">
        <f t="shared" si="212"/>
        <v>588.46800000000007</v>
      </c>
      <c r="AC233" s="1">
        <f t="shared" si="213"/>
        <v>534.35599999999999</v>
      </c>
      <c r="AD233" s="125">
        <f t="shared" si="198"/>
        <v>520.11563731931665</v>
      </c>
      <c r="AE233" s="326">
        <v>488</v>
      </c>
      <c r="AF233" s="326">
        <v>445</v>
      </c>
      <c r="AG233" s="326">
        <v>518</v>
      </c>
    </row>
    <row r="234" spans="1:33">
      <c r="A234" s="43"/>
      <c r="B234" s="43">
        <v>202110</v>
      </c>
      <c r="C234" s="4">
        <v>44474</v>
      </c>
      <c r="D234" s="1">
        <v>342.96895899999998</v>
      </c>
      <c r="E234" s="1">
        <v>474</v>
      </c>
      <c r="F234" s="1">
        <v>511.29</v>
      </c>
      <c r="G234" s="105">
        <v>75.05</v>
      </c>
      <c r="H234" s="110">
        <v>-2.59</v>
      </c>
      <c r="I234" s="110">
        <v>-2.59</v>
      </c>
      <c r="J234" s="125">
        <f t="shared" si="208"/>
        <v>72.459999999999994</v>
      </c>
      <c r="K234" s="125">
        <f t="shared" si="209"/>
        <v>-2.7195</v>
      </c>
      <c r="L234" s="125">
        <f t="shared" si="210"/>
        <v>72.330500000000001</v>
      </c>
      <c r="M234" s="125">
        <f t="shared" si="188"/>
        <v>475.23324572930352</v>
      </c>
      <c r="N234" s="125"/>
      <c r="O234" s="125"/>
      <c r="P234" s="125"/>
      <c r="Q234" s="125"/>
      <c r="R234" s="125"/>
      <c r="S234" s="125"/>
      <c r="T234" s="125">
        <f t="shared" si="194"/>
        <v>476.08409986859391</v>
      </c>
      <c r="U234" s="1">
        <v>405.47707200000002</v>
      </c>
      <c r="V234" s="1">
        <v>697.07685000000004</v>
      </c>
      <c r="W234" s="125">
        <f t="shared" si="211"/>
        <v>482.71388237253609</v>
      </c>
      <c r="X234" s="1">
        <v>351.46754838399994</v>
      </c>
      <c r="Y234" s="1">
        <v>355.050816</v>
      </c>
      <c r="Z234" s="125">
        <f t="shared" si="178"/>
        <v>493.10118265440207</v>
      </c>
      <c r="AA234">
        <v>78.930000000000007</v>
      </c>
      <c r="AB234" s="1">
        <f t="shared" si="212"/>
        <v>599.86800000000005</v>
      </c>
      <c r="AC234" s="1">
        <f t="shared" si="213"/>
        <v>517.86400000000003</v>
      </c>
      <c r="AD234" s="125">
        <f t="shared" si="198"/>
        <v>533.21419185282525</v>
      </c>
      <c r="AE234" s="326">
        <v>497</v>
      </c>
      <c r="AF234" s="326">
        <v>449</v>
      </c>
      <c r="AG234" s="326">
        <v>516</v>
      </c>
    </row>
    <row r="235" spans="1:33">
      <c r="A235" s="43"/>
      <c r="B235" s="43">
        <v>202110</v>
      </c>
      <c r="C235" s="4">
        <v>44473</v>
      </c>
      <c r="D235" s="1">
        <v>342.96895899999998</v>
      </c>
      <c r="E235" s="1">
        <v>465</v>
      </c>
      <c r="F235" s="1">
        <v>504.29</v>
      </c>
      <c r="G235" s="105">
        <v>73.7</v>
      </c>
      <c r="H235" s="110">
        <v>-2.59</v>
      </c>
      <c r="I235" s="110">
        <v>-2.59</v>
      </c>
      <c r="J235" s="125">
        <f t="shared" si="208"/>
        <v>71.11</v>
      </c>
      <c r="K235" s="125">
        <f t="shared" si="209"/>
        <v>-2.7195</v>
      </c>
      <c r="L235" s="125">
        <f t="shared" si="210"/>
        <v>70.980500000000006</v>
      </c>
      <c r="M235" s="125">
        <f t="shared" si="188"/>
        <v>466.36333771353486</v>
      </c>
      <c r="N235" s="125"/>
      <c r="O235" s="125"/>
      <c r="P235" s="125"/>
      <c r="Q235" s="125"/>
      <c r="R235" s="125"/>
      <c r="S235" s="125"/>
      <c r="T235" s="125">
        <f t="shared" si="194"/>
        <v>467.21419185282519</v>
      </c>
      <c r="U235" s="1">
        <v>392.02472400000005</v>
      </c>
      <c r="V235" s="1">
        <v>697.07685000000004</v>
      </c>
      <c r="W235" s="125">
        <f t="shared" si="211"/>
        <v>474.11007159724045</v>
      </c>
      <c r="X235" s="1">
        <v>351.46754838399994</v>
      </c>
      <c r="Y235" s="1">
        <v>355.050816</v>
      </c>
      <c r="Z235" s="125">
        <f t="shared" si="178"/>
        <v>484.23127463863335</v>
      </c>
      <c r="AA235">
        <v>77.62</v>
      </c>
      <c r="AB235" s="1">
        <f t="shared" si="212"/>
        <v>589.91200000000003</v>
      </c>
      <c r="AC235" s="1">
        <f t="shared" si="213"/>
        <v>526.67999999999995</v>
      </c>
      <c r="AD235" s="125">
        <f t="shared" si="198"/>
        <v>523.27989487516425</v>
      </c>
      <c r="AE235" s="326">
        <v>490</v>
      </c>
      <c r="AF235" s="326">
        <v>440</v>
      </c>
      <c r="AG235" s="326">
        <v>506</v>
      </c>
    </row>
    <row r="236" spans="1:33">
      <c r="A236" s="43"/>
      <c r="B236" s="43">
        <v>202110</v>
      </c>
      <c r="C236" s="4">
        <v>44470</v>
      </c>
      <c r="D236" s="1">
        <v>342.96895899999998</v>
      </c>
      <c r="E236" s="1">
        <v>455</v>
      </c>
      <c r="F236" s="1">
        <v>487.29</v>
      </c>
      <c r="G236" s="105">
        <v>71.75</v>
      </c>
      <c r="H236" s="110">
        <v>-2.59</v>
      </c>
      <c r="I236" s="110">
        <v>-2.59</v>
      </c>
      <c r="J236" s="125">
        <f t="shared" si="208"/>
        <v>69.16</v>
      </c>
      <c r="K236" s="125">
        <f t="shared" si="209"/>
        <v>-2.7195</v>
      </c>
      <c r="L236" s="125">
        <f t="shared" si="210"/>
        <v>69.030500000000004</v>
      </c>
      <c r="M236" s="125">
        <f t="shared" si="188"/>
        <v>453.55124835742447</v>
      </c>
      <c r="N236" s="125"/>
      <c r="O236" s="125"/>
      <c r="P236" s="125"/>
      <c r="Q236" s="125"/>
      <c r="R236" s="125"/>
      <c r="S236" s="125"/>
      <c r="T236" s="125">
        <f t="shared" si="194"/>
        <v>454.4021024967148</v>
      </c>
      <c r="U236" s="1">
        <v>405.47707200000002</v>
      </c>
      <c r="V236" s="1">
        <v>697.07685000000004</v>
      </c>
      <c r="W236" s="125">
        <f t="shared" si="211"/>
        <v>461.68234492181335</v>
      </c>
      <c r="X236" s="1">
        <v>351.46754838399994</v>
      </c>
      <c r="Y236" s="1">
        <v>355.050816</v>
      </c>
      <c r="Z236" s="125">
        <f t="shared" si="178"/>
        <v>471.41918528252296</v>
      </c>
      <c r="AA236">
        <v>75.88</v>
      </c>
      <c r="AB236" s="1">
        <f t="shared" si="212"/>
        <v>576.68799999999999</v>
      </c>
      <c r="AC236" s="1">
        <f t="shared" si="213"/>
        <v>519.45999999999992</v>
      </c>
      <c r="AD236" s="125">
        <f t="shared" si="198"/>
        <v>508.93035479632061</v>
      </c>
      <c r="AE236" s="326">
        <v>473</v>
      </c>
      <c r="AF236" s="326">
        <v>430</v>
      </c>
      <c r="AG236" s="326">
        <v>499</v>
      </c>
    </row>
    <row r="237" spans="1:33">
      <c r="A237" s="43"/>
      <c r="B237" s="43">
        <v>202109</v>
      </c>
      <c r="C237" s="4">
        <v>44469</v>
      </c>
      <c r="D237" s="1">
        <v>342.96895899999998</v>
      </c>
      <c r="E237" s="1">
        <v>447</v>
      </c>
      <c r="F237" s="1">
        <v>478.29</v>
      </c>
      <c r="G237" s="105">
        <v>69.650000000000006</v>
      </c>
      <c r="H237" s="110">
        <v>-1.28</v>
      </c>
      <c r="I237" s="110">
        <v>-1.28</v>
      </c>
      <c r="J237" s="125">
        <f t="shared" si="208"/>
        <v>68.37</v>
      </c>
      <c r="K237" s="125">
        <f t="shared" si="209"/>
        <v>-1.3440000000000001</v>
      </c>
      <c r="L237" s="125">
        <f t="shared" si="210"/>
        <v>68.306000000000012</v>
      </c>
      <c r="M237" s="125">
        <f t="shared" si="188"/>
        <v>448.79106438896196</v>
      </c>
      <c r="N237" s="125"/>
      <c r="O237" s="125"/>
      <c r="P237" s="125"/>
      <c r="Q237" s="125"/>
      <c r="R237" s="125"/>
      <c r="S237" s="125"/>
      <c r="T237" s="125">
        <f t="shared" si="194"/>
        <v>449.21156373193168</v>
      </c>
      <c r="U237" s="1">
        <v>392.02472400000005</v>
      </c>
      <c r="V237" s="1">
        <v>697.07685000000004</v>
      </c>
      <c r="W237" s="125">
        <f t="shared" si="211"/>
        <v>456.64752231997369</v>
      </c>
      <c r="X237" s="1">
        <v>351.46754838399994</v>
      </c>
      <c r="Y237" s="1">
        <v>355.050816</v>
      </c>
      <c r="Z237" s="125">
        <f t="shared" si="178"/>
        <v>457.62155059132721</v>
      </c>
      <c r="AA237">
        <v>75.03</v>
      </c>
      <c r="AB237" s="1">
        <f t="shared" si="212"/>
        <v>570.22799999999995</v>
      </c>
      <c r="AC237" s="1">
        <f t="shared" si="213"/>
        <v>526.60400000000004</v>
      </c>
      <c r="AD237" s="125">
        <f t="shared" si="198"/>
        <v>503.11695137976352</v>
      </c>
      <c r="AE237" s="326">
        <v>464</v>
      </c>
      <c r="AF237" s="326">
        <v>422</v>
      </c>
      <c r="AG237" s="326">
        <v>498</v>
      </c>
    </row>
    <row r="238" spans="1:33">
      <c r="A238" s="43"/>
      <c r="B238" s="43">
        <v>202109</v>
      </c>
      <c r="C238" s="4">
        <v>44468</v>
      </c>
      <c r="D238" s="1">
        <v>342.96895899999998</v>
      </c>
      <c r="E238" s="1">
        <v>445</v>
      </c>
      <c r="F238" s="1">
        <v>476.29</v>
      </c>
      <c r="G238" s="105">
        <v>68.88</v>
      </c>
      <c r="H238" s="110">
        <v>-1.28</v>
      </c>
      <c r="I238" s="110">
        <v>-1.28</v>
      </c>
      <c r="J238" s="125">
        <f t="shared" si="208"/>
        <v>67.599999999999994</v>
      </c>
      <c r="K238" s="125">
        <f t="shared" si="209"/>
        <v>-1.3440000000000001</v>
      </c>
      <c r="L238" s="125">
        <f t="shared" si="210"/>
        <v>67.536000000000001</v>
      </c>
      <c r="M238" s="125">
        <f t="shared" si="188"/>
        <v>443.73193166885676</v>
      </c>
      <c r="N238" s="125"/>
      <c r="O238" s="125"/>
      <c r="P238" s="125"/>
      <c r="Q238" s="125"/>
      <c r="R238" s="125"/>
      <c r="S238" s="125"/>
      <c r="T238" s="125">
        <f t="shared" si="194"/>
        <v>444.15243101182648</v>
      </c>
      <c r="U238" s="1">
        <v>405.47707200000002</v>
      </c>
      <c r="V238" s="1">
        <v>697.07685000000004</v>
      </c>
      <c r="W238" s="125">
        <f t="shared" si="211"/>
        <v>451.74016358147168</v>
      </c>
      <c r="X238" s="1">
        <v>351.46754838399994</v>
      </c>
      <c r="Y238" s="1">
        <v>355.050816</v>
      </c>
      <c r="Z238" s="125">
        <f t="shared" si="178"/>
        <v>452.56241787122201</v>
      </c>
      <c r="AA238">
        <v>74.83</v>
      </c>
      <c r="AB238" s="1">
        <f t="shared" si="212"/>
        <v>568.70799999999997</v>
      </c>
      <c r="AC238" s="1">
        <f t="shared" si="213"/>
        <v>526.60400000000004</v>
      </c>
      <c r="AD238" s="125">
        <f t="shared" si="198"/>
        <v>497.4507227332457</v>
      </c>
      <c r="AE238" s="326">
        <v>462</v>
      </c>
      <c r="AF238" s="326">
        <v>420</v>
      </c>
      <c r="AG238" s="326">
        <v>496</v>
      </c>
    </row>
    <row r="239" spans="1:33">
      <c r="A239" s="43"/>
      <c r="B239" s="43">
        <v>202109</v>
      </c>
      <c r="C239" s="4">
        <v>44467</v>
      </c>
      <c r="D239" s="1">
        <v>345.15862700000002</v>
      </c>
      <c r="E239" s="1">
        <v>444</v>
      </c>
      <c r="F239" s="1">
        <v>479.29</v>
      </c>
      <c r="G239" s="105">
        <v>68.81</v>
      </c>
      <c r="H239" s="110">
        <v>-1.28</v>
      </c>
      <c r="I239" s="110">
        <v>-1.28</v>
      </c>
      <c r="J239" s="125">
        <f t="shared" si="208"/>
        <v>67.53</v>
      </c>
      <c r="K239" s="125">
        <f t="shared" si="209"/>
        <v>-1.3440000000000001</v>
      </c>
      <c r="L239" s="125">
        <f t="shared" si="210"/>
        <v>67.466000000000008</v>
      </c>
      <c r="M239" s="125">
        <f t="shared" si="188"/>
        <v>443.27201051248363</v>
      </c>
      <c r="N239" s="125"/>
      <c r="O239" s="125"/>
      <c r="P239" s="125"/>
      <c r="Q239" s="125"/>
      <c r="R239" s="125"/>
      <c r="S239" s="125"/>
      <c r="T239" s="125">
        <f t="shared" si="194"/>
        <v>443.69250985545335</v>
      </c>
      <c r="U239" s="1">
        <v>392.02472400000005</v>
      </c>
      <c r="V239" s="1">
        <v>697.07685000000004</v>
      </c>
      <c r="W239" s="125">
        <f t="shared" si="211"/>
        <v>451.29404005978972</v>
      </c>
      <c r="X239" s="1">
        <v>353.60466435199999</v>
      </c>
      <c r="Y239" s="1">
        <v>355.050816</v>
      </c>
      <c r="Z239" s="125">
        <f t="shared" si="178"/>
        <v>452.10249671484888</v>
      </c>
      <c r="AA239">
        <v>75.290000000000006</v>
      </c>
      <c r="AB239" s="1">
        <f t="shared" si="212"/>
        <v>572.20400000000006</v>
      </c>
      <c r="AC239" s="1">
        <f t="shared" si="213"/>
        <v>531.92399999999998</v>
      </c>
      <c r="AD239" s="125">
        <f t="shared" si="198"/>
        <v>496.93561103810782</v>
      </c>
      <c r="AE239" s="326">
        <v>465</v>
      </c>
      <c r="AF239" s="326">
        <v>419</v>
      </c>
      <c r="AG239" s="326">
        <v>500</v>
      </c>
    </row>
    <row r="240" spans="1:33">
      <c r="A240" s="43"/>
      <c r="B240" s="43">
        <v>202109</v>
      </c>
      <c r="C240" s="4">
        <v>44464</v>
      </c>
      <c r="D240" s="1">
        <v>345.15862700000002</v>
      </c>
      <c r="E240" s="1">
        <v>445</v>
      </c>
      <c r="F240" s="1">
        <v>486.29</v>
      </c>
      <c r="G240" s="105">
        <v>68.790000000000006</v>
      </c>
      <c r="H240" s="295">
        <v>-1.28</v>
      </c>
      <c r="I240" s="110">
        <v>-1.28</v>
      </c>
      <c r="J240" s="125">
        <f>+G240+H240</f>
        <v>67.510000000000005</v>
      </c>
      <c r="K240" s="125">
        <f t="shared" ref="K240:K242" si="214">+H240*1.05</f>
        <v>-1.3440000000000001</v>
      </c>
      <c r="L240" s="125">
        <f t="shared" ref="L240:L242" si="215">+G240+K240</f>
        <v>67.446000000000012</v>
      </c>
      <c r="M240" s="125">
        <f t="shared" si="188"/>
        <v>443.14060446780559</v>
      </c>
      <c r="N240" s="125"/>
      <c r="O240" s="125"/>
      <c r="P240" s="125"/>
      <c r="Q240" s="125"/>
      <c r="R240" s="125"/>
      <c r="S240" s="125"/>
      <c r="T240" s="125">
        <f t="shared" si="194"/>
        <v>443.56110381077531</v>
      </c>
      <c r="U240" s="1">
        <v>384.38936900000004</v>
      </c>
      <c r="V240" s="1">
        <v>697.07685000000004</v>
      </c>
      <c r="W240" s="125">
        <f t="shared" ref="W240:W242" si="216">+T240*0.97+V240*0.03</f>
        <v>451.16657619645201</v>
      </c>
      <c r="X240" s="1">
        <v>353.60466435199999</v>
      </c>
      <c r="Y240" s="1">
        <v>355.050816</v>
      </c>
      <c r="Z240" s="125">
        <f t="shared" si="178"/>
        <v>451.97109067017084</v>
      </c>
      <c r="AA240" s="214">
        <v>75.45</v>
      </c>
      <c r="AB240" s="1">
        <f t="shared" ref="AB240:AB242" si="217">AA240*$AB$91</f>
        <v>573.41999999999996</v>
      </c>
      <c r="AC240" s="1">
        <f t="shared" ref="AC240:AC242" si="218">AB258</f>
        <v>521.28399999999999</v>
      </c>
      <c r="AD240" s="125">
        <f t="shared" si="198"/>
        <v>496.78843626806838</v>
      </c>
      <c r="AE240" s="326">
        <v>472</v>
      </c>
      <c r="AF240" s="326">
        <v>420</v>
      </c>
      <c r="AG240" s="326">
        <v>486</v>
      </c>
    </row>
    <row r="241" spans="1:33">
      <c r="A241" s="43"/>
      <c r="B241" s="43">
        <v>202109</v>
      </c>
      <c r="C241" s="4">
        <v>44463</v>
      </c>
      <c r="D241" s="1">
        <v>345.15862700000002</v>
      </c>
      <c r="E241" s="1">
        <v>439</v>
      </c>
      <c r="F241" s="1">
        <v>473.29</v>
      </c>
      <c r="G241" s="105">
        <v>67.86</v>
      </c>
      <c r="H241" s="110">
        <v>-1.28</v>
      </c>
      <c r="I241" s="110">
        <v>-1.28</v>
      </c>
      <c r="J241" s="125">
        <f>+G241+H241</f>
        <v>66.58</v>
      </c>
      <c r="K241" s="125">
        <f t="shared" si="214"/>
        <v>-1.3440000000000001</v>
      </c>
      <c r="L241" s="125">
        <f t="shared" si="215"/>
        <v>66.516000000000005</v>
      </c>
      <c r="M241" s="125">
        <f t="shared" si="188"/>
        <v>437.03022339027598</v>
      </c>
      <c r="N241" s="125"/>
      <c r="O241" s="125"/>
      <c r="P241" s="125"/>
      <c r="Q241" s="125"/>
      <c r="R241" s="125"/>
      <c r="S241" s="125"/>
      <c r="T241" s="125">
        <f t="shared" si="194"/>
        <v>437.4507227332457</v>
      </c>
      <c r="U241" s="1">
        <v>392.02472400000005</v>
      </c>
      <c r="V241" s="1">
        <v>697.07685000000004</v>
      </c>
      <c r="W241" s="125">
        <f t="shared" si="216"/>
        <v>445.23950655124833</v>
      </c>
      <c r="X241" s="1">
        <v>353.60466435199999</v>
      </c>
      <c r="Y241" s="1">
        <v>355.050816</v>
      </c>
      <c r="Z241" s="125">
        <f t="shared" si="178"/>
        <v>445.86070959264123</v>
      </c>
      <c r="AA241" s="214">
        <v>73.98</v>
      </c>
      <c r="AB241" s="1">
        <f t="shared" si="217"/>
        <v>562.24800000000005</v>
      </c>
      <c r="AC241" s="1">
        <f t="shared" si="218"/>
        <v>520.6</v>
      </c>
      <c r="AD241" s="125">
        <f t="shared" si="198"/>
        <v>489.94480946123525</v>
      </c>
      <c r="AE241" s="326">
        <v>459</v>
      </c>
      <c r="AF241" s="326">
        <v>414</v>
      </c>
      <c r="AG241" s="326">
        <v>484</v>
      </c>
    </row>
    <row r="242" spans="1:33">
      <c r="A242" s="43"/>
      <c r="B242" s="43">
        <v>202109</v>
      </c>
      <c r="C242" s="4">
        <v>44462</v>
      </c>
      <c r="D242" s="1">
        <v>345.15862700000002</v>
      </c>
      <c r="E242" s="1">
        <v>433</v>
      </c>
      <c r="F242" s="1">
        <v>472.29</v>
      </c>
      <c r="G242" s="105">
        <v>67.7</v>
      </c>
      <c r="H242" s="110">
        <v>-1.28</v>
      </c>
      <c r="I242" s="110">
        <v>-1.28</v>
      </c>
      <c r="J242" s="125">
        <f>+G242+H242</f>
        <v>66.42</v>
      </c>
      <c r="K242" s="125">
        <f t="shared" si="214"/>
        <v>-1.3440000000000001</v>
      </c>
      <c r="L242" s="125">
        <f t="shared" si="215"/>
        <v>66.356000000000009</v>
      </c>
      <c r="M242" s="125">
        <f t="shared" si="188"/>
        <v>435.97897503285157</v>
      </c>
      <c r="N242" s="125"/>
      <c r="O242" s="125"/>
      <c r="P242" s="125"/>
      <c r="Q242" s="125"/>
      <c r="R242" s="125"/>
      <c r="S242" s="125"/>
      <c r="T242" s="125">
        <f t="shared" si="194"/>
        <v>436.39947437582128</v>
      </c>
      <c r="U242" s="1">
        <v>384.38936900000004</v>
      </c>
      <c r="V242" s="1">
        <v>697.07685000000004</v>
      </c>
      <c r="W242" s="125">
        <f t="shared" si="216"/>
        <v>444.21979564454665</v>
      </c>
      <c r="X242" s="1">
        <v>353.60466435199999</v>
      </c>
      <c r="Y242" s="1">
        <v>355.050816</v>
      </c>
      <c r="Z242" s="125">
        <f t="shared" si="178"/>
        <v>444.80946123521682</v>
      </c>
      <c r="AA242" s="214">
        <v>73.3</v>
      </c>
      <c r="AB242" s="1">
        <f t="shared" si="217"/>
        <v>557.07999999999993</v>
      </c>
      <c r="AC242" s="1">
        <f t="shared" si="218"/>
        <v>487.99599999999992</v>
      </c>
      <c r="AD242" s="125">
        <f t="shared" si="198"/>
        <v>488.76741130091989</v>
      </c>
      <c r="AE242" s="326">
        <v>458</v>
      </c>
      <c r="AF242" s="326">
        <v>408</v>
      </c>
      <c r="AG242" s="326">
        <v>483</v>
      </c>
    </row>
    <row r="243" spans="1:33">
      <c r="A243" s="43"/>
      <c r="B243" s="43">
        <v>202109</v>
      </c>
      <c r="C243" s="4">
        <v>44461</v>
      </c>
      <c r="D243" s="253">
        <v>345.15862700000002</v>
      </c>
      <c r="E243" s="1">
        <v>426</v>
      </c>
      <c r="F243" s="1">
        <v>470.29</v>
      </c>
      <c r="G243" s="105">
        <v>66.64</v>
      </c>
      <c r="H243" s="110">
        <v>-1.28</v>
      </c>
      <c r="I243" s="110">
        <v>-1.28</v>
      </c>
      <c r="J243" s="125">
        <f t="shared" ref="J243:J256" si="219">+G243+H243</f>
        <v>65.36</v>
      </c>
      <c r="K243" s="125">
        <f t="shared" ref="K243:K256" si="220">+H243*1.05</f>
        <v>-1.3440000000000001</v>
      </c>
      <c r="L243" s="125">
        <f t="shared" ref="L243:L256" si="221">+G243+K243</f>
        <v>65.296000000000006</v>
      </c>
      <c r="M243" s="125">
        <f t="shared" si="188"/>
        <v>429.01445466491464</v>
      </c>
      <c r="N243" s="125"/>
      <c r="O243" s="125"/>
      <c r="P243" s="125"/>
      <c r="Q243" s="125"/>
      <c r="R243" s="125"/>
      <c r="S243" s="125"/>
      <c r="T243" s="125">
        <f t="shared" si="194"/>
        <v>429.43495400788436</v>
      </c>
      <c r="U243" s="1">
        <v>392.02472400000005</v>
      </c>
      <c r="V243" s="1">
        <v>697.07685000000004</v>
      </c>
      <c r="W243" s="125">
        <f t="shared" ref="W243:W256" si="222">+T243*0.97+V243*0.03</f>
        <v>437.46421088764782</v>
      </c>
      <c r="X243" s="1">
        <v>353.60466435199999</v>
      </c>
      <c r="Y243" s="1">
        <v>355.050816</v>
      </c>
      <c r="Z243" s="125">
        <f t="shared" si="178"/>
        <v>437.84494086727989</v>
      </c>
      <c r="AA243" s="214">
        <v>72.23</v>
      </c>
      <c r="AB243" s="1">
        <f t="shared" ref="AB243:AB256" si="223">AA243*$AB$91</f>
        <v>548.94799999999998</v>
      </c>
      <c r="AC243" s="1">
        <f t="shared" ref="AC243:AC256" si="224">AB261</f>
        <v>522.80399999999997</v>
      </c>
      <c r="AD243" s="125">
        <f t="shared" si="198"/>
        <v>480.9671484888305</v>
      </c>
      <c r="AE243" s="326">
        <v>456</v>
      </c>
      <c r="AF243" s="326">
        <v>401</v>
      </c>
      <c r="AG243" s="326">
        <v>475</v>
      </c>
    </row>
    <row r="244" spans="1:33">
      <c r="A244" s="43"/>
      <c r="B244" s="43">
        <v>202109</v>
      </c>
      <c r="C244" s="4">
        <v>44460</v>
      </c>
      <c r="D244" s="1">
        <v>346.73719899999998</v>
      </c>
      <c r="E244" s="1">
        <v>416</v>
      </c>
      <c r="F244" s="1">
        <v>458.29</v>
      </c>
      <c r="G244" s="105">
        <v>64.28</v>
      </c>
      <c r="H244" s="110">
        <v>-1.28</v>
      </c>
      <c r="I244" s="110">
        <v>-1.28</v>
      </c>
      <c r="J244" s="125">
        <f t="shared" si="219"/>
        <v>63</v>
      </c>
      <c r="K244" s="125">
        <f t="shared" si="220"/>
        <v>-1.3440000000000001</v>
      </c>
      <c r="L244" s="125">
        <f t="shared" si="221"/>
        <v>62.936</v>
      </c>
      <c r="M244" s="125">
        <f t="shared" si="188"/>
        <v>413.50854139290408</v>
      </c>
      <c r="N244" s="125"/>
      <c r="O244" s="125"/>
      <c r="P244" s="125"/>
      <c r="Q244" s="125"/>
      <c r="R244" s="125"/>
      <c r="S244" s="125"/>
      <c r="T244" s="125">
        <f t="shared" si="194"/>
        <v>413.92904073587385</v>
      </c>
      <c r="U244" s="1">
        <v>384.38936900000004</v>
      </c>
      <c r="V244" s="1">
        <v>697.07685000000004</v>
      </c>
      <c r="W244" s="125">
        <f t="shared" si="222"/>
        <v>422.42347501379766</v>
      </c>
      <c r="X244" s="1">
        <v>355.14535062399995</v>
      </c>
      <c r="Y244" s="1">
        <v>355.050816</v>
      </c>
      <c r="Z244" s="125">
        <f t="shared" si="178"/>
        <v>422.33902759526939</v>
      </c>
      <c r="AA244" s="214">
        <v>70.489999999999995</v>
      </c>
      <c r="AB244" s="1">
        <f t="shared" si="223"/>
        <v>535.72399999999993</v>
      </c>
      <c r="AC244" s="1">
        <f t="shared" si="224"/>
        <v>512.39199999999994</v>
      </c>
      <c r="AD244" s="125">
        <f t="shared" si="198"/>
        <v>463.60052562417877</v>
      </c>
      <c r="AE244" s="326">
        <v>444</v>
      </c>
      <c r="AF244" s="326">
        <v>391</v>
      </c>
      <c r="AG244" s="326">
        <v>470</v>
      </c>
    </row>
    <row r="245" spans="1:33">
      <c r="A245" s="43"/>
      <c r="B245" s="43">
        <v>202109</v>
      </c>
      <c r="C245" s="4">
        <v>44459</v>
      </c>
      <c r="D245" s="1">
        <v>346.73719899999998</v>
      </c>
      <c r="E245" s="1">
        <v>415</v>
      </c>
      <c r="F245" s="1">
        <v>456.29</v>
      </c>
      <c r="G245" s="105">
        <v>63.2</v>
      </c>
      <c r="H245" s="110">
        <v>-1.28</v>
      </c>
      <c r="I245" s="110">
        <v>-1.28</v>
      </c>
      <c r="J245" s="125">
        <f t="shared" si="219"/>
        <v>61.92</v>
      </c>
      <c r="K245" s="125">
        <f t="shared" si="220"/>
        <v>-1.3440000000000001</v>
      </c>
      <c r="L245" s="125">
        <f t="shared" si="221"/>
        <v>61.856000000000002</v>
      </c>
      <c r="M245" s="125">
        <f t="shared" si="188"/>
        <v>406.41261498028911</v>
      </c>
      <c r="N245" s="125"/>
      <c r="O245" s="125"/>
      <c r="P245" s="125"/>
      <c r="Q245" s="125"/>
      <c r="R245" s="125"/>
      <c r="S245" s="125"/>
      <c r="T245" s="125">
        <f t="shared" si="194"/>
        <v>406.83311432325888</v>
      </c>
      <c r="U245" s="1">
        <v>376.87759200000005</v>
      </c>
      <c r="V245" s="1">
        <v>697.07685000000004</v>
      </c>
      <c r="W245" s="125">
        <f t="shared" si="222"/>
        <v>415.54042639356112</v>
      </c>
      <c r="X245" s="1">
        <v>355.14535062399995</v>
      </c>
      <c r="Y245" s="1">
        <v>355.050816</v>
      </c>
      <c r="Z245" s="125">
        <f t="shared" si="178"/>
        <v>415.24310118265441</v>
      </c>
      <c r="AA245" s="214">
        <v>70.14</v>
      </c>
      <c r="AB245" s="1">
        <f t="shared" si="223"/>
        <v>533.06399999999996</v>
      </c>
      <c r="AC245" s="1">
        <f t="shared" si="224"/>
        <v>519.53599999999994</v>
      </c>
      <c r="AD245" s="125">
        <f t="shared" si="198"/>
        <v>455.65308804205</v>
      </c>
      <c r="AE245" s="326">
        <v>442</v>
      </c>
      <c r="AF245" s="326">
        <v>390</v>
      </c>
      <c r="AG245" s="326">
        <v>445</v>
      </c>
    </row>
    <row r="246" spans="1:33">
      <c r="A246" s="43"/>
      <c r="B246" s="43">
        <v>202109</v>
      </c>
      <c r="C246" s="4">
        <v>44456</v>
      </c>
      <c r="D246" s="1">
        <v>346.73719899999998</v>
      </c>
      <c r="E246" s="1">
        <v>418</v>
      </c>
      <c r="F246" s="1">
        <v>462.29</v>
      </c>
      <c r="G246" s="105">
        <v>64.25</v>
      </c>
      <c r="H246" s="110">
        <v>-1.28</v>
      </c>
      <c r="I246" s="110">
        <v>-1.28</v>
      </c>
      <c r="J246" s="125">
        <f t="shared" si="219"/>
        <v>62.97</v>
      </c>
      <c r="K246" s="125">
        <f t="shared" si="220"/>
        <v>-1.3440000000000001</v>
      </c>
      <c r="L246" s="125">
        <f t="shared" si="221"/>
        <v>62.905999999999999</v>
      </c>
      <c r="M246" s="125">
        <f t="shared" si="188"/>
        <v>413.31143232588698</v>
      </c>
      <c r="N246" s="125"/>
      <c r="O246" s="125"/>
      <c r="P246" s="125"/>
      <c r="Q246" s="125"/>
      <c r="R246" s="125"/>
      <c r="S246" s="125"/>
      <c r="T246" s="125">
        <f t="shared" si="194"/>
        <v>413.73193166885676</v>
      </c>
      <c r="U246" s="1">
        <v>384.38936900000004</v>
      </c>
      <c r="V246" s="1">
        <v>697.07685000000004</v>
      </c>
      <c r="W246" s="125">
        <f t="shared" si="222"/>
        <v>422.23227921879106</v>
      </c>
      <c r="X246" s="1">
        <v>355.14535062399995</v>
      </c>
      <c r="Y246" s="1">
        <v>355.050816</v>
      </c>
      <c r="Z246" s="125">
        <f t="shared" si="178"/>
        <v>422.14191852825229</v>
      </c>
      <c r="AA246" s="214">
        <v>71.819999999999993</v>
      </c>
      <c r="AB246" s="1">
        <f t="shared" si="223"/>
        <v>545.83199999999988</v>
      </c>
      <c r="AC246" s="1">
        <f t="shared" si="224"/>
        <v>513.30399999999997</v>
      </c>
      <c r="AD246" s="125">
        <f t="shared" si="198"/>
        <v>463.37976346911961</v>
      </c>
      <c r="AE246" s="326">
        <v>448</v>
      </c>
      <c r="AF246" s="326">
        <v>393</v>
      </c>
      <c r="AG246" s="326">
        <v>448</v>
      </c>
    </row>
    <row r="247" spans="1:33">
      <c r="A247" s="43"/>
      <c r="B247" s="43">
        <v>202109</v>
      </c>
      <c r="C247" s="4">
        <v>44455</v>
      </c>
      <c r="D247" s="1">
        <v>346.73719899999998</v>
      </c>
      <c r="E247" s="1">
        <v>419</v>
      </c>
      <c r="F247" s="1">
        <v>463.29</v>
      </c>
      <c r="G247" s="105">
        <v>64.75</v>
      </c>
      <c r="H247" s="110">
        <v>-1.28</v>
      </c>
      <c r="I247" s="110">
        <v>-1.28</v>
      </c>
      <c r="J247" s="125">
        <f t="shared" si="219"/>
        <v>63.47</v>
      </c>
      <c r="K247" s="125">
        <f t="shared" si="220"/>
        <v>-1.3440000000000001</v>
      </c>
      <c r="L247" s="125">
        <f t="shared" si="221"/>
        <v>63.405999999999999</v>
      </c>
      <c r="M247" s="125">
        <f t="shared" si="188"/>
        <v>416.59658344283832</v>
      </c>
      <c r="N247" s="125"/>
      <c r="O247" s="125"/>
      <c r="P247" s="125"/>
      <c r="Q247" s="125"/>
      <c r="R247" s="125"/>
      <c r="S247" s="125"/>
      <c r="T247" s="125">
        <f t="shared" si="194"/>
        <v>417.0170827858081</v>
      </c>
      <c r="U247" s="1">
        <v>376.87759200000005</v>
      </c>
      <c r="V247" s="1">
        <v>697.07685000000004</v>
      </c>
      <c r="W247" s="125">
        <f t="shared" si="222"/>
        <v>425.41887580223386</v>
      </c>
      <c r="X247" s="1">
        <v>355.14535062399995</v>
      </c>
      <c r="Y247" s="1">
        <v>355.050816</v>
      </c>
      <c r="Z247" s="125">
        <f t="shared" si="178"/>
        <v>425.42706964520369</v>
      </c>
      <c r="AA247" s="214">
        <v>72.37</v>
      </c>
      <c r="AB247" s="1">
        <f t="shared" si="223"/>
        <v>550.01200000000006</v>
      </c>
      <c r="AC247" s="1">
        <f t="shared" si="224"/>
        <v>498.86399999999998</v>
      </c>
      <c r="AD247" s="125">
        <f t="shared" si="198"/>
        <v>467.05913272010514</v>
      </c>
      <c r="AE247" s="326">
        <v>449</v>
      </c>
      <c r="AF247" s="326">
        <v>394</v>
      </c>
      <c r="AG247" s="326">
        <v>449</v>
      </c>
    </row>
    <row r="248" spans="1:33">
      <c r="A248" s="43"/>
      <c r="B248" s="43">
        <v>202109</v>
      </c>
      <c r="C248" s="4">
        <v>44454</v>
      </c>
      <c r="D248" s="253">
        <v>346.73719899999998</v>
      </c>
      <c r="E248" s="1">
        <v>436</v>
      </c>
      <c r="F248" s="1">
        <v>463.29</v>
      </c>
      <c r="G248" s="105">
        <v>64.52</v>
      </c>
      <c r="H248" s="110">
        <v>-1.28</v>
      </c>
      <c r="I248" s="110">
        <v>-1.28</v>
      </c>
      <c r="J248" s="125">
        <f t="shared" si="219"/>
        <v>63.239999999999995</v>
      </c>
      <c r="K248" s="125">
        <f t="shared" si="220"/>
        <v>-1.3440000000000001</v>
      </c>
      <c r="L248" s="125">
        <f t="shared" si="221"/>
        <v>63.175999999999995</v>
      </c>
      <c r="M248" s="125">
        <f t="shared" si="188"/>
        <v>415.08541392904067</v>
      </c>
      <c r="N248" s="125"/>
      <c r="O248" s="125"/>
      <c r="P248" s="125"/>
      <c r="Q248" s="125"/>
      <c r="R248" s="125"/>
      <c r="S248" s="125"/>
      <c r="T248" s="125">
        <f t="shared" si="194"/>
        <v>415.50591327201045</v>
      </c>
      <c r="U248" s="1">
        <v>384.38936900000004</v>
      </c>
      <c r="V248" s="1">
        <v>697.07685000000004</v>
      </c>
      <c r="W248" s="125">
        <f t="shared" si="222"/>
        <v>423.95304137385011</v>
      </c>
      <c r="X248" s="1">
        <v>355.14535062399995</v>
      </c>
      <c r="Y248" s="1">
        <v>355.050816</v>
      </c>
      <c r="Z248" s="125">
        <f t="shared" si="178"/>
        <v>423.91590013140598</v>
      </c>
      <c r="AA248" s="214">
        <v>72.61</v>
      </c>
      <c r="AB248" s="1">
        <f t="shared" si="223"/>
        <v>551.83600000000001</v>
      </c>
      <c r="AC248" s="1">
        <f t="shared" si="224"/>
        <v>473.63200000000001</v>
      </c>
      <c r="AD248" s="125">
        <f t="shared" si="198"/>
        <v>465.36662286465173</v>
      </c>
      <c r="AE248" s="326">
        <v>449</v>
      </c>
      <c r="AF248" s="326">
        <v>411</v>
      </c>
      <c r="AG248" s="326">
        <v>446</v>
      </c>
    </row>
    <row r="249" spans="1:33">
      <c r="A249" s="43"/>
      <c r="B249" s="43">
        <v>202109</v>
      </c>
      <c r="C249" s="4">
        <v>44453</v>
      </c>
      <c r="D249" s="1">
        <v>351.43936400000001</v>
      </c>
      <c r="E249" s="1">
        <v>430</v>
      </c>
      <c r="F249" s="1">
        <v>454.29</v>
      </c>
      <c r="G249" s="105">
        <v>62.84</v>
      </c>
      <c r="H249" s="110">
        <v>-1.28</v>
      </c>
      <c r="I249" s="110">
        <v>-1.28</v>
      </c>
      <c r="J249" s="125">
        <f t="shared" si="219"/>
        <v>61.56</v>
      </c>
      <c r="K249" s="125">
        <f t="shared" si="220"/>
        <v>-1.3440000000000001</v>
      </c>
      <c r="L249" s="125">
        <f t="shared" si="221"/>
        <v>61.496000000000002</v>
      </c>
      <c r="M249" s="125">
        <f t="shared" si="188"/>
        <v>404.04730617608408</v>
      </c>
      <c r="N249" s="125"/>
      <c r="O249" s="125"/>
      <c r="P249" s="125"/>
      <c r="Q249" s="125"/>
      <c r="R249" s="125"/>
      <c r="S249" s="125"/>
      <c r="T249" s="125">
        <f t="shared" si="194"/>
        <v>404.46780551905385</v>
      </c>
      <c r="U249" s="1">
        <v>376.87759200000005</v>
      </c>
      <c r="V249" s="1">
        <v>697.07685000000004</v>
      </c>
      <c r="W249" s="125">
        <f t="shared" si="222"/>
        <v>413.24607685348224</v>
      </c>
      <c r="X249" s="1">
        <v>359.73466366399998</v>
      </c>
      <c r="Y249" s="1">
        <v>355.050816</v>
      </c>
      <c r="Z249" s="125">
        <f t="shared" si="178"/>
        <v>412.87779237844944</v>
      </c>
      <c r="AA249" s="214">
        <v>70.459999999999994</v>
      </c>
      <c r="AB249" s="1">
        <f t="shared" si="223"/>
        <v>535.49599999999998</v>
      </c>
      <c r="AC249" s="1">
        <f t="shared" si="224"/>
        <v>484.04399999999998</v>
      </c>
      <c r="AD249" s="125">
        <f t="shared" si="198"/>
        <v>453.00394218134034</v>
      </c>
      <c r="AE249" s="326">
        <v>440</v>
      </c>
      <c r="AF249" s="326">
        <v>405</v>
      </c>
      <c r="AG249" s="326">
        <v>441</v>
      </c>
    </row>
    <row r="250" spans="1:33">
      <c r="A250" s="43"/>
      <c r="B250" s="43">
        <v>202109</v>
      </c>
      <c r="C250" s="4">
        <v>44452</v>
      </c>
      <c r="D250" s="1">
        <v>351.43936400000001</v>
      </c>
      <c r="E250" s="1">
        <v>429</v>
      </c>
      <c r="F250" s="1">
        <v>449.29</v>
      </c>
      <c r="G250" s="105">
        <v>62.46</v>
      </c>
      <c r="H250" s="110">
        <v>-1.28</v>
      </c>
      <c r="I250" s="110">
        <v>-1.28</v>
      </c>
      <c r="J250" s="125">
        <f t="shared" si="219"/>
        <v>61.18</v>
      </c>
      <c r="K250" s="125">
        <f t="shared" si="220"/>
        <v>-1.3440000000000001</v>
      </c>
      <c r="L250" s="125">
        <f t="shared" si="221"/>
        <v>61.116</v>
      </c>
      <c r="M250" s="125">
        <f t="shared" si="188"/>
        <v>401.550591327201</v>
      </c>
      <c r="N250" s="125"/>
      <c r="O250" s="125"/>
      <c r="P250" s="125"/>
      <c r="Q250" s="125"/>
      <c r="R250" s="125"/>
      <c r="S250" s="125"/>
      <c r="T250" s="125">
        <f t="shared" si="194"/>
        <v>401.97109067017078</v>
      </c>
      <c r="U250" s="1">
        <v>372.14632</v>
      </c>
      <c r="V250" s="1">
        <v>697.07685000000004</v>
      </c>
      <c r="W250" s="125">
        <f t="shared" si="222"/>
        <v>410.82426345006564</v>
      </c>
      <c r="X250" s="1">
        <v>359.73466366399998</v>
      </c>
      <c r="Y250" s="1">
        <v>355.050816</v>
      </c>
      <c r="Z250" s="125">
        <f t="shared" si="178"/>
        <v>410.38107752956637</v>
      </c>
      <c r="AA250" s="214">
        <v>70.45</v>
      </c>
      <c r="AB250" s="1">
        <f t="shared" si="223"/>
        <v>535.41999999999996</v>
      </c>
      <c r="AC250" s="1">
        <f t="shared" si="224"/>
        <v>497.49599999999992</v>
      </c>
      <c r="AD250" s="125">
        <f t="shared" si="198"/>
        <v>450.20762155059134</v>
      </c>
      <c r="AE250" s="326">
        <v>435</v>
      </c>
      <c r="AF250" s="326">
        <v>404</v>
      </c>
      <c r="AG250" s="326">
        <v>440</v>
      </c>
    </row>
    <row r="251" spans="1:33">
      <c r="A251" s="43"/>
      <c r="B251" s="43">
        <v>202109</v>
      </c>
      <c r="C251" s="4">
        <v>44449</v>
      </c>
      <c r="D251" s="1">
        <v>351.43936400000001</v>
      </c>
      <c r="E251" s="1">
        <v>426</v>
      </c>
      <c r="F251" s="1">
        <v>450.29</v>
      </c>
      <c r="G251" s="105">
        <v>61.94</v>
      </c>
      <c r="H251" s="110">
        <v>-1.28</v>
      </c>
      <c r="I251" s="110">
        <v>-1.28</v>
      </c>
      <c r="J251" s="125">
        <f t="shared" si="219"/>
        <v>60.66</v>
      </c>
      <c r="K251" s="125">
        <f t="shared" si="220"/>
        <v>-1.3440000000000001</v>
      </c>
      <c r="L251" s="125">
        <f t="shared" si="221"/>
        <v>60.595999999999997</v>
      </c>
      <c r="M251" s="125">
        <f t="shared" si="188"/>
        <v>398.13403416557156</v>
      </c>
      <c r="N251" s="125"/>
      <c r="O251" s="125"/>
      <c r="P251" s="125"/>
      <c r="Q251" s="125"/>
      <c r="R251" s="125"/>
      <c r="S251" s="125"/>
      <c r="T251" s="125">
        <f t="shared" si="194"/>
        <v>398.55453350854134</v>
      </c>
      <c r="U251" s="1">
        <v>376.87759200000005</v>
      </c>
      <c r="V251" s="1">
        <v>697.07685000000004</v>
      </c>
      <c r="W251" s="125">
        <f t="shared" si="222"/>
        <v>407.51020300328508</v>
      </c>
      <c r="X251" s="1">
        <v>359.73466366399998</v>
      </c>
      <c r="Y251" s="1">
        <v>355.050816</v>
      </c>
      <c r="Z251" s="125">
        <f t="shared" si="178"/>
        <v>406.96452036793687</v>
      </c>
      <c r="AA251" s="214">
        <v>70.31</v>
      </c>
      <c r="AB251" s="1">
        <f t="shared" si="223"/>
        <v>534.35599999999999</v>
      </c>
      <c r="AC251" s="1">
        <f t="shared" si="224"/>
        <v>506.084</v>
      </c>
      <c r="AD251" s="125">
        <f t="shared" si="198"/>
        <v>446.38107752956637</v>
      </c>
      <c r="AE251" s="326">
        <v>436</v>
      </c>
      <c r="AF251" s="326">
        <v>401</v>
      </c>
      <c r="AG251" s="326">
        <v>439</v>
      </c>
    </row>
    <row r="252" spans="1:33">
      <c r="A252" s="43"/>
      <c r="B252" s="43">
        <v>202109</v>
      </c>
      <c r="C252" s="4">
        <v>44448</v>
      </c>
      <c r="D252" s="1">
        <v>351.43936400000001</v>
      </c>
      <c r="E252" s="1">
        <v>425</v>
      </c>
      <c r="F252" s="1">
        <v>449.29</v>
      </c>
      <c r="G252" s="105">
        <v>61.11</v>
      </c>
      <c r="H252" s="110">
        <v>-1.28</v>
      </c>
      <c r="I252" s="110">
        <v>-1.28</v>
      </c>
      <c r="J252" s="125">
        <f t="shared" si="219"/>
        <v>59.83</v>
      </c>
      <c r="K252" s="125">
        <f t="shared" si="220"/>
        <v>-1.3440000000000001</v>
      </c>
      <c r="L252" s="125">
        <f t="shared" si="221"/>
        <v>59.765999999999998</v>
      </c>
      <c r="M252" s="125">
        <f t="shared" si="188"/>
        <v>392.68068331143229</v>
      </c>
      <c r="N252" s="125"/>
      <c r="O252" s="125"/>
      <c r="P252" s="125"/>
      <c r="Q252" s="125"/>
      <c r="R252" s="125"/>
      <c r="S252" s="125"/>
      <c r="T252" s="125">
        <f t="shared" si="194"/>
        <v>393.10118265440207</v>
      </c>
      <c r="U252" s="1">
        <v>372.14632</v>
      </c>
      <c r="V252" s="1">
        <v>725.50946799999997</v>
      </c>
      <c r="W252" s="125">
        <f t="shared" si="222"/>
        <v>403.07343121476998</v>
      </c>
      <c r="X252" s="1">
        <v>360.41704649600001</v>
      </c>
      <c r="Y252" s="1">
        <v>359.32522799999998</v>
      </c>
      <c r="Z252" s="125">
        <f t="shared" si="178"/>
        <v>401.5111695137976</v>
      </c>
      <c r="AA252" s="214">
        <v>68.14</v>
      </c>
      <c r="AB252" s="1">
        <f t="shared" si="223"/>
        <v>517.86400000000003</v>
      </c>
      <c r="AC252" s="1">
        <f t="shared" si="224"/>
        <v>500.76399999999995</v>
      </c>
      <c r="AD252" s="125">
        <f t="shared" si="198"/>
        <v>440.27332457293033</v>
      </c>
      <c r="AE252" s="326">
        <v>435</v>
      </c>
      <c r="AF252" s="326">
        <v>400</v>
      </c>
      <c r="AG252" s="326">
        <v>437</v>
      </c>
    </row>
    <row r="253" spans="1:33">
      <c r="A253" s="43"/>
      <c r="B253" s="43">
        <v>202109</v>
      </c>
      <c r="C253" s="4">
        <v>44447</v>
      </c>
      <c r="D253" s="253">
        <v>351.43936400000001</v>
      </c>
      <c r="E253" s="1">
        <v>441</v>
      </c>
      <c r="F253" s="1">
        <v>437.29</v>
      </c>
      <c r="G253" s="105">
        <v>64.77</v>
      </c>
      <c r="H253" s="110">
        <v>-1.28</v>
      </c>
      <c r="I253" s="110">
        <v>-1.28</v>
      </c>
      <c r="J253" s="125">
        <f t="shared" si="219"/>
        <v>63.489999999999995</v>
      </c>
      <c r="K253" s="125">
        <f t="shared" si="220"/>
        <v>-1.3440000000000001</v>
      </c>
      <c r="L253" s="125">
        <f t="shared" si="221"/>
        <v>63.425999999999995</v>
      </c>
      <c r="M253" s="125">
        <f t="shared" ref="M253:M316" si="225">+L253*$F$2</f>
        <v>416.72798948751637</v>
      </c>
      <c r="N253" s="125"/>
      <c r="O253" s="125"/>
      <c r="P253" s="125"/>
      <c r="Q253" s="125"/>
      <c r="R253" s="125"/>
      <c r="S253" s="125"/>
      <c r="T253" s="125">
        <f t="shared" ref="T253:T316" si="226">+J253*$F$2</f>
        <v>417.14848883048614</v>
      </c>
      <c r="U253" s="1">
        <v>376.87759200000005</v>
      </c>
      <c r="V253" s="1">
        <v>725.50946799999997</v>
      </c>
      <c r="W253" s="125">
        <f t="shared" si="222"/>
        <v>426.39931820557155</v>
      </c>
      <c r="X253" s="1">
        <v>360.41704649600001</v>
      </c>
      <c r="Y253" s="1">
        <v>359.32522799999998</v>
      </c>
      <c r="Z253" s="125">
        <f t="shared" ref="Z253:Z316" si="227">+G253*$F$2</f>
        <v>425.55847568988167</v>
      </c>
      <c r="AA253" s="214">
        <v>69.3</v>
      </c>
      <c r="AB253" s="1">
        <f t="shared" si="223"/>
        <v>526.67999999999995</v>
      </c>
      <c r="AC253" s="1">
        <f t="shared" si="224"/>
        <v>520.14400000000001</v>
      </c>
      <c r="AD253" s="125">
        <f t="shared" si="198"/>
        <v>467.20630749014452</v>
      </c>
      <c r="AE253" s="326">
        <v>423</v>
      </c>
      <c r="AF253" s="326">
        <v>416</v>
      </c>
      <c r="AG253" s="326">
        <v>442</v>
      </c>
    </row>
    <row r="254" spans="1:33">
      <c r="A254" s="43"/>
      <c r="B254" s="43">
        <v>202109</v>
      </c>
      <c r="C254" s="4">
        <v>44446</v>
      </c>
      <c r="D254" s="1">
        <v>352.03006199999999</v>
      </c>
      <c r="E254" s="1">
        <v>439</v>
      </c>
      <c r="F254" s="1">
        <v>439.29</v>
      </c>
      <c r="G254" s="105">
        <v>64.45</v>
      </c>
      <c r="H254" s="110">
        <v>-1.28</v>
      </c>
      <c r="I254" s="110">
        <v>-1.28</v>
      </c>
      <c r="J254" s="125">
        <f t="shared" si="219"/>
        <v>63.17</v>
      </c>
      <c r="K254" s="125">
        <f t="shared" si="220"/>
        <v>-1.3440000000000001</v>
      </c>
      <c r="L254" s="125">
        <f t="shared" si="221"/>
        <v>63.106000000000002</v>
      </c>
      <c r="M254" s="125">
        <f t="shared" si="225"/>
        <v>414.62549277266754</v>
      </c>
      <c r="N254" s="125"/>
      <c r="O254" s="125"/>
      <c r="P254" s="125"/>
      <c r="Q254" s="125"/>
      <c r="R254" s="125"/>
      <c r="S254" s="125"/>
      <c r="T254" s="125">
        <f t="shared" si="226"/>
        <v>415.04599211563732</v>
      </c>
      <c r="U254" s="1">
        <v>372.14632</v>
      </c>
      <c r="V254" s="1">
        <v>725.50946799999997</v>
      </c>
      <c r="W254" s="125">
        <f t="shared" si="222"/>
        <v>424.3598963921682</v>
      </c>
      <c r="X254" s="1">
        <v>360.99356774400002</v>
      </c>
      <c r="Y254" s="1">
        <v>359.32522799999998</v>
      </c>
      <c r="Z254" s="125">
        <f t="shared" si="227"/>
        <v>423.45597897503285</v>
      </c>
      <c r="AA254" s="214">
        <v>68.349999999999994</v>
      </c>
      <c r="AB254" s="1">
        <f t="shared" si="223"/>
        <v>519.45999999999992</v>
      </c>
      <c r="AC254" s="1">
        <f t="shared" si="224"/>
        <v>525.08399999999995</v>
      </c>
      <c r="AD254" s="125">
        <f t="shared" si="198"/>
        <v>464.85151116951386</v>
      </c>
      <c r="AE254" s="326">
        <v>425</v>
      </c>
      <c r="AF254" s="326">
        <v>414</v>
      </c>
      <c r="AG254" s="326">
        <v>440</v>
      </c>
    </row>
    <row r="255" spans="1:33">
      <c r="A255" s="43"/>
      <c r="B255" s="43">
        <v>202109</v>
      </c>
      <c r="C255" s="4">
        <v>44445</v>
      </c>
      <c r="D255" s="1">
        <v>352.03006199999999</v>
      </c>
      <c r="E255" s="1">
        <v>440</v>
      </c>
      <c r="F255" s="1">
        <v>442.29</v>
      </c>
      <c r="G255" s="105">
        <v>64.19</v>
      </c>
      <c r="H255" s="110">
        <v>-1.28</v>
      </c>
      <c r="I255" s="110">
        <v>-1.28</v>
      </c>
      <c r="J255" s="125">
        <f t="shared" si="219"/>
        <v>62.91</v>
      </c>
      <c r="K255" s="125">
        <f t="shared" si="220"/>
        <v>-1.3440000000000001</v>
      </c>
      <c r="L255" s="125">
        <f t="shared" si="221"/>
        <v>62.845999999999997</v>
      </c>
      <c r="M255" s="125">
        <f t="shared" si="225"/>
        <v>412.91721419185279</v>
      </c>
      <c r="N255" s="125"/>
      <c r="O255" s="125"/>
      <c r="P255" s="125"/>
      <c r="Q255" s="125"/>
      <c r="R255" s="125"/>
      <c r="S255" s="125"/>
      <c r="T255" s="125">
        <f t="shared" si="226"/>
        <v>413.33771353482257</v>
      </c>
      <c r="U255" s="1">
        <v>372.19045500000004</v>
      </c>
      <c r="V255" s="1">
        <v>725.50946799999997</v>
      </c>
      <c r="W255" s="125">
        <f t="shared" si="222"/>
        <v>422.70286616877786</v>
      </c>
      <c r="X255" s="1">
        <v>360.99356774400002</v>
      </c>
      <c r="Y255" s="1">
        <v>359.32522799999998</v>
      </c>
      <c r="Z255" s="125">
        <f t="shared" si="227"/>
        <v>421.7477003942181</v>
      </c>
      <c r="AA255" s="214">
        <v>69.290000000000006</v>
      </c>
      <c r="AB255" s="1">
        <f t="shared" si="223"/>
        <v>526.60400000000004</v>
      </c>
      <c r="AC255" s="1">
        <f t="shared" si="224"/>
        <v>526.29999999999995</v>
      </c>
      <c r="AD255" s="125">
        <f t="shared" si="198"/>
        <v>462.93823915900134</v>
      </c>
      <c r="AE255" s="326">
        <v>428</v>
      </c>
      <c r="AF255" s="326">
        <v>415</v>
      </c>
      <c r="AG255" s="326">
        <v>441</v>
      </c>
    </row>
    <row r="256" spans="1:33">
      <c r="A256" s="43"/>
      <c r="B256" s="43">
        <v>202109</v>
      </c>
      <c r="C256" s="4">
        <v>44442</v>
      </c>
      <c r="D256" s="1">
        <v>352.03006199999999</v>
      </c>
      <c r="E256" s="1">
        <v>440</v>
      </c>
      <c r="F256" s="1">
        <v>442.29</v>
      </c>
      <c r="G256" s="105">
        <v>64.19</v>
      </c>
      <c r="H256" s="110">
        <v>-1.28</v>
      </c>
      <c r="I256" s="110">
        <v>-1.28</v>
      </c>
      <c r="J256" s="125">
        <f t="shared" si="219"/>
        <v>62.91</v>
      </c>
      <c r="K256" s="125">
        <f t="shared" si="220"/>
        <v>-1.3440000000000001</v>
      </c>
      <c r="L256" s="125">
        <f t="shared" si="221"/>
        <v>62.845999999999997</v>
      </c>
      <c r="M256" s="125">
        <f t="shared" si="225"/>
        <v>412.91721419185279</v>
      </c>
      <c r="N256" s="125"/>
      <c r="O256" s="125"/>
      <c r="P256" s="125"/>
      <c r="Q256" s="125"/>
      <c r="R256" s="125"/>
      <c r="S256" s="125"/>
      <c r="T256" s="125">
        <f t="shared" si="226"/>
        <v>413.33771353482257</v>
      </c>
      <c r="U256" s="1">
        <v>372.14632</v>
      </c>
      <c r="V256" s="1">
        <v>725.50946799999997</v>
      </c>
      <c r="W256" s="125">
        <f t="shared" si="222"/>
        <v>422.70286616877786</v>
      </c>
      <c r="X256" s="1">
        <v>360.99356774400002</v>
      </c>
      <c r="Y256" s="1">
        <v>359.32522799999998</v>
      </c>
      <c r="Z256" s="125">
        <f t="shared" si="227"/>
        <v>421.7477003942181</v>
      </c>
      <c r="AA256" s="214">
        <v>69.290000000000006</v>
      </c>
      <c r="AB256" s="1">
        <f t="shared" si="223"/>
        <v>526.60400000000004</v>
      </c>
      <c r="AC256" s="1">
        <f t="shared" si="224"/>
        <v>519.00400000000002</v>
      </c>
      <c r="AD256" s="125">
        <f t="shared" si="198"/>
        <v>462.93823915900134</v>
      </c>
      <c r="AE256" s="326">
        <v>428</v>
      </c>
      <c r="AF256" s="326">
        <v>415</v>
      </c>
      <c r="AG256" s="326">
        <v>441</v>
      </c>
    </row>
    <row r="257" spans="1:33">
      <c r="A257" s="43"/>
      <c r="B257" s="43">
        <v>202109</v>
      </c>
      <c r="C257" s="4">
        <v>44441</v>
      </c>
      <c r="D257" s="1">
        <v>352.03006199999999</v>
      </c>
      <c r="E257" s="1">
        <v>441</v>
      </c>
      <c r="F257" s="1">
        <v>440.29</v>
      </c>
      <c r="G257" s="105">
        <v>64.41</v>
      </c>
      <c r="H257" s="110">
        <v>-1.28</v>
      </c>
      <c r="I257" s="110">
        <v>-1.28</v>
      </c>
      <c r="J257" s="125">
        <f t="shared" ref="J257:J265" si="228">+G257+H257</f>
        <v>63.129999999999995</v>
      </c>
      <c r="K257" s="125">
        <f t="shared" ref="K257:K265" si="229">+H257*1.05</f>
        <v>-1.3440000000000001</v>
      </c>
      <c r="L257" s="125">
        <f t="shared" ref="L257:L265" si="230">+G257+K257</f>
        <v>63.065999999999995</v>
      </c>
      <c r="M257" s="125">
        <f t="shared" si="225"/>
        <v>414.3626806833114</v>
      </c>
      <c r="N257" s="125"/>
      <c r="O257" s="125"/>
      <c r="P257" s="125"/>
      <c r="Q257" s="125"/>
      <c r="R257" s="125"/>
      <c r="S257" s="125"/>
      <c r="T257" s="125">
        <f t="shared" si="226"/>
        <v>414.78318002628117</v>
      </c>
      <c r="U257" s="1">
        <v>372.19045500000004</v>
      </c>
      <c r="V257" s="1">
        <v>725.50946799999997</v>
      </c>
      <c r="W257" s="125">
        <f t="shared" ref="W257:W265" si="231">+T257*0.97+V257*0.03</f>
        <v>424.10496866549272</v>
      </c>
      <c r="X257" s="1">
        <v>360.99356774400002</v>
      </c>
      <c r="Y257" s="1">
        <v>359.32522799999998</v>
      </c>
      <c r="Z257" s="125">
        <f t="shared" si="227"/>
        <v>423.1931668856767</v>
      </c>
      <c r="AA257" s="214">
        <v>69.989999999999995</v>
      </c>
      <c r="AB257" s="1">
        <f t="shared" ref="AB257:AB265" si="232">AA257*$AB$91</f>
        <v>531.92399999999998</v>
      </c>
      <c r="AC257" s="1">
        <f t="shared" ref="AC257:AC265" si="233">AB275</f>
        <v>505.24799999999999</v>
      </c>
      <c r="AD257" s="125">
        <f t="shared" si="198"/>
        <v>464.55716162943497</v>
      </c>
      <c r="AE257" s="326">
        <v>426</v>
      </c>
      <c r="AF257" s="326">
        <v>416</v>
      </c>
      <c r="AG257" s="326">
        <v>440</v>
      </c>
    </row>
    <row r="258" spans="1:33">
      <c r="A258" s="43"/>
      <c r="B258" s="43">
        <v>202109</v>
      </c>
      <c r="C258" s="4">
        <v>44440</v>
      </c>
      <c r="D258" s="1">
        <v>352.03006199999999</v>
      </c>
      <c r="E258" s="1">
        <v>437</v>
      </c>
      <c r="F258" s="1">
        <v>429.29</v>
      </c>
      <c r="G258" s="105">
        <v>63.76</v>
      </c>
      <c r="H258" s="110">
        <v>-1.28</v>
      </c>
      <c r="I258" s="110">
        <v>-1.28</v>
      </c>
      <c r="J258" s="125">
        <f t="shared" si="228"/>
        <v>62.48</v>
      </c>
      <c r="K258" s="125">
        <f t="shared" si="229"/>
        <v>-1.3440000000000001</v>
      </c>
      <c r="L258" s="125">
        <f t="shared" si="230"/>
        <v>62.415999999999997</v>
      </c>
      <c r="M258" s="125">
        <f t="shared" si="225"/>
        <v>410.09198423127458</v>
      </c>
      <c r="N258" s="125"/>
      <c r="O258" s="125"/>
      <c r="P258" s="125"/>
      <c r="Q258" s="125"/>
      <c r="R258" s="125"/>
      <c r="S258" s="125"/>
      <c r="T258" s="125">
        <f t="shared" si="226"/>
        <v>410.51248357424436</v>
      </c>
      <c r="U258" s="1">
        <v>372.14632</v>
      </c>
      <c r="V258" s="1">
        <v>725.50946799999997</v>
      </c>
      <c r="W258" s="125">
        <f t="shared" si="231"/>
        <v>419.96239310701702</v>
      </c>
      <c r="X258" s="1">
        <v>360.99356774400002</v>
      </c>
      <c r="Y258" s="1">
        <v>359.32522799999998</v>
      </c>
      <c r="Z258" s="125">
        <f t="shared" si="227"/>
        <v>418.92247043363994</v>
      </c>
      <c r="AA258" s="214">
        <v>68.59</v>
      </c>
      <c r="AB258" s="1">
        <f t="shared" si="232"/>
        <v>521.28399999999999</v>
      </c>
      <c r="AC258" s="1">
        <f t="shared" si="233"/>
        <v>518.928</v>
      </c>
      <c r="AD258" s="125">
        <f t="shared" si="198"/>
        <v>459.77398160315374</v>
      </c>
      <c r="AE258" s="326">
        <v>415</v>
      </c>
      <c r="AF258" s="326">
        <v>412</v>
      </c>
      <c r="AG258" s="326">
        <v>438</v>
      </c>
    </row>
    <row r="259" spans="1:33">
      <c r="A259" s="43"/>
      <c r="B259" s="43">
        <v>202108</v>
      </c>
      <c r="C259" s="4">
        <v>44439</v>
      </c>
      <c r="D259" s="253">
        <v>352.22716000000003</v>
      </c>
      <c r="E259" s="1">
        <v>438</v>
      </c>
      <c r="F259" s="1">
        <v>433.29</v>
      </c>
      <c r="G259" s="105">
        <v>63.89</v>
      </c>
      <c r="H259" s="110">
        <v>-1.28</v>
      </c>
      <c r="I259" s="110">
        <v>-1.28</v>
      </c>
      <c r="J259" s="125">
        <f t="shared" si="228"/>
        <v>62.61</v>
      </c>
      <c r="K259" s="125">
        <f t="shared" si="229"/>
        <v>-1.3440000000000001</v>
      </c>
      <c r="L259" s="125">
        <f t="shared" si="230"/>
        <v>62.545999999999999</v>
      </c>
      <c r="M259" s="125">
        <f t="shared" si="225"/>
        <v>410.94612352168195</v>
      </c>
      <c r="N259" s="125"/>
      <c r="O259" s="125"/>
      <c r="P259" s="125"/>
      <c r="Q259" s="125"/>
      <c r="R259" s="125"/>
      <c r="S259" s="125"/>
      <c r="T259" s="125">
        <f t="shared" si="226"/>
        <v>411.36662286465173</v>
      </c>
      <c r="U259" s="1">
        <v>372.19045500000004</v>
      </c>
      <c r="V259" s="1">
        <v>725.50946799999997</v>
      </c>
      <c r="W259" s="125">
        <f t="shared" si="231"/>
        <v>420.79090821871216</v>
      </c>
      <c r="X259" s="1">
        <v>361.18593539200003</v>
      </c>
      <c r="Y259" s="1">
        <v>359.32522799999998</v>
      </c>
      <c r="Z259" s="125">
        <f t="shared" si="227"/>
        <v>419.77660972404732</v>
      </c>
      <c r="AA259" s="214">
        <v>68.5</v>
      </c>
      <c r="AB259" s="1">
        <f t="shared" si="232"/>
        <v>520.6</v>
      </c>
      <c r="AC259" s="1">
        <f t="shared" si="233"/>
        <v>525.08399999999995</v>
      </c>
      <c r="AD259" s="125">
        <f t="shared" si="198"/>
        <v>460.73061760841</v>
      </c>
      <c r="AE259" s="326">
        <v>419</v>
      </c>
      <c r="AF259" s="326">
        <v>413</v>
      </c>
      <c r="AG259" s="326">
        <v>440</v>
      </c>
    </row>
    <row r="260" spans="1:33">
      <c r="A260" s="43"/>
      <c r="B260" s="43">
        <v>202108</v>
      </c>
      <c r="C260" s="4">
        <v>44438</v>
      </c>
      <c r="D260" s="1">
        <v>352.22716000000003</v>
      </c>
      <c r="E260" s="1">
        <v>441</v>
      </c>
      <c r="F260" s="1">
        <v>438.29</v>
      </c>
      <c r="G260" s="105">
        <v>65.33</v>
      </c>
      <c r="H260" s="110">
        <v>-1.28</v>
      </c>
      <c r="I260" s="110">
        <v>-1.28</v>
      </c>
      <c r="J260" s="125">
        <f t="shared" si="228"/>
        <v>64.05</v>
      </c>
      <c r="K260" s="125">
        <f t="shared" si="229"/>
        <v>-1.3440000000000001</v>
      </c>
      <c r="L260" s="125">
        <f t="shared" si="230"/>
        <v>63.985999999999997</v>
      </c>
      <c r="M260" s="125">
        <f t="shared" si="225"/>
        <v>420.40735873850196</v>
      </c>
      <c r="N260" s="125"/>
      <c r="O260" s="125"/>
      <c r="P260" s="125"/>
      <c r="Q260" s="125"/>
      <c r="R260" s="125"/>
      <c r="S260" s="125"/>
      <c r="T260" s="125">
        <f t="shared" si="226"/>
        <v>420.82785808147173</v>
      </c>
      <c r="U260" s="1">
        <v>360.13277299999999</v>
      </c>
      <c r="V260" s="1">
        <v>725.50946799999997</v>
      </c>
      <c r="W260" s="125">
        <f t="shared" si="231"/>
        <v>429.96830637902752</v>
      </c>
      <c r="X260" s="1">
        <v>361.18593539200003</v>
      </c>
      <c r="Y260" s="1">
        <v>359.32522799999998</v>
      </c>
      <c r="Z260" s="125">
        <f t="shared" si="227"/>
        <v>429.23784494086726</v>
      </c>
      <c r="AA260" s="214">
        <v>64.209999999999994</v>
      </c>
      <c r="AB260" s="1">
        <f t="shared" si="232"/>
        <v>487.99599999999992</v>
      </c>
      <c r="AC260" s="1">
        <f t="shared" si="233"/>
        <v>517.94000000000005</v>
      </c>
      <c r="AD260" s="125">
        <f t="shared" si="198"/>
        <v>471.32720105124838</v>
      </c>
      <c r="AE260" s="326">
        <v>424</v>
      </c>
      <c r="AF260" s="326">
        <v>416</v>
      </c>
      <c r="AG260" s="326">
        <v>442</v>
      </c>
    </row>
    <row r="261" spans="1:33">
      <c r="A261" s="43"/>
      <c r="B261" s="43">
        <v>202108</v>
      </c>
      <c r="C261" s="4">
        <v>44435</v>
      </c>
      <c r="D261" s="1">
        <v>352.22716000000003</v>
      </c>
      <c r="E261" s="1">
        <v>440</v>
      </c>
      <c r="F261" s="1">
        <v>437.29</v>
      </c>
      <c r="G261" s="105">
        <v>64.95</v>
      </c>
      <c r="H261" s="110">
        <v>-1.28</v>
      </c>
      <c r="I261" s="110">
        <v>-1.28</v>
      </c>
      <c r="J261" s="125">
        <f t="shared" si="228"/>
        <v>63.67</v>
      </c>
      <c r="K261" s="125">
        <f t="shared" si="229"/>
        <v>-1.3440000000000001</v>
      </c>
      <c r="L261" s="125">
        <f t="shared" si="230"/>
        <v>63.606000000000002</v>
      </c>
      <c r="M261" s="125">
        <f t="shared" si="225"/>
        <v>417.91064388961894</v>
      </c>
      <c r="N261" s="125"/>
      <c r="O261" s="125"/>
      <c r="P261" s="125"/>
      <c r="Q261" s="125"/>
      <c r="R261" s="125"/>
      <c r="S261" s="125"/>
      <c r="T261" s="125">
        <f t="shared" si="226"/>
        <v>418.33114323258872</v>
      </c>
      <c r="U261" s="1">
        <v>372.19045500000004</v>
      </c>
      <c r="V261" s="1">
        <v>725.50946799999997</v>
      </c>
      <c r="W261" s="125">
        <f t="shared" si="231"/>
        <v>427.54649297561105</v>
      </c>
      <c r="X261" s="1">
        <v>361.18593539200003</v>
      </c>
      <c r="Y261" s="1">
        <v>359.32522799999998</v>
      </c>
      <c r="Z261" s="125">
        <f t="shared" si="227"/>
        <v>426.74113009198425</v>
      </c>
      <c r="AA261" s="214">
        <v>68.790000000000006</v>
      </c>
      <c r="AB261" s="1">
        <f t="shared" si="232"/>
        <v>522.80399999999997</v>
      </c>
      <c r="AC261" s="1">
        <f t="shared" si="233"/>
        <v>536.25599999999997</v>
      </c>
      <c r="AD261" s="125">
        <f t="shared" si="198"/>
        <v>468.53088042049939</v>
      </c>
      <c r="AE261" s="326">
        <v>423</v>
      </c>
      <c r="AF261" s="326">
        <v>415</v>
      </c>
      <c r="AG261" s="326">
        <v>441</v>
      </c>
    </row>
    <row r="262" spans="1:33">
      <c r="A262" s="43"/>
      <c r="B262" s="43">
        <v>202108</v>
      </c>
      <c r="C262" s="4">
        <v>44434</v>
      </c>
      <c r="D262" s="1">
        <v>352.22716000000003</v>
      </c>
      <c r="E262" s="1">
        <v>434</v>
      </c>
      <c r="F262" s="1">
        <v>431.29</v>
      </c>
      <c r="G262" s="105">
        <v>62.43</v>
      </c>
      <c r="H262" s="110">
        <v>-1.28</v>
      </c>
      <c r="I262" s="110">
        <v>-1.28</v>
      </c>
      <c r="J262" s="125">
        <f t="shared" si="228"/>
        <v>61.15</v>
      </c>
      <c r="K262" s="125">
        <f t="shared" si="229"/>
        <v>-1.3440000000000001</v>
      </c>
      <c r="L262" s="125">
        <f t="shared" si="230"/>
        <v>61.085999999999999</v>
      </c>
      <c r="M262" s="125">
        <f t="shared" si="225"/>
        <v>401.35348226018397</v>
      </c>
      <c r="N262" s="125"/>
      <c r="O262" s="125"/>
      <c r="P262" s="125"/>
      <c r="Q262" s="125"/>
      <c r="R262" s="125"/>
      <c r="S262" s="125"/>
      <c r="T262" s="125">
        <f t="shared" si="226"/>
        <v>401.77398160315374</v>
      </c>
      <c r="U262" s="1">
        <v>360.13277299999999</v>
      </c>
      <c r="V262" s="1">
        <v>725.50946799999997</v>
      </c>
      <c r="W262" s="125">
        <f t="shared" si="231"/>
        <v>411.48604619505909</v>
      </c>
      <c r="X262" s="1">
        <v>361.18593539200003</v>
      </c>
      <c r="Y262" s="1">
        <v>359.32522799999998</v>
      </c>
      <c r="Z262" s="125">
        <f t="shared" si="227"/>
        <v>410.18396846254927</v>
      </c>
      <c r="AA262" s="214">
        <v>67.42</v>
      </c>
      <c r="AB262" s="1">
        <f t="shared" si="232"/>
        <v>512.39199999999994</v>
      </c>
      <c r="AC262" s="1">
        <f t="shared" si="233"/>
        <v>541.57600000000002</v>
      </c>
      <c r="AD262" s="125">
        <f t="shared" si="198"/>
        <v>449.98685939553224</v>
      </c>
      <c r="AE262" s="326">
        <v>417</v>
      </c>
      <c r="AF262" s="326">
        <v>409</v>
      </c>
      <c r="AG262" s="326">
        <v>436</v>
      </c>
    </row>
    <row r="263" spans="1:33">
      <c r="A263" s="43"/>
      <c r="B263" s="43">
        <v>202108</v>
      </c>
      <c r="C263" s="4">
        <v>44433</v>
      </c>
      <c r="D263" s="1">
        <v>352.22716000000003</v>
      </c>
      <c r="E263" s="1">
        <v>435</v>
      </c>
      <c r="F263" s="1">
        <v>434.29</v>
      </c>
      <c r="G263" s="105">
        <v>63.19</v>
      </c>
      <c r="H263" s="110">
        <v>-1.28</v>
      </c>
      <c r="I263" s="110">
        <v>-1.28</v>
      </c>
      <c r="J263" s="125">
        <f t="shared" si="228"/>
        <v>61.91</v>
      </c>
      <c r="K263" s="125">
        <f t="shared" si="229"/>
        <v>-1.3440000000000001</v>
      </c>
      <c r="L263" s="125">
        <f t="shared" si="230"/>
        <v>61.845999999999997</v>
      </c>
      <c r="M263" s="125">
        <f t="shared" si="225"/>
        <v>406.34691195795</v>
      </c>
      <c r="N263" s="125"/>
      <c r="O263" s="125"/>
      <c r="P263" s="125"/>
      <c r="Q263" s="125"/>
      <c r="R263" s="125"/>
      <c r="S263" s="125"/>
      <c r="T263" s="125">
        <f t="shared" si="226"/>
        <v>406.76741130091978</v>
      </c>
      <c r="U263" s="1">
        <v>372.19045500000004</v>
      </c>
      <c r="V263" s="1">
        <v>725.50946799999997</v>
      </c>
      <c r="W263" s="125">
        <f t="shared" si="231"/>
        <v>416.32967300189216</v>
      </c>
      <c r="X263" s="1">
        <v>361.18593539200003</v>
      </c>
      <c r="Y263" s="1">
        <v>359.32522799999998</v>
      </c>
      <c r="Z263" s="125">
        <f t="shared" si="227"/>
        <v>415.17739816031536</v>
      </c>
      <c r="AA263" s="214">
        <v>68.36</v>
      </c>
      <c r="AB263" s="1">
        <f t="shared" si="232"/>
        <v>519.53599999999994</v>
      </c>
      <c r="AC263" s="1">
        <f t="shared" si="233"/>
        <v>562.02</v>
      </c>
      <c r="AD263" s="125">
        <f t="shared" si="198"/>
        <v>455.57950065703017</v>
      </c>
      <c r="AE263" s="326">
        <v>420</v>
      </c>
      <c r="AF263" s="326">
        <v>410</v>
      </c>
      <c r="AG263" s="326">
        <v>435</v>
      </c>
    </row>
    <row r="264" spans="1:33">
      <c r="A264" s="43"/>
      <c r="B264" s="43">
        <v>202108</v>
      </c>
      <c r="C264" s="4">
        <v>44432</v>
      </c>
      <c r="D264" s="253">
        <v>352.08772299999998</v>
      </c>
      <c r="E264" s="1">
        <v>431</v>
      </c>
      <c r="F264" s="1">
        <v>427.29</v>
      </c>
      <c r="G264" s="105">
        <v>61.6</v>
      </c>
      <c r="H264" s="110">
        <v>-1.28</v>
      </c>
      <c r="I264" s="110">
        <v>-1.28</v>
      </c>
      <c r="J264" s="125">
        <f t="shared" si="228"/>
        <v>60.32</v>
      </c>
      <c r="K264" s="125">
        <f t="shared" si="229"/>
        <v>-1.3440000000000001</v>
      </c>
      <c r="L264" s="125">
        <f t="shared" si="230"/>
        <v>60.256</v>
      </c>
      <c r="M264" s="125">
        <f t="shared" si="225"/>
        <v>395.90013140604464</v>
      </c>
      <c r="N264" s="125"/>
      <c r="O264" s="125"/>
      <c r="P264" s="125"/>
      <c r="Q264" s="125"/>
      <c r="R264" s="125"/>
      <c r="S264" s="125"/>
      <c r="T264" s="125">
        <f t="shared" si="226"/>
        <v>396.32063074901441</v>
      </c>
      <c r="U264" s="1">
        <v>360.13277299999999</v>
      </c>
      <c r="V264" s="1">
        <v>725.50946799999997</v>
      </c>
      <c r="W264" s="125">
        <f t="shared" si="231"/>
        <v>406.19629586654395</v>
      </c>
      <c r="X264" s="1">
        <v>361.04984488000002</v>
      </c>
      <c r="Y264" s="1">
        <v>359.32522799999998</v>
      </c>
      <c r="Z264" s="125">
        <f t="shared" si="227"/>
        <v>404.73061760841</v>
      </c>
      <c r="AA264" s="214">
        <v>67.540000000000006</v>
      </c>
      <c r="AB264" s="1">
        <f t="shared" si="232"/>
        <v>513.30399999999997</v>
      </c>
      <c r="AC264" s="1">
        <f t="shared" si="233"/>
        <v>559.51200000000006</v>
      </c>
      <c r="AD264" s="125">
        <f t="shared" si="198"/>
        <v>443.8791064388962</v>
      </c>
      <c r="AE264" s="326">
        <v>413</v>
      </c>
      <c r="AF264" s="326">
        <v>406</v>
      </c>
      <c r="AG264" s="326">
        <v>430</v>
      </c>
    </row>
    <row r="265" spans="1:33">
      <c r="A265" s="43"/>
      <c r="B265" s="43">
        <v>202108</v>
      </c>
      <c r="C265" s="4">
        <v>44431</v>
      </c>
      <c r="D265" s="1">
        <v>352.08772299999998</v>
      </c>
      <c r="E265" s="1">
        <v>422</v>
      </c>
      <c r="F265" s="1">
        <v>418.29</v>
      </c>
      <c r="G265" s="105">
        <v>59.85</v>
      </c>
      <c r="H265" s="110">
        <v>-1.28</v>
      </c>
      <c r="I265" s="110">
        <v>-1.28</v>
      </c>
      <c r="J265" s="125">
        <f t="shared" si="228"/>
        <v>58.57</v>
      </c>
      <c r="K265" s="125">
        <f t="shared" si="229"/>
        <v>-1.3440000000000001</v>
      </c>
      <c r="L265" s="125">
        <f t="shared" si="230"/>
        <v>58.506</v>
      </c>
      <c r="M265" s="125">
        <f t="shared" si="225"/>
        <v>384.40210249671486</v>
      </c>
      <c r="N265" s="125"/>
      <c r="O265" s="125"/>
      <c r="P265" s="125"/>
      <c r="Q265" s="125"/>
      <c r="R265" s="125"/>
      <c r="S265" s="125"/>
      <c r="T265" s="125">
        <f t="shared" si="226"/>
        <v>384.82260183968464</v>
      </c>
      <c r="U265" s="1">
        <v>360.62708500000008</v>
      </c>
      <c r="V265" s="1">
        <v>725.50946799999997</v>
      </c>
      <c r="W265" s="125">
        <f t="shared" si="231"/>
        <v>395.04320782449406</v>
      </c>
      <c r="X265" s="1">
        <v>361.04984488000002</v>
      </c>
      <c r="Y265" s="1">
        <v>359.32522799999998</v>
      </c>
      <c r="Z265" s="125">
        <f t="shared" si="227"/>
        <v>393.23258869908017</v>
      </c>
      <c r="AA265" s="214">
        <v>65.64</v>
      </c>
      <c r="AB265" s="1">
        <f t="shared" si="232"/>
        <v>498.86399999999998</v>
      </c>
      <c r="AC265" s="1">
        <f t="shared" si="233"/>
        <v>553.81200000000001</v>
      </c>
      <c r="AD265" s="125">
        <f t="shared" ref="AD265:AD328" si="234">T265*1.12</f>
        <v>431.00131406044682</v>
      </c>
      <c r="AE265" s="326">
        <v>404</v>
      </c>
      <c r="AF265" s="326">
        <v>397</v>
      </c>
      <c r="AG265" s="326">
        <v>421</v>
      </c>
    </row>
    <row r="266" spans="1:33">
      <c r="A266" s="43"/>
      <c r="B266" s="43">
        <v>202108</v>
      </c>
      <c r="C266" s="4">
        <v>44428</v>
      </c>
      <c r="D266" s="1">
        <v>352.08772299999998</v>
      </c>
      <c r="E266" s="1">
        <v>413</v>
      </c>
      <c r="F266" s="1">
        <v>402.29</v>
      </c>
      <c r="G266" s="105">
        <v>56.16</v>
      </c>
      <c r="H266" s="110">
        <v>-1.28</v>
      </c>
      <c r="I266" s="110">
        <v>-1.28</v>
      </c>
      <c r="J266" s="125">
        <f t="shared" ref="J266:J282" si="235">+G266+H266</f>
        <v>54.879999999999995</v>
      </c>
      <c r="K266" s="125">
        <f t="shared" ref="K266:K282" si="236">+H266*1.05</f>
        <v>-1.3440000000000001</v>
      </c>
      <c r="L266" s="125">
        <f t="shared" ref="L266:L282" si="237">+G266+K266</f>
        <v>54.815999999999995</v>
      </c>
      <c r="M266" s="125">
        <f t="shared" si="225"/>
        <v>360.15768725361363</v>
      </c>
      <c r="N266" s="125"/>
      <c r="O266" s="125"/>
      <c r="P266" s="125"/>
      <c r="Q266" s="125"/>
      <c r="R266" s="125"/>
      <c r="S266" s="125"/>
      <c r="T266" s="125">
        <f t="shared" si="226"/>
        <v>360.57818659658341</v>
      </c>
      <c r="U266" s="1">
        <v>360.13277299999999</v>
      </c>
      <c r="V266" s="247">
        <v>725.50946799999997</v>
      </c>
      <c r="W266" s="125">
        <f t="shared" ref="W266:W282" si="238">+T266*0.97+V266*0.03</f>
        <v>371.5261250386859</v>
      </c>
      <c r="X266" s="1">
        <v>361.04984488000002</v>
      </c>
      <c r="Y266" s="1">
        <v>359.32522799999998</v>
      </c>
      <c r="Z266" s="125">
        <f t="shared" si="227"/>
        <v>368.98817345597894</v>
      </c>
      <c r="AA266" s="214">
        <v>62.32</v>
      </c>
      <c r="AB266" s="1">
        <f t="shared" ref="AB266:AB282" si="239">AA266*$AB$91</f>
        <v>473.63200000000001</v>
      </c>
      <c r="AC266" s="1">
        <f t="shared" ref="AC266:AC282" si="240">AB284</f>
        <v>550.16399999999999</v>
      </c>
      <c r="AD266" s="125">
        <f t="shared" si="234"/>
        <v>403.84756898817346</v>
      </c>
      <c r="AE266" s="326">
        <v>388</v>
      </c>
      <c r="AF266" s="326">
        <v>388</v>
      </c>
      <c r="AG266" s="326">
        <v>411</v>
      </c>
    </row>
    <row r="267" spans="1:33">
      <c r="A267" s="43"/>
      <c r="B267" s="43">
        <v>202108</v>
      </c>
      <c r="C267" s="4">
        <v>44427</v>
      </c>
      <c r="D267" s="1">
        <v>352.08772299999998</v>
      </c>
      <c r="E267" s="1">
        <v>416</v>
      </c>
      <c r="F267" s="1">
        <v>408.29</v>
      </c>
      <c r="G267" s="105">
        <v>57.16</v>
      </c>
      <c r="H267" s="110">
        <v>-1.28</v>
      </c>
      <c r="I267" s="110">
        <v>-1.28</v>
      </c>
      <c r="J267" s="125">
        <f t="shared" si="235"/>
        <v>55.879999999999995</v>
      </c>
      <c r="K267" s="125">
        <f t="shared" si="236"/>
        <v>-1.3440000000000001</v>
      </c>
      <c r="L267" s="125">
        <f t="shared" si="237"/>
        <v>55.815999999999995</v>
      </c>
      <c r="M267" s="125">
        <f t="shared" si="225"/>
        <v>366.72798948751637</v>
      </c>
      <c r="N267" s="125"/>
      <c r="O267" s="125"/>
      <c r="P267" s="125"/>
      <c r="Q267" s="125"/>
      <c r="R267" s="125"/>
      <c r="S267" s="125"/>
      <c r="T267" s="125">
        <f t="shared" si="226"/>
        <v>367.14848883048614</v>
      </c>
      <c r="U267" s="1">
        <v>360.62708500000008</v>
      </c>
      <c r="V267" s="247">
        <v>725.50946799999997</v>
      </c>
      <c r="W267" s="125">
        <f t="shared" si="238"/>
        <v>377.89931820557155</v>
      </c>
      <c r="X267" s="1">
        <v>361.04984488000002</v>
      </c>
      <c r="Y267" s="1">
        <v>359.32522799999998</v>
      </c>
      <c r="Z267" s="125">
        <f t="shared" si="227"/>
        <v>375.55847568988167</v>
      </c>
      <c r="AA267" s="214">
        <v>63.69</v>
      </c>
      <c r="AB267" s="1">
        <f t="shared" si="239"/>
        <v>484.04399999999998</v>
      </c>
      <c r="AC267" s="1">
        <f t="shared" si="240"/>
        <v>544.54</v>
      </c>
      <c r="AD267" s="125">
        <f t="shared" si="234"/>
        <v>411.20630749014452</v>
      </c>
      <c r="AE267" s="326">
        <v>394</v>
      </c>
      <c r="AF267" s="326">
        <v>391</v>
      </c>
      <c r="AG267" s="326">
        <v>412</v>
      </c>
    </row>
    <row r="268" spans="1:33">
      <c r="A268" s="43"/>
      <c r="B268" s="43">
        <v>202108</v>
      </c>
      <c r="C268" s="4">
        <v>44426</v>
      </c>
      <c r="D268" s="1">
        <v>352.08772299999998</v>
      </c>
      <c r="E268" s="1">
        <v>423</v>
      </c>
      <c r="F268" s="1">
        <v>421.29</v>
      </c>
      <c r="G268" s="105">
        <v>59.31</v>
      </c>
      <c r="H268" s="110">
        <v>-1.28</v>
      </c>
      <c r="I268" s="110">
        <v>-1.28</v>
      </c>
      <c r="J268" s="125">
        <f t="shared" si="235"/>
        <v>58.03</v>
      </c>
      <c r="K268" s="125">
        <f t="shared" si="236"/>
        <v>-1.3440000000000001</v>
      </c>
      <c r="L268" s="125">
        <f t="shared" si="237"/>
        <v>57.966000000000001</v>
      </c>
      <c r="M268" s="125">
        <f t="shared" si="225"/>
        <v>380.85413929040737</v>
      </c>
      <c r="N268" s="125"/>
      <c r="O268" s="125"/>
      <c r="P268" s="125"/>
      <c r="Q268" s="125"/>
      <c r="R268" s="125"/>
      <c r="S268" s="125"/>
      <c r="T268" s="125">
        <f t="shared" si="226"/>
        <v>381.27463863337715</v>
      </c>
      <c r="U268" s="1">
        <v>360.13277299999999</v>
      </c>
      <c r="V268" s="247">
        <v>725.50946799999997</v>
      </c>
      <c r="W268" s="125">
        <f t="shared" si="238"/>
        <v>391.60168351437579</v>
      </c>
      <c r="X268" s="1">
        <v>361.04984488000002</v>
      </c>
      <c r="Y268" s="1">
        <v>359.32522799999998</v>
      </c>
      <c r="Z268" s="125">
        <f t="shared" si="227"/>
        <v>389.68462549277268</v>
      </c>
      <c r="AA268" s="214">
        <v>65.459999999999994</v>
      </c>
      <c r="AB268" s="1">
        <f t="shared" si="239"/>
        <v>497.49599999999992</v>
      </c>
      <c r="AC268" s="1">
        <f t="shared" si="240"/>
        <v>546.51599999999996</v>
      </c>
      <c r="AD268" s="125">
        <f t="shared" si="234"/>
        <v>427.02759526938246</v>
      </c>
      <c r="AE268" s="326">
        <v>407</v>
      </c>
      <c r="AF268" s="326">
        <v>398</v>
      </c>
      <c r="AG268" s="326">
        <v>419</v>
      </c>
    </row>
    <row r="269" spans="1:33">
      <c r="A269" s="43"/>
      <c r="B269" s="43">
        <v>202108</v>
      </c>
      <c r="C269" s="4">
        <v>44425</v>
      </c>
      <c r="D269" s="253">
        <v>351.66236800000001</v>
      </c>
      <c r="E269" s="1">
        <v>425</v>
      </c>
      <c r="F269" s="1">
        <v>417.29</v>
      </c>
      <c r="G269" s="105">
        <v>60.12</v>
      </c>
      <c r="H269" s="110">
        <v>-1.73</v>
      </c>
      <c r="I269" s="110">
        <v>-1.73</v>
      </c>
      <c r="J269" s="125">
        <f t="shared" si="235"/>
        <v>58.39</v>
      </c>
      <c r="K269" s="125">
        <f t="shared" si="236"/>
        <v>-1.8165</v>
      </c>
      <c r="L269" s="125">
        <f t="shared" si="237"/>
        <v>58.3035</v>
      </c>
      <c r="M269" s="125">
        <f t="shared" si="225"/>
        <v>383.0716162943495</v>
      </c>
      <c r="N269" s="125"/>
      <c r="O269" s="125"/>
      <c r="P269" s="125"/>
      <c r="Q269" s="125"/>
      <c r="R269" s="125"/>
      <c r="S269" s="125"/>
      <c r="T269" s="125">
        <f t="shared" si="226"/>
        <v>383.63994743758212</v>
      </c>
      <c r="U269" s="1">
        <v>360.62708500000008</v>
      </c>
      <c r="V269" s="247">
        <v>725.50946799999997</v>
      </c>
      <c r="W269" s="125">
        <f t="shared" si="238"/>
        <v>393.89603305445462</v>
      </c>
      <c r="X269" s="1">
        <v>360.63469840000005</v>
      </c>
      <c r="Y269" s="1">
        <v>359.32522799999998</v>
      </c>
      <c r="Z269" s="125">
        <f t="shared" si="227"/>
        <v>395.00657030223385</v>
      </c>
      <c r="AA269" s="214">
        <v>66.59</v>
      </c>
      <c r="AB269" s="1">
        <f t="shared" si="239"/>
        <v>506.084</v>
      </c>
      <c r="AC269" s="1">
        <f t="shared" si="240"/>
        <v>547.73199999999997</v>
      </c>
      <c r="AD269" s="125">
        <f t="shared" si="234"/>
        <v>429.67674113009201</v>
      </c>
      <c r="AE269" s="326">
        <v>403</v>
      </c>
      <c r="AF269" s="326">
        <v>400</v>
      </c>
      <c r="AG269" s="326">
        <v>417</v>
      </c>
    </row>
    <row r="270" spans="1:33">
      <c r="A270" s="43"/>
      <c r="B270" s="43">
        <v>202108</v>
      </c>
      <c r="C270" s="4">
        <v>44424</v>
      </c>
      <c r="D270" s="1">
        <v>351.66236800000001</v>
      </c>
      <c r="E270" s="1">
        <v>424</v>
      </c>
      <c r="F270" s="1">
        <v>416.29</v>
      </c>
      <c r="G270" s="105">
        <v>59.84</v>
      </c>
      <c r="H270" s="110">
        <v>-1.73</v>
      </c>
      <c r="I270" s="110">
        <v>-1.73</v>
      </c>
      <c r="J270" s="125">
        <f t="shared" si="235"/>
        <v>58.110000000000007</v>
      </c>
      <c r="K270" s="125">
        <f t="shared" si="236"/>
        <v>-1.8165</v>
      </c>
      <c r="L270" s="125">
        <f t="shared" si="237"/>
        <v>58.023500000000006</v>
      </c>
      <c r="M270" s="125">
        <f t="shared" si="225"/>
        <v>381.23193166885682</v>
      </c>
      <c r="N270" s="125"/>
      <c r="O270" s="125"/>
      <c r="P270" s="125"/>
      <c r="Q270" s="125"/>
      <c r="R270" s="125"/>
      <c r="S270" s="125"/>
      <c r="T270" s="125">
        <f t="shared" si="226"/>
        <v>381.80026281208939</v>
      </c>
      <c r="U270" s="1">
        <v>360.60943100000003</v>
      </c>
      <c r="V270" s="247">
        <v>725.50946799999997</v>
      </c>
      <c r="W270" s="125">
        <f t="shared" si="238"/>
        <v>392.11153896772669</v>
      </c>
      <c r="X270" s="1">
        <v>360.63469840000005</v>
      </c>
      <c r="Y270" s="1">
        <v>359.32522799999998</v>
      </c>
      <c r="Z270" s="125">
        <f t="shared" si="227"/>
        <v>393.16688567674112</v>
      </c>
      <c r="AA270" s="214">
        <v>65.89</v>
      </c>
      <c r="AB270" s="1">
        <f t="shared" si="239"/>
        <v>500.76399999999995</v>
      </c>
      <c r="AC270" s="1">
        <f t="shared" si="240"/>
        <v>534.28</v>
      </c>
      <c r="AD270" s="125">
        <f t="shared" si="234"/>
        <v>427.61629434954017</v>
      </c>
      <c r="AE270" s="326">
        <v>402</v>
      </c>
      <c r="AF270" s="326">
        <v>399</v>
      </c>
      <c r="AG270" s="326">
        <v>415</v>
      </c>
    </row>
    <row r="271" spans="1:33">
      <c r="A271" s="43"/>
      <c r="B271" s="43">
        <v>202108</v>
      </c>
      <c r="C271" s="4">
        <v>44421</v>
      </c>
      <c r="D271" s="1">
        <v>351.66236800000001</v>
      </c>
      <c r="E271" s="1">
        <v>428</v>
      </c>
      <c r="F271" s="1">
        <v>422.29</v>
      </c>
      <c r="G271" s="105">
        <v>60.7</v>
      </c>
      <c r="H271" s="110">
        <v>-1.73</v>
      </c>
      <c r="I271" s="110">
        <v>-1.73</v>
      </c>
      <c r="J271" s="125">
        <f t="shared" si="235"/>
        <v>58.970000000000006</v>
      </c>
      <c r="K271" s="125">
        <f t="shared" si="236"/>
        <v>-1.8165</v>
      </c>
      <c r="L271" s="125">
        <f t="shared" si="237"/>
        <v>58.883500000000005</v>
      </c>
      <c r="M271" s="125">
        <f t="shared" si="225"/>
        <v>386.88239159001319</v>
      </c>
      <c r="N271" s="125"/>
      <c r="O271" s="125"/>
      <c r="P271" s="125"/>
      <c r="Q271" s="125"/>
      <c r="R271" s="125"/>
      <c r="S271" s="125"/>
      <c r="T271" s="125">
        <f t="shared" si="226"/>
        <v>387.45072273324575</v>
      </c>
      <c r="U271" s="1">
        <v>360.62708500000008</v>
      </c>
      <c r="V271" s="247">
        <v>725.50946799999997</v>
      </c>
      <c r="W271" s="125">
        <f t="shared" si="238"/>
        <v>397.59248509124836</v>
      </c>
      <c r="X271" s="1">
        <v>360.63469840000005</v>
      </c>
      <c r="Y271" s="1">
        <v>359.32522799999998</v>
      </c>
      <c r="Z271" s="125">
        <f t="shared" si="227"/>
        <v>398.81734559789749</v>
      </c>
      <c r="AA271" s="214">
        <v>68.44</v>
      </c>
      <c r="AB271" s="1">
        <f t="shared" si="239"/>
        <v>520.14400000000001</v>
      </c>
      <c r="AC271" s="1">
        <f t="shared" si="240"/>
        <v>510.71999999999997</v>
      </c>
      <c r="AD271" s="125">
        <f t="shared" si="234"/>
        <v>433.94480946123531</v>
      </c>
      <c r="AE271" s="326">
        <v>408</v>
      </c>
      <c r="AF271" s="326">
        <v>403</v>
      </c>
      <c r="AG271" s="326">
        <v>421</v>
      </c>
    </row>
    <row r="272" spans="1:33">
      <c r="A272" s="43"/>
      <c r="B272" s="43">
        <v>202108</v>
      </c>
      <c r="C272" s="4">
        <v>44420</v>
      </c>
      <c r="D272" s="1">
        <v>351.66236800000001</v>
      </c>
      <c r="E272" s="1">
        <v>430</v>
      </c>
      <c r="F272" s="1">
        <v>424.29</v>
      </c>
      <c r="G272" s="105">
        <v>60.91</v>
      </c>
      <c r="H272" s="110">
        <v>-1.73</v>
      </c>
      <c r="I272" s="110">
        <v>-1.73</v>
      </c>
      <c r="J272" s="125">
        <f t="shared" si="235"/>
        <v>59.18</v>
      </c>
      <c r="K272" s="125">
        <f t="shared" si="236"/>
        <v>-1.8165</v>
      </c>
      <c r="L272" s="125">
        <f t="shared" si="237"/>
        <v>59.093499999999999</v>
      </c>
      <c r="M272" s="125">
        <f t="shared" si="225"/>
        <v>388.26215505913268</v>
      </c>
      <c r="N272" s="125"/>
      <c r="O272" s="125"/>
      <c r="P272" s="125"/>
      <c r="Q272" s="125"/>
      <c r="R272" s="125"/>
      <c r="S272" s="125"/>
      <c r="T272" s="125">
        <f t="shared" si="226"/>
        <v>388.83048620236531</v>
      </c>
      <c r="U272" s="1">
        <v>360.60943100000003</v>
      </c>
      <c r="V272" s="247">
        <v>725.50946799999997</v>
      </c>
      <c r="W272" s="125">
        <f t="shared" si="238"/>
        <v>398.93085565629434</v>
      </c>
      <c r="X272" s="1">
        <v>360.63469840000005</v>
      </c>
      <c r="Y272" s="1">
        <v>359.32522799999998</v>
      </c>
      <c r="Z272" s="125">
        <f t="shared" si="227"/>
        <v>400.19710906701704</v>
      </c>
      <c r="AA272" s="214">
        <v>69.09</v>
      </c>
      <c r="AB272" s="1">
        <f t="shared" si="239"/>
        <v>525.08399999999995</v>
      </c>
      <c r="AC272" s="1">
        <f t="shared" si="240"/>
        <v>504.79199999999997</v>
      </c>
      <c r="AD272" s="125">
        <f t="shared" si="234"/>
        <v>435.49014454664916</v>
      </c>
      <c r="AE272" s="326">
        <v>410</v>
      </c>
      <c r="AF272" s="326">
        <v>405</v>
      </c>
      <c r="AG272" s="326">
        <v>424</v>
      </c>
    </row>
    <row r="273" spans="1:33">
      <c r="A273" s="43"/>
      <c r="B273" s="43">
        <v>202108</v>
      </c>
      <c r="C273" s="4">
        <v>44419</v>
      </c>
      <c r="D273" s="1">
        <v>351.66236800000001</v>
      </c>
      <c r="E273" s="1">
        <v>431</v>
      </c>
      <c r="F273" s="1">
        <v>411.29</v>
      </c>
      <c r="G273" s="105">
        <v>60.88</v>
      </c>
      <c r="H273" s="110">
        <v>-1.73</v>
      </c>
      <c r="I273" s="110">
        <v>-1.73</v>
      </c>
      <c r="J273" s="125">
        <f t="shared" si="235"/>
        <v>59.150000000000006</v>
      </c>
      <c r="K273" s="125">
        <f t="shared" si="236"/>
        <v>-1.8165</v>
      </c>
      <c r="L273" s="125">
        <f t="shared" si="237"/>
        <v>59.063500000000005</v>
      </c>
      <c r="M273" s="125">
        <f t="shared" si="225"/>
        <v>388.06504599211564</v>
      </c>
      <c r="N273" s="125"/>
      <c r="O273" s="125"/>
      <c r="P273" s="125"/>
      <c r="Q273" s="125"/>
      <c r="R273" s="125"/>
      <c r="S273" s="125"/>
      <c r="T273" s="125">
        <f t="shared" si="226"/>
        <v>388.63337713534827</v>
      </c>
      <c r="U273" s="1">
        <v>360.62708500000008</v>
      </c>
      <c r="V273" s="247">
        <v>725.50946799999997</v>
      </c>
      <c r="W273" s="125">
        <f t="shared" si="238"/>
        <v>398.73965986128781</v>
      </c>
      <c r="X273" s="1">
        <v>360.63469840000005</v>
      </c>
      <c r="Y273" s="1">
        <v>359.32522799999998</v>
      </c>
      <c r="Z273" s="125">
        <f t="shared" si="227"/>
        <v>400</v>
      </c>
      <c r="AA273" s="214">
        <v>69.25</v>
      </c>
      <c r="AB273" s="1">
        <f t="shared" si="239"/>
        <v>526.29999999999995</v>
      </c>
      <c r="AC273" s="1">
        <f t="shared" si="240"/>
        <v>545.75599999999997</v>
      </c>
      <c r="AD273" s="125">
        <f t="shared" si="234"/>
        <v>435.26938239159011</v>
      </c>
      <c r="AE273" s="326">
        <v>397</v>
      </c>
      <c r="AF273" s="326">
        <v>406</v>
      </c>
      <c r="AG273" s="326">
        <v>423</v>
      </c>
    </row>
    <row r="274" spans="1:33">
      <c r="A274" s="43"/>
      <c r="B274" s="43">
        <v>202108</v>
      </c>
      <c r="C274" s="4">
        <v>44418</v>
      </c>
      <c r="D274" s="253">
        <v>339.658591</v>
      </c>
      <c r="E274" s="1">
        <v>429</v>
      </c>
      <c r="F274" s="1">
        <v>409.29</v>
      </c>
      <c r="G274" s="105">
        <v>60.09</v>
      </c>
      <c r="H274" s="110">
        <v>-1.73</v>
      </c>
      <c r="I274" s="110">
        <v>-1.73</v>
      </c>
      <c r="J274" s="125">
        <f t="shared" si="235"/>
        <v>58.360000000000007</v>
      </c>
      <c r="K274" s="125">
        <f t="shared" si="236"/>
        <v>-1.8165</v>
      </c>
      <c r="L274" s="125">
        <f t="shared" si="237"/>
        <v>58.273500000000006</v>
      </c>
      <c r="M274" s="125">
        <f t="shared" si="225"/>
        <v>382.87450722733246</v>
      </c>
      <c r="N274" s="125"/>
      <c r="O274" s="125"/>
      <c r="P274" s="125"/>
      <c r="Q274" s="125"/>
      <c r="R274" s="125"/>
      <c r="S274" s="125"/>
      <c r="T274" s="125">
        <f t="shared" si="226"/>
        <v>383.44283837056508</v>
      </c>
      <c r="U274" s="1">
        <v>360.60943100000003</v>
      </c>
      <c r="V274" s="247">
        <v>708.39819699999998</v>
      </c>
      <c r="W274" s="125">
        <f t="shared" si="238"/>
        <v>393.19149912944812</v>
      </c>
      <c r="X274" s="1">
        <v>348.50834154400002</v>
      </c>
      <c r="Y274" s="1">
        <v>360.37154399999997</v>
      </c>
      <c r="Z274" s="125">
        <f t="shared" si="227"/>
        <v>394.80946123521682</v>
      </c>
      <c r="AA274" s="214">
        <v>68.290000000000006</v>
      </c>
      <c r="AB274" s="1">
        <f t="shared" si="239"/>
        <v>519.00400000000002</v>
      </c>
      <c r="AC274" s="1">
        <f t="shared" si="240"/>
        <v>544.54</v>
      </c>
      <c r="AD274" s="125">
        <f t="shared" si="234"/>
        <v>429.45597897503296</v>
      </c>
      <c r="AE274" s="326">
        <v>395</v>
      </c>
      <c r="AF274" s="326">
        <v>404</v>
      </c>
      <c r="AG274" s="326">
        <v>421</v>
      </c>
    </row>
    <row r="275" spans="1:33">
      <c r="A275" s="43"/>
      <c r="B275" s="43">
        <v>202108</v>
      </c>
      <c r="C275" s="4">
        <v>44417</v>
      </c>
      <c r="D275" s="1">
        <v>339.658591</v>
      </c>
      <c r="E275" s="1">
        <v>435</v>
      </c>
      <c r="F275" s="1">
        <v>413.29</v>
      </c>
      <c r="G275" s="105">
        <v>59.88</v>
      </c>
      <c r="H275" s="110">
        <v>-1.73</v>
      </c>
      <c r="I275" s="110">
        <v>-1.73</v>
      </c>
      <c r="J275" s="125">
        <f t="shared" si="235"/>
        <v>58.150000000000006</v>
      </c>
      <c r="K275" s="125">
        <f t="shared" si="236"/>
        <v>-1.8165</v>
      </c>
      <c r="L275" s="125">
        <f t="shared" si="237"/>
        <v>58.063500000000005</v>
      </c>
      <c r="M275" s="125">
        <f t="shared" si="225"/>
        <v>381.49474375821291</v>
      </c>
      <c r="N275" s="125"/>
      <c r="O275" s="125"/>
      <c r="P275" s="125"/>
      <c r="Q275" s="125"/>
      <c r="R275" s="125"/>
      <c r="S275" s="125"/>
      <c r="T275" s="125">
        <f t="shared" si="226"/>
        <v>382.06307490144548</v>
      </c>
      <c r="U275" s="1">
        <v>363.65474600000005</v>
      </c>
      <c r="V275" s="247">
        <v>708.39819699999998</v>
      </c>
      <c r="W275" s="125">
        <f t="shared" si="238"/>
        <v>391.85312856440214</v>
      </c>
      <c r="X275" s="1">
        <v>348.50834154400002</v>
      </c>
      <c r="Y275" s="1">
        <v>360.37154399999997</v>
      </c>
      <c r="Z275" s="125">
        <f t="shared" si="227"/>
        <v>393.42969776609726</v>
      </c>
      <c r="AA275" s="214">
        <v>66.48</v>
      </c>
      <c r="AB275" s="1">
        <f t="shared" si="239"/>
        <v>505.24799999999999</v>
      </c>
      <c r="AC275" s="1">
        <f t="shared" si="240"/>
        <v>555.7879999999999</v>
      </c>
      <c r="AD275" s="125">
        <f t="shared" si="234"/>
        <v>427.910643889619</v>
      </c>
      <c r="AE275" s="326">
        <v>399</v>
      </c>
      <c r="AF275" s="326">
        <v>410</v>
      </c>
      <c r="AG275" s="326">
        <v>418</v>
      </c>
    </row>
    <row r="276" spans="1:33">
      <c r="A276" s="43"/>
      <c r="B276" s="43">
        <v>202108</v>
      </c>
      <c r="C276" s="4">
        <v>44414</v>
      </c>
      <c r="D276" s="1">
        <v>339.658591</v>
      </c>
      <c r="E276" s="1">
        <v>428</v>
      </c>
      <c r="F276" s="1">
        <v>409.29</v>
      </c>
      <c r="G276" s="105">
        <v>59.58</v>
      </c>
      <c r="H276" s="110">
        <v>-1.73</v>
      </c>
      <c r="I276" s="110">
        <v>-1.73</v>
      </c>
      <c r="J276" s="125">
        <f t="shared" si="235"/>
        <v>57.85</v>
      </c>
      <c r="K276" s="125">
        <f t="shared" si="236"/>
        <v>-1.8165</v>
      </c>
      <c r="L276" s="125">
        <f t="shared" si="237"/>
        <v>57.763500000000001</v>
      </c>
      <c r="M276" s="125">
        <f t="shared" si="225"/>
        <v>379.52365308804201</v>
      </c>
      <c r="N276" s="125"/>
      <c r="O276" s="125"/>
      <c r="P276" s="125"/>
      <c r="Q276" s="125"/>
      <c r="R276" s="125"/>
      <c r="S276" s="125"/>
      <c r="T276" s="125">
        <f t="shared" si="226"/>
        <v>380.09198423127464</v>
      </c>
      <c r="U276" s="1">
        <v>360.60943100000003</v>
      </c>
      <c r="V276" s="247">
        <v>708.39819699999998</v>
      </c>
      <c r="W276" s="125">
        <f t="shared" si="238"/>
        <v>389.94117061433639</v>
      </c>
      <c r="X276" s="1">
        <v>348.50834154400002</v>
      </c>
      <c r="Y276" s="1">
        <v>360.37154399999997</v>
      </c>
      <c r="Z276" s="125">
        <f t="shared" si="227"/>
        <v>391.45860709592637</v>
      </c>
      <c r="AA276" s="214">
        <v>68.28</v>
      </c>
      <c r="AB276" s="1">
        <f t="shared" si="239"/>
        <v>518.928</v>
      </c>
      <c r="AC276" s="1">
        <f t="shared" si="240"/>
        <v>571.9</v>
      </c>
      <c r="AD276" s="125">
        <f t="shared" si="234"/>
        <v>425.70302233902765</v>
      </c>
      <c r="AE276" s="326">
        <v>395</v>
      </c>
      <c r="AF276" s="326">
        <v>403</v>
      </c>
      <c r="AG276" s="326">
        <v>424</v>
      </c>
    </row>
    <row r="277" spans="1:33">
      <c r="A277" s="43"/>
      <c r="B277" s="43">
        <v>202108</v>
      </c>
      <c r="C277" s="4">
        <v>44413</v>
      </c>
      <c r="D277" s="1">
        <v>339.658591</v>
      </c>
      <c r="E277" s="1">
        <v>424</v>
      </c>
      <c r="F277" s="1">
        <v>392.29</v>
      </c>
      <c r="G277" s="105">
        <v>58.44</v>
      </c>
      <c r="H277" s="110">
        <v>-1.73</v>
      </c>
      <c r="I277" s="110">
        <v>-1.73</v>
      </c>
      <c r="J277" s="125">
        <f t="shared" si="235"/>
        <v>56.71</v>
      </c>
      <c r="K277" s="125">
        <f t="shared" si="236"/>
        <v>-1.8165</v>
      </c>
      <c r="L277" s="125">
        <f t="shared" si="237"/>
        <v>56.6235</v>
      </c>
      <c r="M277" s="125">
        <f t="shared" si="225"/>
        <v>372.03350854139291</v>
      </c>
      <c r="N277" s="125"/>
      <c r="O277" s="125"/>
      <c r="P277" s="125"/>
      <c r="Q277" s="125"/>
      <c r="R277" s="125"/>
      <c r="S277" s="125"/>
      <c r="T277" s="125">
        <f t="shared" si="226"/>
        <v>372.60183968462547</v>
      </c>
      <c r="U277" s="1">
        <v>363.65474600000005</v>
      </c>
      <c r="V277" s="247">
        <v>708.39819699999998</v>
      </c>
      <c r="W277" s="125">
        <f t="shared" si="238"/>
        <v>382.67573040408672</v>
      </c>
      <c r="X277" s="1">
        <v>348.50834154400002</v>
      </c>
      <c r="Y277" s="1">
        <v>360.37154399999997</v>
      </c>
      <c r="Z277" s="125">
        <f t="shared" si="227"/>
        <v>383.96846254927726</v>
      </c>
      <c r="AA277" s="214">
        <v>69.09</v>
      </c>
      <c r="AB277" s="1">
        <f t="shared" si="239"/>
        <v>525.08399999999995</v>
      </c>
      <c r="AC277" s="1">
        <f t="shared" si="240"/>
        <v>563.16</v>
      </c>
      <c r="AD277" s="125">
        <f t="shared" si="234"/>
        <v>417.31406044678056</v>
      </c>
      <c r="AE277" s="326">
        <v>378</v>
      </c>
      <c r="AF277" s="326">
        <v>399</v>
      </c>
      <c r="AG277" s="326">
        <v>420</v>
      </c>
    </row>
    <row r="278" spans="1:33">
      <c r="A278" s="43"/>
      <c r="B278" s="43">
        <v>202108</v>
      </c>
      <c r="C278" s="4">
        <v>44412</v>
      </c>
      <c r="D278" s="1">
        <v>339.658591</v>
      </c>
      <c r="E278" s="1">
        <v>430</v>
      </c>
      <c r="F278" s="1">
        <v>409.29</v>
      </c>
      <c r="G278" s="105">
        <v>58.27</v>
      </c>
      <c r="H278" s="110">
        <v>-1.73</v>
      </c>
      <c r="I278" s="110">
        <v>-1.73</v>
      </c>
      <c r="J278" s="125">
        <f t="shared" si="235"/>
        <v>56.540000000000006</v>
      </c>
      <c r="K278" s="125">
        <f t="shared" si="236"/>
        <v>-1.8165</v>
      </c>
      <c r="L278" s="125">
        <f t="shared" si="237"/>
        <v>56.453500000000005</v>
      </c>
      <c r="M278" s="125">
        <f t="shared" si="225"/>
        <v>370.91655716162944</v>
      </c>
      <c r="N278" s="125"/>
      <c r="O278" s="125"/>
      <c r="P278" s="125"/>
      <c r="Q278" s="125"/>
      <c r="R278" s="125"/>
      <c r="S278" s="125"/>
      <c r="T278" s="125">
        <f t="shared" si="226"/>
        <v>371.48488830486207</v>
      </c>
      <c r="U278" s="1">
        <v>360.60943100000003</v>
      </c>
      <c r="V278" s="247">
        <v>708.39819699999998</v>
      </c>
      <c r="W278" s="125">
        <f t="shared" si="238"/>
        <v>381.59228756571622</v>
      </c>
      <c r="X278" s="1">
        <v>348.50834154400002</v>
      </c>
      <c r="Y278" s="1">
        <v>360.37154399999997</v>
      </c>
      <c r="Z278" s="125">
        <f t="shared" si="227"/>
        <v>382.8515111695138</v>
      </c>
      <c r="AA278" s="214">
        <v>68.150000000000006</v>
      </c>
      <c r="AB278" s="1">
        <f t="shared" si="239"/>
        <v>517.94000000000005</v>
      </c>
      <c r="AC278" s="1">
        <f t="shared" si="240"/>
        <v>566.65599999999995</v>
      </c>
      <c r="AD278" s="125">
        <f t="shared" si="234"/>
        <v>416.06307490144553</v>
      </c>
      <c r="AE278" s="326">
        <v>395</v>
      </c>
      <c r="AF278" s="326">
        <v>405</v>
      </c>
      <c r="AG278" s="326">
        <v>426</v>
      </c>
    </row>
    <row r="279" spans="1:33">
      <c r="A279" s="43"/>
      <c r="B279" s="43">
        <v>202108</v>
      </c>
      <c r="C279" s="4">
        <v>44411</v>
      </c>
      <c r="D279" s="1">
        <v>339.658591</v>
      </c>
      <c r="E279" s="1">
        <v>435</v>
      </c>
      <c r="F279" s="1">
        <v>419.29</v>
      </c>
      <c r="G279" s="105">
        <v>59.98</v>
      </c>
      <c r="H279" s="110">
        <v>-1.73</v>
      </c>
      <c r="I279" s="110">
        <v>-1.73</v>
      </c>
      <c r="J279" s="125">
        <f t="shared" si="235"/>
        <v>58.25</v>
      </c>
      <c r="K279" s="125">
        <f t="shared" si="236"/>
        <v>-1.8165</v>
      </c>
      <c r="L279" s="125">
        <f t="shared" si="237"/>
        <v>58.163499999999999</v>
      </c>
      <c r="M279" s="125">
        <f t="shared" si="225"/>
        <v>382.15177398160313</v>
      </c>
      <c r="N279" s="125"/>
      <c r="O279" s="125"/>
      <c r="P279" s="125"/>
      <c r="Q279" s="125"/>
      <c r="R279" s="125"/>
      <c r="S279" s="125"/>
      <c r="T279" s="125">
        <f t="shared" si="226"/>
        <v>382.72010512483575</v>
      </c>
      <c r="U279" s="1">
        <v>363.65474600000005</v>
      </c>
      <c r="V279" s="247">
        <v>708.39819699999998</v>
      </c>
      <c r="W279" s="125">
        <f t="shared" si="238"/>
        <v>392.49044788109069</v>
      </c>
      <c r="X279" s="1">
        <v>348.50834154400002</v>
      </c>
      <c r="Y279" s="1">
        <v>360.37154399999997</v>
      </c>
      <c r="Z279" s="125">
        <f t="shared" si="227"/>
        <v>394.08672798948749</v>
      </c>
      <c r="AA279" s="214">
        <v>70.56</v>
      </c>
      <c r="AB279" s="1">
        <f t="shared" si="239"/>
        <v>536.25599999999997</v>
      </c>
      <c r="AC279" s="1">
        <f t="shared" si="240"/>
        <v>554.34399999999994</v>
      </c>
      <c r="AD279" s="125">
        <f t="shared" si="234"/>
        <v>428.64651773981609</v>
      </c>
      <c r="AE279" s="326">
        <v>405</v>
      </c>
      <c r="AF279" s="326">
        <v>410</v>
      </c>
      <c r="AG279" s="326">
        <v>427</v>
      </c>
    </row>
    <row r="280" spans="1:33">
      <c r="A280" s="43"/>
      <c r="B280" s="43">
        <v>202108</v>
      </c>
      <c r="C280" s="4">
        <v>44410</v>
      </c>
      <c r="D280" s="1">
        <v>339.658591</v>
      </c>
      <c r="E280" s="1">
        <v>440</v>
      </c>
      <c r="F280" s="1">
        <v>428.29</v>
      </c>
      <c r="G280" s="105">
        <v>61.52</v>
      </c>
      <c r="H280" s="110">
        <v>-1.73</v>
      </c>
      <c r="I280" s="110">
        <v>-1.73</v>
      </c>
      <c r="J280" s="125">
        <f t="shared" si="235"/>
        <v>59.790000000000006</v>
      </c>
      <c r="K280" s="125">
        <f t="shared" si="236"/>
        <v>-1.8165</v>
      </c>
      <c r="L280" s="125">
        <f t="shared" si="237"/>
        <v>59.703500000000005</v>
      </c>
      <c r="M280" s="125">
        <f t="shared" si="225"/>
        <v>392.27003942181341</v>
      </c>
      <c r="N280" s="125"/>
      <c r="O280" s="125"/>
      <c r="P280" s="125"/>
      <c r="Q280" s="125"/>
      <c r="R280" s="125"/>
      <c r="S280" s="125"/>
      <c r="T280" s="125">
        <f t="shared" si="226"/>
        <v>392.83837056504603</v>
      </c>
      <c r="U280" s="1">
        <v>358.36737299999999</v>
      </c>
      <c r="V280" s="247">
        <v>708.39819699999998</v>
      </c>
      <c r="W280" s="125">
        <f t="shared" si="238"/>
        <v>402.30516535809465</v>
      </c>
      <c r="X280" s="1">
        <v>348.50834154400002</v>
      </c>
      <c r="Y280" s="1">
        <v>360.37154399999997</v>
      </c>
      <c r="Z280" s="125">
        <f t="shared" si="227"/>
        <v>404.20499342969777</v>
      </c>
      <c r="AA280" s="214">
        <v>71.260000000000005</v>
      </c>
      <c r="AB280" s="1">
        <f t="shared" si="239"/>
        <v>541.57600000000002</v>
      </c>
      <c r="AC280" s="1">
        <f t="shared" si="240"/>
        <v>548.72</v>
      </c>
      <c r="AD280" s="125">
        <f t="shared" si="234"/>
        <v>439.97897503285162</v>
      </c>
      <c r="AE280" s="326">
        <v>414</v>
      </c>
      <c r="AF280" s="326">
        <v>415</v>
      </c>
      <c r="AG280" s="326">
        <v>431</v>
      </c>
    </row>
    <row r="281" spans="1:33">
      <c r="A281" s="43"/>
      <c r="B281" s="43">
        <v>202107</v>
      </c>
      <c r="C281" s="4">
        <v>44407</v>
      </c>
      <c r="D281" s="1">
        <v>339.658591</v>
      </c>
      <c r="E281" s="1">
        <v>447</v>
      </c>
      <c r="F281" s="1">
        <v>433.29</v>
      </c>
      <c r="G281" s="105">
        <v>63.86</v>
      </c>
      <c r="H281" s="110">
        <v>-1.73</v>
      </c>
      <c r="I281" s="110">
        <v>-1.73</v>
      </c>
      <c r="J281" s="125">
        <f t="shared" si="235"/>
        <v>62.13</v>
      </c>
      <c r="K281" s="125">
        <f t="shared" si="236"/>
        <v>-1.8165</v>
      </c>
      <c r="L281" s="125">
        <f t="shared" si="237"/>
        <v>62.043500000000002</v>
      </c>
      <c r="M281" s="125">
        <f t="shared" si="225"/>
        <v>407.64454664914587</v>
      </c>
      <c r="N281" s="125"/>
      <c r="O281" s="125"/>
      <c r="P281" s="125"/>
      <c r="Q281" s="125"/>
      <c r="R281" s="125"/>
      <c r="S281" s="125"/>
      <c r="T281" s="125">
        <f t="shared" si="226"/>
        <v>408.21287779237844</v>
      </c>
      <c r="U281" s="1">
        <v>363.65474600000005</v>
      </c>
      <c r="V281" s="247">
        <v>708.39819699999998</v>
      </c>
      <c r="W281" s="125">
        <f t="shared" si="238"/>
        <v>417.21843736860711</v>
      </c>
      <c r="X281" s="1">
        <v>348.50834154400002</v>
      </c>
      <c r="Y281" s="1">
        <v>360.37154399999997</v>
      </c>
      <c r="Z281" s="125">
        <f t="shared" si="227"/>
        <v>419.57950065703022</v>
      </c>
      <c r="AA281" s="214">
        <v>73.95</v>
      </c>
      <c r="AB281" s="1">
        <f t="shared" si="239"/>
        <v>562.02</v>
      </c>
      <c r="AC281" s="1">
        <f t="shared" si="240"/>
        <v>557.61199999999997</v>
      </c>
      <c r="AD281" s="125">
        <f t="shared" si="234"/>
        <v>457.19842312746391</v>
      </c>
      <c r="AE281" s="23">
        <v>419</v>
      </c>
      <c r="AF281" s="23">
        <v>422</v>
      </c>
      <c r="AG281" s="23">
        <v>437</v>
      </c>
    </row>
    <row r="282" spans="1:33">
      <c r="A282" s="43"/>
      <c r="B282" s="43">
        <v>202107</v>
      </c>
      <c r="C282" s="4">
        <v>44406</v>
      </c>
      <c r="D282" s="1">
        <v>339.658591</v>
      </c>
      <c r="E282" s="1">
        <v>446</v>
      </c>
      <c r="F282" s="1">
        <v>427.29</v>
      </c>
      <c r="G282" s="105">
        <v>63.62</v>
      </c>
      <c r="H282" s="110">
        <v>-1.73</v>
      </c>
      <c r="I282" s="110">
        <v>-1.73</v>
      </c>
      <c r="J282" s="125">
        <f t="shared" si="235"/>
        <v>61.89</v>
      </c>
      <c r="K282" s="125">
        <f t="shared" si="236"/>
        <v>-1.8165</v>
      </c>
      <c r="L282" s="125">
        <f t="shared" si="237"/>
        <v>61.8035</v>
      </c>
      <c r="M282" s="125">
        <f t="shared" si="225"/>
        <v>406.06767411300916</v>
      </c>
      <c r="N282" s="125"/>
      <c r="O282" s="125"/>
      <c r="P282" s="125"/>
      <c r="Q282" s="125"/>
      <c r="R282" s="125"/>
      <c r="S282" s="125"/>
      <c r="T282" s="125">
        <f t="shared" si="226"/>
        <v>406.63600525624179</v>
      </c>
      <c r="U282" s="1">
        <v>358.36737299999999</v>
      </c>
      <c r="V282" s="247">
        <v>708.39819699999998</v>
      </c>
      <c r="W282" s="125">
        <f t="shared" si="238"/>
        <v>415.68887100855454</v>
      </c>
      <c r="X282" s="1">
        <v>348.50834154400002</v>
      </c>
      <c r="Y282" s="1">
        <v>360.37154399999997</v>
      </c>
      <c r="Z282" s="125">
        <f t="shared" si="227"/>
        <v>418.00262812089352</v>
      </c>
      <c r="AA282" s="214">
        <v>73.62</v>
      </c>
      <c r="AB282" s="1">
        <f t="shared" si="239"/>
        <v>559.51200000000006</v>
      </c>
      <c r="AC282" s="1">
        <f t="shared" si="240"/>
        <v>571.21599999999989</v>
      </c>
      <c r="AD282" s="125">
        <f t="shared" si="234"/>
        <v>455.43232588699084</v>
      </c>
      <c r="AE282" s="23">
        <v>413</v>
      </c>
      <c r="AF282" s="23">
        <v>421</v>
      </c>
      <c r="AG282" s="23">
        <v>435</v>
      </c>
    </row>
    <row r="283" spans="1:33">
      <c r="A283" s="43">
        <v>20210728</v>
      </c>
      <c r="B283" s="43">
        <v>202107</v>
      </c>
      <c r="C283" s="4">
        <v>44405</v>
      </c>
      <c r="D283" s="1">
        <v>339.658591</v>
      </c>
      <c r="E283" s="1">
        <v>424</v>
      </c>
      <c r="F283" s="1">
        <v>424.29</v>
      </c>
      <c r="G283" s="105">
        <v>61.56</v>
      </c>
      <c r="H283" s="110">
        <v>-1.73</v>
      </c>
      <c r="I283" s="110">
        <v>-1.73</v>
      </c>
      <c r="J283" s="125">
        <f t="shared" ref="J283:J302" si="241">+G283+H283</f>
        <v>59.830000000000005</v>
      </c>
      <c r="K283" s="125">
        <f t="shared" ref="K283:K292" si="242">+H283*1.05</f>
        <v>-1.8165</v>
      </c>
      <c r="L283" s="125">
        <f t="shared" ref="L283:L292" si="243">+G283+K283</f>
        <v>59.743500000000004</v>
      </c>
      <c r="M283" s="125">
        <f t="shared" si="225"/>
        <v>392.53285151116955</v>
      </c>
      <c r="N283" s="125"/>
      <c r="O283" s="125"/>
      <c r="P283" s="125"/>
      <c r="Q283" s="125"/>
      <c r="R283" s="125"/>
      <c r="S283" s="125"/>
      <c r="T283" s="125">
        <f t="shared" si="226"/>
        <v>393.10118265440212</v>
      </c>
      <c r="U283" s="1">
        <v>363.65474600000005</v>
      </c>
      <c r="V283" s="1">
        <v>708.39819699999998</v>
      </c>
      <c r="W283" s="125">
        <f t="shared" ref="W283:W292" si="244">+T283*0.97+V283*0.03</f>
        <v>402.56009308477007</v>
      </c>
      <c r="X283" s="1">
        <v>348.50834154400002</v>
      </c>
      <c r="Y283" s="1">
        <v>360.37154399999997</v>
      </c>
      <c r="Z283" s="125">
        <f t="shared" si="227"/>
        <v>404.46780551905385</v>
      </c>
      <c r="AA283" s="214">
        <v>72.87</v>
      </c>
      <c r="AB283" s="1">
        <f t="shared" ref="AB283:AB292" si="245">AA283*$AB$91</f>
        <v>553.81200000000001</v>
      </c>
      <c r="AC283" s="1">
        <f t="shared" ref="AC283:AC292" si="246">AB301</f>
        <v>571.21599999999989</v>
      </c>
      <c r="AD283" s="125">
        <f t="shared" si="234"/>
        <v>440.27332457293039</v>
      </c>
      <c r="AE283" s="326">
        <v>410</v>
      </c>
      <c r="AF283" s="326">
        <v>399</v>
      </c>
      <c r="AG283" s="326">
        <v>427</v>
      </c>
    </row>
    <row r="284" spans="1:33">
      <c r="A284" s="43">
        <v>20210727</v>
      </c>
      <c r="B284" s="43">
        <v>202107</v>
      </c>
      <c r="C284" s="4">
        <v>44404</v>
      </c>
      <c r="D284" s="1">
        <v>339.658591</v>
      </c>
      <c r="E284" s="1">
        <v>425</v>
      </c>
      <c r="F284" s="1">
        <v>425.29</v>
      </c>
      <c r="G284" s="105">
        <v>61.84</v>
      </c>
      <c r="H284" s="110">
        <v>-1.73</v>
      </c>
      <c r="I284" s="110">
        <v>-1.73</v>
      </c>
      <c r="J284" s="125">
        <f t="shared" si="241"/>
        <v>60.110000000000007</v>
      </c>
      <c r="K284" s="125">
        <f t="shared" si="242"/>
        <v>-1.8165</v>
      </c>
      <c r="L284" s="125">
        <f t="shared" si="243"/>
        <v>60.023500000000006</v>
      </c>
      <c r="M284" s="125">
        <f t="shared" si="225"/>
        <v>394.37253613666229</v>
      </c>
      <c r="N284" s="125"/>
      <c r="O284" s="125"/>
      <c r="P284" s="125"/>
      <c r="Q284" s="125"/>
      <c r="R284" s="125"/>
      <c r="S284" s="125"/>
      <c r="T284" s="125">
        <f t="shared" si="226"/>
        <v>394.94086727989492</v>
      </c>
      <c r="U284" s="1">
        <v>358.36737299999999</v>
      </c>
      <c r="V284" s="1">
        <v>708.39819699999998</v>
      </c>
      <c r="W284" s="125">
        <f t="shared" si="244"/>
        <v>404.34458717149806</v>
      </c>
      <c r="X284" s="1">
        <v>348.50834154400002</v>
      </c>
      <c r="Y284" s="1">
        <v>360.37154399999997</v>
      </c>
      <c r="Z284" s="125">
        <f t="shared" si="227"/>
        <v>406.30749014454665</v>
      </c>
      <c r="AA284" s="214">
        <v>72.39</v>
      </c>
      <c r="AB284" s="1">
        <f t="shared" si="245"/>
        <v>550.16399999999999</v>
      </c>
      <c r="AC284" s="1">
        <f t="shared" si="246"/>
        <v>570.68399999999997</v>
      </c>
      <c r="AD284" s="125">
        <f t="shared" si="234"/>
        <v>442.33377135348235</v>
      </c>
      <c r="AE284" s="326">
        <v>411</v>
      </c>
      <c r="AF284" s="326">
        <v>400</v>
      </c>
      <c r="AG284" s="326">
        <v>430</v>
      </c>
    </row>
    <row r="285" spans="1:33">
      <c r="A285" s="43">
        <v>20210726</v>
      </c>
      <c r="B285" s="43">
        <v>202107</v>
      </c>
      <c r="C285" s="4">
        <v>44403</v>
      </c>
      <c r="D285" s="1">
        <v>339.658591</v>
      </c>
      <c r="E285" s="1">
        <v>435</v>
      </c>
      <c r="F285" s="1">
        <v>423.29</v>
      </c>
      <c r="G285" s="105">
        <v>61.9</v>
      </c>
      <c r="H285" s="110">
        <v>-1.73</v>
      </c>
      <c r="I285" s="110">
        <v>-1.73</v>
      </c>
      <c r="J285" s="125">
        <f t="shared" si="241"/>
        <v>60.17</v>
      </c>
      <c r="K285" s="125">
        <f t="shared" si="242"/>
        <v>-1.8165</v>
      </c>
      <c r="L285" s="125">
        <f t="shared" si="243"/>
        <v>60.083500000000001</v>
      </c>
      <c r="M285" s="125">
        <f t="shared" si="225"/>
        <v>394.76675427069642</v>
      </c>
      <c r="N285" s="125"/>
      <c r="O285" s="125"/>
      <c r="P285" s="125"/>
      <c r="Q285" s="125"/>
      <c r="R285" s="125"/>
      <c r="S285" s="125"/>
      <c r="T285" s="125">
        <f t="shared" si="226"/>
        <v>395.33508541392905</v>
      </c>
      <c r="U285" s="1">
        <v>377.46900099999999</v>
      </c>
      <c r="V285" s="1">
        <v>708.39819699999998</v>
      </c>
      <c r="W285" s="125">
        <f t="shared" si="244"/>
        <v>404.72697876151119</v>
      </c>
      <c r="X285" s="1">
        <v>348.50834154400002</v>
      </c>
      <c r="Y285" s="1">
        <v>360.37154399999997</v>
      </c>
      <c r="Z285" s="125">
        <f t="shared" si="227"/>
        <v>406.70170827858078</v>
      </c>
      <c r="AA285" s="214">
        <v>71.650000000000006</v>
      </c>
      <c r="AB285" s="1">
        <f t="shared" si="245"/>
        <v>544.54</v>
      </c>
      <c r="AC285" s="1">
        <f t="shared" si="246"/>
        <v>555.40800000000002</v>
      </c>
      <c r="AD285" s="125">
        <f t="shared" si="234"/>
        <v>442.77529566360056</v>
      </c>
      <c r="AE285" s="326">
        <v>409</v>
      </c>
      <c r="AF285" s="326">
        <v>410</v>
      </c>
      <c r="AG285" s="326">
        <v>428</v>
      </c>
    </row>
    <row r="286" spans="1:33">
      <c r="A286" s="43">
        <v>20210723</v>
      </c>
      <c r="B286" s="43">
        <v>202107</v>
      </c>
      <c r="C286" s="4">
        <v>44400</v>
      </c>
      <c r="D286" s="1">
        <v>339.658591</v>
      </c>
      <c r="E286" s="1">
        <v>440</v>
      </c>
      <c r="F286" s="1">
        <v>424.29</v>
      </c>
      <c r="G286" s="105">
        <v>61.8</v>
      </c>
      <c r="H286" s="110">
        <v>-1.73</v>
      </c>
      <c r="I286" s="110">
        <v>-1.73</v>
      </c>
      <c r="J286" s="125">
        <f t="shared" si="241"/>
        <v>60.07</v>
      </c>
      <c r="K286" s="125">
        <f t="shared" si="242"/>
        <v>-1.8165</v>
      </c>
      <c r="L286" s="125">
        <f t="shared" si="243"/>
        <v>59.983499999999999</v>
      </c>
      <c r="M286" s="125">
        <f t="shared" si="225"/>
        <v>394.10972404730614</v>
      </c>
      <c r="N286" s="125"/>
      <c r="O286" s="125"/>
      <c r="P286" s="125"/>
      <c r="Q286" s="125"/>
      <c r="R286" s="125"/>
      <c r="S286" s="125"/>
      <c r="T286" s="125">
        <f t="shared" si="226"/>
        <v>394.67805519053877</v>
      </c>
      <c r="U286" s="1">
        <v>358.36737299999999</v>
      </c>
      <c r="V286" s="1">
        <v>708.39819699999998</v>
      </c>
      <c r="W286" s="125">
        <f t="shared" si="244"/>
        <v>404.08965944482259</v>
      </c>
      <c r="X286" s="1">
        <v>348.50834154400002</v>
      </c>
      <c r="Y286" s="1">
        <v>360.37154399999997</v>
      </c>
      <c r="Z286" s="125">
        <f t="shared" si="227"/>
        <v>406.0446780551905</v>
      </c>
      <c r="AA286" s="214">
        <v>71.91</v>
      </c>
      <c r="AB286" s="1">
        <f t="shared" si="245"/>
        <v>546.51599999999996</v>
      </c>
      <c r="AC286" s="1">
        <f t="shared" si="246"/>
        <v>555.40800000000002</v>
      </c>
      <c r="AD286" s="125">
        <f t="shared" si="234"/>
        <v>442.03942181340346</v>
      </c>
      <c r="AE286" s="326">
        <v>410</v>
      </c>
      <c r="AF286" s="326">
        <v>415</v>
      </c>
      <c r="AG286" s="326">
        <v>430</v>
      </c>
    </row>
    <row r="287" spans="1:33">
      <c r="A287" s="43">
        <v>20210722</v>
      </c>
      <c r="B287" s="43">
        <v>202107</v>
      </c>
      <c r="C287" s="4">
        <v>44399</v>
      </c>
      <c r="D287" s="1">
        <v>339.658591</v>
      </c>
      <c r="E287" s="1">
        <v>443</v>
      </c>
      <c r="F287" s="1">
        <v>426.29</v>
      </c>
      <c r="G287" s="105">
        <v>62.54</v>
      </c>
      <c r="H287" s="110">
        <v>-1.73</v>
      </c>
      <c r="I287" s="110">
        <v>-1.73</v>
      </c>
      <c r="J287" s="125">
        <f t="shared" si="241"/>
        <v>60.81</v>
      </c>
      <c r="K287" s="125">
        <f t="shared" si="242"/>
        <v>-1.8165</v>
      </c>
      <c r="L287" s="125">
        <f t="shared" si="243"/>
        <v>60.723500000000001</v>
      </c>
      <c r="M287" s="125">
        <f t="shared" si="225"/>
        <v>398.97174770039419</v>
      </c>
      <c r="N287" s="125"/>
      <c r="O287" s="125"/>
      <c r="P287" s="125"/>
      <c r="Q287" s="125"/>
      <c r="R287" s="125"/>
      <c r="S287" s="125"/>
      <c r="T287" s="125">
        <f t="shared" si="226"/>
        <v>399.54007884362682</v>
      </c>
      <c r="U287" s="1">
        <v>377.46900099999999</v>
      </c>
      <c r="V287" s="1">
        <v>708.39819699999998</v>
      </c>
      <c r="W287" s="125">
        <f t="shared" si="244"/>
        <v>408.80582238831801</v>
      </c>
      <c r="X287" s="1">
        <v>348.50834154400002</v>
      </c>
      <c r="Y287" s="1">
        <v>360.37154399999997</v>
      </c>
      <c r="Z287" s="125">
        <f t="shared" si="227"/>
        <v>410.90670170827855</v>
      </c>
      <c r="AA287" s="214">
        <v>72.069999999999993</v>
      </c>
      <c r="AB287" s="1">
        <f t="shared" si="245"/>
        <v>547.73199999999997</v>
      </c>
      <c r="AC287" s="1">
        <f t="shared" si="246"/>
        <v>555.40800000000002</v>
      </c>
      <c r="AD287" s="125">
        <f t="shared" si="234"/>
        <v>447.48488830486207</v>
      </c>
      <c r="AE287" s="326">
        <v>412</v>
      </c>
      <c r="AF287" s="326">
        <v>418</v>
      </c>
      <c r="AG287" s="326">
        <v>432</v>
      </c>
    </row>
    <row r="288" spans="1:33">
      <c r="A288" s="43">
        <v>20210721</v>
      </c>
      <c r="B288" s="43">
        <v>202107</v>
      </c>
      <c r="C288" s="4">
        <v>44398</v>
      </c>
      <c r="D288" s="1">
        <v>339.658591</v>
      </c>
      <c r="E288" s="1">
        <v>421</v>
      </c>
      <c r="F288" s="1">
        <v>419.29</v>
      </c>
      <c r="G288" s="105">
        <v>60.51</v>
      </c>
      <c r="H288" s="110">
        <v>-1.73</v>
      </c>
      <c r="I288" s="110">
        <v>-1.73</v>
      </c>
      <c r="J288" s="125">
        <f t="shared" si="241"/>
        <v>58.78</v>
      </c>
      <c r="K288" s="125">
        <f t="shared" si="242"/>
        <v>-1.8165</v>
      </c>
      <c r="L288" s="125">
        <f t="shared" si="243"/>
        <v>58.6935</v>
      </c>
      <c r="M288" s="125">
        <f t="shared" si="225"/>
        <v>385.63403416557162</v>
      </c>
      <c r="N288" s="125"/>
      <c r="O288" s="125"/>
      <c r="P288" s="125"/>
      <c r="Q288" s="125"/>
      <c r="R288" s="125"/>
      <c r="S288" s="125"/>
      <c r="T288" s="125">
        <f t="shared" si="226"/>
        <v>386.20236530880419</v>
      </c>
      <c r="U288" s="1">
        <v>358.36737299999999</v>
      </c>
      <c r="V288" s="1">
        <v>708.39819699999998</v>
      </c>
      <c r="W288" s="125">
        <f t="shared" si="244"/>
        <v>395.86824025954007</v>
      </c>
      <c r="X288" s="1">
        <v>348.50834154400002</v>
      </c>
      <c r="Y288" s="1">
        <v>360.37154399999997</v>
      </c>
      <c r="Z288" s="125">
        <f t="shared" si="227"/>
        <v>397.56898817345592</v>
      </c>
      <c r="AA288" s="214">
        <v>70.3</v>
      </c>
      <c r="AB288" s="1">
        <f t="shared" si="245"/>
        <v>534.28</v>
      </c>
      <c r="AC288" s="1">
        <f t="shared" si="246"/>
        <v>555.40800000000002</v>
      </c>
      <c r="AD288" s="125">
        <f t="shared" si="234"/>
        <v>432.54664914586073</v>
      </c>
      <c r="AE288" s="326">
        <v>405</v>
      </c>
      <c r="AF288" s="326">
        <v>396</v>
      </c>
      <c r="AG288" s="326">
        <v>417</v>
      </c>
    </row>
    <row r="289" spans="1:33">
      <c r="A289" s="43">
        <v>20210720</v>
      </c>
      <c r="B289" s="43">
        <v>202107</v>
      </c>
      <c r="C289" s="4">
        <v>44397</v>
      </c>
      <c r="D289" s="1">
        <v>339.658591</v>
      </c>
      <c r="E289" s="1">
        <v>411</v>
      </c>
      <c r="F289" s="1">
        <v>410.29</v>
      </c>
      <c r="G289" s="105">
        <v>57.85</v>
      </c>
      <c r="H289" s="110">
        <v>-1.73</v>
      </c>
      <c r="I289" s="110">
        <v>-1.73</v>
      </c>
      <c r="J289" s="125">
        <f t="shared" si="241"/>
        <v>56.120000000000005</v>
      </c>
      <c r="K289" s="125">
        <f t="shared" si="242"/>
        <v>-1.8165</v>
      </c>
      <c r="L289" s="125">
        <f t="shared" si="243"/>
        <v>56.033500000000004</v>
      </c>
      <c r="M289" s="125">
        <f t="shared" si="225"/>
        <v>368.15703022339028</v>
      </c>
      <c r="N289" s="125"/>
      <c r="O289" s="125"/>
      <c r="P289" s="125"/>
      <c r="Q289" s="125"/>
      <c r="R289" s="125"/>
      <c r="S289" s="125"/>
      <c r="T289" s="125">
        <f t="shared" si="226"/>
        <v>368.72536136662291</v>
      </c>
      <c r="U289" s="1">
        <v>377.46900099999999</v>
      </c>
      <c r="V289" s="1">
        <v>708.39819699999998</v>
      </c>
      <c r="W289" s="125">
        <f t="shared" si="244"/>
        <v>378.91554643562421</v>
      </c>
      <c r="X289" s="1">
        <v>348.50834154400002</v>
      </c>
      <c r="Y289" s="1">
        <v>360.37154399999997</v>
      </c>
      <c r="Z289" s="125">
        <f t="shared" si="227"/>
        <v>380.09198423127464</v>
      </c>
      <c r="AA289" s="214">
        <v>67.2</v>
      </c>
      <c r="AB289" s="1">
        <f t="shared" si="245"/>
        <v>510.71999999999997</v>
      </c>
      <c r="AC289" s="1">
        <f t="shared" si="246"/>
        <v>555.40800000000002</v>
      </c>
      <c r="AD289" s="125">
        <f t="shared" si="234"/>
        <v>412.97240473061771</v>
      </c>
      <c r="AE289" s="326">
        <v>396</v>
      </c>
      <c r="AF289" s="326">
        <v>386</v>
      </c>
      <c r="AG289" s="326">
        <v>418</v>
      </c>
    </row>
    <row r="290" spans="1:33">
      <c r="A290" s="43">
        <v>20210719</v>
      </c>
      <c r="B290" s="43">
        <v>202107</v>
      </c>
      <c r="C290" s="4">
        <v>44396</v>
      </c>
      <c r="D290" s="1">
        <v>339.658591</v>
      </c>
      <c r="E290" s="1">
        <v>410</v>
      </c>
      <c r="F290" s="1">
        <v>413.29</v>
      </c>
      <c r="G290" s="105">
        <v>56.61</v>
      </c>
      <c r="H290" s="110">
        <v>-1.73</v>
      </c>
      <c r="I290" s="110">
        <v>-1.73</v>
      </c>
      <c r="J290" s="125">
        <f t="shared" si="241"/>
        <v>54.88</v>
      </c>
      <c r="K290" s="125">
        <f t="shared" si="242"/>
        <v>-1.8165</v>
      </c>
      <c r="L290" s="125">
        <f t="shared" si="243"/>
        <v>54.793500000000002</v>
      </c>
      <c r="M290" s="125">
        <f t="shared" si="225"/>
        <v>360.00985545335084</v>
      </c>
      <c r="N290" s="125"/>
      <c r="O290" s="125"/>
      <c r="P290" s="125"/>
      <c r="Q290" s="125"/>
      <c r="R290" s="125"/>
      <c r="S290" s="125"/>
      <c r="T290" s="125">
        <f t="shared" si="226"/>
        <v>360.57818659658346</v>
      </c>
      <c r="U290" s="1">
        <v>368.53607699999998</v>
      </c>
      <c r="V290" s="1">
        <v>708.39819699999998</v>
      </c>
      <c r="W290" s="125">
        <f t="shared" si="244"/>
        <v>371.012786908686</v>
      </c>
      <c r="X290" s="1">
        <v>348.50834154400002</v>
      </c>
      <c r="Y290" s="1">
        <v>360.37154399999997</v>
      </c>
      <c r="Z290" s="125">
        <f t="shared" si="227"/>
        <v>371.9448094612352</v>
      </c>
      <c r="AA290" s="214">
        <v>66.42</v>
      </c>
      <c r="AB290" s="1">
        <f t="shared" si="245"/>
        <v>504.79199999999997</v>
      </c>
      <c r="AC290" s="1">
        <f t="shared" si="246"/>
        <v>555.40800000000002</v>
      </c>
      <c r="AD290" s="125">
        <f t="shared" si="234"/>
        <v>403.84756898817352</v>
      </c>
      <c r="AE290" s="326">
        <v>399</v>
      </c>
      <c r="AF290" s="326">
        <v>385</v>
      </c>
      <c r="AG290" s="326">
        <v>415</v>
      </c>
    </row>
    <row r="291" spans="1:33">
      <c r="A291" s="43">
        <v>20210716</v>
      </c>
      <c r="B291" s="43">
        <v>202107</v>
      </c>
      <c r="C291" s="4">
        <v>44393</v>
      </c>
      <c r="D291" s="1">
        <v>339.658591</v>
      </c>
      <c r="E291" s="1">
        <v>421</v>
      </c>
      <c r="F291" s="1">
        <v>423.29</v>
      </c>
      <c r="G291" s="105">
        <v>61.35</v>
      </c>
      <c r="H291" s="110">
        <v>-2.1800000000000002</v>
      </c>
      <c r="I291" s="110">
        <v>-2.1800000000000002</v>
      </c>
      <c r="J291" s="125">
        <f t="shared" si="241"/>
        <v>59.17</v>
      </c>
      <c r="K291" s="125">
        <f t="shared" si="242"/>
        <v>-2.2890000000000001</v>
      </c>
      <c r="L291" s="125">
        <f t="shared" si="243"/>
        <v>59.061</v>
      </c>
      <c r="M291" s="125">
        <f t="shared" si="225"/>
        <v>388.04862023653084</v>
      </c>
      <c r="N291" s="125"/>
      <c r="O291" s="125"/>
      <c r="P291" s="125"/>
      <c r="Q291" s="125"/>
      <c r="R291" s="125"/>
      <c r="S291" s="125"/>
      <c r="T291" s="125">
        <f t="shared" si="226"/>
        <v>388.76478318002626</v>
      </c>
      <c r="U291" s="1">
        <v>377.46900099999999</v>
      </c>
      <c r="V291" s="1">
        <v>708.39819699999998</v>
      </c>
      <c r="W291" s="125">
        <f t="shared" si="244"/>
        <v>398.35378559462549</v>
      </c>
      <c r="X291" s="1">
        <v>348.50834154400002</v>
      </c>
      <c r="Y291" s="1">
        <v>360.37154399999997</v>
      </c>
      <c r="Z291" s="125">
        <f t="shared" si="227"/>
        <v>403.0880420499343</v>
      </c>
      <c r="AA291" s="214">
        <v>71.81</v>
      </c>
      <c r="AB291" s="1">
        <f t="shared" si="245"/>
        <v>545.75599999999997</v>
      </c>
      <c r="AC291" s="1">
        <f t="shared" si="246"/>
        <v>553.66</v>
      </c>
      <c r="AD291" s="125">
        <f t="shared" si="234"/>
        <v>435.41655716162944</v>
      </c>
      <c r="AE291" s="326">
        <v>409</v>
      </c>
      <c r="AF291" s="326">
        <v>396</v>
      </c>
      <c r="AG291" s="326">
        <v>424</v>
      </c>
    </row>
    <row r="292" spans="1:33">
      <c r="A292" s="43">
        <v>20210715</v>
      </c>
      <c r="B292" s="43">
        <v>202107</v>
      </c>
      <c r="C292" s="4">
        <v>44392</v>
      </c>
      <c r="D292" s="1">
        <v>339.658591</v>
      </c>
      <c r="E292" s="1">
        <v>420</v>
      </c>
      <c r="F292" s="1">
        <v>439.29</v>
      </c>
      <c r="G292" s="105">
        <v>61.32</v>
      </c>
      <c r="H292" s="110">
        <v>-2.1800000000000002</v>
      </c>
      <c r="I292" s="110">
        <v>-2.1800000000000002</v>
      </c>
      <c r="J292" s="125">
        <f t="shared" si="241"/>
        <v>59.14</v>
      </c>
      <c r="K292" s="125">
        <f t="shared" si="242"/>
        <v>-2.2890000000000001</v>
      </c>
      <c r="L292" s="125">
        <f t="shared" si="243"/>
        <v>59.030999999999999</v>
      </c>
      <c r="M292" s="125">
        <f t="shared" si="225"/>
        <v>387.8515111695138</v>
      </c>
      <c r="N292" s="125"/>
      <c r="O292" s="125"/>
      <c r="P292" s="125"/>
      <c r="Q292" s="125"/>
      <c r="R292" s="125"/>
      <c r="S292" s="125"/>
      <c r="T292" s="125">
        <f t="shared" si="226"/>
        <v>388.56767411300916</v>
      </c>
      <c r="U292" s="1">
        <v>368.53607699999998</v>
      </c>
      <c r="V292" s="1">
        <v>708.39819699999998</v>
      </c>
      <c r="W292" s="125">
        <f t="shared" si="244"/>
        <v>398.1625897996189</v>
      </c>
      <c r="X292" s="1">
        <v>348.50834154400002</v>
      </c>
      <c r="Y292" s="1">
        <v>360.37154399999997</v>
      </c>
      <c r="Z292" s="125">
        <f t="shared" si="227"/>
        <v>402.89093298291721</v>
      </c>
      <c r="AA292" s="214">
        <v>71.650000000000006</v>
      </c>
      <c r="AB292" s="1">
        <f t="shared" si="245"/>
        <v>544.54</v>
      </c>
      <c r="AC292" s="1">
        <f t="shared" si="246"/>
        <v>547.19999999999993</v>
      </c>
      <c r="AD292" s="125">
        <f t="shared" si="234"/>
        <v>435.19579500657028</v>
      </c>
      <c r="AE292" s="326">
        <v>425</v>
      </c>
      <c r="AF292" s="326">
        <v>395</v>
      </c>
      <c r="AG292" s="326">
        <v>423</v>
      </c>
    </row>
    <row r="293" spans="1:33">
      <c r="A293" s="43">
        <v>20210714</v>
      </c>
      <c r="B293" s="43">
        <v>202107</v>
      </c>
      <c r="C293" s="4">
        <v>44391</v>
      </c>
      <c r="D293" s="138">
        <v>339.658591</v>
      </c>
      <c r="E293" s="1">
        <v>424</v>
      </c>
      <c r="F293" s="1">
        <v>471.29</v>
      </c>
      <c r="G293" s="105">
        <v>62.48</v>
      </c>
      <c r="H293" s="110">
        <v>-2.1800000000000002</v>
      </c>
      <c r="I293" s="110">
        <v>-2.1800000000000002</v>
      </c>
      <c r="J293" s="125">
        <f t="shared" si="241"/>
        <v>60.3</v>
      </c>
      <c r="K293" s="125">
        <f t="shared" ref="K293:K302" si="247">+H293*1.05</f>
        <v>-2.2890000000000001</v>
      </c>
      <c r="L293" s="125">
        <f t="shared" ref="L293:L302" si="248">+G293+K293</f>
        <v>60.190999999999995</v>
      </c>
      <c r="M293" s="125">
        <f t="shared" si="225"/>
        <v>395.47306176084095</v>
      </c>
      <c r="N293" s="125"/>
      <c r="O293" s="125"/>
      <c r="P293" s="125"/>
      <c r="Q293" s="125"/>
      <c r="R293" s="125"/>
      <c r="S293" s="125"/>
      <c r="T293" s="125">
        <f t="shared" si="226"/>
        <v>396.18922470433637</v>
      </c>
      <c r="U293" s="1">
        <v>377.46900099999999</v>
      </c>
      <c r="V293" s="1">
        <v>708.39819699999998</v>
      </c>
      <c r="W293" s="125">
        <f t="shared" ref="W293:W302" si="249">+T293*0.97+V293*0.03</f>
        <v>405.55549387320627</v>
      </c>
      <c r="X293" s="1">
        <v>348.50834154400002</v>
      </c>
      <c r="Y293" s="1">
        <v>360.37154399999997</v>
      </c>
      <c r="Z293" s="125">
        <f t="shared" si="227"/>
        <v>410.51248357424436</v>
      </c>
      <c r="AA293" s="214">
        <v>73.13</v>
      </c>
      <c r="AB293" s="1">
        <f t="shared" ref="AB293:AB302" si="250">AA293*$AB$91</f>
        <v>555.7879999999999</v>
      </c>
      <c r="AC293" s="1">
        <f>AB311</f>
        <v>544.46399999999994</v>
      </c>
      <c r="AD293" s="125">
        <f t="shared" si="234"/>
        <v>443.73193166885676</v>
      </c>
      <c r="AE293" s="326">
        <v>457</v>
      </c>
      <c r="AF293" s="326">
        <v>399</v>
      </c>
      <c r="AG293" s="326">
        <v>426</v>
      </c>
    </row>
    <row r="294" spans="1:33">
      <c r="A294" s="43">
        <v>20210713</v>
      </c>
      <c r="B294" s="43">
        <v>202107</v>
      </c>
      <c r="C294" s="4">
        <v>44390</v>
      </c>
      <c r="D294" s="1">
        <v>318.53128600000002</v>
      </c>
      <c r="E294" s="1">
        <v>428</v>
      </c>
      <c r="F294" s="1">
        <v>469.29</v>
      </c>
      <c r="G294" s="105">
        <v>63.64</v>
      </c>
      <c r="H294" s="110">
        <v>-2.1800000000000002</v>
      </c>
      <c r="I294" s="110">
        <v>-2.1800000000000002</v>
      </c>
      <c r="J294" s="125">
        <f t="shared" si="241"/>
        <v>61.46</v>
      </c>
      <c r="K294" s="125">
        <f t="shared" si="247"/>
        <v>-2.2890000000000001</v>
      </c>
      <c r="L294" s="125">
        <f t="shared" si="248"/>
        <v>61.350999999999999</v>
      </c>
      <c r="M294" s="125">
        <f t="shared" si="225"/>
        <v>403.09461235216816</v>
      </c>
      <c r="N294" s="125"/>
      <c r="O294" s="125"/>
      <c r="P294" s="125"/>
      <c r="Q294" s="125"/>
      <c r="R294" s="125"/>
      <c r="S294" s="125"/>
      <c r="T294" s="125">
        <f t="shared" si="226"/>
        <v>403.81077529566357</v>
      </c>
      <c r="U294" s="1">
        <v>368.53607699999998</v>
      </c>
      <c r="V294" s="1">
        <v>708.39819699999998</v>
      </c>
      <c r="W294" s="125">
        <f t="shared" si="249"/>
        <v>412.94839794679365</v>
      </c>
      <c r="X294" s="1">
        <v>327.88809186400005</v>
      </c>
      <c r="Y294" s="1">
        <v>360.37154399999997</v>
      </c>
      <c r="Z294" s="125">
        <f t="shared" si="227"/>
        <v>418.13403416557162</v>
      </c>
      <c r="AA294" s="214">
        <v>75.25</v>
      </c>
      <c r="AB294" s="1">
        <f t="shared" si="250"/>
        <v>571.9</v>
      </c>
      <c r="AC294" s="1">
        <f t="shared" ref="AC294:AC302" si="251">AB312</f>
        <v>539.904</v>
      </c>
      <c r="AD294" s="125">
        <f t="shared" si="234"/>
        <v>452.26806833114324</v>
      </c>
      <c r="AE294" s="326">
        <v>455</v>
      </c>
      <c r="AF294" s="326">
        <v>403</v>
      </c>
      <c r="AG294" s="326">
        <v>429</v>
      </c>
    </row>
    <row r="295" spans="1:33">
      <c r="A295" s="43">
        <v>20210712</v>
      </c>
      <c r="B295" s="43">
        <v>202107</v>
      </c>
      <c r="C295" s="4">
        <v>44389</v>
      </c>
      <c r="D295" s="1">
        <v>318.53128600000002</v>
      </c>
      <c r="E295" s="1">
        <v>424</v>
      </c>
      <c r="F295" s="1">
        <v>466.29</v>
      </c>
      <c r="G295" s="105">
        <v>62.2</v>
      </c>
      <c r="H295" s="110">
        <v>-2.1800000000000002</v>
      </c>
      <c r="I295" s="110">
        <v>-2.1800000000000002</v>
      </c>
      <c r="J295" s="125">
        <f t="shared" si="241"/>
        <v>60.02</v>
      </c>
      <c r="K295" s="125">
        <f t="shared" si="247"/>
        <v>-2.2890000000000001</v>
      </c>
      <c r="L295" s="125">
        <f t="shared" si="248"/>
        <v>59.911000000000001</v>
      </c>
      <c r="M295" s="125">
        <f t="shared" si="225"/>
        <v>393.63337713534821</v>
      </c>
      <c r="N295" s="125"/>
      <c r="O295" s="125"/>
      <c r="P295" s="125"/>
      <c r="Q295" s="125"/>
      <c r="R295" s="125"/>
      <c r="S295" s="125"/>
      <c r="T295" s="125">
        <f t="shared" si="226"/>
        <v>394.34954007884363</v>
      </c>
      <c r="U295" s="1">
        <v>372.57884300000001</v>
      </c>
      <c r="V295" s="1">
        <v>708.39819699999998</v>
      </c>
      <c r="W295" s="125">
        <f t="shared" si="249"/>
        <v>403.77099978647834</v>
      </c>
      <c r="X295" s="1">
        <v>327.88809186400005</v>
      </c>
      <c r="Y295" s="1">
        <v>360.37154399999997</v>
      </c>
      <c r="Z295" s="125">
        <f t="shared" si="227"/>
        <v>408.67279894875162</v>
      </c>
      <c r="AA295" s="214">
        <v>74.099999999999994</v>
      </c>
      <c r="AB295" s="1">
        <f t="shared" si="250"/>
        <v>563.16</v>
      </c>
      <c r="AC295" s="1">
        <f t="shared" si="251"/>
        <v>548.34</v>
      </c>
      <c r="AD295" s="125">
        <f t="shared" si="234"/>
        <v>441.67148488830492</v>
      </c>
      <c r="AE295" s="326">
        <v>452</v>
      </c>
      <c r="AF295" s="326">
        <v>399</v>
      </c>
      <c r="AG295" s="326">
        <v>425</v>
      </c>
    </row>
    <row r="296" spans="1:33">
      <c r="A296" s="43">
        <v>20210709</v>
      </c>
      <c r="B296" s="43">
        <v>202107</v>
      </c>
      <c r="C296" s="4">
        <v>44386</v>
      </c>
      <c r="D296" s="1">
        <v>318.53128600000002</v>
      </c>
      <c r="E296" s="1">
        <v>425</v>
      </c>
      <c r="F296" s="1">
        <v>467.29</v>
      </c>
      <c r="G296" s="105">
        <v>62.25</v>
      </c>
      <c r="H296" s="110">
        <v>-2.1800000000000002</v>
      </c>
      <c r="I296" s="110">
        <v>-2.1800000000000002</v>
      </c>
      <c r="J296" s="125">
        <f t="shared" si="241"/>
        <v>60.07</v>
      </c>
      <c r="K296" s="125">
        <f t="shared" si="247"/>
        <v>-2.2890000000000001</v>
      </c>
      <c r="L296" s="125">
        <f t="shared" si="248"/>
        <v>59.960999999999999</v>
      </c>
      <c r="M296" s="125">
        <f t="shared" si="225"/>
        <v>393.96189224704335</v>
      </c>
      <c r="N296" s="125"/>
      <c r="O296" s="125"/>
      <c r="P296" s="125"/>
      <c r="Q296" s="125"/>
      <c r="R296" s="125"/>
      <c r="S296" s="125"/>
      <c r="T296" s="125">
        <f t="shared" si="226"/>
        <v>394.67805519053877</v>
      </c>
      <c r="U296" s="1">
        <v>368.53607699999998</v>
      </c>
      <c r="V296" s="1">
        <v>708.39819699999998</v>
      </c>
      <c r="W296" s="125">
        <f t="shared" si="249"/>
        <v>404.08965944482259</v>
      </c>
      <c r="X296" s="1">
        <v>327.88809186400005</v>
      </c>
      <c r="Y296" s="1">
        <v>360.37154399999997</v>
      </c>
      <c r="Z296" s="125">
        <f t="shared" si="227"/>
        <v>409.00131406044676</v>
      </c>
      <c r="AA296" s="214">
        <v>74.56</v>
      </c>
      <c r="AB296" s="1">
        <f t="shared" si="250"/>
        <v>566.65599999999995</v>
      </c>
      <c r="AC296" s="1">
        <f t="shared" si="251"/>
        <v>548.11199999999997</v>
      </c>
      <c r="AD296" s="125">
        <f t="shared" si="234"/>
        <v>442.03942181340346</v>
      </c>
      <c r="AE296" s="326">
        <v>453</v>
      </c>
      <c r="AF296" s="326">
        <v>400</v>
      </c>
      <c r="AG296" s="326">
        <v>426</v>
      </c>
    </row>
    <row r="297" spans="1:33">
      <c r="A297" s="43">
        <v>20210708</v>
      </c>
      <c r="B297" s="43">
        <v>202107</v>
      </c>
      <c r="C297" s="4">
        <v>44385</v>
      </c>
      <c r="D297" s="1">
        <v>318.53128600000002</v>
      </c>
      <c r="E297" s="1">
        <v>421</v>
      </c>
      <c r="F297" s="1">
        <v>455.29</v>
      </c>
      <c r="G297" s="105">
        <v>60.9</v>
      </c>
      <c r="H297" s="110">
        <v>-2.1800000000000002</v>
      </c>
      <c r="I297" s="110">
        <v>-2.1800000000000002</v>
      </c>
      <c r="J297" s="125">
        <f t="shared" si="241"/>
        <v>58.72</v>
      </c>
      <c r="K297" s="125">
        <f t="shared" si="247"/>
        <v>-2.2890000000000001</v>
      </c>
      <c r="L297" s="125">
        <f t="shared" si="248"/>
        <v>58.610999999999997</v>
      </c>
      <c r="M297" s="125">
        <f t="shared" si="225"/>
        <v>385.09198423127458</v>
      </c>
      <c r="N297" s="125"/>
      <c r="O297" s="125"/>
      <c r="P297" s="125"/>
      <c r="Q297" s="125"/>
      <c r="R297" s="125"/>
      <c r="S297" s="125"/>
      <c r="T297" s="125">
        <f t="shared" si="226"/>
        <v>385.80814717477</v>
      </c>
      <c r="U297" s="1">
        <v>372.57884300000001</v>
      </c>
      <c r="V297" s="1">
        <v>658.38533800000005</v>
      </c>
      <c r="W297" s="125">
        <f t="shared" si="249"/>
        <v>393.98546289952685</v>
      </c>
      <c r="X297" s="1">
        <v>326.68778324800002</v>
      </c>
      <c r="Y297" s="1">
        <v>304.61512799999997</v>
      </c>
      <c r="Z297" s="125">
        <f t="shared" si="227"/>
        <v>400.13140604467804</v>
      </c>
      <c r="AA297" s="214">
        <v>72.94</v>
      </c>
      <c r="AB297" s="1">
        <f t="shared" si="250"/>
        <v>554.34399999999994</v>
      </c>
      <c r="AC297" s="1">
        <f t="shared" si="251"/>
        <v>538.68799999999999</v>
      </c>
      <c r="AD297" s="125">
        <f t="shared" si="234"/>
        <v>432.10512483574246</v>
      </c>
      <c r="AE297" s="326">
        <v>441</v>
      </c>
      <c r="AF297" s="326">
        <v>396</v>
      </c>
      <c r="AG297" s="326">
        <v>421</v>
      </c>
    </row>
    <row r="298" spans="1:33">
      <c r="A298" s="43">
        <v>20210707</v>
      </c>
      <c r="B298" s="43">
        <v>202107</v>
      </c>
      <c r="C298" s="4">
        <v>44384</v>
      </c>
      <c r="D298" s="138">
        <v>318.53128600000002</v>
      </c>
      <c r="E298" s="1">
        <v>417</v>
      </c>
      <c r="F298" s="1">
        <v>449.29</v>
      </c>
      <c r="G298" s="105">
        <v>59.32</v>
      </c>
      <c r="H298" s="110">
        <v>-2.1800000000000002</v>
      </c>
      <c r="I298" s="110">
        <v>-2.1800000000000002</v>
      </c>
      <c r="J298" s="125">
        <f t="shared" si="241"/>
        <v>57.14</v>
      </c>
      <c r="K298" s="125">
        <f t="shared" si="247"/>
        <v>-2.2890000000000001</v>
      </c>
      <c r="L298" s="125">
        <f t="shared" si="248"/>
        <v>57.030999999999999</v>
      </c>
      <c r="M298" s="125">
        <f t="shared" si="225"/>
        <v>374.71090670170827</v>
      </c>
      <c r="N298" s="125"/>
      <c r="O298" s="125"/>
      <c r="P298" s="125"/>
      <c r="Q298" s="125"/>
      <c r="R298" s="125"/>
      <c r="S298" s="125"/>
      <c r="T298" s="125">
        <f t="shared" si="226"/>
        <v>375.42706964520369</v>
      </c>
      <c r="U298" s="1">
        <v>368.53607699999998</v>
      </c>
      <c r="V298" s="1">
        <v>658.38533800000005</v>
      </c>
      <c r="W298" s="125">
        <f t="shared" si="249"/>
        <v>383.91581769584752</v>
      </c>
      <c r="X298" s="1">
        <v>326.68778324800002</v>
      </c>
      <c r="Y298" s="1">
        <v>304.61512799999997</v>
      </c>
      <c r="Z298" s="125">
        <f t="shared" si="227"/>
        <v>389.75032851511168</v>
      </c>
      <c r="AA298" s="214">
        <v>72.2</v>
      </c>
      <c r="AB298" s="1">
        <f t="shared" si="250"/>
        <v>548.72</v>
      </c>
      <c r="AC298" s="1">
        <f t="shared" si="251"/>
        <v>538.91599999999994</v>
      </c>
      <c r="AD298" s="125">
        <f t="shared" si="234"/>
        <v>420.47831800262816</v>
      </c>
      <c r="AE298" s="326">
        <v>435</v>
      </c>
      <c r="AF298" s="326">
        <v>392</v>
      </c>
      <c r="AG298" s="326">
        <v>425</v>
      </c>
    </row>
    <row r="299" spans="1:33">
      <c r="A299" s="43">
        <v>20210706</v>
      </c>
      <c r="B299" s="43">
        <v>202107</v>
      </c>
      <c r="C299" s="4">
        <v>44383</v>
      </c>
      <c r="D299" s="1">
        <v>312.77671800000002</v>
      </c>
      <c r="E299" s="1">
        <v>424</v>
      </c>
      <c r="F299" s="1">
        <v>441.29</v>
      </c>
      <c r="G299" s="105">
        <v>61.42</v>
      </c>
      <c r="H299" s="110">
        <v>-2.1800000000000002</v>
      </c>
      <c r="I299" s="110">
        <v>-2.1800000000000002</v>
      </c>
      <c r="J299" s="125">
        <f t="shared" si="241"/>
        <v>59.24</v>
      </c>
      <c r="K299" s="125">
        <f t="shared" si="247"/>
        <v>-2.2890000000000001</v>
      </c>
      <c r="L299" s="125">
        <f t="shared" si="248"/>
        <v>59.131</v>
      </c>
      <c r="M299" s="125">
        <f t="shared" si="225"/>
        <v>388.50854139290408</v>
      </c>
      <c r="N299" s="125"/>
      <c r="O299" s="125"/>
      <c r="P299" s="125"/>
      <c r="Q299" s="125"/>
      <c r="R299" s="125"/>
      <c r="S299" s="125"/>
      <c r="T299" s="125">
        <f t="shared" si="226"/>
        <v>389.2247043363995</v>
      </c>
      <c r="U299" s="1">
        <v>372.57884300000001</v>
      </c>
      <c r="V299" s="1">
        <v>658.38533800000005</v>
      </c>
      <c r="W299" s="125">
        <f t="shared" si="249"/>
        <v>397.29952334630747</v>
      </c>
      <c r="X299" s="1">
        <v>321.07132488000002</v>
      </c>
      <c r="Y299" s="1">
        <v>304.61512799999997</v>
      </c>
      <c r="Z299" s="125">
        <f t="shared" si="227"/>
        <v>403.54796320630749</v>
      </c>
      <c r="AA299" s="214">
        <v>73.37</v>
      </c>
      <c r="AB299" s="1">
        <f t="shared" si="250"/>
        <v>557.61199999999997</v>
      </c>
      <c r="AC299" s="1">
        <f t="shared" si="251"/>
        <v>534.20400000000006</v>
      </c>
      <c r="AD299" s="125">
        <f t="shared" si="234"/>
        <v>435.93166885676749</v>
      </c>
      <c r="AE299" s="326">
        <v>427</v>
      </c>
      <c r="AF299" s="326">
        <v>399</v>
      </c>
      <c r="AG299" s="326">
        <v>434</v>
      </c>
    </row>
    <row r="300" spans="1:33">
      <c r="A300" s="43">
        <v>20210705</v>
      </c>
      <c r="B300" s="43">
        <v>202107</v>
      </c>
      <c r="C300" s="4">
        <v>44382</v>
      </c>
      <c r="D300" s="1">
        <v>312.77671800000002</v>
      </c>
      <c r="E300" s="1">
        <v>432</v>
      </c>
      <c r="F300" s="1">
        <v>451.29</v>
      </c>
      <c r="G300" s="105">
        <v>64</v>
      </c>
      <c r="H300" s="110">
        <v>-2.1800000000000002</v>
      </c>
      <c r="I300" s="110">
        <v>-2.1800000000000002</v>
      </c>
      <c r="J300" s="125">
        <f t="shared" si="241"/>
        <v>61.82</v>
      </c>
      <c r="K300" s="125">
        <f t="shared" si="247"/>
        <v>-2.2890000000000001</v>
      </c>
      <c r="L300" s="125">
        <f t="shared" si="248"/>
        <v>61.710999999999999</v>
      </c>
      <c r="M300" s="125">
        <f t="shared" si="225"/>
        <v>405.45992115637318</v>
      </c>
      <c r="N300" s="125"/>
      <c r="O300" s="125"/>
      <c r="P300" s="125"/>
      <c r="Q300" s="125"/>
      <c r="R300" s="125"/>
      <c r="S300" s="125"/>
      <c r="T300" s="125">
        <f t="shared" si="226"/>
        <v>406.1760840998686</v>
      </c>
      <c r="U300" s="1">
        <v>374.22949200000005</v>
      </c>
      <c r="V300" s="1">
        <v>658.38533800000005</v>
      </c>
      <c r="W300" s="125">
        <f t="shared" si="249"/>
        <v>413.74236171687249</v>
      </c>
      <c r="X300" s="1">
        <v>321.07132488000002</v>
      </c>
      <c r="Y300" s="1">
        <v>304.61512799999997</v>
      </c>
      <c r="Z300" s="125">
        <f t="shared" si="227"/>
        <v>420.49934296977659</v>
      </c>
      <c r="AA300" s="214">
        <v>75.16</v>
      </c>
      <c r="AB300" s="1">
        <f t="shared" si="250"/>
        <v>571.21599999999989</v>
      </c>
      <c r="AC300" s="1">
        <f t="shared" si="251"/>
        <v>525.31200000000001</v>
      </c>
      <c r="AD300" s="125">
        <f t="shared" si="234"/>
        <v>454.91721419185291</v>
      </c>
      <c r="AE300" s="326">
        <v>437</v>
      </c>
      <c r="AF300" s="326">
        <v>407</v>
      </c>
      <c r="AG300" s="326">
        <v>436</v>
      </c>
    </row>
    <row r="301" spans="1:33">
      <c r="A301" s="43">
        <v>20210702</v>
      </c>
      <c r="B301" s="43">
        <v>202107</v>
      </c>
      <c r="C301" s="4">
        <v>44379</v>
      </c>
      <c r="D301" s="1">
        <v>312.77671800000002</v>
      </c>
      <c r="E301" s="1">
        <v>432</v>
      </c>
      <c r="F301" s="1">
        <v>451.29</v>
      </c>
      <c r="G301" s="105">
        <v>64</v>
      </c>
      <c r="H301" s="110">
        <v>-2.1800000000000002</v>
      </c>
      <c r="I301" s="110">
        <v>-2.1800000000000002</v>
      </c>
      <c r="J301" s="125">
        <f t="shared" si="241"/>
        <v>61.82</v>
      </c>
      <c r="K301" s="125">
        <f t="shared" si="247"/>
        <v>-2.2890000000000001</v>
      </c>
      <c r="L301" s="125">
        <f t="shared" si="248"/>
        <v>61.710999999999999</v>
      </c>
      <c r="M301" s="125">
        <f t="shared" si="225"/>
        <v>405.45992115637318</v>
      </c>
      <c r="N301" s="125"/>
      <c r="O301" s="125"/>
      <c r="P301" s="125"/>
      <c r="Q301" s="125"/>
      <c r="R301" s="125"/>
      <c r="S301" s="125"/>
      <c r="T301" s="125">
        <f t="shared" si="226"/>
        <v>406.1760840998686</v>
      </c>
      <c r="U301" s="1">
        <v>372.57884300000001</v>
      </c>
      <c r="V301" s="1">
        <v>658.38533800000005</v>
      </c>
      <c r="W301" s="125">
        <f t="shared" si="249"/>
        <v>413.74236171687249</v>
      </c>
      <c r="X301" s="1">
        <v>321.07132488000002</v>
      </c>
      <c r="Y301" s="1">
        <v>304.61512799999997</v>
      </c>
      <c r="Z301" s="125">
        <f t="shared" si="227"/>
        <v>420.49934296977659</v>
      </c>
      <c r="AA301" s="214">
        <v>75.16</v>
      </c>
      <c r="AB301" s="1">
        <f t="shared" si="250"/>
        <v>571.21599999999989</v>
      </c>
      <c r="AC301" s="1">
        <f t="shared" si="251"/>
        <v>522.95600000000002</v>
      </c>
      <c r="AD301" s="125">
        <f t="shared" si="234"/>
        <v>454.91721419185291</v>
      </c>
      <c r="AE301" s="326">
        <v>437</v>
      </c>
      <c r="AF301" s="326">
        <v>407</v>
      </c>
      <c r="AG301" s="326">
        <v>436</v>
      </c>
    </row>
    <row r="302" spans="1:33">
      <c r="A302" s="43">
        <v>20210701</v>
      </c>
      <c r="B302" s="43">
        <v>202107</v>
      </c>
      <c r="C302" s="4">
        <v>44378</v>
      </c>
      <c r="D302" s="1">
        <v>312.77671800000002</v>
      </c>
      <c r="E302" s="1">
        <v>431</v>
      </c>
      <c r="F302" s="1">
        <v>450.29</v>
      </c>
      <c r="G302" s="105">
        <v>64.099999999999994</v>
      </c>
      <c r="H302" s="110">
        <v>-2.1800000000000002</v>
      </c>
      <c r="I302" s="110">
        <v>-2.1800000000000002</v>
      </c>
      <c r="J302" s="125">
        <f t="shared" si="241"/>
        <v>61.919999999999995</v>
      </c>
      <c r="K302" s="125">
        <f t="shared" si="247"/>
        <v>-2.2890000000000001</v>
      </c>
      <c r="L302" s="125">
        <f t="shared" si="248"/>
        <v>61.810999999999993</v>
      </c>
      <c r="M302" s="125">
        <f t="shared" si="225"/>
        <v>406.11695137976341</v>
      </c>
      <c r="N302" s="125"/>
      <c r="O302" s="125"/>
      <c r="P302" s="125"/>
      <c r="Q302" s="125"/>
      <c r="R302" s="125"/>
      <c r="S302" s="125"/>
      <c r="T302" s="125">
        <f t="shared" si="226"/>
        <v>406.83311432325883</v>
      </c>
      <c r="U302" s="1">
        <v>374.22949200000005</v>
      </c>
      <c r="V302" s="1">
        <v>658.38533800000005</v>
      </c>
      <c r="W302" s="125">
        <f t="shared" si="249"/>
        <v>414.37968103356104</v>
      </c>
      <c r="X302" s="1">
        <v>321.07132488000002</v>
      </c>
      <c r="Y302" s="1">
        <v>304.61512799999997</v>
      </c>
      <c r="Z302" s="125">
        <f t="shared" si="227"/>
        <v>421.15637319316681</v>
      </c>
      <c r="AA302" s="214">
        <v>75.09</v>
      </c>
      <c r="AB302" s="1">
        <f t="shared" si="250"/>
        <v>570.68399999999997</v>
      </c>
      <c r="AC302" s="1">
        <f t="shared" si="251"/>
        <v>523.10799999999995</v>
      </c>
      <c r="AD302" s="125">
        <f t="shared" si="234"/>
        <v>455.65308804204994</v>
      </c>
      <c r="AE302" s="326">
        <v>436</v>
      </c>
      <c r="AF302" s="326">
        <v>406</v>
      </c>
      <c r="AG302" s="326">
        <v>435</v>
      </c>
    </row>
    <row r="303" spans="1:33">
      <c r="A303" s="43">
        <v>20210630</v>
      </c>
      <c r="B303" s="43">
        <v>202106</v>
      </c>
      <c r="C303" s="4">
        <v>44377</v>
      </c>
      <c r="D303" s="138">
        <v>312.77671800000002</v>
      </c>
      <c r="E303" s="1">
        <v>430</v>
      </c>
      <c r="F303" s="1">
        <v>445.3</v>
      </c>
      <c r="G303" s="105">
        <v>64</v>
      </c>
      <c r="H303" s="110">
        <v>-2.1800000000000002</v>
      </c>
      <c r="I303" s="110">
        <v>-2.1800000000000002</v>
      </c>
      <c r="J303" s="125">
        <f t="shared" ref="J303:J311" si="252">+G303+H303</f>
        <v>61.82</v>
      </c>
      <c r="K303" s="125">
        <f t="shared" ref="K303:K311" si="253">+H303*1.05</f>
        <v>-2.2890000000000001</v>
      </c>
      <c r="L303" s="125">
        <f t="shared" ref="L303:L311" si="254">+G303+K303</f>
        <v>61.710999999999999</v>
      </c>
      <c r="M303" s="125">
        <f t="shared" si="225"/>
        <v>405.45992115637318</v>
      </c>
      <c r="N303" s="125"/>
      <c r="O303" s="125"/>
      <c r="P303" s="125"/>
      <c r="Q303" s="125"/>
      <c r="R303" s="125"/>
      <c r="S303" s="125"/>
      <c r="T303" s="125">
        <f t="shared" si="226"/>
        <v>406.1760840998686</v>
      </c>
      <c r="U303" s="1">
        <v>372.58</v>
      </c>
      <c r="V303" s="1">
        <v>658.39</v>
      </c>
      <c r="W303" s="125">
        <f t="shared" ref="W303:W311" si="255">+T303*0.97+V303*0.03</f>
        <v>413.74250157687254</v>
      </c>
      <c r="X303" s="1">
        <v>321.07</v>
      </c>
      <c r="Y303" s="1">
        <v>304.61512799999997</v>
      </c>
      <c r="Z303" s="125">
        <f t="shared" si="227"/>
        <v>420.49934296977659</v>
      </c>
      <c r="AA303" s="214">
        <v>73.08</v>
      </c>
      <c r="AB303" s="1">
        <f>AA303*$AB$91</f>
        <v>555.40800000000002</v>
      </c>
      <c r="AC303" s="1">
        <f>AB321</f>
        <v>513.91200000000003</v>
      </c>
      <c r="AD303" s="125">
        <f t="shared" si="234"/>
        <v>454.91721419185291</v>
      </c>
      <c r="AE303" s="326">
        <v>431</v>
      </c>
      <c r="AF303" s="326">
        <v>405</v>
      </c>
      <c r="AG303" s="326">
        <v>430</v>
      </c>
    </row>
    <row r="304" spans="1:33">
      <c r="A304" s="43">
        <v>20210629</v>
      </c>
      <c r="B304" s="43">
        <v>202106</v>
      </c>
      <c r="C304" s="4">
        <v>44376</v>
      </c>
      <c r="D304" s="1">
        <v>307.46477700000003</v>
      </c>
      <c r="E304" s="1">
        <v>429</v>
      </c>
      <c r="F304" s="1">
        <v>444.3</v>
      </c>
      <c r="G304" s="105">
        <v>63.55</v>
      </c>
      <c r="H304" s="110">
        <v>-2.1800000000000002</v>
      </c>
      <c r="I304" s="110">
        <v>-2.1800000000000002</v>
      </c>
      <c r="J304" s="125">
        <f t="shared" si="252"/>
        <v>61.37</v>
      </c>
      <c r="K304" s="125">
        <f t="shared" si="253"/>
        <v>-2.2890000000000001</v>
      </c>
      <c r="L304" s="125">
        <f t="shared" si="254"/>
        <v>61.260999999999996</v>
      </c>
      <c r="M304" s="125">
        <f t="shared" si="225"/>
        <v>402.50328515111693</v>
      </c>
      <c r="N304" s="125"/>
      <c r="O304" s="125"/>
      <c r="P304" s="125"/>
      <c r="Q304" s="125"/>
      <c r="R304" s="125"/>
      <c r="S304" s="125"/>
      <c r="T304" s="125">
        <f t="shared" si="226"/>
        <v>403.21944809461235</v>
      </c>
      <c r="U304" s="1">
        <v>374.23</v>
      </c>
      <c r="V304" s="1">
        <v>658.39</v>
      </c>
      <c r="W304" s="125">
        <f t="shared" si="255"/>
        <v>410.87456465177399</v>
      </c>
      <c r="X304" s="1">
        <v>315.89</v>
      </c>
      <c r="Y304" s="1">
        <v>304.61512799999997</v>
      </c>
      <c r="Z304" s="125">
        <f t="shared" si="227"/>
        <v>417.54270696452033</v>
      </c>
      <c r="AA304" s="214">
        <v>73.08</v>
      </c>
      <c r="AB304" s="1">
        <f t="shared" ref="AB304:AB367" si="256">AA304*$AB$91</f>
        <v>555.40800000000002</v>
      </c>
      <c r="AC304" s="1">
        <f t="shared" ref="AC304:AC367" si="257">AB322</f>
        <v>504.03199999999993</v>
      </c>
      <c r="AD304" s="125">
        <f t="shared" si="234"/>
        <v>451.60578186596587</v>
      </c>
      <c r="AE304" s="326">
        <v>430</v>
      </c>
      <c r="AF304" s="326">
        <v>404</v>
      </c>
      <c r="AG304" s="326">
        <v>429</v>
      </c>
    </row>
    <row r="305" spans="1:33">
      <c r="A305" s="43">
        <v>20210628</v>
      </c>
      <c r="B305" s="43">
        <v>202106</v>
      </c>
      <c r="C305" s="4">
        <v>44375</v>
      </c>
      <c r="D305" s="1">
        <v>307.46477700000003</v>
      </c>
      <c r="E305" s="1">
        <v>430</v>
      </c>
      <c r="F305" s="1">
        <v>444.3</v>
      </c>
      <c r="G305" s="105">
        <v>63.35</v>
      </c>
      <c r="H305" s="110">
        <v>-2.1800000000000002</v>
      </c>
      <c r="I305" s="110">
        <v>-2.1800000000000002</v>
      </c>
      <c r="J305" s="125">
        <f t="shared" si="252"/>
        <v>61.17</v>
      </c>
      <c r="K305" s="125">
        <f t="shared" si="253"/>
        <v>-2.2890000000000001</v>
      </c>
      <c r="L305" s="125">
        <f t="shared" si="254"/>
        <v>61.061</v>
      </c>
      <c r="M305" s="125">
        <f t="shared" si="225"/>
        <v>401.18922470433637</v>
      </c>
      <c r="N305" s="125"/>
      <c r="O305" s="125"/>
      <c r="P305" s="125"/>
      <c r="Q305" s="125"/>
      <c r="R305" s="125"/>
      <c r="S305" s="125"/>
      <c r="T305" s="125">
        <f t="shared" si="226"/>
        <v>401.90538764783179</v>
      </c>
      <c r="U305" s="1">
        <v>370.42</v>
      </c>
      <c r="V305" s="1">
        <v>658.39</v>
      </c>
      <c r="W305" s="125">
        <f t="shared" si="255"/>
        <v>409.59992601839679</v>
      </c>
      <c r="X305" s="1">
        <v>315.89</v>
      </c>
      <c r="Y305" s="1">
        <v>304.61512799999997</v>
      </c>
      <c r="Z305" s="125">
        <f t="shared" si="227"/>
        <v>416.22864651773983</v>
      </c>
      <c r="AA305" s="214">
        <v>73.08</v>
      </c>
      <c r="AB305" s="1">
        <f t="shared" si="256"/>
        <v>555.40800000000002</v>
      </c>
      <c r="AC305" s="1">
        <f t="shared" si="257"/>
        <v>508.05999999999995</v>
      </c>
      <c r="AD305" s="125">
        <f t="shared" si="234"/>
        <v>450.13403416557162</v>
      </c>
      <c r="AE305" s="326">
        <v>430</v>
      </c>
      <c r="AF305" s="326">
        <v>405</v>
      </c>
      <c r="AG305" s="326">
        <v>450</v>
      </c>
    </row>
    <row r="306" spans="1:33">
      <c r="A306" s="43">
        <v>20210625</v>
      </c>
      <c r="B306" s="43">
        <v>202106</v>
      </c>
      <c r="C306" s="4">
        <v>44372</v>
      </c>
      <c r="D306" s="1">
        <v>307.46477700000003</v>
      </c>
      <c r="E306" s="1">
        <v>435</v>
      </c>
      <c r="F306" s="1">
        <v>451.3</v>
      </c>
      <c r="G306" s="105">
        <v>64.8</v>
      </c>
      <c r="H306" s="110">
        <v>-2.1800000000000002</v>
      </c>
      <c r="I306" s="110">
        <v>-2.1800000000000002</v>
      </c>
      <c r="J306" s="125">
        <f t="shared" si="252"/>
        <v>62.62</v>
      </c>
      <c r="K306" s="125">
        <f t="shared" si="253"/>
        <v>-2.2890000000000001</v>
      </c>
      <c r="L306" s="125">
        <f t="shared" si="254"/>
        <v>62.510999999999996</v>
      </c>
      <c r="M306" s="125">
        <f t="shared" si="225"/>
        <v>410.71616294349536</v>
      </c>
      <c r="N306" s="125"/>
      <c r="O306" s="125"/>
      <c r="P306" s="125"/>
      <c r="Q306" s="125"/>
      <c r="R306" s="125"/>
      <c r="S306" s="125"/>
      <c r="T306" s="125">
        <f t="shared" si="226"/>
        <v>411.43232588699078</v>
      </c>
      <c r="U306" s="1">
        <v>374.23</v>
      </c>
      <c r="V306" s="1">
        <v>658.39</v>
      </c>
      <c r="W306" s="125">
        <f t="shared" si="255"/>
        <v>418.84105611038103</v>
      </c>
      <c r="X306" s="1">
        <v>315.89</v>
      </c>
      <c r="Y306" s="1">
        <v>304.61512799999997</v>
      </c>
      <c r="Z306" s="125">
        <f t="shared" si="227"/>
        <v>425.75558475689877</v>
      </c>
      <c r="AA306" s="214">
        <v>73.08</v>
      </c>
      <c r="AB306" s="1">
        <f t="shared" si="256"/>
        <v>555.40800000000002</v>
      </c>
      <c r="AC306" s="1">
        <f t="shared" si="257"/>
        <v>503.19599999999991</v>
      </c>
      <c r="AD306" s="125">
        <f t="shared" si="234"/>
        <v>460.80420499342972</v>
      </c>
      <c r="AE306" s="326">
        <v>437</v>
      </c>
      <c r="AF306" s="326">
        <v>410</v>
      </c>
      <c r="AG306" s="326">
        <v>449</v>
      </c>
    </row>
    <row r="307" spans="1:33">
      <c r="A307" s="43">
        <v>20210624</v>
      </c>
      <c r="B307" s="43">
        <v>202106</v>
      </c>
      <c r="C307" s="4">
        <v>44371</v>
      </c>
      <c r="D307" s="1">
        <v>307.46477700000003</v>
      </c>
      <c r="E307" s="1">
        <v>432</v>
      </c>
      <c r="F307" s="1">
        <v>437.3</v>
      </c>
      <c r="G307" s="105">
        <v>63.7</v>
      </c>
      <c r="H307" s="110">
        <v>-2.1800000000000002</v>
      </c>
      <c r="I307" s="110">
        <v>-2.1800000000000002</v>
      </c>
      <c r="J307" s="125">
        <f t="shared" si="252"/>
        <v>61.52</v>
      </c>
      <c r="K307" s="125">
        <f t="shared" si="253"/>
        <v>-2.2890000000000001</v>
      </c>
      <c r="L307" s="125">
        <f t="shared" si="254"/>
        <v>61.411000000000001</v>
      </c>
      <c r="M307" s="125">
        <f t="shared" si="225"/>
        <v>403.48883048620235</v>
      </c>
      <c r="N307" s="125"/>
      <c r="O307" s="125"/>
      <c r="P307" s="125"/>
      <c r="Q307" s="125"/>
      <c r="R307" s="125"/>
      <c r="S307" s="125"/>
      <c r="T307" s="125">
        <f t="shared" si="226"/>
        <v>404.20499342969777</v>
      </c>
      <c r="U307" s="1">
        <v>370.42</v>
      </c>
      <c r="V307" s="1">
        <v>658.39</v>
      </c>
      <c r="W307" s="125">
        <f t="shared" si="255"/>
        <v>411.83054362680684</v>
      </c>
      <c r="X307" s="1">
        <v>315.89</v>
      </c>
      <c r="Y307" s="1">
        <v>304.61512799999997</v>
      </c>
      <c r="Z307" s="125">
        <f t="shared" si="227"/>
        <v>418.52825229960581</v>
      </c>
      <c r="AA307" s="214">
        <v>73.08</v>
      </c>
      <c r="AB307" s="1">
        <f t="shared" si="256"/>
        <v>555.40800000000002</v>
      </c>
      <c r="AC307" s="1">
        <f t="shared" si="257"/>
        <v>502.13199999999995</v>
      </c>
      <c r="AD307" s="125">
        <f t="shared" si="234"/>
        <v>452.70959264126157</v>
      </c>
      <c r="AE307" s="326">
        <v>423</v>
      </c>
      <c r="AF307" s="326">
        <v>407</v>
      </c>
      <c r="AG307" s="326">
        <v>448</v>
      </c>
    </row>
    <row r="308" spans="1:33">
      <c r="A308" s="43">
        <v>20210623</v>
      </c>
      <c r="B308" s="43">
        <v>202106</v>
      </c>
      <c r="C308" s="4">
        <v>44370</v>
      </c>
      <c r="D308" s="138">
        <v>307.46477700000003</v>
      </c>
      <c r="E308" s="1">
        <v>430</v>
      </c>
      <c r="F308" s="1">
        <v>434.3</v>
      </c>
      <c r="G308" s="105">
        <v>63.4</v>
      </c>
      <c r="H308" s="110">
        <v>-2.1800000000000002</v>
      </c>
      <c r="I308" s="110">
        <v>-2.1800000000000002</v>
      </c>
      <c r="J308" s="125">
        <f t="shared" si="252"/>
        <v>61.22</v>
      </c>
      <c r="K308" s="125">
        <f t="shared" si="253"/>
        <v>-2.2890000000000001</v>
      </c>
      <c r="L308" s="125">
        <f t="shared" si="254"/>
        <v>61.110999999999997</v>
      </c>
      <c r="M308" s="125">
        <f t="shared" si="225"/>
        <v>401.51773981603151</v>
      </c>
      <c r="N308" s="125"/>
      <c r="O308" s="125"/>
      <c r="P308" s="125"/>
      <c r="Q308" s="125"/>
      <c r="R308" s="125"/>
      <c r="S308" s="125"/>
      <c r="T308" s="125">
        <f t="shared" si="226"/>
        <v>402.23390275952693</v>
      </c>
      <c r="U308" s="1">
        <v>374.23</v>
      </c>
      <c r="V308" s="1">
        <v>658.39</v>
      </c>
      <c r="W308" s="125">
        <f t="shared" si="255"/>
        <v>409.91858567674115</v>
      </c>
      <c r="X308" s="1">
        <v>315.89</v>
      </c>
      <c r="Y308" s="1">
        <v>304.61512799999997</v>
      </c>
      <c r="Z308" s="125">
        <f t="shared" si="227"/>
        <v>416.55716162943492</v>
      </c>
      <c r="AA308" s="214">
        <v>73.08</v>
      </c>
      <c r="AB308" s="1">
        <f t="shared" si="256"/>
        <v>555.40800000000002</v>
      </c>
      <c r="AC308" s="1">
        <f t="shared" si="257"/>
        <v>501.97999999999996</v>
      </c>
      <c r="AD308" s="125">
        <f t="shared" si="234"/>
        <v>450.50197109067022</v>
      </c>
      <c r="AE308" s="326">
        <v>420</v>
      </c>
      <c r="AF308" s="326">
        <v>405</v>
      </c>
      <c r="AG308" s="326">
        <v>447</v>
      </c>
    </row>
    <row r="309" spans="1:33">
      <c r="A309" s="43">
        <v>20210622</v>
      </c>
      <c r="B309" s="43">
        <v>202106</v>
      </c>
      <c r="C309" s="4">
        <v>44369</v>
      </c>
      <c r="D309" s="1">
        <v>302.56145700000002</v>
      </c>
      <c r="E309" s="1">
        <v>428</v>
      </c>
      <c r="F309" s="1">
        <v>432.3</v>
      </c>
      <c r="G309" s="105">
        <v>62.6</v>
      </c>
      <c r="H309" s="110">
        <v>-2.1800000000000002</v>
      </c>
      <c r="I309" s="110">
        <v>-2.1800000000000002</v>
      </c>
      <c r="J309" s="125">
        <f t="shared" si="252"/>
        <v>60.42</v>
      </c>
      <c r="K309" s="125">
        <f t="shared" si="253"/>
        <v>-2.2890000000000001</v>
      </c>
      <c r="L309" s="125">
        <f t="shared" si="254"/>
        <v>60.311</v>
      </c>
      <c r="M309" s="125">
        <f t="shared" si="225"/>
        <v>396.26149802890933</v>
      </c>
      <c r="N309" s="125"/>
      <c r="O309" s="125"/>
      <c r="P309" s="125"/>
      <c r="Q309" s="125"/>
      <c r="R309" s="125"/>
      <c r="S309" s="125"/>
      <c r="T309" s="125">
        <f t="shared" si="226"/>
        <v>396.97766097240475</v>
      </c>
      <c r="U309" s="1">
        <v>370.42</v>
      </c>
      <c r="V309" s="1">
        <v>658.39</v>
      </c>
      <c r="W309" s="125">
        <f t="shared" si="255"/>
        <v>404.82003114323254</v>
      </c>
      <c r="X309" s="1">
        <v>311.10000000000002</v>
      </c>
      <c r="Y309" s="1">
        <v>304.61512799999997</v>
      </c>
      <c r="Z309" s="125">
        <f t="shared" si="227"/>
        <v>411.30091984231274</v>
      </c>
      <c r="AA309" s="214">
        <v>72.849999999999994</v>
      </c>
      <c r="AB309" s="1">
        <f t="shared" si="256"/>
        <v>553.66</v>
      </c>
      <c r="AC309" s="1">
        <f t="shared" si="257"/>
        <v>483.20799999999997</v>
      </c>
      <c r="AD309" s="125">
        <f t="shared" si="234"/>
        <v>444.61498028909335</v>
      </c>
      <c r="AE309" s="326">
        <v>418</v>
      </c>
      <c r="AF309" s="326">
        <v>403</v>
      </c>
      <c r="AG309" s="326">
        <v>445</v>
      </c>
    </row>
    <row r="310" spans="1:33">
      <c r="A310" s="43">
        <v>20210621</v>
      </c>
      <c r="B310" s="43">
        <v>202106</v>
      </c>
      <c r="C310" s="4">
        <v>44368</v>
      </c>
      <c r="D310" s="1">
        <v>302.56145700000002</v>
      </c>
      <c r="E310" s="1">
        <v>423</v>
      </c>
      <c r="F310" s="1">
        <v>434.3</v>
      </c>
      <c r="G310" s="105">
        <v>62.45</v>
      </c>
      <c r="H310" s="110">
        <v>-2.1800000000000002</v>
      </c>
      <c r="I310" s="110">
        <v>-2.1800000000000002</v>
      </c>
      <c r="J310" s="125">
        <f t="shared" si="252"/>
        <v>60.27</v>
      </c>
      <c r="K310" s="125">
        <f t="shared" si="253"/>
        <v>-2.2890000000000001</v>
      </c>
      <c r="L310" s="125">
        <f t="shared" si="254"/>
        <v>60.161000000000001</v>
      </c>
      <c r="M310" s="125">
        <f t="shared" si="225"/>
        <v>395.27595269382391</v>
      </c>
      <c r="N310" s="125"/>
      <c r="O310" s="125"/>
      <c r="P310" s="125"/>
      <c r="Q310" s="125"/>
      <c r="R310" s="125"/>
      <c r="S310" s="125"/>
      <c r="T310" s="125">
        <f t="shared" si="226"/>
        <v>395.99211563731933</v>
      </c>
      <c r="U310" s="1">
        <v>349</v>
      </c>
      <c r="V310" s="1">
        <v>658.39</v>
      </c>
      <c r="W310" s="125">
        <f t="shared" si="255"/>
        <v>403.86405216819969</v>
      </c>
      <c r="X310" s="1">
        <v>311.10000000000002</v>
      </c>
      <c r="Y310" s="1">
        <v>304.61512799999997</v>
      </c>
      <c r="Z310" s="125">
        <f t="shared" si="227"/>
        <v>410.31537450722732</v>
      </c>
      <c r="AA310" s="214">
        <v>72</v>
      </c>
      <c r="AB310" s="1">
        <f t="shared" si="256"/>
        <v>547.19999999999993</v>
      </c>
      <c r="AC310" s="1">
        <f t="shared" si="257"/>
        <v>470.74399999999997</v>
      </c>
      <c r="AD310" s="125">
        <f t="shared" si="234"/>
        <v>443.51116951379771</v>
      </c>
      <c r="AE310" s="326">
        <v>420</v>
      </c>
      <c r="AF310" s="326">
        <v>398</v>
      </c>
      <c r="AG310" s="326">
        <v>442</v>
      </c>
    </row>
    <row r="311" spans="1:33">
      <c r="A311" s="43">
        <v>20210618</v>
      </c>
      <c r="B311" s="43">
        <v>202106</v>
      </c>
      <c r="C311" s="4">
        <v>44365</v>
      </c>
      <c r="D311" s="1">
        <v>302.56145700000002</v>
      </c>
      <c r="E311" s="1">
        <v>420</v>
      </c>
      <c r="F311" s="1">
        <v>432.3</v>
      </c>
      <c r="G311" s="105">
        <v>61.45</v>
      </c>
      <c r="H311" s="110">
        <v>-2.65</v>
      </c>
      <c r="I311" s="110">
        <v>-2.65</v>
      </c>
      <c r="J311" s="125">
        <f t="shared" si="252"/>
        <v>58.800000000000004</v>
      </c>
      <c r="K311" s="125">
        <f t="shared" si="253"/>
        <v>-2.7825000000000002</v>
      </c>
      <c r="L311" s="125">
        <f t="shared" si="254"/>
        <v>58.667500000000004</v>
      </c>
      <c r="M311" s="125">
        <f t="shared" si="225"/>
        <v>385.46320630749017</v>
      </c>
      <c r="N311" s="125"/>
      <c r="O311" s="125"/>
      <c r="P311" s="125"/>
      <c r="Q311" s="125"/>
      <c r="R311" s="125"/>
      <c r="S311" s="125"/>
      <c r="T311" s="125">
        <f t="shared" si="226"/>
        <v>386.33377135348229</v>
      </c>
      <c r="U311" s="1">
        <v>370.42</v>
      </c>
      <c r="V311" s="1">
        <v>658.39</v>
      </c>
      <c r="W311" s="125">
        <f t="shared" si="255"/>
        <v>394.49545821287779</v>
      </c>
      <c r="X311" s="1">
        <v>311.10000000000002</v>
      </c>
      <c r="Y311" s="1">
        <v>304.61512799999997</v>
      </c>
      <c r="Z311" s="125">
        <f t="shared" si="227"/>
        <v>403.74507227332458</v>
      </c>
      <c r="AA311" s="214">
        <v>71.64</v>
      </c>
      <c r="AB311" s="1">
        <f t="shared" si="256"/>
        <v>544.46399999999994</v>
      </c>
      <c r="AC311" s="1">
        <f t="shared" si="257"/>
        <v>481.46</v>
      </c>
      <c r="AD311" s="125">
        <f t="shared" si="234"/>
        <v>432.69382391590023</v>
      </c>
      <c r="AE311" s="326">
        <v>418</v>
      </c>
      <c r="AF311" s="326">
        <v>395</v>
      </c>
      <c r="AG311" s="326">
        <v>439</v>
      </c>
    </row>
    <row r="312" spans="1:33">
      <c r="A312" s="43">
        <v>20210617</v>
      </c>
      <c r="B312" s="43">
        <v>202106</v>
      </c>
      <c r="C312" s="4">
        <v>44364</v>
      </c>
      <c r="D312" s="1">
        <v>302.56145700000002</v>
      </c>
      <c r="E312" s="1">
        <v>419</v>
      </c>
      <c r="F312" s="1">
        <v>426.29</v>
      </c>
      <c r="G312" s="1">
        <v>61.15</v>
      </c>
      <c r="H312" s="110">
        <v>-2.65</v>
      </c>
      <c r="I312" s="110">
        <v>-2.65</v>
      </c>
      <c r="J312" s="125">
        <f t="shared" ref="J312:J329" si="258">+G312+H312</f>
        <v>58.5</v>
      </c>
      <c r="K312" s="125">
        <f t="shared" ref="K312:K329" si="259">+H312*1.05</f>
        <v>-2.7825000000000002</v>
      </c>
      <c r="L312" s="125">
        <f t="shared" ref="L312:L329" si="260">+G312+K312</f>
        <v>58.3675</v>
      </c>
      <c r="M312" s="125">
        <f t="shared" si="225"/>
        <v>383.49211563731927</v>
      </c>
      <c r="N312" s="125"/>
      <c r="O312" s="125"/>
      <c r="P312" s="125"/>
      <c r="Q312" s="125"/>
      <c r="R312" s="125"/>
      <c r="S312" s="125"/>
      <c r="T312" s="125">
        <f t="shared" si="226"/>
        <v>384.3626806833114</v>
      </c>
      <c r="U312" s="1">
        <v>349.00192600000003</v>
      </c>
      <c r="V312" s="1">
        <v>658.38533800000005</v>
      </c>
      <c r="W312" s="125">
        <f t="shared" ref="W312:W329" si="261">+T312*0.97+V312*0.03</f>
        <v>392.58336040281205</v>
      </c>
      <c r="X312" s="1">
        <v>311.101230144</v>
      </c>
      <c r="Y312" s="1">
        <v>304.61512799999997</v>
      </c>
      <c r="Z312" s="125">
        <f t="shared" si="227"/>
        <v>401.77398160315374</v>
      </c>
      <c r="AA312" s="214">
        <v>71.040000000000006</v>
      </c>
      <c r="AB312" s="1">
        <f t="shared" si="256"/>
        <v>539.904</v>
      </c>
      <c r="AC312" s="1">
        <f t="shared" si="257"/>
        <v>497.72399999999993</v>
      </c>
      <c r="AD312" s="125">
        <f t="shared" si="234"/>
        <v>430.48620236530883</v>
      </c>
      <c r="AE312" s="326">
        <v>412</v>
      </c>
      <c r="AF312" s="326">
        <v>394</v>
      </c>
      <c r="AG312" s="326">
        <v>443</v>
      </c>
    </row>
    <row r="313" spans="1:33">
      <c r="A313" s="43">
        <v>20210616</v>
      </c>
      <c r="B313" s="43">
        <v>202106</v>
      </c>
      <c r="C313" s="4">
        <v>44363</v>
      </c>
      <c r="D313" s="138">
        <v>302.56145700000002</v>
      </c>
      <c r="E313" s="1">
        <v>423</v>
      </c>
      <c r="F313" s="1">
        <v>431.29</v>
      </c>
      <c r="G313" s="1">
        <v>62.65</v>
      </c>
      <c r="H313" s="110">
        <v>-2.65</v>
      </c>
      <c r="I313" s="110">
        <v>-2.65</v>
      </c>
      <c r="J313" s="125">
        <f t="shared" si="258"/>
        <v>60</v>
      </c>
      <c r="K313" s="125">
        <f t="shared" si="259"/>
        <v>-2.7825000000000002</v>
      </c>
      <c r="L313" s="125">
        <f t="shared" si="260"/>
        <v>59.8675</v>
      </c>
      <c r="M313" s="125">
        <f t="shared" si="225"/>
        <v>393.34756898817346</v>
      </c>
      <c r="N313" s="125"/>
      <c r="O313" s="125"/>
      <c r="P313" s="125"/>
      <c r="Q313" s="125"/>
      <c r="R313" s="125"/>
      <c r="S313" s="125"/>
      <c r="T313" s="125">
        <f t="shared" si="226"/>
        <v>394.21813403416553</v>
      </c>
      <c r="U313" s="1">
        <v>370.41622799999999</v>
      </c>
      <c r="V313" s="1">
        <v>658.38533800000005</v>
      </c>
      <c r="W313" s="125">
        <f t="shared" si="261"/>
        <v>402.14315015314054</v>
      </c>
      <c r="X313" s="1">
        <v>311.101230144</v>
      </c>
      <c r="Y313" s="1">
        <v>304.61512799999997</v>
      </c>
      <c r="Z313" s="125">
        <f t="shared" si="227"/>
        <v>411.62943495400788</v>
      </c>
      <c r="AA313" s="214">
        <v>72.150000000000006</v>
      </c>
      <c r="AB313" s="1">
        <f t="shared" si="256"/>
        <v>548.34</v>
      </c>
      <c r="AC313" s="1">
        <f t="shared" si="257"/>
        <v>503.65199999999993</v>
      </c>
      <c r="AD313" s="125">
        <f t="shared" si="234"/>
        <v>441.52431011826542</v>
      </c>
      <c r="AE313" s="326">
        <v>417</v>
      </c>
      <c r="AF313" s="326">
        <v>398</v>
      </c>
      <c r="AG313" s="326">
        <v>444</v>
      </c>
    </row>
    <row r="314" spans="1:33">
      <c r="A314" s="43">
        <v>20210615</v>
      </c>
      <c r="B314" s="43">
        <v>202106</v>
      </c>
      <c r="C314" s="4">
        <v>44362</v>
      </c>
      <c r="D314" s="1">
        <v>287.99265500000001</v>
      </c>
      <c r="E314" s="1">
        <v>421</v>
      </c>
      <c r="F314" s="1">
        <v>430.29</v>
      </c>
      <c r="G314" s="1">
        <v>61.85</v>
      </c>
      <c r="H314" s="110">
        <v>-2.65</v>
      </c>
      <c r="I314" s="110">
        <v>-2.65</v>
      </c>
      <c r="J314" s="125">
        <f t="shared" si="258"/>
        <v>59.2</v>
      </c>
      <c r="K314" s="125">
        <f t="shared" si="259"/>
        <v>-2.7825000000000002</v>
      </c>
      <c r="L314" s="125">
        <f t="shared" si="260"/>
        <v>59.067500000000003</v>
      </c>
      <c r="M314" s="125">
        <f t="shared" si="225"/>
        <v>388.09132720105123</v>
      </c>
      <c r="N314" s="125"/>
      <c r="O314" s="125"/>
      <c r="P314" s="125"/>
      <c r="Q314" s="125"/>
      <c r="R314" s="125"/>
      <c r="S314" s="125"/>
      <c r="T314" s="125">
        <f t="shared" si="226"/>
        <v>388.96189224704335</v>
      </c>
      <c r="U314" s="1">
        <v>349.00192600000003</v>
      </c>
      <c r="V314" s="1">
        <v>658.38533800000005</v>
      </c>
      <c r="W314" s="125">
        <f t="shared" si="261"/>
        <v>397.04459561963205</v>
      </c>
      <c r="X314" s="1">
        <v>296.88207939199998</v>
      </c>
      <c r="Y314" s="1">
        <v>304.61512799999997</v>
      </c>
      <c r="Z314" s="125">
        <f t="shared" si="227"/>
        <v>406.37319316688564</v>
      </c>
      <c r="AA314" s="214">
        <v>72.12</v>
      </c>
      <c r="AB314" s="1">
        <f t="shared" si="256"/>
        <v>548.11199999999997</v>
      </c>
      <c r="AC314" s="1">
        <f t="shared" si="257"/>
        <v>496.81200000000001</v>
      </c>
      <c r="AD314" s="125">
        <f t="shared" si="234"/>
        <v>435.6373193166886</v>
      </c>
      <c r="AE314" s="326">
        <v>416</v>
      </c>
      <c r="AF314" s="326">
        <v>396</v>
      </c>
      <c r="AG314" s="326">
        <v>440</v>
      </c>
    </row>
    <row r="315" spans="1:33">
      <c r="A315" s="43">
        <v>20210614</v>
      </c>
      <c r="B315" s="43">
        <v>202106</v>
      </c>
      <c r="C315" s="4">
        <v>44361</v>
      </c>
      <c r="D315" s="1">
        <v>287.99265500000001</v>
      </c>
      <c r="E315" s="1">
        <v>414</v>
      </c>
      <c r="F315" s="1">
        <v>428.29</v>
      </c>
      <c r="G315" s="1">
        <v>60.801000000000002</v>
      </c>
      <c r="H315" s="110">
        <v>-2.65</v>
      </c>
      <c r="I315" s="110">
        <v>-2.65</v>
      </c>
      <c r="J315" s="125">
        <f t="shared" si="258"/>
        <v>58.151000000000003</v>
      </c>
      <c r="K315" s="125">
        <f t="shared" si="259"/>
        <v>-2.7825000000000002</v>
      </c>
      <c r="L315" s="125">
        <f t="shared" si="260"/>
        <v>58.018500000000003</v>
      </c>
      <c r="M315" s="125">
        <f t="shared" si="225"/>
        <v>381.19908015768726</v>
      </c>
      <c r="N315" s="125"/>
      <c r="O315" s="125"/>
      <c r="P315" s="125"/>
      <c r="Q315" s="125"/>
      <c r="R315" s="125"/>
      <c r="S315" s="125"/>
      <c r="T315" s="125">
        <f t="shared" si="226"/>
        <v>382.06964520367939</v>
      </c>
      <c r="U315" s="1">
        <v>358.36737299999999</v>
      </c>
      <c r="V315" s="1">
        <v>658.38533800000005</v>
      </c>
      <c r="W315" s="125">
        <f t="shared" si="261"/>
        <v>390.359115987569</v>
      </c>
      <c r="X315" s="1">
        <v>296.88207939199998</v>
      </c>
      <c r="Y315" s="1">
        <v>304.61512799999997</v>
      </c>
      <c r="Z315" s="125">
        <f t="shared" si="227"/>
        <v>399.48094612352168</v>
      </c>
      <c r="AA315" s="214">
        <v>70.88</v>
      </c>
      <c r="AB315" s="1">
        <f t="shared" si="256"/>
        <v>538.68799999999999</v>
      </c>
      <c r="AC315" s="1">
        <f t="shared" si="257"/>
        <v>485.03199999999998</v>
      </c>
      <c r="AD315" s="125">
        <f t="shared" si="234"/>
        <v>427.91800262812097</v>
      </c>
      <c r="AE315" s="326">
        <v>414</v>
      </c>
      <c r="AF315" s="326">
        <v>389</v>
      </c>
      <c r="AG315" s="326">
        <v>445</v>
      </c>
    </row>
    <row r="316" spans="1:33">
      <c r="A316" s="43">
        <v>20210611</v>
      </c>
      <c r="B316" s="43">
        <v>202106</v>
      </c>
      <c r="C316" s="4">
        <v>44358</v>
      </c>
      <c r="D316" s="1">
        <v>287.99265500000001</v>
      </c>
      <c r="E316" s="1">
        <v>419</v>
      </c>
      <c r="F316" s="1">
        <v>429.29</v>
      </c>
      <c r="G316" s="1">
        <v>60.6</v>
      </c>
      <c r="H316" s="110">
        <v>-2.65</v>
      </c>
      <c r="I316" s="110">
        <v>-2.65</v>
      </c>
      <c r="J316" s="125">
        <f t="shared" si="258"/>
        <v>57.95</v>
      </c>
      <c r="K316" s="125">
        <f t="shared" si="259"/>
        <v>-2.7825000000000002</v>
      </c>
      <c r="L316" s="125">
        <f t="shared" si="260"/>
        <v>57.817500000000003</v>
      </c>
      <c r="M316" s="125">
        <f t="shared" si="225"/>
        <v>379.87844940867279</v>
      </c>
      <c r="N316" s="125"/>
      <c r="O316" s="125"/>
      <c r="P316" s="125"/>
      <c r="Q316" s="125"/>
      <c r="R316" s="125"/>
      <c r="S316" s="125"/>
      <c r="T316" s="125">
        <f t="shared" si="226"/>
        <v>380.74901445466492</v>
      </c>
      <c r="U316" s="1">
        <v>349.00192600000003</v>
      </c>
      <c r="V316" s="1">
        <v>633.34766000000002</v>
      </c>
      <c r="W316" s="125">
        <f t="shared" si="261"/>
        <v>388.32697382102498</v>
      </c>
      <c r="X316" s="1">
        <v>296.28117512</v>
      </c>
      <c r="Y316" s="1">
        <v>304.61512799999997</v>
      </c>
      <c r="Z316" s="125">
        <f t="shared" si="227"/>
        <v>398.16031537450721</v>
      </c>
      <c r="AA316" s="214">
        <v>70.91</v>
      </c>
      <c r="AB316" s="1">
        <f t="shared" si="256"/>
        <v>538.91599999999994</v>
      </c>
      <c r="AC316" s="1">
        <f t="shared" si="257"/>
        <v>502.20799999999997</v>
      </c>
      <c r="AD316" s="125">
        <f t="shared" si="234"/>
        <v>426.43889618922475</v>
      </c>
      <c r="AE316" s="326">
        <v>415</v>
      </c>
      <c r="AF316" s="326">
        <v>394</v>
      </c>
      <c r="AG316" s="326">
        <v>443</v>
      </c>
    </row>
    <row r="317" spans="1:33">
      <c r="A317" s="43">
        <v>20210610</v>
      </c>
      <c r="B317" s="43">
        <v>202106</v>
      </c>
      <c r="C317" s="4">
        <v>44357</v>
      </c>
      <c r="D317" s="138">
        <v>287.99265500000001</v>
      </c>
      <c r="E317" s="1">
        <v>418</v>
      </c>
      <c r="F317" s="1">
        <v>428.29</v>
      </c>
      <c r="G317" s="1">
        <v>60.35</v>
      </c>
      <c r="H317" s="110">
        <v>-2.65</v>
      </c>
      <c r="I317" s="110">
        <v>-2.65</v>
      </c>
      <c r="J317" s="125">
        <f t="shared" si="258"/>
        <v>57.7</v>
      </c>
      <c r="K317" s="125">
        <f t="shared" si="259"/>
        <v>-2.7825000000000002</v>
      </c>
      <c r="L317" s="125">
        <f t="shared" si="260"/>
        <v>57.567500000000003</v>
      </c>
      <c r="M317" s="125">
        <f t="shared" ref="M317:M380" si="262">+L317*$F$2</f>
        <v>378.23587385019709</v>
      </c>
      <c r="N317" s="125"/>
      <c r="O317" s="125"/>
      <c r="P317" s="125"/>
      <c r="Q317" s="125"/>
      <c r="R317" s="125"/>
      <c r="S317" s="125"/>
      <c r="T317" s="125">
        <f t="shared" ref="T317:T380" si="263">+J317*$F$2</f>
        <v>379.10643889618922</v>
      </c>
      <c r="U317" s="1">
        <v>358.36737299999999</v>
      </c>
      <c r="V317" s="1">
        <v>633.34766000000002</v>
      </c>
      <c r="W317" s="125">
        <f t="shared" si="261"/>
        <v>386.73367552930353</v>
      </c>
      <c r="X317" s="1">
        <v>296.28117512</v>
      </c>
      <c r="Y317" s="1">
        <v>294.59908799999999</v>
      </c>
      <c r="Z317" s="125">
        <f t="shared" ref="Z317:Z380" si="264">+G317*$F$2</f>
        <v>396.51773981603151</v>
      </c>
      <c r="AA317" s="214">
        <v>70.290000000000006</v>
      </c>
      <c r="AB317" s="1">
        <f t="shared" si="256"/>
        <v>534.20400000000006</v>
      </c>
      <c r="AC317" s="1">
        <f t="shared" si="257"/>
        <v>496.12799999999999</v>
      </c>
      <c r="AD317" s="125">
        <f t="shared" si="234"/>
        <v>424.59921156373196</v>
      </c>
      <c r="AE317" s="326">
        <v>414</v>
      </c>
      <c r="AF317" s="326">
        <v>393</v>
      </c>
      <c r="AG317" s="326">
        <v>441</v>
      </c>
    </row>
    <row r="318" spans="1:33">
      <c r="A318" s="43">
        <v>20210603</v>
      </c>
      <c r="B318" s="43">
        <v>202106</v>
      </c>
      <c r="C318" s="4">
        <v>44350</v>
      </c>
      <c r="D318" s="138">
        <v>283.81479899999999</v>
      </c>
      <c r="E318" s="1">
        <v>401</v>
      </c>
      <c r="F318" s="1">
        <v>418.29</v>
      </c>
      <c r="G318" s="1">
        <v>59.65</v>
      </c>
      <c r="H318" s="110">
        <v>-2.65</v>
      </c>
      <c r="I318" s="110">
        <v>-2.65</v>
      </c>
      <c r="J318" s="125">
        <f t="shared" si="258"/>
        <v>57</v>
      </c>
      <c r="K318" s="125">
        <f t="shared" si="259"/>
        <v>-2.7825000000000002</v>
      </c>
      <c r="L318" s="125">
        <f t="shared" si="260"/>
        <v>56.8675</v>
      </c>
      <c r="M318" s="125">
        <f t="shared" si="262"/>
        <v>373.63666228646514</v>
      </c>
      <c r="N318" s="125"/>
      <c r="O318" s="125"/>
      <c r="P318" s="125"/>
      <c r="Q318" s="125"/>
      <c r="R318" s="125"/>
      <c r="S318" s="125"/>
      <c r="T318" s="125">
        <f t="shared" si="263"/>
        <v>374.50722733245726</v>
      </c>
      <c r="U318" s="1">
        <v>349.00192600000003</v>
      </c>
      <c r="V318" s="1">
        <v>633.34766000000002</v>
      </c>
      <c r="W318" s="125">
        <f t="shared" si="261"/>
        <v>382.27244031248352</v>
      </c>
      <c r="X318" s="1">
        <v>292.203587664</v>
      </c>
      <c r="Y318" s="1">
        <v>294.59908799999999</v>
      </c>
      <c r="Z318" s="125">
        <f t="shared" si="264"/>
        <v>391.91852825229955</v>
      </c>
      <c r="AA318" s="214">
        <v>69.12</v>
      </c>
      <c r="AB318" s="1">
        <f t="shared" si="256"/>
        <v>525.31200000000001</v>
      </c>
      <c r="AC318" s="1">
        <f t="shared" si="257"/>
        <v>493.392</v>
      </c>
      <c r="AD318" s="125">
        <f t="shared" si="234"/>
        <v>419.44809461235218</v>
      </c>
      <c r="AE318" s="326">
        <v>404</v>
      </c>
      <c r="AF318" s="326">
        <v>376</v>
      </c>
      <c r="AG318" s="326">
        <v>439</v>
      </c>
    </row>
    <row r="319" spans="1:33">
      <c r="A319" s="43">
        <v>20210602</v>
      </c>
      <c r="B319" s="43">
        <v>202106</v>
      </c>
      <c r="C319" s="4">
        <v>44349</v>
      </c>
      <c r="D319" s="1">
        <v>279.95841899999999</v>
      </c>
      <c r="E319" s="1">
        <v>401</v>
      </c>
      <c r="F319" s="1">
        <v>419.29</v>
      </c>
      <c r="G319" s="1">
        <v>60.15</v>
      </c>
      <c r="H319" s="110">
        <v>-2.65</v>
      </c>
      <c r="I319" s="110">
        <v>-2.65</v>
      </c>
      <c r="J319" s="125">
        <f t="shared" si="258"/>
        <v>57.5</v>
      </c>
      <c r="K319" s="125">
        <f t="shared" si="259"/>
        <v>-2.7825000000000002</v>
      </c>
      <c r="L319" s="125">
        <f t="shared" si="260"/>
        <v>57.3675</v>
      </c>
      <c r="M319" s="125">
        <f t="shared" si="262"/>
        <v>376.92181340341654</v>
      </c>
      <c r="N319" s="125"/>
      <c r="O319" s="125"/>
      <c r="P319" s="125"/>
      <c r="Q319" s="125"/>
      <c r="R319" s="125"/>
      <c r="S319" s="125"/>
      <c r="T319" s="125">
        <f t="shared" si="263"/>
        <v>377.79237844940866</v>
      </c>
      <c r="U319" s="1">
        <v>358.36737299999999</v>
      </c>
      <c r="V319" s="1">
        <v>633.34766000000002</v>
      </c>
      <c r="W319" s="125">
        <f t="shared" si="261"/>
        <v>385.45903689592637</v>
      </c>
      <c r="X319" s="1">
        <v>288.43976078399999</v>
      </c>
      <c r="Y319" s="1">
        <v>294.59908799999999</v>
      </c>
      <c r="Z319" s="125">
        <f t="shared" si="264"/>
        <v>395.20367936925095</v>
      </c>
      <c r="AA319" s="214">
        <v>68.81</v>
      </c>
      <c r="AB319" s="1">
        <f t="shared" si="256"/>
        <v>522.95600000000002</v>
      </c>
      <c r="AC319" s="1">
        <f t="shared" si="257"/>
        <v>493.24</v>
      </c>
      <c r="AD319" s="125">
        <f t="shared" si="234"/>
        <v>423.12746386333777</v>
      </c>
      <c r="AE319" s="326">
        <v>405</v>
      </c>
      <c r="AF319" s="326">
        <v>376</v>
      </c>
      <c r="AG319" s="326">
        <v>437</v>
      </c>
    </row>
    <row r="320" spans="1:33">
      <c r="A320" s="43">
        <v>20210601</v>
      </c>
      <c r="B320" s="43">
        <v>202106</v>
      </c>
      <c r="C320" s="4">
        <v>44348</v>
      </c>
      <c r="D320" s="1">
        <v>279.95841899999999</v>
      </c>
      <c r="E320" s="1">
        <v>399</v>
      </c>
      <c r="F320" s="1">
        <v>423.29</v>
      </c>
      <c r="G320" s="1">
        <v>59.85</v>
      </c>
      <c r="H320" s="110">
        <v>-2.65</v>
      </c>
      <c r="I320" s="110">
        <v>-2.65</v>
      </c>
      <c r="J320" s="125">
        <f t="shared" si="258"/>
        <v>57.2</v>
      </c>
      <c r="K320" s="125">
        <f t="shared" si="259"/>
        <v>-2.7825000000000002</v>
      </c>
      <c r="L320" s="125">
        <f t="shared" si="260"/>
        <v>57.067500000000003</v>
      </c>
      <c r="M320" s="125">
        <f t="shared" si="262"/>
        <v>374.95072273324575</v>
      </c>
      <c r="N320" s="125"/>
      <c r="O320" s="125"/>
      <c r="P320" s="125"/>
      <c r="Q320" s="125"/>
      <c r="R320" s="125"/>
      <c r="S320" s="125"/>
      <c r="T320" s="125">
        <f t="shared" si="263"/>
        <v>375.82128777923782</v>
      </c>
      <c r="U320" s="1">
        <v>349.00192600000003</v>
      </c>
      <c r="V320" s="1">
        <v>633.34766000000002</v>
      </c>
      <c r="W320" s="125">
        <f t="shared" si="261"/>
        <v>383.54707894586068</v>
      </c>
      <c r="X320" s="1">
        <v>288.43976078399999</v>
      </c>
      <c r="Y320" s="1">
        <v>294.59908799999999</v>
      </c>
      <c r="Z320" s="125">
        <f t="shared" si="264"/>
        <v>393.23258869908017</v>
      </c>
      <c r="AA320" s="214">
        <v>68.83</v>
      </c>
      <c r="AB320" s="1">
        <f t="shared" si="256"/>
        <v>523.10799999999995</v>
      </c>
      <c r="AC320" s="1">
        <f t="shared" si="257"/>
        <v>490.88400000000001</v>
      </c>
      <c r="AD320" s="125">
        <f t="shared" si="234"/>
        <v>420.91984231274643</v>
      </c>
      <c r="AE320" s="326">
        <v>409</v>
      </c>
      <c r="AF320" s="326">
        <v>374</v>
      </c>
      <c r="AG320" s="326">
        <v>433</v>
      </c>
    </row>
    <row r="321" spans="1:33">
      <c r="A321" s="43">
        <v>20210531</v>
      </c>
      <c r="B321" s="43">
        <v>202105</v>
      </c>
      <c r="C321" s="4">
        <v>44347</v>
      </c>
      <c r="D321" s="1">
        <v>279.95841899999999</v>
      </c>
      <c r="E321" s="1">
        <v>393</v>
      </c>
      <c r="F321" s="1">
        <v>422.29</v>
      </c>
      <c r="G321" s="1">
        <v>58.85</v>
      </c>
      <c r="H321" s="110">
        <v>-2.65</v>
      </c>
      <c r="I321" s="110">
        <v>-2.65</v>
      </c>
      <c r="J321" s="125">
        <f t="shared" si="258"/>
        <v>56.2</v>
      </c>
      <c r="K321" s="125">
        <f t="shared" si="259"/>
        <v>-2.7825000000000002</v>
      </c>
      <c r="L321" s="125">
        <f t="shared" si="260"/>
        <v>56.067500000000003</v>
      </c>
      <c r="M321" s="125">
        <f t="shared" si="262"/>
        <v>368.38042049934296</v>
      </c>
      <c r="N321" s="125"/>
      <c r="O321" s="125"/>
      <c r="P321" s="125"/>
      <c r="Q321" s="125"/>
      <c r="R321" s="125"/>
      <c r="S321" s="125"/>
      <c r="T321" s="125">
        <f t="shared" si="263"/>
        <v>369.25098554533508</v>
      </c>
      <c r="U321" s="1">
        <v>342.84950700000002</v>
      </c>
      <c r="V321" s="1">
        <v>633.34766000000002</v>
      </c>
      <c r="W321" s="125">
        <f t="shared" si="261"/>
        <v>377.17388577897503</v>
      </c>
      <c r="X321" s="1">
        <v>288.43976078399999</v>
      </c>
      <c r="Y321" s="1">
        <v>294.59908799999999</v>
      </c>
      <c r="Z321" s="125">
        <f t="shared" si="264"/>
        <v>386.66228646517737</v>
      </c>
      <c r="AA321" s="214">
        <v>67.62</v>
      </c>
      <c r="AB321" s="1">
        <f t="shared" si="256"/>
        <v>513.91200000000003</v>
      </c>
      <c r="AC321" s="1">
        <f t="shared" si="257"/>
        <v>491.79599999999994</v>
      </c>
      <c r="AD321" s="125">
        <f t="shared" si="234"/>
        <v>413.56110381077531</v>
      </c>
      <c r="AE321" s="326">
        <v>408</v>
      </c>
      <c r="AF321" s="326">
        <v>368</v>
      </c>
      <c r="AG321" s="326">
        <v>426</v>
      </c>
    </row>
    <row r="322" spans="1:33">
      <c r="A322" s="43">
        <v>20210528</v>
      </c>
      <c r="B322" s="43">
        <v>202105</v>
      </c>
      <c r="C322" s="4">
        <v>44344</v>
      </c>
      <c r="D322" s="1">
        <v>279.95841899999999</v>
      </c>
      <c r="E322" s="1">
        <v>393</v>
      </c>
      <c r="F322" s="1">
        <v>422.29</v>
      </c>
      <c r="G322" s="1">
        <v>58.85</v>
      </c>
      <c r="H322" s="110">
        <v>-2.65</v>
      </c>
      <c r="I322" s="110">
        <v>-2.65</v>
      </c>
      <c r="J322" s="125">
        <f t="shared" si="258"/>
        <v>56.2</v>
      </c>
      <c r="K322" s="125">
        <f t="shared" si="259"/>
        <v>-2.7825000000000002</v>
      </c>
      <c r="L322" s="125">
        <f t="shared" si="260"/>
        <v>56.067500000000003</v>
      </c>
      <c r="M322" s="125">
        <f t="shared" si="262"/>
        <v>368.38042049934296</v>
      </c>
      <c r="N322" s="125"/>
      <c r="O322" s="125"/>
      <c r="P322" s="125"/>
      <c r="Q322" s="125"/>
      <c r="R322" s="125"/>
      <c r="S322" s="125"/>
      <c r="T322" s="125">
        <f t="shared" si="263"/>
        <v>369.25098554533508</v>
      </c>
      <c r="U322" s="1">
        <v>349.00192600000003</v>
      </c>
      <c r="V322" s="1">
        <v>633.34766000000002</v>
      </c>
      <c r="W322" s="125">
        <f t="shared" si="261"/>
        <v>377.17388577897503</v>
      </c>
      <c r="X322" s="1">
        <v>288.43976078399999</v>
      </c>
      <c r="Y322" s="1">
        <v>294.59908799999999</v>
      </c>
      <c r="Z322" s="125">
        <f t="shared" si="264"/>
        <v>386.66228646517737</v>
      </c>
      <c r="AA322" s="214">
        <v>66.319999999999993</v>
      </c>
      <c r="AB322" s="1">
        <f t="shared" si="256"/>
        <v>504.03199999999993</v>
      </c>
      <c r="AC322" s="1">
        <f t="shared" si="257"/>
        <v>499.24399999999997</v>
      </c>
      <c r="AD322" s="125">
        <f t="shared" si="234"/>
        <v>413.56110381077531</v>
      </c>
      <c r="AE322" s="326">
        <v>408</v>
      </c>
      <c r="AF322" s="326">
        <v>368</v>
      </c>
      <c r="AG322" s="326">
        <v>426</v>
      </c>
    </row>
    <row r="323" spans="1:33">
      <c r="A323" s="43">
        <v>20210527</v>
      </c>
      <c r="B323" s="43">
        <v>202105</v>
      </c>
      <c r="C323" s="4">
        <v>44343</v>
      </c>
      <c r="D323" s="138">
        <v>279.95841899999999</v>
      </c>
      <c r="E323" s="1">
        <v>389</v>
      </c>
      <c r="F323" s="1">
        <v>419.29</v>
      </c>
      <c r="G323" s="1">
        <v>59</v>
      </c>
      <c r="H323" s="110">
        <v>-2.65</v>
      </c>
      <c r="I323" s="110">
        <v>-2.65</v>
      </c>
      <c r="J323" s="125">
        <f t="shared" si="258"/>
        <v>56.35</v>
      </c>
      <c r="K323" s="125">
        <f t="shared" si="259"/>
        <v>-2.7825000000000002</v>
      </c>
      <c r="L323" s="125">
        <f t="shared" si="260"/>
        <v>56.217500000000001</v>
      </c>
      <c r="M323" s="125">
        <f t="shared" si="262"/>
        <v>369.36596583442838</v>
      </c>
      <c r="N323" s="125"/>
      <c r="O323" s="125"/>
      <c r="P323" s="125"/>
      <c r="Q323" s="125"/>
      <c r="R323" s="125"/>
      <c r="S323" s="125"/>
      <c r="T323" s="125">
        <f t="shared" si="263"/>
        <v>370.2365308804205</v>
      </c>
      <c r="U323" s="1">
        <v>342.84950700000002</v>
      </c>
      <c r="V323" s="1">
        <v>633.34766000000002</v>
      </c>
      <c r="W323" s="125">
        <f t="shared" si="261"/>
        <v>378.12986475400788</v>
      </c>
      <c r="X323" s="1">
        <v>288.43976078399999</v>
      </c>
      <c r="Y323" s="1">
        <v>294.59908799999999</v>
      </c>
      <c r="Z323" s="125">
        <f t="shared" si="264"/>
        <v>387.64783180026279</v>
      </c>
      <c r="AA323" s="214">
        <v>66.849999999999994</v>
      </c>
      <c r="AB323" s="1">
        <f t="shared" si="256"/>
        <v>508.05999999999995</v>
      </c>
      <c r="AC323" s="1">
        <f t="shared" si="257"/>
        <v>490.12399999999991</v>
      </c>
      <c r="AD323" s="125">
        <f t="shared" si="234"/>
        <v>414.66491458607101</v>
      </c>
      <c r="AE323" s="326">
        <v>405</v>
      </c>
      <c r="AF323" s="326">
        <v>364</v>
      </c>
      <c r="AG323" s="326">
        <v>423</v>
      </c>
    </row>
    <row r="324" spans="1:33">
      <c r="A324" s="43">
        <v>20210526</v>
      </c>
      <c r="B324" s="43">
        <v>202105</v>
      </c>
      <c r="C324" s="4">
        <v>44342</v>
      </c>
      <c r="D324" s="1">
        <v>276.97224599999998</v>
      </c>
      <c r="E324" s="1">
        <v>390</v>
      </c>
      <c r="F324" s="1">
        <v>414.29</v>
      </c>
      <c r="G324" s="1">
        <v>58.25</v>
      </c>
      <c r="H324" s="110">
        <v>-2.65</v>
      </c>
      <c r="I324" s="110">
        <v>-2.65</v>
      </c>
      <c r="J324" s="125">
        <f t="shared" si="258"/>
        <v>55.6</v>
      </c>
      <c r="K324" s="125">
        <f t="shared" si="259"/>
        <v>-2.7825000000000002</v>
      </c>
      <c r="L324" s="125">
        <f t="shared" si="260"/>
        <v>55.467500000000001</v>
      </c>
      <c r="M324" s="125">
        <f t="shared" si="262"/>
        <v>364.43823915900128</v>
      </c>
      <c r="N324" s="125"/>
      <c r="O324" s="125"/>
      <c r="P324" s="125"/>
      <c r="Q324" s="125"/>
      <c r="R324" s="125"/>
      <c r="S324" s="125"/>
      <c r="T324" s="125">
        <f t="shared" si="263"/>
        <v>365.30880420499341</v>
      </c>
      <c r="U324" s="1">
        <v>349.00192600000003</v>
      </c>
      <c r="V324" s="1">
        <v>633.34766000000002</v>
      </c>
      <c r="W324" s="125">
        <f t="shared" si="261"/>
        <v>373.34996987884358</v>
      </c>
      <c r="X324" s="1">
        <v>285.52525593600001</v>
      </c>
      <c r="Y324" s="1">
        <v>294.59908799999999</v>
      </c>
      <c r="Z324" s="125">
        <f t="shared" si="264"/>
        <v>382.72010512483575</v>
      </c>
      <c r="AA324" s="214">
        <v>66.209999999999994</v>
      </c>
      <c r="AB324" s="1">
        <f t="shared" si="256"/>
        <v>503.19599999999991</v>
      </c>
      <c r="AC324" s="1">
        <f t="shared" si="257"/>
        <v>490.57999999999993</v>
      </c>
      <c r="AD324" s="125">
        <f t="shared" si="234"/>
        <v>409.14586070959268</v>
      </c>
      <c r="AE324" s="326">
        <v>400</v>
      </c>
      <c r="AF324" s="326">
        <v>365</v>
      </c>
      <c r="AG324" s="326">
        <v>421</v>
      </c>
    </row>
    <row r="325" spans="1:33">
      <c r="A325" s="43">
        <v>20210525</v>
      </c>
      <c r="B325" s="43">
        <v>202105</v>
      </c>
      <c r="C325" s="4">
        <v>44341</v>
      </c>
      <c r="D325" s="1">
        <v>276.97224599999998</v>
      </c>
      <c r="E325" s="1">
        <v>387</v>
      </c>
      <c r="F325" s="1">
        <v>417.29</v>
      </c>
      <c r="G325" s="1">
        <v>57.55</v>
      </c>
      <c r="H325" s="110">
        <v>-2.65</v>
      </c>
      <c r="I325" s="110">
        <v>-2.65</v>
      </c>
      <c r="J325" s="125">
        <f t="shared" si="258"/>
        <v>54.9</v>
      </c>
      <c r="K325" s="125">
        <f t="shared" si="259"/>
        <v>-2.7825000000000002</v>
      </c>
      <c r="L325" s="125">
        <f t="shared" si="260"/>
        <v>54.767499999999998</v>
      </c>
      <c r="M325" s="125">
        <f t="shared" si="262"/>
        <v>359.83902759526933</v>
      </c>
      <c r="N325" s="125"/>
      <c r="O325" s="125"/>
      <c r="P325" s="125"/>
      <c r="Q325" s="125"/>
      <c r="R325" s="125"/>
      <c r="S325" s="125"/>
      <c r="T325" s="125">
        <f t="shared" si="263"/>
        <v>360.70959264126145</v>
      </c>
      <c r="U325" s="1">
        <v>342.84950700000002</v>
      </c>
      <c r="V325" s="1">
        <v>633.34766000000002</v>
      </c>
      <c r="W325" s="125">
        <f t="shared" si="261"/>
        <v>368.88873466202358</v>
      </c>
      <c r="X325" s="1">
        <v>285.52525593600001</v>
      </c>
      <c r="Y325" s="1">
        <v>294.59908799999999</v>
      </c>
      <c r="Z325" s="125">
        <f t="shared" si="264"/>
        <v>378.1208935611038</v>
      </c>
      <c r="AA325" s="214">
        <v>66.069999999999993</v>
      </c>
      <c r="AB325" s="1">
        <f t="shared" si="256"/>
        <v>502.13199999999995</v>
      </c>
      <c r="AC325" s="1">
        <f t="shared" si="257"/>
        <v>483.20799999999997</v>
      </c>
      <c r="AD325" s="125">
        <f t="shared" si="234"/>
        <v>403.99474375821285</v>
      </c>
      <c r="AE325" s="326">
        <v>403</v>
      </c>
      <c r="AF325" s="326">
        <v>362</v>
      </c>
      <c r="AG325" s="326">
        <v>420</v>
      </c>
    </row>
    <row r="326" spans="1:33">
      <c r="A326" s="43">
        <v>20210524</v>
      </c>
      <c r="B326" s="43">
        <v>202105</v>
      </c>
      <c r="C326" s="4">
        <v>44340</v>
      </c>
      <c r="D326" s="1">
        <v>276.97224599999998</v>
      </c>
      <c r="E326" s="1">
        <v>385</v>
      </c>
      <c r="F326" s="1">
        <v>414.29</v>
      </c>
      <c r="G326" s="1">
        <v>57.1</v>
      </c>
      <c r="H326" s="110">
        <v>-2.65</v>
      </c>
      <c r="I326" s="110">
        <v>-2.65</v>
      </c>
      <c r="J326" s="125">
        <f t="shared" si="258"/>
        <v>54.45</v>
      </c>
      <c r="K326" s="125">
        <f t="shared" si="259"/>
        <v>-2.7825000000000002</v>
      </c>
      <c r="L326" s="125">
        <f t="shared" si="260"/>
        <v>54.317500000000003</v>
      </c>
      <c r="M326" s="125">
        <f t="shared" si="262"/>
        <v>356.88239159001313</v>
      </c>
      <c r="N326" s="125"/>
      <c r="O326" s="125"/>
      <c r="P326" s="125"/>
      <c r="Q326" s="125"/>
      <c r="R326" s="125"/>
      <c r="S326" s="125"/>
      <c r="T326" s="125">
        <f t="shared" si="263"/>
        <v>357.75295663600525</v>
      </c>
      <c r="U326" s="1">
        <v>359.647288</v>
      </c>
      <c r="V326" s="1">
        <v>633.34766000000002</v>
      </c>
      <c r="W326" s="125">
        <f t="shared" si="261"/>
        <v>366.02079773692509</v>
      </c>
      <c r="X326" s="1">
        <v>285.52525593600001</v>
      </c>
      <c r="Y326" s="1">
        <v>294.59908799999999</v>
      </c>
      <c r="Z326" s="125">
        <f t="shared" si="264"/>
        <v>375.16425755584754</v>
      </c>
      <c r="AA326" s="214">
        <v>66.05</v>
      </c>
      <c r="AB326" s="1">
        <f t="shared" si="256"/>
        <v>501.97999999999996</v>
      </c>
      <c r="AC326" s="1">
        <f t="shared" si="257"/>
        <v>485.33599999999996</v>
      </c>
      <c r="AD326" s="125">
        <f t="shared" si="234"/>
        <v>400.68331143232592</v>
      </c>
      <c r="AE326" s="326">
        <v>400</v>
      </c>
      <c r="AF326" s="326">
        <v>360</v>
      </c>
      <c r="AG326" s="326">
        <v>416</v>
      </c>
    </row>
    <row r="327" spans="1:33">
      <c r="A327" s="43">
        <v>20210521</v>
      </c>
      <c r="B327" s="43">
        <v>202105</v>
      </c>
      <c r="C327" s="4">
        <v>44337</v>
      </c>
      <c r="D327" s="1">
        <v>276.97224599999998</v>
      </c>
      <c r="E327" s="1">
        <v>380</v>
      </c>
      <c r="F327" s="1">
        <v>411.29</v>
      </c>
      <c r="G327" s="1">
        <v>55.3</v>
      </c>
      <c r="H327" s="110">
        <v>-2.65</v>
      </c>
      <c r="I327" s="110">
        <v>-2.65</v>
      </c>
      <c r="J327" s="125">
        <f t="shared" si="258"/>
        <v>52.65</v>
      </c>
      <c r="K327" s="125">
        <f t="shared" si="259"/>
        <v>-2.7825000000000002</v>
      </c>
      <c r="L327" s="125">
        <f t="shared" si="260"/>
        <v>52.517499999999998</v>
      </c>
      <c r="M327" s="125">
        <f t="shared" si="262"/>
        <v>345.05584756898816</v>
      </c>
      <c r="N327" s="125"/>
      <c r="O327" s="125"/>
      <c r="P327" s="125"/>
      <c r="Q327" s="125"/>
      <c r="R327" s="125"/>
      <c r="S327" s="125"/>
      <c r="T327" s="125">
        <f t="shared" si="263"/>
        <v>345.92641261498028</v>
      </c>
      <c r="U327" s="1">
        <v>342.84950700000002</v>
      </c>
      <c r="V327" s="1">
        <v>633.34766000000002</v>
      </c>
      <c r="W327" s="125">
        <f t="shared" si="261"/>
        <v>354.54905003653084</v>
      </c>
      <c r="X327" s="1">
        <v>285.52525593600001</v>
      </c>
      <c r="Y327" s="1">
        <v>294.59908799999999</v>
      </c>
      <c r="Z327" s="125">
        <f t="shared" si="264"/>
        <v>363.33771353482257</v>
      </c>
      <c r="AA327" s="214">
        <v>63.58</v>
      </c>
      <c r="AB327" s="1">
        <f t="shared" si="256"/>
        <v>483.20799999999997</v>
      </c>
      <c r="AC327" s="1">
        <f t="shared" si="257"/>
        <v>478.34399999999994</v>
      </c>
      <c r="AD327" s="125">
        <f t="shared" si="234"/>
        <v>387.43758212877793</v>
      </c>
      <c r="AE327" s="326">
        <v>397</v>
      </c>
      <c r="AF327" s="326">
        <v>355</v>
      </c>
      <c r="AG327" s="326">
        <v>409</v>
      </c>
    </row>
    <row r="328" spans="1:33">
      <c r="A328" s="43">
        <v>20210520</v>
      </c>
      <c r="B328" s="43">
        <v>202105</v>
      </c>
      <c r="C328" s="4">
        <v>44336</v>
      </c>
      <c r="D328" s="138">
        <v>276.97224599999998</v>
      </c>
      <c r="E328" s="1">
        <v>379</v>
      </c>
      <c r="F328" s="1">
        <v>409.29</v>
      </c>
      <c r="G328" s="1">
        <v>54.45</v>
      </c>
      <c r="H328" s="110">
        <v>-2.65</v>
      </c>
      <c r="I328" s="110">
        <v>-2.65</v>
      </c>
      <c r="J328" s="125">
        <f t="shared" si="258"/>
        <v>51.800000000000004</v>
      </c>
      <c r="K328" s="125">
        <f t="shared" si="259"/>
        <v>-2.7825000000000002</v>
      </c>
      <c r="L328" s="125">
        <f t="shared" si="260"/>
        <v>51.667500000000004</v>
      </c>
      <c r="M328" s="125">
        <f t="shared" si="262"/>
        <v>339.47109067017084</v>
      </c>
      <c r="N328" s="125"/>
      <c r="O328" s="125"/>
      <c r="P328" s="125"/>
      <c r="Q328" s="125"/>
      <c r="R328" s="125"/>
      <c r="S328" s="125"/>
      <c r="T328" s="125">
        <f t="shared" si="263"/>
        <v>340.34165571616296</v>
      </c>
      <c r="U328" s="1">
        <v>359.647288</v>
      </c>
      <c r="V328" s="1">
        <v>633.34766000000002</v>
      </c>
      <c r="W328" s="125">
        <f t="shared" si="261"/>
        <v>349.13183584467805</v>
      </c>
      <c r="X328" s="1">
        <v>285.52525593600001</v>
      </c>
      <c r="Y328" s="1">
        <v>294.59908799999999</v>
      </c>
      <c r="Z328" s="125">
        <f t="shared" si="264"/>
        <v>357.75295663600525</v>
      </c>
      <c r="AA328" s="214">
        <v>61.94</v>
      </c>
      <c r="AB328" s="1">
        <f t="shared" si="256"/>
        <v>470.74399999999997</v>
      </c>
      <c r="AC328" s="1">
        <f t="shared" si="257"/>
        <v>470.51599999999996</v>
      </c>
      <c r="AD328" s="125">
        <f t="shared" si="234"/>
        <v>381.18265440210257</v>
      </c>
      <c r="AE328" s="326">
        <v>395</v>
      </c>
      <c r="AF328" s="326">
        <v>354</v>
      </c>
      <c r="AG328" s="326">
        <v>410</v>
      </c>
    </row>
    <row r="329" spans="1:33">
      <c r="A329" s="43">
        <v>20210519</v>
      </c>
      <c r="B329" s="43">
        <v>202105</v>
      </c>
      <c r="C329" s="4">
        <v>44335</v>
      </c>
      <c r="D329" s="1">
        <v>273.11249299999997</v>
      </c>
      <c r="E329" s="1">
        <v>382</v>
      </c>
      <c r="F329" s="1">
        <v>410.29</v>
      </c>
      <c r="G329" s="1">
        <v>55.7</v>
      </c>
      <c r="H329" s="110">
        <v>-2.65</v>
      </c>
      <c r="I329" s="110">
        <v>-2.65</v>
      </c>
      <c r="J329" s="125">
        <f t="shared" si="258"/>
        <v>53.050000000000004</v>
      </c>
      <c r="K329" s="125">
        <f t="shared" si="259"/>
        <v>-2.7825000000000002</v>
      </c>
      <c r="L329" s="125">
        <f t="shared" si="260"/>
        <v>52.917500000000004</v>
      </c>
      <c r="M329" s="125">
        <f t="shared" si="262"/>
        <v>347.68396846254927</v>
      </c>
      <c r="N329" s="125"/>
      <c r="O329" s="125"/>
      <c r="P329" s="125"/>
      <c r="Q329" s="125"/>
      <c r="R329" s="125"/>
      <c r="S329" s="125"/>
      <c r="T329" s="125">
        <f t="shared" si="263"/>
        <v>348.5545335085414</v>
      </c>
      <c r="U329" s="1">
        <v>342.84950700000002</v>
      </c>
      <c r="V329" s="1">
        <v>633.34766000000002</v>
      </c>
      <c r="W329" s="125">
        <f t="shared" si="261"/>
        <v>357.09832730328515</v>
      </c>
      <c r="X329" s="1">
        <v>281.75813700800001</v>
      </c>
      <c r="Y329" s="1">
        <v>294.59908799999999</v>
      </c>
      <c r="Z329" s="125">
        <f t="shared" si="264"/>
        <v>365.96583442838369</v>
      </c>
      <c r="AA329" s="214">
        <v>63.35</v>
      </c>
      <c r="AB329" s="1">
        <f t="shared" si="256"/>
        <v>481.46</v>
      </c>
      <c r="AC329" s="1">
        <f t="shared" si="257"/>
        <v>472.26400000000001</v>
      </c>
      <c r="AD329" s="125">
        <f t="shared" ref="AD329:AD392" si="265">T329*1.12</f>
        <v>390.38107752956643</v>
      </c>
      <c r="AE329" s="326">
        <v>396</v>
      </c>
      <c r="AF329" s="326">
        <v>357</v>
      </c>
      <c r="AG329" s="326">
        <v>412</v>
      </c>
    </row>
    <row r="330" spans="1:33">
      <c r="A330" s="43">
        <v>20210518</v>
      </c>
      <c r="B330" s="43">
        <v>202105</v>
      </c>
      <c r="C330" s="4">
        <v>44334</v>
      </c>
      <c r="D330" s="1">
        <v>273.11249299999997</v>
      </c>
      <c r="E330" s="1">
        <v>390</v>
      </c>
      <c r="F330" s="1">
        <v>424.29</v>
      </c>
      <c r="G330" s="1">
        <v>56.95</v>
      </c>
      <c r="H330" s="110">
        <v>-2.65</v>
      </c>
      <c r="I330" s="110">
        <v>-2.65</v>
      </c>
      <c r="J330" s="125">
        <f t="shared" ref="J330:J418" si="266">+G330+H330</f>
        <v>54.300000000000004</v>
      </c>
      <c r="K330" s="125">
        <f t="shared" ref="K330:K418" si="267">+H330*1.05</f>
        <v>-2.7825000000000002</v>
      </c>
      <c r="L330" s="125">
        <f t="shared" ref="L330:L418" si="268">+G330+K330</f>
        <v>54.167500000000004</v>
      </c>
      <c r="M330" s="125">
        <f t="shared" si="262"/>
        <v>355.89684625492777</v>
      </c>
      <c r="N330" s="125"/>
      <c r="O330" s="125"/>
      <c r="P330" s="125"/>
      <c r="Q330" s="125"/>
      <c r="R330" s="125"/>
      <c r="S330" s="125"/>
      <c r="T330" s="125">
        <f t="shared" si="263"/>
        <v>356.76741130091983</v>
      </c>
      <c r="U330" s="1">
        <v>359.647288</v>
      </c>
      <c r="V330" s="1">
        <v>633.34766000000002</v>
      </c>
      <c r="W330" s="125">
        <f t="shared" ref="W330:W583" si="269">+T330*0.97+V330*0.03</f>
        <v>365.06481876189224</v>
      </c>
      <c r="X330" s="1">
        <v>281.75813700800001</v>
      </c>
      <c r="Y330" s="1">
        <v>294.59908799999999</v>
      </c>
      <c r="Z330" s="125">
        <f t="shared" si="264"/>
        <v>374.17871222076218</v>
      </c>
      <c r="AA330" s="214">
        <v>65.489999999999995</v>
      </c>
      <c r="AB330" s="1">
        <f t="shared" si="256"/>
        <v>497.72399999999993</v>
      </c>
      <c r="AC330" s="1">
        <f t="shared" si="257"/>
        <v>466.86799999999999</v>
      </c>
      <c r="AD330" s="125">
        <f t="shared" si="265"/>
        <v>399.57950065703022</v>
      </c>
      <c r="AE330" s="326">
        <v>410</v>
      </c>
      <c r="AF330" s="326">
        <v>365</v>
      </c>
      <c r="AG330" s="326">
        <v>418</v>
      </c>
    </row>
    <row r="331" spans="1:33">
      <c r="A331" s="43">
        <v>20200517</v>
      </c>
      <c r="B331" s="43">
        <v>202105</v>
      </c>
      <c r="C331" s="4">
        <v>44333</v>
      </c>
      <c r="D331" s="1">
        <v>273.11249299999997</v>
      </c>
      <c r="E331" s="1">
        <v>393</v>
      </c>
      <c r="F331" s="1">
        <v>426.29</v>
      </c>
      <c r="G331" s="1">
        <v>57.65</v>
      </c>
      <c r="H331" s="110">
        <v>-2.65</v>
      </c>
      <c r="I331" s="110">
        <v>-2.65</v>
      </c>
      <c r="J331" s="125">
        <f t="shared" si="266"/>
        <v>55</v>
      </c>
      <c r="K331" s="125">
        <f t="shared" si="267"/>
        <v>-2.7825000000000002</v>
      </c>
      <c r="L331" s="125">
        <f t="shared" si="268"/>
        <v>54.8675</v>
      </c>
      <c r="M331" s="125">
        <f t="shared" si="262"/>
        <v>360.49605781865966</v>
      </c>
      <c r="N331" s="125"/>
      <c r="O331" s="125"/>
      <c r="P331" s="125"/>
      <c r="Q331" s="125"/>
      <c r="R331" s="125"/>
      <c r="S331" s="125"/>
      <c r="T331" s="125">
        <f t="shared" si="263"/>
        <v>361.36662286465173</v>
      </c>
      <c r="U331" s="1">
        <v>357.53763499999997</v>
      </c>
      <c r="V331" s="1">
        <v>633.34766000000002</v>
      </c>
      <c r="W331" s="125">
        <f t="shared" si="269"/>
        <v>369.52605397871218</v>
      </c>
      <c r="X331" s="1">
        <v>281.75813700800001</v>
      </c>
      <c r="Y331" s="1">
        <v>294.59908799999999</v>
      </c>
      <c r="Z331" s="125">
        <f t="shared" si="264"/>
        <v>378.77792378449408</v>
      </c>
      <c r="AA331" s="214">
        <v>66.27</v>
      </c>
      <c r="AB331" s="1">
        <f t="shared" si="256"/>
        <v>503.65199999999993</v>
      </c>
      <c r="AC331" s="1">
        <f t="shared" si="257"/>
        <v>466.26</v>
      </c>
      <c r="AD331" s="125">
        <f t="shared" si="265"/>
        <v>404.73061760841</v>
      </c>
      <c r="AE331" s="326">
        <v>412</v>
      </c>
      <c r="AF331" s="326">
        <v>368</v>
      </c>
      <c r="AG331" s="326">
        <v>420</v>
      </c>
    </row>
    <row r="332" spans="1:33">
      <c r="A332" s="43">
        <v>20200514</v>
      </c>
      <c r="B332" s="43">
        <v>202105</v>
      </c>
      <c r="C332" s="4">
        <v>44330</v>
      </c>
      <c r="D332" s="1">
        <v>273.11249299999997</v>
      </c>
      <c r="E332" s="1">
        <v>393</v>
      </c>
      <c r="F332" s="1">
        <v>425.29</v>
      </c>
      <c r="G332" s="1">
        <v>57.85</v>
      </c>
      <c r="H332" s="110">
        <v>-2.65</v>
      </c>
      <c r="I332" s="110">
        <v>-2.65</v>
      </c>
      <c r="J332" s="125">
        <f t="shared" si="266"/>
        <v>55.2</v>
      </c>
      <c r="K332" s="125">
        <f t="shared" si="267"/>
        <v>-2.7825000000000002</v>
      </c>
      <c r="L332" s="125">
        <f t="shared" si="268"/>
        <v>55.067500000000003</v>
      </c>
      <c r="M332" s="125">
        <f t="shared" si="262"/>
        <v>361.81011826544022</v>
      </c>
      <c r="N332" s="125"/>
      <c r="O332" s="125"/>
      <c r="P332" s="125"/>
      <c r="Q332" s="125"/>
      <c r="R332" s="125"/>
      <c r="S332" s="125"/>
      <c r="T332" s="125">
        <f t="shared" si="263"/>
        <v>362.68068331143235</v>
      </c>
      <c r="U332" s="1">
        <v>359.647288</v>
      </c>
      <c r="V332" s="1">
        <v>633.34766000000002</v>
      </c>
      <c r="W332" s="125">
        <f t="shared" si="269"/>
        <v>370.80069261208939</v>
      </c>
      <c r="X332" s="1">
        <v>281.75813700800001</v>
      </c>
      <c r="Y332" s="1">
        <v>294.59908799999999</v>
      </c>
      <c r="Z332" s="125">
        <f t="shared" si="264"/>
        <v>380.09198423127464</v>
      </c>
      <c r="AA332" s="214">
        <v>65.37</v>
      </c>
      <c r="AB332" s="1">
        <f t="shared" si="256"/>
        <v>496.81200000000001</v>
      </c>
      <c r="AC332" s="1">
        <f t="shared" si="257"/>
        <v>474.54399999999998</v>
      </c>
      <c r="AD332" s="125">
        <f t="shared" si="265"/>
        <v>406.20236530880425</v>
      </c>
      <c r="AE332" s="326">
        <v>411</v>
      </c>
      <c r="AF332" s="326">
        <v>368</v>
      </c>
      <c r="AG332" s="326">
        <v>414</v>
      </c>
    </row>
    <row r="333" spans="1:33">
      <c r="A333" s="43">
        <v>20200513</v>
      </c>
      <c r="B333" s="43">
        <v>202105</v>
      </c>
      <c r="C333" s="4">
        <v>44329</v>
      </c>
      <c r="D333" s="1">
        <v>273.11249299999997</v>
      </c>
      <c r="E333" s="1">
        <v>391</v>
      </c>
      <c r="F333" s="1">
        <v>423.29</v>
      </c>
      <c r="G333" s="1">
        <v>56.35</v>
      </c>
      <c r="H333" s="110">
        <v>-2.65</v>
      </c>
      <c r="I333" s="110">
        <v>-2.65</v>
      </c>
      <c r="J333" s="125">
        <f t="shared" si="266"/>
        <v>53.7</v>
      </c>
      <c r="K333" s="125">
        <f t="shared" si="267"/>
        <v>-2.7825000000000002</v>
      </c>
      <c r="L333" s="125">
        <f t="shared" si="268"/>
        <v>53.567500000000003</v>
      </c>
      <c r="M333" s="125">
        <f t="shared" si="262"/>
        <v>351.95466491458609</v>
      </c>
      <c r="N333" s="125"/>
      <c r="O333" s="125"/>
      <c r="P333" s="125"/>
      <c r="Q333" s="125"/>
      <c r="R333" s="125"/>
      <c r="S333" s="125"/>
      <c r="T333" s="125">
        <f t="shared" si="263"/>
        <v>352.82522996057821</v>
      </c>
      <c r="U333" s="1">
        <v>357.53763499999997</v>
      </c>
      <c r="V333" s="1">
        <v>633.34766000000002</v>
      </c>
      <c r="W333" s="125">
        <f t="shared" si="269"/>
        <v>361.24090286176084</v>
      </c>
      <c r="X333" s="1">
        <v>281.75813700800001</v>
      </c>
      <c r="Y333" s="1">
        <v>294.59908799999999</v>
      </c>
      <c r="Z333" s="125">
        <f t="shared" si="264"/>
        <v>370.2365308804205</v>
      </c>
      <c r="AA333" s="214">
        <v>63.82</v>
      </c>
      <c r="AB333" s="1">
        <f t="shared" si="256"/>
        <v>485.03199999999998</v>
      </c>
      <c r="AC333" s="1">
        <f t="shared" si="257"/>
        <v>481.68799999999999</v>
      </c>
      <c r="AD333" s="125">
        <f t="shared" si="265"/>
        <v>395.16425755584766</v>
      </c>
      <c r="AE333" s="326">
        <v>409</v>
      </c>
      <c r="AF333" s="326">
        <v>366</v>
      </c>
      <c r="AG333" s="326">
        <v>421</v>
      </c>
    </row>
    <row r="334" spans="1:33">
      <c r="A334" s="43">
        <v>20200512</v>
      </c>
      <c r="B334" s="43">
        <v>202105</v>
      </c>
      <c r="C334" s="4">
        <v>44328</v>
      </c>
      <c r="D334" s="138">
        <v>273.11249299999997</v>
      </c>
      <c r="E334" s="1">
        <v>400</v>
      </c>
      <c r="F334" s="1">
        <v>432.29</v>
      </c>
      <c r="G334" s="1">
        <v>59.35</v>
      </c>
      <c r="H334" s="110">
        <v>-2.65</v>
      </c>
      <c r="I334" s="110">
        <v>-2.65</v>
      </c>
      <c r="J334" s="125">
        <f t="shared" si="266"/>
        <v>56.7</v>
      </c>
      <c r="K334" s="125">
        <f t="shared" si="267"/>
        <v>-2.7825000000000002</v>
      </c>
      <c r="L334" s="125">
        <f t="shared" si="268"/>
        <v>56.567500000000003</v>
      </c>
      <c r="M334" s="125">
        <f t="shared" si="262"/>
        <v>371.66557161629436</v>
      </c>
      <c r="N334" s="125"/>
      <c r="O334" s="125"/>
      <c r="P334" s="125"/>
      <c r="Q334" s="125"/>
      <c r="R334" s="125"/>
      <c r="S334" s="125"/>
      <c r="T334" s="125">
        <f t="shared" si="263"/>
        <v>372.53613666228648</v>
      </c>
      <c r="U334" s="1">
        <v>359.647288</v>
      </c>
      <c r="V334" s="1">
        <v>633.34766000000002</v>
      </c>
      <c r="W334" s="125">
        <f t="shared" si="269"/>
        <v>380.36048236241788</v>
      </c>
      <c r="X334" s="1">
        <v>281.75813700800001</v>
      </c>
      <c r="Y334" s="1">
        <v>294.59908799999999</v>
      </c>
      <c r="Z334" s="125">
        <f t="shared" si="264"/>
        <v>389.94743758212877</v>
      </c>
      <c r="AA334" s="214">
        <v>66.08</v>
      </c>
      <c r="AB334" s="1">
        <f t="shared" si="256"/>
        <v>502.20799999999997</v>
      </c>
      <c r="AC334" s="1">
        <f t="shared" si="257"/>
        <v>481.15600000000001</v>
      </c>
      <c r="AD334" s="125">
        <f t="shared" si="265"/>
        <v>417.24047306176089</v>
      </c>
      <c r="AE334" s="326">
        <v>418</v>
      </c>
      <c r="AF334" s="326">
        <v>375</v>
      </c>
      <c r="AG334" s="326">
        <v>429</v>
      </c>
    </row>
    <row r="335" spans="1:33">
      <c r="A335" s="43">
        <v>20210511</v>
      </c>
      <c r="B335" s="43">
        <v>202105</v>
      </c>
      <c r="C335" s="4">
        <v>44327</v>
      </c>
      <c r="D335" s="1">
        <v>278.336097</v>
      </c>
      <c r="E335" s="1">
        <v>398</v>
      </c>
      <c r="F335" s="1">
        <v>424.29</v>
      </c>
      <c r="G335" s="1">
        <v>58.45</v>
      </c>
      <c r="H335" s="110">
        <v>-2.65</v>
      </c>
      <c r="I335" s="110">
        <v>-2.65</v>
      </c>
      <c r="J335" s="125">
        <f t="shared" si="266"/>
        <v>55.800000000000004</v>
      </c>
      <c r="K335" s="125">
        <f t="shared" si="267"/>
        <v>-2.7825000000000002</v>
      </c>
      <c r="L335" s="125">
        <f t="shared" si="268"/>
        <v>55.667500000000004</v>
      </c>
      <c r="M335" s="125">
        <f t="shared" si="262"/>
        <v>365.7522996057819</v>
      </c>
      <c r="N335" s="125"/>
      <c r="O335" s="125"/>
      <c r="P335" s="125"/>
      <c r="Q335" s="125"/>
      <c r="R335" s="125"/>
      <c r="S335" s="125"/>
      <c r="T335" s="125">
        <f t="shared" si="263"/>
        <v>366.62286465177397</v>
      </c>
      <c r="U335" s="1">
        <v>357.53763499999997</v>
      </c>
      <c r="V335" s="1">
        <v>633.34766000000002</v>
      </c>
      <c r="W335" s="125">
        <f t="shared" si="269"/>
        <v>374.62460851222073</v>
      </c>
      <c r="X335" s="1">
        <v>286.856374512</v>
      </c>
      <c r="Y335" s="1">
        <v>300.100596</v>
      </c>
      <c r="Z335" s="125">
        <f t="shared" si="264"/>
        <v>384.03416557161631</v>
      </c>
      <c r="AA335" s="214">
        <v>65.28</v>
      </c>
      <c r="AB335" s="1">
        <f t="shared" si="256"/>
        <v>496.12799999999999</v>
      </c>
      <c r="AC335" s="1">
        <f t="shared" si="257"/>
        <v>482.29599999999999</v>
      </c>
      <c r="AD335" s="125">
        <f t="shared" si="265"/>
        <v>410.61760840998687</v>
      </c>
      <c r="AE335" s="326">
        <v>410</v>
      </c>
      <c r="AF335" s="326">
        <v>373</v>
      </c>
      <c r="AG335" s="326">
        <v>424</v>
      </c>
    </row>
    <row r="336" spans="1:33">
      <c r="A336" s="43">
        <v>20210510</v>
      </c>
      <c r="B336" s="43">
        <v>202105</v>
      </c>
      <c r="C336" s="4">
        <v>44326</v>
      </c>
      <c r="D336" s="1">
        <v>278.336097</v>
      </c>
      <c r="E336" s="1">
        <v>397</v>
      </c>
      <c r="F336" s="1">
        <v>421.29</v>
      </c>
      <c r="G336" s="1">
        <v>59.9</v>
      </c>
      <c r="H336" s="110">
        <v>-2.65</v>
      </c>
      <c r="I336" s="110">
        <v>-2.65</v>
      </c>
      <c r="J336" s="125">
        <f t="shared" si="266"/>
        <v>57.25</v>
      </c>
      <c r="K336" s="125">
        <f t="shared" si="267"/>
        <v>-2.7825000000000002</v>
      </c>
      <c r="L336" s="125">
        <f t="shared" si="268"/>
        <v>57.1175</v>
      </c>
      <c r="M336" s="125">
        <f t="shared" si="262"/>
        <v>375.27923784494084</v>
      </c>
      <c r="N336" s="125"/>
      <c r="O336" s="125"/>
      <c r="P336" s="125"/>
      <c r="Q336" s="125"/>
      <c r="R336" s="125"/>
      <c r="S336" s="125"/>
      <c r="T336" s="125">
        <f t="shared" si="263"/>
        <v>376.14980289093296</v>
      </c>
      <c r="U336" s="1">
        <v>346.42444200000006</v>
      </c>
      <c r="V336" s="1">
        <v>679.987123</v>
      </c>
      <c r="W336" s="125">
        <f t="shared" si="269"/>
        <v>385.264922494205</v>
      </c>
      <c r="X336" s="1">
        <v>287.97572162400002</v>
      </c>
      <c r="Y336" s="1">
        <v>300.100596</v>
      </c>
      <c r="Z336" s="125">
        <f t="shared" si="264"/>
        <v>393.56110381077525</v>
      </c>
      <c r="AA336" s="214">
        <v>64.92</v>
      </c>
      <c r="AB336" s="1">
        <f t="shared" si="256"/>
        <v>493.392</v>
      </c>
      <c r="AC336" s="1">
        <f t="shared" si="257"/>
        <v>466.10799999999995</v>
      </c>
      <c r="AD336" s="125">
        <f t="shared" si="265"/>
        <v>421.28777923784497</v>
      </c>
      <c r="AE336" s="326">
        <v>407</v>
      </c>
      <c r="AF336" s="326">
        <v>372</v>
      </c>
      <c r="AG336" s="326">
        <v>425</v>
      </c>
    </row>
    <row r="337" spans="1:33">
      <c r="A337" s="43">
        <v>20210507</v>
      </c>
      <c r="B337" s="43">
        <v>202105</v>
      </c>
      <c r="C337" s="4">
        <v>44323</v>
      </c>
      <c r="D337" s="1">
        <v>278.336097</v>
      </c>
      <c r="E337" s="1">
        <v>400</v>
      </c>
      <c r="F337" s="1">
        <v>417.29</v>
      </c>
      <c r="G337" s="1">
        <v>58.8</v>
      </c>
      <c r="H337" s="110">
        <v>-2.65</v>
      </c>
      <c r="I337" s="110">
        <v>-2.65</v>
      </c>
      <c r="J337" s="125">
        <f t="shared" si="266"/>
        <v>56.15</v>
      </c>
      <c r="K337" s="125">
        <f t="shared" si="267"/>
        <v>-2.7825000000000002</v>
      </c>
      <c r="L337" s="125">
        <f t="shared" si="268"/>
        <v>56.017499999999998</v>
      </c>
      <c r="M337" s="125">
        <f t="shared" si="262"/>
        <v>368.05190538764782</v>
      </c>
      <c r="N337" s="125"/>
      <c r="O337" s="125"/>
      <c r="P337" s="125"/>
      <c r="Q337" s="125"/>
      <c r="R337" s="125"/>
      <c r="S337" s="125"/>
      <c r="T337" s="125">
        <f t="shared" si="263"/>
        <v>368.92247043363994</v>
      </c>
      <c r="U337" s="1">
        <v>357.53763499999997</v>
      </c>
      <c r="V337" s="1">
        <v>679.987123</v>
      </c>
      <c r="W337" s="125">
        <f t="shared" si="269"/>
        <v>378.25441001063075</v>
      </c>
      <c r="X337" s="1">
        <v>287.97572162400002</v>
      </c>
      <c r="Y337" s="1">
        <v>300.100596</v>
      </c>
      <c r="Z337" s="125">
        <f t="shared" si="264"/>
        <v>386.33377135348223</v>
      </c>
      <c r="AA337" s="214">
        <v>64.900000000000006</v>
      </c>
      <c r="AB337" s="1">
        <f t="shared" si="256"/>
        <v>493.24</v>
      </c>
      <c r="AC337" s="1">
        <f t="shared" si="257"/>
        <v>457.36799999999999</v>
      </c>
      <c r="AD337" s="125">
        <f t="shared" si="265"/>
        <v>413.19316688567676</v>
      </c>
      <c r="AE337" s="326">
        <v>403</v>
      </c>
      <c r="AF337" s="326">
        <v>375</v>
      </c>
      <c r="AG337" s="326">
        <v>424</v>
      </c>
    </row>
    <row r="338" spans="1:33">
      <c r="A338" s="43">
        <v>20210506</v>
      </c>
      <c r="B338" s="43">
        <v>202105</v>
      </c>
      <c r="C338" s="4">
        <v>44322</v>
      </c>
      <c r="D338" s="1">
        <v>278.336097</v>
      </c>
      <c r="E338" s="1">
        <v>397</v>
      </c>
      <c r="F338" s="1">
        <v>423.29</v>
      </c>
      <c r="G338" s="1">
        <v>58.5</v>
      </c>
      <c r="H338" s="110">
        <v>-2.65</v>
      </c>
      <c r="I338" s="110">
        <v>-2.65</v>
      </c>
      <c r="J338" s="125">
        <f t="shared" si="266"/>
        <v>55.85</v>
      </c>
      <c r="K338" s="125">
        <f t="shared" si="267"/>
        <v>-2.7825000000000002</v>
      </c>
      <c r="L338" s="125">
        <f t="shared" si="268"/>
        <v>55.717500000000001</v>
      </c>
      <c r="M338" s="125">
        <f t="shared" si="262"/>
        <v>366.08081471747698</v>
      </c>
      <c r="N338" s="125"/>
      <c r="O338" s="125"/>
      <c r="P338" s="125"/>
      <c r="Q338" s="125"/>
      <c r="R338" s="125"/>
      <c r="S338" s="125"/>
      <c r="T338" s="125">
        <f t="shared" si="263"/>
        <v>366.95137976346911</v>
      </c>
      <c r="U338" s="1">
        <v>346.42444200000006</v>
      </c>
      <c r="V338" s="1">
        <v>679.987123</v>
      </c>
      <c r="W338" s="125">
        <f t="shared" si="269"/>
        <v>376.34245206056505</v>
      </c>
      <c r="X338" s="1">
        <v>287.97572162400002</v>
      </c>
      <c r="Y338" s="1">
        <v>300.100596</v>
      </c>
      <c r="Z338" s="125">
        <f t="shared" si="264"/>
        <v>384.3626806833114</v>
      </c>
      <c r="AA338" s="214">
        <v>64.59</v>
      </c>
      <c r="AB338" s="1">
        <f t="shared" si="256"/>
        <v>490.88400000000001</v>
      </c>
      <c r="AC338" s="1">
        <f t="shared" si="257"/>
        <v>453.72</v>
      </c>
      <c r="AD338" s="125">
        <f t="shared" si="265"/>
        <v>410.98554533508542</v>
      </c>
      <c r="AE338" s="326">
        <v>409</v>
      </c>
      <c r="AF338" s="326">
        <v>372</v>
      </c>
      <c r="AG338" s="326">
        <v>425</v>
      </c>
    </row>
    <row r="339" spans="1:33">
      <c r="A339" s="43">
        <v>20210505</v>
      </c>
      <c r="B339" s="43">
        <v>202105</v>
      </c>
      <c r="C339" s="4">
        <v>44321</v>
      </c>
      <c r="D339" s="1">
        <v>278.336097</v>
      </c>
      <c r="E339" s="1">
        <v>400</v>
      </c>
      <c r="F339" s="1">
        <v>424.29</v>
      </c>
      <c r="G339" s="1">
        <v>57.55</v>
      </c>
      <c r="H339" s="110">
        <v>-2.65</v>
      </c>
      <c r="I339" s="110">
        <v>-2.65</v>
      </c>
      <c r="J339" s="125">
        <f t="shared" si="266"/>
        <v>54.9</v>
      </c>
      <c r="K339" s="125">
        <f t="shared" si="267"/>
        <v>-2.7825000000000002</v>
      </c>
      <c r="L339" s="125">
        <f t="shared" si="268"/>
        <v>54.767499999999998</v>
      </c>
      <c r="M339" s="125">
        <f t="shared" si="262"/>
        <v>359.83902759526933</v>
      </c>
      <c r="N339" s="125"/>
      <c r="O339" s="125"/>
      <c r="P339" s="125"/>
      <c r="Q339" s="125"/>
      <c r="R339" s="125"/>
      <c r="S339" s="125"/>
      <c r="T339" s="125">
        <f t="shared" si="263"/>
        <v>360.70959264126145</v>
      </c>
      <c r="U339" s="1">
        <v>357.53763499999997</v>
      </c>
      <c r="V339" s="1">
        <v>679.987123</v>
      </c>
      <c r="W339" s="125">
        <f t="shared" si="269"/>
        <v>370.2879185520236</v>
      </c>
      <c r="X339" s="1">
        <v>287.97572162400002</v>
      </c>
      <c r="Y339" s="1">
        <v>300.100596</v>
      </c>
      <c r="Z339" s="125">
        <f t="shared" si="264"/>
        <v>378.1208935611038</v>
      </c>
      <c r="AA339" s="214">
        <v>64.709999999999994</v>
      </c>
      <c r="AB339" s="1">
        <f t="shared" si="256"/>
        <v>491.79599999999994</v>
      </c>
      <c r="AC339" s="1">
        <f t="shared" si="257"/>
        <v>450.83199999999999</v>
      </c>
      <c r="AD339" s="125">
        <f t="shared" si="265"/>
        <v>403.99474375821285</v>
      </c>
      <c r="AE339" s="326">
        <v>410</v>
      </c>
      <c r="AF339" s="326">
        <v>375</v>
      </c>
      <c r="AG339" s="326">
        <v>430</v>
      </c>
    </row>
    <row r="340" spans="1:33">
      <c r="A340" s="43">
        <v>20210504</v>
      </c>
      <c r="B340" s="43">
        <v>202105</v>
      </c>
      <c r="C340" s="4">
        <v>44320</v>
      </c>
      <c r="D340" s="1">
        <v>276.83326099999999</v>
      </c>
      <c r="E340" s="1">
        <v>401</v>
      </c>
      <c r="F340" s="1">
        <v>422.29</v>
      </c>
      <c r="G340" s="1">
        <v>58.4</v>
      </c>
      <c r="H340" s="110">
        <v>-2.65</v>
      </c>
      <c r="I340" s="110">
        <v>-2.65</v>
      </c>
      <c r="J340" s="125">
        <f t="shared" si="266"/>
        <v>55.75</v>
      </c>
      <c r="K340" s="125">
        <f t="shared" si="267"/>
        <v>-2.7825000000000002</v>
      </c>
      <c r="L340" s="125">
        <f t="shared" si="268"/>
        <v>55.6175</v>
      </c>
      <c r="M340" s="125">
        <f t="shared" si="262"/>
        <v>365.4237844940867</v>
      </c>
      <c r="N340" s="125"/>
      <c r="O340" s="125"/>
      <c r="P340" s="125"/>
      <c r="Q340" s="125"/>
      <c r="R340" s="125"/>
      <c r="S340" s="125"/>
      <c r="T340" s="125">
        <f t="shared" si="263"/>
        <v>366.29434954007883</v>
      </c>
      <c r="U340" s="1">
        <v>346.42444200000006</v>
      </c>
      <c r="V340" s="1">
        <v>679.987123</v>
      </c>
      <c r="W340" s="125">
        <f t="shared" si="269"/>
        <v>375.70513274387645</v>
      </c>
      <c r="X340" s="1">
        <v>286.50895368800002</v>
      </c>
      <c r="Y340" s="1">
        <v>300.100596</v>
      </c>
      <c r="Z340" s="125">
        <f t="shared" si="264"/>
        <v>383.70565045992112</v>
      </c>
      <c r="AA340" s="214">
        <v>65.69</v>
      </c>
      <c r="AB340" s="1">
        <f t="shared" si="256"/>
        <v>499.24399999999997</v>
      </c>
      <c r="AC340" s="1">
        <f t="shared" si="257"/>
        <v>452.96</v>
      </c>
      <c r="AD340" s="125">
        <f t="shared" si="265"/>
        <v>410.24967148488832</v>
      </c>
      <c r="AE340" s="326">
        <v>408</v>
      </c>
      <c r="AF340" s="326">
        <v>376</v>
      </c>
      <c r="AG340" s="326">
        <v>409</v>
      </c>
    </row>
    <row r="341" spans="1:33">
      <c r="A341" s="43">
        <v>20210503</v>
      </c>
      <c r="B341" s="43">
        <v>202105</v>
      </c>
      <c r="C341" s="4">
        <v>44319</v>
      </c>
      <c r="D341" s="1">
        <v>276.83326099999999</v>
      </c>
      <c r="E341" s="1">
        <v>398</v>
      </c>
      <c r="F341" s="1">
        <v>420.29</v>
      </c>
      <c r="G341" s="1">
        <v>57.75</v>
      </c>
      <c r="H341" s="110">
        <v>-2.65</v>
      </c>
      <c r="I341" s="110">
        <v>-2.65</v>
      </c>
      <c r="J341" s="125">
        <f t="shared" si="266"/>
        <v>55.1</v>
      </c>
      <c r="K341" s="125">
        <f t="shared" si="267"/>
        <v>-2.7825000000000002</v>
      </c>
      <c r="L341" s="125">
        <f t="shared" si="268"/>
        <v>54.967500000000001</v>
      </c>
      <c r="M341" s="125">
        <f t="shared" si="262"/>
        <v>361.15308804204994</v>
      </c>
      <c r="N341" s="125"/>
      <c r="O341" s="125"/>
      <c r="P341" s="125"/>
      <c r="Q341" s="125"/>
      <c r="R341" s="125"/>
      <c r="S341" s="125"/>
      <c r="T341" s="125">
        <f t="shared" si="263"/>
        <v>362.02365308804207</v>
      </c>
      <c r="U341" s="1">
        <v>345.58587700000004</v>
      </c>
      <c r="V341" s="1">
        <v>679.987123</v>
      </c>
      <c r="W341" s="125">
        <f t="shared" si="269"/>
        <v>371.56255718540081</v>
      </c>
      <c r="X341" s="1">
        <v>286.50895368800002</v>
      </c>
      <c r="Y341" s="1">
        <v>300.100596</v>
      </c>
      <c r="Z341" s="125">
        <f t="shared" si="264"/>
        <v>379.43495400788436</v>
      </c>
      <c r="AA341" s="214">
        <f>+AA340-1.2</f>
        <v>64.489999999999995</v>
      </c>
      <c r="AB341" s="1">
        <f t="shared" si="256"/>
        <v>490.12399999999991</v>
      </c>
      <c r="AC341" s="1">
        <f t="shared" si="257"/>
        <v>454.25200000000001</v>
      </c>
      <c r="AD341" s="125">
        <f t="shared" si="265"/>
        <v>405.46649145860715</v>
      </c>
      <c r="AE341" s="326">
        <v>406</v>
      </c>
      <c r="AF341" s="331">
        <v>373</v>
      </c>
      <c r="AG341" s="326">
        <v>405</v>
      </c>
    </row>
    <row r="342" spans="1:33">
      <c r="A342" s="43">
        <v>20210430</v>
      </c>
      <c r="B342" s="43">
        <v>202104</v>
      </c>
      <c r="C342" s="4">
        <v>44316</v>
      </c>
      <c r="D342" s="1">
        <v>276.83326099999999</v>
      </c>
      <c r="E342" s="1">
        <v>393</v>
      </c>
      <c r="F342" s="1">
        <v>416.29</v>
      </c>
      <c r="G342" s="1">
        <v>57.7</v>
      </c>
      <c r="H342" s="110">
        <v>-2.65</v>
      </c>
      <c r="I342" s="110">
        <v>-2.65</v>
      </c>
      <c r="J342" s="125">
        <f t="shared" si="266"/>
        <v>55.050000000000004</v>
      </c>
      <c r="K342" s="125">
        <f t="shared" si="267"/>
        <v>-2.7825000000000002</v>
      </c>
      <c r="L342" s="125">
        <f t="shared" si="268"/>
        <v>54.917500000000004</v>
      </c>
      <c r="M342" s="125">
        <f t="shared" si="262"/>
        <v>360.8245729303548</v>
      </c>
      <c r="N342" s="125"/>
      <c r="O342" s="125"/>
      <c r="P342" s="125"/>
      <c r="Q342" s="125"/>
      <c r="R342" s="125"/>
      <c r="S342" s="125"/>
      <c r="T342" s="125">
        <f t="shared" si="263"/>
        <v>361.69513797634693</v>
      </c>
      <c r="U342" s="1">
        <v>346.42444200000006</v>
      </c>
      <c r="V342" s="1">
        <v>679.987123</v>
      </c>
      <c r="W342" s="125">
        <f t="shared" si="269"/>
        <v>371.24389752705656</v>
      </c>
      <c r="X342" s="1">
        <v>286.50895368800002</v>
      </c>
      <c r="Y342" s="1">
        <v>300.100596</v>
      </c>
      <c r="Z342" s="125">
        <f t="shared" si="264"/>
        <v>379.10643889618922</v>
      </c>
      <c r="AA342" s="214">
        <v>64.55</v>
      </c>
      <c r="AB342" s="1">
        <f t="shared" si="256"/>
        <v>490.57999999999993</v>
      </c>
      <c r="AC342" s="1">
        <f t="shared" si="257"/>
        <v>450.90799999999996</v>
      </c>
      <c r="AD342" s="125">
        <f t="shared" si="265"/>
        <v>405.0985545335086</v>
      </c>
      <c r="AE342" s="326">
        <v>402</v>
      </c>
      <c r="AF342" s="326">
        <v>368</v>
      </c>
      <c r="AG342" s="326">
        <v>409</v>
      </c>
    </row>
    <row r="343" spans="1:33">
      <c r="A343" s="43">
        <v>20210429</v>
      </c>
      <c r="B343" s="43">
        <v>202104</v>
      </c>
      <c r="C343" s="4">
        <v>44315</v>
      </c>
      <c r="D343" s="1">
        <v>276.83326099999999</v>
      </c>
      <c r="E343" s="1">
        <v>397</v>
      </c>
      <c r="F343" s="1">
        <v>421.29</v>
      </c>
      <c r="G343" s="1">
        <v>58.55</v>
      </c>
      <c r="H343" s="110">
        <v>-2.65</v>
      </c>
      <c r="I343" s="110">
        <v>-2.65</v>
      </c>
      <c r="J343" s="125">
        <f t="shared" si="266"/>
        <v>55.9</v>
      </c>
      <c r="K343" s="125">
        <f t="shared" si="267"/>
        <v>-2.7825000000000002</v>
      </c>
      <c r="L343" s="125">
        <f t="shared" si="268"/>
        <v>55.767499999999998</v>
      </c>
      <c r="M343" s="125">
        <f t="shared" si="262"/>
        <v>366.40932982917212</v>
      </c>
      <c r="N343" s="125"/>
      <c r="O343" s="125"/>
      <c r="P343" s="125"/>
      <c r="Q343" s="125"/>
      <c r="R343" s="125"/>
      <c r="S343" s="125"/>
      <c r="T343" s="125">
        <f t="shared" si="263"/>
        <v>367.27989487516425</v>
      </c>
      <c r="U343" s="1">
        <v>345.58587700000004</v>
      </c>
      <c r="V343" s="1">
        <v>679.987123</v>
      </c>
      <c r="W343" s="125">
        <f t="shared" si="269"/>
        <v>376.66111171890935</v>
      </c>
      <c r="X343" s="1">
        <v>286.50895368800002</v>
      </c>
      <c r="Y343" s="1">
        <v>300.100596</v>
      </c>
      <c r="Z343" s="125">
        <f t="shared" si="264"/>
        <v>384.69119579500654</v>
      </c>
      <c r="AA343" s="214">
        <v>63.58</v>
      </c>
      <c r="AB343" s="1">
        <f t="shared" si="256"/>
        <v>483.20799999999997</v>
      </c>
      <c r="AC343" s="1">
        <f t="shared" si="257"/>
        <v>445.73999999999995</v>
      </c>
      <c r="AD343" s="125">
        <f t="shared" si="265"/>
        <v>411.35348226018397</v>
      </c>
      <c r="AE343" s="326">
        <v>407</v>
      </c>
      <c r="AF343" s="326">
        <v>372</v>
      </c>
      <c r="AG343" s="326">
        <v>408</v>
      </c>
    </row>
    <row r="344" spans="1:33">
      <c r="A344" s="43">
        <v>20210428</v>
      </c>
      <c r="B344" s="43">
        <v>202104</v>
      </c>
      <c r="C344" s="4">
        <v>44314</v>
      </c>
      <c r="D344" s="1">
        <v>276.83326099999999</v>
      </c>
      <c r="E344" s="1">
        <v>393</v>
      </c>
      <c r="F344" s="1">
        <v>419.29</v>
      </c>
      <c r="G344" s="1">
        <v>57.55</v>
      </c>
      <c r="H344" s="110">
        <v>-2.65</v>
      </c>
      <c r="I344" s="110">
        <v>-2.65</v>
      </c>
      <c r="J344" s="125">
        <f t="shared" si="266"/>
        <v>54.9</v>
      </c>
      <c r="K344" s="125">
        <f t="shared" si="267"/>
        <v>-2.7825000000000002</v>
      </c>
      <c r="L344" s="125">
        <f t="shared" si="268"/>
        <v>54.767499999999998</v>
      </c>
      <c r="M344" s="125">
        <f t="shared" si="262"/>
        <v>359.83902759526933</v>
      </c>
      <c r="N344" s="125"/>
      <c r="O344" s="125"/>
      <c r="P344" s="125"/>
      <c r="Q344" s="125"/>
      <c r="R344" s="125"/>
      <c r="S344" s="125"/>
      <c r="T344" s="125">
        <f t="shared" si="263"/>
        <v>360.70959264126145</v>
      </c>
      <c r="U344" s="1">
        <v>346.42444200000006</v>
      </c>
      <c r="V344" s="1">
        <v>679.987123</v>
      </c>
      <c r="W344" s="125">
        <f t="shared" si="269"/>
        <v>370.2879185520236</v>
      </c>
      <c r="X344" s="1">
        <v>286.50895368800002</v>
      </c>
      <c r="Y344" s="1">
        <v>300.100596</v>
      </c>
      <c r="Z344" s="125">
        <f t="shared" si="264"/>
        <v>378.1208935611038</v>
      </c>
      <c r="AA344" s="214">
        <v>63.86</v>
      </c>
      <c r="AB344" s="1">
        <f t="shared" si="256"/>
        <v>485.33599999999996</v>
      </c>
      <c r="AC344" s="1">
        <f t="shared" si="257"/>
        <v>467.02</v>
      </c>
      <c r="AD344" s="125">
        <f t="shared" si="265"/>
        <v>403.99474375821285</v>
      </c>
      <c r="AE344" s="326">
        <v>405</v>
      </c>
      <c r="AF344" s="326">
        <v>368</v>
      </c>
      <c r="AG344" s="326">
        <v>404</v>
      </c>
    </row>
    <row r="345" spans="1:33">
      <c r="A345" s="43">
        <v>20210427</v>
      </c>
      <c r="B345" s="43">
        <v>202104</v>
      </c>
      <c r="C345" s="4">
        <v>44313</v>
      </c>
      <c r="D345" s="1">
        <v>276.83326099999999</v>
      </c>
      <c r="E345" s="1">
        <v>399</v>
      </c>
      <c r="F345" s="1">
        <v>408.29</v>
      </c>
      <c r="G345" s="1">
        <v>57.8</v>
      </c>
      <c r="H345" s="110">
        <v>-2.65</v>
      </c>
      <c r="I345" s="110">
        <v>-2.65</v>
      </c>
      <c r="J345" s="125">
        <f t="shared" si="266"/>
        <v>55.15</v>
      </c>
      <c r="K345" s="125">
        <f t="shared" si="267"/>
        <v>-2.7825000000000002</v>
      </c>
      <c r="L345" s="125">
        <f t="shared" si="268"/>
        <v>55.017499999999998</v>
      </c>
      <c r="M345" s="125">
        <f t="shared" si="262"/>
        <v>361.48160315374503</v>
      </c>
      <c r="N345" s="125"/>
      <c r="O345" s="125"/>
      <c r="P345" s="125"/>
      <c r="Q345" s="125"/>
      <c r="R345" s="125"/>
      <c r="S345" s="125"/>
      <c r="T345" s="125">
        <f t="shared" si="263"/>
        <v>362.35216819973715</v>
      </c>
      <c r="U345" s="1">
        <v>345.58587700000004</v>
      </c>
      <c r="V345" s="1">
        <v>679.987123</v>
      </c>
      <c r="W345" s="125">
        <f t="shared" si="269"/>
        <v>371.88121684374505</v>
      </c>
      <c r="X345" s="1">
        <v>286.50895368800002</v>
      </c>
      <c r="Y345" s="1">
        <v>300.100596</v>
      </c>
      <c r="Z345" s="125">
        <f t="shared" si="264"/>
        <v>379.76346911957944</v>
      </c>
      <c r="AA345" s="214">
        <v>62.94</v>
      </c>
      <c r="AB345" s="1">
        <f t="shared" si="256"/>
        <v>478.34399999999994</v>
      </c>
      <c r="AC345" s="1">
        <f t="shared" si="257"/>
        <v>467.02</v>
      </c>
      <c r="AD345" s="125">
        <f t="shared" si="265"/>
        <v>405.83442838370564</v>
      </c>
      <c r="AE345" s="326">
        <v>394</v>
      </c>
      <c r="AF345" s="326">
        <v>374</v>
      </c>
      <c r="AG345" s="326">
        <v>403</v>
      </c>
    </row>
    <row r="346" spans="1:33">
      <c r="A346" s="43">
        <v>20210426</v>
      </c>
      <c r="B346" s="43">
        <v>202104</v>
      </c>
      <c r="C346" s="4">
        <v>44312</v>
      </c>
      <c r="D346" s="1">
        <v>276.83326099999999</v>
      </c>
      <c r="E346" s="1">
        <v>398</v>
      </c>
      <c r="F346" s="1">
        <v>411.29</v>
      </c>
      <c r="G346" s="1">
        <v>57.75</v>
      </c>
      <c r="H346" s="110">
        <v>-2.65</v>
      </c>
      <c r="I346" s="110">
        <v>-2.65</v>
      </c>
      <c r="J346" s="125">
        <f t="shared" si="266"/>
        <v>55.1</v>
      </c>
      <c r="K346" s="125">
        <f t="shared" si="267"/>
        <v>-2.7825000000000002</v>
      </c>
      <c r="L346" s="125">
        <f t="shared" si="268"/>
        <v>54.967500000000001</v>
      </c>
      <c r="M346" s="125">
        <f t="shared" si="262"/>
        <v>361.15308804204994</v>
      </c>
      <c r="N346" s="125"/>
      <c r="O346" s="125"/>
      <c r="P346" s="125"/>
      <c r="Q346" s="125"/>
      <c r="R346" s="125"/>
      <c r="S346" s="125"/>
      <c r="T346" s="125">
        <f t="shared" si="263"/>
        <v>362.02365308804207</v>
      </c>
      <c r="U346" s="1">
        <v>341.42836000000005</v>
      </c>
      <c r="V346" s="1">
        <v>679.987123</v>
      </c>
      <c r="W346" s="125">
        <f t="shared" si="269"/>
        <v>371.56255718540081</v>
      </c>
      <c r="X346" s="1">
        <v>286.50895368800002</v>
      </c>
      <c r="Y346" s="1">
        <v>300.100596</v>
      </c>
      <c r="Z346" s="125">
        <f t="shared" si="264"/>
        <v>379.43495400788436</v>
      </c>
      <c r="AA346" s="214">
        <v>61.91</v>
      </c>
      <c r="AB346" s="1">
        <f t="shared" si="256"/>
        <v>470.51599999999996</v>
      </c>
      <c r="AC346" s="1">
        <f t="shared" si="257"/>
        <v>449.61599999999993</v>
      </c>
      <c r="AD346" s="125">
        <f t="shared" si="265"/>
        <v>405.46649145860715</v>
      </c>
      <c r="AE346" s="326">
        <v>397</v>
      </c>
      <c r="AF346" s="326">
        <v>373</v>
      </c>
      <c r="AG346" s="326">
        <v>399</v>
      </c>
    </row>
    <row r="347" spans="1:33">
      <c r="A347" s="43">
        <v>20210423</v>
      </c>
      <c r="B347" s="43">
        <v>202104</v>
      </c>
      <c r="C347" s="4">
        <v>44309</v>
      </c>
      <c r="D347" s="1">
        <v>276.83326099999999</v>
      </c>
      <c r="E347" s="1">
        <v>402</v>
      </c>
      <c r="F347" s="1">
        <v>414.29</v>
      </c>
      <c r="G347" s="1">
        <v>57.1</v>
      </c>
      <c r="H347" s="110">
        <v>-2.65</v>
      </c>
      <c r="I347" s="110">
        <v>-2.65</v>
      </c>
      <c r="J347" s="125">
        <f t="shared" si="266"/>
        <v>54.45</v>
      </c>
      <c r="K347" s="125">
        <f t="shared" si="267"/>
        <v>-2.7825000000000002</v>
      </c>
      <c r="L347" s="125">
        <f t="shared" si="268"/>
        <v>54.317500000000003</v>
      </c>
      <c r="M347" s="125">
        <f t="shared" si="262"/>
        <v>356.88239159001313</v>
      </c>
      <c r="N347" s="125"/>
      <c r="O347" s="125"/>
      <c r="P347" s="125"/>
      <c r="Q347" s="125"/>
      <c r="R347" s="125"/>
      <c r="S347" s="125"/>
      <c r="T347" s="125">
        <f t="shared" si="263"/>
        <v>357.75295663600525</v>
      </c>
      <c r="U347" s="1">
        <v>345.58587700000004</v>
      </c>
      <c r="V347" s="1">
        <v>679.987123</v>
      </c>
      <c r="W347" s="125">
        <f t="shared" si="269"/>
        <v>367.41998162692511</v>
      </c>
      <c r="X347" s="1">
        <v>286.50895368800002</v>
      </c>
      <c r="Y347" s="1">
        <v>300.100596</v>
      </c>
      <c r="Z347" s="125">
        <f t="shared" si="264"/>
        <v>375.16425755584754</v>
      </c>
      <c r="AA347" s="214">
        <v>62.14</v>
      </c>
      <c r="AB347" s="1">
        <f t="shared" si="256"/>
        <v>472.26400000000001</v>
      </c>
      <c r="AC347" s="1">
        <f t="shared" si="257"/>
        <v>460.17999999999995</v>
      </c>
      <c r="AD347" s="125">
        <f t="shared" si="265"/>
        <v>400.68331143232592</v>
      </c>
      <c r="AE347" s="326">
        <v>400</v>
      </c>
      <c r="AF347" s="326">
        <v>377</v>
      </c>
      <c r="AG347" s="326">
        <v>389</v>
      </c>
    </row>
    <row r="348" spans="1:33">
      <c r="A348" s="43">
        <v>20210422</v>
      </c>
      <c r="B348" s="43">
        <v>202104</v>
      </c>
      <c r="C348" s="4">
        <v>44308</v>
      </c>
      <c r="D348" s="1">
        <v>276.83326099999999</v>
      </c>
      <c r="E348" s="1">
        <v>400</v>
      </c>
      <c r="F348" s="1">
        <v>423.29</v>
      </c>
      <c r="G348" s="1">
        <v>57.4</v>
      </c>
      <c r="H348" s="110">
        <v>-2.65</v>
      </c>
      <c r="I348" s="110">
        <v>-2.65</v>
      </c>
      <c r="J348" s="125">
        <f t="shared" si="266"/>
        <v>54.75</v>
      </c>
      <c r="K348" s="125">
        <f t="shared" si="267"/>
        <v>-2.7825000000000002</v>
      </c>
      <c r="L348" s="125">
        <f t="shared" si="268"/>
        <v>54.6175</v>
      </c>
      <c r="M348" s="125">
        <f t="shared" si="262"/>
        <v>358.85348226018397</v>
      </c>
      <c r="N348" s="125"/>
      <c r="O348" s="125"/>
      <c r="P348" s="125"/>
      <c r="Q348" s="125"/>
      <c r="R348" s="125"/>
      <c r="S348" s="125"/>
      <c r="T348" s="125">
        <f t="shared" si="263"/>
        <v>359.72404730617609</v>
      </c>
      <c r="U348" s="1">
        <v>341.42836000000005</v>
      </c>
      <c r="V348" s="1">
        <v>679.987123</v>
      </c>
      <c r="W348" s="125">
        <f t="shared" si="269"/>
        <v>369.33193957699081</v>
      </c>
      <c r="X348" s="1">
        <v>286.50895368800002</v>
      </c>
      <c r="Y348" s="1">
        <v>300.100596</v>
      </c>
      <c r="Z348" s="125">
        <f t="shared" si="264"/>
        <v>377.13534822601838</v>
      </c>
      <c r="AA348" s="214">
        <v>61.43</v>
      </c>
      <c r="AB348" s="1">
        <f t="shared" si="256"/>
        <v>466.86799999999999</v>
      </c>
      <c r="AC348" s="1">
        <f t="shared" si="257"/>
        <v>467.85599999999999</v>
      </c>
      <c r="AD348" s="125">
        <f t="shared" si="265"/>
        <v>402.89093298291726</v>
      </c>
      <c r="AE348" s="326">
        <v>409</v>
      </c>
      <c r="AF348" s="326">
        <v>375</v>
      </c>
      <c r="AG348" s="326">
        <v>386</v>
      </c>
    </row>
    <row r="349" spans="1:33">
      <c r="A349" s="43">
        <v>20210421</v>
      </c>
      <c r="B349" s="43">
        <v>202104</v>
      </c>
      <c r="C349" s="4">
        <v>44307</v>
      </c>
      <c r="D349" s="1">
        <v>276.83326099999999</v>
      </c>
      <c r="E349" s="1">
        <v>401</v>
      </c>
      <c r="F349" s="1">
        <v>423.29</v>
      </c>
      <c r="G349" s="1">
        <v>57</v>
      </c>
      <c r="H349" s="110">
        <v>-2.65</v>
      </c>
      <c r="I349" s="110">
        <v>-2.65</v>
      </c>
      <c r="J349" s="125">
        <f t="shared" si="266"/>
        <v>54.35</v>
      </c>
      <c r="K349" s="125">
        <f t="shared" si="267"/>
        <v>-2.7825000000000002</v>
      </c>
      <c r="L349" s="125">
        <f t="shared" si="268"/>
        <v>54.217500000000001</v>
      </c>
      <c r="M349" s="125">
        <f t="shared" si="262"/>
        <v>356.22536136662285</v>
      </c>
      <c r="N349" s="125"/>
      <c r="O349" s="125"/>
      <c r="P349" s="125"/>
      <c r="Q349" s="125"/>
      <c r="R349" s="125"/>
      <c r="S349" s="125"/>
      <c r="T349" s="125">
        <f t="shared" si="263"/>
        <v>357.09592641261497</v>
      </c>
      <c r="U349" s="1">
        <v>345.58587700000004</v>
      </c>
      <c r="V349" s="1">
        <v>679.987123</v>
      </c>
      <c r="W349" s="125">
        <f t="shared" si="269"/>
        <v>366.78266231023656</v>
      </c>
      <c r="X349" s="1">
        <v>286.50895368800002</v>
      </c>
      <c r="Y349" s="1">
        <v>300.100596</v>
      </c>
      <c r="Z349" s="125">
        <f t="shared" si="264"/>
        <v>374.50722733245726</v>
      </c>
      <c r="AA349" s="214">
        <v>61.35</v>
      </c>
      <c r="AB349" s="1">
        <f t="shared" si="256"/>
        <v>466.26</v>
      </c>
      <c r="AC349" s="1">
        <f t="shared" si="257"/>
        <v>463.37199999999996</v>
      </c>
      <c r="AD349" s="125">
        <f t="shared" si="265"/>
        <v>399.94743758212883</v>
      </c>
      <c r="AE349" s="326">
        <v>409</v>
      </c>
      <c r="AF349" s="326">
        <v>376</v>
      </c>
      <c r="AG349" s="326">
        <v>389</v>
      </c>
    </row>
    <row r="350" spans="1:33">
      <c r="A350" s="43">
        <v>20210420</v>
      </c>
      <c r="B350" s="43">
        <v>202104</v>
      </c>
      <c r="C350" s="4">
        <v>44306</v>
      </c>
      <c r="D350" s="1">
        <v>276.83322700000002</v>
      </c>
      <c r="E350" s="1">
        <v>403</v>
      </c>
      <c r="F350" s="1">
        <v>422.29</v>
      </c>
      <c r="G350" s="1">
        <v>57.9</v>
      </c>
      <c r="H350" s="110">
        <v>-2.65</v>
      </c>
      <c r="I350" s="110">
        <v>-2.65</v>
      </c>
      <c r="J350" s="125">
        <f t="shared" si="266"/>
        <v>55.25</v>
      </c>
      <c r="K350" s="125">
        <f t="shared" si="267"/>
        <v>-2.7825000000000002</v>
      </c>
      <c r="L350" s="125">
        <f t="shared" si="268"/>
        <v>55.1175</v>
      </c>
      <c r="M350" s="125">
        <f t="shared" si="262"/>
        <v>362.13863337713531</v>
      </c>
      <c r="N350" s="125"/>
      <c r="O350" s="125"/>
      <c r="P350" s="125"/>
      <c r="Q350" s="125"/>
      <c r="R350" s="125"/>
      <c r="S350" s="125"/>
      <c r="T350" s="125">
        <f t="shared" si="263"/>
        <v>363.00919842312743</v>
      </c>
      <c r="U350" s="1">
        <v>341.42836000000005</v>
      </c>
      <c r="V350" s="1">
        <v>679.987123</v>
      </c>
      <c r="W350" s="125">
        <f t="shared" si="269"/>
        <v>372.5185361604336</v>
      </c>
      <c r="X350" s="1">
        <v>286.508920504</v>
      </c>
      <c r="Y350" s="1">
        <v>300.100596</v>
      </c>
      <c r="Z350" s="125">
        <f t="shared" si="264"/>
        <v>380.42049934296978</v>
      </c>
      <c r="AA350" s="214">
        <v>62.44</v>
      </c>
      <c r="AB350" s="1">
        <f t="shared" si="256"/>
        <v>474.54399999999998</v>
      </c>
      <c r="AC350" s="1">
        <f t="shared" si="257"/>
        <v>445.05599999999998</v>
      </c>
      <c r="AD350" s="125">
        <f t="shared" si="265"/>
        <v>406.57030223390274</v>
      </c>
      <c r="AE350" s="326">
        <v>408</v>
      </c>
      <c r="AF350" s="326">
        <v>378</v>
      </c>
      <c r="AG350" s="326">
        <v>395</v>
      </c>
    </row>
    <row r="351" spans="1:33">
      <c r="A351" s="43">
        <v>20210419</v>
      </c>
      <c r="B351" s="43">
        <v>202104</v>
      </c>
      <c r="C351" s="4">
        <v>44305</v>
      </c>
      <c r="D351" s="1">
        <v>276.83322700000002</v>
      </c>
      <c r="E351" s="1">
        <v>405</v>
      </c>
      <c r="F351" s="1">
        <v>428.29</v>
      </c>
      <c r="G351" s="1">
        <v>59.7</v>
      </c>
      <c r="H351" s="110">
        <v>-2.65</v>
      </c>
      <c r="I351" s="110">
        <v>-2.65</v>
      </c>
      <c r="J351" s="125">
        <f t="shared" si="266"/>
        <v>57.050000000000004</v>
      </c>
      <c r="K351" s="125">
        <f t="shared" si="267"/>
        <v>-2.7825000000000002</v>
      </c>
      <c r="L351" s="125">
        <f t="shared" si="268"/>
        <v>56.917500000000004</v>
      </c>
      <c r="M351" s="125">
        <f t="shared" si="262"/>
        <v>373.96517739816034</v>
      </c>
      <c r="N351" s="125"/>
      <c r="O351" s="125"/>
      <c r="P351" s="125"/>
      <c r="Q351" s="125"/>
      <c r="R351" s="125"/>
      <c r="S351" s="125"/>
      <c r="T351" s="125">
        <f t="shared" si="263"/>
        <v>374.83574244415246</v>
      </c>
      <c r="U351" s="1">
        <v>326.96090700000002</v>
      </c>
      <c r="V351" s="1">
        <v>679.987123</v>
      </c>
      <c r="W351" s="125">
        <f t="shared" si="269"/>
        <v>383.9902838608279</v>
      </c>
      <c r="X351" s="1">
        <v>286.508920504</v>
      </c>
      <c r="Y351" s="1">
        <v>300.100596</v>
      </c>
      <c r="Z351" s="125">
        <f t="shared" si="264"/>
        <v>392.24704336399475</v>
      </c>
      <c r="AA351" s="214">
        <v>63.38</v>
      </c>
      <c r="AB351" s="1">
        <f t="shared" si="256"/>
        <v>481.68799999999999</v>
      </c>
      <c r="AC351" s="1">
        <f t="shared" si="257"/>
        <v>464.96799999999996</v>
      </c>
      <c r="AD351" s="125">
        <f t="shared" si="265"/>
        <v>419.81603153745078</v>
      </c>
      <c r="AE351" s="326">
        <v>414</v>
      </c>
      <c r="AF351" s="326">
        <v>380</v>
      </c>
      <c r="AG351" s="326">
        <v>391</v>
      </c>
    </row>
    <row r="352" spans="1:33">
      <c r="A352" s="43">
        <v>20210416</v>
      </c>
      <c r="B352" s="43">
        <v>202104</v>
      </c>
      <c r="C352" s="4">
        <v>44302</v>
      </c>
      <c r="D352" s="1">
        <v>276.83322700000002</v>
      </c>
      <c r="E352" s="1">
        <v>400</v>
      </c>
      <c r="F352" s="1">
        <v>431.29</v>
      </c>
      <c r="G352" s="1">
        <v>59.45</v>
      </c>
      <c r="H352" s="110">
        <v>-2.69</v>
      </c>
      <c r="I352" s="110">
        <v>-2.69</v>
      </c>
      <c r="J352" s="125">
        <f t="shared" si="266"/>
        <v>56.760000000000005</v>
      </c>
      <c r="K352" s="125">
        <f t="shared" si="267"/>
        <v>-2.8245</v>
      </c>
      <c r="L352" s="125">
        <f t="shared" si="268"/>
        <v>56.625500000000002</v>
      </c>
      <c r="M352" s="125">
        <f t="shared" si="262"/>
        <v>372.04664914586073</v>
      </c>
      <c r="N352" s="125"/>
      <c r="O352" s="125"/>
      <c r="P352" s="125"/>
      <c r="Q352" s="125"/>
      <c r="R352" s="125"/>
      <c r="S352" s="125"/>
      <c r="T352" s="125">
        <f t="shared" si="263"/>
        <v>372.93035479632067</v>
      </c>
      <c r="U352" s="1">
        <v>341.42836000000005</v>
      </c>
      <c r="V352" s="1">
        <v>679.987123</v>
      </c>
      <c r="W352" s="125">
        <f t="shared" si="269"/>
        <v>382.14205784243109</v>
      </c>
      <c r="X352" s="1">
        <v>286.508920504</v>
      </c>
      <c r="Y352" s="1">
        <v>300.100596</v>
      </c>
      <c r="Z352" s="125">
        <f t="shared" si="264"/>
        <v>390.60446780551905</v>
      </c>
      <c r="AA352" s="214">
        <v>63.31</v>
      </c>
      <c r="AB352" s="1">
        <f t="shared" si="256"/>
        <v>481.15600000000001</v>
      </c>
      <c r="AC352" s="1">
        <f t="shared" si="257"/>
        <v>438.97599999999994</v>
      </c>
      <c r="AD352" s="125">
        <f t="shared" si="265"/>
        <v>417.68199737187916</v>
      </c>
      <c r="AE352" s="326">
        <v>417</v>
      </c>
      <c r="AF352" s="326">
        <v>375</v>
      </c>
      <c r="AG352" s="326">
        <v>392</v>
      </c>
    </row>
    <row r="353" spans="1:33">
      <c r="A353" s="43">
        <v>20210415</v>
      </c>
      <c r="B353" s="43">
        <v>202104</v>
      </c>
      <c r="C353" s="4">
        <v>44301</v>
      </c>
      <c r="D353" s="1">
        <v>276.83322700000002</v>
      </c>
      <c r="E353" s="1">
        <v>401</v>
      </c>
      <c r="F353" s="1">
        <v>422.29</v>
      </c>
      <c r="G353" s="1">
        <v>59.45</v>
      </c>
      <c r="H353" s="110">
        <v>-2.69</v>
      </c>
      <c r="I353" s="110">
        <v>-2.69</v>
      </c>
      <c r="J353" s="125">
        <f t="shared" si="266"/>
        <v>56.760000000000005</v>
      </c>
      <c r="K353" s="125">
        <f t="shared" si="267"/>
        <v>-2.8245</v>
      </c>
      <c r="L353" s="125">
        <f t="shared" si="268"/>
        <v>56.625500000000002</v>
      </c>
      <c r="M353" s="125">
        <f t="shared" si="262"/>
        <v>372.04664914586073</v>
      </c>
      <c r="N353" s="125"/>
      <c r="O353" s="125"/>
      <c r="P353" s="125"/>
      <c r="Q353" s="125"/>
      <c r="R353" s="125"/>
      <c r="S353" s="125"/>
      <c r="T353" s="125">
        <f t="shared" si="263"/>
        <v>372.93035479632067</v>
      </c>
      <c r="U353" s="1">
        <v>326.96090700000002</v>
      </c>
      <c r="V353" s="1">
        <v>679.987123</v>
      </c>
      <c r="W353" s="125">
        <f t="shared" si="269"/>
        <v>382.14205784243109</v>
      </c>
      <c r="X353" s="1">
        <v>286.508920504</v>
      </c>
      <c r="Y353" s="1">
        <v>300.100596</v>
      </c>
      <c r="Z353" s="125">
        <f t="shared" si="264"/>
        <v>390.60446780551905</v>
      </c>
      <c r="AA353" s="214">
        <v>63.46</v>
      </c>
      <c r="AB353" s="1">
        <f t="shared" si="256"/>
        <v>482.29599999999999</v>
      </c>
      <c r="AC353" s="1">
        <f t="shared" si="257"/>
        <v>467.78</v>
      </c>
      <c r="AD353" s="125">
        <f t="shared" si="265"/>
        <v>417.68199737187916</v>
      </c>
      <c r="AE353" s="326">
        <v>408</v>
      </c>
      <c r="AF353" s="326">
        <v>376</v>
      </c>
      <c r="AG353" s="326">
        <v>391</v>
      </c>
    </row>
    <row r="354" spans="1:33">
      <c r="A354" s="43">
        <v>20210414</v>
      </c>
      <c r="B354" s="43">
        <v>202104</v>
      </c>
      <c r="C354" s="4">
        <v>44300</v>
      </c>
      <c r="D354" s="1">
        <v>276.83322700000002</v>
      </c>
      <c r="E354" s="1">
        <v>397</v>
      </c>
      <c r="F354" s="1">
        <v>414.29</v>
      </c>
      <c r="G354" s="1">
        <v>58.55</v>
      </c>
      <c r="H354" s="110">
        <v>-2.69</v>
      </c>
      <c r="I354" s="110">
        <v>-2.69</v>
      </c>
      <c r="J354" s="125">
        <f t="shared" si="266"/>
        <v>55.86</v>
      </c>
      <c r="K354" s="125">
        <f t="shared" si="267"/>
        <v>-2.8245</v>
      </c>
      <c r="L354" s="125">
        <f t="shared" si="268"/>
        <v>55.725499999999997</v>
      </c>
      <c r="M354" s="125">
        <f t="shared" si="262"/>
        <v>366.13337713534821</v>
      </c>
      <c r="N354" s="125"/>
      <c r="O354" s="125"/>
      <c r="P354" s="125"/>
      <c r="Q354" s="125"/>
      <c r="R354" s="125"/>
      <c r="S354" s="125"/>
      <c r="T354" s="125">
        <f t="shared" si="263"/>
        <v>367.0170827858081</v>
      </c>
      <c r="U354" s="1">
        <v>341.42836000000005</v>
      </c>
      <c r="V354" s="1">
        <v>679.987123</v>
      </c>
      <c r="W354" s="125">
        <f t="shared" si="269"/>
        <v>376.40618399223388</v>
      </c>
      <c r="X354" s="1">
        <v>286.508920504</v>
      </c>
      <c r="Y354" s="1">
        <v>300.100596</v>
      </c>
      <c r="Z354" s="125">
        <f t="shared" si="264"/>
        <v>384.69119579500654</v>
      </c>
      <c r="AA354" s="214">
        <v>61.33</v>
      </c>
      <c r="AB354" s="1">
        <f t="shared" si="256"/>
        <v>466.10799999999995</v>
      </c>
      <c r="AC354" s="1">
        <f t="shared" si="257"/>
        <v>466.79199999999997</v>
      </c>
      <c r="AD354" s="125">
        <f t="shared" si="265"/>
        <v>411.05913272010508</v>
      </c>
      <c r="AE354" s="326">
        <v>400</v>
      </c>
      <c r="AF354" s="326">
        <v>372</v>
      </c>
      <c r="AG354" s="326">
        <v>388</v>
      </c>
    </row>
    <row r="355" spans="1:33">
      <c r="A355" s="43">
        <v>20210413</v>
      </c>
      <c r="B355" s="43">
        <v>202104</v>
      </c>
      <c r="C355" s="4">
        <v>44299</v>
      </c>
      <c r="D355" s="1">
        <v>268.35655100000002</v>
      </c>
      <c r="E355" s="1">
        <v>385</v>
      </c>
      <c r="F355" s="1">
        <v>400.29</v>
      </c>
      <c r="G355" s="1">
        <v>54.85</v>
      </c>
      <c r="H355" s="110">
        <v>-2.69</v>
      </c>
      <c r="I355" s="110">
        <v>-2.69</v>
      </c>
      <c r="J355" s="125">
        <f t="shared" si="266"/>
        <v>52.160000000000004</v>
      </c>
      <c r="K355" s="125">
        <f t="shared" si="267"/>
        <v>-2.8245</v>
      </c>
      <c r="L355" s="125">
        <f t="shared" si="268"/>
        <v>52.025500000000001</v>
      </c>
      <c r="M355" s="125">
        <f t="shared" si="262"/>
        <v>341.82325886990799</v>
      </c>
      <c r="N355" s="125"/>
      <c r="O355" s="125"/>
      <c r="P355" s="125"/>
      <c r="Q355" s="125"/>
      <c r="R355" s="125"/>
      <c r="S355" s="125"/>
      <c r="T355" s="125">
        <f t="shared" si="263"/>
        <v>342.70696452036793</v>
      </c>
      <c r="U355" s="1">
        <v>326.96090700000002</v>
      </c>
      <c r="V355" s="1">
        <v>679.987123</v>
      </c>
      <c r="W355" s="125">
        <f t="shared" si="269"/>
        <v>352.82536927475689</v>
      </c>
      <c r="X355" s="1">
        <v>278.23568472800002</v>
      </c>
      <c r="Y355" s="1">
        <v>300.100596</v>
      </c>
      <c r="Z355" s="125">
        <f t="shared" si="264"/>
        <v>360.38107752956637</v>
      </c>
      <c r="AA355" s="214">
        <v>60.18</v>
      </c>
      <c r="AB355" s="1">
        <f t="shared" si="256"/>
        <v>457.36799999999999</v>
      </c>
      <c r="AC355" s="1">
        <f t="shared" si="257"/>
        <v>456</v>
      </c>
      <c r="AD355" s="125">
        <f t="shared" si="265"/>
        <v>383.83180026281212</v>
      </c>
      <c r="AE355" s="326">
        <v>386</v>
      </c>
      <c r="AF355" s="326">
        <v>360</v>
      </c>
      <c r="AG355" s="326">
        <v>383</v>
      </c>
    </row>
    <row r="356" spans="1:33">
      <c r="A356" s="43">
        <v>20210412</v>
      </c>
      <c r="B356" s="43">
        <v>202104</v>
      </c>
      <c r="C356" s="4">
        <v>44298</v>
      </c>
      <c r="D356" s="1">
        <v>268.35655100000002</v>
      </c>
      <c r="E356" s="1">
        <v>378</v>
      </c>
      <c r="F356" s="1">
        <v>395.29</v>
      </c>
      <c r="G356" s="1">
        <v>53.6</v>
      </c>
      <c r="H356" s="110">
        <v>-2.69</v>
      </c>
      <c r="I356" s="110">
        <v>-2.69</v>
      </c>
      <c r="J356" s="125">
        <f t="shared" si="266"/>
        <v>50.910000000000004</v>
      </c>
      <c r="K356" s="125">
        <f t="shared" si="267"/>
        <v>-2.8245</v>
      </c>
      <c r="L356" s="125">
        <f t="shared" si="268"/>
        <v>50.775500000000001</v>
      </c>
      <c r="M356" s="125">
        <f t="shared" si="262"/>
        <v>333.61038107752955</v>
      </c>
      <c r="N356" s="125"/>
      <c r="O356" s="125"/>
      <c r="P356" s="125"/>
      <c r="Q356" s="125"/>
      <c r="R356" s="125"/>
      <c r="S356" s="125"/>
      <c r="T356" s="125">
        <f t="shared" si="263"/>
        <v>334.4940867279895</v>
      </c>
      <c r="U356" s="1">
        <v>333.69590800000003</v>
      </c>
      <c r="V356" s="1">
        <v>679.987123</v>
      </c>
      <c r="W356" s="125">
        <f t="shared" si="269"/>
        <v>344.8588778161498</v>
      </c>
      <c r="X356" s="1">
        <v>278.23568472800002</v>
      </c>
      <c r="Y356" s="1">
        <v>300.100596</v>
      </c>
      <c r="Z356" s="125">
        <f t="shared" si="264"/>
        <v>352.16819973718793</v>
      </c>
      <c r="AA356" s="214">
        <v>59.7</v>
      </c>
      <c r="AB356" s="1">
        <f t="shared" si="256"/>
        <v>453.72</v>
      </c>
      <c r="AC356" s="1">
        <f t="shared" si="257"/>
        <v>490.95999999999992</v>
      </c>
      <c r="AD356" s="125">
        <f t="shared" si="265"/>
        <v>374.63337713534827</v>
      </c>
      <c r="AE356" s="326">
        <v>381</v>
      </c>
      <c r="AF356" s="326">
        <v>353</v>
      </c>
      <c r="AG356" s="326">
        <v>379</v>
      </c>
    </row>
    <row r="357" spans="1:33">
      <c r="A357" s="43">
        <v>20210409</v>
      </c>
      <c r="B357" s="43">
        <v>202104</v>
      </c>
      <c r="C357" s="4">
        <v>44295</v>
      </c>
      <c r="D357" s="1">
        <v>268.35655100000002</v>
      </c>
      <c r="E357" s="1">
        <v>376</v>
      </c>
      <c r="F357" s="1">
        <v>394.29</v>
      </c>
      <c r="G357" s="1">
        <v>54.05</v>
      </c>
      <c r="H357" s="110">
        <v>-2.69</v>
      </c>
      <c r="I357" s="110">
        <v>-2.69</v>
      </c>
      <c r="J357" s="125">
        <f t="shared" si="266"/>
        <v>51.36</v>
      </c>
      <c r="K357" s="125">
        <f t="shared" si="267"/>
        <v>-2.8245</v>
      </c>
      <c r="L357" s="125">
        <f t="shared" si="268"/>
        <v>51.225499999999997</v>
      </c>
      <c r="M357" s="125">
        <f t="shared" si="262"/>
        <v>336.56701708278575</v>
      </c>
      <c r="N357" s="125"/>
      <c r="O357" s="125"/>
      <c r="P357" s="125"/>
      <c r="Q357" s="125"/>
      <c r="R357" s="125"/>
      <c r="S357" s="125"/>
      <c r="T357" s="125">
        <f t="shared" si="263"/>
        <v>337.4507227332457</v>
      </c>
      <c r="U357" s="1">
        <v>326.96090700000002</v>
      </c>
      <c r="V357" s="1">
        <v>679.987123</v>
      </c>
      <c r="W357" s="125">
        <f t="shared" si="269"/>
        <v>347.72681474124835</v>
      </c>
      <c r="X357" s="1">
        <v>278.23568472800002</v>
      </c>
      <c r="Y357" s="1">
        <v>300.100596</v>
      </c>
      <c r="Z357" s="125">
        <f t="shared" si="264"/>
        <v>355.12483574244413</v>
      </c>
      <c r="AA357" s="214">
        <v>59.32</v>
      </c>
      <c r="AB357" s="1">
        <f t="shared" si="256"/>
        <v>450.83199999999999</v>
      </c>
      <c r="AC357" s="1">
        <f t="shared" si="257"/>
        <v>492.47999999999996</v>
      </c>
      <c r="AD357" s="125">
        <f t="shared" si="265"/>
        <v>377.9448094612352</v>
      </c>
      <c r="AE357" s="326">
        <v>380</v>
      </c>
      <c r="AF357" s="326">
        <v>351</v>
      </c>
      <c r="AG357" s="326">
        <v>377</v>
      </c>
    </row>
    <row r="358" spans="1:33">
      <c r="A358" s="43">
        <v>20210408</v>
      </c>
      <c r="B358" s="43">
        <v>202104</v>
      </c>
      <c r="C358" s="4">
        <v>44294</v>
      </c>
      <c r="D358" s="1">
        <v>268.35655100000002</v>
      </c>
      <c r="E358" s="1">
        <v>379</v>
      </c>
      <c r="F358" s="1">
        <v>393.29</v>
      </c>
      <c r="G358" s="1">
        <v>53.8</v>
      </c>
      <c r="H358" s="110">
        <v>-2.69</v>
      </c>
      <c r="I358" s="110">
        <v>-2.69</v>
      </c>
      <c r="J358" s="125">
        <f t="shared" si="266"/>
        <v>51.11</v>
      </c>
      <c r="K358" s="125">
        <f t="shared" si="267"/>
        <v>-2.8245</v>
      </c>
      <c r="L358" s="125">
        <f t="shared" si="268"/>
        <v>50.975499999999997</v>
      </c>
      <c r="M358" s="125">
        <f t="shared" si="262"/>
        <v>334.92444152431005</v>
      </c>
      <c r="N358" s="125"/>
      <c r="O358" s="125"/>
      <c r="P358" s="125"/>
      <c r="Q358" s="125"/>
      <c r="R358" s="125"/>
      <c r="S358" s="125"/>
      <c r="T358" s="125">
        <f t="shared" si="263"/>
        <v>335.80814717477</v>
      </c>
      <c r="U358" s="1">
        <v>333.69590800000003</v>
      </c>
      <c r="V358" s="1">
        <v>605.15864099999999</v>
      </c>
      <c r="W358" s="125">
        <f t="shared" si="269"/>
        <v>343.8886619895269</v>
      </c>
      <c r="X358" s="1">
        <v>276.43980116</v>
      </c>
      <c r="Y358" s="1">
        <v>292.15096800000003</v>
      </c>
      <c r="Z358" s="125">
        <f t="shared" si="264"/>
        <v>353.48226018396844</v>
      </c>
      <c r="AA358" s="214">
        <v>59.6</v>
      </c>
      <c r="AB358" s="1">
        <f t="shared" si="256"/>
        <v>452.96</v>
      </c>
      <c r="AC358" s="1">
        <f t="shared" si="257"/>
        <v>496.964</v>
      </c>
      <c r="AD358" s="125">
        <f t="shared" si="265"/>
        <v>376.10512483574246</v>
      </c>
      <c r="AE358" s="326">
        <v>379</v>
      </c>
      <c r="AF358" s="326">
        <v>354</v>
      </c>
      <c r="AG358" s="326">
        <v>380</v>
      </c>
    </row>
    <row r="359" spans="1:33">
      <c r="A359" s="43">
        <v>20210407</v>
      </c>
      <c r="B359" s="43">
        <v>202104</v>
      </c>
      <c r="C359" s="4">
        <v>44293</v>
      </c>
      <c r="D359" s="1">
        <v>268.35655100000002</v>
      </c>
      <c r="E359" s="1">
        <v>380</v>
      </c>
      <c r="F359" s="1">
        <v>392.29</v>
      </c>
      <c r="G359" s="1">
        <v>53</v>
      </c>
      <c r="H359" s="110">
        <v>-2.69</v>
      </c>
      <c r="I359" s="110">
        <v>-2.69</v>
      </c>
      <c r="J359" s="125">
        <f t="shared" si="266"/>
        <v>50.31</v>
      </c>
      <c r="K359" s="125">
        <f t="shared" si="267"/>
        <v>-2.8245</v>
      </c>
      <c r="L359" s="125">
        <f t="shared" si="268"/>
        <v>50.1755</v>
      </c>
      <c r="M359" s="125">
        <f t="shared" si="262"/>
        <v>329.66819973718788</v>
      </c>
      <c r="N359" s="125"/>
      <c r="O359" s="125"/>
      <c r="P359" s="125"/>
      <c r="Q359" s="125"/>
      <c r="R359" s="125"/>
      <c r="S359" s="125"/>
      <c r="T359" s="125">
        <f t="shared" si="263"/>
        <v>330.55190538764782</v>
      </c>
      <c r="U359" s="1">
        <v>326.96090700000002</v>
      </c>
      <c r="V359" s="1">
        <v>605.15864099999999</v>
      </c>
      <c r="W359" s="125">
        <f t="shared" si="269"/>
        <v>338.7901074560184</v>
      </c>
      <c r="X359" s="1">
        <v>276.43980116</v>
      </c>
      <c r="Y359" s="1">
        <v>292.15096800000003</v>
      </c>
      <c r="Z359" s="125">
        <f t="shared" si="264"/>
        <v>348.22601839684626</v>
      </c>
      <c r="AA359" s="214">
        <v>59.77</v>
      </c>
      <c r="AB359" s="1">
        <f t="shared" si="256"/>
        <v>454.25200000000001</v>
      </c>
      <c r="AC359" s="1">
        <f t="shared" si="257"/>
        <v>498.63599999999997</v>
      </c>
      <c r="AD359" s="125">
        <f t="shared" si="265"/>
        <v>370.21813403416559</v>
      </c>
      <c r="AE359" s="326">
        <v>378</v>
      </c>
      <c r="AF359" s="326">
        <v>355</v>
      </c>
      <c r="AG359" s="326">
        <v>378</v>
      </c>
    </row>
    <row r="360" spans="1:33">
      <c r="A360" s="43">
        <v>20210406</v>
      </c>
      <c r="B360" s="43">
        <v>202104</v>
      </c>
      <c r="C360" s="4">
        <v>44292</v>
      </c>
      <c r="D360" s="1">
        <v>268.356134</v>
      </c>
      <c r="E360" s="1">
        <v>379</v>
      </c>
      <c r="F360" s="1">
        <v>395.29</v>
      </c>
      <c r="G360" s="1">
        <v>51.8</v>
      </c>
      <c r="H360" s="110">
        <v>-2.69</v>
      </c>
      <c r="I360" s="110">
        <v>-2.69</v>
      </c>
      <c r="J360" s="125">
        <f t="shared" si="266"/>
        <v>49.11</v>
      </c>
      <c r="K360" s="125">
        <f t="shared" si="267"/>
        <v>-2.8245</v>
      </c>
      <c r="L360" s="125">
        <f t="shared" si="268"/>
        <v>48.975499999999997</v>
      </c>
      <c r="M360" s="125">
        <f t="shared" si="262"/>
        <v>321.78383705650458</v>
      </c>
      <c r="N360" s="125"/>
      <c r="O360" s="125"/>
      <c r="P360" s="125"/>
      <c r="Q360" s="125"/>
      <c r="R360" s="125"/>
      <c r="S360" s="125"/>
      <c r="T360" s="125">
        <f t="shared" si="263"/>
        <v>322.66754270696453</v>
      </c>
      <c r="U360" s="1">
        <v>333.69590800000003</v>
      </c>
      <c r="V360" s="1">
        <v>605.15864099999999</v>
      </c>
      <c r="W360" s="125">
        <f t="shared" si="269"/>
        <v>331.14227565575561</v>
      </c>
      <c r="X360" s="1">
        <v>276.43939416799998</v>
      </c>
      <c r="Y360" s="1">
        <v>292.15096800000003</v>
      </c>
      <c r="Z360" s="125">
        <f t="shared" si="264"/>
        <v>340.3416557161629</v>
      </c>
      <c r="AA360" s="214">
        <v>59.33</v>
      </c>
      <c r="AB360" s="1">
        <f t="shared" si="256"/>
        <v>450.90799999999996</v>
      </c>
      <c r="AC360" s="1">
        <f t="shared" si="257"/>
        <v>501.75199999999995</v>
      </c>
      <c r="AD360" s="125">
        <f t="shared" si="265"/>
        <v>361.38764783180028</v>
      </c>
      <c r="AE360" s="326">
        <v>381</v>
      </c>
      <c r="AF360" s="326">
        <v>354</v>
      </c>
      <c r="AG360" s="326">
        <v>395</v>
      </c>
    </row>
    <row r="361" spans="1:33">
      <c r="A361" s="43">
        <v>20210405</v>
      </c>
      <c r="B361" s="43">
        <v>202104</v>
      </c>
      <c r="C361" s="4">
        <v>44291</v>
      </c>
      <c r="D361" s="1">
        <v>268.356134</v>
      </c>
      <c r="E361" s="1">
        <v>378</v>
      </c>
      <c r="F361" s="1">
        <v>394.29</v>
      </c>
      <c r="G361" s="1">
        <v>51</v>
      </c>
      <c r="H361" s="110">
        <v>-2.69</v>
      </c>
      <c r="I361" s="110">
        <v>-2.69</v>
      </c>
      <c r="J361" s="125">
        <f t="shared" si="266"/>
        <v>48.31</v>
      </c>
      <c r="K361" s="125">
        <f t="shared" si="267"/>
        <v>-2.8245</v>
      </c>
      <c r="L361" s="125">
        <f t="shared" si="268"/>
        <v>48.1755</v>
      </c>
      <c r="M361" s="125">
        <f t="shared" si="262"/>
        <v>316.5275952693824</v>
      </c>
      <c r="N361" s="125"/>
      <c r="O361" s="125"/>
      <c r="P361" s="125"/>
      <c r="Q361" s="125"/>
      <c r="R361" s="125"/>
      <c r="S361" s="125"/>
      <c r="T361" s="125">
        <f t="shared" si="263"/>
        <v>317.41130091984229</v>
      </c>
      <c r="U361" s="1">
        <v>333.69590800000003</v>
      </c>
      <c r="V361" s="1">
        <v>605.15864099999999</v>
      </c>
      <c r="W361" s="125">
        <f t="shared" si="269"/>
        <v>326.04372112224706</v>
      </c>
      <c r="X361" s="1">
        <v>276.43939416799998</v>
      </c>
      <c r="Y361" s="1">
        <v>292.15096800000003</v>
      </c>
      <c r="Z361" s="125">
        <f t="shared" si="264"/>
        <v>335.08541392904073</v>
      </c>
      <c r="AA361" s="214">
        <v>58.65</v>
      </c>
      <c r="AB361" s="1">
        <f t="shared" si="256"/>
        <v>445.73999999999995</v>
      </c>
      <c r="AC361" s="1">
        <f t="shared" si="257"/>
        <v>504.94399999999996</v>
      </c>
      <c r="AD361" s="125">
        <f t="shared" si="265"/>
        <v>355.50065703022341</v>
      </c>
      <c r="AE361" s="326">
        <v>380</v>
      </c>
      <c r="AF361" s="326">
        <v>353</v>
      </c>
      <c r="AG361" s="326">
        <v>396</v>
      </c>
    </row>
    <row r="362" spans="1:33">
      <c r="A362" s="43">
        <v>20210402</v>
      </c>
      <c r="B362" s="43">
        <v>202104</v>
      </c>
      <c r="C362" s="4">
        <v>44288</v>
      </c>
      <c r="D362" s="1">
        <v>268.356134</v>
      </c>
      <c r="E362" s="1">
        <v>386</v>
      </c>
      <c r="F362" s="1">
        <v>399.29</v>
      </c>
      <c r="G362" s="1">
        <v>52.25</v>
      </c>
      <c r="H362" s="110">
        <v>-2.69</v>
      </c>
      <c r="I362" s="110">
        <v>-2.69</v>
      </c>
      <c r="J362" s="125">
        <f t="shared" si="266"/>
        <v>49.56</v>
      </c>
      <c r="K362" s="125">
        <f t="shared" si="267"/>
        <v>-2.8245</v>
      </c>
      <c r="L362" s="125">
        <f t="shared" si="268"/>
        <v>49.4255</v>
      </c>
      <c r="M362" s="125">
        <f t="shared" si="262"/>
        <v>324.74047306176084</v>
      </c>
      <c r="N362" s="125"/>
      <c r="O362" s="125"/>
      <c r="P362" s="125"/>
      <c r="Q362" s="125"/>
      <c r="R362" s="125"/>
      <c r="S362" s="125"/>
      <c r="T362" s="125">
        <f t="shared" si="263"/>
        <v>325.62417871222078</v>
      </c>
      <c r="U362" s="1">
        <v>333.69590800000003</v>
      </c>
      <c r="V362" s="1">
        <v>605.15864099999999</v>
      </c>
      <c r="W362" s="125">
        <f t="shared" si="269"/>
        <v>334.01021258085416</v>
      </c>
      <c r="X362" s="1">
        <v>276.43939416799998</v>
      </c>
      <c r="Y362" s="1">
        <v>292.15096800000003</v>
      </c>
      <c r="Z362" s="125">
        <f t="shared" si="264"/>
        <v>343.29829172141916</v>
      </c>
      <c r="AA362" s="214">
        <v>61.45</v>
      </c>
      <c r="AB362" s="1">
        <f t="shared" si="256"/>
        <v>467.02</v>
      </c>
      <c r="AC362" s="1">
        <f t="shared" si="257"/>
        <v>486.476</v>
      </c>
      <c r="AD362" s="125">
        <f t="shared" si="265"/>
        <v>364.69908015768732</v>
      </c>
      <c r="AE362" s="326">
        <v>385</v>
      </c>
      <c r="AF362" s="326">
        <v>361</v>
      </c>
      <c r="AG362" s="326">
        <v>395</v>
      </c>
    </row>
    <row r="363" spans="1:33">
      <c r="A363" s="43">
        <v>20210401</v>
      </c>
      <c r="B363" s="43">
        <v>202104</v>
      </c>
      <c r="C363" s="4">
        <v>44287</v>
      </c>
      <c r="D363" s="1">
        <v>268.356134</v>
      </c>
      <c r="E363" s="1">
        <v>386</v>
      </c>
      <c r="F363" s="1">
        <v>399.29</v>
      </c>
      <c r="G363" s="1">
        <v>52.25</v>
      </c>
      <c r="H363" s="110">
        <v>-2.69</v>
      </c>
      <c r="I363" s="110">
        <v>-2.69</v>
      </c>
      <c r="J363" s="125">
        <f t="shared" si="266"/>
        <v>49.56</v>
      </c>
      <c r="K363" s="125">
        <f t="shared" si="267"/>
        <v>-2.8245</v>
      </c>
      <c r="L363" s="125">
        <f t="shared" si="268"/>
        <v>49.4255</v>
      </c>
      <c r="M363" s="125">
        <f t="shared" si="262"/>
        <v>324.74047306176084</v>
      </c>
      <c r="N363" s="125"/>
      <c r="O363" s="125"/>
      <c r="P363" s="125"/>
      <c r="Q363" s="125"/>
      <c r="R363" s="125"/>
      <c r="S363" s="125"/>
      <c r="T363" s="125">
        <f t="shared" si="263"/>
        <v>325.62417871222078</v>
      </c>
      <c r="U363" s="1">
        <v>333.69590800000003</v>
      </c>
      <c r="V363" s="1">
        <v>605.15864099999999</v>
      </c>
      <c r="W363" s="125">
        <f t="shared" si="269"/>
        <v>334.01021258085416</v>
      </c>
      <c r="X363" s="1">
        <v>276.43939416799998</v>
      </c>
      <c r="Y363" s="1">
        <v>292.15096800000003</v>
      </c>
      <c r="Z363" s="125">
        <f t="shared" si="264"/>
        <v>343.29829172141916</v>
      </c>
      <c r="AA363" s="214">
        <v>61.45</v>
      </c>
      <c r="AB363" s="1">
        <f t="shared" si="256"/>
        <v>467.02</v>
      </c>
      <c r="AC363" s="1">
        <f t="shared" si="257"/>
        <v>494.37999999999994</v>
      </c>
      <c r="AD363" s="125">
        <f t="shared" si="265"/>
        <v>364.69908015768732</v>
      </c>
      <c r="AE363" s="326">
        <v>385</v>
      </c>
      <c r="AF363" s="326">
        <v>361</v>
      </c>
      <c r="AG363" s="326">
        <v>395</v>
      </c>
    </row>
    <row r="364" spans="1:33">
      <c r="A364" s="43">
        <v>20210331</v>
      </c>
      <c r="B364" s="43">
        <v>202103</v>
      </c>
      <c r="C364" s="4">
        <v>44286</v>
      </c>
      <c r="D364" s="1">
        <v>268.356134</v>
      </c>
      <c r="E364" s="1">
        <v>377</v>
      </c>
      <c r="F364" s="1">
        <v>396.29</v>
      </c>
      <c r="G364" s="1">
        <v>52.2</v>
      </c>
      <c r="H364" s="110">
        <v>-2.69</v>
      </c>
      <c r="I364" s="110">
        <v>-2.69</v>
      </c>
      <c r="J364" s="125">
        <f t="shared" si="266"/>
        <v>49.510000000000005</v>
      </c>
      <c r="K364" s="125">
        <f t="shared" si="267"/>
        <v>-2.8245</v>
      </c>
      <c r="L364" s="125">
        <f t="shared" si="268"/>
        <v>49.375500000000002</v>
      </c>
      <c r="M364" s="125">
        <f t="shared" si="262"/>
        <v>324.4119579500657</v>
      </c>
      <c r="N364" s="125"/>
      <c r="O364" s="125"/>
      <c r="P364" s="125"/>
      <c r="Q364" s="125"/>
      <c r="R364" s="125"/>
      <c r="S364" s="125"/>
      <c r="T364" s="125">
        <f t="shared" si="263"/>
        <v>325.29566360052564</v>
      </c>
      <c r="U364" s="1">
        <v>333.69590800000003</v>
      </c>
      <c r="V364" s="1">
        <v>605.15864099999999</v>
      </c>
      <c r="W364" s="125">
        <f t="shared" si="269"/>
        <v>333.69155292250991</v>
      </c>
      <c r="X364" s="1">
        <v>276.43939416799998</v>
      </c>
      <c r="Y364" s="1">
        <v>292.15096800000003</v>
      </c>
      <c r="Z364" s="125">
        <f t="shared" si="264"/>
        <v>342.96977660972408</v>
      </c>
      <c r="AA364" s="214">
        <v>59.16</v>
      </c>
      <c r="AB364" s="1">
        <f t="shared" si="256"/>
        <v>449.61599999999993</v>
      </c>
      <c r="AC364" s="1">
        <f t="shared" si="257"/>
        <v>502.28399999999999</v>
      </c>
      <c r="AD364" s="125">
        <f t="shared" si="265"/>
        <v>364.33114323258877</v>
      </c>
      <c r="AE364" s="326">
        <v>382</v>
      </c>
      <c r="AF364" s="326">
        <v>352</v>
      </c>
      <c r="AG364" s="326">
        <v>400</v>
      </c>
    </row>
    <row r="365" spans="1:33">
      <c r="A365" s="43">
        <v>20210330</v>
      </c>
      <c r="B365" s="43">
        <v>202103</v>
      </c>
      <c r="C365" s="4">
        <v>44285</v>
      </c>
      <c r="D365" s="1">
        <v>268.35626999999999</v>
      </c>
      <c r="E365" s="1">
        <v>381</v>
      </c>
      <c r="F365" s="1">
        <v>394.29</v>
      </c>
      <c r="G365" s="1">
        <v>53.65</v>
      </c>
      <c r="H365" s="110">
        <v>-2.69</v>
      </c>
      <c r="I365" s="110">
        <v>-2.69</v>
      </c>
      <c r="J365" s="125">
        <f t="shared" si="266"/>
        <v>50.96</v>
      </c>
      <c r="K365" s="125">
        <f t="shared" si="267"/>
        <v>-2.8245</v>
      </c>
      <c r="L365" s="125">
        <f t="shared" si="268"/>
        <v>50.825499999999998</v>
      </c>
      <c r="M365" s="125">
        <f t="shared" si="262"/>
        <v>333.93889618922469</v>
      </c>
      <c r="N365" s="125"/>
      <c r="O365" s="125"/>
      <c r="P365" s="125"/>
      <c r="Q365" s="125"/>
      <c r="R365" s="125"/>
      <c r="S365" s="125"/>
      <c r="T365" s="125">
        <f t="shared" si="263"/>
        <v>334.82260183968464</v>
      </c>
      <c r="U365" s="1">
        <v>339.25691799999998</v>
      </c>
      <c r="V365" s="1">
        <v>605.15864099999999</v>
      </c>
      <c r="W365" s="125">
        <f t="shared" si="269"/>
        <v>342.9326830144941</v>
      </c>
      <c r="X365" s="1">
        <v>276.43952690399999</v>
      </c>
      <c r="Y365" s="1">
        <v>292.15096800000003</v>
      </c>
      <c r="Z365" s="125">
        <f t="shared" si="264"/>
        <v>352.49671484888302</v>
      </c>
      <c r="AA365" s="214">
        <v>60.55</v>
      </c>
      <c r="AB365" s="1">
        <f t="shared" si="256"/>
        <v>460.17999999999995</v>
      </c>
      <c r="AC365" s="1">
        <f t="shared" si="257"/>
        <v>485.10799999999995</v>
      </c>
      <c r="AD365" s="125">
        <f t="shared" si="265"/>
        <v>375.00131406044682</v>
      </c>
      <c r="AE365" s="326">
        <v>380</v>
      </c>
      <c r="AF365" s="326">
        <v>356</v>
      </c>
      <c r="AG365" s="326">
        <v>416</v>
      </c>
    </row>
    <row r="366" spans="1:33">
      <c r="A366" s="43">
        <v>20210329</v>
      </c>
      <c r="B366" s="43">
        <v>202103</v>
      </c>
      <c r="C366" s="4">
        <v>44284</v>
      </c>
      <c r="D366" s="1">
        <v>268.35626999999999</v>
      </c>
      <c r="E366" s="1">
        <v>386</v>
      </c>
      <c r="F366" s="1">
        <v>395.29</v>
      </c>
      <c r="G366" s="1">
        <v>54.1</v>
      </c>
      <c r="H366" s="110">
        <v>-2.69</v>
      </c>
      <c r="I366" s="110">
        <v>-2.69</v>
      </c>
      <c r="J366" s="125">
        <f t="shared" si="266"/>
        <v>51.410000000000004</v>
      </c>
      <c r="K366" s="125">
        <f t="shared" si="267"/>
        <v>-2.8245</v>
      </c>
      <c r="L366" s="125">
        <f t="shared" si="268"/>
        <v>51.275500000000001</v>
      </c>
      <c r="M366" s="125">
        <f t="shared" si="262"/>
        <v>336.89553219448095</v>
      </c>
      <c r="N366" s="125"/>
      <c r="O366" s="125"/>
      <c r="P366" s="125"/>
      <c r="Q366" s="125"/>
      <c r="R366" s="125"/>
      <c r="S366" s="125"/>
      <c r="T366" s="125">
        <f t="shared" si="263"/>
        <v>337.77923784494089</v>
      </c>
      <c r="U366" s="1">
        <v>339.25691799999998</v>
      </c>
      <c r="V366" s="1">
        <v>605.15864099999999</v>
      </c>
      <c r="W366" s="125">
        <f t="shared" si="269"/>
        <v>345.80061993959271</v>
      </c>
      <c r="X366" s="1">
        <v>276.43952690399999</v>
      </c>
      <c r="Y366" s="1">
        <v>292.15096800000003</v>
      </c>
      <c r="Z366" s="125">
        <f t="shared" si="264"/>
        <v>355.45335085413927</v>
      </c>
      <c r="AA366" s="214">
        <v>61.56</v>
      </c>
      <c r="AB366" s="1">
        <f t="shared" si="256"/>
        <v>467.85599999999999</v>
      </c>
      <c r="AC366" s="1">
        <f t="shared" si="257"/>
        <v>465.72800000000001</v>
      </c>
      <c r="AD366" s="125">
        <f t="shared" si="265"/>
        <v>378.31274638633386</v>
      </c>
      <c r="AE366" s="326">
        <v>381</v>
      </c>
      <c r="AF366" s="326">
        <v>361</v>
      </c>
      <c r="AG366" s="326">
        <v>421</v>
      </c>
    </row>
    <row r="367" spans="1:33">
      <c r="A367" s="43">
        <v>20210326</v>
      </c>
      <c r="B367" s="43">
        <v>202103</v>
      </c>
      <c r="C367" s="4">
        <v>44281</v>
      </c>
      <c r="D367" s="1">
        <v>268.35626999999999</v>
      </c>
      <c r="E367" s="1">
        <v>385</v>
      </c>
      <c r="F367" s="1">
        <v>397.29</v>
      </c>
      <c r="G367" s="1">
        <v>54.5</v>
      </c>
      <c r="H367" s="110">
        <v>-2.69</v>
      </c>
      <c r="I367" s="110">
        <v>-2.69</v>
      </c>
      <c r="J367" s="125">
        <f t="shared" si="266"/>
        <v>51.81</v>
      </c>
      <c r="K367" s="125">
        <f t="shared" si="267"/>
        <v>-2.8245</v>
      </c>
      <c r="L367" s="125">
        <f t="shared" si="268"/>
        <v>51.6755</v>
      </c>
      <c r="M367" s="125">
        <f t="shared" si="262"/>
        <v>339.52365308804201</v>
      </c>
      <c r="N367" s="125"/>
      <c r="O367" s="125"/>
      <c r="P367" s="125"/>
      <c r="Q367" s="125"/>
      <c r="R367" s="125"/>
      <c r="S367" s="125"/>
      <c r="T367" s="125">
        <f t="shared" si="263"/>
        <v>340.40735873850196</v>
      </c>
      <c r="U367" s="1">
        <v>339.25691799999998</v>
      </c>
      <c r="V367" s="1">
        <v>605.15864099999999</v>
      </c>
      <c r="W367" s="125">
        <f t="shared" si="269"/>
        <v>348.3498972063469</v>
      </c>
      <c r="X367" s="1">
        <v>276.43952690399999</v>
      </c>
      <c r="Y367" s="1">
        <v>292.15096800000003</v>
      </c>
      <c r="Z367" s="125">
        <f t="shared" si="264"/>
        <v>358.08147174770039</v>
      </c>
      <c r="AA367" s="214">
        <v>60.97</v>
      </c>
      <c r="AB367" s="1">
        <f t="shared" si="256"/>
        <v>463.37199999999996</v>
      </c>
      <c r="AC367" s="1">
        <f t="shared" si="257"/>
        <v>463.59999999999997</v>
      </c>
      <c r="AD367" s="125">
        <f t="shared" si="265"/>
        <v>381.25624178712224</v>
      </c>
      <c r="AE367" s="326">
        <v>383</v>
      </c>
      <c r="AF367" s="326">
        <v>360</v>
      </c>
      <c r="AG367" s="326">
        <v>419</v>
      </c>
    </row>
    <row r="368" spans="1:33">
      <c r="A368" s="43">
        <v>20210325</v>
      </c>
      <c r="B368" s="43">
        <v>202103</v>
      </c>
      <c r="C368" s="4">
        <v>44280</v>
      </c>
      <c r="D368" s="1">
        <v>268.35626999999999</v>
      </c>
      <c r="E368" s="1">
        <v>374</v>
      </c>
      <c r="F368" s="1">
        <v>391.29</v>
      </c>
      <c r="G368" s="1">
        <v>52.65</v>
      </c>
      <c r="H368" s="110">
        <v>-2.69</v>
      </c>
      <c r="I368" s="110">
        <v>-2.69</v>
      </c>
      <c r="J368" s="125">
        <f t="shared" si="266"/>
        <v>49.96</v>
      </c>
      <c r="K368" s="125">
        <f t="shared" si="267"/>
        <v>-2.8245</v>
      </c>
      <c r="L368" s="125">
        <f t="shared" si="268"/>
        <v>49.825499999999998</v>
      </c>
      <c r="M368" s="125">
        <f t="shared" si="262"/>
        <v>327.3685939553219</v>
      </c>
      <c r="N368" s="125"/>
      <c r="O368" s="125"/>
      <c r="P368" s="125"/>
      <c r="Q368" s="125"/>
      <c r="R368" s="125"/>
      <c r="S368" s="125"/>
      <c r="T368" s="125">
        <f t="shared" si="263"/>
        <v>328.25229960578184</v>
      </c>
      <c r="U368" s="1">
        <v>339.25691799999998</v>
      </c>
      <c r="V368" s="1">
        <v>605.15864099999999</v>
      </c>
      <c r="W368" s="125">
        <f t="shared" si="269"/>
        <v>336.5594898476084</v>
      </c>
      <c r="X368" s="1">
        <v>276.43952690399999</v>
      </c>
      <c r="Y368" s="1">
        <v>292.15096800000003</v>
      </c>
      <c r="Z368" s="125">
        <f t="shared" si="264"/>
        <v>345.92641261498028</v>
      </c>
      <c r="AA368" s="214">
        <v>58.56</v>
      </c>
      <c r="AB368" s="1">
        <f t="shared" ref="AB368:AB431" si="270">AA368*$AB$91</f>
        <v>445.05599999999998</v>
      </c>
      <c r="AC368" s="1">
        <f t="shared" ref="AC368:AC431" si="271">AB386</f>
        <v>460.86399999999998</v>
      </c>
      <c r="AD368" s="125">
        <f t="shared" si="265"/>
        <v>367.6425755584757</v>
      </c>
      <c r="AE368" s="326">
        <v>377</v>
      </c>
      <c r="AF368" s="326">
        <v>349</v>
      </c>
      <c r="AG368" s="326">
        <v>414</v>
      </c>
    </row>
    <row r="369" spans="1:33">
      <c r="A369" s="43">
        <v>20210324</v>
      </c>
      <c r="B369" s="43">
        <v>202103</v>
      </c>
      <c r="C369" s="4">
        <v>44279</v>
      </c>
      <c r="D369" s="1">
        <v>268.35626999999999</v>
      </c>
      <c r="E369" s="1">
        <v>380</v>
      </c>
      <c r="F369" s="1">
        <v>399.29</v>
      </c>
      <c r="G369" s="1">
        <v>54.45</v>
      </c>
      <c r="H369" s="110">
        <v>-2.69</v>
      </c>
      <c r="I369" s="110">
        <v>-2.69</v>
      </c>
      <c r="J369" s="125">
        <f t="shared" si="266"/>
        <v>51.760000000000005</v>
      </c>
      <c r="K369" s="125">
        <f t="shared" si="267"/>
        <v>-2.8245</v>
      </c>
      <c r="L369" s="125">
        <f t="shared" si="268"/>
        <v>51.625500000000002</v>
      </c>
      <c r="M369" s="125">
        <f t="shared" si="262"/>
        <v>339.19513797634693</v>
      </c>
      <c r="N369" s="125"/>
      <c r="O369" s="125"/>
      <c r="P369" s="125"/>
      <c r="Q369" s="125"/>
      <c r="R369" s="125"/>
      <c r="S369" s="125"/>
      <c r="T369" s="125">
        <f t="shared" si="263"/>
        <v>340.07884362680687</v>
      </c>
      <c r="U369" s="1">
        <v>339.25691799999998</v>
      </c>
      <c r="V369" s="1">
        <v>605.15864099999999</v>
      </c>
      <c r="W369" s="125">
        <f t="shared" si="269"/>
        <v>348.03123754800271</v>
      </c>
      <c r="X369" s="1">
        <v>276.43952690399999</v>
      </c>
      <c r="Y369" s="1">
        <v>292.15096800000003</v>
      </c>
      <c r="Z369" s="125">
        <f t="shared" si="264"/>
        <v>357.75295663600525</v>
      </c>
      <c r="AA369" s="214">
        <v>61.18</v>
      </c>
      <c r="AB369" s="1">
        <f t="shared" si="270"/>
        <v>464.96799999999996</v>
      </c>
      <c r="AC369" s="1">
        <f t="shared" si="271"/>
        <v>467.4</v>
      </c>
      <c r="AD369" s="125">
        <f t="shared" si="265"/>
        <v>380.88830486202374</v>
      </c>
      <c r="AE369" s="326">
        <v>385</v>
      </c>
      <c r="AF369" s="326">
        <v>355</v>
      </c>
      <c r="AG369" s="326">
        <v>413</v>
      </c>
    </row>
    <row r="370" spans="1:33">
      <c r="A370" s="43">
        <v>20210323</v>
      </c>
      <c r="B370" s="43">
        <v>202103</v>
      </c>
      <c r="C370" s="4">
        <v>44278</v>
      </c>
      <c r="D370" s="1">
        <v>268.356877</v>
      </c>
      <c r="E370" s="1">
        <v>375</v>
      </c>
      <c r="F370" s="1">
        <v>394.29</v>
      </c>
      <c r="G370" s="1">
        <v>51.5</v>
      </c>
      <c r="H370" s="110">
        <v>-2.69</v>
      </c>
      <c r="I370" s="110">
        <v>-2.69</v>
      </c>
      <c r="J370" s="125">
        <f t="shared" si="266"/>
        <v>48.81</v>
      </c>
      <c r="K370" s="125">
        <f t="shared" si="267"/>
        <v>-2.8245</v>
      </c>
      <c r="L370" s="125">
        <f t="shared" si="268"/>
        <v>48.6755</v>
      </c>
      <c r="M370" s="125">
        <f t="shared" si="262"/>
        <v>319.81274638633374</v>
      </c>
      <c r="N370" s="125"/>
      <c r="O370" s="125"/>
      <c r="P370" s="125"/>
      <c r="Q370" s="125"/>
      <c r="R370" s="125"/>
      <c r="S370" s="125"/>
      <c r="T370" s="125">
        <f t="shared" si="263"/>
        <v>320.69645203679369</v>
      </c>
      <c r="U370" s="1">
        <v>356.566665</v>
      </c>
      <c r="V370" s="1">
        <v>605.15864099999999</v>
      </c>
      <c r="W370" s="125">
        <f t="shared" si="269"/>
        <v>329.23031770568991</v>
      </c>
      <c r="X370" s="1">
        <v>276.44011933600001</v>
      </c>
      <c r="Y370" s="1">
        <v>292.15096800000003</v>
      </c>
      <c r="Z370" s="125">
        <f t="shared" si="264"/>
        <v>338.37056504599212</v>
      </c>
      <c r="AA370" s="214">
        <v>57.76</v>
      </c>
      <c r="AB370" s="1">
        <f t="shared" si="270"/>
        <v>438.97599999999994</v>
      </c>
      <c r="AC370" s="1">
        <f t="shared" si="271"/>
        <v>482.82799999999997</v>
      </c>
      <c r="AD370" s="125">
        <f t="shared" si="265"/>
        <v>359.18002628120894</v>
      </c>
      <c r="AE370" s="326">
        <v>380</v>
      </c>
      <c r="AF370" s="326">
        <v>350</v>
      </c>
      <c r="AG370" s="326">
        <v>418</v>
      </c>
    </row>
    <row r="371" spans="1:33">
      <c r="A371" s="43">
        <v>20210322</v>
      </c>
      <c r="B371" s="43">
        <v>202103</v>
      </c>
      <c r="C371" s="4">
        <v>44277</v>
      </c>
      <c r="D371" s="1">
        <v>268.356877</v>
      </c>
      <c r="E371" s="1">
        <v>385</v>
      </c>
      <c r="F371" s="1">
        <v>406.29</v>
      </c>
      <c r="G371" s="1">
        <v>54.7</v>
      </c>
      <c r="H371" s="110">
        <v>-2.69</v>
      </c>
      <c r="I371" s="110">
        <v>-2.69</v>
      </c>
      <c r="J371" s="125">
        <f t="shared" si="266"/>
        <v>52.010000000000005</v>
      </c>
      <c r="K371" s="125">
        <f t="shared" si="267"/>
        <v>-2.8245</v>
      </c>
      <c r="L371" s="125">
        <f t="shared" si="268"/>
        <v>51.875500000000002</v>
      </c>
      <c r="M371" s="125">
        <f t="shared" si="262"/>
        <v>340.83771353482263</v>
      </c>
      <c r="N371" s="125"/>
      <c r="O371" s="125"/>
      <c r="P371" s="125"/>
      <c r="Q371" s="125"/>
      <c r="R371" s="125"/>
      <c r="S371" s="125"/>
      <c r="T371" s="125">
        <f t="shared" si="263"/>
        <v>341.72141918528251</v>
      </c>
      <c r="U371" s="1">
        <v>356.566665</v>
      </c>
      <c r="V371" s="1">
        <v>605.15864099999999</v>
      </c>
      <c r="W371" s="125">
        <f t="shared" si="269"/>
        <v>349.62453583972405</v>
      </c>
      <c r="X371" s="1">
        <v>276.44011933600001</v>
      </c>
      <c r="Y371" s="1">
        <v>292.15096800000003</v>
      </c>
      <c r="Z371" s="125">
        <f t="shared" si="264"/>
        <v>359.39553219448095</v>
      </c>
      <c r="AA371" s="214">
        <v>61.55</v>
      </c>
      <c r="AB371" s="1">
        <f t="shared" si="270"/>
        <v>467.78</v>
      </c>
      <c r="AC371" s="1">
        <f t="shared" si="271"/>
        <v>480.47199999999998</v>
      </c>
      <c r="AD371" s="125">
        <f t="shared" si="265"/>
        <v>382.72798948751642</v>
      </c>
      <c r="AE371" s="326">
        <v>392</v>
      </c>
      <c r="AF371" s="326">
        <v>360</v>
      </c>
      <c r="AG371" s="326">
        <v>424</v>
      </c>
    </row>
    <row r="372" spans="1:33">
      <c r="A372" s="43">
        <v>20210319</v>
      </c>
      <c r="B372" s="43">
        <v>202103</v>
      </c>
      <c r="C372" s="4">
        <v>44274</v>
      </c>
      <c r="D372" s="1">
        <v>268.356877</v>
      </c>
      <c r="E372" s="1">
        <v>386</v>
      </c>
      <c r="F372" s="1">
        <v>405.29</v>
      </c>
      <c r="G372" s="1">
        <v>54.45</v>
      </c>
      <c r="H372" s="110">
        <v>-2.69</v>
      </c>
      <c r="I372" s="110">
        <v>-2.69</v>
      </c>
      <c r="J372" s="125">
        <f t="shared" si="266"/>
        <v>51.760000000000005</v>
      </c>
      <c r="K372" s="125">
        <f t="shared" si="267"/>
        <v>-2.8245</v>
      </c>
      <c r="L372" s="125">
        <f t="shared" si="268"/>
        <v>51.625500000000002</v>
      </c>
      <c r="M372" s="125">
        <f t="shared" si="262"/>
        <v>339.19513797634693</v>
      </c>
      <c r="N372" s="125"/>
      <c r="O372" s="125"/>
      <c r="P372" s="125"/>
      <c r="Q372" s="125"/>
      <c r="R372" s="125"/>
      <c r="S372" s="125"/>
      <c r="T372" s="125">
        <f t="shared" si="263"/>
        <v>340.07884362680687</v>
      </c>
      <c r="U372" s="1">
        <v>356.566665</v>
      </c>
      <c r="V372" s="1">
        <v>605.15864099999999</v>
      </c>
      <c r="W372" s="125">
        <f t="shared" si="269"/>
        <v>348.03123754800271</v>
      </c>
      <c r="X372" s="1">
        <v>276.44011933600001</v>
      </c>
      <c r="Y372" s="1">
        <v>292.15096800000003</v>
      </c>
      <c r="Z372" s="125">
        <f t="shared" si="264"/>
        <v>357.75295663600525</v>
      </c>
      <c r="AA372" s="214">
        <v>61.42</v>
      </c>
      <c r="AB372" s="1">
        <f t="shared" si="270"/>
        <v>466.79199999999997</v>
      </c>
      <c r="AC372" s="1">
        <f t="shared" si="271"/>
        <v>468.69200000000001</v>
      </c>
      <c r="AD372" s="125">
        <f t="shared" si="265"/>
        <v>380.88830486202374</v>
      </c>
      <c r="AE372" s="326">
        <v>391</v>
      </c>
      <c r="AF372" s="326">
        <v>361</v>
      </c>
      <c r="AG372" s="326">
        <v>423</v>
      </c>
    </row>
    <row r="373" spans="1:33">
      <c r="A373" s="43">
        <v>20210318</v>
      </c>
      <c r="B373" s="43">
        <v>202103</v>
      </c>
      <c r="C373" s="4">
        <v>44273</v>
      </c>
      <c r="D373" s="1">
        <v>268.356877</v>
      </c>
      <c r="E373" s="1">
        <v>385</v>
      </c>
      <c r="F373" s="1">
        <v>404.29</v>
      </c>
      <c r="G373" s="1">
        <v>54.45</v>
      </c>
      <c r="H373" s="295">
        <v>-1.88</v>
      </c>
      <c r="I373" s="295">
        <v>-2.2799999999999998</v>
      </c>
      <c r="J373" s="125">
        <f t="shared" si="266"/>
        <v>52.57</v>
      </c>
      <c r="K373" s="125">
        <f t="shared" si="267"/>
        <v>-1.974</v>
      </c>
      <c r="L373" s="125">
        <f t="shared" si="268"/>
        <v>52.476000000000006</v>
      </c>
      <c r="M373" s="125">
        <f t="shared" si="262"/>
        <v>344.78318002628123</v>
      </c>
      <c r="N373" s="125"/>
      <c r="O373" s="125"/>
      <c r="P373" s="125"/>
      <c r="Q373" s="125"/>
      <c r="R373" s="125"/>
      <c r="S373" s="125"/>
      <c r="T373" s="125">
        <f t="shared" si="263"/>
        <v>345.40078843626804</v>
      </c>
      <c r="U373" s="1">
        <v>356.566665</v>
      </c>
      <c r="V373" s="1">
        <v>605.15864099999999</v>
      </c>
      <c r="W373" s="125">
        <f t="shared" si="269"/>
        <v>353.19352401318002</v>
      </c>
      <c r="X373" s="1">
        <v>276.44011933600001</v>
      </c>
      <c r="Y373" s="1">
        <v>292.15096800000003</v>
      </c>
      <c r="Z373" s="125">
        <f t="shared" si="264"/>
        <v>357.75295663600525</v>
      </c>
      <c r="AA373" s="214">
        <v>60</v>
      </c>
      <c r="AB373" s="1">
        <f t="shared" si="270"/>
        <v>456</v>
      </c>
      <c r="AC373" s="1">
        <f t="shared" si="271"/>
        <v>468.53999999999996</v>
      </c>
      <c r="AD373" s="125">
        <f t="shared" si="265"/>
        <v>386.84888304862022</v>
      </c>
      <c r="AE373" s="326">
        <v>390</v>
      </c>
      <c r="AF373" s="326">
        <v>360</v>
      </c>
      <c r="AG373" s="326">
        <v>428</v>
      </c>
    </row>
    <row r="374" spans="1:33">
      <c r="A374" s="43">
        <v>20210317</v>
      </c>
      <c r="B374" s="43">
        <v>202103</v>
      </c>
      <c r="C374" s="4">
        <v>44272</v>
      </c>
      <c r="D374" s="1">
        <v>268.356877</v>
      </c>
      <c r="E374" s="1">
        <v>400</v>
      </c>
      <c r="F374" s="1">
        <v>413.29</v>
      </c>
      <c r="G374" s="1">
        <v>57.65</v>
      </c>
      <c r="H374" s="295">
        <v>-1.88</v>
      </c>
      <c r="I374" s="295">
        <v>-2.2799999999999998</v>
      </c>
      <c r="J374" s="125">
        <f t="shared" si="266"/>
        <v>55.769999999999996</v>
      </c>
      <c r="K374" s="125">
        <f t="shared" si="267"/>
        <v>-1.974</v>
      </c>
      <c r="L374" s="125">
        <f t="shared" si="268"/>
        <v>55.676000000000002</v>
      </c>
      <c r="M374" s="125">
        <f t="shared" si="262"/>
        <v>365.80814717477006</v>
      </c>
      <c r="N374" s="125"/>
      <c r="O374" s="125"/>
      <c r="P374" s="125"/>
      <c r="Q374" s="125"/>
      <c r="R374" s="125"/>
      <c r="S374" s="125"/>
      <c r="T374" s="125">
        <f t="shared" si="263"/>
        <v>366.42575558475687</v>
      </c>
      <c r="U374" s="1">
        <v>356.566665</v>
      </c>
      <c r="V374" s="1">
        <v>605.15864099999999</v>
      </c>
      <c r="W374" s="125">
        <f t="shared" si="269"/>
        <v>373.58774214721416</v>
      </c>
      <c r="X374" s="1">
        <v>276.44011933600001</v>
      </c>
      <c r="Y374" s="1">
        <v>292.15096800000003</v>
      </c>
      <c r="Z374" s="125">
        <f t="shared" si="264"/>
        <v>378.77792378449408</v>
      </c>
      <c r="AA374" s="214">
        <v>64.599999999999994</v>
      </c>
      <c r="AB374" s="1">
        <f t="shared" si="270"/>
        <v>490.95999999999992</v>
      </c>
      <c r="AC374" s="1">
        <f t="shared" si="271"/>
        <v>450.29999999999995</v>
      </c>
      <c r="AD374" s="125">
        <f t="shared" si="265"/>
        <v>410.39684625492771</v>
      </c>
      <c r="AE374" s="326">
        <v>399</v>
      </c>
      <c r="AF374" s="326">
        <v>375</v>
      </c>
      <c r="AG374" s="326">
        <v>438</v>
      </c>
    </row>
    <row r="375" spans="1:33">
      <c r="A375" s="43">
        <v>20210316</v>
      </c>
      <c r="B375" s="43">
        <v>202103</v>
      </c>
      <c r="C375" s="4">
        <v>44271</v>
      </c>
      <c r="D375" s="1">
        <v>268.35788100000002</v>
      </c>
      <c r="E375" s="1">
        <v>402</v>
      </c>
      <c r="F375" s="1">
        <v>416.29</v>
      </c>
      <c r="G375" s="1">
        <v>58.15</v>
      </c>
      <c r="H375" s="295">
        <v>-1.88</v>
      </c>
      <c r="I375" s="295">
        <v>-2.2799999999999998</v>
      </c>
      <c r="J375" s="125">
        <f t="shared" si="266"/>
        <v>56.269999999999996</v>
      </c>
      <c r="K375" s="125">
        <f t="shared" si="267"/>
        <v>-1.974</v>
      </c>
      <c r="L375" s="125">
        <f t="shared" si="268"/>
        <v>56.176000000000002</v>
      </c>
      <c r="M375" s="125">
        <f t="shared" si="262"/>
        <v>369.0932982917214</v>
      </c>
      <c r="N375" s="125"/>
      <c r="O375" s="125"/>
      <c r="P375" s="125"/>
      <c r="Q375" s="125"/>
      <c r="R375" s="125"/>
      <c r="S375" s="125"/>
      <c r="T375" s="125">
        <f t="shared" si="263"/>
        <v>369.71090670170821</v>
      </c>
      <c r="U375" s="1">
        <v>359.53253700000005</v>
      </c>
      <c r="V375" s="1">
        <v>605.15864099999999</v>
      </c>
      <c r="W375" s="125">
        <f t="shared" si="269"/>
        <v>376.77433873065701</v>
      </c>
      <c r="X375" s="1">
        <v>276.44109924000003</v>
      </c>
      <c r="Y375" s="1">
        <v>292.15096800000003</v>
      </c>
      <c r="Z375" s="125">
        <f t="shared" si="264"/>
        <v>382.06307490144542</v>
      </c>
      <c r="AA375" s="214">
        <v>64.8</v>
      </c>
      <c r="AB375" s="1">
        <f t="shared" si="270"/>
        <v>492.47999999999996</v>
      </c>
      <c r="AC375" s="1">
        <f t="shared" si="271"/>
        <v>459.952</v>
      </c>
      <c r="AD375" s="125">
        <f t="shared" si="265"/>
        <v>414.07621550591324</v>
      </c>
      <c r="AE375" s="326">
        <v>402</v>
      </c>
      <c r="AF375" s="326">
        <v>377</v>
      </c>
      <c r="AG375" s="326">
        <v>439</v>
      </c>
    </row>
    <row r="376" spans="1:33">
      <c r="A376" s="43">
        <v>20210315</v>
      </c>
      <c r="B376" s="43">
        <v>202103</v>
      </c>
      <c r="C376" s="4">
        <v>44270</v>
      </c>
      <c r="D376" s="1">
        <v>268.35788100000002</v>
      </c>
      <c r="E376" s="1">
        <v>408</v>
      </c>
      <c r="F376" s="1">
        <v>424.29</v>
      </c>
      <c r="G376" s="1">
        <v>58.65</v>
      </c>
      <c r="H376" s="295">
        <v>-1.88</v>
      </c>
      <c r="I376" s="295">
        <v>-2.2799999999999998</v>
      </c>
      <c r="J376" s="125">
        <f t="shared" si="266"/>
        <v>56.769999999999996</v>
      </c>
      <c r="K376" s="125">
        <f t="shared" si="267"/>
        <v>-1.974</v>
      </c>
      <c r="L376" s="125">
        <f t="shared" si="268"/>
        <v>56.676000000000002</v>
      </c>
      <c r="M376" s="125">
        <f t="shared" si="262"/>
        <v>372.37844940867279</v>
      </c>
      <c r="N376" s="125"/>
      <c r="O376" s="125"/>
      <c r="P376" s="125"/>
      <c r="Q376" s="125"/>
      <c r="R376" s="125"/>
      <c r="S376" s="125"/>
      <c r="T376" s="125">
        <f t="shared" si="263"/>
        <v>372.99605781865961</v>
      </c>
      <c r="U376" s="1">
        <v>359.53253700000005</v>
      </c>
      <c r="V376" s="1">
        <v>605.15864099999999</v>
      </c>
      <c r="W376" s="125">
        <f t="shared" si="269"/>
        <v>379.96093531409986</v>
      </c>
      <c r="X376" s="1">
        <v>276.44109924000003</v>
      </c>
      <c r="Y376" s="1">
        <v>292.15096800000003</v>
      </c>
      <c r="Z376" s="125">
        <f t="shared" si="264"/>
        <v>385.34822601839682</v>
      </c>
      <c r="AA376" s="214">
        <v>65.39</v>
      </c>
      <c r="AB376" s="1">
        <f t="shared" si="270"/>
        <v>496.964</v>
      </c>
      <c r="AC376" s="1">
        <f t="shared" si="271"/>
        <v>464.66399999999999</v>
      </c>
      <c r="AD376" s="125">
        <f t="shared" si="265"/>
        <v>417.75558475689883</v>
      </c>
      <c r="AE376" s="326">
        <v>410</v>
      </c>
      <c r="AF376" s="326">
        <v>383</v>
      </c>
      <c r="AG376" s="326">
        <v>443</v>
      </c>
    </row>
    <row r="377" spans="1:33">
      <c r="A377" s="43">
        <v>20210312</v>
      </c>
      <c r="B377" s="43">
        <v>202103</v>
      </c>
      <c r="C377" s="4">
        <v>44267</v>
      </c>
      <c r="D377" s="1">
        <v>268.35788100000002</v>
      </c>
      <c r="E377" s="1">
        <v>409</v>
      </c>
      <c r="F377" s="1">
        <v>426.29</v>
      </c>
      <c r="G377" s="1">
        <v>58.8</v>
      </c>
      <c r="H377" s="295">
        <v>-1.88</v>
      </c>
      <c r="I377" s="295">
        <v>-2.2799999999999998</v>
      </c>
      <c r="J377" s="125">
        <f t="shared" si="266"/>
        <v>56.919999999999995</v>
      </c>
      <c r="K377" s="125">
        <f t="shared" si="267"/>
        <v>-1.974</v>
      </c>
      <c r="L377" s="125">
        <f t="shared" si="268"/>
        <v>56.826000000000001</v>
      </c>
      <c r="M377" s="125">
        <f t="shared" si="262"/>
        <v>373.36399474375821</v>
      </c>
      <c r="N377" s="125"/>
      <c r="O377" s="125"/>
      <c r="P377" s="125"/>
      <c r="Q377" s="125"/>
      <c r="R377" s="125"/>
      <c r="S377" s="125"/>
      <c r="T377" s="125">
        <f t="shared" si="263"/>
        <v>373.98160315374503</v>
      </c>
      <c r="U377" s="1">
        <v>359.53253700000005</v>
      </c>
      <c r="V377" s="1">
        <v>605.15864099999999</v>
      </c>
      <c r="W377" s="125">
        <f t="shared" si="269"/>
        <v>380.91691428913271</v>
      </c>
      <c r="X377" s="1">
        <v>276.44109924000003</v>
      </c>
      <c r="Y377" s="1">
        <v>292.15096800000003</v>
      </c>
      <c r="Z377" s="125">
        <f t="shared" si="264"/>
        <v>386.33377135348223</v>
      </c>
      <c r="AA377" s="214">
        <v>65.61</v>
      </c>
      <c r="AB377" s="1">
        <f t="shared" si="270"/>
        <v>498.63599999999997</v>
      </c>
      <c r="AC377" s="1">
        <f t="shared" si="271"/>
        <v>456.37999999999994</v>
      </c>
      <c r="AD377" s="125">
        <f t="shared" si="265"/>
        <v>418.85939553219447</v>
      </c>
      <c r="AE377" s="326">
        <v>412</v>
      </c>
      <c r="AF377" s="326">
        <v>384</v>
      </c>
      <c r="AG377" s="326">
        <v>444</v>
      </c>
    </row>
    <row r="378" spans="1:33">
      <c r="A378" s="43">
        <v>20210311</v>
      </c>
      <c r="B378" s="43">
        <v>202103</v>
      </c>
      <c r="C378" s="4">
        <v>44266</v>
      </c>
      <c r="D378" s="1">
        <v>268.35788100000002</v>
      </c>
      <c r="E378" s="1">
        <v>410</v>
      </c>
      <c r="F378" s="1">
        <v>427.29</v>
      </c>
      <c r="G378" s="1">
        <v>58.7</v>
      </c>
      <c r="H378" s="295">
        <v>-1.88</v>
      </c>
      <c r="I378" s="295">
        <v>-2.2799999999999998</v>
      </c>
      <c r="J378" s="125">
        <f t="shared" si="266"/>
        <v>56.82</v>
      </c>
      <c r="K378" s="125">
        <f t="shared" si="267"/>
        <v>-1.974</v>
      </c>
      <c r="L378" s="125">
        <f t="shared" si="268"/>
        <v>56.726000000000006</v>
      </c>
      <c r="M378" s="125">
        <f t="shared" si="262"/>
        <v>372.70696452036799</v>
      </c>
      <c r="N378" s="125"/>
      <c r="O378" s="125"/>
      <c r="P378" s="125"/>
      <c r="Q378" s="125"/>
      <c r="R378" s="125"/>
      <c r="S378" s="125"/>
      <c r="T378" s="125">
        <f t="shared" si="263"/>
        <v>373.3245729303548</v>
      </c>
      <c r="U378" s="1">
        <v>359.53253700000005</v>
      </c>
      <c r="V378" s="1">
        <v>605.15864099999999</v>
      </c>
      <c r="W378" s="125">
        <f t="shared" si="269"/>
        <v>380.27959497244416</v>
      </c>
      <c r="X378" s="1">
        <v>276.44109924000003</v>
      </c>
      <c r="Y378" s="1">
        <v>292.15096800000003</v>
      </c>
      <c r="Z378" s="125">
        <f t="shared" si="264"/>
        <v>385.67674113009201</v>
      </c>
      <c r="AA378" s="214">
        <v>66.02</v>
      </c>
      <c r="AB378" s="1">
        <f t="shared" si="270"/>
        <v>501.75199999999995</v>
      </c>
      <c r="AC378" s="1">
        <f t="shared" si="271"/>
        <v>453.72</v>
      </c>
      <c r="AD378" s="125">
        <f t="shared" si="265"/>
        <v>418.12352168199743</v>
      </c>
      <c r="AE378" s="326">
        <v>413</v>
      </c>
      <c r="AF378" s="326">
        <v>385</v>
      </c>
      <c r="AG378" s="326">
        <v>442</v>
      </c>
    </row>
    <row r="379" spans="1:33">
      <c r="A379" s="43">
        <v>20210310</v>
      </c>
      <c r="B379" s="43">
        <v>202103</v>
      </c>
      <c r="C379" s="4">
        <v>44265</v>
      </c>
      <c r="D379" s="1">
        <v>268.35788100000002</v>
      </c>
      <c r="E379" s="1">
        <v>404</v>
      </c>
      <c r="F379" s="1">
        <v>419.29</v>
      </c>
      <c r="G379" s="1">
        <v>57.35</v>
      </c>
      <c r="H379" s="295">
        <v>-1.88</v>
      </c>
      <c r="I379" s="295">
        <v>-2.2799999999999998</v>
      </c>
      <c r="J379" s="125">
        <f t="shared" si="266"/>
        <v>55.47</v>
      </c>
      <c r="K379" s="125">
        <f t="shared" si="267"/>
        <v>-1.974</v>
      </c>
      <c r="L379" s="125">
        <f t="shared" si="268"/>
        <v>55.376000000000005</v>
      </c>
      <c r="M379" s="125">
        <f t="shared" si="262"/>
        <v>363.83705650459922</v>
      </c>
      <c r="N379" s="125"/>
      <c r="O379" s="125"/>
      <c r="P379" s="125"/>
      <c r="Q379" s="125"/>
      <c r="R379" s="125"/>
      <c r="S379" s="125"/>
      <c r="T379" s="125">
        <f t="shared" si="263"/>
        <v>364.45466491458603</v>
      </c>
      <c r="U379" s="1">
        <v>359.53253700000005</v>
      </c>
      <c r="V379" s="1">
        <v>605.15864099999999</v>
      </c>
      <c r="W379" s="125">
        <f t="shared" si="269"/>
        <v>371.67578419714846</v>
      </c>
      <c r="X379" s="1">
        <v>276.44109924000003</v>
      </c>
      <c r="Y379" s="1">
        <v>292.15096800000003</v>
      </c>
      <c r="Z379" s="125">
        <f t="shared" si="264"/>
        <v>376.80683311432324</v>
      </c>
      <c r="AA379" s="214">
        <v>66.44</v>
      </c>
      <c r="AB379" s="1">
        <f t="shared" si="270"/>
        <v>504.94399999999996</v>
      </c>
      <c r="AC379" s="1">
        <f t="shared" si="271"/>
        <v>451.97199999999998</v>
      </c>
      <c r="AD379" s="125">
        <f t="shared" si="265"/>
        <v>408.18922470433637</v>
      </c>
      <c r="AE379" s="326">
        <v>405</v>
      </c>
      <c r="AF379" s="326">
        <v>379</v>
      </c>
      <c r="AG379" s="326">
        <v>438</v>
      </c>
    </row>
    <row r="380" spans="1:33">
      <c r="A380" s="43">
        <v>20210309</v>
      </c>
      <c r="B380" s="43">
        <v>202103</v>
      </c>
      <c r="C380" s="4">
        <v>44264</v>
      </c>
      <c r="D380" s="1">
        <v>249.95563300000001</v>
      </c>
      <c r="E380" s="1">
        <v>403</v>
      </c>
      <c r="F380" s="1">
        <v>429.29</v>
      </c>
      <c r="G380" s="1">
        <v>57.6</v>
      </c>
      <c r="H380" s="295">
        <v>-1.88</v>
      </c>
      <c r="I380" s="295">
        <v>-2.2799999999999998</v>
      </c>
      <c r="J380" s="125">
        <f t="shared" si="266"/>
        <v>55.72</v>
      </c>
      <c r="K380" s="125">
        <f t="shared" si="267"/>
        <v>-1.974</v>
      </c>
      <c r="L380" s="125">
        <f t="shared" si="268"/>
        <v>55.626000000000005</v>
      </c>
      <c r="M380" s="125">
        <f t="shared" si="262"/>
        <v>365.47963206307492</v>
      </c>
      <c r="N380" s="125"/>
      <c r="O380" s="125"/>
      <c r="P380" s="125"/>
      <c r="Q380" s="125"/>
      <c r="R380" s="125"/>
      <c r="S380" s="125"/>
      <c r="T380" s="125">
        <f t="shared" si="263"/>
        <v>366.09724047306173</v>
      </c>
      <c r="U380" s="1">
        <v>344.23534599999999</v>
      </c>
      <c r="V380" s="1">
        <v>605.15864099999999</v>
      </c>
      <c r="W380" s="125">
        <f t="shared" si="269"/>
        <v>373.26908248886991</v>
      </c>
      <c r="X380" s="1">
        <v>258.48050519200001</v>
      </c>
      <c r="Y380" s="1">
        <v>272.73905999999999</v>
      </c>
      <c r="Z380" s="125">
        <f t="shared" si="264"/>
        <v>378.44940867279894</v>
      </c>
      <c r="AA380" s="214">
        <v>64.010000000000005</v>
      </c>
      <c r="AB380" s="1">
        <f t="shared" si="270"/>
        <v>486.476</v>
      </c>
      <c r="AC380" s="1">
        <f t="shared" si="271"/>
        <v>442.62399999999997</v>
      </c>
      <c r="AD380" s="125">
        <f t="shared" si="265"/>
        <v>410.02890932982916</v>
      </c>
      <c r="AE380" s="326">
        <v>415</v>
      </c>
      <c r="AF380" s="326">
        <v>378</v>
      </c>
      <c r="AG380" s="326">
        <v>443</v>
      </c>
    </row>
    <row r="381" spans="1:33">
      <c r="A381" s="43">
        <v>20210308</v>
      </c>
      <c r="B381" s="43">
        <v>202103</v>
      </c>
      <c r="C381" s="4">
        <v>44263</v>
      </c>
      <c r="D381" s="1">
        <v>249.95563300000001</v>
      </c>
      <c r="E381" s="1">
        <v>405</v>
      </c>
      <c r="F381" s="1">
        <v>426.29</v>
      </c>
      <c r="G381" s="1">
        <v>58.45</v>
      </c>
      <c r="H381" s="295">
        <v>-1.88</v>
      </c>
      <c r="I381" s="295">
        <v>-2.2799999999999998</v>
      </c>
      <c r="J381" s="125">
        <f t="shared" si="266"/>
        <v>56.57</v>
      </c>
      <c r="K381" s="125">
        <f t="shared" si="267"/>
        <v>-1.974</v>
      </c>
      <c r="L381" s="125">
        <f t="shared" si="268"/>
        <v>56.476000000000006</v>
      </c>
      <c r="M381" s="125">
        <f t="shared" ref="M381:M444" si="272">+L381*$F$2</f>
        <v>371.06438896189229</v>
      </c>
      <c r="N381" s="125"/>
      <c r="O381" s="125"/>
      <c r="P381" s="125"/>
      <c r="Q381" s="125"/>
      <c r="R381" s="125"/>
      <c r="S381" s="125"/>
      <c r="T381" s="125">
        <f t="shared" ref="T381:T444" si="273">+J381*$F$2</f>
        <v>371.68199737187911</v>
      </c>
      <c r="U381" s="1">
        <v>344.23534599999999</v>
      </c>
      <c r="V381" s="1">
        <v>544.63266599999997</v>
      </c>
      <c r="W381" s="125">
        <f t="shared" si="269"/>
        <v>376.87051743072271</v>
      </c>
      <c r="X381" s="1">
        <v>257.02788179200002</v>
      </c>
      <c r="Y381" s="1">
        <v>272.73905999999999</v>
      </c>
      <c r="Z381" s="125">
        <f t="shared" ref="Z381:Z444" si="274">+G381*$F$2</f>
        <v>384.03416557161631</v>
      </c>
      <c r="AA381" s="214">
        <v>65.05</v>
      </c>
      <c r="AB381" s="1">
        <f t="shared" si="270"/>
        <v>494.37999999999994</v>
      </c>
      <c r="AC381" s="1">
        <f t="shared" si="271"/>
        <v>445.96799999999996</v>
      </c>
      <c r="AD381" s="125">
        <f t="shared" si="265"/>
        <v>416.28383705650464</v>
      </c>
      <c r="AE381" s="326">
        <v>412</v>
      </c>
      <c r="AF381" s="326">
        <v>380</v>
      </c>
      <c r="AG381" s="326">
        <v>445</v>
      </c>
    </row>
    <row r="382" spans="1:33">
      <c r="A382" s="43">
        <v>20210305</v>
      </c>
      <c r="B382" s="43">
        <v>202103</v>
      </c>
      <c r="C382" s="4">
        <v>44260</v>
      </c>
      <c r="D382" s="1">
        <v>249.95563300000001</v>
      </c>
      <c r="E382" s="1">
        <v>410</v>
      </c>
      <c r="F382" s="1">
        <v>427.29</v>
      </c>
      <c r="G382" s="1">
        <v>60.1</v>
      </c>
      <c r="H382" s="295">
        <v>-1.88</v>
      </c>
      <c r="I382" s="295">
        <v>-2.2799999999999998</v>
      </c>
      <c r="J382" s="125">
        <f t="shared" si="266"/>
        <v>58.22</v>
      </c>
      <c r="K382" s="125">
        <f t="shared" si="267"/>
        <v>-1.974</v>
      </c>
      <c r="L382" s="125">
        <f t="shared" si="268"/>
        <v>58.126000000000005</v>
      </c>
      <c r="M382" s="125">
        <f t="shared" si="272"/>
        <v>381.90538764783179</v>
      </c>
      <c r="N382" s="125"/>
      <c r="O382" s="125"/>
      <c r="P382" s="125"/>
      <c r="Q382" s="125"/>
      <c r="R382" s="125"/>
      <c r="S382" s="125"/>
      <c r="T382" s="125">
        <f t="shared" si="273"/>
        <v>382.52299605781866</v>
      </c>
      <c r="U382" s="1">
        <v>344.23534599999999</v>
      </c>
      <c r="V382" s="1">
        <v>544.63266599999997</v>
      </c>
      <c r="W382" s="125">
        <f t="shared" si="269"/>
        <v>387.38628615608405</v>
      </c>
      <c r="X382" s="1">
        <v>257.02788179200002</v>
      </c>
      <c r="Y382" s="1">
        <v>272.73905999999999</v>
      </c>
      <c r="Z382" s="125">
        <f t="shared" si="274"/>
        <v>394.87516425755587</v>
      </c>
      <c r="AA382" s="214">
        <v>66.09</v>
      </c>
      <c r="AB382" s="1">
        <f t="shared" si="270"/>
        <v>502.28399999999999</v>
      </c>
      <c r="AC382" s="1">
        <f t="shared" si="271"/>
        <v>443.536</v>
      </c>
      <c r="AD382" s="125">
        <f t="shared" si="265"/>
        <v>428.42575558475693</v>
      </c>
      <c r="AE382" s="326">
        <v>413</v>
      </c>
      <c r="AF382" s="326">
        <v>385</v>
      </c>
      <c r="AG382" s="326">
        <v>440</v>
      </c>
    </row>
    <row r="383" spans="1:33">
      <c r="A383" s="43">
        <v>20210304</v>
      </c>
      <c r="B383" s="43">
        <v>202103</v>
      </c>
      <c r="C383" s="4">
        <v>44259</v>
      </c>
      <c r="D383" s="1">
        <v>249.95563300000001</v>
      </c>
      <c r="E383" s="1">
        <v>400</v>
      </c>
      <c r="F383" s="1">
        <v>414.29</v>
      </c>
      <c r="G383" s="1">
        <v>57.75</v>
      </c>
      <c r="H383" s="295">
        <v>-1.88</v>
      </c>
      <c r="I383" s="295">
        <v>-2.2799999999999998</v>
      </c>
      <c r="J383" s="125">
        <f t="shared" si="266"/>
        <v>55.87</v>
      </c>
      <c r="K383" s="125">
        <f t="shared" si="267"/>
        <v>-1.974</v>
      </c>
      <c r="L383" s="125">
        <f t="shared" si="268"/>
        <v>55.776000000000003</v>
      </c>
      <c r="M383" s="125">
        <f t="shared" si="272"/>
        <v>366.46517739816034</v>
      </c>
      <c r="N383" s="125"/>
      <c r="O383" s="125"/>
      <c r="P383" s="125"/>
      <c r="Q383" s="125"/>
      <c r="R383" s="125"/>
      <c r="S383" s="125"/>
      <c r="T383" s="125">
        <f t="shared" si="273"/>
        <v>367.08278580814715</v>
      </c>
      <c r="U383" s="1">
        <v>344.23534599999999</v>
      </c>
      <c r="V383" s="1">
        <v>544.63266599999997</v>
      </c>
      <c r="W383" s="125">
        <f t="shared" si="269"/>
        <v>372.40928221390271</v>
      </c>
      <c r="X383" s="1">
        <v>257.02788179200002</v>
      </c>
      <c r="Y383" s="1">
        <v>272.73905999999999</v>
      </c>
      <c r="Z383" s="125">
        <f t="shared" si="274"/>
        <v>379.43495400788436</v>
      </c>
      <c r="AA383" s="214">
        <v>63.83</v>
      </c>
      <c r="AB383" s="1">
        <f t="shared" si="270"/>
        <v>485.10799999999995</v>
      </c>
      <c r="AC383" s="1">
        <f t="shared" si="271"/>
        <v>440.57199999999995</v>
      </c>
      <c r="AD383" s="125">
        <f t="shared" si="265"/>
        <v>411.13272010512486</v>
      </c>
      <c r="AE383" s="326">
        <v>400</v>
      </c>
      <c r="AF383" s="326">
        <v>375</v>
      </c>
      <c r="AG383" s="326">
        <v>430</v>
      </c>
    </row>
    <row r="384" spans="1:33">
      <c r="A384" s="43">
        <v>20210303</v>
      </c>
      <c r="B384" s="43">
        <v>202103</v>
      </c>
      <c r="C384" s="4">
        <v>44258</v>
      </c>
      <c r="D384" s="1">
        <v>249.95496800000001</v>
      </c>
      <c r="E384" s="1">
        <v>389</v>
      </c>
      <c r="F384" s="1">
        <v>402.29</v>
      </c>
      <c r="G384" s="1">
        <v>55.75</v>
      </c>
      <c r="H384" s="295">
        <v>-1.88</v>
      </c>
      <c r="I384" s="295">
        <v>-2.2799999999999998</v>
      </c>
      <c r="J384" s="125">
        <f t="shared" si="266"/>
        <v>53.87</v>
      </c>
      <c r="K384" s="125">
        <f t="shared" si="267"/>
        <v>-1.974</v>
      </c>
      <c r="L384" s="125">
        <f t="shared" si="268"/>
        <v>53.776000000000003</v>
      </c>
      <c r="M384" s="125">
        <f t="shared" si="272"/>
        <v>353.3245729303548</v>
      </c>
      <c r="N384" s="125"/>
      <c r="O384" s="125"/>
      <c r="P384" s="125"/>
      <c r="Q384" s="125"/>
      <c r="R384" s="125"/>
      <c r="S384" s="125"/>
      <c r="T384" s="125">
        <f t="shared" si="273"/>
        <v>353.94218134034162</v>
      </c>
      <c r="U384" s="1">
        <v>344.23534599999999</v>
      </c>
      <c r="V384" s="1">
        <v>544.63266599999997</v>
      </c>
      <c r="W384" s="125">
        <f t="shared" si="269"/>
        <v>359.66289588013132</v>
      </c>
      <c r="X384" s="1">
        <v>257.02723275200003</v>
      </c>
      <c r="Y384" s="1">
        <v>272.73905999999999</v>
      </c>
      <c r="Z384" s="125">
        <f t="shared" si="274"/>
        <v>366.29434954007883</v>
      </c>
      <c r="AA384" s="215">
        <v>61.28</v>
      </c>
      <c r="AB384" s="1">
        <f t="shared" si="270"/>
        <v>465.72800000000001</v>
      </c>
      <c r="AC384" s="1">
        <f t="shared" si="271"/>
        <v>432.06</v>
      </c>
      <c r="AD384" s="125">
        <f t="shared" si="265"/>
        <v>396.41524310118263</v>
      </c>
      <c r="AE384" s="326">
        <v>388</v>
      </c>
      <c r="AF384" s="326">
        <v>364</v>
      </c>
      <c r="AG384" s="326">
        <v>418</v>
      </c>
    </row>
    <row r="385" spans="1:33">
      <c r="A385" s="43">
        <v>20210302</v>
      </c>
      <c r="B385" s="43">
        <v>202103</v>
      </c>
      <c r="C385" s="4">
        <v>44257</v>
      </c>
      <c r="D385" s="1">
        <v>249.95496800000001</v>
      </c>
      <c r="E385" s="1">
        <v>384</v>
      </c>
      <c r="F385" s="1">
        <v>398.29</v>
      </c>
      <c r="G385" s="1">
        <v>55.35</v>
      </c>
      <c r="H385" s="295">
        <v>-1.88</v>
      </c>
      <c r="I385" s="295">
        <v>-2.2799999999999998</v>
      </c>
      <c r="J385" s="125">
        <f t="shared" si="266"/>
        <v>53.47</v>
      </c>
      <c r="K385" s="125">
        <f t="shared" si="267"/>
        <v>-1.974</v>
      </c>
      <c r="L385" s="125">
        <f t="shared" si="268"/>
        <v>53.376000000000005</v>
      </c>
      <c r="M385" s="125">
        <f t="shared" si="272"/>
        <v>350.69645203679369</v>
      </c>
      <c r="N385" s="125"/>
      <c r="O385" s="125"/>
      <c r="P385" s="125"/>
      <c r="Q385" s="125"/>
      <c r="R385" s="125"/>
      <c r="S385" s="125"/>
      <c r="T385" s="125">
        <f t="shared" si="273"/>
        <v>351.3140604467805</v>
      </c>
      <c r="U385" s="1">
        <v>305.16704400000003</v>
      </c>
      <c r="V385" s="1">
        <v>544.63266599999997</v>
      </c>
      <c r="W385" s="125">
        <f t="shared" si="269"/>
        <v>357.11361861337707</v>
      </c>
      <c r="X385" s="1">
        <v>257.02723275200003</v>
      </c>
      <c r="Y385" s="1">
        <v>272.73905999999999</v>
      </c>
      <c r="Z385" s="125">
        <f t="shared" si="274"/>
        <v>363.66622864651771</v>
      </c>
      <c r="AA385" s="215">
        <v>61</v>
      </c>
      <c r="AB385" s="1">
        <f t="shared" si="270"/>
        <v>463.59999999999997</v>
      </c>
      <c r="AC385" s="1">
        <f t="shared" si="271"/>
        <v>427.34799999999996</v>
      </c>
      <c r="AD385" s="125">
        <f t="shared" si="265"/>
        <v>393.47174770039419</v>
      </c>
      <c r="AE385" s="326">
        <v>384</v>
      </c>
      <c r="AF385" s="326">
        <v>359</v>
      </c>
      <c r="AG385" s="326">
        <v>417</v>
      </c>
    </row>
    <row r="386" spans="1:33">
      <c r="A386" s="43">
        <v>20210301</v>
      </c>
      <c r="B386" s="43">
        <v>202103</v>
      </c>
      <c r="C386" s="4">
        <v>44256</v>
      </c>
      <c r="D386" s="1">
        <v>249.95496800000001</v>
      </c>
      <c r="E386" s="1">
        <v>391</v>
      </c>
      <c r="F386" s="1">
        <v>401.29</v>
      </c>
      <c r="G386" s="1">
        <v>54.35</v>
      </c>
      <c r="H386" s="295">
        <v>-1.88</v>
      </c>
      <c r="I386" s="295">
        <v>-2.2799999999999998</v>
      </c>
      <c r="J386" s="125">
        <f t="shared" si="266"/>
        <v>52.47</v>
      </c>
      <c r="K386" s="125">
        <f t="shared" si="267"/>
        <v>-1.974</v>
      </c>
      <c r="L386" s="125">
        <f t="shared" si="268"/>
        <v>52.376000000000005</v>
      </c>
      <c r="M386" s="125">
        <f t="shared" si="272"/>
        <v>344.12614980289095</v>
      </c>
      <c r="N386" s="125"/>
      <c r="O386" s="125"/>
      <c r="P386" s="125"/>
      <c r="Q386" s="125"/>
      <c r="R386" s="125"/>
      <c r="S386" s="125"/>
      <c r="T386" s="125">
        <f t="shared" si="273"/>
        <v>344.74375821287776</v>
      </c>
      <c r="U386" s="1">
        <v>305.16704400000003</v>
      </c>
      <c r="V386" s="1">
        <v>544.63266599999997</v>
      </c>
      <c r="W386" s="125">
        <f t="shared" si="269"/>
        <v>350.74042544649137</v>
      </c>
      <c r="X386" s="1">
        <v>257.02723275200003</v>
      </c>
      <c r="Y386" s="1">
        <v>272.73905999999999</v>
      </c>
      <c r="Z386" s="125">
        <f t="shared" si="274"/>
        <v>357.09592641261497</v>
      </c>
      <c r="AA386" s="215">
        <v>60.64</v>
      </c>
      <c r="AB386" s="1">
        <f t="shared" si="270"/>
        <v>460.86399999999998</v>
      </c>
      <c r="AC386" s="1">
        <f t="shared" si="271"/>
        <v>423.24399999999997</v>
      </c>
      <c r="AD386" s="125">
        <f t="shared" si="265"/>
        <v>386.11300919842313</v>
      </c>
      <c r="AE386" s="326">
        <v>387</v>
      </c>
      <c r="AF386" s="326">
        <v>366</v>
      </c>
      <c r="AG386" s="326">
        <v>424</v>
      </c>
    </row>
    <row r="387" spans="1:33">
      <c r="A387" s="43">
        <v>20210226</v>
      </c>
      <c r="B387" s="43">
        <v>202102</v>
      </c>
      <c r="C387" s="4">
        <v>44253</v>
      </c>
      <c r="D387" s="1">
        <v>249.95496800000001</v>
      </c>
      <c r="E387" s="1">
        <v>392</v>
      </c>
      <c r="F387" s="1">
        <v>402.29</v>
      </c>
      <c r="G387" s="1">
        <v>55.6</v>
      </c>
      <c r="H387" s="295">
        <v>-1.88</v>
      </c>
      <c r="I387" s="295">
        <v>-2.2799999999999998</v>
      </c>
      <c r="J387" s="125">
        <f t="shared" si="266"/>
        <v>53.72</v>
      </c>
      <c r="K387" s="125">
        <f t="shared" si="267"/>
        <v>-1.974</v>
      </c>
      <c r="L387" s="125">
        <f t="shared" si="268"/>
        <v>53.626000000000005</v>
      </c>
      <c r="M387" s="125">
        <f t="shared" si="272"/>
        <v>352.33902759526939</v>
      </c>
      <c r="N387" s="125"/>
      <c r="O387" s="125"/>
      <c r="P387" s="125"/>
      <c r="Q387" s="125"/>
      <c r="R387" s="125"/>
      <c r="S387" s="125"/>
      <c r="T387" s="125">
        <f t="shared" si="273"/>
        <v>352.9566360052562</v>
      </c>
      <c r="U387" s="1">
        <v>305.16704400000003</v>
      </c>
      <c r="V387" s="1">
        <v>544.63266599999997</v>
      </c>
      <c r="W387" s="125">
        <f t="shared" si="269"/>
        <v>358.70691690509847</v>
      </c>
      <c r="X387" s="1">
        <v>257.02723275200003</v>
      </c>
      <c r="Y387" s="1">
        <v>272.73905999999999</v>
      </c>
      <c r="Z387" s="125">
        <f t="shared" si="274"/>
        <v>365.30880420499341</v>
      </c>
      <c r="AA387" s="215">
        <v>61.5</v>
      </c>
      <c r="AB387" s="1">
        <f t="shared" si="270"/>
        <v>467.4</v>
      </c>
      <c r="AC387" s="1">
        <f t="shared" si="271"/>
        <v>416.17599999999999</v>
      </c>
      <c r="AD387" s="125">
        <f t="shared" si="265"/>
        <v>395.31143232588698</v>
      </c>
      <c r="AE387" s="326">
        <v>388</v>
      </c>
      <c r="AF387" s="326">
        <v>367</v>
      </c>
      <c r="AG387" s="326">
        <v>425</v>
      </c>
    </row>
    <row r="388" spans="1:33">
      <c r="A388" s="43">
        <v>20210225</v>
      </c>
      <c r="B388" s="43">
        <v>202102</v>
      </c>
      <c r="C388" s="4">
        <v>44252</v>
      </c>
      <c r="D388" s="1">
        <v>249.95496800000001</v>
      </c>
      <c r="E388" s="1">
        <v>397</v>
      </c>
      <c r="F388" s="1">
        <v>406.29</v>
      </c>
      <c r="G388" s="1">
        <v>56.75</v>
      </c>
      <c r="H388" s="295">
        <v>-1.88</v>
      </c>
      <c r="I388" s="295">
        <v>-2.2799999999999998</v>
      </c>
      <c r="J388" s="125">
        <f t="shared" si="266"/>
        <v>54.87</v>
      </c>
      <c r="K388" s="125">
        <f t="shared" si="267"/>
        <v>-1.974</v>
      </c>
      <c r="L388" s="125">
        <f t="shared" si="268"/>
        <v>54.776000000000003</v>
      </c>
      <c r="M388" s="125">
        <f t="shared" si="272"/>
        <v>359.89487516425754</v>
      </c>
      <c r="N388" s="125"/>
      <c r="O388" s="125"/>
      <c r="P388" s="125"/>
      <c r="Q388" s="125"/>
      <c r="R388" s="125"/>
      <c r="S388" s="125"/>
      <c r="T388" s="125">
        <f t="shared" si="273"/>
        <v>360.51248357424436</v>
      </c>
      <c r="U388" s="1">
        <v>305.16704400000003</v>
      </c>
      <c r="V388" s="1">
        <v>544.63266599999997</v>
      </c>
      <c r="W388" s="125">
        <f t="shared" si="269"/>
        <v>366.03608904701701</v>
      </c>
      <c r="X388" s="1">
        <v>257.02723275200003</v>
      </c>
      <c r="Y388" s="1">
        <v>272.73905999999999</v>
      </c>
      <c r="Z388" s="125">
        <f t="shared" si="274"/>
        <v>372.86465177398156</v>
      </c>
      <c r="AA388" s="215">
        <v>63.53</v>
      </c>
      <c r="AB388" s="1">
        <f t="shared" si="270"/>
        <v>482.82799999999997</v>
      </c>
      <c r="AC388" s="1">
        <f t="shared" si="271"/>
        <v>406.97999999999996</v>
      </c>
      <c r="AD388" s="125">
        <f t="shared" si="265"/>
        <v>403.77398160315374</v>
      </c>
      <c r="AE388" s="326">
        <v>392</v>
      </c>
      <c r="AF388" s="326">
        <v>372</v>
      </c>
      <c r="AG388" s="326">
        <v>427</v>
      </c>
    </row>
    <row r="389" spans="1:33">
      <c r="A389" s="43">
        <v>20210224</v>
      </c>
      <c r="B389" s="43">
        <v>202102</v>
      </c>
      <c r="C389" s="4">
        <v>44251</v>
      </c>
      <c r="D389" s="1">
        <v>249.95260200000001</v>
      </c>
      <c r="E389" s="1">
        <v>398</v>
      </c>
      <c r="F389" s="1">
        <v>407.29</v>
      </c>
      <c r="G389" s="1">
        <v>57.1</v>
      </c>
      <c r="H389" s="295">
        <v>-1.88</v>
      </c>
      <c r="I389" s="295">
        <v>-2.2799999999999998</v>
      </c>
      <c r="J389" s="125">
        <f t="shared" ref="J389:J413" si="275">+G389+H389</f>
        <v>55.22</v>
      </c>
      <c r="K389" s="125">
        <f t="shared" ref="K389:K413" si="276">+H389*1.05</f>
        <v>-1.974</v>
      </c>
      <c r="L389" s="125">
        <f t="shared" ref="L389:L413" si="277">+G389+K389</f>
        <v>55.126000000000005</v>
      </c>
      <c r="M389" s="125">
        <f t="shared" si="272"/>
        <v>362.19448094612352</v>
      </c>
      <c r="N389" s="125"/>
      <c r="O389" s="125"/>
      <c r="P389" s="125"/>
      <c r="Q389" s="125"/>
      <c r="R389" s="125"/>
      <c r="S389" s="125"/>
      <c r="T389" s="125">
        <f t="shared" si="273"/>
        <v>362.81208935611033</v>
      </c>
      <c r="U389" s="1">
        <v>348.06626400000005</v>
      </c>
      <c r="V389" s="1">
        <v>544.63266599999997</v>
      </c>
      <c r="W389" s="125">
        <f t="shared" si="269"/>
        <v>368.26670665542701</v>
      </c>
      <c r="X389" s="1">
        <v>257.02492353600002</v>
      </c>
      <c r="Y389" s="1">
        <v>272.73905999999999</v>
      </c>
      <c r="Z389" s="125">
        <f t="shared" si="274"/>
        <v>375.16425755584754</v>
      </c>
      <c r="AA389" s="215">
        <v>63.22</v>
      </c>
      <c r="AB389" s="1">
        <f t="shared" si="270"/>
        <v>480.47199999999998</v>
      </c>
      <c r="AC389" s="1">
        <f t="shared" si="271"/>
        <v>396.72</v>
      </c>
      <c r="AD389" s="125">
        <f t="shared" si="265"/>
        <v>406.34954007884363</v>
      </c>
    </row>
    <row r="390" spans="1:33">
      <c r="A390" s="43">
        <v>20210223</v>
      </c>
      <c r="B390" s="43">
        <v>202102</v>
      </c>
      <c r="C390" s="4">
        <v>44250</v>
      </c>
      <c r="D390" s="1">
        <v>249.95260200000001</v>
      </c>
      <c r="E390" s="1">
        <v>396</v>
      </c>
      <c r="F390" s="1">
        <v>408.29</v>
      </c>
      <c r="G390" s="1">
        <v>54.84</v>
      </c>
      <c r="H390" s="295">
        <v>-1.88</v>
      </c>
      <c r="I390" s="295">
        <v>-2.2799999999999998</v>
      </c>
      <c r="J390" s="125">
        <f t="shared" si="275"/>
        <v>52.96</v>
      </c>
      <c r="K390" s="125">
        <f t="shared" si="276"/>
        <v>-1.974</v>
      </c>
      <c r="L390" s="125">
        <f t="shared" si="277"/>
        <v>52.866000000000007</v>
      </c>
      <c r="M390" s="125">
        <f t="shared" si="272"/>
        <v>347.3455978975033</v>
      </c>
      <c r="N390" s="125"/>
      <c r="O390" s="125"/>
      <c r="P390" s="125"/>
      <c r="Q390" s="125"/>
      <c r="R390" s="125"/>
      <c r="S390" s="125"/>
      <c r="T390" s="125">
        <f t="shared" si="273"/>
        <v>347.96320630749011</v>
      </c>
      <c r="U390" s="1">
        <v>339.24809099999999</v>
      </c>
      <c r="V390" s="1">
        <v>544.63266599999997</v>
      </c>
      <c r="W390" s="125">
        <f t="shared" si="269"/>
        <v>353.8632900982654</v>
      </c>
      <c r="X390" s="1">
        <v>257.02492353600002</v>
      </c>
      <c r="Y390" s="1">
        <v>272.73905999999999</v>
      </c>
      <c r="Z390" s="125">
        <f t="shared" si="274"/>
        <v>360.31537450722732</v>
      </c>
      <c r="AA390" s="215">
        <v>61.67</v>
      </c>
      <c r="AB390" s="1">
        <f t="shared" si="270"/>
        <v>468.69200000000001</v>
      </c>
      <c r="AC390" s="1">
        <f t="shared" si="271"/>
        <v>397.78399999999999</v>
      </c>
      <c r="AD390" s="125">
        <f t="shared" si="265"/>
        <v>389.71879106438894</v>
      </c>
    </row>
    <row r="391" spans="1:33">
      <c r="A391" s="43">
        <v>20210222</v>
      </c>
      <c r="B391" s="43">
        <v>202102</v>
      </c>
      <c r="C391" s="4">
        <v>44249</v>
      </c>
      <c r="D391" s="1">
        <v>249.95260200000001</v>
      </c>
      <c r="E391" s="1">
        <v>394</v>
      </c>
      <c r="F391" s="1">
        <v>404.29</v>
      </c>
      <c r="G391" s="1">
        <v>54.74</v>
      </c>
      <c r="H391" s="295">
        <v>-1.88</v>
      </c>
      <c r="I391" s="295">
        <v>-2.2799999999999998</v>
      </c>
      <c r="J391" s="125">
        <f t="shared" si="275"/>
        <v>52.86</v>
      </c>
      <c r="K391" s="125">
        <f t="shared" si="276"/>
        <v>-1.974</v>
      </c>
      <c r="L391" s="125">
        <f t="shared" si="277"/>
        <v>52.766000000000005</v>
      </c>
      <c r="M391" s="125">
        <f t="shared" si="272"/>
        <v>346.68856767411302</v>
      </c>
      <c r="N391" s="125"/>
      <c r="O391" s="125"/>
      <c r="P391" s="125"/>
      <c r="Q391" s="125"/>
      <c r="R391" s="125"/>
      <c r="S391" s="125"/>
      <c r="T391" s="125">
        <f t="shared" si="273"/>
        <v>347.30617608409983</v>
      </c>
      <c r="U391" s="1">
        <v>339.24809099999999</v>
      </c>
      <c r="V391" s="1">
        <v>544.63266599999997</v>
      </c>
      <c r="W391" s="125">
        <f t="shared" si="269"/>
        <v>353.22597078157679</v>
      </c>
      <c r="X391" s="1">
        <v>257.02492353600002</v>
      </c>
      <c r="Y391" s="1">
        <v>272.73905999999999</v>
      </c>
      <c r="Z391" s="125">
        <f t="shared" si="274"/>
        <v>359.65834428383704</v>
      </c>
      <c r="AA391" s="215">
        <v>61.65</v>
      </c>
      <c r="AB391" s="1">
        <f t="shared" si="270"/>
        <v>468.53999999999996</v>
      </c>
      <c r="AC391" s="1">
        <f t="shared" si="271"/>
        <v>401.65999999999997</v>
      </c>
      <c r="AD391" s="125">
        <f t="shared" si="265"/>
        <v>388.98291721419184</v>
      </c>
    </row>
    <row r="392" spans="1:33">
      <c r="A392" s="43">
        <v>20210219</v>
      </c>
      <c r="B392" s="43">
        <v>202102</v>
      </c>
      <c r="C392" s="4">
        <v>44246</v>
      </c>
      <c r="D392" s="1">
        <v>249.95260200000001</v>
      </c>
      <c r="E392" s="1">
        <v>391</v>
      </c>
      <c r="F392" s="1">
        <v>399.29</v>
      </c>
      <c r="G392" s="1">
        <v>53.02</v>
      </c>
      <c r="H392" s="295">
        <v>-1.88</v>
      </c>
      <c r="I392" s="295">
        <v>-2.2799999999999998</v>
      </c>
      <c r="J392" s="125">
        <f t="shared" si="275"/>
        <v>51.14</v>
      </c>
      <c r="K392" s="125">
        <f t="shared" si="276"/>
        <v>-1.974</v>
      </c>
      <c r="L392" s="125">
        <f t="shared" si="277"/>
        <v>51.046000000000006</v>
      </c>
      <c r="M392" s="125">
        <f t="shared" si="272"/>
        <v>335.38764783180028</v>
      </c>
      <c r="N392" s="125"/>
      <c r="O392" s="125"/>
      <c r="P392" s="125"/>
      <c r="Q392" s="125"/>
      <c r="R392" s="125"/>
      <c r="S392" s="125"/>
      <c r="T392" s="125">
        <f t="shared" si="273"/>
        <v>336.00525624178709</v>
      </c>
      <c r="U392" s="1">
        <v>339.24809099999999</v>
      </c>
      <c r="V392" s="1">
        <v>544.63266599999997</v>
      </c>
      <c r="W392" s="125">
        <f t="shared" si="269"/>
        <v>342.26407853453344</v>
      </c>
      <c r="X392" s="1">
        <v>257.02492353600002</v>
      </c>
      <c r="Y392" s="1">
        <v>272.73905999999999</v>
      </c>
      <c r="Z392" s="125">
        <f t="shared" si="274"/>
        <v>348.3574244415243</v>
      </c>
      <c r="AA392" s="215">
        <v>59.25</v>
      </c>
      <c r="AB392" s="1">
        <f t="shared" si="270"/>
        <v>450.29999999999995</v>
      </c>
      <c r="AC392" s="1">
        <f t="shared" si="271"/>
        <v>399.83599999999996</v>
      </c>
      <c r="AD392" s="125">
        <f t="shared" si="265"/>
        <v>376.32588699080156</v>
      </c>
    </row>
    <row r="393" spans="1:33">
      <c r="A393" s="43">
        <v>20210218</v>
      </c>
      <c r="B393" s="43">
        <v>202102</v>
      </c>
      <c r="C393" s="4">
        <v>44245</v>
      </c>
      <c r="D393" s="1">
        <v>249.95260200000001</v>
      </c>
      <c r="E393" s="1">
        <v>390</v>
      </c>
      <c r="F393" s="1">
        <v>404.29</v>
      </c>
      <c r="G393" s="1">
        <v>54.52</v>
      </c>
      <c r="H393" s="295">
        <v>-1.88</v>
      </c>
      <c r="I393" s="295">
        <v>-2.2799999999999998</v>
      </c>
      <c r="J393" s="125">
        <f t="shared" si="275"/>
        <v>52.64</v>
      </c>
      <c r="K393" s="125">
        <f t="shared" si="276"/>
        <v>-1.974</v>
      </c>
      <c r="L393" s="125">
        <f t="shared" si="277"/>
        <v>52.546000000000006</v>
      </c>
      <c r="M393" s="125">
        <f t="shared" si="272"/>
        <v>345.24310118265441</v>
      </c>
      <c r="N393" s="125"/>
      <c r="O393" s="125"/>
      <c r="P393" s="125"/>
      <c r="Q393" s="125"/>
      <c r="R393" s="125"/>
      <c r="S393" s="125"/>
      <c r="T393" s="125">
        <f t="shared" si="273"/>
        <v>345.86070959264123</v>
      </c>
      <c r="U393" s="1">
        <v>339.24809099999999</v>
      </c>
      <c r="V393" s="1">
        <v>544.63266599999997</v>
      </c>
      <c r="W393" s="125">
        <f t="shared" si="269"/>
        <v>351.82386828486193</v>
      </c>
      <c r="X393" s="1">
        <v>257.02492353600002</v>
      </c>
      <c r="Y393" s="1">
        <v>272.73905999999999</v>
      </c>
      <c r="Z393" s="125">
        <f t="shared" si="274"/>
        <v>358.21287779237844</v>
      </c>
      <c r="AA393" s="215">
        <v>60.52</v>
      </c>
      <c r="AB393" s="1">
        <f t="shared" si="270"/>
        <v>459.952</v>
      </c>
      <c r="AC393" s="1">
        <f t="shared" si="271"/>
        <v>401.05200000000002</v>
      </c>
      <c r="AD393" s="125">
        <f t="shared" ref="AD393:AD456" si="278">T393*1.12</f>
        <v>387.36399474375821</v>
      </c>
    </row>
    <row r="394" spans="1:33">
      <c r="A394" s="43">
        <v>20210217</v>
      </c>
      <c r="B394" s="43">
        <v>202102</v>
      </c>
      <c r="C394" s="4">
        <v>44244</v>
      </c>
      <c r="D394" s="1">
        <v>249.94880000000001</v>
      </c>
      <c r="E394" s="1">
        <v>383</v>
      </c>
      <c r="F394" s="1">
        <v>398.29</v>
      </c>
      <c r="G394" s="1">
        <v>55.12</v>
      </c>
      <c r="H394" s="295">
        <v>-1.88</v>
      </c>
      <c r="I394" s="295">
        <v>-2.2799999999999998</v>
      </c>
      <c r="J394" s="125">
        <f t="shared" si="275"/>
        <v>53.239999999999995</v>
      </c>
      <c r="K394" s="125">
        <f t="shared" si="276"/>
        <v>-1.974</v>
      </c>
      <c r="L394" s="125">
        <f t="shared" si="277"/>
        <v>53.146000000000001</v>
      </c>
      <c r="M394" s="125">
        <f t="shared" si="272"/>
        <v>349.18528252299603</v>
      </c>
      <c r="N394" s="125"/>
      <c r="O394" s="125"/>
      <c r="P394" s="125"/>
      <c r="Q394" s="125"/>
      <c r="R394" s="125"/>
      <c r="S394" s="125"/>
      <c r="T394" s="125">
        <f t="shared" si="273"/>
        <v>349.80289093298285</v>
      </c>
      <c r="U394" s="1">
        <v>339.24809099999999</v>
      </c>
      <c r="V394" s="1">
        <v>544.63266599999997</v>
      </c>
      <c r="W394" s="125">
        <f t="shared" si="269"/>
        <v>355.64778418499333</v>
      </c>
      <c r="X394" s="1">
        <v>257.021212784</v>
      </c>
      <c r="Y394" s="1">
        <v>272.73905999999999</v>
      </c>
      <c r="Z394" s="125">
        <f t="shared" si="274"/>
        <v>362.15505913272006</v>
      </c>
      <c r="AA394" s="215">
        <v>61.14</v>
      </c>
      <c r="AB394" s="1">
        <f t="shared" si="270"/>
        <v>464.66399999999999</v>
      </c>
      <c r="AC394" s="1">
        <f t="shared" si="271"/>
        <v>397.25200000000001</v>
      </c>
      <c r="AD394" s="125">
        <f t="shared" si="278"/>
        <v>391.77923784494084</v>
      </c>
    </row>
    <row r="395" spans="1:33">
      <c r="A395" s="43">
        <v>20210216</v>
      </c>
      <c r="B395" s="43">
        <v>202102</v>
      </c>
      <c r="C395" s="4">
        <v>44243</v>
      </c>
      <c r="D395" s="1">
        <v>249.94880000000001</v>
      </c>
      <c r="E395" s="1">
        <v>380</v>
      </c>
      <c r="F395" s="1">
        <v>396.29</v>
      </c>
      <c r="G395" s="1">
        <v>54.47</v>
      </c>
      <c r="H395" s="295">
        <v>-1.88</v>
      </c>
      <c r="I395" s="295">
        <v>-2.2799999999999998</v>
      </c>
      <c r="J395" s="125">
        <f t="shared" si="275"/>
        <v>52.589999999999996</v>
      </c>
      <c r="K395" s="125">
        <f t="shared" si="276"/>
        <v>-1.974</v>
      </c>
      <c r="L395" s="125">
        <f t="shared" si="277"/>
        <v>52.496000000000002</v>
      </c>
      <c r="M395" s="125">
        <f t="shared" si="272"/>
        <v>344.91458607095927</v>
      </c>
      <c r="N395" s="125"/>
      <c r="O395" s="125"/>
      <c r="P395" s="125"/>
      <c r="Q395" s="125"/>
      <c r="R395" s="125"/>
      <c r="S395" s="125"/>
      <c r="T395" s="125">
        <f t="shared" si="273"/>
        <v>345.53219448094609</v>
      </c>
      <c r="U395" s="1">
        <v>323.12116199999997</v>
      </c>
      <c r="V395" s="1">
        <v>544.63266599999997</v>
      </c>
      <c r="W395" s="125">
        <f t="shared" si="269"/>
        <v>351.50520862651769</v>
      </c>
      <c r="X395" s="1">
        <v>257.021212784</v>
      </c>
      <c r="Y395" s="1">
        <v>272.73905999999999</v>
      </c>
      <c r="Z395" s="125">
        <f t="shared" si="274"/>
        <v>357.8843626806833</v>
      </c>
      <c r="AA395" s="215">
        <v>60.05</v>
      </c>
      <c r="AB395" s="1">
        <f t="shared" si="270"/>
        <v>456.37999999999994</v>
      </c>
      <c r="AC395" s="1">
        <f t="shared" si="271"/>
        <v>403.78800000000001</v>
      </c>
      <c r="AD395" s="125">
        <f t="shared" si="278"/>
        <v>386.99605781865966</v>
      </c>
    </row>
    <row r="396" spans="1:33">
      <c r="A396" s="43">
        <v>20210215</v>
      </c>
      <c r="B396" s="43">
        <v>202102</v>
      </c>
      <c r="C396" s="4">
        <v>44242</v>
      </c>
      <c r="D396" s="1">
        <v>249.94880000000001</v>
      </c>
      <c r="E396" s="1">
        <v>356</v>
      </c>
      <c r="F396" s="1">
        <v>391.29</v>
      </c>
      <c r="G396" s="1">
        <v>54.02</v>
      </c>
      <c r="H396" s="295">
        <v>-1.88</v>
      </c>
      <c r="I396" s="295">
        <v>-2.2799999999999998</v>
      </c>
      <c r="J396" s="125">
        <f t="shared" si="275"/>
        <v>52.14</v>
      </c>
      <c r="K396" s="125">
        <f t="shared" si="276"/>
        <v>-1.974</v>
      </c>
      <c r="L396" s="125">
        <f t="shared" si="277"/>
        <v>52.046000000000006</v>
      </c>
      <c r="M396" s="125">
        <f t="shared" si="272"/>
        <v>341.95795006570307</v>
      </c>
      <c r="N396" s="125"/>
      <c r="O396" s="125"/>
      <c r="P396" s="125"/>
      <c r="Q396" s="125"/>
      <c r="R396" s="125"/>
      <c r="S396" s="125"/>
      <c r="T396" s="125">
        <f t="shared" si="273"/>
        <v>342.57555847568989</v>
      </c>
      <c r="U396" s="1">
        <v>323.12116199999997</v>
      </c>
      <c r="V396" s="1">
        <v>544.63266599999997</v>
      </c>
      <c r="W396" s="125">
        <f t="shared" si="269"/>
        <v>348.63727170141914</v>
      </c>
      <c r="X396" s="1">
        <v>257.021212784</v>
      </c>
      <c r="Y396" s="1">
        <v>272.73905999999999</v>
      </c>
      <c r="Z396" s="125">
        <f t="shared" si="274"/>
        <v>354.9277266754271</v>
      </c>
      <c r="AA396" s="215">
        <v>59.7</v>
      </c>
      <c r="AB396" s="1">
        <f t="shared" si="270"/>
        <v>453.72</v>
      </c>
      <c r="AC396" s="1">
        <f t="shared" si="271"/>
        <v>402.42</v>
      </c>
      <c r="AD396" s="125">
        <f t="shared" si="278"/>
        <v>383.68462549277274</v>
      </c>
    </row>
    <row r="397" spans="1:33">
      <c r="A397" s="43">
        <v>20210212</v>
      </c>
      <c r="B397" s="43">
        <v>202102</v>
      </c>
      <c r="C397" s="4">
        <v>44239</v>
      </c>
      <c r="D397" s="1">
        <v>249.94880000000001</v>
      </c>
      <c r="E397" s="1">
        <v>356</v>
      </c>
      <c r="F397" s="1">
        <v>391.29</v>
      </c>
      <c r="G397" s="1">
        <v>54.02</v>
      </c>
      <c r="H397" s="295">
        <v>-1.88</v>
      </c>
      <c r="I397" s="295">
        <v>-2.2799999999999998</v>
      </c>
      <c r="J397" s="125">
        <f t="shared" si="275"/>
        <v>52.14</v>
      </c>
      <c r="K397" s="125">
        <f t="shared" si="276"/>
        <v>-1.974</v>
      </c>
      <c r="L397" s="125">
        <f t="shared" si="277"/>
        <v>52.046000000000006</v>
      </c>
      <c r="M397" s="125">
        <f t="shared" si="272"/>
        <v>341.95795006570307</v>
      </c>
      <c r="N397" s="125"/>
      <c r="O397" s="125"/>
      <c r="P397" s="125"/>
      <c r="Q397" s="125"/>
      <c r="R397" s="125"/>
      <c r="S397" s="125"/>
      <c r="T397" s="125">
        <f t="shared" si="273"/>
        <v>342.57555847568989</v>
      </c>
      <c r="U397" s="1">
        <v>323.12116199999997</v>
      </c>
      <c r="V397" s="1">
        <v>544.63266599999997</v>
      </c>
      <c r="W397" s="125">
        <f t="shared" si="269"/>
        <v>348.63727170141914</v>
      </c>
      <c r="X397" s="1">
        <v>257.021212784</v>
      </c>
      <c r="Y397" s="1">
        <v>272.73905999999999</v>
      </c>
      <c r="Z397" s="125">
        <f t="shared" si="274"/>
        <v>354.9277266754271</v>
      </c>
      <c r="AA397" s="215">
        <v>59.47</v>
      </c>
      <c r="AB397" s="1">
        <f t="shared" si="270"/>
        <v>451.97199999999998</v>
      </c>
      <c r="AC397" s="1">
        <f t="shared" si="271"/>
        <v>405.15600000000001</v>
      </c>
      <c r="AD397" s="125">
        <f t="shared" si="278"/>
        <v>383.68462549277274</v>
      </c>
    </row>
    <row r="398" spans="1:33">
      <c r="A398" s="43">
        <v>20210211</v>
      </c>
      <c r="B398" s="43">
        <v>202102</v>
      </c>
      <c r="C398" s="4">
        <v>44238</v>
      </c>
      <c r="D398" s="1">
        <v>249.94880000000001</v>
      </c>
      <c r="E398" s="1">
        <v>346</v>
      </c>
      <c r="F398" s="1">
        <v>384.29</v>
      </c>
      <c r="G398" s="1">
        <v>52.81</v>
      </c>
      <c r="H398" s="295">
        <v>-1.88</v>
      </c>
      <c r="I398" s="295">
        <v>-2.2799999999999998</v>
      </c>
      <c r="J398" s="125">
        <f t="shared" si="275"/>
        <v>50.93</v>
      </c>
      <c r="K398" s="125">
        <f t="shared" si="276"/>
        <v>-1.974</v>
      </c>
      <c r="L398" s="125">
        <f t="shared" si="277"/>
        <v>50.836000000000006</v>
      </c>
      <c r="M398" s="125">
        <f t="shared" si="272"/>
        <v>334.00788436268073</v>
      </c>
      <c r="N398" s="125"/>
      <c r="O398" s="125"/>
      <c r="P398" s="125"/>
      <c r="Q398" s="125"/>
      <c r="R398" s="125"/>
      <c r="S398" s="125"/>
      <c r="T398" s="125">
        <f t="shared" si="273"/>
        <v>334.62549277266754</v>
      </c>
      <c r="U398" s="1">
        <v>323.12116199999997</v>
      </c>
      <c r="V398" s="1">
        <v>544.53266599999995</v>
      </c>
      <c r="W398" s="125">
        <f t="shared" si="269"/>
        <v>340.92270796948748</v>
      </c>
      <c r="X398" s="1">
        <v>257.01881278400003</v>
      </c>
      <c r="Y398" s="1">
        <v>272.73905999999999</v>
      </c>
      <c r="Z398" s="125">
        <f t="shared" si="274"/>
        <v>346.97766097240475</v>
      </c>
      <c r="AA398" s="215">
        <v>58.24</v>
      </c>
      <c r="AB398" s="1">
        <f t="shared" si="270"/>
        <v>442.62399999999997</v>
      </c>
      <c r="AC398" s="1">
        <f t="shared" si="271"/>
        <v>402.64799999999997</v>
      </c>
      <c r="AD398" s="125">
        <f t="shared" si="278"/>
        <v>374.78055190538771</v>
      </c>
    </row>
    <row r="399" spans="1:33">
      <c r="A399" s="43">
        <v>20210210</v>
      </c>
      <c r="B399" s="43">
        <v>202102</v>
      </c>
      <c r="C399" s="4">
        <v>44237</v>
      </c>
      <c r="D399" s="1">
        <v>228.45551699999999</v>
      </c>
      <c r="E399" s="1">
        <v>347</v>
      </c>
      <c r="F399" s="1">
        <v>386.29</v>
      </c>
      <c r="G399" s="1">
        <v>52.76</v>
      </c>
      <c r="H399" s="295">
        <v>-1.88</v>
      </c>
      <c r="I399" s="295">
        <v>-2.2799999999999998</v>
      </c>
      <c r="J399" s="125">
        <f t="shared" si="275"/>
        <v>50.879999999999995</v>
      </c>
      <c r="K399" s="125">
        <f t="shared" si="276"/>
        <v>-1.974</v>
      </c>
      <c r="L399" s="125">
        <f t="shared" si="277"/>
        <v>50.786000000000001</v>
      </c>
      <c r="M399" s="125">
        <f t="shared" si="272"/>
        <v>333.67936925098553</v>
      </c>
      <c r="N399" s="125"/>
      <c r="O399" s="125"/>
      <c r="P399" s="125"/>
      <c r="Q399" s="125"/>
      <c r="R399" s="125"/>
      <c r="S399" s="125"/>
      <c r="T399" s="125">
        <f t="shared" si="273"/>
        <v>334.29697766097235</v>
      </c>
      <c r="U399" s="1">
        <v>323.12116199999997</v>
      </c>
      <c r="V399" s="1">
        <v>491.95156600000001</v>
      </c>
      <c r="W399" s="125">
        <f t="shared" si="269"/>
        <v>339.02661531114319</v>
      </c>
      <c r="X399" s="1">
        <v>234.77942217599997</v>
      </c>
      <c r="Y399" s="1">
        <v>250.77691199999998</v>
      </c>
      <c r="Z399" s="125">
        <f t="shared" si="274"/>
        <v>346.64914586070955</v>
      </c>
      <c r="AA399" s="215">
        <v>58.68</v>
      </c>
      <c r="AB399" s="1">
        <f t="shared" si="270"/>
        <v>445.96799999999996</v>
      </c>
      <c r="AC399" s="1">
        <f t="shared" si="271"/>
        <v>397.09999999999997</v>
      </c>
      <c r="AD399" s="125">
        <f t="shared" si="278"/>
        <v>374.41261498028905</v>
      </c>
    </row>
    <row r="400" spans="1:33">
      <c r="A400" s="43">
        <v>20210209</v>
      </c>
      <c r="B400" s="43">
        <v>202102</v>
      </c>
      <c r="C400" s="4">
        <v>44236</v>
      </c>
      <c r="D400" s="1">
        <v>228.45551699999999</v>
      </c>
      <c r="E400" s="1">
        <v>345</v>
      </c>
      <c r="F400" s="1">
        <v>382.29</v>
      </c>
      <c r="G400" s="1">
        <v>52.57</v>
      </c>
      <c r="H400" s="295">
        <v>-1.88</v>
      </c>
      <c r="I400" s="295">
        <v>-2.2799999999999998</v>
      </c>
      <c r="J400" s="125">
        <f t="shared" si="275"/>
        <v>50.69</v>
      </c>
      <c r="K400" s="125">
        <f t="shared" si="276"/>
        <v>-1.974</v>
      </c>
      <c r="L400" s="125">
        <f t="shared" si="277"/>
        <v>50.596000000000004</v>
      </c>
      <c r="M400" s="125">
        <f t="shared" si="272"/>
        <v>332.43101182654402</v>
      </c>
      <c r="N400" s="125"/>
      <c r="O400" s="125"/>
      <c r="P400" s="125"/>
      <c r="Q400" s="125"/>
      <c r="R400" s="125"/>
      <c r="S400" s="125"/>
      <c r="T400" s="125">
        <f t="shared" si="273"/>
        <v>333.04862023653084</v>
      </c>
      <c r="U400" s="1">
        <v>317.23355300000003</v>
      </c>
      <c r="V400" s="1">
        <v>491.95156600000001</v>
      </c>
      <c r="W400" s="125">
        <f t="shared" si="269"/>
        <v>337.81570860943492</v>
      </c>
      <c r="X400" s="1">
        <v>234.77942217599997</v>
      </c>
      <c r="Y400" s="1">
        <v>250.77691199999998</v>
      </c>
      <c r="Z400" s="125">
        <f t="shared" si="274"/>
        <v>345.40078843626804</v>
      </c>
      <c r="AA400" s="215">
        <v>58.36</v>
      </c>
      <c r="AB400" s="1">
        <f t="shared" si="270"/>
        <v>443.536</v>
      </c>
      <c r="AC400" s="1">
        <f t="shared" si="271"/>
        <v>407.13200000000001</v>
      </c>
      <c r="AD400" s="125">
        <f t="shared" si="278"/>
        <v>373.01445466491458</v>
      </c>
    </row>
    <row r="401" spans="1:33">
      <c r="A401" s="43">
        <v>20210208</v>
      </c>
      <c r="B401" s="43">
        <v>202102</v>
      </c>
      <c r="C401" s="4">
        <v>44235</v>
      </c>
      <c r="D401" s="1">
        <v>228.45551699999999</v>
      </c>
      <c r="E401" s="1">
        <v>346</v>
      </c>
      <c r="F401" s="1">
        <v>379.29</v>
      </c>
      <c r="G401" s="1">
        <v>52.67</v>
      </c>
      <c r="H401" s="295">
        <v>-1.88</v>
      </c>
      <c r="I401" s="295">
        <v>-2.2799999999999998</v>
      </c>
      <c r="J401" s="125">
        <f t="shared" si="275"/>
        <v>50.79</v>
      </c>
      <c r="K401" s="125">
        <f t="shared" si="276"/>
        <v>-1.974</v>
      </c>
      <c r="L401" s="125">
        <f t="shared" si="277"/>
        <v>50.696000000000005</v>
      </c>
      <c r="M401" s="125">
        <f t="shared" si="272"/>
        <v>333.0880420499343</v>
      </c>
      <c r="N401" s="125"/>
      <c r="O401" s="125"/>
      <c r="P401" s="125"/>
      <c r="Q401" s="125"/>
      <c r="R401" s="125"/>
      <c r="S401" s="125"/>
      <c r="T401" s="125">
        <f t="shared" si="273"/>
        <v>333.70565045992112</v>
      </c>
      <c r="U401" s="1">
        <v>317.23355300000003</v>
      </c>
      <c r="V401" s="1">
        <v>491.95156600000001</v>
      </c>
      <c r="W401" s="125">
        <f t="shared" si="269"/>
        <v>338.45302792612347</v>
      </c>
      <c r="X401" s="1">
        <v>234.77942217599997</v>
      </c>
      <c r="Y401" s="1">
        <v>250.77691199999998</v>
      </c>
      <c r="Z401" s="125">
        <f t="shared" si="274"/>
        <v>346.05781865965832</v>
      </c>
      <c r="AA401" s="215">
        <v>57.97</v>
      </c>
      <c r="AB401" s="1">
        <f t="shared" si="270"/>
        <v>440.57199999999995</v>
      </c>
      <c r="AC401" s="1">
        <f t="shared" si="271"/>
        <v>402.11599999999993</v>
      </c>
      <c r="AD401" s="125">
        <f t="shared" si="278"/>
        <v>373.75032851511168</v>
      </c>
    </row>
    <row r="402" spans="1:33">
      <c r="A402" s="43">
        <v>20210205</v>
      </c>
      <c r="B402" s="43">
        <v>202102</v>
      </c>
      <c r="C402" s="4">
        <v>44232</v>
      </c>
      <c r="D402" s="1">
        <v>228.45551699999999</v>
      </c>
      <c r="E402" s="1">
        <v>341</v>
      </c>
      <c r="F402" s="1">
        <v>376.29</v>
      </c>
      <c r="G402" s="1">
        <v>51.98</v>
      </c>
      <c r="H402" s="295">
        <v>-1.88</v>
      </c>
      <c r="I402" s="295">
        <v>-2.2799999999999998</v>
      </c>
      <c r="J402" s="125">
        <f t="shared" si="275"/>
        <v>50.099999999999994</v>
      </c>
      <c r="K402" s="125">
        <f t="shared" si="276"/>
        <v>-1.974</v>
      </c>
      <c r="L402" s="125">
        <f t="shared" si="277"/>
        <v>50.006</v>
      </c>
      <c r="M402" s="125">
        <f t="shared" si="272"/>
        <v>328.5545335085414</v>
      </c>
      <c r="N402" s="125"/>
      <c r="O402" s="125"/>
      <c r="P402" s="125"/>
      <c r="Q402" s="125"/>
      <c r="R402" s="125"/>
      <c r="S402" s="125"/>
      <c r="T402" s="125">
        <f t="shared" si="273"/>
        <v>329.17214191852821</v>
      </c>
      <c r="U402" s="1">
        <v>317.23355300000003</v>
      </c>
      <c r="V402" s="1">
        <v>491.95156600000001</v>
      </c>
      <c r="W402" s="125">
        <f t="shared" si="269"/>
        <v>334.05552464097235</v>
      </c>
      <c r="X402" s="1">
        <v>234.77942217599997</v>
      </c>
      <c r="Y402" s="1">
        <v>250.77691199999998</v>
      </c>
      <c r="Z402" s="125">
        <f t="shared" si="274"/>
        <v>341.52431011826542</v>
      </c>
      <c r="AA402" s="215">
        <v>56.85</v>
      </c>
      <c r="AB402" s="1">
        <f t="shared" si="270"/>
        <v>432.06</v>
      </c>
      <c r="AC402" s="1">
        <f t="shared" si="271"/>
        <v>401.964</v>
      </c>
      <c r="AD402" s="125">
        <f t="shared" si="278"/>
        <v>368.67279894875162</v>
      </c>
    </row>
    <row r="403" spans="1:33">
      <c r="A403" s="43">
        <v>20210204</v>
      </c>
      <c r="B403" s="43">
        <v>202102</v>
      </c>
      <c r="C403" s="4">
        <v>44231</v>
      </c>
      <c r="D403" s="1">
        <v>228.45551699999999</v>
      </c>
      <c r="E403" s="1">
        <v>340</v>
      </c>
      <c r="F403" s="1">
        <v>374.29</v>
      </c>
      <c r="G403" s="1">
        <v>51.48</v>
      </c>
      <c r="H403" s="295">
        <v>-1.88</v>
      </c>
      <c r="I403" s="295">
        <v>-2.2799999999999998</v>
      </c>
      <c r="J403" s="125">
        <f t="shared" si="275"/>
        <v>49.599999999999994</v>
      </c>
      <c r="K403" s="125">
        <f t="shared" si="276"/>
        <v>-1.974</v>
      </c>
      <c r="L403" s="125">
        <f t="shared" si="277"/>
        <v>49.506</v>
      </c>
      <c r="M403" s="125">
        <f t="shared" si="272"/>
        <v>325.26938239159</v>
      </c>
      <c r="N403" s="125"/>
      <c r="O403" s="125"/>
      <c r="P403" s="125"/>
      <c r="Q403" s="125"/>
      <c r="R403" s="125"/>
      <c r="S403" s="125"/>
      <c r="T403" s="125">
        <f t="shared" si="273"/>
        <v>325.88699080157681</v>
      </c>
      <c r="U403" s="1">
        <v>317.23355300000003</v>
      </c>
      <c r="V403" s="1">
        <v>491.95156600000001</v>
      </c>
      <c r="W403" s="125">
        <f t="shared" si="269"/>
        <v>330.8689280575295</v>
      </c>
      <c r="X403" s="1">
        <v>234.77942217599997</v>
      </c>
      <c r="Y403" s="1">
        <v>250.77691199999998</v>
      </c>
      <c r="Z403" s="125">
        <f t="shared" si="274"/>
        <v>338.23915900131402</v>
      </c>
      <c r="AA403" s="215">
        <v>56.23</v>
      </c>
      <c r="AB403" s="1">
        <f t="shared" si="270"/>
        <v>427.34799999999996</v>
      </c>
      <c r="AC403" s="1">
        <f t="shared" si="271"/>
        <v>404.39600000000002</v>
      </c>
      <c r="AD403" s="125">
        <f t="shared" si="278"/>
        <v>364.99342969776609</v>
      </c>
    </row>
    <row r="404" spans="1:33">
      <c r="A404" s="43">
        <v>20210203</v>
      </c>
      <c r="B404" s="43">
        <v>202102</v>
      </c>
      <c r="C404" s="4">
        <v>44230</v>
      </c>
      <c r="D404" s="1">
        <v>228.44952000000001</v>
      </c>
      <c r="E404" s="1">
        <v>347</v>
      </c>
      <c r="F404" s="1">
        <v>379.29</v>
      </c>
      <c r="G404" s="1">
        <v>51.04</v>
      </c>
      <c r="H404" s="295">
        <v>-1.88</v>
      </c>
      <c r="I404" s="295">
        <v>-2.2799999999999998</v>
      </c>
      <c r="J404" s="125">
        <f t="shared" si="275"/>
        <v>49.16</v>
      </c>
      <c r="K404" s="125">
        <f t="shared" si="276"/>
        <v>-1.974</v>
      </c>
      <c r="L404" s="125">
        <f t="shared" si="277"/>
        <v>49.066000000000003</v>
      </c>
      <c r="M404" s="125">
        <f t="shared" si="272"/>
        <v>322.37844940867279</v>
      </c>
      <c r="N404" s="125"/>
      <c r="O404" s="125"/>
      <c r="P404" s="125"/>
      <c r="Q404" s="125"/>
      <c r="R404" s="125"/>
      <c r="S404" s="125"/>
      <c r="T404" s="125">
        <f t="shared" si="273"/>
        <v>322.99605781865961</v>
      </c>
      <c r="U404" s="1">
        <v>317.23355300000003</v>
      </c>
      <c r="V404" s="1">
        <v>491.95156600000001</v>
      </c>
      <c r="W404" s="125">
        <f t="shared" si="269"/>
        <v>328.06472306409984</v>
      </c>
      <c r="X404" s="1">
        <v>234.77356910399999</v>
      </c>
      <c r="Y404" s="1">
        <v>250.77691199999998</v>
      </c>
      <c r="Z404" s="125">
        <f t="shared" si="274"/>
        <v>335.34822601839682</v>
      </c>
      <c r="AA404" s="215">
        <v>55.69</v>
      </c>
      <c r="AB404" s="1">
        <f t="shared" si="270"/>
        <v>423.24399999999997</v>
      </c>
      <c r="AC404" s="1">
        <f t="shared" si="271"/>
        <v>397.09999999999997</v>
      </c>
      <c r="AD404" s="125">
        <f t="shared" si="278"/>
        <v>361.75558475689877</v>
      </c>
    </row>
    <row r="405" spans="1:33">
      <c r="A405" s="43">
        <v>20210202</v>
      </c>
      <c r="B405" s="43">
        <v>202102</v>
      </c>
      <c r="C405" s="4">
        <v>44229</v>
      </c>
      <c r="D405" s="1">
        <v>228.44952000000001</v>
      </c>
      <c r="E405" s="1">
        <v>344</v>
      </c>
      <c r="F405" s="1">
        <v>375.29</v>
      </c>
      <c r="G405" s="1">
        <v>50.54</v>
      </c>
      <c r="H405" s="295">
        <v>-1.88</v>
      </c>
      <c r="I405" s="295">
        <v>-2.2799999999999998</v>
      </c>
      <c r="J405" s="125">
        <f>+G405+H405</f>
        <v>48.66</v>
      </c>
      <c r="K405" s="125">
        <f t="shared" si="276"/>
        <v>-1.974</v>
      </c>
      <c r="L405" s="125">
        <f t="shared" si="277"/>
        <v>48.566000000000003</v>
      </c>
      <c r="M405" s="125">
        <f t="shared" si="272"/>
        <v>319.0932982917214</v>
      </c>
      <c r="N405" s="125"/>
      <c r="O405" s="125"/>
      <c r="P405" s="125"/>
      <c r="Q405" s="125"/>
      <c r="R405" s="125"/>
      <c r="S405" s="125"/>
      <c r="T405" s="125">
        <f t="shared" si="273"/>
        <v>319.71090670170827</v>
      </c>
      <c r="U405" s="1">
        <v>304.56680800000004</v>
      </c>
      <c r="V405" s="1">
        <v>491.95156600000001</v>
      </c>
      <c r="W405" s="125">
        <f t="shared" si="269"/>
        <v>324.87812648065704</v>
      </c>
      <c r="X405" s="1">
        <v>234.77356910399999</v>
      </c>
      <c r="Y405" s="1">
        <v>250.77691199999998</v>
      </c>
      <c r="Z405" s="125">
        <f t="shared" si="274"/>
        <v>332.06307490144548</v>
      </c>
      <c r="AA405" s="215">
        <v>54.76</v>
      </c>
      <c r="AB405" s="1">
        <f t="shared" si="270"/>
        <v>416.17599999999999</v>
      </c>
      <c r="AC405" s="1">
        <f t="shared" si="271"/>
        <v>397.024</v>
      </c>
      <c r="AD405" s="125">
        <f t="shared" si="278"/>
        <v>358.0762155059133</v>
      </c>
    </row>
    <row r="406" spans="1:33">
      <c r="A406" s="43">
        <v>20210201</v>
      </c>
      <c r="B406" s="43">
        <v>202102</v>
      </c>
      <c r="C406" s="4">
        <v>44228</v>
      </c>
      <c r="D406" s="1">
        <v>228.44952000000001</v>
      </c>
      <c r="E406" s="1">
        <v>339</v>
      </c>
      <c r="F406" s="1">
        <v>364.29</v>
      </c>
      <c r="G406" s="1">
        <v>49.74</v>
      </c>
      <c r="H406" s="295">
        <v>-1.88</v>
      </c>
      <c r="I406" s="295">
        <v>-2.2799999999999998</v>
      </c>
      <c r="J406" s="125">
        <f t="shared" si="275"/>
        <v>47.86</v>
      </c>
      <c r="K406" s="125">
        <f t="shared" si="276"/>
        <v>-1.974</v>
      </c>
      <c r="L406" s="125">
        <f t="shared" si="277"/>
        <v>47.766000000000005</v>
      </c>
      <c r="M406" s="125">
        <f t="shared" si="272"/>
        <v>313.83705650459922</v>
      </c>
      <c r="N406" s="125"/>
      <c r="O406" s="125"/>
      <c r="P406" s="125"/>
      <c r="Q406" s="125"/>
      <c r="R406" s="125"/>
      <c r="S406" s="125"/>
      <c r="T406" s="125">
        <f t="shared" si="273"/>
        <v>314.45466491458603</v>
      </c>
      <c r="U406" s="1">
        <v>304.56680800000004</v>
      </c>
      <c r="V406" s="1">
        <v>491.95156600000001</v>
      </c>
      <c r="W406" s="125">
        <f t="shared" si="269"/>
        <v>319.77957194714844</v>
      </c>
      <c r="X406" s="1">
        <v>234.77356910399999</v>
      </c>
      <c r="Y406" s="1">
        <v>250.77691199999998</v>
      </c>
      <c r="Z406" s="125">
        <f t="shared" si="274"/>
        <v>326.80683311432324</v>
      </c>
      <c r="AA406" s="215">
        <v>53.55</v>
      </c>
      <c r="AB406" s="1">
        <f t="shared" si="270"/>
        <v>406.97999999999996</v>
      </c>
      <c r="AC406" s="1">
        <f t="shared" si="271"/>
        <v>385.85200000000003</v>
      </c>
      <c r="AD406" s="125">
        <f t="shared" si="278"/>
        <v>352.18922470433637</v>
      </c>
    </row>
    <row r="407" spans="1:33">
      <c r="A407" s="43">
        <v>20210129</v>
      </c>
      <c r="B407" s="43">
        <v>202101</v>
      </c>
      <c r="C407" s="4">
        <v>44225</v>
      </c>
      <c r="D407" s="1">
        <v>228.44952000000001</v>
      </c>
      <c r="E407" s="1">
        <v>335</v>
      </c>
      <c r="F407" s="1">
        <v>360.29</v>
      </c>
      <c r="G407" s="1">
        <v>48.36</v>
      </c>
      <c r="H407" s="295">
        <v>-1.88</v>
      </c>
      <c r="I407" s="295">
        <v>-2.2799999999999998</v>
      </c>
      <c r="J407" s="125">
        <f t="shared" si="275"/>
        <v>46.48</v>
      </c>
      <c r="K407" s="125">
        <f t="shared" si="276"/>
        <v>-1.974</v>
      </c>
      <c r="L407" s="125">
        <f t="shared" si="277"/>
        <v>46.386000000000003</v>
      </c>
      <c r="M407" s="125">
        <f t="shared" si="272"/>
        <v>304.77003942181341</v>
      </c>
      <c r="N407" s="125"/>
      <c r="O407" s="125"/>
      <c r="P407" s="125"/>
      <c r="Q407" s="125"/>
      <c r="R407" s="125"/>
      <c r="S407" s="125"/>
      <c r="T407" s="125">
        <f t="shared" si="273"/>
        <v>305.38764783180022</v>
      </c>
      <c r="U407" s="1">
        <v>304.56680800000004</v>
      </c>
      <c r="V407" s="1">
        <v>491.95156600000001</v>
      </c>
      <c r="W407" s="125">
        <f t="shared" si="269"/>
        <v>310.98456537684621</v>
      </c>
      <c r="X407" s="1">
        <v>234.77356910399999</v>
      </c>
      <c r="Y407" s="1">
        <v>250.77691199999998</v>
      </c>
      <c r="Z407" s="125">
        <f t="shared" si="274"/>
        <v>317.73981603153743</v>
      </c>
      <c r="AA407" s="215">
        <v>52.2</v>
      </c>
      <c r="AB407" s="1">
        <f t="shared" si="270"/>
        <v>396.72</v>
      </c>
      <c r="AC407" s="1">
        <f t="shared" si="271"/>
        <v>384.78800000000001</v>
      </c>
      <c r="AD407" s="125">
        <f t="shared" si="278"/>
        <v>342.03416557161626</v>
      </c>
    </row>
    <row r="408" spans="1:33">
      <c r="A408" s="43">
        <v>20210128</v>
      </c>
      <c r="B408" s="43">
        <v>202101</v>
      </c>
      <c r="C408" s="4">
        <v>44224</v>
      </c>
      <c r="D408" s="1">
        <v>228.44952000000001</v>
      </c>
      <c r="E408" s="1">
        <v>334</v>
      </c>
      <c r="F408" s="1">
        <v>357.29</v>
      </c>
      <c r="G408" s="1">
        <v>48.33</v>
      </c>
      <c r="H408" s="295">
        <v>-1.75</v>
      </c>
      <c r="I408" s="295">
        <v>-2.2799999999999998</v>
      </c>
      <c r="J408" s="125">
        <f t="shared" si="275"/>
        <v>46.58</v>
      </c>
      <c r="K408" s="125">
        <f t="shared" si="276"/>
        <v>-1.8375000000000001</v>
      </c>
      <c r="L408" s="125">
        <f t="shared" si="277"/>
        <v>46.4925</v>
      </c>
      <c r="M408" s="125">
        <f t="shared" si="272"/>
        <v>305.46977660972402</v>
      </c>
      <c r="N408" s="125"/>
      <c r="O408" s="125"/>
      <c r="P408" s="125"/>
      <c r="Q408" s="125"/>
      <c r="R408" s="125"/>
      <c r="S408" s="125"/>
      <c r="T408" s="125">
        <f t="shared" si="273"/>
        <v>306.0446780551905</v>
      </c>
      <c r="U408" s="1">
        <v>304.56680800000004</v>
      </c>
      <c r="V408" s="1">
        <v>491.95156600000001</v>
      </c>
      <c r="W408" s="125">
        <f t="shared" si="269"/>
        <v>311.62188469353481</v>
      </c>
      <c r="X408" s="1">
        <v>234.77356910399999</v>
      </c>
      <c r="Y408" s="1">
        <v>250.77691199999998</v>
      </c>
      <c r="Z408" s="125">
        <f t="shared" si="274"/>
        <v>317.54270696452033</v>
      </c>
      <c r="AA408" s="215">
        <v>52.34</v>
      </c>
      <c r="AB408" s="1">
        <f t="shared" si="270"/>
        <v>397.78399999999999</v>
      </c>
      <c r="AC408" s="1">
        <f t="shared" si="271"/>
        <v>379.46799999999996</v>
      </c>
      <c r="AD408" s="125">
        <f t="shared" si="278"/>
        <v>342.77003942181341</v>
      </c>
    </row>
    <row r="409" spans="1:33">
      <c r="A409" s="43">
        <v>20210127</v>
      </c>
      <c r="B409" s="43">
        <v>202101</v>
      </c>
      <c r="C409" s="4">
        <v>44223</v>
      </c>
      <c r="D409" s="1">
        <v>228.46212</v>
      </c>
      <c r="E409" s="1">
        <v>336</v>
      </c>
      <c r="F409" s="1">
        <v>363.29</v>
      </c>
      <c r="G409" s="1">
        <v>48.57</v>
      </c>
      <c r="H409" s="295">
        <v>-1.75</v>
      </c>
      <c r="I409" s="295">
        <v>0.51</v>
      </c>
      <c r="J409" s="125">
        <f t="shared" si="275"/>
        <v>46.82</v>
      </c>
      <c r="K409" s="125">
        <f t="shared" si="276"/>
        <v>-1.8375000000000001</v>
      </c>
      <c r="L409" s="125">
        <f t="shared" si="277"/>
        <v>46.732500000000002</v>
      </c>
      <c r="M409" s="125">
        <f t="shared" si="272"/>
        <v>307.04664914586073</v>
      </c>
      <c r="N409" s="125"/>
      <c r="O409" s="125"/>
      <c r="P409" s="125"/>
      <c r="Q409" s="125"/>
      <c r="R409" s="125"/>
      <c r="S409" s="125"/>
      <c r="T409" s="125">
        <f t="shared" si="273"/>
        <v>307.62155059132721</v>
      </c>
      <c r="U409" s="1">
        <v>304.56680800000004</v>
      </c>
      <c r="V409" s="1">
        <v>491.95156600000001</v>
      </c>
      <c r="W409" s="125">
        <f t="shared" si="269"/>
        <v>313.15145105358738</v>
      </c>
      <c r="X409" s="1">
        <v>234.785866704</v>
      </c>
      <c r="Y409" s="1">
        <v>250.77691199999998</v>
      </c>
      <c r="Z409" s="125">
        <f t="shared" si="274"/>
        <v>319.11957950065704</v>
      </c>
      <c r="AA409" s="215">
        <v>52.85</v>
      </c>
      <c r="AB409" s="1">
        <f t="shared" si="270"/>
        <v>401.65999999999997</v>
      </c>
      <c r="AC409" s="1">
        <f t="shared" si="271"/>
        <v>368.75200000000001</v>
      </c>
      <c r="AD409" s="125">
        <f t="shared" si="278"/>
        <v>344.53613666228648</v>
      </c>
    </row>
    <row r="410" spans="1:33">
      <c r="A410" s="43">
        <v>20210126</v>
      </c>
      <c r="B410" s="43">
        <v>202101</v>
      </c>
      <c r="C410" s="4">
        <v>44222</v>
      </c>
      <c r="D410" s="1">
        <v>228.46212</v>
      </c>
      <c r="E410" s="1">
        <v>337</v>
      </c>
      <c r="F410" s="1">
        <v>364.29</v>
      </c>
      <c r="G410" s="1">
        <v>48.39</v>
      </c>
      <c r="H410" s="295">
        <v>-1.75</v>
      </c>
      <c r="I410" s="295">
        <v>0.51</v>
      </c>
      <c r="J410" s="125">
        <f t="shared" si="275"/>
        <v>46.64</v>
      </c>
      <c r="K410" s="125">
        <f t="shared" si="276"/>
        <v>-1.8375000000000001</v>
      </c>
      <c r="L410" s="125">
        <f t="shared" si="277"/>
        <v>46.552500000000002</v>
      </c>
      <c r="M410" s="125">
        <f t="shared" si="272"/>
        <v>305.86399474375821</v>
      </c>
      <c r="N410" s="125"/>
      <c r="O410" s="125"/>
      <c r="P410" s="125"/>
      <c r="Q410" s="125"/>
      <c r="R410" s="125"/>
      <c r="S410" s="125"/>
      <c r="T410" s="125">
        <f t="shared" si="273"/>
        <v>306.43889618922469</v>
      </c>
      <c r="U410" s="1">
        <v>305.16704400000003</v>
      </c>
      <c r="V410" s="1">
        <v>491.95156600000001</v>
      </c>
      <c r="W410" s="125">
        <f t="shared" ref="W410:W413" si="279">+T410*0.97+V410*0.03</f>
        <v>312.00427628354794</v>
      </c>
      <c r="X410" s="1">
        <v>234.785866704</v>
      </c>
      <c r="Y410" s="1">
        <v>250.77691199999998</v>
      </c>
      <c r="Z410" s="125">
        <f t="shared" si="274"/>
        <v>317.93692509855452</v>
      </c>
      <c r="AA410" s="215">
        <v>52.61</v>
      </c>
      <c r="AB410" s="1">
        <f t="shared" si="270"/>
        <v>399.83599999999996</v>
      </c>
      <c r="AC410" s="1">
        <f t="shared" si="271"/>
        <v>367.84</v>
      </c>
      <c r="AD410" s="125">
        <f t="shared" si="278"/>
        <v>343.21156373193168</v>
      </c>
    </row>
    <row r="411" spans="1:33">
      <c r="A411" s="43">
        <v>20210125</v>
      </c>
      <c r="B411" s="43">
        <v>202101</v>
      </c>
      <c r="C411" s="4">
        <v>44221</v>
      </c>
      <c r="D411" s="1">
        <v>228.46212</v>
      </c>
      <c r="E411" s="1">
        <v>338</v>
      </c>
      <c r="F411" s="1">
        <v>366.29</v>
      </c>
      <c r="G411" s="1">
        <v>48.58</v>
      </c>
      <c r="H411" s="295">
        <v>-1.75</v>
      </c>
      <c r="I411" s="295">
        <v>0.51</v>
      </c>
      <c r="J411" s="125">
        <f t="shared" si="275"/>
        <v>46.83</v>
      </c>
      <c r="K411" s="125">
        <f t="shared" si="276"/>
        <v>-1.8375000000000001</v>
      </c>
      <c r="L411" s="125">
        <f t="shared" si="277"/>
        <v>46.7425</v>
      </c>
      <c r="M411" s="125">
        <f t="shared" si="272"/>
        <v>307.11235216819972</v>
      </c>
      <c r="N411" s="125"/>
      <c r="O411" s="125"/>
      <c r="P411" s="125"/>
      <c r="Q411" s="125"/>
      <c r="R411" s="125"/>
      <c r="S411" s="125"/>
      <c r="T411" s="125">
        <f t="shared" si="273"/>
        <v>307.6872536136662</v>
      </c>
      <c r="U411" s="1">
        <v>305.16704400000003</v>
      </c>
      <c r="V411" s="1">
        <v>491.95156600000001</v>
      </c>
      <c r="W411" s="125">
        <f t="shared" si="279"/>
        <v>313.21518298525621</v>
      </c>
      <c r="X411" s="1">
        <v>234.785866704</v>
      </c>
      <c r="Y411" s="1">
        <v>250.77691199999998</v>
      </c>
      <c r="Z411" s="125">
        <f t="shared" si="274"/>
        <v>319.18528252299603</v>
      </c>
      <c r="AA411" s="215">
        <v>52.77</v>
      </c>
      <c r="AB411" s="1">
        <f t="shared" si="270"/>
        <v>401.05200000000002</v>
      </c>
      <c r="AC411" s="1">
        <f t="shared" si="271"/>
        <v>364.79999999999995</v>
      </c>
      <c r="AD411" s="125">
        <f t="shared" si="278"/>
        <v>344.6097240473062</v>
      </c>
    </row>
    <row r="412" spans="1:33">
      <c r="A412" s="43">
        <v>20210122</v>
      </c>
      <c r="B412" s="43">
        <v>202101</v>
      </c>
      <c r="C412" s="4">
        <v>44218</v>
      </c>
      <c r="D412" s="1">
        <v>228.46212</v>
      </c>
      <c r="E412" s="1">
        <v>336</v>
      </c>
      <c r="F412" s="1">
        <v>363.29</v>
      </c>
      <c r="G412" s="1">
        <v>48.18</v>
      </c>
      <c r="H412" s="295">
        <v>-1.75</v>
      </c>
      <c r="I412" s="295">
        <v>0.51</v>
      </c>
      <c r="J412" s="125">
        <f t="shared" si="275"/>
        <v>46.43</v>
      </c>
      <c r="K412" s="125">
        <f t="shared" si="276"/>
        <v>-1.8375000000000001</v>
      </c>
      <c r="L412" s="125">
        <f t="shared" si="277"/>
        <v>46.342500000000001</v>
      </c>
      <c r="M412" s="125">
        <f t="shared" si="272"/>
        <v>304.4842312746386</v>
      </c>
      <c r="N412" s="125"/>
      <c r="O412" s="125"/>
      <c r="P412" s="125"/>
      <c r="Q412" s="125"/>
      <c r="R412" s="125"/>
      <c r="S412" s="125"/>
      <c r="T412" s="125">
        <f t="shared" si="273"/>
        <v>305.05913272010508</v>
      </c>
      <c r="U412" s="1">
        <v>305.16704400000003</v>
      </c>
      <c r="V412" s="1">
        <v>491.95156600000001</v>
      </c>
      <c r="W412" s="125">
        <f t="shared" si="279"/>
        <v>310.6659057185019</v>
      </c>
      <c r="X412" s="1">
        <v>234.785866704</v>
      </c>
      <c r="Y412" s="1">
        <v>250.77691199999998</v>
      </c>
      <c r="Z412" s="125">
        <f t="shared" si="274"/>
        <v>316.55716162943492</v>
      </c>
      <c r="AA412" s="215">
        <v>52.27</v>
      </c>
      <c r="AB412" s="1">
        <f t="shared" si="270"/>
        <v>397.25200000000001</v>
      </c>
      <c r="AC412" s="1">
        <f t="shared" si="271"/>
        <v>361.91199999999998</v>
      </c>
      <c r="AD412" s="125">
        <f t="shared" si="278"/>
        <v>341.66622864651771</v>
      </c>
    </row>
    <row r="413" spans="1:33">
      <c r="A413" s="43">
        <v>20210121</v>
      </c>
      <c r="B413" s="43">
        <v>202101</v>
      </c>
      <c r="C413" s="4">
        <v>44217</v>
      </c>
      <c r="D413" s="1">
        <v>228.46212</v>
      </c>
      <c r="E413" s="1">
        <v>338</v>
      </c>
      <c r="F413" s="1">
        <v>364.29</v>
      </c>
      <c r="G413" s="1">
        <v>48.91</v>
      </c>
      <c r="H413" s="295">
        <v>-1.75</v>
      </c>
      <c r="I413" s="295">
        <v>0.51</v>
      </c>
      <c r="J413" s="125">
        <f t="shared" si="275"/>
        <v>47.16</v>
      </c>
      <c r="K413" s="125">
        <f t="shared" si="276"/>
        <v>-1.8375000000000001</v>
      </c>
      <c r="L413" s="125">
        <f t="shared" si="277"/>
        <v>47.072499999999998</v>
      </c>
      <c r="M413" s="125">
        <f t="shared" si="272"/>
        <v>309.2805519053876</v>
      </c>
      <c r="N413" s="125"/>
      <c r="O413" s="125"/>
      <c r="P413" s="125"/>
      <c r="Q413" s="125"/>
      <c r="R413" s="125"/>
      <c r="S413" s="125"/>
      <c r="T413" s="125">
        <f t="shared" si="273"/>
        <v>309.85545335085408</v>
      </c>
      <c r="U413" s="1">
        <v>305.16704400000003</v>
      </c>
      <c r="V413" s="1">
        <v>491.95156600000001</v>
      </c>
      <c r="W413" s="125">
        <f t="shared" si="279"/>
        <v>315.31833673032844</v>
      </c>
      <c r="X413" s="1">
        <v>234.785866704</v>
      </c>
      <c r="Y413" s="1">
        <v>250.77691199999998</v>
      </c>
      <c r="Z413" s="125">
        <f t="shared" si="274"/>
        <v>321.35348226018391</v>
      </c>
      <c r="AA413" s="215">
        <v>53.13</v>
      </c>
      <c r="AB413" s="1">
        <f t="shared" si="270"/>
        <v>403.78800000000001</v>
      </c>
      <c r="AC413" s="1">
        <f t="shared" si="271"/>
        <v>367.30799999999999</v>
      </c>
      <c r="AD413" s="125">
        <f t="shared" si="278"/>
        <v>347.03810775295659</v>
      </c>
    </row>
    <row r="414" spans="1:33">
      <c r="A414" s="43">
        <v>20210120</v>
      </c>
      <c r="B414" s="43">
        <v>202101</v>
      </c>
      <c r="C414" s="4">
        <v>44216</v>
      </c>
      <c r="D414" s="1">
        <v>228.46212</v>
      </c>
      <c r="E414" s="1">
        <v>339</v>
      </c>
      <c r="F414" s="1">
        <v>365.29</v>
      </c>
      <c r="G414" s="1">
        <v>49.3</v>
      </c>
      <c r="H414" s="295">
        <v>-1.75</v>
      </c>
      <c r="I414" s="295">
        <v>0.51</v>
      </c>
      <c r="J414" s="125">
        <f t="shared" si="266"/>
        <v>47.55</v>
      </c>
      <c r="K414" s="125">
        <f t="shared" si="267"/>
        <v>-1.8375000000000001</v>
      </c>
      <c r="L414" s="125">
        <f t="shared" si="268"/>
        <v>47.462499999999999</v>
      </c>
      <c r="M414" s="125">
        <f t="shared" si="272"/>
        <v>311.84296977660972</v>
      </c>
      <c r="N414" s="125"/>
      <c r="O414" s="125"/>
      <c r="P414" s="125"/>
      <c r="Q414" s="125"/>
      <c r="R414" s="125"/>
      <c r="S414" s="125"/>
      <c r="T414" s="125">
        <f t="shared" si="273"/>
        <v>312.4178712220762</v>
      </c>
      <c r="U414" s="1">
        <v>305.16704400000003</v>
      </c>
      <c r="V414" s="1">
        <v>544.63266599999997</v>
      </c>
      <c r="W414" s="125">
        <f t="shared" si="269"/>
        <v>319.38431506541389</v>
      </c>
      <c r="X414" s="1">
        <v>236.05021310399999</v>
      </c>
      <c r="Y414" s="1">
        <v>250.77691199999998</v>
      </c>
      <c r="Z414" s="125">
        <f t="shared" si="274"/>
        <v>323.91590013140603</v>
      </c>
      <c r="AA414" s="215">
        <v>52.95</v>
      </c>
      <c r="AB414" s="1">
        <f t="shared" si="270"/>
        <v>402.42</v>
      </c>
      <c r="AC414" s="1">
        <f t="shared" si="271"/>
        <v>365.71199999999999</v>
      </c>
      <c r="AD414" s="125">
        <f t="shared" si="278"/>
        <v>349.90801576872536</v>
      </c>
      <c r="AE414" s="326">
        <v>351</v>
      </c>
      <c r="AF414" s="326">
        <v>314</v>
      </c>
      <c r="AG414" s="326">
        <v>372</v>
      </c>
    </row>
    <row r="415" spans="1:33">
      <c r="A415" s="43">
        <v>20210119</v>
      </c>
      <c r="B415" s="43">
        <v>202101</v>
      </c>
      <c r="C415" s="4">
        <v>44215</v>
      </c>
      <c r="D415" s="1">
        <v>228.49048999999999</v>
      </c>
      <c r="E415" s="1">
        <v>338</v>
      </c>
      <c r="F415" s="1">
        <v>364.29</v>
      </c>
      <c r="G415" s="1">
        <v>48.95</v>
      </c>
      <c r="H415" s="295">
        <v>-1.75</v>
      </c>
      <c r="I415" s="295">
        <v>0.51</v>
      </c>
      <c r="J415" s="125">
        <f t="shared" si="266"/>
        <v>47.2</v>
      </c>
      <c r="K415" s="125">
        <f t="shared" si="267"/>
        <v>-1.8375000000000001</v>
      </c>
      <c r="L415" s="125">
        <f t="shared" si="268"/>
        <v>47.112500000000004</v>
      </c>
      <c r="M415" s="125">
        <f t="shared" si="272"/>
        <v>309.5433639947438</v>
      </c>
      <c r="N415" s="125"/>
      <c r="O415" s="125"/>
      <c r="P415" s="125"/>
      <c r="Q415" s="125"/>
      <c r="R415" s="125"/>
      <c r="S415" s="125"/>
      <c r="T415" s="125">
        <f t="shared" si="273"/>
        <v>310.11826544021028</v>
      </c>
      <c r="U415" s="1">
        <v>305.15821700000004</v>
      </c>
      <c r="V415" s="1">
        <v>491.95156600000001</v>
      </c>
      <c r="W415" s="125">
        <f t="shared" si="269"/>
        <v>315.57326445700397</v>
      </c>
      <c r="X415" s="1">
        <v>234.81355582399999</v>
      </c>
      <c r="Y415" s="1">
        <v>250.77691199999998</v>
      </c>
      <c r="Z415" s="125">
        <f t="shared" si="274"/>
        <v>321.61629434954006</v>
      </c>
      <c r="AA415" s="214">
        <v>53.31</v>
      </c>
      <c r="AB415" s="1">
        <f t="shared" si="270"/>
        <v>405.15600000000001</v>
      </c>
      <c r="AC415" s="1">
        <f t="shared" si="271"/>
        <v>357.35200000000003</v>
      </c>
      <c r="AD415" s="125">
        <f t="shared" si="278"/>
        <v>347.33245729303553</v>
      </c>
      <c r="AE415" s="326">
        <v>350</v>
      </c>
      <c r="AF415" s="326">
        <v>313</v>
      </c>
      <c r="AG415" s="326">
        <v>369</v>
      </c>
    </row>
    <row r="416" spans="1:33">
      <c r="A416" s="43">
        <v>20210118</v>
      </c>
      <c r="B416" s="43">
        <v>202101</v>
      </c>
      <c r="C416" s="4">
        <v>44214</v>
      </c>
      <c r="D416" s="1">
        <v>228.49048999999999</v>
      </c>
      <c r="E416" s="1">
        <v>335</v>
      </c>
      <c r="F416" s="1">
        <v>361.29</v>
      </c>
      <c r="G416" s="1">
        <v>47.6</v>
      </c>
      <c r="H416" s="295">
        <v>-1.75</v>
      </c>
      <c r="I416" s="295">
        <v>0.51</v>
      </c>
      <c r="J416" s="125">
        <f t="shared" si="266"/>
        <v>45.85</v>
      </c>
      <c r="K416" s="125">
        <f t="shared" si="267"/>
        <v>-1.8375000000000001</v>
      </c>
      <c r="L416" s="125">
        <f t="shared" si="268"/>
        <v>45.762500000000003</v>
      </c>
      <c r="M416" s="125">
        <f t="shared" si="272"/>
        <v>300.67345597897503</v>
      </c>
      <c r="N416" s="125"/>
      <c r="O416" s="125"/>
      <c r="P416" s="125"/>
      <c r="Q416" s="125"/>
      <c r="R416" s="125"/>
      <c r="S416" s="125"/>
      <c r="T416" s="125">
        <f t="shared" si="273"/>
        <v>301.24835742444151</v>
      </c>
      <c r="U416" s="1">
        <v>305.15821700000004</v>
      </c>
      <c r="V416" s="1">
        <v>491.95156600000001</v>
      </c>
      <c r="W416" s="125">
        <f t="shared" si="269"/>
        <v>306.96945368170827</v>
      </c>
      <c r="X416" s="1">
        <v>234.81355582399999</v>
      </c>
      <c r="Y416" s="1">
        <v>250.77691199999998</v>
      </c>
      <c r="Z416" s="125">
        <f t="shared" si="274"/>
        <v>312.74638633377134</v>
      </c>
      <c r="AA416" s="214">
        <v>52.98</v>
      </c>
      <c r="AB416" s="1">
        <f t="shared" si="270"/>
        <v>402.64799999999997</v>
      </c>
      <c r="AC416" s="1">
        <f t="shared" si="271"/>
        <v>364.572</v>
      </c>
      <c r="AD416" s="125">
        <f t="shared" si="278"/>
        <v>337.39816031537453</v>
      </c>
      <c r="AE416" s="326">
        <v>347</v>
      </c>
      <c r="AF416" s="326">
        <v>310</v>
      </c>
      <c r="AG416" s="326">
        <v>365</v>
      </c>
    </row>
    <row r="417" spans="1:33">
      <c r="A417" s="43">
        <v>20210115</v>
      </c>
      <c r="B417" s="43">
        <v>202101</v>
      </c>
      <c r="C417" s="4">
        <v>44211</v>
      </c>
      <c r="D417" s="1">
        <v>228.49048999999999</v>
      </c>
      <c r="E417" s="1">
        <v>335</v>
      </c>
      <c r="F417" s="1">
        <v>361.29</v>
      </c>
      <c r="G417" s="1">
        <v>47.6</v>
      </c>
      <c r="H417" s="295">
        <v>-1.75</v>
      </c>
      <c r="I417" s="295">
        <v>0.51</v>
      </c>
      <c r="J417" s="125">
        <f t="shared" si="266"/>
        <v>45.85</v>
      </c>
      <c r="K417" s="125">
        <f t="shared" si="267"/>
        <v>-1.8375000000000001</v>
      </c>
      <c r="L417" s="125">
        <f t="shared" si="268"/>
        <v>45.762500000000003</v>
      </c>
      <c r="M417" s="125">
        <f t="shared" si="272"/>
        <v>300.67345597897503</v>
      </c>
      <c r="N417" s="125"/>
      <c r="O417" s="125"/>
      <c r="P417" s="125"/>
      <c r="Q417" s="125"/>
      <c r="R417" s="125"/>
      <c r="S417" s="125"/>
      <c r="T417" s="125">
        <f t="shared" si="273"/>
        <v>301.24835742444151</v>
      </c>
      <c r="U417" s="1">
        <v>305.15821700000004</v>
      </c>
      <c r="V417" s="1">
        <v>491.95156600000001</v>
      </c>
      <c r="W417" s="125">
        <f t="shared" si="269"/>
        <v>306.96945368170827</v>
      </c>
      <c r="X417" s="1">
        <v>234.81355582399999</v>
      </c>
      <c r="Y417" s="1">
        <v>250.77691199999998</v>
      </c>
      <c r="Z417" s="125">
        <f t="shared" si="274"/>
        <v>312.74638633377134</v>
      </c>
      <c r="AA417" s="214">
        <v>52.25</v>
      </c>
      <c r="AB417" s="1">
        <f t="shared" si="270"/>
        <v>397.09999999999997</v>
      </c>
      <c r="AC417" s="1">
        <f t="shared" si="271"/>
        <v>361</v>
      </c>
      <c r="AD417" s="125">
        <f t="shared" si="278"/>
        <v>337.39816031537453</v>
      </c>
      <c r="AE417" s="326">
        <v>347</v>
      </c>
      <c r="AF417" s="326">
        <v>310</v>
      </c>
      <c r="AG417" s="326">
        <v>365</v>
      </c>
    </row>
    <row r="418" spans="1:33">
      <c r="A418" s="43">
        <v>20210114</v>
      </c>
      <c r="B418" s="43">
        <v>202101</v>
      </c>
      <c r="C418" s="4">
        <v>44210</v>
      </c>
      <c r="D418" s="1">
        <v>228.49048999999999</v>
      </c>
      <c r="E418" s="1">
        <v>340</v>
      </c>
      <c r="F418" s="1">
        <v>367.29</v>
      </c>
      <c r="G418" s="1">
        <v>49.8</v>
      </c>
      <c r="H418" s="295">
        <v>-1.75</v>
      </c>
      <c r="I418" s="295">
        <v>0.51</v>
      </c>
      <c r="J418" s="125">
        <f t="shared" si="266"/>
        <v>48.05</v>
      </c>
      <c r="K418" s="125">
        <f t="shared" si="267"/>
        <v>-1.8375000000000001</v>
      </c>
      <c r="L418" s="125">
        <f t="shared" si="268"/>
        <v>47.962499999999999</v>
      </c>
      <c r="M418" s="125">
        <f t="shared" si="272"/>
        <v>315.12812089356106</v>
      </c>
      <c r="N418" s="125"/>
      <c r="O418" s="125"/>
      <c r="P418" s="125"/>
      <c r="Q418" s="125"/>
      <c r="R418" s="125"/>
      <c r="S418" s="125"/>
      <c r="T418" s="125">
        <f t="shared" si="273"/>
        <v>315.70302233902754</v>
      </c>
      <c r="U418" s="1">
        <v>305.15821700000004</v>
      </c>
      <c r="V418" s="1">
        <v>491.95156600000001</v>
      </c>
      <c r="W418" s="125">
        <f t="shared" si="269"/>
        <v>320.99047864885671</v>
      </c>
      <c r="X418" s="1">
        <v>234.81355582399999</v>
      </c>
      <c r="Y418" s="1">
        <v>250.77691199999998</v>
      </c>
      <c r="Z418" s="125">
        <f t="shared" si="274"/>
        <v>327.20105124835737</v>
      </c>
      <c r="AA418" s="214">
        <v>53.57</v>
      </c>
      <c r="AB418" s="1">
        <f t="shared" si="270"/>
        <v>407.13200000000001</v>
      </c>
      <c r="AC418" s="1">
        <f t="shared" si="271"/>
        <v>368.904</v>
      </c>
      <c r="AD418" s="125">
        <f t="shared" si="278"/>
        <v>353.58738501971089</v>
      </c>
      <c r="AE418" s="326">
        <v>353</v>
      </c>
      <c r="AF418" s="326">
        <v>315</v>
      </c>
      <c r="AG418" s="326">
        <v>372</v>
      </c>
    </row>
    <row r="419" spans="1:33">
      <c r="A419" s="43">
        <v>20210113</v>
      </c>
      <c r="B419" s="43">
        <v>202101</v>
      </c>
      <c r="C419" s="4">
        <v>44209</v>
      </c>
      <c r="D419" s="1">
        <v>228.49048999999999</v>
      </c>
      <c r="E419" s="1">
        <v>339</v>
      </c>
      <c r="F419" s="1">
        <v>364.29</v>
      </c>
      <c r="G419" s="1">
        <v>49.3</v>
      </c>
      <c r="H419" s="295">
        <v>-1.75</v>
      </c>
      <c r="I419" s="295">
        <v>0.51</v>
      </c>
      <c r="J419" s="125">
        <f t="shared" ref="J419:J482" si="280">+G419+H419</f>
        <v>47.55</v>
      </c>
      <c r="K419" s="125">
        <f t="shared" ref="K419:K482" si="281">+H419*1.05</f>
        <v>-1.8375000000000001</v>
      </c>
      <c r="L419" s="125">
        <f t="shared" ref="L419:L482" si="282">+G419+K419</f>
        <v>47.462499999999999</v>
      </c>
      <c r="M419" s="125">
        <f t="shared" si="272"/>
        <v>311.84296977660972</v>
      </c>
      <c r="N419" s="125"/>
      <c r="O419" s="125"/>
      <c r="P419" s="125"/>
      <c r="Q419" s="125"/>
      <c r="R419" s="125"/>
      <c r="S419" s="125"/>
      <c r="T419" s="125">
        <f t="shared" si="273"/>
        <v>312.4178712220762</v>
      </c>
      <c r="U419" s="1">
        <v>305.15821700000004</v>
      </c>
      <c r="V419" s="1">
        <v>491.95156600000001</v>
      </c>
      <c r="W419" s="125">
        <f t="shared" si="269"/>
        <v>317.80388206541392</v>
      </c>
      <c r="X419" s="1">
        <v>234.81355582399999</v>
      </c>
      <c r="Y419" s="1">
        <v>250.77691199999998</v>
      </c>
      <c r="Z419" s="125">
        <f t="shared" si="274"/>
        <v>323.91590013140603</v>
      </c>
      <c r="AA419" s="214">
        <v>52.91</v>
      </c>
      <c r="AB419" s="1">
        <f t="shared" si="270"/>
        <v>402.11599999999993</v>
      </c>
      <c r="AC419" s="1">
        <f t="shared" si="271"/>
        <v>363.43199999999996</v>
      </c>
      <c r="AD419" s="125">
        <f t="shared" si="278"/>
        <v>349.90801576872536</v>
      </c>
      <c r="AE419" s="326">
        <v>350</v>
      </c>
      <c r="AF419" s="326">
        <v>314</v>
      </c>
      <c r="AG419" s="326">
        <v>373</v>
      </c>
    </row>
    <row r="420" spans="1:33">
      <c r="A420" s="43">
        <v>20210112</v>
      </c>
      <c r="B420" s="43">
        <v>202101</v>
      </c>
      <c r="C420" s="4">
        <v>44208</v>
      </c>
      <c r="D420" s="1">
        <v>204.64044699999999</v>
      </c>
      <c r="E420" s="1">
        <v>340</v>
      </c>
      <c r="F420" s="1">
        <v>362.29</v>
      </c>
      <c r="G420" s="1">
        <v>49.05</v>
      </c>
      <c r="H420" s="295">
        <v>-1.75</v>
      </c>
      <c r="I420" s="295">
        <v>0.51</v>
      </c>
      <c r="J420" s="125">
        <f t="shared" si="280"/>
        <v>47.3</v>
      </c>
      <c r="K420" s="125">
        <f t="shared" si="281"/>
        <v>-1.8375000000000001</v>
      </c>
      <c r="L420" s="125">
        <f t="shared" si="282"/>
        <v>47.212499999999999</v>
      </c>
      <c r="M420" s="125">
        <f t="shared" si="272"/>
        <v>310.20039421813402</v>
      </c>
      <c r="N420" s="125"/>
      <c r="O420" s="125"/>
      <c r="P420" s="125"/>
      <c r="Q420" s="125"/>
      <c r="R420" s="125"/>
      <c r="S420" s="125"/>
      <c r="T420" s="125">
        <f t="shared" si="273"/>
        <v>310.7752956636005</v>
      </c>
      <c r="U420" s="1">
        <v>294.60995199999996</v>
      </c>
      <c r="V420" s="1">
        <v>491.95156600000001</v>
      </c>
      <c r="W420" s="125">
        <f t="shared" si="269"/>
        <v>316.21058377369246</v>
      </c>
      <c r="X420" s="1">
        <v>211.53591385599998</v>
      </c>
      <c r="Y420" s="1">
        <v>250.77691199999998</v>
      </c>
      <c r="Z420" s="125">
        <f t="shared" si="274"/>
        <v>322.27332457293033</v>
      </c>
      <c r="AA420" s="214">
        <v>52.89</v>
      </c>
      <c r="AB420" s="1">
        <f t="shared" si="270"/>
        <v>401.964</v>
      </c>
      <c r="AC420" s="1">
        <f t="shared" si="271"/>
        <v>361.91199999999998</v>
      </c>
      <c r="AD420" s="125">
        <f t="shared" si="278"/>
        <v>348.06833114323257</v>
      </c>
      <c r="AE420" s="326">
        <v>348</v>
      </c>
      <c r="AF420" s="326">
        <v>315</v>
      </c>
      <c r="AG420" s="326">
        <v>374</v>
      </c>
    </row>
    <row r="421" spans="1:33">
      <c r="A421" s="43">
        <v>20210111</v>
      </c>
      <c r="B421" s="43">
        <v>202101</v>
      </c>
      <c r="C421" s="4">
        <v>44207</v>
      </c>
      <c r="D421" s="1">
        <v>204.64044699999999</v>
      </c>
      <c r="E421" s="1">
        <v>335</v>
      </c>
      <c r="F421" s="1">
        <v>364.29</v>
      </c>
      <c r="G421" s="1">
        <v>48.5</v>
      </c>
      <c r="H421" s="295">
        <v>-1.75</v>
      </c>
      <c r="I421" s="295">
        <v>0.51</v>
      </c>
      <c r="J421" s="125">
        <f t="shared" si="280"/>
        <v>46.75</v>
      </c>
      <c r="K421" s="125">
        <f t="shared" si="281"/>
        <v>-1.8375000000000001</v>
      </c>
      <c r="L421" s="125">
        <f t="shared" si="282"/>
        <v>46.662500000000001</v>
      </c>
      <c r="M421" s="125">
        <f t="shared" si="272"/>
        <v>306.58672798948749</v>
      </c>
      <c r="N421" s="125"/>
      <c r="O421" s="125"/>
      <c r="P421" s="125"/>
      <c r="Q421" s="125"/>
      <c r="R421" s="125"/>
      <c r="S421" s="125"/>
      <c r="T421" s="125">
        <f t="shared" si="273"/>
        <v>307.16162943495402</v>
      </c>
      <c r="U421" s="1">
        <v>294.60995199999996</v>
      </c>
      <c r="V421" s="1">
        <v>491.95156600000001</v>
      </c>
      <c r="W421" s="125">
        <f t="shared" si="269"/>
        <v>312.70532753190543</v>
      </c>
      <c r="X421" s="1">
        <v>211.53591385599998</v>
      </c>
      <c r="Y421" s="1">
        <v>227.577732</v>
      </c>
      <c r="Z421" s="125">
        <f t="shared" si="274"/>
        <v>318.6596583442838</v>
      </c>
      <c r="AA421" s="214">
        <v>53.21</v>
      </c>
      <c r="AB421" s="1">
        <f t="shared" si="270"/>
        <v>404.39600000000002</v>
      </c>
      <c r="AC421" s="1">
        <f t="shared" si="271"/>
        <v>357.12400000000002</v>
      </c>
      <c r="AD421" s="125">
        <f t="shared" si="278"/>
        <v>344.02102496714855</v>
      </c>
      <c r="AE421" s="326">
        <v>350</v>
      </c>
      <c r="AF421" s="326">
        <v>310</v>
      </c>
      <c r="AG421" s="326">
        <v>372</v>
      </c>
    </row>
    <row r="422" spans="1:33">
      <c r="A422" s="43">
        <v>20210108</v>
      </c>
      <c r="B422" s="43">
        <v>202101</v>
      </c>
      <c r="C422" s="4">
        <v>44204</v>
      </c>
      <c r="D422" s="1">
        <v>204.64044699999999</v>
      </c>
      <c r="E422" s="1">
        <v>334</v>
      </c>
      <c r="F422" s="1">
        <v>362.29</v>
      </c>
      <c r="G422" s="1">
        <v>49.45</v>
      </c>
      <c r="H422" s="295">
        <v>-1.75</v>
      </c>
      <c r="I422" s="295">
        <v>0.51</v>
      </c>
      <c r="J422" s="125">
        <f t="shared" si="280"/>
        <v>47.7</v>
      </c>
      <c r="K422" s="125">
        <f t="shared" si="281"/>
        <v>-1.8375000000000001</v>
      </c>
      <c r="L422" s="125">
        <f t="shared" si="282"/>
        <v>47.612500000000004</v>
      </c>
      <c r="M422" s="125">
        <f t="shared" si="272"/>
        <v>312.82851511169514</v>
      </c>
      <c r="N422" s="125"/>
      <c r="O422" s="125"/>
      <c r="P422" s="125"/>
      <c r="Q422" s="125"/>
      <c r="R422" s="125"/>
      <c r="S422" s="125"/>
      <c r="T422" s="125">
        <f t="shared" si="273"/>
        <v>313.40341655716162</v>
      </c>
      <c r="U422" s="1">
        <v>294.60995199999996</v>
      </c>
      <c r="V422" s="1">
        <v>439.27542799999998</v>
      </c>
      <c r="W422" s="125">
        <f t="shared" si="269"/>
        <v>317.17957690044676</v>
      </c>
      <c r="X422" s="1">
        <v>210.27168654399998</v>
      </c>
      <c r="Y422" s="1">
        <v>227.577732</v>
      </c>
      <c r="Z422" s="125">
        <f t="shared" si="274"/>
        <v>324.90144546649145</v>
      </c>
      <c r="AA422" s="214">
        <v>52.25</v>
      </c>
      <c r="AB422" s="1">
        <f t="shared" si="270"/>
        <v>397.09999999999997</v>
      </c>
      <c r="AC422" s="1">
        <f t="shared" si="271"/>
        <v>331.13200000000001</v>
      </c>
      <c r="AD422" s="125">
        <f t="shared" si="278"/>
        <v>351.01182654402106</v>
      </c>
      <c r="AE422" s="326">
        <v>348</v>
      </c>
      <c r="AF422" s="326">
        <v>309</v>
      </c>
      <c r="AG422" s="326">
        <v>371</v>
      </c>
    </row>
    <row r="423" spans="1:33">
      <c r="A423" s="43">
        <v>20210107</v>
      </c>
      <c r="B423" s="43">
        <v>202101</v>
      </c>
      <c r="C423" s="4">
        <v>44203</v>
      </c>
      <c r="D423" s="1">
        <v>204.64044699999999</v>
      </c>
      <c r="E423" s="1">
        <v>329</v>
      </c>
      <c r="F423" s="1">
        <v>356.29</v>
      </c>
      <c r="G423" s="1">
        <v>48.35</v>
      </c>
      <c r="H423" s="295">
        <v>-1.75</v>
      </c>
      <c r="I423" s="295">
        <v>0.51</v>
      </c>
      <c r="J423" s="125">
        <f t="shared" si="280"/>
        <v>46.6</v>
      </c>
      <c r="K423" s="125">
        <f t="shared" si="281"/>
        <v>-1.8375000000000001</v>
      </c>
      <c r="L423" s="125">
        <f t="shared" si="282"/>
        <v>46.512500000000003</v>
      </c>
      <c r="M423" s="125">
        <f t="shared" si="272"/>
        <v>305.60118265440212</v>
      </c>
      <c r="N423" s="125"/>
      <c r="O423" s="125"/>
      <c r="P423" s="125"/>
      <c r="Q423" s="125"/>
      <c r="R423" s="125"/>
      <c r="S423" s="125"/>
      <c r="T423" s="125">
        <f t="shared" si="273"/>
        <v>306.1760840998686</v>
      </c>
      <c r="U423" s="1">
        <v>294.60995199999996</v>
      </c>
      <c r="V423" s="1">
        <v>439.27542799999998</v>
      </c>
      <c r="W423" s="125">
        <f t="shared" si="269"/>
        <v>310.16906441687252</v>
      </c>
      <c r="X423" s="1">
        <v>210.27168654399998</v>
      </c>
      <c r="Y423" s="1">
        <v>227.577732</v>
      </c>
      <c r="Z423" s="125">
        <f t="shared" si="274"/>
        <v>317.67411300919844</v>
      </c>
      <c r="AA423" s="214">
        <v>52.24</v>
      </c>
      <c r="AB423" s="1">
        <f t="shared" si="270"/>
        <v>397.024</v>
      </c>
      <c r="AC423" s="1">
        <f t="shared" si="271"/>
        <v>355.52800000000002</v>
      </c>
      <c r="AD423" s="125">
        <f t="shared" si="278"/>
        <v>342.91721419185285</v>
      </c>
      <c r="AE423" s="326">
        <v>342</v>
      </c>
      <c r="AF423" s="326">
        <v>304</v>
      </c>
      <c r="AG423" s="326">
        <v>363</v>
      </c>
    </row>
    <row r="424" spans="1:33">
      <c r="A424" s="43">
        <v>20210106</v>
      </c>
      <c r="B424" s="43">
        <v>202101</v>
      </c>
      <c r="C424" s="4">
        <v>44202</v>
      </c>
      <c r="D424" s="1">
        <v>204.64044699999999</v>
      </c>
      <c r="E424" s="1">
        <v>323</v>
      </c>
      <c r="F424" s="1">
        <v>357.29</v>
      </c>
      <c r="G424" s="1">
        <v>48.5</v>
      </c>
      <c r="H424" s="295">
        <v>-1.75</v>
      </c>
      <c r="I424" s="295">
        <v>0.51</v>
      </c>
      <c r="J424" s="125">
        <f t="shared" si="280"/>
        <v>46.75</v>
      </c>
      <c r="K424" s="125">
        <f t="shared" si="281"/>
        <v>-1.8375000000000001</v>
      </c>
      <c r="L424" s="125">
        <f t="shared" si="282"/>
        <v>46.662500000000001</v>
      </c>
      <c r="M424" s="125">
        <f t="shared" si="272"/>
        <v>306.58672798948749</v>
      </c>
      <c r="N424" s="125"/>
      <c r="O424" s="125"/>
      <c r="P424" s="125"/>
      <c r="Q424" s="125"/>
      <c r="R424" s="125"/>
      <c r="S424" s="125"/>
      <c r="T424" s="125">
        <f t="shared" si="273"/>
        <v>307.16162943495402</v>
      </c>
      <c r="U424" s="1">
        <v>294.60995199999996</v>
      </c>
      <c r="V424" s="1">
        <v>439.27542799999998</v>
      </c>
      <c r="W424" s="125">
        <f t="shared" si="269"/>
        <v>311.12504339190542</v>
      </c>
      <c r="X424" s="1">
        <v>210.27168654399998</v>
      </c>
      <c r="Y424" s="1">
        <v>227.577732</v>
      </c>
      <c r="Z424" s="125">
        <f t="shared" si="274"/>
        <v>318.6596583442838</v>
      </c>
      <c r="AA424" s="214">
        <v>50.77</v>
      </c>
      <c r="AB424" s="1">
        <f t="shared" si="270"/>
        <v>385.85200000000003</v>
      </c>
      <c r="AC424" s="1">
        <f t="shared" si="271"/>
        <v>345.952</v>
      </c>
      <c r="AD424" s="125">
        <f t="shared" si="278"/>
        <v>344.02102496714855</v>
      </c>
      <c r="AE424" s="326">
        <v>343</v>
      </c>
      <c r="AF424" s="326">
        <v>298</v>
      </c>
      <c r="AG424" s="326">
        <v>360</v>
      </c>
    </row>
    <row r="425" spans="1:33">
      <c r="A425" s="43">
        <v>20210105</v>
      </c>
      <c r="B425" s="43">
        <v>202101</v>
      </c>
      <c r="C425" s="4">
        <v>44201</v>
      </c>
      <c r="D425" s="1">
        <v>204.647221</v>
      </c>
      <c r="E425" s="1">
        <v>320</v>
      </c>
      <c r="F425" s="1">
        <v>355.29</v>
      </c>
      <c r="G425" s="1">
        <v>47.1</v>
      </c>
      <c r="H425" s="295">
        <v>-1.75</v>
      </c>
      <c r="I425" s="295">
        <v>0.51</v>
      </c>
      <c r="J425" s="125">
        <f t="shared" si="280"/>
        <v>45.35</v>
      </c>
      <c r="K425" s="125">
        <f t="shared" si="281"/>
        <v>-1.8375000000000001</v>
      </c>
      <c r="L425" s="125">
        <f t="shared" si="282"/>
        <v>45.262500000000003</v>
      </c>
      <c r="M425" s="125">
        <f t="shared" si="272"/>
        <v>297.38830486202363</v>
      </c>
      <c r="N425" s="125"/>
      <c r="O425" s="125"/>
      <c r="P425" s="125"/>
      <c r="Q425" s="125"/>
      <c r="R425" s="125"/>
      <c r="S425" s="125"/>
      <c r="T425" s="125">
        <f t="shared" si="273"/>
        <v>297.96320630749017</v>
      </c>
      <c r="U425" s="1">
        <v>284.33532400000001</v>
      </c>
      <c r="V425" s="1">
        <v>439.27542799999998</v>
      </c>
      <c r="W425" s="125">
        <f t="shared" si="269"/>
        <v>302.20257295826548</v>
      </c>
      <c r="X425" s="1">
        <v>210.27829796799998</v>
      </c>
      <c r="Y425" s="1">
        <v>227.577732</v>
      </c>
      <c r="Z425" s="125">
        <f t="shared" si="274"/>
        <v>309.46123521681994</v>
      </c>
      <c r="AA425" s="214">
        <v>50.63</v>
      </c>
      <c r="AB425" s="1">
        <f t="shared" si="270"/>
        <v>384.78800000000001</v>
      </c>
      <c r="AC425" s="1">
        <f t="shared" si="271"/>
        <v>346.56</v>
      </c>
      <c r="AD425" s="125">
        <f t="shared" si="278"/>
        <v>333.71879106438899</v>
      </c>
      <c r="AE425" s="326">
        <v>341</v>
      </c>
      <c r="AF425" s="326">
        <v>295</v>
      </c>
      <c r="AG425" s="326">
        <v>351</v>
      </c>
    </row>
    <row r="426" spans="1:33" s="124" customFormat="1">
      <c r="A426" s="212">
        <v>20210104</v>
      </c>
      <c r="B426" s="212">
        <v>202101</v>
      </c>
      <c r="C426" s="26">
        <v>44200</v>
      </c>
      <c r="D426" s="27">
        <v>204.647221</v>
      </c>
      <c r="E426" s="27">
        <v>314</v>
      </c>
      <c r="F426" s="27">
        <v>347.29</v>
      </c>
      <c r="G426" s="27">
        <v>45.2</v>
      </c>
      <c r="H426" s="296">
        <v>-1.75</v>
      </c>
      <c r="I426" s="295">
        <v>0.51</v>
      </c>
      <c r="J426" s="213">
        <f t="shared" si="280"/>
        <v>43.45</v>
      </c>
      <c r="K426" s="213">
        <f t="shared" si="281"/>
        <v>-1.8375000000000001</v>
      </c>
      <c r="L426" s="213">
        <f t="shared" si="282"/>
        <v>43.362500000000004</v>
      </c>
      <c r="M426" s="213">
        <f t="shared" si="272"/>
        <v>284.90473061760844</v>
      </c>
      <c r="N426" s="213"/>
      <c r="O426" s="213"/>
      <c r="P426" s="213"/>
      <c r="Q426" s="213"/>
      <c r="R426" s="213"/>
      <c r="S426" s="213"/>
      <c r="T426" s="213">
        <f t="shared" si="273"/>
        <v>285.47963206307492</v>
      </c>
      <c r="U426" s="27">
        <v>284.33532400000001</v>
      </c>
      <c r="V426" s="27">
        <v>439.27542799999998</v>
      </c>
      <c r="W426" s="213">
        <f t="shared" si="269"/>
        <v>290.09350594118268</v>
      </c>
      <c r="X426" s="27">
        <v>210.27829796799998</v>
      </c>
      <c r="Y426" s="27">
        <v>227.577732</v>
      </c>
      <c r="Z426" s="213">
        <f t="shared" si="274"/>
        <v>296.97766097240475</v>
      </c>
      <c r="AA426" s="214">
        <v>49.93</v>
      </c>
      <c r="AB426" s="1">
        <f t="shared" si="270"/>
        <v>379.46799999999996</v>
      </c>
      <c r="AC426" s="1">
        <f t="shared" si="271"/>
        <v>347.77599999999995</v>
      </c>
      <c r="AD426" s="125">
        <f t="shared" si="278"/>
        <v>319.73718791064391</v>
      </c>
      <c r="AE426" s="326">
        <v>333</v>
      </c>
      <c r="AF426" s="326">
        <v>289</v>
      </c>
      <c r="AG426" s="326">
        <v>347</v>
      </c>
    </row>
    <row r="427" spans="1:33">
      <c r="A427" s="43">
        <v>20201231</v>
      </c>
      <c r="B427" s="43">
        <v>202012</v>
      </c>
      <c r="C427" s="4">
        <v>44196</v>
      </c>
      <c r="D427" s="1">
        <v>204.647221</v>
      </c>
      <c r="E427" s="1">
        <v>317</v>
      </c>
      <c r="F427" s="1">
        <v>349.29</v>
      </c>
      <c r="G427" s="1">
        <v>45.35</v>
      </c>
      <c r="H427" s="295">
        <v>-1.75</v>
      </c>
      <c r="I427" s="295">
        <v>0.51</v>
      </c>
      <c r="J427" s="125">
        <f t="shared" si="280"/>
        <v>43.6</v>
      </c>
      <c r="K427" s="125">
        <f t="shared" si="281"/>
        <v>-1.8375000000000001</v>
      </c>
      <c r="L427" s="125">
        <f t="shared" si="282"/>
        <v>43.512500000000003</v>
      </c>
      <c r="M427" s="125">
        <f t="shared" si="272"/>
        <v>285.89027595269386</v>
      </c>
      <c r="N427" s="125"/>
      <c r="O427" s="125"/>
      <c r="P427" s="125"/>
      <c r="Q427" s="125"/>
      <c r="R427" s="125"/>
      <c r="S427" s="125"/>
      <c r="T427" s="125">
        <f t="shared" si="273"/>
        <v>286.46517739816034</v>
      </c>
      <c r="U427" s="1">
        <v>284.33532400000001</v>
      </c>
      <c r="V427" s="1">
        <v>439.27542799999998</v>
      </c>
      <c r="W427" s="125">
        <f t="shared" si="269"/>
        <v>291.04948491621553</v>
      </c>
      <c r="X427" s="1">
        <v>210.27829796799998</v>
      </c>
      <c r="Y427" s="1">
        <v>227.577732</v>
      </c>
      <c r="Z427" s="125">
        <f t="shared" si="274"/>
        <v>297.96320630749017</v>
      </c>
      <c r="AA427" s="214">
        <v>48.52</v>
      </c>
      <c r="AB427" s="1">
        <f t="shared" si="270"/>
        <v>368.75200000000001</v>
      </c>
      <c r="AC427" s="1">
        <f t="shared" si="271"/>
        <v>351.57599999999996</v>
      </c>
      <c r="AD427" s="125">
        <f t="shared" si="278"/>
        <v>320.84099868593961</v>
      </c>
      <c r="AF427" s="326"/>
    </row>
    <row r="428" spans="1:33">
      <c r="A428" s="43">
        <v>20201230</v>
      </c>
      <c r="B428" s="43">
        <v>202012</v>
      </c>
      <c r="C428" s="4">
        <v>44195</v>
      </c>
      <c r="D428" s="1">
        <v>204.65924699999999</v>
      </c>
      <c r="E428" s="1">
        <v>313</v>
      </c>
      <c r="F428" s="1">
        <v>348.29</v>
      </c>
      <c r="G428" s="1">
        <v>51.119</v>
      </c>
      <c r="H428" s="295">
        <v>-1.75</v>
      </c>
      <c r="I428" s="295">
        <v>0.51</v>
      </c>
      <c r="J428" s="125">
        <f t="shared" si="280"/>
        <v>49.369</v>
      </c>
      <c r="K428" s="125">
        <f t="shared" si="281"/>
        <v>-1.8375000000000001</v>
      </c>
      <c r="L428" s="125">
        <f t="shared" si="282"/>
        <v>49.281500000000001</v>
      </c>
      <c r="M428" s="125">
        <f t="shared" si="272"/>
        <v>323.79434954007883</v>
      </c>
      <c r="N428" s="125"/>
      <c r="O428" s="125"/>
      <c r="P428" s="125"/>
      <c r="Q428" s="125"/>
      <c r="R428" s="125"/>
      <c r="S428" s="125"/>
      <c r="T428" s="125">
        <f t="shared" si="273"/>
        <v>324.36925098554531</v>
      </c>
      <c r="U428" s="1">
        <v>284.33532400000001</v>
      </c>
      <c r="V428" s="1">
        <v>439.27542799999998</v>
      </c>
      <c r="W428" s="125">
        <f t="shared" si="269"/>
        <v>327.81643629597892</v>
      </c>
      <c r="X428" s="1">
        <v>210.29003534399999</v>
      </c>
      <c r="Y428" s="1">
        <v>227.577732</v>
      </c>
      <c r="Z428" s="125">
        <f t="shared" si="274"/>
        <v>335.86727989487514</v>
      </c>
      <c r="AA428" s="214">
        <v>48.4</v>
      </c>
      <c r="AB428" s="1">
        <f t="shared" si="270"/>
        <v>367.84</v>
      </c>
      <c r="AC428" s="1">
        <f t="shared" si="271"/>
        <v>346.86399999999998</v>
      </c>
      <c r="AD428" s="125">
        <f t="shared" si="278"/>
        <v>363.29356110381076</v>
      </c>
      <c r="AF428" s="326"/>
    </row>
    <row r="429" spans="1:33">
      <c r="A429" s="43">
        <v>20201229</v>
      </c>
      <c r="B429" s="43">
        <v>202012</v>
      </c>
      <c r="C429" s="4">
        <v>44194</v>
      </c>
      <c r="D429" s="1">
        <v>204.65924699999999</v>
      </c>
      <c r="E429" s="1">
        <v>316</v>
      </c>
      <c r="F429" s="1">
        <v>357.29</v>
      </c>
      <c r="G429" s="1">
        <v>45.7</v>
      </c>
      <c r="H429" s="295">
        <v>-1.75</v>
      </c>
      <c r="I429" s="295">
        <v>0.51</v>
      </c>
      <c r="J429" s="125">
        <f t="shared" si="280"/>
        <v>43.95</v>
      </c>
      <c r="K429" s="125">
        <f t="shared" si="281"/>
        <v>-1.8375000000000001</v>
      </c>
      <c r="L429" s="125">
        <f t="shared" si="282"/>
        <v>43.862500000000004</v>
      </c>
      <c r="M429" s="125">
        <f t="shared" si="272"/>
        <v>288.18988173455983</v>
      </c>
      <c r="N429" s="125"/>
      <c r="O429" s="125"/>
      <c r="P429" s="125"/>
      <c r="Q429" s="125"/>
      <c r="R429" s="125"/>
      <c r="S429" s="125"/>
      <c r="T429" s="125">
        <f t="shared" si="273"/>
        <v>288.76478318002631</v>
      </c>
      <c r="U429" s="1">
        <v>281.66074300000002</v>
      </c>
      <c r="V429" s="1">
        <v>439.27542799999998</v>
      </c>
      <c r="W429" s="125">
        <f t="shared" si="269"/>
        <v>293.28010252462553</v>
      </c>
      <c r="X429" s="1">
        <v>210.29003534399999</v>
      </c>
      <c r="Y429" s="1">
        <v>227.577732</v>
      </c>
      <c r="Z429" s="125">
        <f t="shared" si="274"/>
        <v>300.26281208935609</v>
      </c>
      <c r="AA429" s="214">
        <v>48</v>
      </c>
      <c r="AB429" s="1">
        <f t="shared" si="270"/>
        <v>364.79999999999995</v>
      </c>
      <c r="AC429" s="1">
        <f t="shared" si="271"/>
        <v>344.12799999999999</v>
      </c>
      <c r="AD429" s="125">
        <f t="shared" si="278"/>
        <v>323.4165571616295</v>
      </c>
      <c r="AF429" s="326"/>
    </row>
    <row r="430" spans="1:33">
      <c r="A430" s="43">
        <v>20201228</v>
      </c>
      <c r="B430" s="43">
        <v>202012</v>
      </c>
      <c r="C430" s="4">
        <v>44193</v>
      </c>
      <c r="D430" s="1">
        <v>204.65924699999999</v>
      </c>
      <c r="E430" s="1">
        <v>314</v>
      </c>
      <c r="F430" s="1">
        <v>356.29</v>
      </c>
      <c r="G430" s="1">
        <v>45.25</v>
      </c>
      <c r="H430" s="295">
        <v>-1.75</v>
      </c>
      <c r="I430" s="295">
        <v>-1.88</v>
      </c>
      <c r="J430" s="125">
        <f t="shared" si="280"/>
        <v>43.5</v>
      </c>
      <c r="K430" s="125">
        <f t="shared" si="281"/>
        <v>-1.8375000000000001</v>
      </c>
      <c r="L430" s="125">
        <f t="shared" si="282"/>
        <v>43.412500000000001</v>
      </c>
      <c r="M430" s="125">
        <f t="shared" si="272"/>
        <v>285.23324572930352</v>
      </c>
      <c r="N430" s="125"/>
      <c r="O430" s="125"/>
      <c r="P430" s="125"/>
      <c r="Q430" s="125"/>
      <c r="R430" s="125"/>
      <c r="S430" s="125"/>
      <c r="T430" s="125">
        <f t="shared" si="273"/>
        <v>285.80814717477</v>
      </c>
      <c r="U430" s="1">
        <v>281.66074300000002</v>
      </c>
      <c r="V430" s="1">
        <v>439.27542799999998</v>
      </c>
      <c r="W430" s="125">
        <f t="shared" si="269"/>
        <v>290.41216559952687</v>
      </c>
      <c r="X430" s="1">
        <v>210.29003534399999</v>
      </c>
      <c r="Y430" s="1">
        <v>227.577732</v>
      </c>
      <c r="Z430" s="125">
        <f t="shared" si="274"/>
        <v>297.30617608409983</v>
      </c>
      <c r="AA430" s="214">
        <v>47.62</v>
      </c>
      <c r="AB430" s="1">
        <f t="shared" si="270"/>
        <v>361.91199999999998</v>
      </c>
      <c r="AC430" s="1">
        <f t="shared" si="271"/>
        <v>338.58</v>
      </c>
      <c r="AD430" s="125">
        <f t="shared" si="278"/>
        <v>320.1051248357424</v>
      </c>
      <c r="AF430" s="326"/>
    </row>
    <row r="431" spans="1:33">
      <c r="A431" s="43">
        <v>20201224</v>
      </c>
      <c r="B431" s="43">
        <v>202012</v>
      </c>
      <c r="C431" s="4">
        <v>44189</v>
      </c>
      <c r="D431" s="1">
        <v>204.65924699999999</v>
      </c>
      <c r="E431" s="1">
        <v>315</v>
      </c>
      <c r="F431" s="1">
        <v>343.29</v>
      </c>
      <c r="G431" s="1">
        <v>44.8</v>
      </c>
      <c r="H431" s="295">
        <v>-1.75</v>
      </c>
      <c r="I431" s="295">
        <v>-1.88</v>
      </c>
      <c r="J431" s="125">
        <f t="shared" si="280"/>
        <v>43.05</v>
      </c>
      <c r="K431" s="125">
        <f t="shared" si="281"/>
        <v>-1.8375000000000001</v>
      </c>
      <c r="L431" s="125">
        <f t="shared" si="282"/>
        <v>42.962499999999999</v>
      </c>
      <c r="M431" s="125">
        <f t="shared" si="272"/>
        <v>282.27660972404726</v>
      </c>
      <c r="N431" s="125"/>
      <c r="O431" s="125"/>
      <c r="P431" s="125"/>
      <c r="Q431" s="125"/>
      <c r="R431" s="125"/>
      <c r="S431" s="125"/>
      <c r="T431" s="125">
        <f t="shared" si="273"/>
        <v>282.85151116951374</v>
      </c>
      <c r="U431" s="1">
        <v>281.66074300000002</v>
      </c>
      <c r="V431" s="1">
        <v>439.27542799999998</v>
      </c>
      <c r="W431" s="125">
        <f t="shared" si="269"/>
        <v>287.54422867442833</v>
      </c>
      <c r="X431" s="1">
        <v>210.29003534399999</v>
      </c>
      <c r="Y431" s="1">
        <v>227.577732</v>
      </c>
      <c r="Z431" s="125">
        <f t="shared" si="274"/>
        <v>294.34954007884357</v>
      </c>
      <c r="AA431" s="214">
        <v>48.33</v>
      </c>
      <c r="AB431" s="1">
        <f t="shared" si="270"/>
        <v>367.30799999999999</v>
      </c>
      <c r="AC431" s="1">
        <f t="shared" si="271"/>
        <v>344.584</v>
      </c>
      <c r="AD431" s="125">
        <f t="shared" si="278"/>
        <v>316.79369250985542</v>
      </c>
      <c r="AF431" s="326"/>
    </row>
    <row r="432" spans="1:33">
      <c r="A432" s="43">
        <v>20201223</v>
      </c>
      <c r="B432" s="43">
        <v>202012</v>
      </c>
      <c r="C432" s="4">
        <v>44188</v>
      </c>
      <c r="D432" s="1">
        <v>204.65924699999999</v>
      </c>
      <c r="E432" s="1">
        <v>314</v>
      </c>
      <c r="F432" s="1">
        <v>342.29</v>
      </c>
      <c r="G432" s="1">
        <v>44.75</v>
      </c>
      <c r="H432" s="295">
        <v>-1.75</v>
      </c>
      <c r="I432" s="295">
        <v>-1.88</v>
      </c>
      <c r="J432" s="125">
        <f t="shared" si="280"/>
        <v>43</v>
      </c>
      <c r="K432" s="125">
        <f t="shared" si="281"/>
        <v>-1.8375000000000001</v>
      </c>
      <c r="L432" s="125">
        <f t="shared" si="282"/>
        <v>42.912500000000001</v>
      </c>
      <c r="M432" s="125">
        <f t="shared" si="272"/>
        <v>281.94809461235218</v>
      </c>
      <c r="N432" s="125"/>
      <c r="O432" s="125"/>
      <c r="P432" s="125"/>
      <c r="Q432" s="125"/>
      <c r="R432" s="125"/>
      <c r="S432" s="125"/>
      <c r="T432" s="125">
        <f t="shared" si="273"/>
        <v>282.52299605781866</v>
      </c>
      <c r="U432" s="1">
        <v>281.66074300000002</v>
      </c>
      <c r="V432" s="1">
        <v>439.27542799999998</v>
      </c>
      <c r="W432" s="125">
        <f t="shared" si="269"/>
        <v>287.22556901608408</v>
      </c>
      <c r="X432" s="1">
        <v>210.29003534399999</v>
      </c>
      <c r="Y432" s="1">
        <v>227.577732</v>
      </c>
      <c r="Z432" s="125">
        <f t="shared" si="274"/>
        <v>294.02102496714849</v>
      </c>
      <c r="AA432" s="214">
        <v>48.12</v>
      </c>
      <c r="AB432" s="1">
        <f t="shared" ref="AB432:AB495" si="283">AA432*$AB$91</f>
        <v>365.71199999999999</v>
      </c>
      <c r="AC432" s="1">
        <f t="shared" ref="AC432:AC495" si="284">AB450</f>
        <v>346.02800000000002</v>
      </c>
      <c r="AD432" s="125">
        <f t="shared" si="278"/>
        <v>316.42575558475693</v>
      </c>
      <c r="AF432" s="326"/>
    </row>
    <row r="433" spans="1:32">
      <c r="A433" s="43">
        <v>20201222</v>
      </c>
      <c r="B433" s="43">
        <v>202012</v>
      </c>
      <c r="C433" s="4">
        <v>44187</v>
      </c>
      <c r="D433" s="1">
        <v>204.65924699999999</v>
      </c>
      <c r="E433" s="1">
        <v>313</v>
      </c>
      <c r="F433" s="1">
        <v>338.29</v>
      </c>
      <c r="G433" s="1">
        <v>43.95</v>
      </c>
      <c r="H433" s="295">
        <v>-1.75</v>
      </c>
      <c r="I433" s="295">
        <v>-1.88</v>
      </c>
      <c r="J433" s="125">
        <f t="shared" si="280"/>
        <v>42.2</v>
      </c>
      <c r="K433" s="125">
        <f t="shared" si="281"/>
        <v>-1.8375000000000001</v>
      </c>
      <c r="L433" s="125">
        <f t="shared" si="282"/>
        <v>42.112500000000004</v>
      </c>
      <c r="M433" s="125">
        <f t="shared" si="272"/>
        <v>276.69185282523</v>
      </c>
      <c r="N433" s="125"/>
      <c r="O433" s="125"/>
      <c r="P433" s="125"/>
      <c r="Q433" s="125"/>
      <c r="R433" s="125"/>
      <c r="S433" s="125"/>
      <c r="T433" s="125">
        <f t="shared" si="273"/>
        <v>277.26675427069648</v>
      </c>
      <c r="U433" s="1">
        <v>287.23058000000003</v>
      </c>
      <c r="V433" s="1">
        <v>439.27542799999998</v>
      </c>
      <c r="W433" s="125">
        <f t="shared" si="269"/>
        <v>282.12701448257559</v>
      </c>
      <c r="X433" s="1">
        <v>210.29003534399999</v>
      </c>
      <c r="Y433" s="1">
        <v>227.577732</v>
      </c>
      <c r="Z433" s="125">
        <f t="shared" si="274"/>
        <v>288.76478318002631</v>
      </c>
      <c r="AA433" s="214">
        <v>47.02</v>
      </c>
      <c r="AB433" s="1">
        <f t="shared" si="283"/>
        <v>357.35200000000003</v>
      </c>
      <c r="AC433" s="1">
        <f t="shared" si="284"/>
        <v>347.39600000000002</v>
      </c>
      <c r="AD433" s="125">
        <f t="shared" si="278"/>
        <v>310.53876478318011</v>
      </c>
      <c r="AF433" s="326"/>
    </row>
    <row r="434" spans="1:32">
      <c r="A434" s="43">
        <v>20201221</v>
      </c>
      <c r="B434" s="43">
        <v>202012</v>
      </c>
      <c r="C434" s="4">
        <v>44186</v>
      </c>
      <c r="D434" s="1">
        <v>200.12188699999999</v>
      </c>
      <c r="E434" s="1">
        <v>316</v>
      </c>
      <c r="F434" s="1">
        <v>341.29</v>
      </c>
      <c r="G434" s="1">
        <v>44.9</v>
      </c>
      <c r="H434" s="295">
        <v>-1.75</v>
      </c>
      <c r="I434" s="295">
        <v>-1.88</v>
      </c>
      <c r="J434" s="125">
        <f t="shared" si="280"/>
        <v>43.15</v>
      </c>
      <c r="K434" s="125">
        <f t="shared" si="281"/>
        <v>-1.8375000000000001</v>
      </c>
      <c r="L434" s="125">
        <f t="shared" si="282"/>
        <v>43.0625</v>
      </c>
      <c r="M434" s="125">
        <f t="shared" si="272"/>
        <v>282.9336399474376</v>
      </c>
      <c r="N434" s="125"/>
      <c r="O434" s="125"/>
      <c r="P434" s="125"/>
      <c r="Q434" s="125"/>
      <c r="R434" s="125"/>
      <c r="S434" s="125"/>
      <c r="T434" s="125">
        <f t="shared" si="273"/>
        <v>283.50854139290408</v>
      </c>
      <c r="U434" s="1">
        <v>287.23058000000003</v>
      </c>
      <c r="V434" s="1">
        <v>439.27542799999998</v>
      </c>
      <c r="W434" s="125">
        <f t="shared" si="269"/>
        <v>288.18154799111693</v>
      </c>
      <c r="X434" s="1">
        <v>205.86157198399997</v>
      </c>
      <c r="Y434" s="1">
        <v>227.577732</v>
      </c>
      <c r="Z434" s="125">
        <f t="shared" si="274"/>
        <v>295.00657030223385</v>
      </c>
      <c r="AA434" s="214">
        <v>47.97</v>
      </c>
      <c r="AB434" s="1">
        <f t="shared" si="283"/>
        <v>364.572</v>
      </c>
      <c r="AC434" s="1">
        <f t="shared" si="284"/>
        <v>347.39600000000002</v>
      </c>
      <c r="AD434" s="125">
        <f t="shared" si="278"/>
        <v>317.52956636005257</v>
      </c>
      <c r="AF434" s="326"/>
    </row>
    <row r="435" spans="1:32">
      <c r="A435" s="43">
        <v>20201218</v>
      </c>
      <c r="B435" s="43">
        <v>202012</v>
      </c>
      <c r="C435" s="4">
        <v>44183</v>
      </c>
      <c r="D435" s="1">
        <v>200.12188699999999</v>
      </c>
      <c r="E435" s="1">
        <v>326</v>
      </c>
      <c r="F435" s="1">
        <v>346.29</v>
      </c>
      <c r="G435" s="1">
        <v>46.3</v>
      </c>
      <c r="H435" s="295">
        <v>-1.75</v>
      </c>
      <c r="I435" s="295">
        <v>-1.88</v>
      </c>
      <c r="J435" s="125">
        <f t="shared" si="280"/>
        <v>44.55</v>
      </c>
      <c r="K435" s="125">
        <f t="shared" si="281"/>
        <v>-1.8375000000000001</v>
      </c>
      <c r="L435" s="125">
        <f t="shared" si="282"/>
        <v>44.462499999999999</v>
      </c>
      <c r="M435" s="125">
        <f t="shared" si="272"/>
        <v>292.1320630749014</v>
      </c>
      <c r="N435" s="125"/>
      <c r="O435" s="125"/>
      <c r="P435" s="125"/>
      <c r="Q435" s="125"/>
      <c r="R435" s="125"/>
      <c r="S435" s="125"/>
      <c r="T435" s="125">
        <f t="shared" si="273"/>
        <v>292.70696452036793</v>
      </c>
      <c r="U435" s="1">
        <v>287.23058000000003</v>
      </c>
      <c r="V435" s="1">
        <v>439.27542799999998</v>
      </c>
      <c r="W435" s="125">
        <f t="shared" si="269"/>
        <v>297.10401842475687</v>
      </c>
      <c r="X435" s="1">
        <v>205.86157198399997</v>
      </c>
      <c r="Y435" s="1">
        <v>227.577732</v>
      </c>
      <c r="Z435" s="125">
        <f t="shared" si="274"/>
        <v>304.20499342969771</v>
      </c>
      <c r="AA435" s="214">
        <v>47.5</v>
      </c>
      <c r="AB435" s="1">
        <f t="shared" si="283"/>
        <v>361</v>
      </c>
      <c r="AC435" s="1">
        <f t="shared" si="284"/>
        <v>341.31599999999997</v>
      </c>
      <c r="AD435" s="125">
        <f t="shared" si="278"/>
        <v>327.83180026281212</v>
      </c>
      <c r="AF435" s="326"/>
    </row>
    <row r="436" spans="1:32">
      <c r="A436" s="43">
        <v>20201217</v>
      </c>
      <c r="B436" s="43">
        <v>202012</v>
      </c>
      <c r="C436" s="4">
        <v>44182</v>
      </c>
      <c r="D436" s="1">
        <v>200.12188699999999</v>
      </c>
      <c r="E436" s="1">
        <v>324</v>
      </c>
      <c r="F436" s="1">
        <v>345.29</v>
      </c>
      <c r="G436" s="1">
        <v>45.35</v>
      </c>
      <c r="H436" s="295">
        <v>-1.75</v>
      </c>
      <c r="I436" s="295">
        <v>-1.88</v>
      </c>
      <c r="J436" s="125">
        <f t="shared" si="280"/>
        <v>43.6</v>
      </c>
      <c r="K436" s="125">
        <f t="shared" si="281"/>
        <v>-1.8375000000000001</v>
      </c>
      <c r="L436" s="125">
        <f t="shared" si="282"/>
        <v>43.512500000000003</v>
      </c>
      <c r="M436" s="125">
        <f t="shared" si="272"/>
        <v>285.89027595269386</v>
      </c>
      <c r="N436" s="125"/>
      <c r="O436" s="125"/>
      <c r="P436" s="125"/>
      <c r="Q436" s="125"/>
      <c r="R436" s="125"/>
      <c r="S436" s="125"/>
      <c r="T436" s="125">
        <f t="shared" si="273"/>
        <v>286.46517739816034</v>
      </c>
      <c r="U436" s="1">
        <v>287.23058000000003</v>
      </c>
      <c r="V436" s="1">
        <v>439.27542799999998</v>
      </c>
      <c r="W436" s="125">
        <f t="shared" si="269"/>
        <v>291.04948491621553</v>
      </c>
      <c r="X436" s="1">
        <v>205.86157198399997</v>
      </c>
      <c r="Y436" s="1">
        <v>227.577732</v>
      </c>
      <c r="Z436" s="125">
        <f t="shared" si="274"/>
        <v>297.96320630749017</v>
      </c>
      <c r="AA436" s="214">
        <v>48.54</v>
      </c>
      <c r="AB436" s="1">
        <f t="shared" si="283"/>
        <v>368.904</v>
      </c>
      <c r="AC436" s="1">
        <f t="shared" si="284"/>
        <v>327.25600000000003</v>
      </c>
      <c r="AD436" s="125">
        <f t="shared" si="278"/>
        <v>320.84099868593961</v>
      </c>
      <c r="AF436" s="326"/>
    </row>
    <row r="437" spans="1:32">
      <c r="A437" s="43">
        <v>20201216</v>
      </c>
      <c r="B437" s="43">
        <v>202012</v>
      </c>
      <c r="C437" s="4">
        <v>44181</v>
      </c>
      <c r="D437" s="1">
        <v>200.12188699999999</v>
      </c>
      <c r="E437" s="1">
        <v>325</v>
      </c>
      <c r="F437" s="1">
        <v>346.29</v>
      </c>
      <c r="G437" s="1">
        <v>44.9</v>
      </c>
      <c r="H437" s="295">
        <v>-1.75</v>
      </c>
      <c r="I437" s="295">
        <v>-1.88</v>
      </c>
      <c r="J437" s="125">
        <f t="shared" si="280"/>
        <v>43.15</v>
      </c>
      <c r="K437" s="125">
        <f t="shared" si="281"/>
        <v>-1.8375000000000001</v>
      </c>
      <c r="L437" s="125">
        <f t="shared" si="282"/>
        <v>43.0625</v>
      </c>
      <c r="M437" s="125">
        <f t="shared" si="272"/>
        <v>282.9336399474376</v>
      </c>
      <c r="N437" s="125"/>
      <c r="O437" s="125"/>
      <c r="P437" s="125"/>
      <c r="Q437" s="125"/>
      <c r="R437" s="125"/>
      <c r="S437" s="125"/>
      <c r="T437" s="125">
        <f t="shared" si="273"/>
        <v>283.50854139290408</v>
      </c>
      <c r="U437" s="1">
        <v>287.23058000000003</v>
      </c>
      <c r="V437" s="1">
        <v>439.27542799999998</v>
      </c>
      <c r="W437" s="125">
        <f t="shared" si="269"/>
        <v>288.18154799111693</v>
      </c>
      <c r="X437" s="1">
        <v>205.86157198399997</v>
      </c>
      <c r="Y437" s="1">
        <v>227.577732</v>
      </c>
      <c r="Z437" s="125">
        <f t="shared" si="274"/>
        <v>295.00657030223385</v>
      </c>
      <c r="AA437" s="214">
        <v>47.82</v>
      </c>
      <c r="AB437" s="1">
        <f t="shared" si="283"/>
        <v>363.43199999999996</v>
      </c>
      <c r="AC437" s="1">
        <f t="shared" si="284"/>
        <v>322.392</v>
      </c>
      <c r="AD437" s="125">
        <f t="shared" si="278"/>
        <v>317.52956636005257</v>
      </c>
      <c r="AF437" s="326"/>
    </row>
    <row r="438" spans="1:32">
      <c r="A438" s="43">
        <v>20201215</v>
      </c>
      <c r="B438" s="43">
        <v>202012</v>
      </c>
      <c r="C438" s="4">
        <v>44180</v>
      </c>
      <c r="D438" s="1">
        <v>200.12188699999999</v>
      </c>
      <c r="E438" s="1">
        <v>329</v>
      </c>
      <c r="F438" s="1">
        <v>345.29</v>
      </c>
      <c r="G438" s="1">
        <v>44.05</v>
      </c>
      <c r="H438" s="295">
        <v>-1.75</v>
      </c>
      <c r="I438" s="295">
        <v>-1.88</v>
      </c>
      <c r="J438" s="125">
        <f t="shared" si="280"/>
        <v>42.3</v>
      </c>
      <c r="K438" s="125">
        <f t="shared" si="281"/>
        <v>-1.8375000000000001</v>
      </c>
      <c r="L438" s="125">
        <f t="shared" si="282"/>
        <v>42.212499999999999</v>
      </c>
      <c r="M438" s="125">
        <f t="shared" si="272"/>
        <v>277.34888304862022</v>
      </c>
      <c r="N438" s="125"/>
      <c r="O438" s="125"/>
      <c r="P438" s="125"/>
      <c r="Q438" s="125"/>
      <c r="R438" s="125"/>
      <c r="S438" s="125"/>
      <c r="T438" s="125">
        <f t="shared" si="273"/>
        <v>277.9237844940867</v>
      </c>
      <c r="U438" s="1">
        <v>280.77804300000003</v>
      </c>
      <c r="V438" s="1">
        <v>439.27542799999998</v>
      </c>
      <c r="W438" s="125">
        <f t="shared" si="269"/>
        <v>282.76433379926408</v>
      </c>
      <c r="X438" s="1">
        <v>205.86157198399997</v>
      </c>
      <c r="Y438" s="1">
        <v>227.577732</v>
      </c>
      <c r="Z438" s="125">
        <f t="shared" si="274"/>
        <v>289.42181340341654</v>
      </c>
      <c r="AA438" s="214">
        <v>47.62</v>
      </c>
      <c r="AB438" s="1">
        <f t="shared" si="283"/>
        <v>361.91199999999998</v>
      </c>
      <c r="AC438" s="1">
        <f t="shared" si="284"/>
        <v>311.82799999999997</v>
      </c>
      <c r="AD438" s="125">
        <f t="shared" si="278"/>
        <v>311.27463863337715</v>
      </c>
      <c r="AF438" s="326"/>
    </row>
    <row r="439" spans="1:32">
      <c r="A439" s="43">
        <v>20201214</v>
      </c>
      <c r="B439" s="43">
        <v>202012</v>
      </c>
      <c r="C439" s="4">
        <v>44179</v>
      </c>
      <c r="D439" s="1">
        <v>200.12188699999999</v>
      </c>
      <c r="E439" s="1">
        <v>330</v>
      </c>
      <c r="F439" s="1">
        <v>342.29</v>
      </c>
      <c r="G439" s="1">
        <v>43.2</v>
      </c>
      <c r="H439" s="295">
        <v>-1.75</v>
      </c>
      <c r="I439" s="295">
        <v>-1.88</v>
      </c>
      <c r="J439" s="125">
        <f t="shared" si="280"/>
        <v>41.45</v>
      </c>
      <c r="K439" s="125">
        <f t="shared" si="281"/>
        <v>-1.8375000000000001</v>
      </c>
      <c r="L439" s="125">
        <f t="shared" si="282"/>
        <v>41.362500000000004</v>
      </c>
      <c r="M439" s="125">
        <f t="shared" si="272"/>
        <v>271.76412614980291</v>
      </c>
      <c r="N439" s="125"/>
      <c r="O439" s="125"/>
      <c r="P439" s="125"/>
      <c r="Q439" s="125"/>
      <c r="R439" s="125"/>
      <c r="S439" s="125"/>
      <c r="T439" s="125">
        <f t="shared" si="273"/>
        <v>272.33902759526939</v>
      </c>
      <c r="U439" s="1">
        <v>280.77804300000003</v>
      </c>
      <c r="V439" s="1">
        <v>439.27542799999998</v>
      </c>
      <c r="W439" s="125">
        <f t="shared" si="269"/>
        <v>277.34711960741129</v>
      </c>
      <c r="X439" s="1">
        <v>205.86157198399997</v>
      </c>
      <c r="Y439" s="1">
        <v>227.577732</v>
      </c>
      <c r="Z439" s="125">
        <f t="shared" si="274"/>
        <v>283.83705650459922</v>
      </c>
      <c r="AA439" s="214">
        <v>46.99</v>
      </c>
      <c r="AB439" s="1">
        <f t="shared" si="283"/>
        <v>357.12400000000002</v>
      </c>
      <c r="AC439" s="1">
        <f t="shared" si="284"/>
        <v>304.988</v>
      </c>
      <c r="AD439" s="125">
        <f t="shared" si="278"/>
        <v>305.01971090670173</v>
      </c>
      <c r="AF439" s="326"/>
    </row>
    <row r="440" spans="1:32">
      <c r="A440" s="43">
        <v>20201211</v>
      </c>
      <c r="B440" s="43">
        <v>202012</v>
      </c>
      <c r="C440" s="4">
        <v>44176</v>
      </c>
      <c r="D440" s="1">
        <v>200.12188699999999</v>
      </c>
      <c r="E440" s="1">
        <v>326</v>
      </c>
      <c r="F440" s="1">
        <v>343.29</v>
      </c>
      <c r="G440" s="1">
        <v>42.75</v>
      </c>
      <c r="H440" s="295">
        <v>-1.75</v>
      </c>
      <c r="I440" s="295">
        <v>-1.88</v>
      </c>
      <c r="J440" s="125">
        <f t="shared" si="280"/>
        <v>41</v>
      </c>
      <c r="K440" s="125">
        <f t="shared" si="281"/>
        <v>-1.8375000000000001</v>
      </c>
      <c r="L440" s="125">
        <f t="shared" si="282"/>
        <v>40.912500000000001</v>
      </c>
      <c r="M440" s="125">
        <f t="shared" si="272"/>
        <v>268.80749014454665</v>
      </c>
      <c r="N440" s="125"/>
      <c r="O440" s="125"/>
      <c r="P440" s="125"/>
      <c r="Q440" s="125"/>
      <c r="R440" s="125"/>
      <c r="S440" s="125"/>
      <c r="T440" s="125">
        <f t="shared" si="273"/>
        <v>269.38239159001313</v>
      </c>
      <c r="U440" s="1">
        <v>280.77804300000003</v>
      </c>
      <c r="V440" s="1">
        <v>439.27542799999998</v>
      </c>
      <c r="W440" s="125">
        <f t="shared" si="269"/>
        <v>274.47918268231274</v>
      </c>
      <c r="X440" s="1">
        <v>205.86157198399997</v>
      </c>
      <c r="Y440" s="1">
        <v>227.577732</v>
      </c>
      <c r="Z440" s="125">
        <f t="shared" si="274"/>
        <v>280.88042049934296</v>
      </c>
      <c r="AA440" s="214">
        <v>43.57</v>
      </c>
      <c r="AB440" s="1">
        <f t="shared" si="283"/>
        <v>331.13200000000001</v>
      </c>
      <c r="AC440" s="1">
        <f t="shared" si="284"/>
        <v>304.988</v>
      </c>
      <c r="AD440" s="125">
        <f t="shared" si="278"/>
        <v>301.70827858081475</v>
      </c>
      <c r="AF440" s="326"/>
    </row>
    <row r="441" spans="1:32">
      <c r="A441" s="43">
        <v>20201210</v>
      </c>
      <c r="B441" s="43">
        <v>202012</v>
      </c>
      <c r="C441" s="4">
        <v>44175</v>
      </c>
      <c r="D441" s="1">
        <v>200.12188699999999</v>
      </c>
      <c r="E441" s="1">
        <v>327</v>
      </c>
      <c r="F441" s="1">
        <v>342.29</v>
      </c>
      <c r="G441" s="1">
        <v>43.55</v>
      </c>
      <c r="H441" s="110">
        <v>-1.75</v>
      </c>
      <c r="I441" s="110">
        <v>-3.75</v>
      </c>
      <c r="J441" s="125">
        <f t="shared" si="280"/>
        <v>41.8</v>
      </c>
      <c r="K441" s="125">
        <f t="shared" si="281"/>
        <v>-1.8375000000000001</v>
      </c>
      <c r="L441" s="125">
        <f t="shared" si="282"/>
        <v>41.712499999999999</v>
      </c>
      <c r="M441" s="125">
        <f t="shared" si="272"/>
        <v>274.06373193166883</v>
      </c>
      <c r="N441" s="125"/>
      <c r="O441" s="125"/>
      <c r="P441" s="125"/>
      <c r="Q441" s="125"/>
      <c r="R441" s="125"/>
      <c r="S441" s="125"/>
      <c r="T441" s="125">
        <f t="shared" si="273"/>
        <v>274.63863337713531</v>
      </c>
      <c r="U441" s="1">
        <v>280.77804300000003</v>
      </c>
      <c r="V441" s="1">
        <v>439.27542799999998</v>
      </c>
      <c r="W441" s="125">
        <f t="shared" si="269"/>
        <v>279.57773721582123</v>
      </c>
      <c r="X441" s="1">
        <v>205.86157198399997</v>
      </c>
      <c r="Y441" s="1">
        <v>221.29900799999999</v>
      </c>
      <c r="Z441" s="125">
        <f t="shared" si="274"/>
        <v>286.13666228646514</v>
      </c>
      <c r="AA441" s="214">
        <v>46.78</v>
      </c>
      <c r="AB441" s="1">
        <f t="shared" si="283"/>
        <v>355.52800000000002</v>
      </c>
      <c r="AC441" s="1">
        <f t="shared" si="284"/>
        <v>304.988</v>
      </c>
      <c r="AD441" s="125">
        <f t="shared" si="278"/>
        <v>307.59526938239156</v>
      </c>
      <c r="AF441" s="326"/>
    </row>
    <row r="442" spans="1:32">
      <c r="A442" s="43">
        <v>20201209</v>
      </c>
      <c r="B442" s="43">
        <v>202012</v>
      </c>
      <c r="C442" s="4">
        <v>44174</v>
      </c>
      <c r="D442" s="1">
        <v>200.12188699999999</v>
      </c>
      <c r="E442" s="1">
        <v>318</v>
      </c>
      <c r="F442" s="1">
        <v>341.29</v>
      </c>
      <c r="G442" s="1">
        <v>43.05</v>
      </c>
      <c r="H442" s="110">
        <v>-1.75</v>
      </c>
      <c r="I442" s="110">
        <v>-3.75</v>
      </c>
      <c r="J442" s="125">
        <f t="shared" si="280"/>
        <v>41.3</v>
      </c>
      <c r="K442" s="125">
        <f t="shared" si="281"/>
        <v>-1.8375000000000001</v>
      </c>
      <c r="L442" s="125">
        <f t="shared" si="282"/>
        <v>41.212499999999999</v>
      </c>
      <c r="M442" s="125">
        <f t="shared" si="272"/>
        <v>270.77858081471743</v>
      </c>
      <c r="N442" s="125"/>
      <c r="O442" s="125"/>
      <c r="P442" s="125"/>
      <c r="Q442" s="125"/>
      <c r="R442" s="125"/>
      <c r="S442" s="125"/>
      <c r="T442" s="125">
        <f t="shared" si="273"/>
        <v>271.35348226018397</v>
      </c>
      <c r="U442" s="1">
        <v>280.77804300000003</v>
      </c>
      <c r="V442" s="1">
        <v>439.27542799999998</v>
      </c>
      <c r="W442" s="125">
        <f t="shared" si="269"/>
        <v>276.39114063237844</v>
      </c>
      <c r="X442" s="1">
        <v>205.86157198399997</v>
      </c>
      <c r="Y442" s="1">
        <v>221.29900799999999</v>
      </c>
      <c r="Z442" s="125">
        <f t="shared" si="274"/>
        <v>282.85151116951374</v>
      </c>
      <c r="AA442" s="214">
        <v>45.52</v>
      </c>
      <c r="AB442" s="1">
        <f t="shared" si="283"/>
        <v>345.952</v>
      </c>
      <c r="AC442" s="1">
        <f t="shared" si="284"/>
        <v>304.988</v>
      </c>
      <c r="AD442" s="125">
        <f t="shared" si="278"/>
        <v>303.91590013140609</v>
      </c>
      <c r="AF442" s="326"/>
    </row>
    <row r="443" spans="1:32">
      <c r="A443" s="43">
        <v>20201208</v>
      </c>
      <c r="B443" s="43">
        <v>202012</v>
      </c>
      <c r="C443" s="4">
        <v>44173</v>
      </c>
      <c r="D443" s="1">
        <v>200.09720200000001</v>
      </c>
      <c r="E443" s="1">
        <v>321</v>
      </c>
      <c r="F443" s="1">
        <v>340.29</v>
      </c>
      <c r="G443" s="1">
        <v>42.25</v>
      </c>
      <c r="H443" s="110">
        <v>-1.75</v>
      </c>
      <c r="I443" s="110">
        <v>-3.75</v>
      </c>
      <c r="J443" s="125">
        <f t="shared" si="280"/>
        <v>40.5</v>
      </c>
      <c r="K443" s="125">
        <f t="shared" si="281"/>
        <v>-1.8375000000000001</v>
      </c>
      <c r="L443" s="125">
        <f t="shared" si="282"/>
        <v>40.412500000000001</v>
      </c>
      <c r="M443" s="125">
        <f t="shared" si="272"/>
        <v>265.52233902759525</v>
      </c>
      <c r="N443" s="125"/>
      <c r="O443" s="125"/>
      <c r="P443" s="125"/>
      <c r="Q443" s="125"/>
      <c r="R443" s="125"/>
      <c r="S443" s="125"/>
      <c r="T443" s="125">
        <f t="shared" si="273"/>
        <v>266.09724047306173</v>
      </c>
      <c r="U443" s="1">
        <v>277.19428099999999</v>
      </c>
      <c r="V443" s="1">
        <v>423.67499900000001</v>
      </c>
      <c r="W443" s="125">
        <f t="shared" si="269"/>
        <v>270.82457322886989</v>
      </c>
      <c r="X443" s="1">
        <v>205.46306912800003</v>
      </c>
      <c r="Y443" s="1">
        <v>221.29900799999999</v>
      </c>
      <c r="Z443" s="125">
        <f t="shared" si="274"/>
        <v>277.59526938239156</v>
      </c>
      <c r="AA443" s="214">
        <v>45.6</v>
      </c>
      <c r="AB443" s="1">
        <f t="shared" si="283"/>
        <v>346.56</v>
      </c>
      <c r="AC443" s="1">
        <f t="shared" si="284"/>
        <v>312.51199999999994</v>
      </c>
      <c r="AD443" s="125">
        <f t="shared" si="278"/>
        <v>298.02890932982916</v>
      </c>
      <c r="AF443" s="326"/>
    </row>
    <row r="444" spans="1:32">
      <c r="A444" s="43">
        <v>20201207</v>
      </c>
      <c r="B444" s="43">
        <v>202012</v>
      </c>
      <c r="C444" s="4">
        <v>44172</v>
      </c>
      <c r="D444" s="1">
        <v>200.09720200000001</v>
      </c>
      <c r="E444" s="1">
        <v>320</v>
      </c>
      <c r="F444" s="1">
        <v>345.29</v>
      </c>
      <c r="G444" s="1">
        <v>42.75</v>
      </c>
      <c r="H444" s="110">
        <v>-1.75</v>
      </c>
      <c r="I444" s="110">
        <v>-3.75</v>
      </c>
      <c r="J444" s="125">
        <f t="shared" si="280"/>
        <v>41</v>
      </c>
      <c r="K444" s="125">
        <f t="shared" si="281"/>
        <v>-1.8375000000000001</v>
      </c>
      <c r="L444" s="125">
        <f t="shared" si="282"/>
        <v>40.912500000000001</v>
      </c>
      <c r="M444" s="125">
        <f t="shared" si="272"/>
        <v>268.80749014454665</v>
      </c>
      <c r="N444" s="125"/>
      <c r="O444" s="125"/>
      <c r="P444" s="125"/>
      <c r="Q444" s="125"/>
      <c r="R444" s="125"/>
      <c r="S444" s="125"/>
      <c r="T444" s="125">
        <f t="shared" si="273"/>
        <v>269.38239159001313</v>
      </c>
      <c r="U444" s="1">
        <v>277.19428099999999</v>
      </c>
      <c r="V444" s="1">
        <v>423.67499900000001</v>
      </c>
      <c r="W444" s="125">
        <f t="shared" si="269"/>
        <v>274.01116981231274</v>
      </c>
      <c r="X444" s="1">
        <v>205.46306912800003</v>
      </c>
      <c r="Y444" s="1">
        <v>221.29900799999999</v>
      </c>
      <c r="Z444" s="125">
        <f t="shared" si="274"/>
        <v>280.88042049934296</v>
      </c>
      <c r="AA444" s="214">
        <v>45.76</v>
      </c>
      <c r="AB444" s="1">
        <f t="shared" si="283"/>
        <v>347.77599999999995</v>
      </c>
      <c r="AC444" s="1">
        <f t="shared" si="284"/>
        <v>315.02</v>
      </c>
      <c r="AD444" s="125">
        <f t="shared" si="278"/>
        <v>301.70827858081475</v>
      </c>
      <c r="AF444" s="326"/>
    </row>
    <row r="445" spans="1:32">
      <c r="A445" s="43">
        <v>20201204</v>
      </c>
      <c r="B445" s="43">
        <v>202012</v>
      </c>
      <c r="C445" s="4">
        <v>44169</v>
      </c>
      <c r="D445" s="1">
        <v>200.09720200000001</v>
      </c>
      <c r="E445" s="1">
        <v>324</v>
      </c>
      <c r="F445" s="1">
        <v>346.29</v>
      </c>
      <c r="G445" s="1">
        <v>43.75</v>
      </c>
      <c r="H445" s="110">
        <v>-1.75</v>
      </c>
      <c r="I445" s="110">
        <v>-3.75</v>
      </c>
      <c r="J445" s="125">
        <f t="shared" si="280"/>
        <v>42</v>
      </c>
      <c r="K445" s="125">
        <f t="shared" si="281"/>
        <v>-1.8375000000000001</v>
      </c>
      <c r="L445" s="125">
        <f t="shared" si="282"/>
        <v>41.912500000000001</v>
      </c>
      <c r="M445" s="125">
        <f t="shared" ref="M445:M508" si="285">+L445*$F$2</f>
        <v>275.37779237844939</v>
      </c>
      <c r="N445" s="125"/>
      <c r="O445" s="125"/>
      <c r="P445" s="125"/>
      <c r="Q445" s="125"/>
      <c r="R445" s="125"/>
      <c r="S445" s="125"/>
      <c r="T445" s="125">
        <f t="shared" ref="T445:T508" si="286">+J445*$F$2</f>
        <v>275.95269382391587</v>
      </c>
      <c r="U445" s="1">
        <v>277.19428099999999</v>
      </c>
      <c r="V445" s="1">
        <v>423.67499900000001</v>
      </c>
      <c r="W445" s="125">
        <f t="shared" si="269"/>
        <v>280.38436297919839</v>
      </c>
      <c r="X445" s="1">
        <v>205.46306912800003</v>
      </c>
      <c r="Y445" s="1">
        <v>221.29900799999999</v>
      </c>
      <c r="Z445" s="125">
        <f t="shared" ref="Z445:Z508" si="287">+G445*$F$2</f>
        <v>287.4507227332457</v>
      </c>
      <c r="AA445" s="214">
        <v>46.26</v>
      </c>
      <c r="AB445" s="1">
        <f t="shared" si="283"/>
        <v>351.57599999999996</v>
      </c>
      <c r="AC445" s="1">
        <f t="shared" si="284"/>
        <v>314.33599999999996</v>
      </c>
      <c r="AD445" s="125">
        <f t="shared" si="278"/>
        <v>309.06701708278581</v>
      </c>
      <c r="AF445" s="326"/>
    </row>
    <row r="446" spans="1:32">
      <c r="A446" s="43">
        <v>20201203</v>
      </c>
      <c r="B446" s="43">
        <v>202012</v>
      </c>
      <c r="C446" s="4">
        <v>44168</v>
      </c>
      <c r="D446" s="1">
        <v>200.09720200000001</v>
      </c>
      <c r="E446" s="1">
        <v>322</v>
      </c>
      <c r="F446" s="1">
        <v>336.29</v>
      </c>
      <c r="G446" s="1">
        <v>43.45</v>
      </c>
      <c r="H446" s="110">
        <v>-1.75</v>
      </c>
      <c r="I446" s="110">
        <v>-3.75</v>
      </c>
      <c r="J446" s="125">
        <f t="shared" si="280"/>
        <v>41.7</v>
      </c>
      <c r="K446" s="125">
        <f t="shared" si="281"/>
        <v>-1.8375000000000001</v>
      </c>
      <c r="L446" s="125">
        <f t="shared" si="282"/>
        <v>41.612500000000004</v>
      </c>
      <c r="M446" s="125">
        <f t="shared" si="285"/>
        <v>273.4067017082786</v>
      </c>
      <c r="N446" s="125"/>
      <c r="O446" s="125"/>
      <c r="P446" s="125"/>
      <c r="Q446" s="125"/>
      <c r="R446" s="125"/>
      <c r="S446" s="125"/>
      <c r="T446" s="125">
        <f t="shared" si="286"/>
        <v>273.98160315374508</v>
      </c>
      <c r="U446" s="1">
        <v>277.19428099999999</v>
      </c>
      <c r="V446" s="1">
        <v>423.67499900000001</v>
      </c>
      <c r="W446" s="125">
        <f t="shared" si="269"/>
        <v>278.47240502913274</v>
      </c>
      <c r="X446" s="1">
        <v>205.46306912800003</v>
      </c>
      <c r="Y446" s="1">
        <v>221.29900799999999</v>
      </c>
      <c r="Z446" s="125">
        <f t="shared" si="287"/>
        <v>285.47963206307492</v>
      </c>
      <c r="AA446" s="214">
        <v>45.64</v>
      </c>
      <c r="AB446" s="1">
        <f t="shared" si="283"/>
        <v>346.86399999999998</v>
      </c>
      <c r="AC446" s="1">
        <f t="shared" si="284"/>
        <v>297.16000000000003</v>
      </c>
      <c r="AD446" s="125">
        <f t="shared" si="278"/>
        <v>306.85939553219453</v>
      </c>
      <c r="AF446" s="326"/>
    </row>
    <row r="447" spans="1:32">
      <c r="A447" s="43">
        <v>20201202</v>
      </c>
      <c r="B447" s="43">
        <v>202012</v>
      </c>
      <c r="C447" s="4">
        <v>44167</v>
      </c>
      <c r="D447" s="1">
        <v>200.09720200000001</v>
      </c>
      <c r="E447" s="1">
        <v>320</v>
      </c>
      <c r="F447" s="1">
        <v>331.29</v>
      </c>
      <c r="G447" s="1">
        <v>43.25</v>
      </c>
      <c r="H447" s="110">
        <v>-1.75</v>
      </c>
      <c r="I447" s="110">
        <v>-3.75</v>
      </c>
      <c r="J447" s="125">
        <f t="shared" si="280"/>
        <v>41.5</v>
      </c>
      <c r="K447" s="125">
        <f t="shared" si="281"/>
        <v>-1.8375000000000001</v>
      </c>
      <c r="L447" s="125">
        <f t="shared" si="282"/>
        <v>41.412500000000001</v>
      </c>
      <c r="M447" s="125">
        <f t="shared" si="285"/>
        <v>272.09264126149804</v>
      </c>
      <c r="N447" s="125"/>
      <c r="O447" s="125"/>
      <c r="P447" s="125"/>
      <c r="Q447" s="125"/>
      <c r="R447" s="125"/>
      <c r="S447" s="125"/>
      <c r="T447" s="125">
        <f t="shared" si="286"/>
        <v>272.66754270696453</v>
      </c>
      <c r="U447" s="1">
        <v>277.19428099999999</v>
      </c>
      <c r="V447" s="1">
        <v>423.67499900000001</v>
      </c>
      <c r="W447" s="125">
        <f t="shared" si="269"/>
        <v>277.19776639575559</v>
      </c>
      <c r="X447" s="1">
        <v>205.46306912800003</v>
      </c>
      <c r="Y447" s="1">
        <v>221.29900799999999</v>
      </c>
      <c r="Z447" s="125">
        <f t="shared" si="287"/>
        <v>284.16557161629436</v>
      </c>
      <c r="AA447" s="214">
        <v>45.28</v>
      </c>
      <c r="AB447" s="1">
        <f t="shared" si="283"/>
        <v>344.12799999999999</v>
      </c>
      <c r="AC447" s="1">
        <f t="shared" si="284"/>
        <v>282.26400000000001</v>
      </c>
      <c r="AD447" s="125">
        <f t="shared" si="278"/>
        <v>305.38764783180028</v>
      </c>
      <c r="AF447" s="326"/>
    </row>
    <row r="448" spans="1:32">
      <c r="A448" s="43">
        <v>20201201</v>
      </c>
      <c r="B448" s="43">
        <v>202012</v>
      </c>
      <c r="C448" s="4">
        <v>44166</v>
      </c>
      <c r="D448" s="1">
        <v>200.053383</v>
      </c>
      <c r="E448" s="1">
        <v>315</v>
      </c>
      <c r="F448" s="1">
        <v>324.29000000000002</v>
      </c>
      <c r="G448" s="1">
        <v>41.75</v>
      </c>
      <c r="H448" s="110">
        <v>-1.75</v>
      </c>
      <c r="I448" s="110">
        <v>-3.75</v>
      </c>
      <c r="J448" s="125">
        <f t="shared" si="280"/>
        <v>40</v>
      </c>
      <c r="K448" s="125">
        <f t="shared" si="281"/>
        <v>-1.8375000000000001</v>
      </c>
      <c r="L448" s="125">
        <f t="shared" si="282"/>
        <v>39.912500000000001</v>
      </c>
      <c r="M448" s="125">
        <f t="shared" si="285"/>
        <v>262.23718791064391</v>
      </c>
      <c r="N448" s="125"/>
      <c r="O448" s="125"/>
      <c r="P448" s="125"/>
      <c r="Q448" s="125"/>
      <c r="R448" s="125"/>
      <c r="S448" s="125"/>
      <c r="T448" s="125">
        <f t="shared" si="286"/>
        <v>262.81208935611039</v>
      </c>
      <c r="U448" s="1">
        <v>262.88571400000001</v>
      </c>
      <c r="V448" s="1">
        <v>423.67499900000001</v>
      </c>
      <c r="W448" s="125">
        <f t="shared" si="269"/>
        <v>267.63797664542705</v>
      </c>
      <c r="X448" s="1">
        <v>205.420301784</v>
      </c>
      <c r="Y448" s="1">
        <v>221.29900799999999</v>
      </c>
      <c r="Z448" s="125">
        <f t="shared" si="287"/>
        <v>274.31011826544022</v>
      </c>
      <c r="AA448" s="214">
        <v>44.55</v>
      </c>
      <c r="AB448" s="1">
        <f t="shared" si="283"/>
        <v>338.58</v>
      </c>
      <c r="AC448" s="1">
        <f t="shared" si="284"/>
        <v>294.80399999999997</v>
      </c>
      <c r="AD448" s="125">
        <f t="shared" si="278"/>
        <v>294.34954007884369</v>
      </c>
      <c r="AF448" s="326"/>
    </row>
    <row r="449" spans="1:32">
      <c r="A449" s="43">
        <v>20201130</v>
      </c>
      <c r="B449" s="43">
        <v>202011</v>
      </c>
      <c r="C449" s="4">
        <v>44165</v>
      </c>
      <c r="D449" s="1">
        <v>200.053383</v>
      </c>
      <c r="E449" s="1">
        <v>317</v>
      </c>
      <c r="F449" s="1">
        <v>325.29000000000002</v>
      </c>
      <c r="G449" s="1">
        <v>41.75</v>
      </c>
      <c r="H449" s="110">
        <v>-1.75</v>
      </c>
      <c r="I449" s="110">
        <v>-3.75</v>
      </c>
      <c r="J449" s="125">
        <f t="shared" si="280"/>
        <v>40</v>
      </c>
      <c r="K449" s="125">
        <f t="shared" si="281"/>
        <v>-1.8375000000000001</v>
      </c>
      <c r="L449" s="125">
        <f t="shared" si="282"/>
        <v>39.912500000000001</v>
      </c>
      <c r="M449" s="125">
        <f t="shared" si="285"/>
        <v>262.23718791064391</v>
      </c>
      <c r="N449" s="125"/>
      <c r="O449" s="125"/>
      <c r="P449" s="125"/>
      <c r="Q449" s="125"/>
      <c r="R449" s="125"/>
      <c r="S449" s="125"/>
      <c r="T449" s="125">
        <f t="shared" si="286"/>
        <v>262.81208935611039</v>
      </c>
      <c r="U449" s="1">
        <v>262.88571400000001</v>
      </c>
      <c r="V449" s="1">
        <v>423.67499900000001</v>
      </c>
      <c r="W449" s="125">
        <f t="shared" si="269"/>
        <v>267.63797664542705</v>
      </c>
      <c r="X449" s="1">
        <v>205.420301784</v>
      </c>
      <c r="Y449" s="1">
        <v>221.29900799999999</v>
      </c>
      <c r="Z449" s="125">
        <f t="shared" si="287"/>
        <v>274.31011826544022</v>
      </c>
      <c r="AA449" s="214">
        <v>45.34</v>
      </c>
      <c r="AB449" s="1">
        <f t="shared" si="283"/>
        <v>344.584</v>
      </c>
      <c r="AC449" s="1">
        <f t="shared" si="284"/>
        <v>288.87599999999998</v>
      </c>
      <c r="AD449" s="125">
        <f t="shared" si="278"/>
        <v>294.34954007884369</v>
      </c>
      <c r="AF449" s="326"/>
    </row>
    <row r="450" spans="1:32">
      <c r="A450" s="43">
        <v>20201127</v>
      </c>
      <c r="B450" s="43">
        <v>202011</v>
      </c>
      <c r="C450" s="4">
        <v>44162</v>
      </c>
      <c r="D450" s="1">
        <v>200.053383</v>
      </c>
      <c r="E450" s="1">
        <v>320</v>
      </c>
      <c r="F450" s="1">
        <v>328.29</v>
      </c>
      <c r="G450" s="1">
        <v>42.35</v>
      </c>
      <c r="H450" s="110">
        <v>-1.75</v>
      </c>
      <c r="I450" s="110">
        <v>-3.75</v>
      </c>
      <c r="J450" s="125">
        <f t="shared" si="280"/>
        <v>40.6</v>
      </c>
      <c r="K450" s="125">
        <f t="shared" si="281"/>
        <v>-1.8375000000000001</v>
      </c>
      <c r="L450" s="125">
        <f t="shared" si="282"/>
        <v>40.512500000000003</v>
      </c>
      <c r="M450" s="125">
        <f t="shared" si="285"/>
        <v>266.17936925098553</v>
      </c>
      <c r="N450" s="125"/>
      <c r="O450" s="125"/>
      <c r="P450" s="125"/>
      <c r="Q450" s="125"/>
      <c r="R450" s="125"/>
      <c r="S450" s="125"/>
      <c r="T450" s="125">
        <f t="shared" si="286"/>
        <v>266.75427069645201</v>
      </c>
      <c r="U450" s="1">
        <v>262.88571400000001</v>
      </c>
      <c r="V450" s="1">
        <v>423.67499900000001</v>
      </c>
      <c r="W450" s="125">
        <f t="shared" si="269"/>
        <v>271.46189254555844</v>
      </c>
      <c r="X450" s="1">
        <v>205.420301784</v>
      </c>
      <c r="Y450" s="1">
        <v>221.29900799999999</v>
      </c>
      <c r="Z450" s="125">
        <f t="shared" si="287"/>
        <v>278.25229960578184</v>
      </c>
      <c r="AA450" s="214">
        <v>45.53</v>
      </c>
      <c r="AB450" s="1">
        <f t="shared" si="283"/>
        <v>346.02800000000002</v>
      </c>
      <c r="AC450" s="1">
        <f t="shared" si="284"/>
        <v>286.21599999999995</v>
      </c>
      <c r="AD450" s="125">
        <f t="shared" si="278"/>
        <v>298.76478318002626</v>
      </c>
      <c r="AF450" s="326"/>
    </row>
    <row r="451" spans="1:32">
      <c r="A451" s="43">
        <v>20201126</v>
      </c>
      <c r="B451" s="43">
        <v>202011</v>
      </c>
      <c r="C451" s="4">
        <v>44161</v>
      </c>
      <c r="D451" s="1">
        <v>200.053383</v>
      </c>
      <c r="E451" s="1">
        <v>317</v>
      </c>
      <c r="F451" s="1">
        <v>327.29000000000002</v>
      </c>
      <c r="G451" s="1">
        <v>44.75</v>
      </c>
      <c r="H451" s="110">
        <v>-1.75</v>
      </c>
      <c r="I451" s="110">
        <v>-3.75</v>
      </c>
      <c r="J451" s="125">
        <f t="shared" si="280"/>
        <v>43</v>
      </c>
      <c r="K451" s="125">
        <f t="shared" si="281"/>
        <v>-1.8375000000000001</v>
      </c>
      <c r="L451" s="125">
        <f t="shared" si="282"/>
        <v>42.912500000000001</v>
      </c>
      <c r="M451" s="125">
        <f t="shared" si="285"/>
        <v>281.94809461235218</v>
      </c>
      <c r="N451" s="125"/>
      <c r="O451" s="125"/>
      <c r="P451" s="125"/>
      <c r="Q451" s="125"/>
      <c r="R451" s="125"/>
      <c r="S451" s="125"/>
      <c r="T451" s="125">
        <f t="shared" si="286"/>
        <v>282.52299605781866</v>
      </c>
      <c r="U451" s="1">
        <v>262.88571400000001</v>
      </c>
      <c r="V451" s="1">
        <v>423.67499900000001</v>
      </c>
      <c r="W451" s="125">
        <f t="shared" si="269"/>
        <v>286.75755614608408</v>
      </c>
      <c r="X451" s="1">
        <v>205.420301784</v>
      </c>
      <c r="Y451" s="1">
        <v>221.29900799999999</v>
      </c>
      <c r="Z451" s="125">
        <f t="shared" si="287"/>
        <v>294.02102496714849</v>
      </c>
      <c r="AA451" s="214">
        <v>45.71</v>
      </c>
      <c r="AB451" s="1">
        <f t="shared" si="283"/>
        <v>347.39600000000002</v>
      </c>
      <c r="AC451" s="1">
        <f t="shared" si="284"/>
        <v>279.75600000000003</v>
      </c>
      <c r="AD451" s="125">
        <f t="shared" si="278"/>
        <v>316.42575558475693</v>
      </c>
      <c r="AF451" s="326"/>
    </row>
    <row r="452" spans="1:32">
      <c r="A452" s="43">
        <v>20201125</v>
      </c>
      <c r="B452" s="43">
        <v>202011</v>
      </c>
      <c r="C452" s="4">
        <v>44160</v>
      </c>
      <c r="D452" s="1">
        <v>200.053383</v>
      </c>
      <c r="E452" s="1">
        <v>317</v>
      </c>
      <c r="F452" s="1">
        <v>327.29000000000002</v>
      </c>
      <c r="G452" s="1">
        <v>44.75</v>
      </c>
      <c r="H452" s="110">
        <v>-1.75</v>
      </c>
      <c r="I452" s="110">
        <v>-3.75</v>
      </c>
      <c r="J452" s="125">
        <f t="shared" si="280"/>
        <v>43</v>
      </c>
      <c r="K452" s="125">
        <f t="shared" si="281"/>
        <v>-1.8375000000000001</v>
      </c>
      <c r="L452" s="125">
        <f t="shared" si="282"/>
        <v>42.912500000000001</v>
      </c>
      <c r="M452" s="125">
        <f t="shared" si="285"/>
        <v>281.94809461235218</v>
      </c>
      <c r="N452" s="125"/>
      <c r="O452" s="125"/>
      <c r="P452" s="125"/>
      <c r="Q452" s="125"/>
      <c r="R452" s="125"/>
      <c r="S452" s="125"/>
      <c r="T452" s="125">
        <f t="shared" si="286"/>
        <v>282.52299605781866</v>
      </c>
      <c r="U452" s="1">
        <v>262.88571400000001</v>
      </c>
      <c r="V452" s="1">
        <v>423.67499900000001</v>
      </c>
      <c r="W452" s="125">
        <f t="shared" si="269"/>
        <v>286.75755614608408</v>
      </c>
      <c r="X452" s="1">
        <v>205.420301784</v>
      </c>
      <c r="Y452" s="1">
        <v>221.29900799999999</v>
      </c>
      <c r="Z452" s="125">
        <f t="shared" si="287"/>
        <v>294.02102496714849</v>
      </c>
      <c r="AA452" s="214">
        <v>45.71</v>
      </c>
      <c r="AB452" s="1">
        <f t="shared" si="283"/>
        <v>347.39600000000002</v>
      </c>
      <c r="AC452" s="1">
        <f t="shared" si="284"/>
        <v>277.39999999999998</v>
      </c>
      <c r="AD452" s="125">
        <f t="shared" si="278"/>
        <v>316.42575558475693</v>
      </c>
      <c r="AF452" s="326"/>
    </row>
    <row r="453" spans="1:32">
      <c r="A453" s="43">
        <v>20201124</v>
      </c>
      <c r="B453" s="43">
        <v>202011</v>
      </c>
      <c r="C453" s="4">
        <v>44159</v>
      </c>
      <c r="D453" s="1">
        <v>200.053383</v>
      </c>
      <c r="E453" s="1">
        <v>317</v>
      </c>
      <c r="F453" s="1">
        <v>327.29000000000002</v>
      </c>
      <c r="G453" s="1">
        <v>43.55</v>
      </c>
      <c r="H453" s="110">
        <v>-1.75</v>
      </c>
      <c r="I453" s="110">
        <v>-3.75</v>
      </c>
      <c r="J453" s="125">
        <f t="shared" si="280"/>
        <v>41.8</v>
      </c>
      <c r="K453" s="125">
        <f t="shared" si="281"/>
        <v>-1.8375000000000001</v>
      </c>
      <c r="L453" s="125">
        <f t="shared" si="282"/>
        <v>41.712499999999999</v>
      </c>
      <c r="M453" s="125">
        <f t="shared" si="285"/>
        <v>274.06373193166883</v>
      </c>
      <c r="N453" s="125"/>
      <c r="O453" s="125"/>
      <c r="P453" s="125"/>
      <c r="Q453" s="125"/>
      <c r="R453" s="125"/>
      <c r="S453" s="125"/>
      <c r="T453" s="125">
        <f t="shared" si="286"/>
        <v>274.63863337713531</v>
      </c>
      <c r="U453" s="1">
        <v>249.68934899999999</v>
      </c>
      <c r="V453" s="1">
        <v>423.67499900000001</v>
      </c>
      <c r="W453" s="125">
        <f t="shared" si="269"/>
        <v>279.10972434582123</v>
      </c>
      <c r="X453" s="1">
        <v>205.420301784</v>
      </c>
      <c r="Y453" s="1">
        <v>221.29900799999999</v>
      </c>
      <c r="Z453" s="125">
        <f t="shared" si="287"/>
        <v>286.13666228646514</v>
      </c>
      <c r="AA453" s="214">
        <v>44.91</v>
      </c>
      <c r="AB453" s="1">
        <f t="shared" si="283"/>
        <v>341.31599999999997</v>
      </c>
      <c r="AC453" s="1">
        <f t="shared" si="284"/>
        <v>274.892</v>
      </c>
      <c r="AD453" s="125">
        <f t="shared" si="278"/>
        <v>307.59526938239156</v>
      </c>
      <c r="AF453" s="326"/>
    </row>
    <row r="454" spans="1:32">
      <c r="A454" s="43">
        <v>20201123</v>
      </c>
      <c r="B454" s="43">
        <v>202011</v>
      </c>
      <c r="C454" s="4">
        <v>44158</v>
      </c>
      <c r="D454" s="1">
        <v>200.053383</v>
      </c>
      <c r="E454" s="1">
        <v>310</v>
      </c>
      <c r="F454" s="1">
        <v>319.29000000000002</v>
      </c>
      <c r="G454" s="1">
        <v>42</v>
      </c>
      <c r="H454" s="110">
        <v>-1.75</v>
      </c>
      <c r="I454" s="110">
        <v>-3.75</v>
      </c>
      <c r="J454" s="125">
        <f t="shared" si="280"/>
        <v>40.25</v>
      </c>
      <c r="K454" s="125">
        <f t="shared" si="281"/>
        <v>-1.8375000000000001</v>
      </c>
      <c r="L454" s="125">
        <f t="shared" si="282"/>
        <v>40.162500000000001</v>
      </c>
      <c r="M454" s="125">
        <f t="shared" si="285"/>
        <v>263.87976346911955</v>
      </c>
      <c r="N454" s="125"/>
      <c r="O454" s="125"/>
      <c r="P454" s="125"/>
      <c r="Q454" s="125"/>
      <c r="R454" s="125"/>
      <c r="S454" s="125"/>
      <c r="T454" s="125">
        <f t="shared" si="286"/>
        <v>264.45466491458603</v>
      </c>
      <c r="U454" s="1">
        <v>249.68934899999999</v>
      </c>
      <c r="V454" s="1">
        <v>423.67499900000001</v>
      </c>
      <c r="W454" s="125">
        <f t="shared" si="269"/>
        <v>269.23127493714844</v>
      </c>
      <c r="X454" s="1">
        <v>205.420301784</v>
      </c>
      <c r="Y454" s="1">
        <v>221.29900799999999</v>
      </c>
      <c r="Z454" s="125">
        <f t="shared" si="287"/>
        <v>275.95269382391587</v>
      </c>
      <c r="AA454" s="214">
        <v>43.06</v>
      </c>
      <c r="AB454" s="1">
        <f t="shared" si="283"/>
        <v>327.25600000000003</v>
      </c>
      <c r="AC454" s="1">
        <f t="shared" si="284"/>
        <v>284.16399999999999</v>
      </c>
      <c r="AD454" s="125">
        <f t="shared" si="278"/>
        <v>296.18922470433637</v>
      </c>
      <c r="AF454" s="326"/>
    </row>
    <row r="455" spans="1:32">
      <c r="A455" s="43">
        <v>20201120</v>
      </c>
      <c r="B455" s="43">
        <v>202011</v>
      </c>
      <c r="C455" s="4">
        <v>44155</v>
      </c>
      <c r="D455" s="1">
        <v>200.053383</v>
      </c>
      <c r="E455" s="1">
        <v>298</v>
      </c>
      <c r="F455" s="1">
        <v>317.29000000000002</v>
      </c>
      <c r="G455" s="1">
        <v>40.85</v>
      </c>
      <c r="H455" s="110">
        <v>-1.75</v>
      </c>
      <c r="I455" s="110">
        <v>-3.75</v>
      </c>
      <c r="J455" s="125">
        <f t="shared" si="280"/>
        <v>39.1</v>
      </c>
      <c r="K455" s="125">
        <f t="shared" si="281"/>
        <v>-1.8375000000000001</v>
      </c>
      <c r="L455" s="125">
        <f t="shared" si="282"/>
        <v>39.012500000000003</v>
      </c>
      <c r="M455" s="125">
        <f t="shared" si="285"/>
        <v>256.3239159001314</v>
      </c>
      <c r="N455" s="125"/>
      <c r="O455" s="125"/>
      <c r="P455" s="125"/>
      <c r="Q455" s="125"/>
      <c r="R455" s="125"/>
      <c r="S455" s="125"/>
      <c r="T455" s="125">
        <f t="shared" si="286"/>
        <v>256.89881734559788</v>
      </c>
      <c r="U455" s="1">
        <v>249.68934899999999</v>
      </c>
      <c r="V455" s="1">
        <v>423.67499900000001</v>
      </c>
      <c r="W455" s="125">
        <f t="shared" si="269"/>
        <v>261.90210279522995</v>
      </c>
      <c r="X455" s="1">
        <v>205.420301784</v>
      </c>
      <c r="Y455" s="1">
        <v>221.29900799999999</v>
      </c>
      <c r="Z455" s="125">
        <f t="shared" si="287"/>
        <v>268.39684625492771</v>
      </c>
      <c r="AA455" s="214">
        <v>42.42</v>
      </c>
      <c r="AB455" s="1">
        <f t="shared" si="283"/>
        <v>322.392</v>
      </c>
      <c r="AC455" s="1">
        <f t="shared" si="284"/>
        <v>300.73199999999997</v>
      </c>
      <c r="AD455" s="125">
        <f t="shared" si="278"/>
        <v>287.72667542706967</v>
      </c>
      <c r="AF455" s="326"/>
    </row>
    <row r="456" spans="1:32">
      <c r="A456" s="43">
        <v>20201119</v>
      </c>
      <c r="B456" s="43">
        <v>202011</v>
      </c>
      <c r="C456" s="4">
        <v>44154</v>
      </c>
      <c r="D456" s="1">
        <v>200.053383</v>
      </c>
      <c r="E456" s="1">
        <v>295</v>
      </c>
      <c r="F456" s="1">
        <v>316.29000000000002</v>
      </c>
      <c r="G456" s="1">
        <v>40.049999999999997</v>
      </c>
      <c r="H456" s="110">
        <v>-1.75</v>
      </c>
      <c r="I456" s="110">
        <v>-3.75</v>
      </c>
      <c r="J456" s="125">
        <f t="shared" si="280"/>
        <v>38.299999999999997</v>
      </c>
      <c r="K456" s="125">
        <f t="shared" si="281"/>
        <v>-1.8375000000000001</v>
      </c>
      <c r="L456" s="125">
        <f t="shared" si="282"/>
        <v>38.212499999999999</v>
      </c>
      <c r="M456" s="125">
        <f t="shared" si="285"/>
        <v>251.06767411300919</v>
      </c>
      <c r="N456" s="125"/>
      <c r="O456" s="125"/>
      <c r="P456" s="125"/>
      <c r="Q456" s="125"/>
      <c r="R456" s="125"/>
      <c r="S456" s="125"/>
      <c r="T456" s="125">
        <f t="shared" si="286"/>
        <v>251.64257555847567</v>
      </c>
      <c r="U456" s="1">
        <v>249.68934899999999</v>
      </c>
      <c r="V456" s="1">
        <v>423.67499900000001</v>
      </c>
      <c r="W456" s="125">
        <f t="shared" si="269"/>
        <v>256.8035482617214</v>
      </c>
      <c r="X456" s="1">
        <v>205.420301784</v>
      </c>
      <c r="Y456" s="1">
        <v>221.29900799999999</v>
      </c>
      <c r="Z456" s="125">
        <f t="shared" si="287"/>
        <v>263.14060446780547</v>
      </c>
      <c r="AA456" s="214">
        <v>41.03</v>
      </c>
      <c r="AB456" s="1">
        <f t="shared" si="283"/>
        <v>311.82799999999997</v>
      </c>
      <c r="AC456" s="1">
        <f t="shared" si="284"/>
        <v>293.05599999999998</v>
      </c>
      <c r="AD456" s="125">
        <f t="shared" si="278"/>
        <v>281.83968462549279</v>
      </c>
      <c r="AF456" s="326"/>
    </row>
    <row r="457" spans="1:32">
      <c r="A457" s="43">
        <v>20201118</v>
      </c>
      <c r="B457" s="43">
        <v>202011</v>
      </c>
      <c r="C457" s="4">
        <v>44153</v>
      </c>
      <c r="D457" s="1">
        <v>200.053383</v>
      </c>
      <c r="E457" s="1">
        <v>296</v>
      </c>
      <c r="F457" s="1">
        <v>317.29000000000002</v>
      </c>
      <c r="G457" s="1">
        <v>39</v>
      </c>
      <c r="H457" s="110">
        <v>-1.75</v>
      </c>
      <c r="I457" s="110">
        <v>-3.75</v>
      </c>
      <c r="J457" s="125">
        <f t="shared" si="280"/>
        <v>37.25</v>
      </c>
      <c r="K457" s="125">
        <f t="shared" si="281"/>
        <v>-1.8375000000000001</v>
      </c>
      <c r="L457" s="125">
        <f t="shared" si="282"/>
        <v>37.162500000000001</v>
      </c>
      <c r="M457" s="125">
        <f t="shared" si="285"/>
        <v>244.16885676741131</v>
      </c>
      <c r="N457" s="125"/>
      <c r="O457" s="125"/>
      <c r="P457" s="125"/>
      <c r="Q457" s="125"/>
      <c r="R457" s="125"/>
      <c r="S457" s="125"/>
      <c r="T457" s="125">
        <f t="shared" si="286"/>
        <v>244.74375821287779</v>
      </c>
      <c r="U457" s="1">
        <v>249.68934899999999</v>
      </c>
      <c r="V457" s="1">
        <v>423.67499900000001</v>
      </c>
      <c r="W457" s="125">
        <f t="shared" si="269"/>
        <v>250.11169543649146</v>
      </c>
      <c r="X457" s="1">
        <v>205.420301784</v>
      </c>
      <c r="Y457" s="1">
        <v>221.29900799999999</v>
      </c>
      <c r="Z457" s="125">
        <f t="shared" si="287"/>
        <v>256.2417871222076</v>
      </c>
      <c r="AA457" s="214">
        <v>40.130000000000003</v>
      </c>
      <c r="AB457" s="1">
        <f t="shared" si="283"/>
        <v>304.988</v>
      </c>
      <c r="AC457" s="1">
        <f t="shared" si="284"/>
        <v>296.476</v>
      </c>
      <c r="AD457" s="125">
        <f t="shared" ref="AD457:AD520" si="288">T457*1.12</f>
        <v>274.11300919842313</v>
      </c>
      <c r="AF457" s="326"/>
    </row>
    <row r="458" spans="1:32">
      <c r="A458" s="43">
        <v>20201117</v>
      </c>
      <c r="B458" s="43">
        <v>202011</v>
      </c>
      <c r="C458" s="4">
        <v>44152</v>
      </c>
      <c r="D458" s="1">
        <v>200.053383</v>
      </c>
      <c r="E458" s="1">
        <v>295</v>
      </c>
      <c r="F458" s="1">
        <v>316.29000000000002</v>
      </c>
      <c r="G458" s="1">
        <v>39</v>
      </c>
      <c r="H458" s="110">
        <v>-1.75</v>
      </c>
      <c r="I458" s="110">
        <v>-3.75</v>
      </c>
      <c r="J458" s="125">
        <f t="shared" si="280"/>
        <v>37.25</v>
      </c>
      <c r="K458" s="125">
        <f t="shared" si="281"/>
        <v>-1.8375000000000001</v>
      </c>
      <c r="L458" s="125">
        <f t="shared" si="282"/>
        <v>37.162500000000001</v>
      </c>
      <c r="M458" s="125">
        <f t="shared" si="285"/>
        <v>244.16885676741131</v>
      </c>
      <c r="N458" s="125"/>
      <c r="O458" s="125"/>
      <c r="P458" s="125"/>
      <c r="Q458" s="125"/>
      <c r="R458" s="125"/>
      <c r="S458" s="125"/>
      <c r="T458" s="125">
        <f t="shared" si="286"/>
        <v>244.74375821287779</v>
      </c>
      <c r="U458" s="1">
        <v>248.80664900000002</v>
      </c>
      <c r="V458" s="1">
        <v>423.67499900000001</v>
      </c>
      <c r="W458" s="125">
        <f t="shared" si="269"/>
        <v>250.11169543649146</v>
      </c>
      <c r="X458" s="1">
        <v>205.420301784</v>
      </c>
      <c r="Y458" s="1">
        <v>221.29900799999999</v>
      </c>
      <c r="Z458" s="125">
        <f t="shared" si="287"/>
        <v>256.2417871222076</v>
      </c>
      <c r="AA458" s="214">
        <v>40.130000000000003</v>
      </c>
      <c r="AB458" s="1">
        <f t="shared" si="283"/>
        <v>304.988</v>
      </c>
      <c r="AC458" s="1">
        <f t="shared" si="284"/>
        <v>308.86399999999998</v>
      </c>
      <c r="AD458" s="125">
        <f t="shared" si="288"/>
        <v>274.11300919842313</v>
      </c>
      <c r="AF458" s="326"/>
    </row>
    <row r="459" spans="1:32">
      <c r="A459" s="43">
        <v>20201116</v>
      </c>
      <c r="B459" s="43">
        <v>202011</v>
      </c>
      <c r="C459" s="4">
        <v>44151</v>
      </c>
      <c r="D459" s="1">
        <v>200.053383</v>
      </c>
      <c r="E459" s="1">
        <v>295</v>
      </c>
      <c r="F459" s="1">
        <v>317.29000000000002</v>
      </c>
      <c r="G459" s="1">
        <v>39</v>
      </c>
      <c r="H459" s="110">
        <v>-1.75</v>
      </c>
      <c r="I459" s="110">
        <v>-3.75</v>
      </c>
      <c r="J459" s="125">
        <f t="shared" si="280"/>
        <v>37.25</v>
      </c>
      <c r="K459" s="125">
        <f t="shared" si="281"/>
        <v>-1.8375000000000001</v>
      </c>
      <c r="L459" s="125">
        <f t="shared" si="282"/>
        <v>37.162500000000001</v>
      </c>
      <c r="M459" s="125">
        <f t="shared" si="285"/>
        <v>244.16885676741131</v>
      </c>
      <c r="N459" s="125"/>
      <c r="O459" s="125"/>
      <c r="P459" s="125"/>
      <c r="Q459" s="125"/>
      <c r="R459" s="125"/>
      <c r="S459" s="125"/>
      <c r="T459" s="125">
        <f t="shared" si="286"/>
        <v>244.74375821287779</v>
      </c>
      <c r="U459" s="1">
        <v>248.80664900000002</v>
      </c>
      <c r="V459" s="1">
        <v>423.67499900000001</v>
      </c>
      <c r="W459" s="125">
        <f t="shared" si="269"/>
        <v>250.11169543649146</v>
      </c>
      <c r="X459" s="1">
        <v>205.420301784</v>
      </c>
      <c r="Y459" s="1">
        <v>221.29900799999999</v>
      </c>
      <c r="Z459" s="125">
        <f t="shared" si="287"/>
        <v>256.2417871222076</v>
      </c>
      <c r="AA459" s="214">
        <v>40.130000000000003</v>
      </c>
      <c r="AB459" s="1">
        <f t="shared" si="283"/>
        <v>304.988</v>
      </c>
      <c r="AC459" s="1">
        <f t="shared" si="284"/>
        <v>304.22800000000001</v>
      </c>
      <c r="AD459" s="125">
        <f t="shared" si="288"/>
        <v>274.11300919842313</v>
      </c>
      <c r="AF459" s="326"/>
    </row>
    <row r="460" spans="1:32">
      <c r="A460" s="43">
        <v>20201113</v>
      </c>
      <c r="B460" s="43">
        <v>202011</v>
      </c>
      <c r="C460" s="4">
        <v>44148</v>
      </c>
      <c r="D460" s="1">
        <v>200.03396799999999</v>
      </c>
      <c r="E460" s="1">
        <v>292</v>
      </c>
      <c r="F460" s="1">
        <v>312.29000000000002</v>
      </c>
      <c r="G460" s="1">
        <v>39</v>
      </c>
      <c r="H460" s="110">
        <v>-1.75</v>
      </c>
      <c r="I460" s="110">
        <v>-3.75</v>
      </c>
      <c r="J460" s="125">
        <f t="shared" si="280"/>
        <v>37.25</v>
      </c>
      <c r="K460" s="125">
        <f t="shared" si="281"/>
        <v>-1.8375000000000001</v>
      </c>
      <c r="L460" s="125">
        <f t="shared" si="282"/>
        <v>37.162500000000001</v>
      </c>
      <c r="M460" s="125">
        <f t="shared" si="285"/>
        <v>244.16885676741131</v>
      </c>
      <c r="N460" s="125"/>
      <c r="O460" s="125"/>
      <c r="P460" s="125"/>
      <c r="Q460" s="125"/>
      <c r="R460" s="125"/>
      <c r="S460" s="125"/>
      <c r="T460" s="125">
        <f t="shared" si="286"/>
        <v>244.74375821287779</v>
      </c>
      <c r="U460" s="1">
        <v>248.80664900000002</v>
      </c>
      <c r="V460" s="1">
        <v>423.67499900000001</v>
      </c>
      <c r="W460" s="125">
        <f t="shared" si="269"/>
        <v>250.11169543649146</v>
      </c>
      <c r="X460" s="1">
        <v>205.40135274400001</v>
      </c>
      <c r="Y460" s="1">
        <v>221.29900799999999</v>
      </c>
      <c r="Z460" s="125">
        <f t="shared" si="287"/>
        <v>256.2417871222076</v>
      </c>
      <c r="AA460" s="214">
        <v>40.130000000000003</v>
      </c>
      <c r="AB460" s="1">
        <f t="shared" si="283"/>
        <v>304.988</v>
      </c>
      <c r="AC460" s="1">
        <f t="shared" si="284"/>
        <v>307.8</v>
      </c>
      <c r="AD460" s="125">
        <f t="shared" si="288"/>
        <v>274.11300919842313</v>
      </c>
      <c r="AF460" s="326"/>
    </row>
    <row r="461" spans="1:32">
      <c r="A461" s="43">
        <v>20201112</v>
      </c>
      <c r="B461" s="43">
        <v>202011</v>
      </c>
      <c r="C461" s="4">
        <v>44147</v>
      </c>
      <c r="D461" s="1">
        <v>200.03396799999999</v>
      </c>
      <c r="E461" s="1">
        <v>294</v>
      </c>
      <c r="F461" s="1">
        <v>315.29000000000002</v>
      </c>
      <c r="G461" s="1">
        <v>40.200000000000003</v>
      </c>
      <c r="H461" s="110">
        <v>-1.75</v>
      </c>
      <c r="I461" s="110">
        <v>-3.75</v>
      </c>
      <c r="J461" s="125">
        <f t="shared" si="280"/>
        <v>38.450000000000003</v>
      </c>
      <c r="K461" s="125">
        <f t="shared" si="281"/>
        <v>-1.8375000000000001</v>
      </c>
      <c r="L461" s="125">
        <f t="shared" si="282"/>
        <v>38.362500000000004</v>
      </c>
      <c r="M461" s="125">
        <f t="shared" si="285"/>
        <v>252.05321944809464</v>
      </c>
      <c r="N461" s="125"/>
      <c r="O461" s="125"/>
      <c r="P461" s="125"/>
      <c r="Q461" s="125"/>
      <c r="R461" s="125"/>
      <c r="S461" s="125"/>
      <c r="T461" s="125">
        <f t="shared" si="286"/>
        <v>252.62812089356112</v>
      </c>
      <c r="U461" s="1">
        <v>248.80664900000002</v>
      </c>
      <c r="V461" s="1">
        <v>423.67499900000001</v>
      </c>
      <c r="W461" s="125">
        <f t="shared" si="269"/>
        <v>257.75952723675425</v>
      </c>
      <c r="X461" s="1">
        <v>205.40135274400001</v>
      </c>
      <c r="Y461" s="1">
        <v>221.29900799999999</v>
      </c>
      <c r="Z461" s="125">
        <f t="shared" si="287"/>
        <v>264.12614980289095</v>
      </c>
      <c r="AA461" s="214">
        <v>41.12</v>
      </c>
      <c r="AB461" s="1">
        <f t="shared" si="283"/>
        <v>312.51199999999994</v>
      </c>
      <c r="AC461" s="1">
        <f t="shared" si="284"/>
        <v>310.30799999999999</v>
      </c>
      <c r="AD461" s="125">
        <f t="shared" si="288"/>
        <v>282.94349540078849</v>
      </c>
      <c r="AF461" s="326"/>
    </row>
    <row r="462" spans="1:32">
      <c r="A462" s="43">
        <v>20201111</v>
      </c>
      <c r="B462" s="43">
        <v>202011</v>
      </c>
      <c r="C462" s="4">
        <v>44146</v>
      </c>
      <c r="D462" s="1">
        <v>200.03396799999999</v>
      </c>
      <c r="E462" s="1">
        <v>295</v>
      </c>
      <c r="F462" s="1">
        <v>316.29000000000002</v>
      </c>
      <c r="G462" s="1">
        <v>40.5</v>
      </c>
      <c r="H462" s="110">
        <v>-1.75</v>
      </c>
      <c r="I462" s="110">
        <v>-3.75</v>
      </c>
      <c r="J462" s="125">
        <f t="shared" si="280"/>
        <v>38.75</v>
      </c>
      <c r="K462" s="125">
        <f t="shared" si="281"/>
        <v>-1.8375000000000001</v>
      </c>
      <c r="L462" s="125">
        <f t="shared" si="282"/>
        <v>38.662500000000001</v>
      </c>
      <c r="M462" s="125">
        <f t="shared" si="285"/>
        <v>254.02431011826545</v>
      </c>
      <c r="N462" s="125"/>
      <c r="O462" s="125"/>
      <c r="P462" s="125"/>
      <c r="Q462" s="125"/>
      <c r="R462" s="125"/>
      <c r="S462" s="125"/>
      <c r="T462" s="125">
        <f t="shared" si="286"/>
        <v>254.59921156373193</v>
      </c>
      <c r="U462" s="1">
        <v>248.80664900000002</v>
      </c>
      <c r="V462" s="1">
        <v>423.67499900000001</v>
      </c>
      <c r="W462" s="125">
        <f t="shared" si="269"/>
        <v>259.67148518681995</v>
      </c>
      <c r="X462" s="1">
        <v>205.40135274400001</v>
      </c>
      <c r="Y462" s="1">
        <v>221.29900799999999</v>
      </c>
      <c r="Z462" s="125">
        <f t="shared" si="287"/>
        <v>266.09724047306173</v>
      </c>
      <c r="AA462" s="214">
        <v>41.45</v>
      </c>
      <c r="AB462" s="1">
        <f t="shared" si="283"/>
        <v>315.02</v>
      </c>
      <c r="AC462" s="1">
        <f t="shared" si="284"/>
        <v>310.68799999999999</v>
      </c>
      <c r="AD462" s="125">
        <f t="shared" si="288"/>
        <v>285.15111695137978</v>
      </c>
      <c r="AF462" s="326"/>
    </row>
    <row r="463" spans="1:32">
      <c r="A463" s="43">
        <v>20201110</v>
      </c>
      <c r="B463" s="43">
        <v>202011</v>
      </c>
      <c r="C463" s="4">
        <v>44145</v>
      </c>
      <c r="D463" s="1">
        <v>193.29700800000001</v>
      </c>
      <c r="E463" s="1">
        <v>290</v>
      </c>
      <c r="F463" s="1">
        <v>312.29000000000002</v>
      </c>
      <c r="G463" s="1">
        <v>39.4</v>
      </c>
      <c r="H463" s="110">
        <v>-1.75</v>
      </c>
      <c r="I463" s="110">
        <v>-3.75</v>
      </c>
      <c r="J463" s="125">
        <f t="shared" si="280"/>
        <v>37.65</v>
      </c>
      <c r="K463" s="125">
        <f t="shared" si="281"/>
        <v>-1.8375000000000001</v>
      </c>
      <c r="L463" s="125">
        <f t="shared" si="282"/>
        <v>37.5625</v>
      </c>
      <c r="M463" s="125">
        <f t="shared" si="285"/>
        <v>246.7969776609724</v>
      </c>
      <c r="N463" s="125"/>
      <c r="O463" s="125"/>
      <c r="P463" s="125"/>
      <c r="Q463" s="125"/>
      <c r="R463" s="125"/>
      <c r="S463" s="125"/>
      <c r="T463" s="125">
        <f t="shared" si="286"/>
        <v>247.37187910643888</v>
      </c>
      <c r="U463" s="1">
        <v>235.61028399999995</v>
      </c>
      <c r="V463" s="1">
        <v>423.67499900000001</v>
      </c>
      <c r="W463" s="125">
        <f t="shared" si="269"/>
        <v>252.6609727032457</v>
      </c>
      <c r="X463" s="1">
        <v>198.826079784</v>
      </c>
      <c r="Y463" s="1">
        <v>234.03447600000001</v>
      </c>
      <c r="Z463" s="125">
        <f t="shared" si="287"/>
        <v>258.86990801576871</v>
      </c>
      <c r="AA463" s="214">
        <v>41.36</v>
      </c>
      <c r="AB463" s="1">
        <f t="shared" si="283"/>
        <v>314.33599999999996</v>
      </c>
      <c r="AC463" s="1">
        <f t="shared" si="284"/>
        <v>311.29599999999999</v>
      </c>
      <c r="AD463" s="125">
        <f t="shared" si="288"/>
        <v>277.05650459921156</v>
      </c>
      <c r="AF463" s="326"/>
    </row>
    <row r="464" spans="1:32">
      <c r="A464" s="43">
        <v>20201109</v>
      </c>
      <c r="B464" s="43">
        <v>202011</v>
      </c>
      <c r="C464" s="4">
        <v>44144</v>
      </c>
      <c r="D464" s="1">
        <v>193.29700800000001</v>
      </c>
      <c r="E464" s="1">
        <v>283</v>
      </c>
      <c r="F464" s="1">
        <v>309.29000000000002</v>
      </c>
      <c r="G464" s="1">
        <v>38.799999999999997</v>
      </c>
      <c r="H464" s="110">
        <v>-1.75</v>
      </c>
      <c r="I464" s="110">
        <v>-3.75</v>
      </c>
      <c r="J464" s="125">
        <f t="shared" si="280"/>
        <v>37.049999999999997</v>
      </c>
      <c r="K464" s="125">
        <f t="shared" si="281"/>
        <v>-1.8375000000000001</v>
      </c>
      <c r="L464" s="125">
        <f t="shared" si="282"/>
        <v>36.962499999999999</v>
      </c>
      <c r="M464" s="125">
        <f t="shared" si="285"/>
        <v>242.85479632063073</v>
      </c>
      <c r="N464" s="125"/>
      <c r="O464" s="125"/>
      <c r="P464" s="125"/>
      <c r="Q464" s="125"/>
      <c r="R464" s="125"/>
      <c r="S464" s="125"/>
      <c r="T464" s="125">
        <f t="shared" si="286"/>
        <v>243.42969776609721</v>
      </c>
      <c r="U464" s="1">
        <v>235.61028399999995</v>
      </c>
      <c r="V464" s="1">
        <v>418.05149899999998</v>
      </c>
      <c r="W464" s="125">
        <f t="shared" si="269"/>
        <v>248.66835180311426</v>
      </c>
      <c r="X464" s="1">
        <v>198.69111578399998</v>
      </c>
      <c r="Y464" s="1">
        <v>234.03447600000001</v>
      </c>
      <c r="Z464" s="125">
        <f t="shared" si="287"/>
        <v>254.92772667542704</v>
      </c>
      <c r="AA464" s="214">
        <v>39.1</v>
      </c>
      <c r="AB464" s="1">
        <f t="shared" si="283"/>
        <v>297.16000000000003</v>
      </c>
      <c r="AC464" s="1">
        <f t="shared" si="284"/>
        <v>311.904</v>
      </c>
      <c r="AD464" s="125">
        <f t="shared" si="288"/>
        <v>272.64126149802888</v>
      </c>
      <c r="AF464" s="326"/>
    </row>
    <row r="465" spans="1:32">
      <c r="A465" s="43">
        <v>20201106</v>
      </c>
      <c r="B465" s="43">
        <v>202011</v>
      </c>
      <c r="C465" s="4">
        <v>44141</v>
      </c>
      <c r="D465" s="1">
        <v>193.29700800000001</v>
      </c>
      <c r="E465" s="1">
        <v>269</v>
      </c>
      <c r="F465" s="1">
        <v>301.29000000000002</v>
      </c>
      <c r="G465" s="1">
        <v>36.299999999999997</v>
      </c>
      <c r="H465" s="110">
        <v>-1.75</v>
      </c>
      <c r="I465" s="110">
        <v>-3.75</v>
      </c>
      <c r="J465" s="125">
        <f t="shared" si="280"/>
        <v>34.549999999999997</v>
      </c>
      <c r="K465" s="125">
        <f t="shared" si="281"/>
        <v>-1.8375000000000001</v>
      </c>
      <c r="L465" s="125">
        <f t="shared" si="282"/>
        <v>34.462499999999999</v>
      </c>
      <c r="M465" s="125">
        <f t="shared" si="285"/>
        <v>226.42904073587383</v>
      </c>
      <c r="N465" s="125"/>
      <c r="O465" s="125"/>
      <c r="P465" s="125"/>
      <c r="Q465" s="125"/>
      <c r="R465" s="125"/>
      <c r="S465" s="125"/>
      <c r="T465" s="125">
        <f t="shared" si="286"/>
        <v>227.00394218134031</v>
      </c>
      <c r="U465" s="1">
        <v>235.61028399999995</v>
      </c>
      <c r="V465" s="1">
        <v>418.05149899999998</v>
      </c>
      <c r="W465" s="125">
        <f t="shared" si="269"/>
        <v>232.73536888590007</v>
      </c>
      <c r="X465" s="1">
        <v>198.69111578399998</v>
      </c>
      <c r="Y465" s="1">
        <v>234.03447600000001</v>
      </c>
      <c r="Z465" s="125">
        <f t="shared" si="287"/>
        <v>238.50197109067014</v>
      </c>
      <c r="AA465" s="214">
        <v>37.14</v>
      </c>
      <c r="AB465" s="1">
        <f t="shared" si="283"/>
        <v>282.26400000000001</v>
      </c>
      <c r="AC465" s="1">
        <f t="shared" si="284"/>
        <v>305.52</v>
      </c>
      <c r="AD465" s="125">
        <f t="shared" si="288"/>
        <v>254.24441524310117</v>
      </c>
      <c r="AF465" s="326"/>
    </row>
    <row r="466" spans="1:32">
      <c r="A466" s="43">
        <v>20201105</v>
      </c>
      <c r="B466" s="43">
        <v>202011</v>
      </c>
      <c r="C466" s="4">
        <v>44140</v>
      </c>
      <c r="D466" s="1">
        <v>193.29700800000001</v>
      </c>
      <c r="E466" s="1">
        <v>272</v>
      </c>
      <c r="F466" s="1">
        <v>305.29000000000002</v>
      </c>
      <c r="G466" s="1">
        <v>37.200000000000003</v>
      </c>
      <c r="H466" s="110">
        <v>-1.75</v>
      </c>
      <c r="I466" s="110">
        <v>-3.75</v>
      </c>
      <c r="J466" s="125">
        <f t="shared" si="280"/>
        <v>35.450000000000003</v>
      </c>
      <c r="K466" s="125">
        <f t="shared" si="281"/>
        <v>-1.8375000000000001</v>
      </c>
      <c r="L466" s="125">
        <f t="shared" si="282"/>
        <v>35.362500000000004</v>
      </c>
      <c r="M466" s="125">
        <f t="shared" si="285"/>
        <v>232.34231274638634</v>
      </c>
      <c r="N466" s="125"/>
      <c r="O466" s="125"/>
      <c r="P466" s="125"/>
      <c r="Q466" s="125"/>
      <c r="R466" s="125"/>
      <c r="S466" s="125"/>
      <c r="T466" s="125">
        <f t="shared" si="286"/>
        <v>232.91721419185282</v>
      </c>
      <c r="U466" s="1">
        <v>235.61028399999995</v>
      </c>
      <c r="V466" s="1">
        <v>418.05149899999998</v>
      </c>
      <c r="W466" s="125">
        <f t="shared" si="269"/>
        <v>238.47124273609722</v>
      </c>
      <c r="X466" s="1">
        <v>198.69111578399998</v>
      </c>
      <c r="Y466" s="1">
        <v>234.03447600000001</v>
      </c>
      <c r="Z466" s="125">
        <f t="shared" si="287"/>
        <v>244.41524310118265</v>
      </c>
      <c r="AA466" s="214">
        <v>38.79</v>
      </c>
      <c r="AB466" s="1">
        <f t="shared" si="283"/>
        <v>294.80399999999997</v>
      </c>
      <c r="AC466" s="1">
        <f t="shared" si="284"/>
        <v>308.56</v>
      </c>
      <c r="AD466" s="125">
        <f t="shared" si="288"/>
        <v>260.8672798948752</v>
      </c>
      <c r="AF466" s="326"/>
    </row>
    <row r="467" spans="1:32">
      <c r="A467" s="43">
        <v>20201104</v>
      </c>
      <c r="B467" s="43">
        <v>202011</v>
      </c>
      <c r="C467" s="4">
        <v>44139</v>
      </c>
      <c r="D467" s="1">
        <v>193.29700800000001</v>
      </c>
      <c r="E467" s="1">
        <v>273</v>
      </c>
      <c r="F467" s="1">
        <v>306.29000000000002</v>
      </c>
      <c r="G467" s="1">
        <v>37.950000000000003</v>
      </c>
      <c r="H467" s="110">
        <v>-1.75</v>
      </c>
      <c r="I467" s="110">
        <v>-3.75</v>
      </c>
      <c r="J467" s="125">
        <f t="shared" si="280"/>
        <v>36.200000000000003</v>
      </c>
      <c r="K467" s="125">
        <f t="shared" si="281"/>
        <v>-1.8375000000000001</v>
      </c>
      <c r="L467" s="125">
        <f t="shared" si="282"/>
        <v>36.112500000000004</v>
      </c>
      <c r="M467" s="125">
        <f t="shared" si="285"/>
        <v>237.27003942181341</v>
      </c>
      <c r="N467" s="125"/>
      <c r="O467" s="125"/>
      <c r="P467" s="125"/>
      <c r="Q467" s="125"/>
      <c r="R467" s="125"/>
      <c r="S467" s="125"/>
      <c r="T467" s="125">
        <f t="shared" si="286"/>
        <v>237.84494086727992</v>
      </c>
      <c r="U467" s="1">
        <v>235.61028399999995</v>
      </c>
      <c r="V467" s="1">
        <v>418.05149899999998</v>
      </c>
      <c r="W467" s="125">
        <f t="shared" si="269"/>
        <v>243.2511376112615</v>
      </c>
      <c r="X467" s="1">
        <v>198.69111578399998</v>
      </c>
      <c r="Y467" s="1">
        <v>234.03447600000001</v>
      </c>
      <c r="Z467" s="125">
        <f t="shared" si="287"/>
        <v>249.34296977660972</v>
      </c>
      <c r="AA467" s="214">
        <v>38.01</v>
      </c>
      <c r="AB467" s="1">
        <f t="shared" si="283"/>
        <v>288.87599999999998</v>
      </c>
      <c r="AC467" s="1">
        <f t="shared" si="284"/>
        <v>308.56</v>
      </c>
      <c r="AD467" s="125">
        <f t="shared" si="288"/>
        <v>266.38633377135352</v>
      </c>
      <c r="AF467" s="326"/>
    </row>
    <row r="468" spans="1:32">
      <c r="A468" s="43">
        <v>20201103</v>
      </c>
      <c r="B468" s="43">
        <v>202011</v>
      </c>
      <c r="C468" s="4">
        <v>44138</v>
      </c>
      <c r="D468" s="1">
        <v>193.29700800000001</v>
      </c>
      <c r="E468" s="1">
        <v>268</v>
      </c>
      <c r="F468" s="1">
        <v>300.29000000000002</v>
      </c>
      <c r="G468" s="1">
        <v>36.25</v>
      </c>
      <c r="H468" s="110">
        <v>-1.75</v>
      </c>
      <c r="I468" s="110">
        <v>-3.75</v>
      </c>
      <c r="J468" s="125">
        <f t="shared" si="280"/>
        <v>34.5</v>
      </c>
      <c r="K468" s="125">
        <f t="shared" si="281"/>
        <v>-1.8375000000000001</v>
      </c>
      <c r="L468" s="125">
        <f t="shared" si="282"/>
        <v>34.412500000000001</v>
      </c>
      <c r="M468" s="125">
        <f t="shared" si="285"/>
        <v>226.10052562417872</v>
      </c>
      <c r="N468" s="125"/>
      <c r="O468" s="125"/>
      <c r="P468" s="125"/>
      <c r="Q468" s="125"/>
      <c r="R468" s="125"/>
      <c r="S468" s="125"/>
      <c r="T468" s="125">
        <f t="shared" si="286"/>
        <v>226.6754270696452</v>
      </c>
      <c r="U468" s="1">
        <v>233.580074</v>
      </c>
      <c r="V468" s="1">
        <v>418.05149899999998</v>
      </c>
      <c r="W468" s="125">
        <f t="shared" si="269"/>
        <v>232.41670922755583</v>
      </c>
      <c r="X468" s="1">
        <v>198.69111578399998</v>
      </c>
      <c r="Y468" s="1">
        <v>234.03447600000001</v>
      </c>
      <c r="Z468" s="125">
        <f t="shared" si="287"/>
        <v>238.17345597897503</v>
      </c>
      <c r="AA468" s="214">
        <v>37.659999999999997</v>
      </c>
      <c r="AB468" s="1">
        <f t="shared" si="283"/>
        <v>286.21599999999995</v>
      </c>
      <c r="AC468" s="1">
        <f t="shared" si="284"/>
        <v>313.04400000000004</v>
      </c>
      <c r="AD468" s="125">
        <f t="shared" si="288"/>
        <v>253.87647831800265</v>
      </c>
      <c r="AF468" s="326"/>
    </row>
    <row r="469" spans="1:32">
      <c r="A469" s="43">
        <v>20201102</v>
      </c>
      <c r="B469" s="43">
        <v>202011</v>
      </c>
      <c r="C469" s="4">
        <v>44137</v>
      </c>
      <c r="D469" s="1">
        <v>193.29700800000001</v>
      </c>
      <c r="E469" s="1">
        <v>265</v>
      </c>
      <c r="F469" s="1">
        <v>301.29000000000002</v>
      </c>
      <c r="G469" s="1">
        <v>35.799999999999997</v>
      </c>
      <c r="H469" s="110">
        <v>-1.75</v>
      </c>
      <c r="I469" s="110">
        <v>-3.75</v>
      </c>
      <c r="J469" s="125">
        <f t="shared" si="280"/>
        <v>34.049999999999997</v>
      </c>
      <c r="K469" s="125">
        <f t="shared" si="281"/>
        <v>-1.8375000000000001</v>
      </c>
      <c r="L469" s="125">
        <f t="shared" si="282"/>
        <v>33.962499999999999</v>
      </c>
      <c r="M469" s="125">
        <f t="shared" si="285"/>
        <v>223.14388961892246</v>
      </c>
      <c r="N469" s="125"/>
      <c r="O469" s="125"/>
      <c r="P469" s="125"/>
      <c r="Q469" s="125"/>
      <c r="R469" s="125"/>
      <c r="S469" s="125"/>
      <c r="T469" s="125">
        <f t="shared" si="286"/>
        <v>223.71879106438894</v>
      </c>
      <c r="U469" s="1">
        <v>233.580074</v>
      </c>
      <c r="V469" s="1">
        <v>418.05149899999998</v>
      </c>
      <c r="W469" s="125">
        <f t="shared" si="269"/>
        <v>229.54877230245725</v>
      </c>
      <c r="X469" s="1">
        <v>198.69111578399998</v>
      </c>
      <c r="Y469" s="1">
        <v>234.03447600000001</v>
      </c>
      <c r="Z469" s="125">
        <f t="shared" si="287"/>
        <v>235.21681997371877</v>
      </c>
      <c r="AA469" s="214">
        <v>36.81</v>
      </c>
      <c r="AB469" s="1">
        <f t="shared" si="283"/>
        <v>279.75600000000003</v>
      </c>
      <c r="AC469" s="1">
        <f t="shared" si="284"/>
        <v>303.62</v>
      </c>
      <c r="AD469" s="125">
        <f t="shared" si="288"/>
        <v>250.56504599211564</v>
      </c>
      <c r="AF469" s="326"/>
    </row>
    <row r="470" spans="1:32">
      <c r="A470" s="43">
        <v>20201030</v>
      </c>
      <c r="B470" s="43">
        <v>202010</v>
      </c>
      <c r="C470" s="4">
        <v>44134</v>
      </c>
      <c r="D470" s="1">
        <v>193.29700800000001</v>
      </c>
      <c r="E470" s="1">
        <v>263</v>
      </c>
      <c r="F470" s="1">
        <v>299.29000000000002</v>
      </c>
      <c r="G470" s="1">
        <v>34.6</v>
      </c>
      <c r="H470" s="110">
        <v>-1.75</v>
      </c>
      <c r="I470" s="110">
        <v>-3.75</v>
      </c>
      <c r="J470" s="125">
        <f t="shared" si="280"/>
        <v>32.85</v>
      </c>
      <c r="K470" s="125">
        <f t="shared" si="281"/>
        <v>-1.8375000000000001</v>
      </c>
      <c r="L470" s="125">
        <f t="shared" si="282"/>
        <v>32.762500000000003</v>
      </c>
      <c r="M470" s="125">
        <f t="shared" si="285"/>
        <v>215.25952693823916</v>
      </c>
      <c r="N470" s="125"/>
      <c r="O470" s="125"/>
      <c r="P470" s="125"/>
      <c r="Q470" s="125"/>
      <c r="R470" s="125"/>
      <c r="S470" s="125"/>
      <c r="T470" s="125">
        <f t="shared" si="286"/>
        <v>215.83442838370564</v>
      </c>
      <c r="U470" s="1">
        <v>233.580074</v>
      </c>
      <c r="V470" s="1">
        <v>418.05149899999998</v>
      </c>
      <c r="W470" s="125">
        <f t="shared" si="269"/>
        <v>221.90094050219446</v>
      </c>
      <c r="X470" s="1">
        <v>198.69111578399998</v>
      </c>
      <c r="Y470" s="1">
        <v>234.03447600000001</v>
      </c>
      <c r="Z470" s="125">
        <f t="shared" si="287"/>
        <v>227.33245729303547</v>
      </c>
      <c r="AA470" s="214">
        <v>36.5</v>
      </c>
      <c r="AB470" s="1">
        <f t="shared" si="283"/>
        <v>277.39999999999998</v>
      </c>
      <c r="AC470" s="1">
        <f t="shared" si="284"/>
        <v>309.09199999999998</v>
      </c>
      <c r="AD470" s="125">
        <f t="shared" si="288"/>
        <v>241.73455978975034</v>
      </c>
      <c r="AF470" s="326"/>
    </row>
    <row r="471" spans="1:32">
      <c r="A471" s="43">
        <v>20201029</v>
      </c>
      <c r="B471" s="43">
        <v>202010</v>
      </c>
      <c r="C471" s="4">
        <v>44133</v>
      </c>
      <c r="D471" s="1">
        <v>193.29700800000001</v>
      </c>
      <c r="E471" s="1">
        <v>264</v>
      </c>
      <c r="F471" s="1">
        <v>306.29000000000002</v>
      </c>
      <c r="G471" s="1">
        <v>35.299999999999997</v>
      </c>
      <c r="H471" s="110">
        <v>-1.75</v>
      </c>
      <c r="I471" s="110">
        <v>-3.75</v>
      </c>
      <c r="J471" s="125">
        <f t="shared" si="280"/>
        <v>33.549999999999997</v>
      </c>
      <c r="K471" s="125">
        <f t="shared" si="281"/>
        <v>-1.8375000000000001</v>
      </c>
      <c r="L471" s="125">
        <f t="shared" si="282"/>
        <v>33.462499999999999</v>
      </c>
      <c r="M471" s="125">
        <f t="shared" si="285"/>
        <v>219.85873850197106</v>
      </c>
      <c r="N471" s="125"/>
      <c r="O471" s="125"/>
      <c r="P471" s="125"/>
      <c r="Q471" s="125"/>
      <c r="R471" s="125"/>
      <c r="S471" s="125"/>
      <c r="T471" s="125">
        <f t="shared" si="286"/>
        <v>220.43363994743754</v>
      </c>
      <c r="U471" s="1">
        <v>233.580074</v>
      </c>
      <c r="V471" s="1">
        <v>418.05149899999998</v>
      </c>
      <c r="W471" s="125">
        <f t="shared" si="269"/>
        <v>226.3621757190144</v>
      </c>
      <c r="X471" s="1">
        <v>198.69111578399998</v>
      </c>
      <c r="Y471" s="1">
        <v>234.03447600000001</v>
      </c>
      <c r="Z471" s="125">
        <f t="shared" si="287"/>
        <v>231.93166885676737</v>
      </c>
      <c r="AA471" s="214">
        <v>36.17</v>
      </c>
      <c r="AB471" s="1">
        <f t="shared" si="283"/>
        <v>274.892</v>
      </c>
      <c r="AC471" s="1">
        <f t="shared" si="284"/>
        <v>298.072</v>
      </c>
      <c r="AD471" s="125">
        <f t="shared" si="288"/>
        <v>246.88567674113008</v>
      </c>
      <c r="AF471" s="331"/>
    </row>
    <row r="472" spans="1:32">
      <c r="A472" s="43">
        <v>20201028</v>
      </c>
      <c r="B472" s="43">
        <v>202010</v>
      </c>
      <c r="C472" s="4">
        <v>44132</v>
      </c>
      <c r="D472" s="1">
        <v>193.29700800000001</v>
      </c>
      <c r="E472" s="1">
        <v>270</v>
      </c>
      <c r="F472" s="1">
        <v>307.29000000000002</v>
      </c>
      <c r="G472" s="1">
        <v>36.35</v>
      </c>
      <c r="H472" s="110">
        <v>-1.75</v>
      </c>
      <c r="I472" s="110">
        <v>-3.75</v>
      </c>
      <c r="J472" s="125">
        <f t="shared" si="280"/>
        <v>34.6</v>
      </c>
      <c r="K472" s="125">
        <f t="shared" si="281"/>
        <v>-1.8375000000000001</v>
      </c>
      <c r="L472" s="125">
        <f t="shared" si="282"/>
        <v>34.512500000000003</v>
      </c>
      <c r="M472" s="125">
        <f t="shared" si="285"/>
        <v>226.75755584756899</v>
      </c>
      <c r="N472" s="125"/>
      <c r="O472" s="125"/>
      <c r="P472" s="125"/>
      <c r="Q472" s="125"/>
      <c r="R472" s="125"/>
      <c r="S472" s="125"/>
      <c r="T472" s="125">
        <f t="shared" si="286"/>
        <v>227.33245729303547</v>
      </c>
      <c r="U472" s="1">
        <v>233.580074</v>
      </c>
      <c r="V472" s="1">
        <v>418.05149899999998</v>
      </c>
      <c r="W472" s="125">
        <f t="shared" si="269"/>
        <v>233.0540285442444</v>
      </c>
      <c r="X472" s="1">
        <v>198.69111578399998</v>
      </c>
      <c r="Y472" s="1">
        <v>234.03447600000001</v>
      </c>
      <c r="Z472" s="125">
        <f t="shared" si="287"/>
        <v>238.83048620236531</v>
      </c>
      <c r="AA472" s="214">
        <v>37.39</v>
      </c>
      <c r="AB472" s="1">
        <f t="shared" si="283"/>
        <v>284.16399999999999</v>
      </c>
      <c r="AC472" s="1">
        <f t="shared" si="284"/>
        <v>281.58</v>
      </c>
      <c r="AD472" s="125">
        <f t="shared" si="288"/>
        <v>254.61235216819975</v>
      </c>
      <c r="AF472" s="326"/>
    </row>
    <row r="473" spans="1:32">
      <c r="A473" s="43">
        <v>20201027</v>
      </c>
      <c r="B473" s="43">
        <v>202010</v>
      </c>
      <c r="C473" s="4">
        <v>44131</v>
      </c>
      <c r="D473" s="1">
        <v>193.51463100000001</v>
      </c>
      <c r="E473" s="1">
        <v>276</v>
      </c>
      <c r="F473" s="1">
        <v>319.29000000000002</v>
      </c>
      <c r="G473" s="1">
        <v>38.5</v>
      </c>
      <c r="H473" s="110">
        <v>-1.75</v>
      </c>
      <c r="I473" s="110">
        <v>-3.75</v>
      </c>
      <c r="J473" s="125">
        <f t="shared" si="280"/>
        <v>36.75</v>
      </c>
      <c r="K473" s="125">
        <f t="shared" si="281"/>
        <v>-1.8375000000000001</v>
      </c>
      <c r="L473" s="125">
        <f t="shared" si="282"/>
        <v>36.662500000000001</v>
      </c>
      <c r="M473" s="125">
        <f t="shared" si="285"/>
        <v>240.88370565045992</v>
      </c>
      <c r="N473" s="125"/>
      <c r="O473" s="125"/>
      <c r="P473" s="125"/>
      <c r="Q473" s="125"/>
      <c r="R473" s="125"/>
      <c r="S473" s="125"/>
      <c r="T473" s="125">
        <f t="shared" si="286"/>
        <v>241.4586070959264</v>
      </c>
      <c r="U473" s="1">
        <v>235.87509400000005</v>
      </c>
      <c r="V473" s="1">
        <v>418.05149899999998</v>
      </c>
      <c r="W473" s="125">
        <f t="shared" si="269"/>
        <v>246.75639385304859</v>
      </c>
      <c r="X473" s="1">
        <v>198.90351583199998</v>
      </c>
      <c r="Y473" s="1">
        <v>234.03447600000001</v>
      </c>
      <c r="Z473" s="125">
        <f t="shared" si="287"/>
        <v>252.95663600525623</v>
      </c>
      <c r="AA473" s="214">
        <v>39.57</v>
      </c>
      <c r="AB473" s="1">
        <f t="shared" si="283"/>
        <v>300.73199999999997</v>
      </c>
      <c r="AC473" s="1">
        <f t="shared" si="284"/>
        <v>294.27199999999999</v>
      </c>
      <c r="AD473" s="125">
        <f t="shared" si="288"/>
        <v>270.4336399474376</v>
      </c>
      <c r="AF473" s="326"/>
    </row>
    <row r="474" spans="1:32">
      <c r="A474" s="43">
        <v>20201026</v>
      </c>
      <c r="B474" s="43">
        <v>202010</v>
      </c>
      <c r="C474" s="4">
        <v>44130</v>
      </c>
      <c r="D474" s="1">
        <v>193.51463100000001</v>
      </c>
      <c r="E474" s="1">
        <v>275</v>
      </c>
      <c r="F474" s="1">
        <v>316.29000000000002</v>
      </c>
      <c r="G474" s="1">
        <v>37.9</v>
      </c>
      <c r="H474" s="110">
        <v>-1.75</v>
      </c>
      <c r="I474" s="110">
        <v>-3.75</v>
      </c>
      <c r="J474" s="125">
        <f t="shared" si="280"/>
        <v>36.15</v>
      </c>
      <c r="K474" s="125">
        <f t="shared" si="281"/>
        <v>-1.8375000000000001</v>
      </c>
      <c r="L474" s="125">
        <f t="shared" si="282"/>
        <v>36.0625</v>
      </c>
      <c r="M474" s="125">
        <f t="shared" si="285"/>
        <v>236.94152431011827</v>
      </c>
      <c r="N474" s="125"/>
      <c r="O474" s="125"/>
      <c r="P474" s="125"/>
      <c r="Q474" s="125"/>
      <c r="R474" s="125"/>
      <c r="S474" s="125"/>
      <c r="T474" s="125">
        <f t="shared" si="286"/>
        <v>237.51642575558475</v>
      </c>
      <c r="U474" s="1">
        <v>235.87509400000005</v>
      </c>
      <c r="V474" s="1">
        <v>418.05149899999998</v>
      </c>
      <c r="W474" s="125">
        <f t="shared" si="269"/>
        <v>242.9324779529172</v>
      </c>
      <c r="X474" s="1">
        <v>198.90351583199998</v>
      </c>
      <c r="Y474" s="1">
        <v>234.03447600000001</v>
      </c>
      <c r="Z474" s="125">
        <f t="shared" si="287"/>
        <v>249.01445466491455</v>
      </c>
      <c r="AA474" s="214">
        <v>38.56</v>
      </c>
      <c r="AB474" s="1">
        <f t="shared" si="283"/>
        <v>293.05599999999998</v>
      </c>
      <c r="AC474" s="1">
        <f t="shared" si="284"/>
        <v>305.67199999999997</v>
      </c>
      <c r="AD474" s="125">
        <f t="shared" si="288"/>
        <v>266.01839684625492</v>
      </c>
      <c r="AF474" s="326"/>
    </row>
    <row r="475" spans="1:32">
      <c r="A475" s="43">
        <v>20201023</v>
      </c>
      <c r="B475" s="43">
        <v>202010</v>
      </c>
      <c r="C475" s="4">
        <v>44127</v>
      </c>
      <c r="D475" s="1">
        <v>193.51463100000001</v>
      </c>
      <c r="E475" s="1">
        <v>277</v>
      </c>
      <c r="F475" s="1">
        <v>319.29000000000002</v>
      </c>
      <c r="G475" s="1">
        <v>38.85</v>
      </c>
      <c r="H475" s="110">
        <v>-1.75</v>
      </c>
      <c r="I475" s="110">
        <v>-3.75</v>
      </c>
      <c r="J475" s="125">
        <f t="shared" si="280"/>
        <v>37.1</v>
      </c>
      <c r="K475" s="125">
        <f t="shared" si="281"/>
        <v>-1.8375000000000001</v>
      </c>
      <c r="L475" s="125">
        <f t="shared" si="282"/>
        <v>37.012500000000003</v>
      </c>
      <c r="M475" s="125">
        <f t="shared" si="285"/>
        <v>243.18331143232589</v>
      </c>
      <c r="N475" s="125"/>
      <c r="O475" s="125"/>
      <c r="P475" s="125"/>
      <c r="Q475" s="125"/>
      <c r="R475" s="125"/>
      <c r="S475" s="125"/>
      <c r="T475" s="125">
        <f t="shared" si="286"/>
        <v>243.75821287779237</v>
      </c>
      <c r="U475" s="1">
        <v>235.87509400000005</v>
      </c>
      <c r="V475" s="1">
        <v>418.05149899999998</v>
      </c>
      <c r="W475" s="125">
        <f t="shared" si="269"/>
        <v>248.98701146145859</v>
      </c>
      <c r="X475" s="1">
        <v>198.90351583199998</v>
      </c>
      <c r="Y475" s="1">
        <v>234.03447600000001</v>
      </c>
      <c r="Z475" s="125">
        <f t="shared" si="287"/>
        <v>255.25624178712221</v>
      </c>
      <c r="AA475" s="214">
        <v>39.01</v>
      </c>
      <c r="AB475" s="1">
        <f t="shared" si="283"/>
        <v>296.476</v>
      </c>
      <c r="AC475" s="1">
        <f t="shared" si="284"/>
        <v>298.60399999999998</v>
      </c>
      <c r="AD475" s="125">
        <f t="shared" si="288"/>
        <v>273.00919842312749</v>
      </c>
      <c r="AF475" s="326"/>
    </row>
    <row r="476" spans="1:32">
      <c r="A476" s="43">
        <v>20201022</v>
      </c>
      <c r="B476" s="43">
        <v>202010</v>
      </c>
      <c r="C476" s="4">
        <v>44126</v>
      </c>
      <c r="D476" s="1">
        <v>193.51463100000001</v>
      </c>
      <c r="E476" s="1">
        <v>281</v>
      </c>
      <c r="F476" s="1">
        <v>307.29000000000002</v>
      </c>
      <c r="G476" s="1">
        <v>39.9</v>
      </c>
      <c r="H476" s="110">
        <v>-1.75</v>
      </c>
      <c r="I476" s="110">
        <v>-3.75</v>
      </c>
      <c r="J476" s="125">
        <f t="shared" si="280"/>
        <v>38.15</v>
      </c>
      <c r="K476" s="125">
        <f t="shared" si="281"/>
        <v>-1.8375000000000001</v>
      </c>
      <c r="L476" s="125">
        <f t="shared" si="282"/>
        <v>38.0625</v>
      </c>
      <c r="M476" s="125">
        <f t="shared" si="285"/>
        <v>250.08212877792377</v>
      </c>
      <c r="N476" s="125"/>
      <c r="O476" s="125"/>
      <c r="P476" s="125"/>
      <c r="Q476" s="125"/>
      <c r="R476" s="125"/>
      <c r="S476" s="125"/>
      <c r="T476" s="125">
        <f t="shared" si="286"/>
        <v>250.65703022339025</v>
      </c>
      <c r="U476" s="1">
        <v>235.87509400000005</v>
      </c>
      <c r="V476" s="1">
        <v>418.05149899999998</v>
      </c>
      <c r="W476" s="125">
        <f t="shared" si="269"/>
        <v>255.67886428668854</v>
      </c>
      <c r="X476" s="1">
        <v>198.90351583199998</v>
      </c>
      <c r="Y476" s="1">
        <v>234.03447600000001</v>
      </c>
      <c r="Z476" s="125">
        <f t="shared" si="287"/>
        <v>262.15505913272011</v>
      </c>
      <c r="AA476" s="214">
        <v>40.64</v>
      </c>
      <c r="AB476" s="1">
        <f t="shared" si="283"/>
        <v>308.86399999999998</v>
      </c>
      <c r="AC476" s="1">
        <f t="shared" si="284"/>
        <v>308.56</v>
      </c>
      <c r="AD476" s="125">
        <f t="shared" si="288"/>
        <v>280.73587385019709</v>
      </c>
      <c r="AF476" s="326"/>
    </row>
    <row r="477" spans="1:32">
      <c r="A477" s="43">
        <v>20201021</v>
      </c>
      <c r="B477" s="43">
        <v>202010</v>
      </c>
      <c r="C477" s="4">
        <v>44125</v>
      </c>
      <c r="D477" s="1">
        <v>193.51463100000001</v>
      </c>
      <c r="E477" s="1">
        <v>279</v>
      </c>
      <c r="F477" s="1">
        <v>303.29000000000002</v>
      </c>
      <c r="G477" s="1">
        <v>38.5</v>
      </c>
      <c r="H477" s="110">
        <v>-1.75</v>
      </c>
      <c r="I477" s="110">
        <v>-3.75</v>
      </c>
      <c r="J477" s="125">
        <f t="shared" si="280"/>
        <v>36.75</v>
      </c>
      <c r="K477" s="125">
        <f t="shared" si="281"/>
        <v>-1.8375000000000001</v>
      </c>
      <c r="L477" s="125">
        <f t="shared" si="282"/>
        <v>36.662500000000001</v>
      </c>
      <c r="M477" s="125">
        <f t="shared" si="285"/>
        <v>240.88370565045992</v>
      </c>
      <c r="N477" s="125"/>
      <c r="O477" s="125"/>
      <c r="P477" s="125"/>
      <c r="Q477" s="125"/>
      <c r="R477" s="125"/>
      <c r="S477" s="125"/>
      <c r="T477" s="125">
        <f t="shared" si="286"/>
        <v>241.4586070959264</v>
      </c>
      <c r="U477" s="1">
        <v>235.87509400000005</v>
      </c>
      <c r="V477" s="1">
        <v>418.05149899999998</v>
      </c>
      <c r="W477" s="125">
        <f t="shared" si="269"/>
        <v>246.75639385304859</v>
      </c>
      <c r="X477" s="1">
        <v>198.90351583199998</v>
      </c>
      <c r="Y477" s="1">
        <v>234.03447600000001</v>
      </c>
      <c r="Z477" s="125">
        <f t="shared" si="287"/>
        <v>252.95663600525623</v>
      </c>
      <c r="AA477" s="214">
        <v>40.03</v>
      </c>
      <c r="AB477" s="1">
        <f t="shared" si="283"/>
        <v>304.22800000000001</v>
      </c>
      <c r="AC477" s="1">
        <f t="shared" si="284"/>
        <v>305.89999999999998</v>
      </c>
      <c r="AD477" s="125">
        <f t="shared" si="288"/>
        <v>270.4336399474376</v>
      </c>
      <c r="AF477" s="326"/>
    </row>
    <row r="478" spans="1:32">
      <c r="A478" s="43">
        <v>20201020</v>
      </c>
      <c r="B478" s="43">
        <v>202010</v>
      </c>
      <c r="C478" s="4">
        <v>44124</v>
      </c>
      <c r="D478" s="1">
        <v>192.76829499999999</v>
      </c>
      <c r="E478" s="1">
        <v>282</v>
      </c>
      <c r="F478" s="1">
        <v>305.29000000000002</v>
      </c>
      <c r="G478" s="1">
        <v>39.4</v>
      </c>
      <c r="H478" s="110">
        <v>-1.75</v>
      </c>
      <c r="I478" s="110">
        <v>-3.75</v>
      </c>
      <c r="J478" s="125">
        <f t="shared" si="280"/>
        <v>37.65</v>
      </c>
      <c r="K478" s="125">
        <f t="shared" si="281"/>
        <v>-1.8375000000000001</v>
      </c>
      <c r="L478" s="125">
        <f t="shared" si="282"/>
        <v>37.5625</v>
      </c>
      <c r="M478" s="125">
        <f t="shared" si="285"/>
        <v>246.7969776609724</v>
      </c>
      <c r="N478" s="125"/>
      <c r="O478" s="125"/>
      <c r="P478" s="125"/>
      <c r="Q478" s="125"/>
      <c r="R478" s="125"/>
      <c r="S478" s="125"/>
      <c r="T478" s="125">
        <f t="shared" si="286"/>
        <v>247.37187910643888</v>
      </c>
      <c r="U478" s="1">
        <v>239.44120199999998</v>
      </c>
      <c r="V478" s="1">
        <v>418.05149899999998</v>
      </c>
      <c r="W478" s="125">
        <f t="shared" si="269"/>
        <v>252.49226770324569</v>
      </c>
      <c r="X478" s="1">
        <v>198.17509189599997</v>
      </c>
      <c r="Y478" s="1">
        <v>234.011844</v>
      </c>
      <c r="Z478" s="125">
        <f t="shared" si="287"/>
        <v>258.86990801576871</v>
      </c>
      <c r="AA478" s="214">
        <v>40.5</v>
      </c>
      <c r="AB478" s="1">
        <f t="shared" si="283"/>
        <v>307.8</v>
      </c>
      <c r="AC478" s="1">
        <f t="shared" si="284"/>
        <v>306.35599999999999</v>
      </c>
      <c r="AD478" s="125">
        <f t="shared" si="288"/>
        <v>277.05650459921156</v>
      </c>
      <c r="AF478" s="326"/>
    </row>
    <row r="479" spans="1:32">
      <c r="A479" s="43">
        <v>20201019</v>
      </c>
      <c r="B479" s="43">
        <v>202010</v>
      </c>
      <c r="C479" s="4">
        <v>44123</v>
      </c>
      <c r="D479" s="1">
        <v>192.76829499999999</v>
      </c>
      <c r="E479" s="1">
        <v>280</v>
      </c>
      <c r="F479" s="1">
        <v>306.29000000000002</v>
      </c>
      <c r="G479" s="1">
        <v>48.82</v>
      </c>
      <c r="H479" s="110">
        <v>-1.75</v>
      </c>
      <c r="I479" s="110">
        <v>-3.75</v>
      </c>
      <c r="J479" s="125">
        <f t="shared" si="280"/>
        <v>47.07</v>
      </c>
      <c r="K479" s="125">
        <f t="shared" si="281"/>
        <v>-1.8375000000000001</v>
      </c>
      <c r="L479" s="125">
        <f t="shared" si="282"/>
        <v>46.982500000000002</v>
      </c>
      <c r="M479" s="125">
        <f t="shared" si="285"/>
        <v>308.68922470433643</v>
      </c>
      <c r="N479" s="125"/>
      <c r="O479" s="125"/>
      <c r="P479" s="125"/>
      <c r="Q479" s="125"/>
      <c r="R479" s="125"/>
      <c r="S479" s="125"/>
      <c r="T479" s="125">
        <f t="shared" si="286"/>
        <v>309.26412614980291</v>
      </c>
      <c r="U479" s="1">
        <v>239.44120199999998</v>
      </c>
      <c r="V479" s="1">
        <v>418.05149899999998</v>
      </c>
      <c r="W479" s="125">
        <f t="shared" si="269"/>
        <v>312.52774733530885</v>
      </c>
      <c r="X479" s="1">
        <v>198.17509189599997</v>
      </c>
      <c r="Y479" s="1">
        <v>234.011844</v>
      </c>
      <c r="Z479" s="125">
        <f t="shared" si="287"/>
        <v>320.76215505913268</v>
      </c>
      <c r="AA479" s="214">
        <v>40.83</v>
      </c>
      <c r="AB479" s="1">
        <f t="shared" si="283"/>
        <v>310.30799999999999</v>
      </c>
      <c r="AC479" s="1">
        <f t="shared" si="284"/>
        <v>303.46799999999996</v>
      </c>
      <c r="AD479" s="125">
        <f t="shared" si="288"/>
        <v>346.37582128777927</v>
      </c>
      <c r="AF479" s="326"/>
    </row>
    <row r="480" spans="1:32">
      <c r="A480" s="43">
        <v>20201016</v>
      </c>
      <c r="B480" s="43">
        <v>202010</v>
      </c>
      <c r="C480" s="4">
        <v>44120</v>
      </c>
      <c r="D480" s="1">
        <v>192.76829499999999</v>
      </c>
      <c r="E480" s="1">
        <v>281</v>
      </c>
      <c r="F480" s="1">
        <v>309.29000000000002</v>
      </c>
      <c r="G480" s="1">
        <v>39.549999999999997</v>
      </c>
      <c r="H480" s="110">
        <v>-1.75</v>
      </c>
      <c r="I480" s="110">
        <v>-3.75</v>
      </c>
      <c r="J480" s="125">
        <f t="shared" si="280"/>
        <v>37.799999999999997</v>
      </c>
      <c r="K480" s="125">
        <f t="shared" si="281"/>
        <v>-1.8375000000000001</v>
      </c>
      <c r="L480" s="125">
        <f t="shared" si="282"/>
        <v>37.712499999999999</v>
      </c>
      <c r="M480" s="125">
        <f t="shared" si="285"/>
        <v>247.78252299605779</v>
      </c>
      <c r="N480" s="125"/>
      <c r="O480" s="125"/>
      <c r="P480" s="125"/>
      <c r="Q480" s="125"/>
      <c r="R480" s="125"/>
      <c r="S480" s="125"/>
      <c r="T480" s="125">
        <f t="shared" si="286"/>
        <v>248.35742444152427</v>
      </c>
      <c r="U480" s="1">
        <v>239.44120199999998</v>
      </c>
      <c r="V480" s="1">
        <v>418.05149899999998</v>
      </c>
      <c r="W480" s="125">
        <f t="shared" si="269"/>
        <v>253.44824667827854</v>
      </c>
      <c r="X480" s="1">
        <v>198.17509189599997</v>
      </c>
      <c r="Y480" s="1">
        <v>234.011844</v>
      </c>
      <c r="Z480" s="125">
        <f t="shared" si="287"/>
        <v>259.85545335085413</v>
      </c>
      <c r="AA480" s="214">
        <v>40.880000000000003</v>
      </c>
      <c r="AB480" s="1">
        <f t="shared" si="283"/>
        <v>310.68799999999999</v>
      </c>
      <c r="AC480" s="1">
        <f t="shared" si="284"/>
        <v>300.95999999999998</v>
      </c>
      <c r="AD480" s="125">
        <f t="shared" si="288"/>
        <v>278.16031537450721</v>
      </c>
      <c r="AF480" s="326"/>
    </row>
    <row r="481" spans="1:32">
      <c r="A481" s="43">
        <v>20201015</v>
      </c>
      <c r="B481" s="43">
        <v>202010</v>
      </c>
      <c r="C481" s="4">
        <v>44119</v>
      </c>
      <c r="D481" s="1">
        <v>192.76829499999999</v>
      </c>
      <c r="E481" s="1">
        <v>286</v>
      </c>
      <c r="F481" s="1">
        <v>312.29000000000002</v>
      </c>
      <c r="G481" s="1">
        <v>39.5</v>
      </c>
      <c r="H481" s="110">
        <v>-1.75</v>
      </c>
      <c r="I481" s="110">
        <v>-3.75</v>
      </c>
      <c r="J481" s="125">
        <f t="shared" si="280"/>
        <v>37.75</v>
      </c>
      <c r="K481" s="125">
        <f t="shared" si="281"/>
        <v>-1.8375000000000001</v>
      </c>
      <c r="L481" s="125">
        <f t="shared" si="282"/>
        <v>37.662500000000001</v>
      </c>
      <c r="M481" s="125">
        <f t="shared" si="285"/>
        <v>247.45400788436268</v>
      </c>
      <c r="N481" s="125"/>
      <c r="O481" s="125"/>
      <c r="P481" s="125"/>
      <c r="Q481" s="125"/>
      <c r="R481" s="125"/>
      <c r="S481" s="125"/>
      <c r="T481" s="125">
        <f t="shared" si="286"/>
        <v>248.02890932982916</v>
      </c>
      <c r="U481" s="1">
        <v>239.44120199999998</v>
      </c>
      <c r="V481" s="1">
        <v>418.05149899999998</v>
      </c>
      <c r="W481" s="125">
        <f t="shared" si="269"/>
        <v>253.12958701993426</v>
      </c>
      <c r="X481" s="1">
        <v>198.17509189599997</v>
      </c>
      <c r="Y481" s="1">
        <v>234.011844</v>
      </c>
      <c r="Z481" s="125">
        <f t="shared" si="287"/>
        <v>259.52693823915899</v>
      </c>
      <c r="AA481" s="214">
        <v>40.96</v>
      </c>
      <c r="AB481" s="1">
        <f t="shared" si="283"/>
        <v>311.29599999999999</v>
      </c>
      <c r="AC481" s="1">
        <f t="shared" si="284"/>
        <v>298.75600000000003</v>
      </c>
      <c r="AD481" s="125">
        <f t="shared" si="288"/>
        <v>277.79237844940872</v>
      </c>
      <c r="AF481" s="326"/>
    </row>
    <row r="482" spans="1:32">
      <c r="A482" s="43">
        <v>20201014</v>
      </c>
      <c r="B482" s="43">
        <v>202010</v>
      </c>
      <c r="C482" s="4">
        <v>44118</v>
      </c>
      <c r="D482" s="1">
        <v>192.76829499999999</v>
      </c>
      <c r="E482" s="1">
        <v>285</v>
      </c>
      <c r="F482" s="1">
        <v>311.29000000000002</v>
      </c>
      <c r="G482" s="1">
        <v>39.6</v>
      </c>
      <c r="H482" s="110">
        <v>-1.75</v>
      </c>
      <c r="I482" s="110">
        <v>-3.75</v>
      </c>
      <c r="J482" s="125">
        <f t="shared" si="280"/>
        <v>37.85</v>
      </c>
      <c r="K482" s="125">
        <f t="shared" si="281"/>
        <v>-1.8375000000000001</v>
      </c>
      <c r="L482" s="125">
        <f t="shared" si="282"/>
        <v>37.762500000000003</v>
      </c>
      <c r="M482" s="125">
        <f t="shared" si="285"/>
        <v>248.11103810775296</v>
      </c>
      <c r="N482" s="125"/>
      <c r="O482" s="125"/>
      <c r="P482" s="125"/>
      <c r="Q482" s="125"/>
      <c r="R482" s="125"/>
      <c r="S482" s="125"/>
      <c r="T482" s="125">
        <f t="shared" si="286"/>
        <v>248.68593955321944</v>
      </c>
      <c r="U482" s="1">
        <v>239.44120199999998</v>
      </c>
      <c r="V482" s="1">
        <v>418.05149899999998</v>
      </c>
      <c r="W482" s="125">
        <f t="shared" si="269"/>
        <v>253.76690633662284</v>
      </c>
      <c r="X482" s="1">
        <v>198.17509189599997</v>
      </c>
      <c r="Y482" s="1">
        <v>234.011844</v>
      </c>
      <c r="Z482" s="125">
        <f t="shared" si="287"/>
        <v>260.18396846254927</v>
      </c>
      <c r="AA482" s="214">
        <v>41.04</v>
      </c>
      <c r="AB482" s="1">
        <f t="shared" si="283"/>
        <v>311.904</v>
      </c>
      <c r="AC482" s="1">
        <f t="shared" si="284"/>
        <v>311.37199999999996</v>
      </c>
      <c r="AD482" s="125">
        <f t="shared" si="288"/>
        <v>278.52825229960581</v>
      </c>
      <c r="AF482" s="326"/>
    </row>
    <row r="483" spans="1:32">
      <c r="A483" s="43">
        <v>20201013</v>
      </c>
      <c r="B483" s="43">
        <v>202010</v>
      </c>
      <c r="C483" s="4">
        <v>44117</v>
      </c>
      <c r="D483" s="1">
        <v>217.45056</v>
      </c>
      <c r="E483" s="1">
        <v>280</v>
      </c>
      <c r="F483" s="1">
        <v>308.29000000000002</v>
      </c>
      <c r="G483" s="1">
        <v>38.35</v>
      </c>
      <c r="H483" s="110">
        <v>-1.75</v>
      </c>
      <c r="I483" s="110">
        <v>-3.75</v>
      </c>
      <c r="J483" s="125">
        <f t="shared" ref="J483:J529" si="289">+G483+H483</f>
        <v>36.6</v>
      </c>
      <c r="K483" s="125">
        <f t="shared" ref="K483:K529" si="290">+H483*1.05</f>
        <v>-1.8375000000000001</v>
      </c>
      <c r="L483" s="125">
        <f t="shared" ref="L483:L529" si="291">+G483+K483</f>
        <v>36.512500000000003</v>
      </c>
      <c r="M483" s="125">
        <f t="shared" si="285"/>
        <v>239.89816031537453</v>
      </c>
      <c r="N483" s="125"/>
      <c r="O483" s="125"/>
      <c r="P483" s="125"/>
      <c r="Q483" s="125"/>
      <c r="R483" s="125"/>
      <c r="S483" s="125"/>
      <c r="T483" s="125">
        <f t="shared" si="286"/>
        <v>240.47306176084101</v>
      </c>
      <c r="U483" s="1">
        <v>232.43256400000004</v>
      </c>
      <c r="V483" s="1">
        <v>418.05149899999998</v>
      </c>
      <c r="W483" s="125">
        <f t="shared" si="269"/>
        <v>245.80041487801577</v>
      </c>
      <c r="X483" s="1">
        <v>222.26498253599999</v>
      </c>
      <c r="Y483" s="1">
        <v>234.011844</v>
      </c>
      <c r="Z483" s="125">
        <f t="shared" si="287"/>
        <v>251.97109067017084</v>
      </c>
      <c r="AA483" s="214">
        <v>40.200000000000003</v>
      </c>
      <c r="AB483" s="1">
        <f t="shared" si="283"/>
        <v>305.52</v>
      </c>
      <c r="AC483" s="1">
        <f t="shared" si="284"/>
        <v>311.37199999999996</v>
      </c>
      <c r="AD483" s="125">
        <f t="shared" si="288"/>
        <v>269.32982917214196</v>
      </c>
      <c r="AF483" s="326"/>
    </row>
    <row r="484" spans="1:32">
      <c r="A484" s="43">
        <v>20201012</v>
      </c>
      <c r="B484" s="43">
        <v>202010</v>
      </c>
      <c r="C484" s="4">
        <v>44116</v>
      </c>
      <c r="D484" s="1">
        <v>217.45056</v>
      </c>
      <c r="E484" s="1">
        <v>277</v>
      </c>
      <c r="F484" s="1">
        <v>309.29000000000002</v>
      </c>
      <c r="G484" s="1">
        <v>37.4</v>
      </c>
      <c r="H484" s="110">
        <v>-1.75</v>
      </c>
      <c r="I484" s="110">
        <v>-3.75</v>
      </c>
      <c r="J484" s="125">
        <f t="shared" si="289"/>
        <v>35.65</v>
      </c>
      <c r="K484" s="125">
        <f t="shared" si="290"/>
        <v>-1.8375000000000001</v>
      </c>
      <c r="L484" s="125">
        <f t="shared" si="291"/>
        <v>35.5625</v>
      </c>
      <c r="M484" s="125">
        <f t="shared" si="285"/>
        <v>233.65637319316687</v>
      </c>
      <c r="N484" s="125"/>
      <c r="O484" s="125"/>
      <c r="P484" s="125"/>
      <c r="Q484" s="125"/>
      <c r="R484" s="125"/>
      <c r="S484" s="125"/>
      <c r="T484" s="125">
        <f t="shared" si="286"/>
        <v>234.23127463863335</v>
      </c>
      <c r="U484" s="1">
        <v>232.43256400000004</v>
      </c>
      <c r="V484" s="1">
        <v>418.05149899999998</v>
      </c>
      <c r="W484" s="125">
        <f t="shared" si="269"/>
        <v>239.74588136947435</v>
      </c>
      <c r="X484" s="1">
        <v>222.26498253599999</v>
      </c>
      <c r="Y484" s="1">
        <v>234.011844</v>
      </c>
      <c r="Z484" s="125">
        <f t="shared" si="287"/>
        <v>245.72930354796318</v>
      </c>
      <c r="AA484" s="214">
        <v>40.6</v>
      </c>
      <c r="AB484" s="1">
        <f t="shared" si="283"/>
        <v>308.56</v>
      </c>
      <c r="AC484" s="1">
        <f t="shared" si="284"/>
        <v>305.21599999999995</v>
      </c>
      <c r="AD484" s="125">
        <f t="shared" si="288"/>
        <v>262.33902759526939</v>
      </c>
      <c r="AF484" s="326"/>
    </row>
    <row r="485" spans="1:32">
      <c r="A485" s="43">
        <v>20201009</v>
      </c>
      <c r="B485" s="43">
        <v>202010</v>
      </c>
      <c r="C485" s="4">
        <v>44113</v>
      </c>
      <c r="D485" s="1">
        <v>217.45056</v>
      </c>
      <c r="E485" s="1">
        <v>280</v>
      </c>
      <c r="F485" s="1">
        <v>314.29000000000002</v>
      </c>
      <c r="G485" s="1">
        <v>38.15</v>
      </c>
      <c r="H485" s="110">
        <v>-1.75</v>
      </c>
      <c r="I485" s="110">
        <v>-3.75</v>
      </c>
      <c r="J485" s="125">
        <f t="shared" si="289"/>
        <v>36.4</v>
      </c>
      <c r="K485" s="125">
        <f t="shared" si="290"/>
        <v>-1.8375000000000001</v>
      </c>
      <c r="L485" s="125">
        <f t="shared" si="291"/>
        <v>36.3125</v>
      </c>
      <c r="M485" s="125">
        <f t="shared" si="285"/>
        <v>238.58409986859394</v>
      </c>
      <c r="N485" s="125"/>
      <c r="O485" s="125"/>
      <c r="P485" s="125"/>
      <c r="Q485" s="125"/>
      <c r="R485" s="125"/>
      <c r="S485" s="125"/>
      <c r="T485" s="125">
        <f t="shared" si="286"/>
        <v>239.15900131406042</v>
      </c>
      <c r="U485" s="1">
        <v>232.43256400000004</v>
      </c>
      <c r="V485" s="1">
        <v>418.05149899999998</v>
      </c>
      <c r="W485" s="125">
        <f t="shared" si="269"/>
        <v>244.52577624463859</v>
      </c>
      <c r="X485" s="1">
        <v>222.26498253599999</v>
      </c>
      <c r="Y485" s="1">
        <v>234.011844</v>
      </c>
      <c r="Z485" s="125">
        <f t="shared" si="287"/>
        <v>250.65703022339025</v>
      </c>
      <c r="AA485" s="214">
        <v>40.6</v>
      </c>
      <c r="AB485" s="1">
        <f t="shared" si="283"/>
        <v>308.56</v>
      </c>
      <c r="AC485" s="1">
        <f t="shared" si="284"/>
        <v>290.928</v>
      </c>
      <c r="AD485" s="125">
        <f t="shared" si="288"/>
        <v>267.85808147174771</v>
      </c>
      <c r="AF485" s="326"/>
    </row>
    <row r="486" spans="1:32">
      <c r="A486" s="43">
        <v>20201008</v>
      </c>
      <c r="B486" s="43">
        <v>202010</v>
      </c>
      <c r="C486" s="4">
        <v>44112</v>
      </c>
      <c r="D486" s="1">
        <v>217.45056</v>
      </c>
      <c r="E486" s="1">
        <v>273</v>
      </c>
      <c r="F486" s="1">
        <v>313.29000000000002</v>
      </c>
      <c r="G486" s="1">
        <v>37.450000000000003</v>
      </c>
      <c r="H486" s="110">
        <v>-1.75</v>
      </c>
      <c r="I486" s="110">
        <v>-3.75</v>
      </c>
      <c r="J486" s="125">
        <f t="shared" si="289"/>
        <v>35.700000000000003</v>
      </c>
      <c r="K486" s="125">
        <f t="shared" si="290"/>
        <v>-1.8375000000000001</v>
      </c>
      <c r="L486" s="125">
        <f t="shared" si="291"/>
        <v>35.612500000000004</v>
      </c>
      <c r="M486" s="125">
        <f t="shared" si="285"/>
        <v>233.98488830486204</v>
      </c>
      <c r="N486" s="125"/>
      <c r="O486" s="125"/>
      <c r="P486" s="125"/>
      <c r="Q486" s="125"/>
      <c r="R486" s="125"/>
      <c r="S486" s="125"/>
      <c r="T486" s="125">
        <f t="shared" si="286"/>
        <v>234.55978975032852</v>
      </c>
      <c r="U486" s="1">
        <v>232.43256400000004</v>
      </c>
      <c r="V486" s="1">
        <v>418.05149899999998</v>
      </c>
      <c r="W486" s="125">
        <f t="shared" si="269"/>
        <v>240.06454102781865</v>
      </c>
      <c r="X486" s="1">
        <v>222.26498253599999</v>
      </c>
      <c r="Y486" s="1">
        <v>234.011844</v>
      </c>
      <c r="Z486" s="125">
        <f t="shared" si="287"/>
        <v>246.05781865965835</v>
      </c>
      <c r="AA486" s="214">
        <f>+AA485+0.59</f>
        <v>41.190000000000005</v>
      </c>
      <c r="AB486" s="1">
        <f t="shared" si="283"/>
        <v>313.04400000000004</v>
      </c>
      <c r="AC486" s="1">
        <f t="shared" si="284"/>
        <v>283.17599999999999</v>
      </c>
      <c r="AD486" s="125">
        <f t="shared" si="288"/>
        <v>262.70696452036799</v>
      </c>
      <c r="AF486" s="326"/>
    </row>
    <row r="487" spans="1:32">
      <c r="A487" s="43">
        <v>20201007</v>
      </c>
      <c r="B487" s="43">
        <v>202010</v>
      </c>
      <c r="C487" s="4">
        <v>44111</v>
      </c>
      <c r="D487" s="1">
        <v>217.45056</v>
      </c>
      <c r="E487" s="1">
        <v>270</v>
      </c>
      <c r="F487" s="1">
        <v>309.29000000000002</v>
      </c>
      <c r="G487" s="1">
        <v>36</v>
      </c>
      <c r="H487" s="110">
        <v>-1.75</v>
      </c>
      <c r="I487" s="110">
        <v>-3.75</v>
      </c>
      <c r="J487" s="125">
        <f t="shared" si="289"/>
        <v>34.25</v>
      </c>
      <c r="K487" s="125">
        <f t="shared" si="290"/>
        <v>-1.8375000000000001</v>
      </c>
      <c r="L487" s="125">
        <f t="shared" si="291"/>
        <v>34.162500000000001</v>
      </c>
      <c r="M487" s="125">
        <f t="shared" si="285"/>
        <v>224.45795006570302</v>
      </c>
      <c r="N487" s="125"/>
      <c r="O487" s="125"/>
      <c r="P487" s="125"/>
      <c r="Q487" s="125"/>
      <c r="R487" s="125"/>
      <c r="S487" s="125"/>
      <c r="T487" s="125">
        <f t="shared" si="286"/>
        <v>225.0328515111695</v>
      </c>
      <c r="U487" s="1">
        <v>232.43256400000004</v>
      </c>
      <c r="V487" s="1">
        <v>418.05149899999998</v>
      </c>
      <c r="W487" s="125">
        <f t="shared" si="269"/>
        <v>230.8234109358344</v>
      </c>
      <c r="X487" s="1">
        <v>222.26498253599999</v>
      </c>
      <c r="Y487" s="1">
        <v>234.011844</v>
      </c>
      <c r="Z487" s="125">
        <f t="shared" si="287"/>
        <v>236.53088042049933</v>
      </c>
      <c r="AA487" s="214">
        <v>39.950000000000003</v>
      </c>
      <c r="AB487" s="1">
        <f t="shared" si="283"/>
        <v>303.62</v>
      </c>
      <c r="AC487" s="1">
        <f t="shared" si="284"/>
        <v>283.70799999999997</v>
      </c>
      <c r="AD487" s="125">
        <f t="shared" si="288"/>
        <v>252.03679369250986</v>
      </c>
      <c r="AF487" s="326"/>
    </row>
    <row r="488" spans="1:32">
      <c r="A488" s="43">
        <v>20201006</v>
      </c>
      <c r="B488" s="43">
        <v>202010</v>
      </c>
      <c r="C488" s="4">
        <v>44110</v>
      </c>
      <c r="D488" s="1">
        <v>217.45056</v>
      </c>
      <c r="E488" s="1">
        <v>269</v>
      </c>
      <c r="F488" s="1">
        <v>314.29000000000002</v>
      </c>
      <c r="G488" s="1">
        <v>37.4</v>
      </c>
      <c r="H488" s="110">
        <v>-1.75</v>
      </c>
      <c r="I488" s="110">
        <v>-3.75</v>
      </c>
      <c r="J488" s="125">
        <f t="shared" si="289"/>
        <v>35.65</v>
      </c>
      <c r="K488" s="125">
        <f t="shared" si="290"/>
        <v>-1.8375000000000001</v>
      </c>
      <c r="L488" s="125">
        <f t="shared" si="291"/>
        <v>35.5625</v>
      </c>
      <c r="M488" s="125">
        <f t="shared" si="285"/>
        <v>233.65637319316687</v>
      </c>
      <c r="N488" s="125"/>
      <c r="O488" s="125"/>
      <c r="P488" s="125"/>
      <c r="Q488" s="125"/>
      <c r="R488" s="125"/>
      <c r="S488" s="125"/>
      <c r="T488" s="125">
        <f t="shared" si="286"/>
        <v>234.23127463863335</v>
      </c>
      <c r="U488" s="1">
        <v>230.65833700000005</v>
      </c>
      <c r="V488" s="1">
        <v>449.12409100000002</v>
      </c>
      <c r="W488" s="125">
        <f t="shared" si="269"/>
        <v>240.67805912947435</v>
      </c>
      <c r="X488" s="1">
        <v>223.01072474400002</v>
      </c>
      <c r="Y488" s="1">
        <v>234.011844</v>
      </c>
      <c r="Z488" s="125">
        <f t="shared" si="287"/>
        <v>245.72930354796318</v>
      </c>
      <c r="AA488" s="214">
        <v>40.67</v>
      </c>
      <c r="AB488" s="1">
        <f t="shared" si="283"/>
        <v>309.09199999999998</v>
      </c>
      <c r="AC488" s="1">
        <f t="shared" si="284"/>
        <v>283.47999999999996</v>
      </c>
      <c r="AD488" s="125">
        <f t="shared" si="288"/>
        <v>262.33902759526939</v>
      </c>
      <c r="AF488" s="326"/>
    </row>
    <row r="489" spans="1:32">
      <c r="A489" s="43">
        <v>20201005</v>
      </c>
      <c r="B489" s="43">
        <v>202010</v>
      </c>
      <c r="C489" s="4">
        <v>44109</v>
      </c>
      <c r="D489" s="1">
        <v>217.45056</v>
      </c>
      <c r="E489" s="1">
        <v>264</v>
      </c>
      <c r="F489" s="1">
        <v>310.29000000000002</v>
      </c>
      <c r="G489" s="1">
        <v>36.549999999999997</v>
      </c>
      <c r="H489" s="110">
        <v>-1.75</v>
      </c>
      <c r="I489" s="110">
        <v>-3.75</v>
      </c>
      <c r="J489" s="125">
        <f t="shared" si="289"/>
        <v>34.799999999999997</v>
      </c>
      <c r="K489" s="125">
        <f t="shared" si="290"/>
        <v>-1.8375000000000001</v>
      </c>
      <c r="L489" s="125">
        <f t="shared" si="291"/>
        <v>34.712499999999999</v>
      </c>
      <c r="M489" s="125">
        <f t="shared" si="285"/>
        <v>228.07161629434952</v>
      </c>
      <c r="N489" s="125"/>
      <c r="O489" s="125"/>
      <c r="P489" s="125"/>
      <c r="Q489" s="125"/>
      <c r="R489" s="125"/>
      <c r="S489" s="125"/>
      <c r="T489" s="125">
        <f t="shared" si="286"/>
        <v>228.64651773981601</v>
      </c>
      <c r="U489" s="1">
        <v>230.65833700000005</v>
      </c>
      <c r="V489" s="1">
        <v>449.12409100000002</v>
      </c>
      <c r="W489" s="125">
        <f t="shared" si="269"/>
        <v>235.2608449376215</v>
      </c>
      <c r="X489" s="1">
        <v>223.01072474400002</v>
      </c>
      <c r="Y489" s="1">
        <v>234.011844</v>
      </c>
      <c r="Z489" s="125">
        <f t="shared" si="287"/>
        <v>240.14454664914584</v>
      </c>
      <c r="AA489" s="214">
        <v>39.22</v>
      </c>
      <c r="AB489" s="1">
        <f t="shared" si="283"/>
        <v>298.072</v>
      </c>
      <c r="AC489" s="1">
        <f t="shared" si="284"/>
        <v>289.17999999999995</v>
      </c>
      <c r="AD489" s="125">
        <f t="shared" si="288"/>
        <v>256.08409986859397</v>
      </c>
      <c r="AF489" s="326"/>
    </row>
    <row r="490" spans="1:32">
      <c r="A490" s="43">
        <v>20201002</v>
      </c>
      <c r="B490" s="43">
        <v>202010</v>
      </c>
      <c r="C490" s="4">
        <v>44106</v>
      </c>
      <c r="D490" s="1">
        <v>217.45056</v>
      </c>
      <c r="E490" s="1">
        <v>252</v>
      </c>
      <c r="F490" s="1">
        <v>301.29000000000002</v>
      </c>
      <c r="G490" s="1">
        <v>34</v>
      </c>
      <c r="H490" s="110">
        <v>-1.75</v>
      </c>
      <c r="I490" s="110">
        <v>-3.75</v>
      </c>
      <c r="J490" s="125">
        <f t="shared" si="289"/>
        <v>32.25</v>
      </c>
      <c r="K490" s="125">
        <f t="shared" si="290"/>
        <v>-1.8375000000000001</v>
      </c>
      <c r="L490" s="125">
        <f t="shared" si="291"/>
        <v>32.162500000000001</v>
      </c>
      <c r="M490" s="125">
        <f t="shared" si="285"/>
        <v>211.31734559789751</v>
      </c>
      <c r="N490" s="125"/>
      <c r="O490" s="125"/>
      <c r="P490" s="125"/>
      <c r="Q490" s="125"/>
      <c r="R490" s="125"/>
      <c r="S490" s="125"/>
      <c r="T490" s="125">
        <f t="shared" si="286"/>
        <v>211.89224704336399</v>
      </c>
      <c r="U490" s="1">
        <v>230.65833700000005</v>
      </c>
      <c r="V490" s="1">
        <v>449.12409100000002</v>
      </c>
      <c r="W490" s="125">
        <f t="shared" si="269"/>
        <v>219.00920236206306</v>
      </c>
      <c r="X490" s="1">
        <v>223.01072474400002</v>
      </c>
      <c r="Y490" s="1">
        <v>234.011844</v>
      </c>
      <c r="Z490" s="125">
        <f t="shared" si="287"/>
        <v>223.39027595269383</v>
      </c>
      <c r="AA490" s="214">
        <v>37.049999999999997</v>
      </c>
      <c r="AB490" s="1">
        <f t="shared" si="283"/>
        <v>281.58</v>
      </c>
      <c r="AC490" s="1">
        <f t="shared" si="284"/>
        <v>279.37599999999998</v>
      </c>
      <c r="AD490" s="125">
        <f t="shared" si="288"/>
        <v>237.31931668856771</v>
      </c>
      <c r="AF490" s="326"/>
    </row>
    <row r="491" spans="1:32">
      <c r="A491" s="43">
        <v>20201001</v>
      </c>
      <c r="B491" s="43">
        <v>202010</v>
      </c>
      <c r="C491" s="4">
        <v>44105</v>
      </c>
      <c r="D491" s="1">
        <v>217.45056</v>
      </c>
      <c r="E491" s="1">
        <v>264</v>
      </c>
      <c r="F491" s="1">
        <v>304.29000000000002</v>
      </c>
      <c r="G491" s="1">
        <v>35.25</v>
      </c>
      <c r="H491" s="110">
        <v>-1.75</v>
      </c>
      <c r="I491" s="110">
        <v>-3.75</v>
      </c>
      <c r="J491" s="125">
        <f t="shared" si="289"/>
        <v>33.5</v>
      </c>
      <c r="K491" s="125">
        <f t="shared" si="290"/>
        <v>-1.8375000000000001</v>
      </c>
      <c r="L491" s="125">
        <f t="shared" si="291"/>
        <v>33.412500000000001</v>
      </c>
      <c r="M491" s="125">
        <f t="shared" si="285"/>
        <v>219.53022339027595</v>
      </c>
      <c r="N491" s="125"/>
      <c r="O491" s="125"/>
      <c r="P491" s="125"/>
      <c r="Q491" s="125"/>
      <c r="R491" s="125"/>
      <c r="S491" s="125"/>
      <c r="T491" s="125">
        <f t="shared" si="286"/>
        <v>220.10512483574243</v>
      </c>
      <c r="U491" s="1">
        <v>230.65833700000005</v>
      </c>
      <c r="V491" s="1">
        <v>449.12409100000002</v>
      </c>
      <c r="W491" s="125">
        <f t="shared" si="269"/>
        <v>226.97569382067013</v>
      </c>
      <c r="X491" s="1">
        <v>223.01072474400002</v>
      </c>
      <c r="Y491" s="1">
        <v>234.011844</v>
      </c>
      <c r="Z491" s="125">
        <f t="shared" si="287"/>
        <v>231.60315374507226</v>
      </c>
      <c r="AA491" s="216">
        <v>38.72</v>
      </c>
      <c r="AB491" s="1">
        <f t="shared" si="283"/>
        <v>294.27199999999999</v>
      </c>
      <c r="AC491" s="1">
        <f t="shared" si="284"/>
        <v>302.25200000000001</v>
      </c>
      <c r="AD491" s="125">
        <f t="shared" si="288"/>
        <v>246.51773981603154</v>
      </c>
      <c r="AF491" s="328"/>
    </row>
    <row r="492" spans="1:32">
      <c r="A492" s="43">
        <v>20200930</v>
      </c>
      <c r="B492" s="43">
        <v>202009</v>
      </c>
      <c r="C492" s="4">
        <v>44104</v>
      </c>
      <c r="D492" s="1">
        <v>217.45056</v>
      </c>
      <c r="E492" s="1">
        <v>264</v>
      </c>
      <c r="F492" s="1">
        <v>306.29000000000002</v>
      </c>
      <c r="G492" s="1">
        <v>34.4</v>
      </c>
      <c r="H492" s="110">
        <v>-1.75</v>
      </c>
      <c r="I492" s="110">
        <v>-3.75</v>
      </c>
      <c r="J492" s="125">
        <f t="shared" si="289"/>
        <v>32.65</v>
      </c>
      <c r="K492" s="125">
        <f t="shared" si="290"/>
        <v>-1.8375000000000001</v>
      </c>
      <c r="L492" s="125">
        <f t="shared" si="291"/>
        <v>32.5625</v>
      </c>
      <c r="M492" s="125">
        <f t="shared" si="285"/>
        <v>213.9454664914586</v>
      </c>
      <c r="N492" s="125"/>
      <c r="O492" s="125"/>
      <c r="P492" s="125"/>
      <c r="Q492" s="125"/>
      <c r="R492" s="125"/>
      <c r="S492" s="125"/>
      <c r="T492" s="125">
        <f t="shared" si="286"/>
        <v>214.52036793692508</v>
      </c>
      <c r="U492" s="1">
        <v>230.65833700000005</v>
      </c>
      <c r="V492" s="1">
        <v>449.12409100000002</v>
      </c>
      <c r="W492" s="125">
        <f t="shared" si="269"/>
        <v>221.55847962881731</v>
      </c>
      <c r="X492" s="1">
        <v>223.01072474400002</v>
      </c>
      <c r="Y492" s="1">
        <v>234.011844</v>
      </c>
      <c r="Z492" s="125">
        <f t="shared" si="287"/>
        <v>226.01839684625492</v>
      </c>
      <c r="AA492" s="214">
        <v>40.22</v>
      </c>
      <c r="AB492" s="1">
        <f t="shared" si="283"/>
        <v>305.67199999999997</v>
      </c>
      <c r="AC492" s="1">
        <f t="shared" si="284"/>
        <v>302.25200000000001</v>
      </c>
      <c r="AD492" s="125">
        <f t="shared" si="288"/>
        <v>240.26281208935612</v>
      </c>
      <c r="AF492" s="326"/>
    </row>
    <row r="493" spans="1:32">
      <c r="A493" s="43">
        <v>20200929</v>
      </c>
      <c r="B493" s="43">
        <v>202009</v>
      </c>
      <c r="C493" s="4">
        <v>44103</v>
      </c>
      <c r="D493" s="1">
        <v>217.45056</v>
      </c>
      <c r="E493" s="1">
        <v>267</v>
      </c>
      <c r="F493" s="1">
        <v>305.29000000000002</v>
      </c>
      <c r="G493" s="1">
        <v>35.25</v>
      </c>
      <c r="H493" s="110">
        <v>-1.75</v>
      </c>
      <c r="I493" s="110">
        <v>-3.75</v>
      </c>
      <c r="J493" s="125">
        <f t="shared" si="289"/>
        <v>33.5</v>
      </c>
      <c r="K493" s="125">
        <f t="shared" si="290"/>
        <v>-1.8375000000000001</v>
      </c>
      <c r="L493" s="125">
        <f t="shared" si="291"/>
        <v>33.412500000000001</v>
      </c>
      <c r="M493" s="125">
        <f t="shared" si="285"/>
        <v>219.53022339027595</v>
      </c>
      <c r="N493" s="125"/>
      <c r="O493" s="125"/>
      <c r="P493" s="125"/>
      <c r="Q493" s="125"/>
      <c r="R493" s="125"/>
      <c r="S493" s="125"/>
      <c r="T493" s="125">
        <f t="shared" si="286"/>
        <v>220.10512483574243</v>
      </c>
      <c r="U493" s="1">
        <v>228.89293700000002</v>
      </c>
      <c r="V493" s="1">
        <v>449.12409100000002</v>
      </c>
      <c r="W493" s="125">
        <f t="shared" si="269"/>
        <v>226.97569382067013</v>
      </c>
      <c r="X493" s="1">
        <v>223.01072474400002</v>
      </c>
      <c r="Y493" s="1">
        <v>234.011844</v>
      </c>
      <c r="Z493" s="125">
        <f t="shared" si="287"/>
        <v>231.60315374507226</v>
      </c>
      <c r="AA493" s="214">
        <v>39.29</v>
      </c>
      <c r="AB493" s="1">
        <f t="shared" si="283"/>
        <v>298.60399999999998</v>
      </c>
      <c r="AC493" s="1">
        <f t="shared" si="284"/>
        <v>314.41199999999998</v>
      </c>
      <c r="AD493" s="125">
        <f t="shared" si="288"/>
        <v>246.51773981603154</v>
      </c>
      <c r="AF493" s="326"/>
    </row>
    <row r="494" spans="1:32">
      <c r="A494" s="43">
        <v>20200928</v>
      </c>
      <c r="B494" s="43">
        <v>202009</v>
      </c>
      <c r="C494" s="4">
        <v>44102</v>
      </c>
      <c r="D494" s="1">
        <v>217.45056</v>
      </c>
      <c r="E494" s="1">
        <v>271</v>
      </c>
      <c r="F494" s="1">
        <v>307.29000000000002</v>
      </c>
      <c r="G494" s="1">
        <v>36.35</v>
      </c>
      <c r="H494" s="110">
        <v>-1.75</v>
      </c>
      <c r="I494" s="110">
        <v>-3.75</v>
      </c>
      <c r="J494" s="125">
        <f t="shared" si="289"/>
        <v>34.6</v>
      </c>
      <c r="K494" s="125">
        <f t="shared" si="290"/>
        <v>-1.8375000000000001</v>
      </c>
      <c r="L494" s="125">
        <f t="shared" si="291"/>
        <v>34.512500000000003</v>
      </c>
      <c r="M494" s="125">
        <f t="shared" si="285"/>
        <v>226.75755584756899</v>
      </c>
      <c r="N494" s="125"/>
      <c r="O494" s="125"/>
      <c r="P494" s="125"/>
      <c r="Q494" s="125"/>
      <c r="R494" s="125"/>
      <c r="S494" s="125"/>
      <c r="T494" s="125">
        <f t="shared" si="286"/>
        <v>227.33245729303547</v>
      </c>
      <c r="U494" s="1">
        <v>228.89293700000002</v>
      </c>
      <c r="V494" s="1">
        <v>449.12409100000002</v>
      </c>
      <c r="W494" s="125">
        <f t="shared" si="269"/>
        <v>233.9862063042444</v>
      </c>
      <c r="X494" s="1">
        <v>223.01072474400002</v>
      </c>
      <c r="Y494" s="1">
        <v>234.011844</v>
      </c>
      <c r="Z494" s="125">
        <f t="shared" si="287"/>
        <v>238.83048620236531</v>
      </c>
      <c r="AA494" s="214">
        <v>40.6</v>
      </c>
      <c r="AB494" s="1">
        <f t="shared" si="283"/>
        <v>308.56</v>
      </c>
      <c r="AC494" s="1">
        <f t="shared" si="284"/>
        <v>315.47599999999994</v>
      </c>
      <c r="AD494" s="125">
        <f t="shared" si="288"/>
        <v>254.61235216819975</v>
      </c>
      <c r="AF494" s="326"/>
    </row>
    <row r="495" spans="1:32">
      <c r="A495" s="43">
        <v>20200925</v>
      </c>
      <c r="B495" s="43">
        <v>202009</v>
      </c>
      <c r="C495" s="4">
        <v>44099</v>
      </c>
      <c r="D495" s="1">
        <v>217.45056</v>
      </c>
      <c r="E495" s="1">
        <v>268</v>
      </c>
      <c r="F495" s="1">
        <v>306.29000000000002</v>
      </c>
      <c r="G495" s="1">
        <v>36.049999999999997</v>
      </c>
      <c r="H495" s="110">
        <v>-1.75</v>
      </c>
      <c r="I495" s="110">
        <v>-3.75</v>
      </c>
      <c r="J495" s="125">
        <f t="shared" si="289"/>
        <v>34.299999999999997</v>
      </c>
      <c r="K495" s="125">
        <f t="shared" si="290"/>
        <v>-1.8375000000000001</v>
      </c>
      <c r="L495" s="125">
        <f t="shared" si="291"/>
        <v>34.212499999999999</v>
      </c>
      <c r="M495" s="125">
        <f t="shared" si="285"/>
        <v>224.78646517739813</v>
      </c>
      <c r="N495" s="125"/>
      <c r="O495" s="125"/>
      <c r="P495" s="125"/>
      <c r="Q495" s="125"/>
      <c r="R495" s="125"/>
      <c r="S495" s="125"/>
      <c r="T495" s="125">
        <f t="shared" si="286"/>
        <v>225.36136662286464</v>
      </c>
      <c r="U495" s="1">
        <v>228.89293700000002</v>
      </c>
      <c r="V495" s="1">
        <v>449.12409100000002</v>
      </c>
      <c r="W495" s="125">
        <f t="shared" si="269"/>
        <v>232.07424835417868</v>
      </c>
      <c r="X495" s="1">
        <v>223.01072474400002</v>
      </c>
      <c r="Y495" s="1">
        <v>234.011844</v>
      </c>
      <c r="Z495" s="125">
        <f t="shared" si="287"/>
        <v>236.85939553219444</v>
      </c>
      <c r="AA495" s="214">
        <v>40.25</v>
      </c>
      <c r="AB495" s="1">
        <f t="shared" si="283"/>
        <v>305.89999999999998</v>
      </c>
      <c r="AC495" s="1">
        <f t="shared" si="284"/>
        <v>324.97599999999994</v>
      </c>
      <c r="AD495" s="125">
        <f t="shared" si="288"/>
        <v>252.40473061760841</v>
      </c>
      <c r="AF495" s="326"/>
    </row>
    <row r="496" spans="1:32">
      <c r="A496" s="43">
        <v>20200924</v>
      </c>
      <c r="B496" s="43">
        <v>202009</v>
      </c>
      <c r="C496" s="4">
        <v>44098</v>
      </c>
      <c r="D496" s="1">
        <v>217.45056</v>
      </c>
      <c r="E496" s="1">
        <v>267</v>
      </c>
      <c r="F496" s="1">
        <v>305.29000000000002</v>
      </c>
      <c r="G496" s="1">
        <v>35.799999999999997</v>
      </c>
      <c r="H496" s="110">
        <v>-1.75</v>
      </c>
      <c r="I496" s="110">
        <v>-3.75</v>
      </c>
      <c r="J496" s="125">
        <f t="shared" si="289"/>
        <v>34.049999999999997</v>
      </c>
      <c r="K496" s="125">
        <f t="shared" si="290"/>
        <v>-1.8375000000000001</v>
      </c>
      <c r="L496" s="125">
        <f t="shared" si="291"/>
        <v>33.962499999999999</v>
      </c>
      <c r="M496" s="125">
        <f t="shared" si="285"/>
        <v>223.14388961892246</v>
      </c>
      <c r="N496" s="125"/>
      <c r="O496" s="125"/>
      <c r="P496" s="125"/>
      <c r="Q496" s="125"/>
      <c r="R496" s="125"/>
      <c r="S496" s="125"/>
      <c r="T496" s="125">
        <f t="shared" si="286"/>
        <v>223.71879106438894</v>
      </c>
      <c r="U496" s="1">
        <v>228.89293700000002</v>
      </c>
      <c r="V496" s="1">
        <v>449.12409100000002</v>
      </c>
      <c r="W496" s="125">
        <f t="shared" si="269"/>
        <v>230.48095006245725</v>
      </c>
      <c r="X496" s="1">
        <v>223.01072474400002</v>
      </c>
      <c r="Y496" s="1">
        <v>234.011844</v>
      </c>
      <c r="Z496" s="125">
        <f t="shared" si="287"/>
        <v>235.21681997371877</v>
      </c>
      <c r="AA496" s="214">
        <v>40.31</v>
      </c>
      <c r="AB496" s="1">
        <f t="shared" ref="AB496:AB559" si="292">AA496*$AB$91</f>
        <v>306.35599999999999</v>
      </c>
      <c r="AC496" s="1">
        <f t="shared" ref="AC496:AC559" si="293">AB514</f>
        <v>323.83599999999996</v>
      </c>
      <c r="AD496" s="125">
        <f t="shared" si="288"/>
        <v>250.56504599211564</v>
      </c>
      <c r="AF496" s="326"/>
    </row>
    <row r="497" spans="1:32">
      <c r="A497" s="43">
        <v>20200923</v>
      </c>
      <c r="B497" s="43">
        <v>202009</v>
      </c>
      <c r="C497" s="4">
        <v>44097</v>
      </c>
      <c r="D497" s="1">
        <v>217.45056</v>
      </c>
      <c r="E497" s="1">
        <v>266</v>
      </c>
      <c r="F497" s="1">
        <v>304.29000000000002</v>
      </c>
      <c r="G497" s="1">
        <v>35.549999999999997</v>
      </c>
      <c r="H497" s="110">
        <v>-1.75</v>
      </c>
      <c r="I497" s="110">
        <v>-3.75</v>
      </c>
      <c r="J497" s="125">
        <f t="shared" si="289"/>
        <v>33.799999999999997</v>
      </c>
      <c r="K497" s="125">
        <f t="shared" si="290"/>
        <v>-1.8375000000000001</v>
      </c>
      <c r="L497" s="125">
        <f t="shared" si="291"/>
        <v>33.712499999999999</v>
      </c>
      <c r="M497" s="125">
        <f t="shared" si="285"/>
        <v>221.50131406044676</v>
      </c>
      <c r="N497" s="125"/>
      <c r="O497" s="125"/>
      <c r="P497" s="125"/>
      <c r="Q497" s="125"/>
      <c r="R497" s="125"/>
      <c r="S497" s="125"/>
      <c r="T497" s="125">
        <f t="shared" si="286"/>
        <v>222.07621550591324</v>
      </c>
      <c r="U497" s="1">
        <v>228.89293700000002</v>
      </c>
      <c r="V497" s="1">
        <v>449.12409100000002</v>
      </c>
      <c r="W497" s="125">
        <f t="shared" si="269"/>
        <v>228.88765177073583</v>
      </c>
      <c r="X497" s="1">
        <v>223.01072474400002</v>
      </c>
      <c r="Y497" s="1">
        <v>234.011844</v>
      </c>
      <c r="Z497" s="125">
        <f t="shared" si="287"/>
        <v>233.57424441524307</v>
      </c>
      <c r="AA497" s="214">
        <f>+AA496-0.38</f>
        <v>39.93</v>
      </c>
      <c r="AB497" s="1">
        <f t="shared" si="292"/>
        <v>303.46799999999996</v>
      </c>
      <c r="AC497" s="1">
        <f t="shared" si="293"/>
        <v>326.572</v>
      </c>
      <c r="AD497" s="125">
        <f t="shared" si="288"/>
        <v>248.72536136662285</v>
      </c>
      <c r="AF497" s="326"/>
    </row>
    <row r="498" spans="1:32">
      <c r="A498" s="43">
        <v>20200922</v>
      </c>
      <c r="B498" s="43">
        <v>202009</v>
      </c>
      <c r="C498" s="4">
        <v>44096</v>
      </c>
      <c r="D498" s="1">
        <v>217.45056</v>
      </c>
      <c r="E498" s="1">
        <v>267</v>
      </c>
      <c r="F498" s="1">
        <v>303.29000000000002</v>
      </c>
      <c r="G498" s="1">
        <v>34.450000000000003</v>
      </c>
      <c r="H498" s="110">
        <v>-1.75</v>
      </c>
      <c r="I498" s="110">
        <v>-3.75</v>
      </c>
      <c r="J498" s="125">
        <f t="shared" si="289"/>
        <v>32.700000000000003</v>
      </c>
      <c r="K498" s="125">
        <f t="shared" si="290"/>
        <v>-1.8375000000000001</v>
      </c>
      <c r="L498" s="125">
        <f t="shared" si="291"/>
        <v>32.612500000000004</v>
      </c>
      <c r="M498" s="125">
        <f t="shared" si="285"/>
        <v>214.27398160315377</v>
      </c>
      <c r="N498" s="125"/>
      <c r="O498" s="125"/>
      <c r="P498" s="125"/>
      <c r="Q498" s="125"/>
      <c r="R498" s="125"/>
      <c r="S498" s="125"/>
      <c r="T498" s="125">
        <f t="shared" si="286"/>
        <v>214.84888304862025</v>
      </c>
      <c r="U498" s="1">
        <v>229.47551900000002</v>
      </c>
      <c r="V498" s="1">
        <v>449.12409100000002</v>
      </c>
      <c r="W498" s="125">
        <f t="shared" si="269"/>
        <v>221.87713928716164</v>
      </c>
      <c r="X498" s="1">
        <v>223.01072474400002</v>
      </c>
      <c r="Y498" s="1">
        <v>234.011844</v>
      </c>
      <c r="Z498" s="125">
        <f t="shared" si="287"/>
        <v>226.34691195795008</v>
      </c>
      <c r="AA498" s="214">
        <v>39.6</v>
      </c>
      <c r="AB498" s="1">
        <f t="shared" si="292"/>
        <v>300.95999999999998</v>
      </c>
      <c r="AC498" s="1">
        <f t="shared" si="293"/>
        <v>327.10399999999998</v>
      </c>
      <c r="AD498" s="125">
        <f t="shared" si="288"/>
        <v>240.63074901445469</v>
      </c>
      <c r="AF498" s="326"/>
    </row>
    <row r="499" spans="1:32">
      <c r="A499" s="43">
        <v>20200921</v>
      </c>
      <c r="B499" s="43">
        <v>202009</v>
      </c>
      <c r="C499" s="4">
        <v>44095</v>
      </c>
      <c r="D499" s="1">
        <v>217.45056</v>
      </c>
      <c r="E499" s="1">
        <v>270</v>
      </c>
      <c r="F499" s="1">
        <v>304.29000000000002</v>
      </c>
      <c r="G499" s="1">
        <v>33.549999999999997</v>
      </c>
      <c r="H499" s="110">
        <v>-1.75</v>
      </c>
      <c r="I499" s="110">
        <v>-3.75</v>
      </c>
      <c r="J499" s="125">
        <f t="shared" si="289"/>
        <v>31.799999999999997</v>
      </c>
      <c r="K499" s="125">
        <f t="shared" si="290"/>
        <v>-1.8375000000000001</v>
      </c>
      <c r="L499" s="125">
        <f t="shared" si="291"/>
        <v>31.712499999999999</v>
      </c>
      <c r="M499" s="125">
        <f t="shared" si="285"/>
        <v>208.36070959264126</v>
      </c>
      <c r="N499" s="125"/>
      <c r="O499" s="125"/>
      <c r="P499" s="125"/>
      <c r="Q499" s="125"/>
      <c r="R499" s="125"/>
      <c r="S499" s="125"/>
      <c r="T499" s="125">
        <f t="shared" si="286"/>
        <v>208.93561103810774</v>
      </c>
      <c r="U499" s="1">
        <v>229.47551900000002</v>
      </c>
      <c r="V499" s="1">
        <v>449.12409100000002</v>
      </c>
      <c r="W499" s="125">
        <f t="shared" si="269"/>
        <v>216.14126543696449</v>
      </c>
      <c r="X499" s="1">
        <v>223.01072474400002</v>
      </c>
      <c r="Y499" s="1">
        <v>234.011844</v>
      </c>
      <c r="Z499" s="125">
        <f t="shared" si="287"/>
        <v>220.43363994743754</v>
      </c>
      <c r="AA499" s="214">
        <v>39.31</v>
      </c>
      <c r="AB499" s="1">
        <f t="shared" si="292"/>
        <v>298.75600000000003</v>
      </c>
      <c r="AC499" s="1">
        <f t="shared" si="293"/>
        <v>329.76400000000001</v>
      </c>
      <c r="AD499" s="125">
        <f t="shared" si="288"/>
        <v>234.0078843626807</v>
      </c>
      <c r="AF499" s="326"/>
    </row>
    <row r="500" spans="1:32">
      <c r="A500" s="43">
        <v>20200918</v>
      </c>
      <c r="B500" s="43">
        <v>202009</v>
      </c>
      <c r="C500" s="4">
        <v>44092</v>
      </c>
      <c r="D500" s="1">
        <v>217.45056</v>
      </c>
      <c r="E500" s="1">
        <v>273</v>
      </c>
      <c r="F500" s="1">
        <v>307.29000000000002</v>
      </c>
      <c r="G500" s="1">
        <v>37.15</v>
      </c>
      <c r="H500" s="110">
        <v>-1.75</v>
      </c>
      <c r="I500" s="110">
        <v>-3.75</v>
      </c>
      <c r="J500" s="125">
        <f t="shared" si="289"/>
        <v>35.4</v>
      </c>
      <c r="K500" s="125">
        <f t="shared" si="290"/>
        <v>-1.8375000000000001</v>
      </c>
      <c r="L500" s="125">
        <f t="shared" si="291"/>
        <v>35.3125</v>
      </c>
      <c r="M500" s="125">
        <f t="shared" si="285"/>
        <v>232.01379763469117</v>
      </c>
      <c r="N500" s="125"/>
      <c r="O500" s="125"/>
      <c r="P500" s="125"/>
      <c r="Q500" s="125"/>
      <c r="R500" s="125"/>
      <c r="S500" s="125"/>
      <c r="T500" s="125">
        <f t="shared" si="286"/>
        <v>232.58869908015768</v>
      </c>
      <c r="U500" s="1">
        <v>229.47551900000002</v>
      </c>
      <c r="V500" s="1">
        <v>449.12409100000002</v>
      </c>
      <c r="W500" s="125">
        <f t="shared" si="269"/>
        <v>239.08476083775292</v>
      </c>
      <c r="X500" s="1">
        <v>223.01072474400002</v>
      </c>
      <c r="Y500" s="1">
        <v>234.011844</v>
      </c>
      <c r="Z500" s="125">
        <f t="shared" si="287"/>
        <v>244.08672798948749</v>
      </c>
      <c r="AA500" s="214">
        <v>40.97</v>
      </c>
      <c r="AB500" s="1">
        <f t="shared" si="292"/>
        <v>311.37199999999996</v>
      </c>
      <c r="AC500" s="1">
        <f t="shared" si="293"/>
        <v>329.46</v>
      </c>
      <c r="AD500" s="125">
        <f t="shared" si="288"/>
        <v>260.49934296977665</v>
      </c>
      <c r="AF500" s="326"/>
    </row>
    <row r="501" spans="1:32">
      <c r="A501" s="43">
        <v>20200917</v>
      </c>
      <c r="B501" s="43">
        <v>202009</v>
      </c>
      <c r="C501" s="4">
        <v>44091</v>
      </c>
      <c r="D501" s="1">
        <v>217.45056</v>
      </c>
      <c r="E501" s="1">
        <v>274</v>
      </c>
      <c r="F501" s="1">
        <v>306.29000000000002</v>
      </c>
      <c r="G501" s="1">
        <v>37.53</v>
      </c>
      <c r="H501" s="110">
        <v>-1.75</v>
      </c>
      <c r="I501" s="110">
        <v>-3.75</v>
      </c>
      <c r="J501" s="125">
        <f t="shared" si="289"/>
        <v>35.78</v>
      </c>
      <c r="K501" s="125">
        <f t="shared" si="290"/>
        <v>-1.8375000000000001</v>
      </c>
      <c r="L501" s="125">
        <f t="shared" si="291"/>
        <v>35.692500000000003</v>
      </c>
      <c r="M501" s="125">
        <f t="shared" si="285"/>
        <v>234.51051248357425</v>
      </c>
      <c r="N501" s="125"/>
      <c r="O501" s="125"/>
      <c r="P501" s="125"/>
      <c r="Q501" s="125"/>
      <c r="R501" s="125"/>
      <c r="S501" s="125"/>
      <c r="T501" s="125">
        <f t="shared" si="286"/>
        <v>235.08541392904073</v>
      </c>
      <c r="U501" s="1">
        <v>229.47551900000002</v>
      </c>
      <c r="V501" s="1">
        <v>449.12409100000002</v>
      </c>
      <c r="W501" s="125">
        <f t="shared" si="269"/>
        <v>241.50657424116949</v>
      </c>
      <c r="X501" s="1">
        <v>223.01072474400002</v>
      </c>
      <c r="Y501" s="1">
        <v>234.011844</v>
      </c>
      <c r="Z501" s="125">
        <f t="shared" si="287"/>
        <v>246.58344283837056</v>
      </c>
      <c r="AA501" s="214">
        <v>40.97</v>
      </c>
      <c r="AB501" s="1">
        <f t="shared" si="292"/>
        <v>311.37199999999996</v>
      </c>
      <c r="AC501" s="1">
        <f t="shared" si="293"/>
        <v>323.91199999999998</v>
      </c>
      <c r="AD501" s="125">
        <f t="shared" si="288"/>
        <v>263.29566360052564</v>
      </c>
      <c r="AF501" s="326"/>
    </row>
    <row r="502" spans="1:32">
      <c r="A502" s="43">
        <v>20200916</v>
      </c>
      <c r="B502" s="43">
        <v>202009</v>
      </c>
      <c r="C502" s="4">
        <v>44090</v>
      </c>
      <c r="D502" s="1">
        <v>217.45056</v>
      </c>
      <c r="E502" s="1">
        <v>266</v>
      </c>
      <c r="F502" s="1">
        <v>304.29000000000002</v>
      </c>
      <c r="G502" s="1">
        <v>37.03</v>
      </c>
      <c r="H502" s="110">
        <v>-1.75</v>
      </c>
      <c r="I502" s="110">
        <v>-3.75</v>
      </c>
      <c r="J502" s="125">
        <f t="shared" si="289"/>
        <v>35.28</v>
      </c>
      <c r="K502" s="125">
        <f t="shared" si="290"/>
        <v>-1.8375000000000001</v>
      </c>
      <c r="L502" s="125">
        <f t="shared" si="291"/>
        <v>35.192500000000003</v>
      </c>
      <c r="M502" s="125">
        <f t="shared" si="285"/>
        <v>231.22536136662288</v>
      </c>
      <c r="N502" s="125"/>
      <c r="O502" s="125"/>
      <c r="P502" s="125"/>
      <c r="Q502" s="125"/>
      <c r="R502" s="125"/>
      <c r="S502" s="125"/>
      <c r="T502" s="125">
        <f t="shared" si="286"/>
        <v>231.80026281208936</v>
      </c>
      <c r="U502" s="1">
        <v>229.47551900000002</v>
      </c>
      <c r="V502" s="1">
        <v>449.12409100000002</v>
      </c>
      <c r="W502" s="125">
        <f t="shared" si="269"/>
        <v>238.31997765772667</v>
      </c>
      <c r="X502" s="1">
        <v>223.01072474400002</v>
      </c>
      <c r="Y502" s="1">
        <v>234.011844</v>
      </c>
      <c r="Z502" s="125">
        <f t="shared" si="287"/>
        <v>243.29829172141919</v>
      </c>
      <c r="AA502" s="214">
        <v>40.159999999999997</v>
      </c>
      <c r="AB502" s="1">
        <f t="shared" si="292"/>
        <v>305.21599999999995</v>
      </c>
      <c r="AC502" s="1">
        <f t="shared" si="293"/>
        <v>321.78399999999993</v>
      </c>
      <c r="AD502" s="125">
        <f t="shared" si="288"/>
        <v>259.61629434954011</v>
      </c>
      <c r="AF502" s="326"/>
    </row>
    <row r="503" spans="1:32">
      <c r="A503" s="43">
        <v>20200915</v>
      </c>
      <c r="B503" s="43">
        <v>202009</v>
      </c>
      <c r="C503" s="4">
        <v>44089</v>
      </c>
      <c r="D503" s="1">
        <v>196.27549300000001</v>
      </c>
      <c r="E503" s="1">
        <v>262</v>
      </c>
      <c r="F503" s="1">
        <v>293.29000000000002</v>
      </c>
      <c r="G503" s="1">
        <v>36.1</v>
      </c>
      <c r="H503" s="110">
        <v>-1.75</v>
      </c>
      <c r="I503" s="110">
        <v>-3.75</v>
      </c>
      <c r="J503" s="125">
        <f t="shared" si="289"/>
        <v>34.35</v>
      </c>
      <c r="K503" s="125">
        <f t="shared" si="290"/>
        <v>-1.8375000000000001</v>
      </c>
      <c r="L503" s="125">
        <f t="shared" si="291"/>
        <v>34.262500000000003</v>
      </c>
      <c r="M503" s="125">
        <f t="shared" si="285"/>
        <v>225.1149802890933</v>
      </c>
      <c r="N503" s="125"/>
      <c r="O503" s="125"/>
      <c r="P503" s="125"/>
      <c r="Q503" s="125"/>
      <c r="R503" s="125"/>
      <c r="S503" s="125"/>
      <c r="T503" s="125">
        <f t="shared" si="286"/>
        <v>225.68988173455978</v>
      </c>
      <c r="U503" s="1">
        <v>223.25248400000001</v>
      </c>
      <c r="V503" s="1">
        <v>449.12409100000002</v>
      </c>
      <c r="W503" s="125">
        <f t="shared" si="269"/>
        <v>232.39290801252298</v>
      </c>
      <c r="X503" s="1">
        <v>202.34385935200001</v>
      </c>
      <c r="Y503" s="1">
        <v>234.011844</v>
      </c>
      <c r="Z503" s="125">
        <f t="shared" si="287"/>
        <v>237.18791064388961</v>
      </c>
      <c r="AA503" s="214">
        <v>38.28</v>
      </c>
      <c r="AB503" s="1">
        <f t="shared" si="292"/>
        <v>290.928</v>
      </c>
      <c r="AC503" s="1">
        <f t="shared" si="293"/>
        <v>322.23999999999995</v>
      </c>
      <c r="AD503" s="125">
        <f t="shared" si="288"/>
        <v>252.77266754270698</v>
      </c>
      <c r="AF503" s="326"/>
    </row>
    <row r="504" spans="1:32">
      <c r="A504" s="43">
        <v>20200914</v>
      </c>
      <c r="B504" s="43">
        <v>202009</v>
      </c>
      <c r="C504" s="4">
        <v>44088</v>
      </c>
      <c r="D504" s="1">
        <v>196.27549300000001</v>
      </c>
      <c r="E504" s="1">
        <v>265</v>
      </c>
      <c r="F504" s="1">
        <v>292.29000000000002</v>
      </c>
      <c r="G504" s="1">
        <v>34.85</v>
      </c>
      <c r="H504" s="110">
        <v>-1.75</v>
      </c>
      <c r="I504" s="110">
        <v>-3.75</v>
      </c>
      <c r="J504" s="125">
        <f t="shared" si="289"/>
        <v>33.1</v>
      </c>
      <c r="K504" s="125">
        <f t="shared" si="290"/>
        <v>-1.8375000000000001</v>
      </c>
      <c r="L504" s="125">
        <f t="shared" si="291"/>
        <v>33.012500000000003</v>
      </c>
      <c r="M504" s="125">
        <f t="shared" si="285"/>
        <v>216.90210249671486</v>
      </c>
      <c r="N504" s="125"/>
      <c r="O504" s="125"/>
      <c r="P504" s="125"/>
      <c r="Q504" s="125"/>
      <c r="R504" s="125"/>
      <c r="S504" s="125"/>
      <c r="T504" s="125">
        <f t="shared" si="286"/>
        <v>217.47700394218134</v>
      </c>
      <c r="U504" s="1">
        <v>223.25248400000001</v>
      </c>
      <c r="V504" s="1">
        <v>449.12409100000002</v>
      </c>
      <c r="W504" s="125">
        <f t="shared" si="269"/>
        <v>224.42641655391589</v>
      </c>
      <c r="X504" s="1">
        <v>202.34385935200001</v>
      </c>
      <c r="Y504" s="1">
        <v>234.011844</v>
      </c>
      <c r="Z504" s="125">
        <f t="shared" si="287"/>
        <v>228.97503285151117</v>
      </c>
      <c r="AA504" s="214">
        <v>37.26</v>
      </c>
      <c r="AB504" s="1">
        <f t="shared" si="292"/>
        <v>283.17599999999999</v>
      </c>
      <c r="AC504" s="1">
        <f t="shared" si="293"/>
        <v>326.26799999999997</v>
      </c>
      <c r="AD504" s="125">
        <f t="shared" si="288"/>
        <v>243.57424441524313</v>
      </c>
      <c r="AF504" s="326"/>
    </row>
    <row r="505" spans="1:32">
      <c r="A505" s="43">
        <v>20200911</v>
      </c>
      <c r="B505" s="43">
        <v>202009</v>
      </c>
      <c r="C505" s="4">
        <v>44085</v>
      </c>
      <c r="D505" s="1">
        <v>196.27549300000001</v>
      </c>
      <c r="E505" s="1">
        <v>262</v>
      </c>
      <c r="F505" s="1">
        <v>290.29000000000002</v>
      </c>
      <c r="G505" s="1">
        <v>34.5</v>
      </c>
      <c r="H505" s="110">
        <v>-1.75</v>
      </c>
      <c r="I505" s="110">
        <v>-3.75</v>
      </c>
      <c r="J505" s="125">
        <f t="shared" si="289"/>
        <v>32.75</v>
      </c>
      <c r="K505" s="125">
        <f t="shared" si="290"/>
        <v>-1.8375000000000001</v>
      </c>
      <c r="L505" s="125">
        <f t="shared" si="291"/>
        <v>32.662500000000001</v>
      </c>
      <c r="M505" s="125">
        <f t="shared" si="285"/>
        <v>214.60249671484888</v>
      </c>
      <c r="N505" s="125"/>
      <c r="O505" s="125"/>
      <c r="P505" s="125"/>
      <c r="Q505" s="125"/>
      <c r="R505" s="125"/>
      <c r="S505" s="125"/>
      <c r="T505" s="125">
        <f t="shared" si="286"/>
        <v>215.17739816031536</v>
      </c>
      <c r="U505" s="1">
        <v>223.25248400000001</v>
      </c>
      <c r="V505" s="1">
        <v>449.12409100000002</v>
      </c>
      <c r="W505" s="125">
        <f t="shared" si="269"/>
        <v>222.19579894550589</v>
      </c>
      <c r="X505" s="1">
        <v>202.34385935200001</v>
      </c>
      <c r="Y505" s="1">
        <v>234.011844</v>
      </c>
      <c r="Z505" s="125">
        <f t="shared" si="287"/>
        <v>226.6754270696452</v>
      </c>
      <c r="AA505" s="214">
        <v>37.33</v>
      </c>
      <c r="AB505" s="1">
        <f t="shared" si="292"/>
        <v>283.70799999999997</v>
      </c>
      <c r="AC505" s="1">
        <f t="shared" si="293"/>
        <v>326.23759999999999</v>
      </c>
      <c r="AD505" s="125">
        <f t="shared" si="288"/>
        <v>240.99868593955324</v>
      </c>
      <c r="AF505" s="326"/>
    </row>
    <row r="506" spans="1:32">
      <c r="A506" s="43">
        <v>20200910</v>
      </c>
      <c r="B506" s="43">
        <v>202009</v>
      </c>
      <c r="C506" s="4">
        <v>44084</v>
      </c>
      <c r="D506" s="1">
        <v>196.27549300000001</v>
      </c>
      <c r="E506" s="1">
        <v>263</v>
      </c>
      <c r="F506" s="1">
        <v>291.29000000000002</v>
      </c>
      <c r="G506" s="1">
        <v>34.700000000000003</v>
      </c>
      <c r="H506" s="110">
        <v>-1.75</v>
      </c>
      <c r="I506" s="110">
        <v>-3.75</v>
      </c>
      <c r="J506" s="125">
        <f t="shared" si="289"/>
        <v>32.950000000000003</v>
      </c>
      <c r="K506" s="125">
        <f t="shared" si="290"/>
        <v>-1.8375000000000001</v>
      </c>
      <c r="L506" s="125">
        <f t="shared" si="291"/>
        <v>32.862500000000004</v>
      </c>
      <c r="M506" s="125">
        <f t="shared" si="285"/>
        <v>215.91655716162944</v>
      </c>
      <c r="N506" s="125"/>
      <c r="O506" s="125"/>
      <c r="P506" s="125"/>
      <c r="Q506" s="125"/>
      <c r="R506" s="125"/>
      <c r="S506" s="125"/>
      <c r="T506" s="125">
        <f t="shared" si="286"/>
        <v>216.49145860709592</v>
      </c>
      <c r="U506" s="1">
        <v>223.25248400000001</v>
      </c>
      <c r="V506" s="1">
        <v>449.12409100000002</v>
      </c>
      <c r="W506" s="125">
        <f t="shared" si="269"/>
        <v>223.47043757888304</v>
      </c>
      <c r="X506" s="1">
        <v>202.34385935200001</v>
      </c>
      <c r="Y506" s="1">
        <v>234.011844</v>
      </c>
      <c r="Z506" s="125">
        <f t="shared" si="287"/>
        <v>227.98948751642575</v>
      </c>
      <c r="AA506" s="214">
        <v>37.299999999999997</v>
      </c>
      <c r="AB506" s="1">
        <f t="shared" si="292"/>
        <v>283.47999999999996</v>
      </c>
      <c r="AC506" s="1">
        <f t="shared" si="293"/>
        <v>323</v>
      </c>
      <c r="AD506" s="125">
        <f t="shared" si="288"/>
        <v>242.47043363994746</v>
      </c>
      <c r="AF506" s="326"/>
    </row>
    <row r="507" spans="1:32">
      <c r="A507" s="43">
        <v>20200909</v>
      </c>
      <c r="B507" s="43">
        <v>202009</v>
      </c>
      <c r="C507" s="4">
        <v>44083</v>
      </c>
      <c r="D507" s="1">
        <v>196.27549300000001</v>
      </c>
      <c r="E507" s="1">
        <v>264</v>
      </c>
      <c r="F507" s="1">
        <v>292.29000000000002</v>
      </c>
      <c r="G507" s="1">
        <v>34.450000000000003</v>
      </c>
      <c r="H507" s="110">
        <v>-1.75</v>
      </c>
      <c r="I507" s="110">
        <v>-3.75</v>
      </c>
      <c r="J507" s="125">
        <f t="shared" si="289"/>
        <v>32.700000000000003</v>
      </c>
      <c r="K507" s="125">
        <f t="shared" si="290"/>
        <v>-1.8375000000000001</v>
      </c>
      <c r="L507" s="125">
        <f t="shared" si="291"/>
        <v>32.612500000000004</v>
      </c>
      <c r="M507" s="125">
        <f t="shared" si="285"/>
        <v>214.27398160315377</v>
      </c>
      <c r="N507" s="125"/>
      <c r="O507" s="125"/>
      <c r="P507" s="125"/>
      <c r="Q507" s="125"/>
      <c r="R507" s="125"/>
      <c r="S507" s="125"/>
      <c r="T507" s="125">
        <f t="shared" si="286"/>
        <v>214.84888304862025</v>
      </c>
      <c r="U507" s="1">
        <v>223.25248400000001</v>
      </c>
      <c r="V507" s="1">
        <v>449.12409100000002</v>
      </c>
      <c r="W507" s="125">
        <f t="shared" si="269"/>
        <v>221.87713928716164</v>
      </c>
      <c r="X507" s="1">
        <v>202.34385935200001</v>
      </c>
      <c r="Y507" s="1">
        <v>231.31698</v>
      </c>
      <c r="Z507" s="125">
        <f t="shared" si="287"/>
        <v>226.34691195795008</v>
      </c>
      <c r="AA507" s="216">
        <v>38.049999999999997</v>
      </c>
      <c r="AB507" s="1">
        <f t="shared" si="292"/>
        <v>289.17999999999995</v>
      </c>
      <c r="AC507" s="1">
        <f t="shared" si="293"/>
        <v>319.27599999999995</v>
      </c>
      <c r="AD507" s="125">
        <f t="shared" si="288"/>
        <v>240.63074901445469</v>
      </c>
      <c r="AF507" s="328"/>
    </row>
    <row r="508" spans="1:32">
      <c r="A508" s="43">
        <v>20200908</v>
      </c>
      <c r="B508" s="43">
        <v>202009</v>
      </c>
      <c r="C508" s="4">
        <v>44082</v>
      </c>
      <c r="D508" s="1">
        <v>196.27549300000001</v>
      </c>
      <c r="E508" s="1">
        <v>263</v>
      </c>
      <c r="F508" s="1">
        <v>290.29000000000002</v>
      </c>
      <c r="G508" s="1">
        <v>33.36</v>
      </c>
      <c r="H508" s="110">
        <v>-1.75</v>
      </c>
      <c r="I508" s="110">
        <v>-3.75</v>
      </c>
      <c r="J508" s="125">
        <f t="shared" si="289"/>
        <v>31.61</v>
      </c>
      <c r="K508" s="125">
        <f t="shared" si="290"/>
        <v>-1.8375000000000001</v>
      </c>
      <c r="L508" s="125">
        <f t="shared" si="291"/>
        <v>31.522500000000001</v>
      </c>
      <c r="M508" s="125">
        <f t="shared" si="285"/>
        <v>207.11235216819972</v>
      </c>
      <c r="N508" s="125"/>
      <c r="O508" s="125"/>
      <c r="P508" s="125"/>
      <c r="Q508" s="125"/>
      <c r="R508" s="125"/>
      <c r="S508" s="125"/>
      <c r="T508" s="125">
        <f t="shared" si="286"/>
        <v>207.68725361366623</v>
      </c>
      <c r="U508" s="1">
        <v>250.93395599999999</v>
      </c>
      <c r="V508" s="1">
        <v>448.33968700000003</v>
      </c>
      <c r="W508" s="125">
        <f t="shared" si="269"/>
        <v>214.90682661525622</v>
      </c>
      <c r="X508" s="1">
        <v>202.32503365599999</v>
      </c>
      <c r="Y508" s="1">
        <v>231.31698</v>
      </c>
      <c r="Z508" s="125">
        <f t="shared" si="287"/>
        <v>219.18528252299603</v>
      </c>
      <c r="AA508" s="214">
        <v>36.76</v>
      </c>
      <c r="AB508" s="1">
        <f t="shared" si="292"/>
        <v>279.37599999999998</v>
      </c>
      <c r="AC508" s="1">
        <f t="shared" si="293"/>
        <v>321.024</v>
      </c>
      <c r="AD508" s="125">
        <f t="shared" si="288"/>
        <v>232.6097240473062</v>
      </c>
      <c r="AF508" s="326"/>
    </row>
    <row r="509" spans="1:32">
      <c r="A509" s="43">
        <v>20200907</v>
      </c>
      <c r="B509" s="43">
        <v>202009</v>
      </c>
      <c r="C509" s="4">
        <v>44081</v>
      </c>
      <c r="D509" s="1">
        <v>196.27549300000001</v>
      </c>
      <c r="E509" s="1">
        <v>280</v>
      </c>
      <c r="F509" s="1">
        <v>323.29000000000002</v>
      </c>
      <c r="G509" s="1">
        <v>35.799999999999997</v>
      </c>
      <c r="H509" s="110">
        <v>-1.75</v>
      </c>
      <c r="I509" s="110">
        <v>-3.75</v>
      </c>
      <c r="J509" s="125">
        <f t="shared" si="289"/>
        <v>34.049999999999997</v>
      </c>
      <c r="K509" s="125">
        <f t="shared" si="290"/>
        <v>-1.8375000000000001</v>
      </c>
      <c r="L509" s="125">
        <f t="shared" si="291"/>
        <v>33.962499999999999</v>
      </c>
      <c r="M509" s="125">
        <f t="shared" ref="M509:M572" si="294">+L509*$F$2</f>
        <v>223.14388961892246</v>
      </c>
      <c r="N509" s="125"/>
      <c r="O509" s="125"/>
      <c r="P509" s="125"/>
      <c r="Q509" s="125"/>
      <c r="R509" s="125"/>
      <c r="S509" s="125"/>
      <c r="T509" s="125">
        <f t="shared" ref="T509:T572" si="295">+J509*$F$2</f>
        <v>223.71879106438894</v>
      </c>
      <c r="U509" s="1">
        <v>250.93395599999999</v>
      </c>
      <c r="V509" s="1">
        <v>448.33968700000003</v>
      </c>
      <c r="W509" s="125">
        <f t="shared" si="269"/>
        <v>230.45741794245725</v>
      </c>
      <c r="X509" s="1">
        <v>202.32503365599999</v>
      </c>
      <c r="Y509" s="1">
        <v>231.31698</v>
      </c>
      <c r="Z509" s="125">
        <f t="shared" ref="Z509:Z572" si="296">+G509*$F$2</f>
        <v>235.21681997371877</v>
      </c>
      <c r="AA509" s="214">
        <v>39.770000000000003</v>
      </c>
      <c r="AB509" s="1">
        <f t="shared" si="292"/>
        <v>302.25200000000001</v>
      </c>
      <c r="AC509" s="1">
        <f t="shared" si="293"/>
        <v>324.29199999999997</v>
      </c>
      <c r="AD509" s="125">
        <f t="shared" si="288"/>
        <v>250.56504599211564</v>
      </c>
      <c r="AF509" s="326"/>
    </row>
    <row r="510" spans="1:32">
      <c r="A510" s="43">
        <v>20200904</v>
      </c>
      <c r="B510" s="43">
        <v>202009</v>
      </c>
      <c r="C510" s="4">
        <v>44078</v>
      </c>
      <c r="D510" s="1">
        <v>196.27549300000001</v>
      </c>
      <c r="E510" s="1">
        <v>280</v>
      </c>
      <c r="F510" s="1">
        <v>323.29000000000002</v>
      </c>
      <c r="G510" s="1">
        <v>35.799999999999997</v>
      </c>
      <c r="H510" s="110">
        <v>-1.92</v>
      </c>
      <c r="I510" s="110">
        <v>-3.75</v>
      </c>
      <c r="J510" s="125">
        <f t="shared" si="289"/>
        <v>33.879999999999995</v>
      </c>
      <c r="K510" s="125">
        <f t="shared" si="290"/>
        <v>-2.016</v>
      </c>
      <c r="L510" s="125">
        <f t="shared" si="291"/>
        <v>33.783999999999999</v>
      </c>
      <c r="M510" s="125">
        <f t="shared" si="294"/>
        <v>221.97109067017081</v>
      </c>
      <c r="N510" s="125"/>
      <c r="O510" s="125"/>
      <c r="P510" s="125"/>
      <c r="Q510" s="125"/>
      <c r="R510" s="125"/>
      <c r="S510" s="125"/>
      <c r="T510" s="125">
        <f t="shared" si="295"/>
        <v>222.60183968462545</v>
      </c>
      <c r="U510" s="1">
        <v>250.93395599999999</v>
      </c>
      <c r="V510" s="1">
        <v>448.33968700000003</v>
      </c>
      <c r="W510" s="125">
        <f t="shared" si="269"/>
        <v>229.37397510408667</v>
      </c>
      <c r="X510" s="1">
        <v>202.32503365599999</v>
      </c>
      <c r="Y510" s="1">
        <v>231.31698</v>
      </c>
      <c r="Z510" s="125">
        <f t="shared" si="296"/>
        <v>235.21681997371877</v>
      </c>
      <c r="AA510" s="214">
        <v>39.770000000000003</v>
      </c>
      <c r="AB510" s="1">
        <f t="shared" si="292"/>
        <v>302.25200000000001</v>
      </c>
      <c r="AC510" s="1">
        <f t="shared" si="293"/>
        <v>316.23599999999999</v>
      </c>
      <c r="AD510" s="125">
        <f t="shared" si="288"/>
        <v>249.31406044678053</v>
      </c>
      <c r="AF510" s="326"/>
    </row>
    <row r="511" spans="1:32">
      <c r="A511" s="43">
        <v>20200903</v>
      </c>
      <c r="B511" s="43">
        <v>202009</v>
      </c>
      <c r="C511" s="4">
        <v>44077</v>
      </c>
      <c r="D511" s="1">
        <v>196.27549300000001</v>
      </c>
      <c r="E511" s="1">
        <v>293</v>
      </c>
      <c r="F511" s="1">
        <v>324.29000000000002</v>
      </c>
      <c r="G511" s="1">
        <v>37.15</v>
      </c>
      <c r="H511" s="110">
        <v>-1.92</v>
      </c>
      <c r="I511" s="110">
        <v>-3.75</v>
      </c>
      <c r="J511" s="125">
        <f t="shared" si="289"/>
        <v>35.229999999999997</v>
      </c>
      <c r="K511" s="125">
        <f t="shared" si="290"/>
        <v>-2.016</v>
      </c>
      <c r="L511" s="125">
        <f t="shared" si="291"/>
        <v>35.134</v>
      </c>
      <c r="M511" s="125">
        <f t="shared" si="294"/>
        <v>230.84099868593955</v>
      </c>
      <c r="N511" s="125"/>
      <c r="O511" s="125"/>
      <c r="P511" s="125"/>
      <c r="Q511" s="125"/>
      <c r="R511" s="125"/>
      <c r="S511" s="125"/>
      <c r="T511" s="125">
        <f t="shared" si="295"/>
        <v>231.47174770039419</v>
      </c>
      <c r="U511" s="1">
        <v>250.93395599999999</v>
      </c>
      <c r="V511" s="1">
        <v>448.33968700000003</v>
      </c>
      <c r="W511" s="125">
        <f t="shared" si="269"/>
        <v>237.97778587938234</v>
      </c>
      <c r="X511" s="1">
        <v>202.32503365599999</v>
      </c>
      <c r="Y511" s="1">
        <v>231.31698</v>
      </c>
      <c r="Z511" s="125">
        <f t="shared" si="296"/>
        <v>244.08672798948749</v>
      </c>
      <c r="AA511" s="214">
        <v>41.37</v>
      </c>
      <c r="AB511" s="1">
        <f t="shared" si="292"/>
        <v>314.41199999999998</v>
      </c>
      <c r="AC511" s="1">
        <f t="shared" si="293"/>
        <v>318.74399999999997</v>
      </c>
      <c r="AD511" s="125">
        <f t="shared" si="288"/>
        <v>259.24835742444151</v>
      </c>
      <c r="AF511" s="110"/>
    </row>
    <row r="512" spans="1:32">
      <c r="A512" s="43">
        <v>20200902</v>
      </c>
      <c r="B512" s="43">
        <v>202009</v>
      </c>
      <c r="C512" s="4">
        <v>44076</v>
      </c>
      <c r="D512" s="1">
        <v>196.27549300000001</v>
      </c>
      <c r="E512" s="1">
        <v>295</v>
      </c>
      <c r="F512" s="1">
        <v>326.29000000000002</v>
      </c>
      <c r="G512" s="1">
        <v>38.950000000000003</v>
      </c>
      <c r="H512" s="110">
        <v>-1.92</v>
      </c>
      <c r="I512" s="110">
        <v>-3.75</v>
      </c>
      <c r="J512" s="125">
        <f t="shared" si="289"/>
        <v>37.03</v>
      </c>
      <c r="K512" s="125">
        <f t="shared" si="290"/>
        <v>-2.016</v>
      </c>
      <c r="L512" s="125">
        <f t="shared" si="291"/>
        <v>36.934000000000005</v>
      </c>
      <c r="M512" s="125">
        <f t="shared" si="294"/>
        <v>242.66754270696455</v>
      </c>
      <c r="N512" s="125"/>
      <c r="O512" s="125"/>
      <c r="P512" s="125"/>
      <c r="Q512" s="125"/>
      <c r="R512" s="125"/>
      <c r="S512" s="125"/>
      <c r="T512" s="125">
        <f t="shared" si="295"/>
        <v>243.29829172141919</v>
      </c>
      <c r="U512" s="1">
        <v>250.93395599999999</v>
      </c>
      <c r="V512" s="1">
        <v>448.33968700000003</v>
      </c>
      <c r="W512" s="125">
        <f t="shared" si="269"/>
        <v>249.44953357977661</v>
      </c>
      <c r="X512" s="1">
        <v>202.32503365599999</v>
      </c>
      <c r="Y512" s="1">
        <v>231.31698</v>
      </c>
      <c r="Z512" s="125">
        <f t="shared" si="296"/>
        <v>255.91327201051249</v>
      </c>
      <c r="AA512" s="214">
        <f>+AA511+0.14</f>
        <v>41.51</v>
      </c>
      <c r="AB512" s="1">
        <f t="shared" si="292"/>
        <v>315.47599999999994</v>
      </c>
      <c r="AC512" s="1">
        <f t="shared" si="293"/>
        <v>313.27199999999999</v>
      </c>
      <c r="AD512" s="125">
        <f t="shared" si="288"/>
        <v>272.4940867279895</v>
      </c>
      <c r="AF512" s="110"/>
    </row>
    <row r="513" spans="1:32">
      <c r="A513" s="43">
        <v>20200901</v>
      </c>
      <c r="B513" s="43">
        <v>202009</v>
      </c>
      <c r="C513" s="4">
        <v>44075</v>
      </c>
      <c r="D513" s="1">
        <v>196.27549300000001</v>
      </c>
      <c r="E513" s="1">
        <v>303</v>
      </c>
      <c r="F513" s="1">
        <v>328.29</v>
      </c>
      <c r="G513" s="1">
        <v>39.049999999999997</v>
      </c>
      <c r="H513" s="110">
        <v>-1.92</v>
      </c>
      <c r="I513" s="110">
        <v>-3.75</v>
      </c>
      <c r="J513" s="125">
        <f t="shared" si="289"/>
        <v>37.129999999999995</v>
      </c>
      <c r="K513" s="125">
        <f t="shared" si="290"/>
        <v>-2.016</v>
      </c>
      <c r="L513" s="125">
        <f t="shared" si="291"/>
        <v>37.033999999999999</v>
      </c>
      <c r="M513" s="125">
        <f t="shared" si="294"/>
        <v>243.32457293035478</v>
      </c>
      <c r="N513" s="125"/>
      <c r="O513" s="125"/>
      <c r="P513" s="125"/>
      <c r="Q513" s="125"/>
      <c r="R513" s="125"/>
      <c r="S513" s="125"/>
      <c r="T513" s="125">
        <f t="shared" si="295"/>
        <v>243.95532194480941</v>
      </c>
      <c r="U513" s="1">
        <v>250.66914600000001</v>
      </c>
      <c r="V513" s="1">
        <v>448.33968700000003</v>
      </c>
      <c r="W513" s="125">
        <f t="shared" si="269"/>
        <v>250.0868528964651</v>
      </c>
      <c r="X513" s="1">
        <v>202.32503365599999</v>
      </c>
      <c r="Y513" s="1">
        <v>231.31698</v>
      </c>
      <c r="Z513" s="125">
        <f t="shared" si="296"/>
        <v>256.57030223390274</v>
      </c>
      <c r="AA513" s="216">
        <v>42.76</v>
      </c>
      <c r="AB513" s="1">
        <f t="shared" si="292"/>
        <v>324.97599999999994</v>
      </c>
      <c r="AC513" s="1">
        <f t="shared" si="293"/>
        <v>318.81999999999994</v>
      </c>
      <c r="AD513" s="125">
        <f t="shared" si="288"/>
        <v>273.22996057818659</v>
      </c>
      <c r="AF513" s="328"/>
    </row>
    <row r="514" spans="1:32">
      <c r="A514" s="43">
        <v>20200831</v>
      </c>
      <c r="B514" s="43">
        <v>202008</v>
      </c>
      <c r="C514" s="4">
        <v>44074</v>
      </c>
      <c r="D514" s="1">
        <v>196.27549300000001</v>
      </c>
      <c r="E514" s="1">
        <v>302</v>
      </c>
      <c r="F514" s="1">
        <v>326.29000000000002</v>
      </c>
      <c r="G514" s="1">
        <v>40.15</v>
      </c>
      <c r="H514" s="110">
        <v>-1.92</v>
      </c>
      <c r="I514" s="110">
        <v>-3.75</v>
      </c>
      <c r="J514" s="125">
        <f t="shared" si="289"/>
        <v>38.229999999999997</v>
      </c>
      <c r="K514" s="125">
        <f t="shared" si="290"/>
        <v>-2.016</v>
      </c>
      <c r="L514" s="125">
        <f t="shared" si="291"/>
        <v>38.134</v>
      </c>
      <c r="M514" s="125">
        <f t="shared" si="294"/>
        <v>250.55190538764782</v>
      </c>
      <c r="N514" s="125"/>
      <c r="O514" s="125"/>
      <c r="P514" s="125"/>
      <c r="Q514" s="125"/>
      <c r="R514" s="125"/>
      <c r="S514" s="125"/>
      <c r="T514" s="125">
        <f t="shared" si="295"/>
        <v>251.18265440210246</v>
      </c>
      <c r="U514" s="1">
        <v>250.66914600000001</v>
      </c>
      <c r="V514" s="1">
        <v>448.33968700000003</v>
      </c>
      <c r="W514" s="125">
        <f t="shared" si="269"/>
        <v>257.09736538003938</v>
      </c>
      <c r="X514" s="1">
        <v>202.32503365599999</v>
      </c>
      <c r="Y514" s="1">
        <v>231.31698</v>
      </c>
      <c r="Z514" s="125">
        <f t="shared" si="296"/>
        <v>263.79763469119575</v>
      </c>
      <c r="AA514" s="214">
        <v>42.61</v>
      </c>
      <c r="AB514" s="1">
        <f t="shared" si="292"/>
        <v>323.83599999999996</v>
      </c>
      <c r="AC514" s="1">
        <f t="shared" si="293"/>
        <v>317.67999999999995</v>
      </c>
      <c r="AD514" s="125">
        <f t="shared" si="288"/>
        <v>281.3245729303548</v>
      </c>
      <c r="AF514" s="326"/>
    </row>
    <row r="515" spans="1:32">
      <c r="A515" s="43">
        <v>20200828</v>
      </c>
      <c r="B515" s="43">
        <v>202008</v>
      </c>
      <c r="C515" s="4">
        <v>44071</v>
      </c>
      <c r="D515" s="1">
        <v>196.27549300000001</v>
      </c>
      <c r="E515" s="1">
        <v>303</v>
      </c>
      <c r="F515" s="1">
        <v>325.29000000000002</v>
      </c>
      <c r="G515" s="1">
        <v>40.450000000000003</v>
      </c>
      <c r="H515" s="110">
        <v>-1.92</v>
      </c>
      <c r="I515" s="110">
        <v>-3.75</v>
      </c>
      <c r="J515" s="125">
        <f t="shared" si="289"/>
        <v>38.53</v>
      </c>
      <c r="K515" s="125">
        <f t="shared" si="290"/>
        <v>-2.016</v>
      </c>
      <c r="L515" s="125">
        <f t="shared" si="291"/>
        <v>38.434000000000005</v>
      </c>
      <c r="M515" s="125">
        <f t="shared" si="294"/>
        <v>252.52299605781869</v>
      </c>
      <c r="N515" s="125"/>
      <c r="O515" s="125"/>
      <c r="P515" s="125"/>
      <c r="Q515" s="125"/>
      <c r="R515" s="125"/>
      <c r="S515" s="125"/>
      <c r="T515" s="125">
        <f t="shared" si="295"/>
        <v>253.15374507227332</v>
      </c>
      <c r="U515" s="1">
        <v>250.66914600000001</v>
      </c>
      <c r="V515" s="1">
        <v>448.33968700000003</v>
      </c>
      <c r="W515" s="125">
        <f t="shared" si="269"/>
        <v>259.00932333010513</v>
      </c>
      <c r="X515" s="1">
        <v>202.32503365599999</v>
      </c>
      <c r="Y515" s="1">
        <v>231.31698</v>
      </c>
      <c r="Z515" s="125">
        <f t="shared" si="296"/>
        <v>265.76872536136665</v>
      </c>
      <c r="AA515" s="214">
        <v>42.97</v>
      </c>
      <c r="AB515" s="1">
        <f t="shared" si="292"/>
        <v>326.572</v>
      </c>
      <c r="AC515" s="1">
        <f t="shared" si="293"/>
        <v>316.92</v>
      </c>
      <c r="AD515" s="125">
        <f t="shared" si="288"/>
        <v>283.53219448094615</v>
      </c>
      <c r="AF515" s="326"/>
    </row>
    <row r="516" spans="1:32">
      <c r="A516" s="43">
        <v>20200827</v>
      </c>
      <c r="B516" s="43">
        <v>202008</v>
      </c>
      <c r="C516" s="4">
        <v>44070</v>
      </c>
      <c r="D516" s="1">
        <v>196.27549300000001</v>
      </c>
      <c r="E516" s="1">
        <v>296</v>
      </c>
      <c r="F516" s="1">
        <v>322.29000000000002</v>
      </c>
      <c r="G516" s="1">
        <v>40.799999999999997</v>
      </c>
      <c r="H516" s="110">
        <v>-1.92</v>
      </c>
      <c r="I516" s="110">
        <v>-3.75</v>
      </c>
      <c r="J516" s="125">
        <f t="shared" si="289"/>
        <v>38.879999999999995</v>
      </c>
      <c r="K516" s="125">
        <f t="shared" si="290"/>
        <v>-2.016</v>
      </c>
      <c r="L516" s="125">
        <f t="shared" si="291"/>
        <v>38.783999999999999</v>
      </c>
      <c r="M516" s="125">
        <f t="shared" si="294"/>
        <v>254.82260183968461</v>
      </c>
      <c r="N516" s="125"/>
      <c r="O516" s="125"/>
      <c r="P516" s="125"/>
      <c r="Q516" s="125"/>
      <c r="R516" s="125"/>
      <c r="S516" s="125"/>
      <c r="T516" s="125">
        <f t="shared" si="295"/>
        <v>255.45335085413925</v>
      </c>
      <c r="U516" s="1">
        <v>250.66914600000001</v>
      </c>
      <c r="V516" s="1">
        <v>448.33968700000003</v>
      </c>
      <c r="W516" s="125">
        <f t="shared" si="269"/>
        <v>261.23994093851508</v>
      </c>
      <c r="X516" s="1">
        <v>202.32503365599999</v>
      </c>
      <c r="Y516" s="1">
        <v>231.31698</v>
      </c>
      <c r="Z516" s="125">
        <f t="shared" si="296"/>
        <v>268.06833114323257</v>
      </c>
      <c r="AA516" s="214">
        <v>43.04</v>
      </c>
      <c r="AB516" s="1">
        <f t="shared" si="292"/>
        <v>327.10399999999998</v>
      </c>
      <c r="AC516" s="1">
        <f t="shared" si="293"/>
        <v>311.67600000000004</v>
      </c>
      <c r="AD516" s="125">
        <f t="shared" si="288"/>
        <v>286.10775295663598</v>
      </c>
      <c r="AF516" s="326"/>
    </row>
    <row r="517" spans="1:32">
      <c r="A517" s="43">
        <v>20200826</v>
      </c>
      <c r="B517" s="43">
        <v>202008</v>
      </c>
      <c r="C517" s="4">
        <v>44069</v>
      </c>
      <c r="D517" s="1">
        <v>196.27549300000001</v>
      </c>
      <c r="E517" s="1">
        <v>293</v>
      </c>
      <c r="F517" s="1">
        <v>329.29</v>
      </c>
      <c r="G517" s="1">
        <v>41.7</v>
      </c>
      <c r="H517" s="110">
        <v>-1.92</v>
      </c>
      <c r="I517" s="110">
        <v>-3.75</v>
      </c>
      <c r="J517" s="125">
        <f t="shared" si="289"/>
        <v>39.78</v>
      </c>
      <c r="K517" s="125">
        <f t="shared" si="290"/>
        <v>-2.016</v>
      </c>
      <c r="L517" s="125">
        <f t="shared" si="291"/>
        <v>39.684000000000005</v>
      </c>
      <c r="M517" s="125">
        <f t="shared" si="294"/>
        <v>260.73587385019715</v>
      </c>
      <c r="N517" s="125"/>
      <c r="O517" s="125"/>
      <c r="P517" s="125"/>
      <c r="Q517" s="125"/>
      <c r="R517" s="125"/>
      <c r="S517" s="125"/>
      <c r="T517" s="125">
        <f t="shared" si="295"/>
        <v>261.36662286465179</v>
      </c>
      <c r="U517" s="1">
        <v>250.66914600000001</v>
      </c>
      <c r="V517" s="1">
        <v>448.33968700000003</v>
      </c>
      <c r="W517" s="125">
        <f t="shared" si="269"/>
        <v>266.97581478871223</v>
      </c>
      <c r="X517" s="1">
        <v>202.32503365599999</v>
      </c>
      <c r="Y517" s="1">
        <v>231.31698</v>
      </c>
      <c r="Z517" s="125">
        <f t="shared" si="296"/>
        <v>273.98160315374508</v>
      </c>
      <c r="AA517" s="214">
        <v>43.39</v>
      </c>
      <c r="AB517" s="1">
        <f t="shared" si="292"/>
        <v>329.76400000000001</v>
      </c>
      <c r="AC517" s="1">
        <f t="shared" si="293"/>
        <v>306.05200000000002</v>
      </c>
      <c r="AD517" s="125">
        <f t="shared" si="288"/>
        <v>292.73061760841006</v>
      </c>
      <c r="AF517" s="326"/>
    </row>
    <row r="518" spans="1:32">
      <c r="A518" s="43">
        <v>20200825</v>
      </c>
      <c r="B518" s="43">
        <v>202008</v>
      </c>
      <c r="C518" s="4">
        <v>44068</v>
      </c>
      <c r="D518" s="1">
        <v>196.27549300000001</v>
      </c>
      <c r="E518" s="1">
        <v>294</v>
      </c>
      <c r="F518" s="1">
        <v>333.29</v>
      </c>
      <c r="G518" s="1">
        <v>42.35</v>
      </c>
      <c r="H518" s="110">
        <v>-1.92</v>
      </c>
      <c r="I518" s="110">
        <v>-3.75</v>
      </c>
      <c r="J518" s="125">
        <f t="shared" si="289"/>
        <v>40.43</v>
      </c>
      <c r="K518" s="125">
        <f t="shared" si="290"/>
        <v>-2.016</v>
      </c>
      <c r="L518" s="125">
        <f t="shared" si="291"/>
        <v>40.334000000000003</v>
      </c>
      <c r="M518" s="125">
        <f t="shared" si="294"/>
        <v>265.00657030223391</v>
      </c>
      <c r="N518" s="125"/>
      <c r="O518" s="125"/>
      <c r="P518" s="125"/>
      <c r="Q518" s="125"/>
      <c r="R518" s="125"/>
      <c r="S518" s="125"/>
      <c r="T518" s="125">
        <f t="shared" si="295"/>
        <v>265.63731931668855</v>
      </c>
      <c r="U518" s="1">
        <v>250.68680000000003</v>
      </c>
      <c r="V518" s="1">
        <v>448.33968700000003</v>
      </c>
      <c r="W518" s="125">
        <f t="shared" si="269"/>
        <v>271.11839034718787</v>
      </c>
      <c r="X518" s="1">
        <v>202.32503365599999</v>
      </c>
      <c r="Y518" s="1">
        <v>231.31698</v>
      </c>
      <c r="Z518" s="125">
        <f t="shared" si="296"/>
        <v>278.25229960578184</v>
      </c>
      <c r="AA518" s="214">
        <v>43.35</v>
      </c>
      <c r="AB518" s="1">
        <f t="shared" si="292"/>
        <v>329.46</v>
      </c>
      <c r="AC518" s="1">
        <f t="shared" si="293"/>
        <v>303.392</v>
      </c>
      <c r="AD518" s="125">
        <f t="shared" si="288"/>
        <v>297.51379763469117</v>
      </c>
      <c r="AF518" s="326"/>
    </row>
    <row r="519" spans="1:32">
      <c r="A519" s="43">
        <v>20200824</v>
      </c>
      <c r="B519" s="43">
        <v>202008</v>
      </c>
      <c r="C519" s="4">
        <v>44067</v>
      </c>
      <c r="D519" s="1">
        <v>196.27549300000001</v>
      </c>
      <c r="E519" s="1">
        <v>293</v>
      </c>
      <c r="F519" s="1">
        <v>330.29</v>
      </c>
      <c r="G519" s="1">
        <v>41.6</v>
      </c>
      <c r="H519" s="110">
        <v>-1.92</v>
      </c>
      <c r="I519" s="110">
        <v>-3.75</v>
      </c>
      <c r="J519" s="125">
        <f t="shared" si="289"/>
        <v>39.68</v>
      </c>
      <c r="K519" s="125">
        <f t="shared" si="290"/>
        <v>-2.016</v>
      </c>
      <c r="L519" s="125">
        <f t="shared" si="291"/>
        <v>39.584000000000003</v>
      </c>
      <c r="M519" s="125">
        <f t="shared" si="294"/>
        <v>260.07884362680682</v>
      </c>
      <c r="N519" s="125"/>
      <c r="O519" s="125"/>
      <c r="P519" s="125"/>
      <c r="Q519" s="125"/>
      <c r="R519" s="125"/>
      <c r="S519" s="125"/>
      <c r="T519" s="125">
        <f t="shared" si="295"/>
        <v>260.70959264126151</v>
      </c>
      <c r="U519" s="1">
        <v>250.68680000000003</v>
      </c>
      <c r="V519" s="1">
        <v>448.33968700000003</v>
      </c>
      <c r="W519" s="125">
        <f t="shared" si="269"/>
        <v>266.33849547202368</v>
      </c>
      <c r="X519" s="1">
        <v>202.32503365599999</v>
      </c>
      <c r="Y519" s="1">
        <v>231.31698</v>
      </c>
      <c r="Z519" s="125">
        <f t="shared" si="296"/>
        <v>273.3245729303548</v>
      </c>
      <c r="AA519" s="214">
        <v>42.62</v>
      </c>
      <c r="AB519" s="1">
        <f t="shared" si="292"/>
        <v>323.91199999999998</v>
      </c>
      <c r="AC519" s="1">
        <f t="shared" si="293"/>
        <v>309.09199999999998</v>
      </c>
      <c r="AD519" s="125">
        <f t="shared" si="288"/>
        <v>291.99474375821291</v>
      </c>
      <c r="AF519" s="326"/>
    </row>
    <row r="520" spans="1:32">
      <c r="A520" s="43">
        <v>20200821</v>
      </c>
      <c r="B520" s="43">
        <v>202008</v>
      </c>
      <c r="C520" s="4">
        <v>44064</v>
      </c>
      <c r="D520" s="1">
        <v>196.27549300000001</v>
      </c>
      <c r="E520" s="1">
        <v>289</v>
      </c>
      <c r="F520" s="1">
        <v>324.29000000000002</v>
      </c>
      <c r="G520" s="1">
        <v>40.450000000000003</v>
      </c>
      <c r="H520" s="110">
        <v>-1.92</v>
      </c>
      <c r="I520" s="110">
        <v>-3.75</v>
      </c>
      <c r="J520" s="125">
        <f t="shared" si="289"/>
        <v>38.53</v>
      </c>
      <c r="K520" s="125">
        <f t="shared" si="290"/>
        <v>-2.016</v>
      </c>
      <c r="L520" s="125">
        <f t="shared" si="291"/>
        <v>38.434000000000005</v>
      </c>
      <c r="M520" s="125">
        <f t="shared" si="294"/>
        <v>252.52299605781869</v>
      </c>
      <c r="N520" s="125"/>
      <c r="O520" s="125"/>
      <c r="P520" s="125"/>
      <c r="Q520" s="125"/>
      <c r="R520" s="125"/>
      <c r="S520" s="125"/>
      <c r="T520" s="125">
        <f t="shared" si="295"/>
        <v>253.15374507227332</v>
      </c>
      <c r="U520" s="1">
        <v>250.68680000000003</v>
      </c>
      <c r="V520" s="1">
        <v>448.33968700000003</v>
      </c>
      <c r="W520" s="125">
        <f t="shared" si="269"/>
        <v>259.00932333010513</v>
      </c>
      <c r="X520" s="1">
        <v>202.32503365599999</v>
      </c>
      <c r="Y520" s="1">
        <v>231.31698</v>
      </c>
      <c r="Z520" s="125">
        <f t="shared" si="296"/>
        <v>265.76872536136665</v>
      </c>
      <c r="AA520" s="214">
        <f>+AA519-0.28</f>
        <v>42.339999999999996</v>
      </c>
      <c r="AB520" s="1">
        <f t="shared" si="292"/>
        <v>321.78399999999993</v>
      </c>
      <c r="AC520" s="1">
        <f t="shared" si="293"/>
        <v>311.904</v>
      </c>
      <c r="AD520" s="125">
        <f t="shared" si="288"/>
        <v>283.53219448094615</v>
      </c>
      <c r="AF520" s="326"/>
    </row>
    <row r="521" spans="1:32">
      <c r="A521" s="43">
        <v>20200820</v>
      </c>
      <c r="B521" s="43">
        <v>202008</v>
      </c>
      <c r="C521" s="4">
        <v>44063</v>
      </c>
      <c r="D521" s="1">
        <v>196.27549300000001</v>
      </c>
      <c r="E521" s="1">
        <v>91</v>
      </c>
      <c r="F521" s="1">
        <v>326.29000000000002</v>
      </c>
      <c r="G521" s="1">
        <v>41.4</v>
      </c>
      <c r="H521" s="110">
        <v>-1.92</v>
      </c>
      <c r="I521" s="110">
        <v>-3.75</v>
      </c>
      <c r="J521" s="125">
        <f t="shared" si="289"/>
        <v>39.479999999999997</v>
      </c>
      <c r="K521" s="125">
        <f t="shared" si="290"/>
        <v>-2.016</v>
      </c>
      <c r="L521" s="125">
        <f t="shared" si="291"/>
        <v>39.384</v>
      </c>
      <c r="M521" s="125">
        <f t="shared" si="294"/>
        <v>258.76478318002626</v>
      </c>
      <c r="N521" s="125"/>
      <c r="O521" s="125"/>
      <c r="P521" s="125"/>
      <c r="Q521" s="125"/>
      <c r="R521" s="125"/>
      <c r="S521" s="125"/>
      <c r="T521" s="125">
        <f t="shared" si="295"/>
        <v>259.39553219448089</v>
      </c>
      <c r="U521" s="1">
        <v>250.68680000000003</v>
      </c>
      <c r="V521" s="1">
        <v>448.33968700000003</v>
      </c>
      <c r="W521" s="125">
        <f t="shared" si="269"/>
        <v>265.06385683864647</v>
      </c>
      <c r="X521" s="1">
        <v>202.32503365599999</v>
      </c>
      <c r="Y521" s="1">
        <v>231.31698</v>
      </c>
      <c r="Z521" s="125">
        <f t="shared" si="296"/>
        <v>272.01051248357425</v>
      </c>
      <c r="AA521" s="214">
        <v>42.4</v>
      </c>
      <c r="AB521" s="1">
        <f t="shared" si="292"/>
        <v>322.23999999999995</v>
      </c>
      <c r="AC521" s="1">
        <f t="shared" si="293"/>
        <v>316.15999999999997</v>
      </c>
      <c r="AD521" s="125">
        <f t="shared" ref="AD521:AD584" si="297">T521*1.12</f>
        <v>290.5229960578186</v>
      </c>
      <c r="AF521" s="326"/>
    </row>
    <row r="522" spans="1:32">
      <c r="A522" s="43">
        <v>20200819</v>
      </c>
      <c r="B522" s="43">
        <v>202008</v>
      </c>
      <c r="C522" s="4">
        <v>44062</v>
      </c>
      <c r="D522" s="1">
        <v>196.27549300000001</v>
      </c>
      <c r="E522" s="1">
        <v>294</v>
      </c>
      <c r="F522" s="1">
        <v>331.29</v>
      </c>
      <c r="G522" s="1">
        <v>41.95</v>
      </c>
      <c r="H522" s="110">
        <v>-1.92</v>
      </c>
      <c r="I522" s="110">
        <v>-3.75</v>
      </c>
      <c r="J522" s="125">
        <f t="shared" si="289"/>
        <v>40.03</v>
      </c>
      <c r="K522" s="125">
        <f t="shared" si="290"/>
        <v>-2.016</v>
      </c>
      <c r="L522" s="125">
        <f t="shared" si="291"/>
        <v>39.934000000000005</v>
      </c>
      <c r="M522" s="125">
        <f t="shared" si="294"/>
        <v>262.37844940867279</v>
      </c>
      <c r="N522" s="125"/>
      <c r="O522" s="125"/>
      <c r="P522" s="125"/>
      <c r="Q522" s="125"/>
      <c r="R522" s="125"/>
      <c r="S522" s="125"/>
      <c r="T522" s="125">
        <f t="shared" si="295"/>
        <v>263.00919842312749</v>
      </c>
      <c r="U522" s="1">
        <v>250.68680000000003</v>
      </c>
      <c r="V522" s="1">
        <v>448.33968700000003</v>
      </c>
      <c r="W522" s="125">
        <f t="shared" si="269"/>
        <v>268.56911308043368</v>
      </c>
      <c r="X522" s="1">
        <v>202.32503365599999</v>
      </c>
      <c r="Y522" s="1">
        <v>231.31698</v>
      </c>
      <c r="Z522" s="125">
        <f t="shared" si="296"/>
        <v>275.62417871222078</v>
      </c>
      <c r="AA522" s="214">
        <v>42.93</v>
      </c>
      <c r="AB522" s="1">
        <f t="shared" si="292"/>
        <v>326.26799999999997</v>
      </c>
      <c r="AC522" s="1">
        <f t="shared" si="293"/>
        <v>313.80399999999997</v>
      </c>
      <c r="AD522" s="125">
        <f t="shared" si="297"/>
        <v>294.57030223390279</v>
      </c>
      <c r="AF522" s="326"/>
    </row>
    <row r="523" spans="1:32">
      <c r="A523" s="43">
        <v>20200818</v>
      </c>
      <c r="B523" s="43">
        <v>202008</v>
      </c>
      <c r="C523" s="4">
        <v>44061</v>
      </c>
      <c r="D523" s="1">
        <v>193.96495200000001</v>
      </c>
      <c r="E523" s="1">
        <v>295</v>
      </c>
      <c r="F523" s="1">
        <v>319.29000000000002</v>
      </c>
      <c r="G523" s="1">
        <v>41.75</v>
      </c>
      <c r="H523" s="110">
        <v>-1.92</v>
      </c>
      <c r="I523" s="110">
        <v>-3.75</v>
      </c>
      <c r="J523" s="125">
        <f t="shared" si="289"/>
        <v>39.83</v>
      </c>
      <c r="K523" s="125">
        <f t="shared" si="290"/>
        <v>-2.016</v>
      </c>
      <c r="L523" s="125">
        <f t="shared" si="291"/>
        <v>39.734000000000002</v>
      </c>
      <c r="M523" s="125">
        <f t="shared" si="294"/>
        <v>261.06438896189223</v>
      </c>
      <c r="N523" s="125"/>
      <c r="O523" s="125"/>
      <c r="P523" s="125"/>
      <c r="Q523" s="125"/>
      <c r="R523" s="125"/>
      <c r="S523" s="125"/>
      <c r="T523" s="125">
        <f t="shared" si="295"/>
        <v>261.69513797634687</v>
      </c>
      <c r="U523" s="1">
        <v>243.57223800000003</v>
      </c>
      <c r="V523" s="1">
        <v>448.33968700000003</v>
      </c>
      <c r="W523" s="125">
        <f t="shared" si="269"/>
        <v>267.29447444705647</v>
      </c>
      <c r="X523" s="1">
        <v>200.06994563999999</v>
      </c>
      <c r="Y523" s="1">
        <v>231.31698</v>
      </c>
      <c r="Z523" s="125">
        <f t="shared" si="296"/>
        <v>274.31011826544022</v>
      </c>
      <c r="AA523" s="214">
        <f>+AA522-0.004</f>
        <v>42.926000000000002</v>
      </c>
      <c r="AB523" s="1">
        <f t="shared" si="292"/>
        <v>326.23759999999999</v>
      </c>
      <c r="AC523" s="1">
        <f t="shared" si="293"/>
        <v>312.13200000000001</v>
      </c>
      <c r="AD523" s="125">
        <f t="shared" si="297"/>
        <v>293.09855453350855</v>
      </c>
      <c r="AF523" s="326"/>
    </row>
    <row r="524" spans="1:32">
      <c r="A524" s="43">
        <v>20200817</v>
      </c>
      <c r="B524" s="43">
        <v>202008</v>
      </c>
      <c r="C524" s="4">
        <v>44060</v>
      </c>
      <c r="D524" s="1">
        <v>193.96495200000001</v>
      </c>
      <c r="E524" s="1">
        <v>300</v>
      </c>
      <c r="F524" s="1">
        <v>314.29000000000002</v>
      </c>
      <c r="G524" s="1">
        <v>40.6</v>
      </c>
      <c r="H524" s="110">
        <v>-1.92</v>
      </c>
      <c r="I524" s="110">
        <v>-3.75</v>
      </c>
      <c r="J524" s="125">
        <f t="shared" si="289"/>
        <v>38.68</v>
      </c>
      <c r="K524" s="125">
        <f t="shared" si="290"/>
        <v>-2.016</v>
      </c>
      <c r="L524" s="125">
        <f t="shared" si="291"/>
        <v>38.584000000000003</v>
      </c>
      <c r="M524" s="125">
        <f t="shared" si="294"/>
        <v>253.50854139290408</v>
      </c>
      <c r="N524" s="125"/>
      <c r="O524" s="125"/>
      <c r="P524" s="125"/>
      <c r="Q524" s="125"/>
      <c r="R524" s="125"/>
      <c r="S524" s="125"/>
      <c r="T524" s="125">
        <f t="shared" si="295"/>
        <v>254.13929040735871</v>
      </c>
      <c r="U524" s="1">
        <v>243.57223800000003</v>
      </c>
      <c r="V524" s="1">
        <v>448.33968700000003</v>
      </c>
      <c r="W524" s="125">
        <f t="shared" si="269"/>
        <v>259.96530230513798</v>
      </c>
      <c r="X524" s="1">
        <v>200.06994563999999</v>
      </c>
      <c r="Y524" s="1">
        <v>231.31698</v>
      </c>
      <c r="Z524" s="125">
        <f t="shared" si="296"/>
        <v>266.75427069645201</v>
      </c>
      <c r="AA524" s="214">
        <v>42.5</v>
      </c>
      <c r="AB524" s="1">
        <f t="shared" si="292"/>
        <v>323</v>
      </c>
      <c r="AC524" s="1">
        <f t="shared" si="293"/>
        <v>318.44</v>
      </c>
      <c r="AD524" s="125">
        <f t="shared" si="297"/>
        <v>284.63600525624179</v>
      </c>
      <c r="AF524" s="326"/>
    </row>
    <row r="525" spans="1:32">
      <c r="A525" s="43">
        <v>20200814</v>
      </c>
      <c r="B525" s="43">
        <v>202008</v>
      </c>
      <c r="C525" s="4">
        <v>44057</v>
      </c>
      <c r="D525" s="1">
        <v>193.96495200000001</v>
      </c>
      <c r="E525" s="1">
        <v>295</v>
      </c>
      <c r="F525" s="1">
        <v>311.29000000000002</v>
      </c>
      <c r="G525" s="1">
        <v>40</v>
      </c>
      <c r="H525" s="110">
        <v>-1.92</v>
      </c>
      <c r="I525" s="110">
        <v>-3.75</v>
      </c>
      <c r="J525" s="125">
        <f t="shared" si="289"/>
        <v>38.08</v>
      </c>
      <c r="K525" s="125">
        <f t="shared" si="290"/>
        <v>-2.016</v>
      </c>
      <c r="L525" s="125">
        <f t="shared" si="291"/>
        <v>37.984000000000002</v>
      </c>
      <c r="M525" s="125">
        <f t="shared" si="294"/>
        <v>249.56636005256243</v>
      </c>
      <c r="N525" s="125"/>
      <c r="O525" s="125"/>
      <c r="P525" s="125"/>
      <c r="Q525" s="125"/>
      <c r="R525" s="125"/>
      <c r="S525" s="125"/>
      <c r="T525" s="125">
        <f t="shared" si="295"/>
        <v>250.19710906701707</v>
      </c>
      <c r="U525" s="1">
        <v>243.57223800000003</v>
      </c>
      <c r="V525" s="1">
        <v>448.33968700000003</v>
      </c>
      <c r="W525" s="125">
        <f t="shared" si="269"/>
        <v>256.14138640500653</v>
      </c>
      <c r="X525" s="1">
        <v>200.06994563999999</v>
      </c>
      <c r="Y525" s="1">
        <v>231.31698</v>
      </c>
      <c r="Z525" s="125">
        <f t="shared" si="296"/>
        <v>262.81208935611039</v>
      </c>
      <c r="AA525" s="214">
        <v>42.01</v>
      </c>
      <c r="AB525" s="1">
        <f t="shared" si="292"/>
        <v>319.27599999999995</v>
      </c>
      <c r="AC525" s="1">
        <f t="shared" si="293"/>
        <v>318.89600000000002</v>
      </c>
      <c r="AD525" s="125">
        <f t="shared" si="297"/>
        <v>280.22076215505916</v>
      </c>
      <c r="AF525" s="326"/>
    </row>
    <row r="526" spans="1:32">
      <c r="A526" s="43">
        <v>20200813</v>
      </c>
      <c r="B526" s="43">
        <v>202008</v>
      </c>
      <c r="C526" s="4">
        <v>44056</v>
      </c>
      <c r="D526" s="1">
        <v>193.96495200000001</v>
      </c>
      <c r="E526" s="1">
        <v>287</v>
      </c>
      <c r="F526" s="1">
        <v>314.29000000000002</v>
      </c>
      <c r="G526" s="1">
        <v>40.5</v>
      </c>
      <c r="H526" s="110">
        <v>-1.92</v>
      </c>
      <c r="I526" s="110">
        <v>-3.75</v>
      </c>
      <c r="J526" s="125">
        <f t="shared" si="289"/>
        <v>38.58</v>
      </c>
      <c r="K526" s="125">
        <f t="shared" si="290"/>
        <v>-2.016</v>
      </c>
      <c r="L526" s="125">
        <f t="shared" si="291"/>
        <v>38.484000000000002</v>
      </c>
      <c r="M526" s="125">
        <f t="shared" si="294"/>
        <v>252.8515111695138</v>
      </c>
      <c r="N526" s="125"/>
      <c r="O526" s="125"/>
      <c r="P526" s="125"/>
      <c r="Q526" s="125"/>
      <c r="R526" s="125"/>
      <c r="S526" s="125"/>
      <c r="T526" s="125">
        <f t="shared" si="295"/>
        <v>253.48226018396844</v>
      </c>
      <c r="U526" s="1">
        <v>243.57223800000003</v>
      </c>
      <c r="V526" s="1">
        <v>448.33968700000003</v>
      </c>
      <c r="W526" s="125">
        <f t="shared" si="269"/>
        <v>259.32798298844938</v>
      </c>
      <c r="X526" s="1">
        <v>200.06994563999999</v>
      </c>
      <c r="Y526" s="1">
        <v>233.94367199999999</v>
      </c>
      <c r="Z526" s="125">
        <f t="shared" si="296"/>
        <v>266.09724047306173</v>
      </c>
      <c r="AA526" s="214">
        <v>42.24</v>
      </c>
      <c r="AB526" s="1">
        <f t="shared" si="292"/>
        <v>321.024</v>
      </c>
      <c r="AC526" s="1">
        <f t="shared" si="293"/>
        <v>310.15600000000001</v>
      </c>
      <c r="AD526" s="125">
        <f t="shared" si="297"/>
        <v>283.90013140604469</v>
      </c>
      <c r="AF526" s="326"/>
    </row>
    <row r="527" spans="1:32">
      <c r="A527" s="43">
        <v>20200812</v>
      </c>
      <c r="B527" s="43">
        <v>202008</v>
      </c>
      <c r="C527" s="4">
        <v>44055</v>
      </c>
      <c r="D527" s="1">
        <v>193.96495200000001</v>
      </c>
      <c r="E527" s="1">
        <v>290</v>
      </c>
      <c r="F527" s="1">
        <v>317.29000000000002</v>
      </c>
      <c r="G527" s="1">
        <v>41</v>
      </c>
      <c r="H527" s="110">
        <v>-1.92</v>
      </c>
      <c r="I527" s="110">
        <v>-3.75</v>
      </c>
      <c r="J527" s="125">
        <f t="shared" si="289"/>
        <v>39.08</v>
      </c>
      <c r="K527" s="125">
        <f t="shared" si="290"/>
        <v>-2.016</v>
      </c>
      <c r="L527" s="125">
        <f t="shared" si="291"/>
        <v>38.984000000000002</v>
      </c>
      <c r="M527" s="125">
        <f t="shared" si="294"/>
        <v>256.1366622864652</v>
      </c>
      <c r="N527" s="125"/>
      <c r="O527" s="125"/>
      <c r="P527" s="125"/>
      <c r="Q527" s="125"/>
      <c r="R527" s="125"/>
      <c r="S527" s="125"/>
      <c r="T527" s="125">
        <f t="shared" si="295"/>
        <v>256.76741130091983</v>
      </c>
      <c r="U527" s="1">
        <v>243.57223800000003</v>
      </c>
      <c r="V527" s="1">
        <v>448.33968700000003</v>
      </c>
      <c r="W527" s="125">
        <f t="shared" si="269"/>
        <v>262.51457957189223</v>
      </c>
      <c r="X527" s="1">
        <v>200.06994563999999</v>
      </c>
      <c r="Y527" s="1">
        <v>233.94367199999999</v>
      </c>
      <c r="Z527" s="125">
        <f t="shared" si="296"/>
        <v>269.38239159001313</v>
      </c>
      <c r="AA527" s="214">
        <v>42.67</v>
      </c>
      <c r="AB527" s="1">
        <f t="shared" si="292"/>
        <v>324.29199999999997</v>
      </c>
      <c r="AC527" s="1">
        <f t="shared" si="293"/>
        <v>308.48400000000004</v>
      </c>
      <c r="AD527" s="125">
        <f t="shared" si="297"/>
        <v>287.57950065703022</v>
      </c>
      <c r="AF527" s="326"/>
    </row>
    <row r="528" spans="1:32">
      <c r="A528" s="43">
        <v>20200811</v>
      </c>
      <c r="B528" s="43">
        <v>202008</v>
      </c>
      <c r="C528" s="4">
        <v>44054</v>
      </c>
      <c r="D528" s="1">
        <v>193.96495200000001</v>
      </c>
      <c r="E528" s="1">
        <v>288</v>
      </c>
      <c r="F528" s="1">
        <v>314.29000000000002</v>
      </c>
      <c r="G528" s="1">
        <v>40.35</v>
      </c>
      <c r="H528" s="110">
        <v>-1.92</v>
      </c>
      <c r="I528" s="110">
        <v>-3.75</v>
      </c>
      <c r="J528" s="125">
        <f t="shared" si="289"/>
        <v>38.43</v>
      </c>
      <c r="K528" s="125">
        <f t="shared" si="290"/>
        <v>-2.016</v>
      </c>
      <c r="L528" s="125">
        <f t="shared" si="291"/>
        <v>38.334000000000003</v>
      </c>
      <c r="M528" s="125">
        <f t="shared" si="294"/>
        <v>251.86596583442838</v>
      </c>
      <c r="N528" s="125"/>
      <c r="O528" s="125"/>
      <c r="P528" s="125"/>
      <c r="Q528" s="125"/>
      <c r="R528" s="125"/>
      <c r="S528" s="125"/>
      <c r="T528" s="125">
        <f t="shared" si="295"/>
        <v>252.49671484888304</v>
      </c>
      <c r="U528" s="1">
        <v>239.14108400000001</v>
      </c>
      <c r="V528" s="1">
        <v>448.33968700000003</v>
      </c>
      <c r="W528" s="125">
        <f t="shared" si="269"/>
        <v>258.37200401341653</v>
      </c>
      <c r="X528" s="1">
        <v>200.06994563999999</v>
      </c>
      <c r="Y528" s="1">
        <v>233.94367199999999</v>
      </c>
      <c r="Z528" s="125">
        <f t="shared" si="296"/>
        <v>265.11169513797637</v>
      </c>
      <c r="AA528" s="214">
        <v>41.61</v>
      </c>
      <c r="AB528" s="1">
        <f t="shared" si="292"/>
        <v>316.23599999999999</v>
      </c>
      <c r="AC528" s="1">
        <f t="shared" si="293"/>
        <v>309.7</v>
      </c>
      <c r="AD528" s="125">
        <f t="shared" si="297"/>
        <v>282.79632063074905</v>
      </c>
      <c r="AF528" s="326"/>
    </row>
    <row r="529" spans="1:32">
      <c r="A529" s="43">
        <v>20200810</v>
      </c>
      <c r="B529" s="43">
        <v>202008</v>
      </c>
      <c r="C529" s="4">
        <v>44053</v>
      </c>
      <c r="D529" s="1">
        <v>193.96495200000001</v>
      </c>
      <c r="E529" s="1">
        <v>287</v>
      </c>
      <c r="F529" s="1">
        <v>313.29000000000002</v>
      </c>
      <c r="G529" s="1">
        <v>39.65</v>
      </c>
      <c r="H529" s="110">
        <v>-1.92</v>
      </c>
      <c r="I529" s="110">
        <v>-3.75</v>
      </c>
      <c r="J529" s="125">
        <f t="shared" si="289"/>
        <v>37.729999999999997</v>
      </c>
      <c r="K529" s="125">
        <f t="shared" si="290"/>
        <v>-2.016</v>
      </c>
      <c r="L529" s="125">
        <f t="shared" si="291"/>
        <v>37.634</v>
      </c>
      <c r="M529" s="125">
        <f t="shared" si="294"/>
        <v>247.26675427069645</v>
      </c>
      <c r="N529" s="125"/>
      <c r="O529" s="125"/>
      <c r="P529" s="125"/>
      <c r="Q529" s="125"/>
      <c r="R529" s="125"/>
      <c r="S529" s="125"/>
      <c r="T529" s="125">
        <f t="shared" si="295"/>
        <v>247.89750328515109</v>
      </c>
      <c r="U529" s="1">
        <v>239.14108400000001</v>
      </c>
      <c r="V529" s="1">
        <v>448.33968700000003</v>
      </c>
      <c r="W529" s="125">
        <f t="shared" si="269"/>
        <v>253.91076879659653</v>
      </c>
      <c r="X529" s="1">
        <v>200.06994563999999</v>
      </c>
      <c r="Y529" s="1">
        <v>233.94367199999999</v>
      </c>
      <c r="Z529" s="125">
        <f t="shared" si="296"/>
        <v>260.51248357424441</v>
      </c>
      <c r="AA529" s="214">
        <v>41.94</v>
      </c>
      <c r="AB529" s="1">
        <f t="shared" si="292"/>
        <v>318.74399999999997</v>
      </c>
      <c r="AC529" s="1">
        <f t="shared" si="293"/>
        <v>313.12</v>
      </c>
      <c r="AD529" s="125">
        <f t="shared" si="297"/>
        <v>277.64520367936927</v>
      </c>
      <c r="AF529" s="326"/>
    </row>
    <row r="530" spans="1:32">
      <c r="A530" s="43">
        <v>20200807</v>
      </c>
      <c r="B530" s="43">
        <v>202008</v>
      </c>
      <c r="C530" s="4">
        <v>44050</v>
      </c>
      <c r="D530" s="1">
        <v>193.96495200000001</v>
      </c>
      <c r="E530" s="1">
        <v>284</v>
      </c>
      <c r="F530" s="1">
        <v>311.29000000000002</v>
      </c>
      <c r="G530" s="1">
        <v>38.6</v>
      </c>
      <c r="H530" s="110">
        <v>-1.92</v>
      </c>
      <c r="I530" s="110">
        <v>-3.75</v>
      </c>
      <c r="J530" s="125">
        <f>+G530+H530</f>
        <v>36.68</v>
      </c>
      <c r="K530" s="125">
        <f>+H530*1.05</f>
        <v>-2.016</v>
      </c>
      <c r="L530" s="125">
        <f>+G530+K530</f>
        <v>36.584000000000003</v>
      </c>
      <c r="M530" s="125">
        <f t="shared" si="294"/>
        <v>240.36793692509858</v>
      </c>
      <c r="N530" s="125"/>
      <c r="O530" s="125"/>
      <c r="P530" s="125"/>
      <c r="Q530" s="125"/>
      <c r="R530" s="125"/>
      <c r="S530" s="125"/>
      <c r="T530" s="125">
        <f t="shared" si="295"/>
        <v>240.99868593955321</v>
      </c>
      <c r="U530" s="1">
        <v>239.14108400000001</v>
      </c>
      <c r="V530" s="1">
        <v>448.33968700000003</v>
      </c>
      <c r="W530" s="125">
        <f t="shared" si="269"/>
        <v>247.21891597136661</v>
      </c>
      <c r="X530" s="1">
        <v>200.06994563999999</v>
      </c>
      <c r="Y530" s="1">
        <v>233.94367199999999</v>
      </c>
      <c r="Z530" s="125">
        <f t="shared" si="296"/>
        <v>253.61366622864651</v>
      </c>
      <c r="AA530" s="214">
        <v>41.22</v>
      </c>
      <c r="AB530" s="1">
        <f t="shared" si="292"/>
        <v>313.27199999999999</v>
      </c>
      <c r="AC530" s="1">
        <f t="shared" si="293"/>
        <v>306.20399999999995</v>
      </c>
      <c r="AD530" s="125">
        <f t="shared" si="297"/>
        <v>269.91852825229961</v>
      </c>
      <c r="AF530" s="326"/>
    </row>
    <row r="531" spans="1:32">
      <c r="A531" s="43">
        <v>20200806</v>
      </c>
      <c r="B531" s="43">
        <v>202008</v>
      </c>
      <c r="C531" s="4">
        <v>44049</v>
      </c>
      <c r="D531" s="1">
        <v>193.96495200000001</v>
      </c>
      <c r="E531" s="1">
        <v>286</v>
      </c>
      <c r="F531" s="1">
        <v>312.29000000000002</v>
      </c>
      <c r="G531" s="1">
        <v>38.65</v>
      </c>
      <c r="H531" s="110">
        <v>-1.92</v>
      </c>
      <c r="I531" s="110">
        <v>-3.75</v>
      </c>
      <c r="J531" s="125">
        <f t="shared" ref="J531" si="298">+G531+H531</f>
        <v>36.729999999999997</v>
      </c>
      <c r="K531" s="125">
        <f t="shared" ref="K531" si="299">+H531*1.05</f>
        <v>-2.016</v>
      </c>
      <c r="L531" s="125">
        <f t="shared" ref="L531" si="300">+G531+K531</f>
        <v>36.634</v>
      </c>
      <c r="M531" s="125">
        <f t="shared" si="294"/>
        <v>240.69645203679369</v>
      </c>
      <c r="N531" s="125"/>
      <c r="O531" s="125"/>
      <c r="P531" s="125"/>
      <c r="Q531" s="125"/>
      <c r="R531" s="125"/>
      <c r="S531" s="125"/>
      <c r="T531" s="125">
        <f t="shared" si="295"/>
        <v>241.32720105124832</v>
      </c>
      <c r="U531" s="1">
        <v>239.14108400000001</v>
      </c>
      <c r="V531" s="1">
        <v>381.82015999999999</v>
      </c>
      <c r="W531" s="125">
        <f t="shared" si="269"/>
        <v>245.54198981971086</v>
      </c>
      <c r="X531" s="1">
        <v>198.473476992</v>
      </c>
      <c r="Y531" s="1">
        <v>233.94367199999999</v>
      </c>
      <c r="Z531" s="125">
        <f t="shared" si="296"/>
        <v>253.94218134034165</v>
      </c>
      <c r="AA531" s="214">
        <f>+AA530+0.73</f>
        <v>41.949999999999996</v>
      </c>
      <c r="AB531" s="1">
        <f t="shared" si="292"/>
        <v>318.81999999999994</v>
      </c>
      <c r="AC531" s="1">
        <f t="shared" si="293"/>
        <v>304.76</v>
      </c>
      <c r="AD531" s="125">
        <f t="shared" si="297"/>
        <v>270.28646517739816</v>
      </c>
      <c r="AF531" s="110"/>
    </row>
    <row r="532" spans="1:32">
      <c r="A532" s="43">
        <v>20200805</v>
      </c>
      <c r="B532" s="43">
        <v>202008</v>
      </c>
      <c r="C532" s="4">
        <v>44048</v>
      </c>
      <c r="D532" s="1">
        <v>193.96495200000001</v>
      </c>
      <c r="E532" s="1">
        <v>285</v>
      </c>
      <c r="F532" s="1">
        <v>310.29000000000002</v>
      </c>
      <c r="G532" s="1">
        <v>38.299999999999997</v>
      </c>
      <c r="H532" s="110">
        <v>-1.92</v>
      </c>
      <c r="I532" s="110">
        <v>-3.75</v>
      </c>
      <c r="J532" s="125">
        <f t="shared" ref="J532" si="301">+G532+H532</f>
        <v>36.379999999999995</v>
      </c>
      <c r="K532" s="125">
        <f t="shared" ref="K532" si="302">+H532*1.05</f>
        <v>-2.016</v>
      </c>
      <c r="L532" s="125">
        <f t="shared" ref="L532" si="303">+G532+K532</f>
        <v>36.283999999999999</v>
      </c>
      <c r="M532" s="125">
        <f t="shared" si="294"/>
        <v>238.39684625492771</v>
      </c>
      <c r="N532" s="125"/>
      <c r="O532" s="125"/>
      <c r="P532" s="125"/>
      <c r="Q532" s="125"/>
      <c r="R532" s="125"/>
      <c r="S532" s="125"/>
      <c r="T532" s="125">
        <f t="shared" si="295"/>
        <v>239.02759526938235</v>
      </c>
      <c r="U532" s="1">
        <v>239.14108400000001</v>
      </c>
      <c r="V532" s="1">
        <v>381.82015999999999</v>
      </c>
      <c r="W532" s="125">
        <f t="shared" si="269"/>
        <v>243.31137221130086</v>
      </c>
      <c r="X532" s="1">
        <v>198.473476992</v>
      </c>
      <c r="Y532" s="1">
        <v>233.94367199999999</v>
      </c>
      <c r="Z532" s="125">
        <f t="shared" si="296"/>
        <v>251.64257555847567</v>
      </c>
      <c r="AA532" s="214">
        <v>41.8</v>
      </c>
      <c r="AB532" s="1">
        <f t="shared" si="292"/>
        <v>317.67999999999995</v>
      </c>
      <c r="AC532" s="1">
        <f t="shared" si="293"/>
        <v>308.17999999999995</v>
      </c>
      <c r="AD532" s="125">
        <f t="shared" si="297"/>
        <v>267.71090670170827</v>
      </c>
      <c r="AF532" s="110"/>
    </row>
    <row r="533" spans="1:32">
      <c r="A533" s="43">
        <v>20200804</v>
      </c>
      <c r="B533" s="43">
        <v>202008</v>
      </c>
      <c r="C533" s="4">
        <v>44047</v>
      </c>
      <c r="D533" s="1">
        <v>193.96495200000001</v>
      </c>
      <c r="E533" s="1">
        <v>280</v>
      </c>
      <c r="F533" s="1">
        <v>306.29000000000002</v>
      </c>
      <c r="G533" s="1">
        <v>37.75</v>
      </c>
      <c r="H533" s="110">
        <v>-1.92</v>
      </c>
      <c r="I533" s="110">
        <v>-3.75</v>
      </c>
      <c r="J533" s="125">
        <f t="shared" ref="J533" si="304">+G533+H533</f>
        <v>35.83</v>
      </c>
      <c r="K533" s="125">
        <f t="shared" ref="K533" si="305">+H533*1.05</f>
        <v>-2.016</v>
      </c>
      <c r="L533" s="125">
        <f t="shared" ref="L533" si="306">+G533+K533</f>
        <v>35.734000000000002</v>
      </c>
      <c r="M533" s="125">
        <f t="shared" si="294"/>
        <v>234.7831800262812</v>
      </c>
      <c r="N533" s="125"/>
      <c r="O533" s="125"/>
      <c r="P533" s="125"/>
      <c r="Q533" s="125"/>
      <c r="R533" s="125"/>
      <c r="S533" s="125"/>
      <c r="T533" s="125">
        <f t="shared" si="295"/>
        <v>235.41392904073587</v>
      </c>
      <c r="U533" s="1">
        <v>235.28368499999999</v>
      </c>
      <c r="V533" s="1">
        <v>381.82015999999999</v>
      </c>
      <c r="W533" s="125">
        <f t="shared" si="269"/>
        <v>239.80611596951377</v>
      </c>
      <c r="X533" s="1">
        <v>198.473476992</v>
      </c>
      <c r="Y533" s="1">
        <v>233.94367199999999</v>
      </c>
      <c r="Z533" s="125">
        <f t="shared" si="296"/>
        <v>248.02890932982916</v>
      </c>
      <c r="AA533" s="214">
        <v>41.7</v>
      </c>
      <c r="AB533" s="1">
        <f t="shared" si="292"/>
        <v>316.92</v>
      </c>
      <c r="AC533" s="1">
        <f t="shared" si="293"/>
        <v>301.11199999999997</v>
      </c>
      <c r="AD533" s="125">
        <f t="shared" si="297"/>
        <v>263.66360052562419</v>
      </c>
      <c r="AF533" s="326"/>
    </row>
    <row r="534" spans="1:32">
      <c r="A534" s="43">
        <v>20200803</v>
      </c>
      <c r="B534" s="43">
        <v>202008</v>
      </c>
      <c r="C534" s="4">
        <v>44046</v>
      </c>
      <c r="D534" s="1">
        <v>193.96495200000001</v>
      </c>
      <c r="E534" s="1">
        <v>275</v>
      </c>
      <c r="F534" s="1">
        <v>304.29000000000002</v>
      </c>
      <c r="G534" s="1">
        <v>38.4</v>
      </c>
      <c r="H534" s="110">
        <v>-1.92</v>
      </c>
      <c r="I534" s="110">
        <v>-3.75</v>
      </c>
      <c r="J534" s="125">
        <f t="shared" ref="J534" si="307">+G534+H534</f>
        <v>36.479999999999997</v>
      </c>
      <c r="K534" s="125">
        <f t="shared" ref="K534" si="308">+H534*1.05</f>
        <v>-2.016</v>
      </c>
      <c r="L534" s="125">
        <f t="shared" ref="L534" si="309">+G534+K534</f>
        <v>36.384</v>
      </c>
      <c r="M534" s="125">
        <f t="shared" si="294"/>
        <v>239.05387647831799</v>
      </c>
      <c r="N534" s="125"/>
      <c r="O534" s="125"/>
      <c r="P534" s="125"/>
      <c r="Q534" s="125"/>
      <c r="R534" s="125"/>
      <c r="S534" s="125"/>
      <c r="T534" s="125">
        <f t="shared" si="295"/>
        <v>239.68462549277262</v>
      </c>
      <c r="U534" s="1">
        <v>235.28368499999999</v>
      </c>
      <c r="V534" s="1">
        <v>381.82015999999999</v>
      </c>
      <c r="W534" s="125">
        <f t="shared" si="269"/>
        <v>243.94869152798944</v>
      </c>
      <c r="X534" s="1">
        <v>198.473476992</v>
      </c>
      <c r="Y534" s="1">
        <v>233.94367199999999</v>
      </c>
      <c r="Z534" s="125">
        <f t="shared" si="296"/>
        <v>252.29960578186595</v>
      </c>
      <c r="AA534" s="214">
        <f>41.7-0.69</f>
        <v>41.010000000000005</v>
      </c>
      <c r="AB534" s="1">
        <f t="shared" si="292"/>
        <v>311.67600000000004</v>
      </c>
      <c r="AC534" s="1">
        <f t="shared" si="293"/>
        <v>310.83999999999997</v>
      </c>
      <c r="AD534" s="125">
        <f t="shared" si="297"/>
        <v>268.44678055190536</v>
      </c>
      <c r="AF534" s="326"/>
    </row>
    <row r="535" spans="1:32">
      <c r="A535" s="43">
        <v>20200731</v>
      </c>
      <c r="B535" s="43">
        <v>202007</v>
      </c>
      <c r="C535" s="4">
        <v>44043</v>
      </c>
      <c r="D535" s="1">
        <v>193.96495200000001</v>
      </c>
      <c r="E535" s="1">
        <v>283</v>
      </c>
      <c r="F535" s="1">
        <v>302.29000000000002</v>
      </c>
      <c r="G535" s="1">
        <v>37.25</v>
      </c>
      <c r="H535" s="110">
        <v>-1.92</v>
      </c>
      <c r="I535" s="110">
        <v>-3.75</v>
      </c>
      <c r="J535" s="125">
        <f t="shared" ref="J535" si="310">+G535+H535</f>
        <v>35.33</v>
      </c>
      <c r="K535" s="125">
        <f t="shared" ref="K535" si="311">+H535*1.05</f>
        <v>-2.016</v>
      </c>
      <c r="L535" s="125">
        <f t="shared" ref="L535" si="312">+G535+K535</f>
        <v>35.234000000000002</v>
      </c>
      <c r="M535" s="125">
        <f t="shared" si="294"/>
        <v>231.49802890932983</v>
      </c>
      <c r="N535" s="125"/>
      <c r="O535" s="125"/>
      <c r="P535" s="125"/>
      <c r="Q535" s="125"/>
      <c r="R535" s="125"/>
      <c r="S535" s="125"/>
      <c r="T535" s="125">
        <f t="shared" si="295"/>
        <v>232.12877792378447</v>
      </c>
      <c r="U535" s="1">
        <v>235.28368499999999</v>
      </c>
      <c r="V535" s="1">
        <v>381.82015999999999</v>
      </c>
      <c r="W535" s="125">
        <f t="shared" si="269"/>
        <v>236.61951938607092</v>
      </c>
      <c r="X535" s="1">
        <v>198.473476992</v>
      </c>
      <c r="Y535" s="1">
        <v>233.94367199999999</v>
      </c>
      <c r="Z535" s="125">
        <f t="shared" si="296"/>
        <v>244.74375821287779</v>
      </c>
      <c r="AA535" s="214">
        <v>40.270000000000003</v>
      </c>
      <c r="AB535" s="1">
        <f t="shared" si="292"/>
        <v>306.05200000000002</v>
      </c>
      <c r="AC535" s="1">
        <f t="shared" si="293"/>
        <v>309.928</v>
      </c>
      <c r="AD535" s="125">
        <f t="shared" si="297"/>
        <v>259.9842312746386</v>
      </c>
      <c r="AF535" s="326"/>
    </row>
    <row r="536" spans="1:32">
      <c r="A536" s="43">
        <v>20200730</v>
      </c>
      <c r="B536" s="43">
        <v>202007</v>
      </c>
      <c r="C536" s="4">
        <v>44042</v>
      </c>
      <c r="D536" s="1">
        <v>193.96495200000001</v>
      </c>
      <c r="E536" s="1">
        <v>282</v>
      </c>
      <c r="F536" s="1">
        <v>301.29000000000002</v>
      </c>
      <c r="G536" s="1">
        <v>37.1</v>
      </c>
      <c r="H536" s="110">
        <v>-1.92</v>
      </c>
      <c r="I536" s="110">
        <v>-3.75</v>
      </c>
      <c r="J536" s="125">
        <f t="shared" ref="J536" si="313">+G536+H536</f>
        <v>35.18</v>
      </c>
      <c r="K536" s="125">
        <f t="shared" ref="K536" si="314">+H536*1.05</f>
        <v>-2.016</v>
      </c>
      <c r="L536" s="125">
        <f t="shared" ref="L536" si="315">+G536+K536</f>
        <v>35.084000000000003</v>
      </c>
      <c r="M536" s="125">
        <f t="shared" si="294"/>
        <v>230.51248357424441</v>
      </c>
      <c r="N536" s="125"/>
      <c r="O536" s="125"/>
      <c r="P536" s="125"/>
      <c r="Q536" s="125"/>
      <c r="R536" s="125"/>
      <c r="S536" s="125"/>
      <c r="T536" s="125">
        <f t="shared" si="295"/>
        <v>231.14323258869908</v>
      </c>
      <c r="U536" s="1">
        <v>235.28368499999999</v>
      </c>
      <c r="V536" s="1">
        <v>381.82015999999999</v>
      </c>
      <c r="W536" s="125">
        <f t="shared" si="269"/>
        <v>235.6635404110381</v>
      </c>
      <c r="X536" s="1">
        <v>198.473476992</v>
      </c>
      <c r="Y536" s="1">
        <v>233.94367199999999</v>
      </c>
      <c r="Z536" s="125">
        <f t="shared" si="296"/>
        <v>243.75821287779237</v>
      </c>
      <c r="AA536" s="214">
        <v>39.92</v>
      </c>
      <c r="AB536" s="1">
        <f t="shared" si="292"/>
        <v>303.392</v>
      </c>
      <c r="AC536" s="1">
        <f t="shared" si="293"/>
        <v>308.78800000000001</v>
      </c>
      <c r="AD536" s="125">
        <f t="shared" si="297"/>
        <v>258.88042049934302</v>
      </c>
      <c r="AF536" s="326"/>
    </row>
    <row r="537" spans="1:32">
      <c r="A537" s="43">
        <v>20200729</v>
      </c>
      <c r="B537" s="43">
        <v>202007</v>
      </c>
      <c r="C537" s="4">
        <v>44041</v>
      </c>
      <c r="D537" s="1">
        <v>193.96495200000001</v>
      </c>
      <c r="E537" s="1">
        <v>285</v>
      </c>
      <c r="F537" s="1">
        <v>302.29000000000002</v>
      </c>
      <c r="G537" s="1">
        <v>37.1</v>
      </c>
      <c r="H537" s="110">
        <v>-1.92</v>
      </c>
      <c r="I537" s="110">
        <v>-3.75</v>
      </c>
      <c r="J537" s="125">
        <f t="shared" ref="J537" si="316">+G537+H537</f>
        <v>35.18</v>
      </c>
      <c r="K537" s="125">
        <f t="shared" ref="K537" si="317">+H537*1.05</f>
        <v>-2.016</v>
      </c>
      <c r="L537" s="125">
        <f t="shared" ref="L537" si="318">+G537+K537</f>
        <v>35.084000000000003</v>
      </c>
      <c r="M537" s="125">
        <f t="shared" si="294"/>
        <v>230.51248357424441</v>
      </c>
      <c r="N537" s="125"/>
      <c r="O537" s="125"/>
      <c r="P537" s="125"/>
      <c r="Q537" s="125"/>
      <c r="R537" s="125"/>
      <c r="S537" s="125"/>
      <c r="T537" s="125">
        <f t="shared" si="295"/>
        <v>231.14323258869908</v>
      </c>
      <c r="U537" s="1">
        <v>235.28368499999999</v>
      </c>
      <c r="V537" s="1">
        <v>381.82015999999999</v>
      </c>
      <c r="W537" s="125">
        <f t="shared" si="269"/>
        <v>235.6635404110381</v>
      </c>
      <c r="X537" s="1">
        <v>198.473476992</v>
      </c>
      <c r="Y537" s="1">
        <v>233.94367199999999</v>
      </c>
      <c r="Z537" s="125">
        <f t="shared" si="296"/>
        <v>243.75821287779237</v>
      </c>
      <c r="AA537" s="214">
        <f>39.32+1.35</f>
        <v>40.67</v>
      </c>
      <c r="AB537" s="1">
        <f t="shared" si="292"/>
        <v>309.09199999999998</v>
      </c>
      <c r="AC537" s="1">
        <f t="shared" si="293"/>
        <v>308.94</v>
      </c>
      <c r="AD537" s="125">
        <f t="shared" si="297"/>
        <v>258.88042049934302</v>
      </c>
      <c r="AF537" s="326"/>
    </row>
    <row r="538" spans="1:32">
      <c r="A538" s="43">
        <v>20200728</v>
      </c>
      <c r="B538" s="43">
        <v>202007</v>
      </c>
      <c r="C538" s="4">
        <v>44040</v>
      </c>
      <c r="D538" s="1">
        <v>190.550817</v>
      </c>
      <c r="E538" s="1">
        <v>283</v>
      </c>
      <c r="F538" s="1">
        <v>304.29000000000002</v>
      </c>
      <c r="G538" s="1">
        <v>36.65</v>
      </c>
      <c r="H538" s="110">
        <v>-1.92</v>
      </c>
      <c r="I538" s="110">
        <v>-3.75</v>
      </c>
      <c r="J538" s="125">
        <f t="shared" ref="J538" si="319">+G538+H538</f>
        <v>34.729999999999997</v>
      </c>
      <c r="K538" s="125">
        <f t="shared" ref="K538" si="320">+H538*1.05</f>
        <v>-2.016</v>
      </c>
      <c r="L538" s="125">
        <f t="shared" ref="L538" si="321">+G538+K538</f>
        <v>34.634</v>
      </c>
      <c r="M538" s="125">
        <f t="shared" si="294"/>
        <v>227.55584756898816</v>
      </c>
      <c r="N538" s="125"/>
      <c r="O538" s="125"/>
      <c r="P538" s="125"/>
      <c r="Q538" s="125"/>
      <c r="R538" s="125"/>
      <c r="S538" s="125"/>
      <c r="T538" s="125">
        <f t="shared" si="295"/>
        <v>228.18659658344282</v>
      </c>
      <c r="U538" s="1">
        <v>235.30133900000001</v>
      </c>
      <c r="V538" s="1">
        <v>381.82015999999999</v>
      </c>
      <c r="W538" s="125">
        <f t="shared" si="269"/>
        <v>232.79560348593952</v>
      </c>
      <c r="X538" s="1">
        <v>195.14128123199998</v>
      </c>
      <c r="Y538" s="1">
        <v>233.94367199999999</v>
      </c>
      <c r="Z538" s="125">
        <f t="shared" si="296"/>
        <v>240.80157687253612</v>
      </c>
      <c r="AA538" s="214">
        <v>41.04</v>
      </c>
      <c r="AB538" s="1">
        <f t="shared" si="292"/>
        <v>311.904</v>
      </c>
      <c r="AC538" s="1">
        <f t="shared" si="293"/>
        <v>308.94</v>
      </c>
      <c r="AD538" s="125">
        <f t="shared" si="297"/>
        <v>255.56898817345598</v>
      </c>
      <c r="AF538" s="326"/>
    </row>
    <row r="539" spans="1:32">
      <c r="A539" s="43">
        <v>20200727</v>
      </c>
      <c r="B539" s="43">
        <v>202007</v>
      </c>
      <c r="C539" s="4">
        <v>44039</v>
      </c>
      <c r="D539" s="1">
        <v>190.550817</v>
      </c>
      <c r="E539" s="1">
        <v>284</v>
      </c>
      <c r="F539" s="1">
        <v>300.29000000000002</v>
      </c>
      <c r="G539" s="1">
        <v>37.299999999999997</v>
      </c>
      <c r="H539" s="110">
        <v>-1.92</v>
      </c>
      <c r="I539" s="110">
        <v>-3.75</v>
      </c>
      <c r="J539" s="125">
        <f t="shared" ref="J539" si="322">+G539+H539</f>
        <v>35.379999999999995</v>
      </c>
      <c r="K539" s="125">
        <f t="shared" ref="K539" si="323">+H539*1.05</f>
        <v>-2.016</v>
      </c>
      <c r="L539" s="125">
        <f t="shared" ref="L539" si="324">+G539+K539</f>
        <v>35.283999999999999</v>
      </c>
      <c r="M539" s="125">
        <f t="shared" si="294"/>
        <v>231.82654402102494</v>
      </c>
      <c r="N539" s="125"/>
      <c r="O539" s="125"/>
      <c r="P539" s="125"/>
      <c r="Q539" s="125"/>
      <c r="R539" s="125"/>
      <c r="S539" s="125"/>
      <c r="T539" s="125">
        <f t="shared" si="295"/>
        <v>232.45729303547958</v>
      </c>
      <c r="U539" s="1">
        <v>235.30133900000001</v>
      </c>
      <c r="V539" s="1">
        <v>381.82015999999999</v>
      </c>
      <c r="W539" s="125">
        <f t="shared" si="269"/>
        <v>236.93817904441519</v>
      </c>
      <c r="X539" s="1">
        <v>195.14128123199998</v>
      </c>
      <c r="Y539" s="1">
        <v>233.94367199999999</v>
      </c>
      <c r="Z539" s="125">
        <f t="shared" si="296"/>
        <v>245.0722733245729</v>
      </c>
      <c r="AA539" s="214">
        <v>41.6</v>
      </c>
      <c r="AB539" s="1">
        <f t="shared" si="292"/>
        <v>316.15999999999997</v>
      </c>
      <c r="AC539" s="1">
        <f t="shared" si="293"/>
        <v>302.63200000000001</v>
      </c>
      <c r="AD539" s="125">
        <f t="shared" si="297"/>
        <v>260.35216819973715</v>
      </c>
      <c r="AF539" s="326"/>
    </row>
    <row r="540" spans="1:32">
      <c r="A540" s="43">
        <v>20200724</v>
      </c>
      <c r="B540" s="43">
        <v>202007</v>
      </c>
      <c r="C540" s="4">
        <v>44036</v>
      </c>
      <c r="D540" s="1">
        <v>190.550817</v>
      </c>
      <c r="E540" s="1">
        <v>282</v>
      </c>
      <c r="F540" s="1">
        <v>302.29000000000002</v>
      </c>
      <c r="G540" s="1">
        <v>36.700000000000003</v>
      </c>
      <c r="H540" s="110">
        <v>-1.92</v>
      </c>
      <c r="I540" s="110">
        <v>-3.75</v>
      </c>
      <c r="J540" s="125">
        <f t="shared" ref="J540" si="325">+G540+H540</f>
        <v>34.78</v>
      </c>
      <c r="K540" s="125">
        <f t="shared" ref="K540" si="326">+H540*1.05</f>
        <v>-2.016</v>
      </c>
      <c r="L540" s="125">
        <f t="shared" ref="L540" si="327">+G540+K540</f>
        <v>34.684000000000005</v>
      </c>
      <c r="M540" s="125">
        <f t="shared" si="294"/>
        <v>227.88436268068332</v>
      </c>
      <c r="N540" s="125"/>
      <c r="O540" s="125"/>
      <c r="P540" s="125"/>
      <c r="Q540" s="125"/>
      <c r="R540" s="125"/>
      <c r="S540" s="125"/>
      <c r="T540" s="125">
        <f t="shared" si="295"/>
        <v>228.51511169513796</v>
      </c>
      <c r="U540" s="1">
        <v>235.30133900000001</v>
      </c>
      <c r="V540" s="1">
        <v>381.82015999999999</v>
      </c>
      <c r="W540" s="125">
        <f t="shared" si="269"/>
        <v>233.11426314428383</v>
      </c>
      <c r="X540" s="1">
        <v>195.14128123199998</v>
      </c>
      <c r="Y540" s="1">
        <v>233.94367199999999</v>
      </c>
      <c r="Z540" s="125">
        <f t="shared" si="296"/>
        <v>241.13009198423129</v>
      </c>
      <c r="AA540" s="214">
        <v>41.29</v>
      </c>
      <c r="AB540" s="1">
        <f t="shared" si="292"/>
        <v>313.80399999999997</v>
      </c>
      <c r="AC540" s="1">
        <f t="shared" si="293"/>
        <v>298.452</v>
      </c>
      <c r="AD540" s="125">
        <f t="shared" si="297"/>
        <v>255.93692509855455</v>
      </c>
      <c r="AF540" s="326"/>
    </row>
    <row r="541" spans="1:32">
      <c r="A541" s="43">
        <v>20200723</v>
      </c>
      <c r="B541" s="43">
        <v>202007</v>
      </c>
      <c r="C541" s="4">
        <v>44035</v>
      </c>
      <c r="D541" s="1">
        <v>190.550817</v>
      </c>
      <c r="E541" s="1">
        <v>283</v>
      </c>
      <c r="F541" s="1">
        <v>303.29000000000002</v>
      </c>
      <c r="G541" s="1">
        <v>37.35</v>
      </c>
      <c r="H541" s="110">
        <v>-1.92</v>
      </c>
      <c r="I541" s="110">
        <v>-3.75</v>
      </c>
      <c r="J541" s="125">
        <f t="shared" ref="J541" si="328">+G541+H541</f>
        <v>35.43</v>
      </c>
      <c r="K541" s="125">
        <f t="shared" ref="K541" si="329">+H541*1.05</f>
        <v>-2.016</v>
      </c>
      <c r="L541" s="125">
        <f t="shared" ref="L541" si="330">+G541+K541</f>
        <v>35.334000000000003</v>
      </c>
      <c r="M541" s="125">
        <f t="shared" si="294"/>
        <v>232.15505913272011</v>
      </c>
      <c r="N541" s="125"/>
      <c r="O541" s="125"/>
      <c r="P541" s="125"/>
      <c r="Q541" s="125"/>
      <c r="R541" s="125"/>
      <c r="S541" s="125"/>
      <c r="T541" s="125">
        <f t="shared" si="295"/>
        <v>232.78580814717475</v>
      </c>
      <c r="U541" s="1">
        <v>235.30133900000001</v>
      </c>
      <c r="V541" s="1">
        <v>381.82015999999999</v>
      </c>
      <c r="W541" s="125">
        <f t="shared" si="269"/>
        <v>237.2568387027595</v>
      </c>
      <c r="X541" s="1">
        <v>195.14128123199998</v>
      </c>
      <c r="Y541" s="1">
        <v>233.94367199999999</v>
      </c>
      <c r="Z541" s="125">
        <f t="shared" si="296"/>
        <v>245.40078843626807</v>
      </c>
      <c r="AA541" s="214">
        <v>41.07</v>
      </c>
      <c r="AB541" s="1">
        <f t="shared" si="292"/>
        <v>312.13200000000001</v>
      </c>
      <c r="AC541" s="1">
        <f t="shared" si="293"/>
        <v>301.72000000000003</v>
      </c>
      <c r="AD541" s="125">
        <f t="shared" si="297"/>
        <v>260.72010512483575</v>
      </c>
      <c r="AF541" s="326"/>
    </row>
    <row r="542" spans="1:32">
      <c r="A542" s="43">
        <v>20200722</v>
      </c>
      <c r="B542" s="43">
        <v>202007</v>
      </c>
      <c r="C542" s="4">
        <v>44034</v>
      </c>
      <c r="D542" s="1">
        <v>190.550817</v>
      </c>
      <c r="E542" s="1">
        <v>285</v>
      </c>
      <c r="F542" s="1">
        <v>304.29000000000002</v>
      </c>
      <c r="G542" s="1">
        <v>37.549999999999997</v>
      </c>
      <c r="H542" s="110">
        <v>-1.92</v>
      </c>
      <c r="I542" s="110">
        <v>-3.75</v>
      </c>
      <c r="J542" s="125">
        <f t="shared" ref="J542" si="331">+G542+H542</f>
        <v>35.629999999999995</v>
      </c>
      <c r="K542" s="125">
        <f t="shared" ref="K542" si="332">+H542*1.05</f>
        <v>-2.016</v>
      </c>
      <c r="L542" s="125">
        <f t="shared" ref="L542" si="333">+G542+K542</f>
        <v>35.533999999999999</v>
      </c>
      <c r="M542" s="125">
        <f t="shared" si="294"/>
        <v>233.46911957950064</v>
      </c>
      <c r="N542" s="125"/>
      <c r="O542" s="125"/>
      <c r="P542" s="125"/>
      <c r="Q542" s="125"/>
      <c r="R542" s="125"/>
      <c r="S542" s="125"/>
      <c r="T542" s="125">
        <f t="shared" si="295"/>
        <v>234.09986859395528</v>
      </c>
      <c r="U542" s="1">
        <v>235.30133900000001</v>
      </c>
      <c r="V542" s="1">
        <v>381.82015999999999</v>
      </c>
      <c r="W542" s="125">
        <f t="shared" si="269"/>
        <v>238.53147733613662</v>
      </c>
      <c r="X542" s="1">
        <v>195.14128123199998</v>
      </c>
      <c r="Y542" s="1">
        <v>233.94367199999999</v>
      </c>
      <c r="Z542" s="125">
        <f t="shared" si="296"/>
        <v>246.7148488830486</v>
      </c>
      <c r="AA542" s="214">
        <v>41.9</v>
      </c>
      <c r="AB542" s="1">
        <f t="shared" si="292"/>
        <v>318.44</v>
      </c>
      <c r="AC542" s="1">
        <f t="shared" si="293"/>
        <v>292.524</v>
      </c>
      <c r="AD542" s="125">
        <f t="shared" si="297"/>
        <v>262.19185282522994</v>
      </c>
      <c r="AF542" s="326"/>
    </row>
    <row r="543" spans="1:32">
      <c r="A543" s="43">
        <v>20200721</v>
      </c>
      <c r="B543" s="43">
        <v>202007</v>
      </c>
      <c r="C543" s="4">
        <v>44033</v>
      </c>
      <c r="D543" s="1">
        <v>190.550817</v>
      </c>
      <c r="E543" s="1">
        <v>286</v>
      </c>
      <c r="F543" s="1">
        <v>305.29000000000002</v>
      </c>
      <c r="G543" s="1">
        <v>37.15</v>
      </c>
      <c r="H543" s="110">
        <v>-1.92</v>
      </c>
      <c r="I543" s="110">
        <v>-3.75</v>
      </c>
      <c r="J543" s="125">
        <f t="shared" ref="J543" si="334">+G543+H543</f>
        <v>35.229999999999997</v>
      </c>
      <c r="K543" s="125">
        <f t="shared" ref="K543" si="335">+H543*1.05</f>
        <v>-2.016</v>
      </c>
      <c r="L543" s="125">
        <f t="shared" ref="L543" si="336">+G543+K543</f>
        <v>35.134</v>
      </c>
      <c r="M543" s="125">
        <f t="shared" si="294"/>
        <v>230.84099868593955</v>
      </c>
      <c r="N543" s="125"/>
      <c r="O543" s="125"/>
      <c r="P543" s="125"/>
      <c r="Q543" s="125"/>
      <c r="R543" s="125"/>
      <c r="S543" s="125"/>
      <c r="T543" s="125">
        <f t="shared" si="295"/>
        <v>231.47174770039419</v>
      </c>
      <c r="U543" s="1">
        <v>237.13735500000001</v>
      </c>
      <c r="V543" s="1">
        <v>381.82015999999999</v>
      </c>
      <c r="W543" s="125">
        <f t="shared" si="269"/>
        <v>235.98220006938234</v>
      </c>
      <c r="X543" s="1">
        <v>195.14128123199998</v>
      </c>
      <c r="Y543" s="1">
        <v>233.94367199999999</v>
      </c>
      <c r="Z543" s="125">
        <f t="shared" si="296"/>
        <v>244.08672798948749</v>
      </c>
      <c r="AA543" s="214">
        <v>41.96</v>
      </c>
      <c r="AB543" s="1">
        <f t="shared" si="292"/>
        <v>318.89600000000002</v>
      </c>
      <c r="AC543" s="1">
        <f t="shared" si="293"/>
        <v>294.27199999999999</v>
      </c>
      <c r="AD543" s="125">
        <f t="shared" si="297"/>
        <v>259.24835742444151</v>
      </c>
      <c r="AF543" s="326"/>
    </row>
    <row r="544" spans="1:32">
      <c r="A544" s="43">
        <v>20200720</v>
      </c>
      <c r="B544" s="43">
        <v>202007</v>
      </c>
      <c r="C544" s="4">
        <v>44032</v>
      </c>
      <c r="D544" s="1">
        <v>190.550817</v>
      </c>
      <c r="E544" s="1">
        <v>281</v>
      </c>
      <c r="F544" s="1">
        <v>303.29000000000002</v>
      </c>
      <c r="G544" s="1">
        <v>36.6</v>
      </c>
      <c r="H544" s="110">
        <v>-1.92</v>
      </c>
      <c r="I544" s="110">
        <v>-3.75</v>
      </c>
      <c r="J544" s="125">
        <f t="shared" ref="J544" si="337">+G544+H544</f>
        <v>34.68</v>
      </c>
      <c r="K544" s="125">
        <f t="shared" ref="K544" si="338">+H544*1.05</f>
        <v>-2.016</v>
      </c>
      <c r="L544" s="125">
        <f t="shared" ref="L544" si="339">+G544+K544</f>
        <v>34.584000000000003</v>
      </c>
      <c r="M544" s="125">
        <f t="shared" si="294"/>
        <v>227.22733245729304</v>
      </c>
      <c r="N544" s="125"/>
      <c r="O544" s="125"/>
      <c r="P544" s="125"/>
      <c r="Q544" s="125"/>
      <c r="R544" s="125"/>
      <c r="S544" s="125"/>
      <c r="T544" s="125">
        <f t="shared" si="295"/>
        <v>227.85808147174768</v>
      </c>
      <c r="U544" s="1">
        <v>237.13735500000001</v>
      </c>
      <c r="V544" s="1">
        <v>381.82015999999999</v>
      </c>
      <c r="W544" s="125">
        <f t="shared" si="269"/>
        <v>232.47694382759525</v>
      </c>
      <c r="X544" s="1">
        <v>195.14128123199998</v>
      </c>
      <c r="Y544" s="1">
        <v>233.94367199999999</v>
      </c>
      <c r="Z544" s="125">
        <f t="shared" si="296"/>
        <v>240.47306176084101</v>
      </c>
      <c r="AA544" s="214">
        <v>40.81</v>
      </c>
      <c r="AB544" s="1">
        <f t="shared" si="292"/>
        <v>310.15600000000001</v>
      </c>
      <c r="AC544" s="1">
        <f t="shared" si="293"/>
        <v>288.87599999999998</v>
      </c>
      <c r="AD544" s="125">
        <f t="shared" si="297"/>
        <v>255.20105124835743</v>
      </c>
      <c r="AF544" s="326"/>
    </row>
    <row r="545" spans="1:32">
      <c r="A545" s="43">
        <v>20200717</v>
      </c>
      <c r="B545" s="43">
        <v>202007</v>
      </c>
      <c r="C545" s="4">
        <v>44029</v>
      </c>
      <c r="D545" s="1">
        <v>190.550817</v>
      </c>
      <c r="E545" s="1">
        <v>282</v>
      </c>
      <c r="F545" s="1">
        <v>298.29000000000002</v>
      </c>
      <c r="G545" s="1">
        <v>37.1</v>
      </c>
      <c r="H545" s="110">
        <v>-1.92</v>
      </c>
      <c r="I545" s="110">
        <v>-3.75</v>
      </c>
      <c r="J545" s="125">
        <f t="shared" ref="J545" si="340">+G545+H545</f>
        <v>35.18</v>
      </c>
      <c r="K545" s="125">
        <f t="shared" ref="K545" si="341">+H545*1.05</f>
        <v>-2.016</v>
      </c>
      <c r="L545" s="125">
        <f t="shared" ref="L545" si="342">+G545+K545</f>
        <v>35.084000000000003</v>
      </c>
      <c r="M545" s="125">
        <f t="shared" si="294"/>
        <v>230.51248357424441</v>
      </c>
      <c r="N545" s="125"/>
      <c r="O545" s="125"/>
      <c r="P545" s="125"/>
      <c r="Q545" s="125"/>
      <c r="R545" s="125"/>
      <c r="S545" s="125"/>
      <c r="T545" s="125">
        <f t="shared" si="295"/>
        <v>231.14323258869908</v>
      </c>
      <c r="U545" s="1">
        <v>237.13735500000001</v>
      </c>
      <c r="V545" s="1">
        <v>381.82015999999999</v>
      </c>
      <c r="W545" s="125">
        <f t="shared" si="269"/>
        <v>235.6635404110381</v>
      </c>
      <c r="X545" s="1">
        <v>195.14128123199998</v>
      </c>
      <c r="Y545" s="1">
        <v>233.94367199999999</v>
      </c>
      <c r="Z545" s="125">
        <f t="shared" si="296"/>
        <v>243.75821287779237</v>
      </c>
      <c r="AA545" s="214">
        <v>40.590000000000003</v>
      </c>
      <c r="AB545" s="1">
        <f t="shared" si="292"/>
        <v>308.48400000000004</v>
      </c>
      <c r="AC545" s="1">
        <f t="shared" si="293"/>
        <v>306.81199999999995</v>
      </c>
      <c r="AD545" s="125">
        <f t="shared" si="297"/>
        <v>258.88042049934302</v>
      </c>
      <c r="AF545" s="326"/>
    </row>
    <row r="546" spans="1:32">
      <c r="A546" s="43">
        <v>20200716</v>
      </c>
      <c r="B546" s="43">
        <v>202007</v>
      </c>
      <c r="C546" s="4">
        <v>44028</v>
      </c>
      <c r="D546" s="1">
        <v>190.550817</v>
      </c>
      <c r="E546" s="1">
        <v>277</v>
      </c>
      <c r="F546" s="1">
        <v>313.29000000000002</v>
      </c>
      <c r="G546" s="1">
        <v>36.950000000000003</v>
      </c>
      <c r="H546" s="110">
        <v>-1.92</v>
      </c>
      <c r="I546" s="110">
        <v>-3.75</v>
      </c>
      <c r="J546" s="125">
        <f t="shared" ref="J546" si="343">+G546+H546</f>
        <v>35.03</v>
      </c>
      <c r="K546" s="125">
        <f t="shared" ref="K546" si="344">+H546*1.05</f>
        <v>-2.016</v>
      </c>
      <c r="L546" s="125">
        <f t="shared" ref="L546" si="345">+G546+K546</f>
        <v>34.934000000000005</v>
      </c>
      <c r="M546" s="125">
        <f t="shared" si="294"/>
        <v>229.52693823915902</v>
      </c>
      <c r="N546" s="125"/>
      <c r="O546" s="125"/>
      <c r="P546" s="125"/>
      <c r="Q546" s="125"/>
      <c r="R546" s="125"/>
      <c r="S546" s="125"/>
      <c r="T546" s="125">
        <f t="shared" si="295"/>
        <v>230.15768725361366</v>
      </c>
      <c r="U546" s="1">
        <v>237.13735500000001</v>
      </c>
      <c r="V546" s="1">
        <v>381.82015999999999</v>
      </c>
      <c r="W546" s="125">
        <f t="shared" si="269"/>
        <v>234.70756143600525</v>
      </c>
      <c r="X546" s="1">
        <v>195.14128123199998</v>
      </c>
      <c r="Y546" s="1">
        <v>233.94367199999999</v>
      </c>
      <c r="Z546" s="125">
        <f t="shared" si="296"/>
        <v>242.77266754270698</v>
      </c>
      <c r="AA546" s="214">
        <v>40.75</v>
      </c>
      <c r="AB546" s="1">
        <f t="shared" si="292"/>
        <v>309.7</v>
      </c>
      <c r="AC546" s="1">
        <f t="shared" si="293"/>
        <v>307.49599999999998</v>
      </c>
      <c r="AD546" s="125">
        <f t="shared" si="297"/>
        <v>257.77660972404732</v>
      </c>
      <c r="AF546" s="326"/>
    </row>
    <row r="547" spans="1:32">
      <c r="A547" s="43">
        <v>20200715</v>
      </c>
      <c r="B547" s="43">
        <v>202007</v>
      </c>
      <c r="C547" s="4">
        <v>44027</v>
      </c>
      <c r="D547" s="1">
        <v>202.17389499999999</v>
      </c>
      <c r="E547" s="1">
        <v>280</v>
      </c>
      <c r="F547" s="1">
        <v>314.29000000000002</v>
      </c>
      <c r="G547" s="1">
        <v>37.700000000000003</v>
      </c>
      <c r="H547" s="110">
        <v>-1.92</v>
      </c>
      <c r="I547" s="110">
        <v>-3.75</v>
      </c>
      <c r="J547" s="125">
        <f t="shared" ref="J547" si="346">+G547+H547</f>
        <v>35.78</v>
      </c>
      <c r="K547" s="125">
        <f t="shared" ref="K547" si="347">+H547*1.05</f>
        <v>-2.016</v>
      </c>
      <c r="L547" s="125">
        <f t="shared" ref="L547" si="348">+G547+K547</f>
        <v>35.684000000000005</v>
      </c>
      <c r="M547" s="125">
        <f t="shared" si="294"/>
        <v>234.45466491458609</v>
      </c>
      <c r="N547" s="125"/>
      <c r="O547" s="125"/>
      <c r="P547" s="125"/>
      <c r="Q547" s="125"/>
      <c r="R547" s="125"/>
      <c r="S547" s="125"/>
      <c r="T547" s="125">
        <f t="shared" si="295"/>
        <v>235.08541392904073</v>
      </c>
      <c r="U547" s="1">
        <v>237.13735500000001</v>
      </c>
      <c r="V547" s="1">
        <v>381.82015999999999</v>
      </c>
      <c r="W547" s="125">
        <f t="shared" si="269"/>
        <v>239.4874563111695</v>
      </c>
      <c r="X547" s="1">
        <v>206.48540535999999</v>
      </c>
      <c r="Y547" s="1">
        <v>233.94367199999999</v>
      </c>
      <c r="Z547" s="125">
        <f t="shared" si="296"/>
        <v>247.70039421813405</v>
      </c>
      <c r="AA547" s="214">
        <v>41.2</v>
      </c>
      <c r="AB547" s="1">
        <f t="shared" si="292"/>
        <v>313.12</v>
      </c>
      <c r="AC547" s="1">
        <f t="shared" si="293"/>
        <v>302.09999999999997</v>
      </c>
      <c r="AD547" s="125">
        <f t="shared" si="297"/>
        <v>263.29566360052564</v>
      </c>
      <c r="AF547" s="326"/>
    </row>
    <row r="548" spans="1:32">
      <c r="A548" s="43">
        <v>20200714</v>
      </c>
      <c r="B548" s="43">
        <v>202007</v>
      </c>
      <c r="C548" s="4">
        <v>44026</v>
      </c>
      <c r="D548" s="1">
        <v>202.17389499999999</v>
      </c>
      <c r="E548" s="1">
        <v>275</v>
      </c>
      <c r="F548" s="1">
        <v>313.29000000000002</v>
      </c>
      <c r="G548" s="1">
        <v>51.37</v>
      </c>
      <c r="H548" s="110">
        <v>-1.92</v>
      </c>
      <c r="I548" s="110">
        <v>-3.75</v>
      </c>
      <c r="J548" s="125">
        <f t="shared" ref="J548" si="349">+G548+H548</f>
        <v>49.449999999999996</v>
      </c>
      <c r="K548" s="125">
        <f t="shared" ref="K548" si="350">+H548*1.05</f>
        <v>-2.016</v>
      </c>
      <c r="L548" s="125">
        <f t="shared" ref="L548" si="351">+G548+K548</f>
        <v>49.353999999999999</v>
      </c>
      <c r="M548" s="125">
        <f t="shared" si="294"/>
        <v>324.27069645203676</v>
      </c>
      <c r="N548" s="125"/>
      <c r="O548" s="125"/>
      <c r="P548" s="125"/>
      <c r="Q548" s="125"/>
      <c r="R548" s="125"/>
      <c r="S548" s="125"/>
      <c r="T548" s="125">
        <f t="shared" si="295"/>
        <v>324.9014454664914</v>
      </c>
      <c r="U548" s="1">
        <v>236.47533000000001</v>
      </c>
      <c r="V548" s="1">
        <v>381.82015999999999</v>
      </c>
      <c r="W548" s="125">
        <f t="shared" si="269"/>
        <v>326.60900690249662</v>
      </c>
      <c r="X548" s="1">
        <v>206.48540535999999</v>
      </c>
      <c r="Y548" s="1">
        <v>233.94367199999999</v>
      </c>
      <c r="Z548" s="125">
        <f t="shared" si="296"/>
        <v>337.51642575558475</v>
      </c>
      <c r="AA548" s="214">
        <v>40.29</v>
      </c>
      <c r="AB548" s="1">
        <f t="shared" si="292"/>
        <v>306.20399999999995</v>
      </c>
      <c r="AC548" s="1">
        <f t="shared" si="293"/>
        <v>295.18400000000003</v>
      </c>
      <c r="AD548" s="125">
        <f t="shared" si="297"/>
        <v>363.88961892247039</v>
      </c>
      <c r="AF548" s="326"/>
    </row>
    <row r="549" spans="1:32">
      <c r="A549" s="43">
        <v>20200713</v>
      </c>
      <c r="B549" s="43">
        <v>202007</v>
      </c>
      <c r="C549" s="4">
        <v>44025</v>
      </c>
      <c r="D549" s="1">
        <v>202.17389499999999</v>
      </c>
      <c r="E549" s="1">
        <v>280</v>
      </c>
      <c r="F549" s="1">
        <v>312.29000000000002</v>
      </c>
      <c r="G549" s="1">
        <v>39.450000000000003</v>
      </c>
      <c r="H549" s="110">
        <v>-1.92</v>
      </c>
      <c r="I549" s="110">
        <v>-3.75</v>
      </c>
      <c r="J549" s="125">
        <f t="shared" ref="J549" si="352">+G549+H549</f>
        <v>37.53</v>
      </c>
      <c r="K549" s="125">
        <f t="shared" ref="K549" si="353">+H549*1.05</f>
        <v>-2.016</v>
      </c>
      <c r="L549" s="125">
        <f t="shared" ref="L549" si="354">+G549+K549</f>
        <v>37.434000000000005</v>
      </c>
      <c r="M549" s="125">
        <f t="shared" si="294"/>
        <v>245.95269382391592</v>
      </c>
      <c r="N549" s="125"/>
      <c r="O549" s="125"/>
      <c r="P549" s="125"/>
      <c r="Q549" s="125"/>
      <c r="R549" s="125"/>
      <c r="S549" s="125"/>
      <c r="T549" s="125">
        <f t="shared" si="295"/>
        <v>246.58344283837056</v>
      </c>
      <c r="U549" s="1">
        <v>236.47533000000001</v>
      </c>
      <c r="V549" s="1">
        <v>381.82015999999999</v>
      </c>
      <c r="W549" s="125">
        <f t="shared" si="269"/>
        <v>250.64054435321944</v>
      </c>
      <c r="X549" s="1">
        <v>206.48540535999999</v>
      </c>
      <c r="Y549" s="1">
        <v>233.94367199999999</v>
      </c>
      <c r="Z549" s="125">
        <f t="shared" si="296"/>
        <v>259.19842312746385</v>
      </c>
      <c r="AA549" s="214">
        <v>40.1</v>
      </c>
      <c r="AB549" s="1">
        <f t="shared" si="292"/>
        <v>304.76</v>
      </c>
      <c r="AC549" s="1">
        <f t="shared" si="293"/>
        <v>288.49599999999998</v>
      </c>
      <c r="AD549" s="125">
        <f t="shared" si="297"/>
        <v>276.17345597897503</v>
      </c>
      <c r="AF549" s="326"/>
    </row>
    <row r="550" spans="1:32">
      <c r="A550" s="43">
        <v>20200710</v>
      </c>
      <c r="B550" s="43">
        <v>202007</v>
      </c>
      <c r="C550" s="4">
        <v>44022</v>
      </c>
      <c r="D550" s="1">
        <v>202.17389499999999</v>
      </c>
      <c r="E550" s="1">
        <v>290</v>
      </c>
      <c r="F550" s="1">
        <v>316.29000000000002</v>
      </c>
      <c r="G550" s="1">
        <v>39.6</v>
      </c>
      <c r="H550" s="110">
        <v>-1.92</v>
      </c>
      <c r="I550" s="110">
        <v>-3.75</v>
      </c>
      <c r="J550" s="125">
        <f t="shared" ref="J550" si="355">+G550+H550</f>
        <v>37.68</v>
      </c>
      <c r="K550" s="125">
        <f t="shared" ref="K550" si="356">+H550*1.05</f>
        <v>-2.016</v>
      </c>
      <c r="L550" s="125">
        <f t="shared" ref="L550" si="357">+G550+K550</f>
        <v>37.584000000000003</v>
      </c>
      <c r="M550" s="125">
        <f t="shared" si="294"/>
        <v>246.93823915900131</v>
      </c>
      <c r="N550" s="125"/>
      <c r="O550" s="125"/>
      <c r="P550" s="125"/>
      <c r="Q550" s="125"/>
      <c r="R550" s="125"/>
      <c r="S550" s="125"/>
      <c r="T550" s="125">
        <f t="shared" si="295"/>
        <v>247.56898817345598</v>
      </c>
      <c r="U550" s="1">
        <v>236.47533000000001</v>
      </c>
      <c r="V550" s="1">
        <v>381.82015999999999</v>
      </c>
      <c r="W550" s="125">
        <f t="shared" si="269"/>
        <v>251.59652332825229</v>
      </c>
      <c r="X550" s="1">
        <v>206.48540535999999</v>
      </c>
      <c r="Y550" s="1">
        <v>233.94367199999999</v>
      </c>
      <c r="Z550" s="125">
        <f t="shared" si="296"/>
        <v>260.18396846254927</v>
      </c>
      <c r="AA550" s="214">
        <v>40.549999999999997</v>
      </c>
      <c r="AB550" s="1">
        <f t="shared" si="292"/>
        <v>308.17999999999995</v>
      </c>
      <c r="AC550" s="1">
        <f t="shared" si="293"/>
        <v>291.68799999999999</v>
      </c>
      <c r="AD550" s="125">
        <f t="shared" si="297"/>
        <v>277.27726675427073</v>
      </c>
      <c r="AF550" s="326"/>
    </row>
    <row r="551" spans="1:32">
      <c r="A551" s="43">
        <v>20200709</v>
      </c>
      <c r="B551" s="43">
        <v>202007</v>
      </c>
      <c r="C551" s="4">
        <v>44021</v>
      </c>
      <c r="D551" s="1">
        <v>202.17389499999999</v>
      </c>
      <c r="E551" s="1">
        <v>286</v>
      </c>
      <c r="F551" s="1">
        <v>318.29000000000002</v>
      </c>
      <c r="G551" s="1">
        <v>39.299999999999997</v>
      </c>
      <c r="H551" s="110">
        <v>-1.92</v>
      </c>
      <c r="I551" s="110">
        <v>-3.75</v>
      </c>
      <c r="J551" s="125">
        <f t="shared" ref="J551" si="358">+G551+H551</f>
        <v>37.379999999999995</v>
      </c>
      <c r="K551" s="125">
        <f t="shared" ref="K551" si="359">+H551*1.05</f>
        <v>-2.016</v>
      </c>
      <c r="L551" s="125">
        <f t="shared" ref="L551" si="360">+G551+K551</f>
        <v>37.283999999999999</v>
      </c>
      <c r="M551" s="125">
        <f t="shared" si="294"/>
        <v>244.96714848883047</v>
      </c>
      <c r="N551" s="125"/>
      <c r="O551" s="125"/>
      <c r="P551" s="125"/>
      <c r="Q551" s="125"/>
      <c r="R551" s="125"/>
      <c r="S551" s="125"/>
      <c r="T551" s="125">
        <f t="shared" si="295"/>
        <v>245.59789750328511</v>
      </c>
      <c r="U551" s="1">
        <v>236.47533000000001</v>
      </c>
      <c r="V551" s="1">
        <v>381.82015999999999</v>
      </c>
      <c r="W551" s="125">
        <f t="shared" si="269"/>
        <v>249.68456537818656</v>
      </c>
      <c r="X551" s="1">
        <v>206.48540535999999</v>
      </c>
      <c r="Y551" s="1">
        <v>233.94367199999999</v>
      </c>
      <c r="Z551" s="125">
        <f t="shared" si="296"/>
        <v>258.21287779237844</v>
      </c>
      <c r="AA551" s="214">
        <v>39.619999999999997</v>
      </c>
      <c r="AB551" s="1">
        <f t="shared" si="292"/>
        <v>301.11199999999997</v>
      </c>
      <c r="AC551" s="1">
        <f t="shared" si="293"/>
        <v>282.11199999999997</v>
      </c>
      <c r="AD551" s="125">
        <f t="shared" si="297"/>
        <v>275.06964520367933</v>
      </c>
      <c r="AF551" s="326"/>
    </row>
    <row r="552" spans="1:32">
      <c r="A552" s="43">
        <v>20200708</v>
      </c>
      <c r="B552" s="43">
        <v>202007</v>
      </c>
      <c r="C552" s="4">
        <v>44020</v>
      </c>
      <c r="D552" s="1">
        <v>202.17389499999999</v>
      </c>
      <c r="E552" s="1">
        <v>287</v>
      </c>
      <c r="F552" s="1">
        <v>305.29000000000002</v>
      </c>
      <c r="G552" s="1">
        <v>39.35</v>
      </c>
      <c r="H552" s="110">
        <v>-1.92</v>
      </c>
      <c r="I552" s="110">
        <v>-3.75</v>
      </c>
      <c r="J552" s="125">
        <f t="shared" ref="J552" si="361">+G552+H552</f>
        <v>37.43</v>
      </c>
      <c r="K552" s="125">
        <f t="shared" ref="K552" si="362">+H552*1.05</f>
        <v>-2.016</v>
      </c>
      <c r="L552" s="125">
        <f t="shared" ref="L552" si="363">+G552+K552</f>
        <v>37.334000000000003</v>
      </c>
      <c r="M552" s="125">
        <f t="shared" si="294"/>
        <v>245.29566360052564</v>
      </c>
      <c r="N552" s="125"/>
      <c r="O552" s="125"/>
      <c r="P552" s="125"/>
      <c r="Q552" s="125"/>
      <c r="R552" s="125"/>
      <c r="S552" s="125"/>
      <c r="T552" s="125">
        <f t="shared" si="295"/>
        <v>245.92641261498028</v>
      </c>
      <c r="U552" s="1">
        <v>236.47533000000001</v>
      </c>
      <c r="V552" s="1">
        <v>326.23703599999999</v>
      </c>
      <c r="W552" s="125">
        <f t="shared" si="269"/>
        <v>248.33573131653085</v>
      </c>
      <c r="X552" s="1">
        <v>205.15141038399997</v>
      </c>
      <c r="Y552" s="1">
        <v>233.94367199999999</v>
      </c>
      <c r="Z552" s="125">
        <f t="shared" si="296"/>
        <v>258.54139290407358</v>
      </c>
      <c r="AA552" s="214">
        <f>+AA551+1.28</f>
        <v>40.9</v>
      </c>
      <c r="AB552" s="1">
        <f t="shared" si="292"/>
        <v>310.83999999999997</v>
      </c>
      <c r="AC552" s="1">
        <f t="shared" si="293"/>
        <v>275.57599999999996</v>
      </c>
      <c r="AD552" s="125">
        <f t="shared" si="297"/>
        <v>275.43758212877793</v>
      </c>
      <c r="AF552" s="326"/>
    </row>
    <row r="553" spans="1:32">
      <c r="A553" s="43">
        <v>20200707</v>
      </c>
      <c r="B553" s="43">
        <v>202007</v>
      </c>
      <c r="C553" s="4">
        <v>44019</v>
      </c>
      <c r="D553" s="1">
        <v>202.17389499999999</v>
      </c>
      <c r="E553" s="1">
        <v>282</v>
      </c>
      <c r="F553" s="1">
        <v>307.29000000000002</v>
      </c>
      <c r="G553" s="1">
        <v>39.450000000000003</v>
      </c>
      <c r="H553" s="110">
        <v>-1.92</v>
      </c>
      <c r="I553" s="110">
        <v>-3.75</v>
      </c>
      <c r="J553" s="125">
        <f t="shared" ref="J553" si="364">+G553+H553</f>
        <v>37.53</v>
      </c>
      <c r="K553" s="125">
        <f t="shared" ref="K553" si="365">+H553*1.05</f>
        <v>-2.016</v>
      </c>
      <c r="L553" s="125">
        <f t="shared" ref="L553" si="366">+G553+K553</f>
        <v>37.434000000000005</v>
      </c>
      <c r="M553" s="125">
        <f t="shared" si="294"/>
        <v>245.95269382391592</v>
      </c>
      <c r="N553" s="125"/>
      <c r="O553" s="125"/>
      <c r="P553" s="125"/>
      <c r="Q553" s="125"/>
      <c r="R553" s="125"/>
      <c r="S553" s="125"/>
      <c r="T553" s="125">
        <f t="shared" si="295"/>
        <v>246.58344283837056</v>
      </c>
      <c r="U553" s="1">
        <v>221.796029</v>
      </c>
      <c r="V553" s="1">
        <v>326.23703599999999</v>
      </c>
      <c r="W553" s="125">
        <f t="shared" si="269"/>
        <v>248.97305063321943</v>
      </c>
      <c r="X553" s="1">
        <v>205.15141038399997</v>
      </c>
      <c r="Y553" s="1">
        <v>233.94367199999999</v>
      </c>
      <c r="Z553" s="125">
        <f t="shared" si="296"/>
        <v>259.19842312746385</v>
      </c>
      <c r="AA553" s="214">
        <v>40.78</v>
      </c>
      <c r="AB553" s="1">
        <f t="shared" si="292"/>
        <v>309.928</v>
      </c>
      <c r="AC553" s="1">
        <f t="shared" si="293"/>
        <v>276.18400000000003</v>
      </c>
      <c r="AD553" s="125">
        <f t="shared" si="297"/>
        <v>276.17345597897503</v>
      </c>
      <c r="AF553" s="326"/>
    </row>
    <row r="554" spans="1:32">
      <c r="A554" s="43">
        <v>20200706</v>
      </c>
      <c r="B554" s="43">
        <v>202007</v>
      </c>
      <c r="C554" s="4">
        <v>44018</v>
      </c>
      <c r="D554" s="1">
        <v>202.17389499999999</v>
      </c>
      <c r="E554" s="1">
        <v>270</v>
      </c>
      <c r="F554" s="1">
        <v>296.29000000000002</v>
      </c>
      <c r="G554" s="1">
        <v>37.450000000000003</v>
      </c>
      <c r="H554" s="110">
        <v>-1.92</v>
      </c>
      <c r="I554" s="110">
        <v>-3.75</v>
      </c>
      <c r="J554" s="125">
        <f t="shared" ref="J554" si="367">+G554+H554</f>
        <v>35.53</v>
      </c>
      <c r="K554" s="125">
        <f t="shared" ref="K554" si="368">+H554*1.05</f>
        <v>-2.016</v>
      </c>
      <c r="L554" s="125">
        <f t="shared" ref="L554" si="369">+G554+K554</f>
        <v>35.434000000000005</v>
      </c>
      <c r="M554" s="125">
        <f t="shared" si="294"/>
        <v>232.81208935611039</v>
      </c>
      <c r="N554" s="125"/>
      <c r="O554" s="125"/>
      <c r="P554" s="125"/>
      <c r="Q554" s="125"/>
      <c r="R554" s="125"/>
      <c r="S554" s="125"/>
      <c r="T554" s="125">
        <f t="shared" si="295"/>
        <v>233.44283837056506</v>
      </c>
      <c r="U554" s="1">
        <v>221.796029</v>
      </c>
      <c r="V554" s="1">
        <v>326.23703599999999</v>
      </c>
      <c r="W554" s="125">
        <f t="shared" si="269"/>
        <v>236.22666429944809</v>
      </c>
      <c r="X554" s="1">
        <v>205.15141038399997</v>
      </c>
      <c r="Y554" s="1">
        <v>233.94367199999999</v>
      </c>
      <c r="Z554" s="125">
        <f t="shared" si="296"/>
        <v>246.05781865965835</v>
      </c>
      <c r="AA554" s="214">
        <v>40.630000000000003</v>
      </c>
      <c r="AB554" s="1">
        <f t="shared" si="292"/>
        <v>308.78800000000001</v>
      </c>
      <c r="AC554" s="1">
        <f t="shared" si="293"/>
        <v>300.95999999999998</v>
      </c>
      <c r="AD554" s="125">
        <f t="shared" si="297"/>
        <v>261.45597897503291</v>
      </c>
      <c r="AF554" s="326"/>
    </row>
    <row r="555" spans="1:32">
      <c r="A555" s="43">
        <v>20200703</v>
      </c>
      <c r="B555" s="43">
        <v>202007</v>
      </c>
      <c r="C555" s="4">
        <v>44015</v>
      </c>
      <c r="D555" s="1">
        <v>202.17389499999999</v>
      </c>
      <c r="E555" s="1">
        <v>271</v>
      </c>
      <c r="F555" s="1">
        <v>294.29000000000002</v>
      </c>
      <c r="G555" s="1">
        <v>35.6</v>
      </c>
      <c r="H555" s="110">
        <v>-1.92</v>
      </c>
      <c r="I555" s="110">
        <v>-3.75</v>
      </c>
      <c r="J555" s="125">
        <f t="shared" ref="J555" si="370">+G555+H555</f>
        <v>33.68</v>
      </c>
      <c r="K555" s="125">
        <f t="shared" ref="K555" si="371">+H555*1.05</f>
        <v>-2.016</v>
      </c>
      <c r="L555" s="125">
        <f t="shared" ref="L555" si="372">+G555+K555</f>
        <v>33.584000000000003</v>
      </c>
      <c r="M555" s="125">
        <f t="shared" si="294"/>
        <v>220.65703022339028</v>
      </c>
      <c r="N555" s="125"/>
      <c r="O555" s="125"/>
      <c r="P555" s="125"/>
      <c r="Q555" s="125"/>
      <c r="R555" s="125"/>
      <c r="S555" s="125"/>
      <c r="T555" s="125">
        <f t="shared" si="295"/>
        <v>221.28777923784492</v>
      </c>
      <c r="U555" s="1">
        <v>221.796029</v>
      </c>
      <c r="V555" s="1">
        <v>326.23703599999999</v>
      </c>
      <c r="W555" s="125">
        <f t="shared" si="269"/>
        <v>224.43625694070954</v>
      </c>
      <c r="X555" s="1">
        <v>205.15141038399997</v>
      </c>
      <c r="Y555" s="1">
        <v>233.94367199999999</v>
      </c>
      <c r="Z555" s="125">
        <f t="shared" si="296"/>
        <v>233.90275952693824</v>
      </c>
      <c r="AA555" s="214">
        <v>40.65</v>
      </c>
      <c r="AB555" s="1">
        <f t="shared" si="292"/>
        <v>308.94</v>
      </c>
      <c r="AC555" s="1">
        <f t="shared" si="293"/>
        <v>295.94399999999996</v>
      </c>
      <c r="AD555" s="125">
        <f t="shared" si="297"/>
        <v>247.84231274638634</v>
      </c>
      <c r="AF555" s="326"/>
    </row>
    <row r="556" spans="1:32">
      <c r="A556" s="43">
        <v>20200702</v>
      </c>
      <c r="B556" s="43">
        <v>202007</v>
      </c>
      <c r="C556" s="4">
        <v>44014</v>
      </c>
      <c r="D556" s="1">
        <v>202.17389499999999</v>
      </c>
      <c r="E556" s="1">
        <v>271</v>
      </c>
      <c r="F556" s="1">
        <v>294.29000000000002</v>
      </c>
      <c r="G556" s="1">
        <v>35.6</v>
      </c>
      <c r="H556" s="110">
        <v>-1.92</v>
      </c>
      <c r="I556" s="110">
        <v>-3.75</v>
      </c>
      <c r="J556" s="125">
        <f t="shared" ref="J556" si="373">+G556+H556</f>
        <v>33.68</v>
      </c>
      <c r="K556" s="125">
        <f t="shared" ref="K556" si="374">+H556*1.05</f>
        <v>-2.016</v>
      </c>
      <c r="L556" s="125">
        <f t="shared" ref="L556" si="375">+G556+K556</f>
        <v>33.584000000000003</v>
      </c>
      <c r="M556" s="125">
        <f t="shared" si="294"/>
        <v>220.65703022339028</v>
      </c>
      <c r="N556" s="125"/>
      <c r="O556" s="125"/>
      <c r="P556" s="125"/>
      <c r="Q556" s="125"/>
      <c r="R556" s="125"/>
      <c r="S556" s="125"/>
      <c r="T556" s="125">
        <f t="shared" si="295"/>
        <v>221.28777923784492</v>
      </c>
      <c r="U556" s="1">
        <v>221.796029</v>
      </c>
      <c r="V556" s="1">
        <v>326.23703599999999</v>
      </c>
      <c r="W556" s="125">
        <f t="shared" si="269"/>
        <v>224.43625694070954</v>
      </c>
      <c r="X556" s="1">
        <v>205.15141038399997</v>
      </c>
      <c r="Y556" s="1">
        <v>233.94367199999999</v>
      </c>
      <c r="Z556" s="125">
        <f t="shared" si="296"/>
        <v>233.90275952693824</v>
      </c>
      <c r="AA556" s="214">
        <v>40.65</v>
      </c>
      <c r="AB556" s="1">
        <f t="shared" si="292"/>
        <v>308.94</v>
      </c>
      <c r="AC556" s="1">
        <f t="shared" si="293"/>
        <v>290.24399999999997</v>
      </c>
      <c r="AD556" s="125">
        <f t="shared" si="297"/>
        <v>247.84231274638634</v>
      </c>
      <c r="AF556" s="326"/>
    </row>
    <row r="557" spans="1:32">
      <c r="A557" s="43">
        <v>20200701</v>
      </c>
      <c r="B557" s="43">
        <v>202007</v>
      </c>
      <c r="C557" s="4">
        <v>44013</v>
      </c>
      <c r="D557" s="1">
        <v>202.17389499999999</v>
      </c>
      <c r="E557" s="1">
        <v>266</v>
      </c>
      <c r="F557" s="1">
        <v>292.29000000000002</v>
      </c>
      <c r="G557" s="1">
        <v>33.950000000000003</v>
      </c>
      <c r="H557" s="110">
        <v>-1.92</v>
      </c>
      <c r="I557" s="110">
        <v>-3.75</v>
      </c>
      <c r="J557" s="125">
        <f t="shared" ref="J557" si="376">+G557+H557</f>
        <v>32.03</v>
      </c>
      <c r="K557" s="125">
        <f t="shared" ref="K557" si="377">+H557*1.05</f>
        <v>-2.016</v>
      </c>
      <c r="L557" s="125">
        <f t="shared" ref="L557" si="378">+G557+K557</f>
        <v>31.934000000000005</v>
      </c>
      <c r="M557" s="125">
        <f t="shared" si="294"/>
        <v>209.81603153745075</v>
      </c>
      <c r="N557" s="125"/>
      <c r="O557" s="125"/>
      <c r="P557" s="125"/>
      <c r="Q557" s="125"/>
      <c r="R557" s="125"/>
      <c r="S557" s="125"/>
      <c r="T557" s="125">
        <f t="shared" si="295"/>
        <v>210.44678055190539</v>
      </c>
      <c r="U557" s="1">
        <v>221.796029</v>
      </c>
      <c r="V557" s="1">
        <v>326.23703599999999</v>
      </c>
      <c r="W557" s="125">
        <f t="shared" si="269"/>
        <v>213.9204882153482</v>
      </c>
      <c r="X557" s="1">
        <v>205.15141038399997</v>
      </c>
      <c r="Y557" s="1">
        <v>233.94367199999999</v>
      </c>
      <c r="Z557" s="125">
        <f t="shared" si="296"/>
        <v>223.06176084099869</v>
      </c>
      <c r="AA557" s="214">
        <v>39.82</v>
      </c>
      <c r="AB557" s="1">
        <f t="shared" si="292"/>
        <v>302.63200000000001</v>
      </c>
      <c r="AC557" s="1">
        <f t="shared" si="293"/>
        <v>300.58</v>
      </c>
      <c r="AD557" s="125">
        <f t="shared" si="297"/>
        <v>235.70039421813405</v>
      </c>
      <c r="AF557" s="326"/>
    </row>
    <row r="558" spans="1:32">
      <c r="A558" s="43">
        <v>20200630</v>
      </c>
      <c r="B558" s="43">
        <v>202006</v>
      </c>
      <c r="C558" s="4">
        <v>44012</v>
      </c>
      <c r="D558" s="1">
        <v>202.17389499999999</v>
      </c>
      <c r="E558" s="1">
        <v>256</v>
      </c>
      <c r="F558" s="1">
        <v>302.29000000000002</v>
      </c>
      <c r="G558" s="1">
        <v>33.4</v>
      </c>
      <c r="H558" s="110">
        <v>-1.92</v>
      </c>
      <c r="I558" s="110">
        <v>-3.75</v>
      </c>
      <c r="J558" s="125">
        <f t="shared" ref="J558" si="379">+G558+H558</f>
        <v>31.479999999999997</v>
      </c>
      <c r="K558" s="125">
        <f t="shared" ref="K558" si="380">+H558*1.05</f>
        <v>-2.016</v>
      </c>
      <c r="L558" s="125">
        <f t="shared" ref="L558" si="381">+G558+K558</f>
        <v>31.384</v>
      </c>
      <c r="M558" s="125">
        <f t="shared" si="294"/>
        <v>206.20236530880419</v>
      </c>
      <c r="N558" s="125"/>
      <c r="O558" s="125"/>
      <c r="P558" s="125"/>
      <c r="Q558" s="125"/>
      <c r="R558" s="125"/>
      <c r="S558" s="125"/>
      <c r="T558" s="125">
        <f t="shared" si="295"/>
        <v>206.83311432325885</v>
      </c>
      <c r="U558" s="1">
        <v>217.79739800000002</v>
      </c>
      <c r="V558" s="1">
        <v>326.23703599999999</v>
      </c>
      <c r="W558" s="125">
        <f t="shared" si="269"/>
        <v>210.41523197356108</v>
      </c>
      <c r="X558" s="1">
        <v>205.15141038399997</v>
      </c>
      <c r="Y558" s="1">
        <v>233.94367199999999</v>
      </c>
      <c r="Z558" s="125">
        <f t="shared" si="296"/>
        <v>219.44809461235215</v>
      </c>
      <c r="AA558" s="214">
        <v>39.270000000000003</v>
      </c>
      <c r="AB558" s="1">
        <f t="shared" si="292"/>
        <v>298.452</v>
      </c>
      <c r="AC558" s="1">
        <f t="shared" si="293"/>
        <v>284.31599999999997</v>
      </c>
      <c r="AD558" s="125">
        <f t="shared" si="297"/>
        <v>231.65308804204994</v>
      </c>
      <c r="AF558" s="326"/>
    </row>
    <row r="559" spans="1:32">
      <c r="A559" s="43">
        <v>20200629</v>
      </c>
      <c r="B559" s="43">
        <v>202006</v>
      </c>
      <c r="C559" s="4">
        <v>44011</v>
      </c>
      <c r="D559" s="1">
        <v>202.17389499999999</v>
      </c>
      <c r="E559" s="1">
        <v>255</v>
      </c>
      <c r="F559" s="1">
        <v>303.29000000000002</v>
      </c>
      <c r="G559" s="1">
        <v>33.299999999999997</v>
      </c>
      <c r="H559" s="110">
        <v>-1.92</v>
      </c>
      <c r="I559" s="110">
        <v>-3.75</v>
      </c>
      <c r="J559" s="125">
        <f t="shared" ref="J559" si="382">+G559+H559</f>
        <v>31.379999999999995</v>
      </c>
      <c r="K559" s="125">
        <f t="shared" ref="K559" si="383">+H559*1.05</f>
        <v>-2.016</v>
      </c>
      <c r="L559" s="125">
        <f t="shared" ref="L559" si="384">+G559+K559</f>
        <v>31.283999999999999</v>
      </c>
      <c r="M559" s="125">
        <f t="shared" si="294"/>
        <v>205.54533508541391</v>
      </c>
      <c r="N559" s="125"/>
      <c r="O559" s="125"/>
      <c r="P559" s="125"/>
      <c r="Q559" s="125"/>
      <c r="R559" s="125"/>
      <c r="S559" s="125"/>
      <c r="T559" s="125">
        <f t="shared" si="295"/>
        <v>206.17608409986855</v>
      </c>
      <c r="U559" s="1">
        <v>217.79739800000002</v>
      </c>
      <c r="V559" s="1">
        <v>326.23703599999999</v>
      </c>
      <c r="W559" s="125">
        <f t="shared" si="269"/>
        <v>209.77791265687247</v>
      </c>
      <c r="X559" s="1">
        <v>205.15141038399997</v>
      </c>
      <c r="Y559" s="1">
        <v>233.94367199999999</v>
      </c>
      <c r="Z559" s="125">
        <f t="shared" si="296"/>
        <v>218.79106438896187</v>
      </c>
      <c r="AA559" s="214">
        <v>39.700000000000003</v>
      </c>
      <c r="AB559" s="1">
        <f t="shared" si="292"/>
        <v>301.72000000000003</v>
      </c>
      <c r="AC559" s="1">
        <f t="shared" si="293"/>
        <v>283.404</v>
      </c>
      <c r="AD559" s="125">
        <f t="shared" si="297"/>
        <v>230.91721419185279</v>
      </c>
      <c r="AF559" s="326"/>
    </row>
    <row r="560" spans="1:32">
      <c r="A560" s="43">
        <v>20200626</v>
      </c>
      <c r="B560" s="43">
        <v>202006</v>
      </c>
      <c r="C560" s="4">
        <v>44008</v>
      </c>
      <c r="D560" s="1">
        <v>202.17389499999999</v>
      </c>
      <c r="E560" s="1">
        <v>250</v>
      </c>
      <c r="F560" s="1">
        <v>298.29000000000002</v>
      </c>
      <c r="G560" s="1">
        <v>32.700000000000003</v>
      </c>
      <c r="H560" s="110">
        <v>-1.92</v>
      </c>
      <c r="I560" s="110">
        <v>-3.75</v>
      </c>
      <c r="J560" s="125">
        <f t="shared" ref="J560" si="385">+G560+H560</f>
        <v>30.78</v>
      </c>
      <c r="K560" s="125">
        <f t="shared" ref="K560" si="386">+H560*1.05</f>
        <v>-2.016</v>
      </c>
      <c r="L560" s="125">
        <f t="shared" ref="L560" si="387">+G560+K560</f>
        <v>30.684000000000005</v>
      </c>
      <c r="M560" s="125">
        <f t="shared" si="294"/>
        <v>201.60315374507229</v>
      </c>
      <c r="N560" s="125"/>
      <c r="O560" s="125"/>
      <c r="P560" s="125"/>
      <c r="Q560" s="125"/>
      <c r="R560" s="125"/>
      <c r="S560" s="125"/>
      <c r="T560" s="125">
        <f t="shared" si="295"/>
        <v>202.23390275952693</v>
      </c>
      <c r="U560" s="1">
        <v>217.79739800000002</v>
      </c>
      <c r="V560" s="1">
        <v>326.23703599999999</v>
      </c>
      <c r="W560" s="125">
        <f t="shared" si="269"/>
        <v>205.95399675674111</v>
      </c>
      <c r="X560" s="1">
        <v>205.15141038399997</v>
      </c>
      <c r="Y560" s="1">
        <v>233.94367199999999</v>
      </c>
      <c r="Z560" s="125">
        <f t="shared" si="296"/>
        <v>214.84888304862025</v>
      </c>
      <c r="AA560" s="214">
        <v>38.49</v>
      </c>
      <c r="AB560" s="1">
        <f t="shared" ref="AB560:AB623" si="388">AA560*$AB$91</f>
        <v>292.524</v>
      </c>
      <c r="AC560" s="1">
        <f t="shared" ref="AC560:AC623" si="389">AB578</f>
        <v>279.75600000000003</v>
      </c>
      <c r="AD560" s="125">
        <f t="shared" si="297"/>
        <v>226.50197109067017</v>
      </c>
      <c r="AF560" s="326"/>
    </row>
    <row r="561" spans="1:32">
      <c r="A561" s="43">
        <v>20200625</v>
      </c>
      <c r="B561" s="43">
        <v>202006</v>
      </c>
      <c r="C561" s="4">
        <v>44007</v>
      </c>
      <c r="D561" s="1">
        <v>202.17389499999999</v>
      </c>
      <c r="E561" s="1">
        <v>253</v>
      </c>
      <c r="F561" s="1">
        <v>299.29000000000002</v>
      </c>
      <c r="G561" s="1">
        <v>33.25</v>
      </c>
      <c r="H561" s="110">
        <v>-1.92</v>
      </c>
      <c r="I561" s="110">
        <v>-3.75</v>
      </c>
      <c r="J561" s="125">
        <f t="shared" ref="J561" si="390">+G561+H561</f>
        <v>31.33</v>
      </c>
      <c r="K561" s="125">
        <f t="shared" ref="K561" si="391">+H561*1.05</f>
        <v>-2.016</v>
      </c>
      <c r="L561" s="125">
        <f t="shared" ref="L561" si="392">+G561+K561</f>
        <v>31.234000000000002</v>
      </c>
      <c r="M561" s="125">
        <f t="shared" si="294"/>
        <v>205.2168199737188</v>
      </c>
      <c r="N561" s="125"/>
      <c r="O561" s="125"/>
      <c r="P561" s="125"/>
      <c r="Q561" s="125"/>
      <c r="R561" s="125"/>
      <c r="S561" s="125"/>
      <c r="T561" s="125">
        <f t="shared" si="295"/>
        <v>205.84756898817344</v>
      </c>
      <c r="U561" s="1">
        <v>217.79739800000002</v>
      </c>
      <c r="V561" s="1">
        <v>326.23703599999999</v>
      </c>
      <c r="W561" s="125">
        <f t="shared" si="269"/>
        <v>209.45925299852823</v>
      </c>
      <c r="X561" s="1">
        <v>205.15141038399997</v>
      </c>
      <c r="Y561" s="1">
        <v>233.94367199999999</v>
      </c>
      <c r="Z561" s="125">
        <f t="shared" si="296"/>
        <v>218.46254927726673</v>
      </c>
      <c r="AA561" s="214">
        <v>38.72</v>
      </c>
      <c r="AB561" s="1">
        <f t="shared" si="388"/>
        <v>294.27199999999999</v>
      </c>
      <c r="AC561" s="1">
        <f t="shared" si="389"/>
        <v>269.34399999999999</v>
      </c>
      <c r="AD561" s="125">
        <f t="shared" si="297"/>
        <v>230.54927726675427</v>
      </c>
      <c r="AF561" s="326"/>
    </row>
    <row r="562" spans="1:32">
      <c r="A562" s="43">
        <v>20200624</v>
      </c>
      <c r="B562" s="43">
        <v>202006</v>
      </c>
      <c r="C562" s="4">
        <v>44006</v>
      </c>
      <c r="D562" s="1">
        <v>202.17389499999999</v>
      </c>
      <c r="E562" s="1">
        <v>248</v>
      </c>
      <c r="F562" s="1">
        <v>301.29000000000002</v>
      </c>
      <c r="G562" s="1">
        <v>33.25</v>
      </c>
      <c r="H562" s="110">
        <v>-1.92</v>
      </c>
      <c r="I562" s="110">
        <v>-3.75</v>
      </c>
      <c r="J562" s="125">
        <f t="shared" ref="J562" si="393">+G562+H562</f>
        <v>31.33</v>
      </c>
      <c r="K562" s="125">
        <f t="shared" ref="K562" si="394">+H562*1.05</f>
        <v>-2.016</v>
      </c>
      <c r="L562" s="125">
        <f t="shared" ref="L562" si="395">+G562+K562</f>
        <v>31.234000000000002</v>
      </c>
      <c r="M562" s="125">
        <f t="shared" si="294"/>
        <v>205.2168199737188</v>
      </c>
      <c r="N562" s="125"/>
      <c r="O562" s="125"/>
      <c r="P562" s="125"/>
      <c r="Q562" s="125"/>
      <c r="R562" s="125"/>
      <c r="S562" s="125"/>
      <c r="T562" s="125">
        <f t="shared" si="295"/>
        <v>205.84756898817344</v>
      </c>
      <c r="U562" s="1">
        <v>217.79739800000002</v>
      </c>
      <c r="V562" s="1">
        <v>326.23703599999999</v>
      </c>
      <c r="W562" s="125">
        <f t="shared" si="269"/>
        <v>209.45925299852823</v>
      </c>
      <c r="X562" s="1">
        <v>205.15141038399997</v>
      </c>
      <c r="Y562" s="1">
        <v>233.94367199999999</v>
      </c>
      <c r="Z562" s="125">
        <f t="shared" si="296"/>
        <v>218.46254927726673</v>
      </c>
      <c r="AA562" s="214">
        <v>38.01</v>
      </c>
      <c r="AB562" s="1">
        <f t="shared" si="388"/>
        <v>288.87599999999998</v>
      </c>
      <c r="AC562" s="1">
        <f t="shared" si="389"/>
        <v>269.72399999999999</v>
      </c>
      <c r="AD562" s="125">
        <f t="shared" si="297"/>
        <v>230.54927726675427</v>
      </c>
      <c r="AF562" s="326"/>
    </row>
    <row r="563" spans="1:32">
      <c r="A563" s="43">
        <v>20200623</v>
      </c>
      <c r="B563" s="43">
        <v>202006</v>
      </c>
      <c r="C563" s="4">
        <v>44005</v>
      </c>
      <c r="D563" s="1">
        <v>202.17389499999999</v>
      </c>
      <c r="E563" s="1">
        <v>252</v>
      </c>
      <c r="F563" s="1">
        <v>305.29000000000002</v>
      </c>
      <c r="G563" s="1">
        <v>36.5</v>
      </c>
      <c r="H563" s="110">
        <v>-1.92</v>
      </c>
      <c r="I563" s="110">
        <v>-3.75</v>
      </c>
      <c r="J563" s="125">
        <f t="shared" ref="J563" si="396">+G563+H563</f>
        <v>34.58</v>
      </c>
      <c r="K563" s="125">
        <f t="shared" ref="K563" si="397">+H563*1.05</f>
        <v>-2.016</v>
      </c>
      <c r="L563" s="125">
        <f t="shared" ref="L563" si="398">+G563+K563</f>
        <v>34.484000000000002</v>
      </c>
      <c r="M563" s="125">
        <f t="shared" si="294"/>
        <v>226.57030223390277</v>
      </c>
      <c r="N563" s="125"/>
      <c r="O563" s="125"/>
      <c r="P563" s="125"/>
      <c r="Q563" s="125"/>
      <c r="R563" s="125"/>
      <c r="S563" s="125"/>
      <c r="T563" s="125">
        <f t="shared" si="295"/>
        <v>227.2010512483574</v>
      </c>
      <c r="U563" s="1">
        <v>215.16695200000001</v>
      </c>
      <c r="V563" s="1">
        <v>326.23703599999999</v>
      </c>
      <c r="W563" s="125">
        <f t="shared" si="269"/>
        <v>230.17213079090666</v>
      </c>
      <c r="X563" s="1">
        <v>205.15141038399997</v>
      </c>
      <c r="Y563" s="1">
        <v>233.94367199999999</v>
      </c>
      <c r="Z563" s="125">
        <f t="shared" si="296"/>
        <v>239.81603153745073</v>
      </c>
      <c r="AA563" s="214">
        <v>40.369999999999997</v>
      </c>
      <c r="AB563" s="1">
        <f t="shared" si="388"/>
        <v>306.81199999999995</v>
      </c>
      <c r="AC563" s="1">
        <f t="shared" si="389"/>
        <v>256.19599999999997</v>
      </c>
      <c r="AD563" s="125">
        <f t="shared" si="297"/>
        <v>254.46517739816031</v>
      </c>
      <c r="AF563" s="326"/>
    </row>
    <row r="564" spans="1:32">
      <c r="A564" s="43">
        <v>20200622</v>
      </c>
      <c r="B564" s="43">
        <v>202006</v>
      </c>
      <c r="C564" s="4">
        <v>44004</v>
      </c>
      <c r="D564" s="1">
        <v>202.17389499999999</v>
      </c>
      <c r="E564" s="1">
        <v>255</v>
      </c>
      <c r="F564" s="1">
        <v>306.29000000000002</v>
      </c>
      <c r="G564" s="1">
        <v>34.549999999999997</v>
      </c>
      <c r="H564" s="110">
        <v>-1.92</v>
      </c>
      <c r="I564" s="110">
        <v>-3.75</v>
      </c>
      <c r="J564" s="125">
        <f t="shared" ref="J564" si="399">+G564+H564</f>
        <v>32.629999999999995</v>
      </c>
      <c r="K564" s="125">
        <f t="shared" ref="K564" si="400">+H564*1.05</f>
        <v>-2.016</v>
      </c>
      <c r="L564" s="125">
        <f t="shared" ref="L564" si="401">+G564+K564</f>
        <v>32.533999999999999</v>
      </c>
      <c r="M564" s="125">
        <f t="shared" si="294"/>
        <v>213.75821287779237</v>
      </c>
      <c r="N564" s="125"/>
      <c r="O564" s="125"/>
      <c r="P564" s="125"/>
      <c r="Q564" s="125"/>
      <c r="R564" s="125"/>
      <c r="S564" s="125"/>
      <c r="T564" s="125">
        <f t="shared" si="295"/>
        <v>214.38896189224701</v>
      </c>
      <c r="U564" s="1">
        <v>215.16695200000001</v>
      </c>
      <c r="V564" s="1">
        <v>326.23703599999999</v>
      </c>
      <c r="W564" s="125">
        <f t="shared" si="269"/>
        <v>217.7444041154796</v>
      </c>
      <c r="X564" s="1">
        <v>205.15141038399997</v>
      </c>
      <c r="Y564" s="1">
        <v>233.94367199999999</v>
      </c>
      <c r="Z564" s="125">
        <f t="shared" si="296"/>
        <v>227.00394218134031</v>
      </c>
      <c r="AA564" s="214">
        <v>40.46</v>
      </c>
      <c r="AB564" s="1">
        <f t="shared" si="388"/>
        <v>307.49599999999998</v>
      </c>
      <c r="AC564" s="1">
        <f t="shared" si="389"/>
        <v>249.35599999999999</v>
      </c>
      <c r="AD564" s="125">
        <f t="shared" si="297"/>
        <v>240.11563731931668</v>
      </c>
      <c r="AF564" s="326"/>
    </row>
    <row r="565" spans="1:32">
      <c r="A565" s="43">
        <v>20200619</v>
      </c>
      <c r="B565" s="43">
        <v>202006</v>
      </c>
      <c r="C565" s="4">
        <v>44001</v>
      </c>
      <c r="D565" s="1">
        <v>202.17389499999999</v>
      </c>
      <c r="E565" s="1">
        <v>254</v>
      </c>
      <c r="F565" s="1">
        <v>305.29000000000002</v>
      </c>
      <c r="G565" s="1">
        <v>34.15</v>
      </c>
      <c r="H565" s="110">
        <v>-1.92</v>
      </c>
      <c r="I565" s="110">
        <v>-3.75</v>
      </c>
      <c r="J565" s="125">
        <f t="shared" ref="J565" si="402">+G565+H565</f>
        <v>32.229999999999997</v>
      </c>
      <c r="K565" s="125">
        <f t="shared" ref="K565" si="403">+H565*1.05</f>
        <v>-2.016</v>
      </c>
      <c r="L565" s="125">
        <f t="shared" ref="L565" si="404">+G565+K565</f>
        <v>32.134</v>
      </c>
      <c r="M565" s="125">
        <f t="shared" si="294"/>
        <v>211.13009198423126</v>
      </c>
      <c r="N565" s="125"/>
      <c r="O565" s="125"/>
      <c r="P565" s="125"/>
      <c r="Q565" s="125"/>
      <c r="R565" s="125"/>
      <c r="S565" s="125"/>
      <c r="T565" s="125">
        <f t="shared" si="295"/>
        <v>211.76084099868592</v>
      </c>
      <c r="U565" s="1">
        <v>215.16695200000001</v>
      </c>
      <c r="V565" s="1">
        <v>326.23703599999999</v>
      </c>
      <c r="W565" s="125">
        <f t="shared" si="269"/>
        <v>215.19512684872532</v>
      </c>
      <c r="X565" s="1">
        <v>205.15141038399997</v>
      </c>
      <c r="Y565" s="1">
        <v>233.94367199999999</v>
      </c>
      <c r="Z565" s="125">
        <f t="shared" si="296"/>
        <v>224.37582128777922</v>
      </c>
      <c r="AA565" s="214">
        <v>39.75</v>
      </c>
      <c r="AB565" s="1">
        <f t="shared" si="388"/>
        <v>302.09999999999997</v>
      </c>
      <c r="AC565" s="1">
        <f t="shared" si="389"/>
        <v>261.06</v>
      </c>
      <c r="AD565" s="125">
        <f t="shared" si="297"/>
        <v>237.17214191852827</v>
      </c>
      <c r="AF565" s="326"/>
    </row>
    <row r="566" spans="1:32">
      <c r="A566" s="43">
        <v>20200618</v>
      </c>
      <c r="B566" s="43">
        <v>202006</v>
      </c>
      <c r="C566" s="4">
        <v>44000</v>
      </c>
      <c r="D566" s="1">
        <v>202.17389499999999</v>
      </c>
      <c r="E566" s="1">
        <v>249</v>
      </c>
      <c r="F566" s="1">
        <v>304.29000000000002</v>
      </c>
      <c r="G566" s="1">
        <v>33.1</v>
      </c>
      <c r="H566" s="110">
        <v>-1.92</v>
      </c>
      <c r="I566" s="110">
        <v>-3.75</v>
      </c>
      <c r="J566" s="125">
        <f t="shared" ref="J566" si="405">+G566+H566</f>
        <v>31.18</v>
      </c>
      <c r="K566" s="125">
        <f t="shared" ref="K566" si="406">+H566*1.05</f>
        <v>-2.016</v>
      </c>
      <c r="L566" s="125">
        <f t="shared" ref="L566" si="407">+G566+K566</f>
        <v>31.084000000000003</v>
      </c>
      <c r="M566" s="125">
        <f t="shared" si="294"/>
        <v>204.23127463863338</v>
      </c>
      <c r="N566" s="125"/>
      <c r="O566" s="125"/>
      <c r="P566" s="125"/>
      <c r="Q566" s="125"/>
      <c r="R566" s="125"/>
      <c r="S566" s="125"/>
      <c r="T566" s="125">
        <f t="shared" si="295"/>
        <v>204.86202365308804</v>
      </c>
      <c r="U566" s="1">
        <v>215.16695200000001</v>
      </c>
      <c r="V566" s="1">
        <v>326.23703599999999</v>
      </c>
      <c r="W566" s="125">
        <f t="shared" si="269"/>
        <v>208.50327402349538</v>
      </c>
      <c r="X566" s="1">
        <v>205.15141038399997</v>
      </c>
      <c r="Y566" s="1">
        <v>233.94367199999999</v>
      </c>
      <c r="Z566" s="125">
        <f t="shared" si="296"/>
        <v>217.47700394218134</v>
      </c>
      <c r="AA566" s="214">
        <v>38.840000000000003</v>
      </c>
      <c r="AB566" s="1">
        <f t="shared" si="388"/>
        <v>295.18400000000003</v>
      </c>
      <c r="AC566" s="1">
        <f t="shared" si="389"/>
        <v>252.7</v>
      </c>
      <c r="AD566" s="125">
        <f t="shared" si="297"/>
        <v>229.44546649145863</v>
      </c>
      <c r="AF566" s="326"/>
    </row>
    <row r="567" spans="1:32">
      <c r="A567" s="43">
        <v>20200617</v>
      </c>
      <c r="B567" s="43">
        <v>202006</v>
      </c>
      <c r="C567" s="4">
        <v>43999</v>
      </c>
      <c r="D567" s="1">
        <v>202.17389499999999</v>
      </c>
      <c r="E567" s="1">
        <v>240</v>
      </c>
      <c r="F567" s="1">
        <v>300.29000000000002</v>
      </c>
      <c r="G567" s="1">
        <v>31.9</v>
      </c>
      <c r="H567" s="110">
        <v>-1.92</v>
      </c>
      <c r="I567" s="110">
        <v>-3.75</v>
      </c>
      <c r="J567" s="125">
        <f t="shared" ref="J567" si="408">+G567+H567</f>
        <v>29.979999999999997</v>
      </c>
      <c r="K567" s="125">
        <f t="shared" ref="K567" si="409">+H567*1.05</f>
        <v>-2.016</v>
      </c>
      <c r="L567" s="125">
        <f t="shared" ref="L567" si="410">+G567+K567</f>
        <v>29.884</v>
      </c>
      <c r="M567" s="125">
        <f t="shared" si="294"/>
        <v>196.34691195795006</v>
      </c>
      <c r="N567" s="125"/>
      <c r="O567" s="125"/>
      <c r="P567" s="125"/>
      <c r="Q567" s="125"/>
      <c r="R567" s="125"/>
      <c r="S567" s="125"/>
      <c r="T567" s="125">
        <f t="shared" si="295"/>
        <v>196.97766097240469</v>
      </c>
      <c r="U567" s="1">
        <v>215.16695200000001</v>
      </c>
      <c r="V567" s="1">
        <v>326.23703599999999</v>
      </c>
      <c r="W567" s="125">
        <f t="shared" si="269"/>
        <v>200.85544222323253</v>
      </c>
      <c r="X567" s="1">
        <v>205.15141038399997</v>
      </c>
      <c r="Y567" s="1">
        <v>233.94367199999999</v>
      </c>
      <c r="Z567" s="125">
        <f t="shared" si="296"/>
        <v>209.59264126149802</v>
      </c>
      <c r="AA567" s="214">
        <v>37.96</v>
      </c>
      <c r="AB567" s="1">
        <f t="shared" si="388"/>
        <v>288.49599999999998</v>
      </c>
      <c r="AC567" s="1">
        <f t="shared" si="389"/>
        <v>257.79199999999997</v>
      </c>
      <c r="AD567" s="125">
        <f t="shared" si="297"/>
        <v>220.61498028909327</v>
      </c>
      <c r="AF567" s="326"/>
    </row>
    <row r="568" spans="1:32">
      <c r="A568" s="43">
        <v>20200616</v>
      </c>
      <c r="B568" s="43">
        <v>202006</v>
      </c>
      <c r="C568" s="4">
        <v>43998</v>
      </c>
      <c r="D568" s="1">
        <v>202.17389499999999</v>
      </c>
      <c r="E568" s="1">
        <v>239</v>
      </c>
      <c r="F568" s="1">
        <v>301.29000000000002</v>
      </c>
      <c r="G568" s="1">
        <v>32.450000000000003</v>
      </c>
      <c r="H568" s="110">
        <v>-1.92</v>
      </c>
      <c r="I568" s="110">
        <v>-3.75</v>
      </c>
      <c r="J568" s="125">
        <f t="shared" ref="J568" si="411">+G568+H568</f>
        <v>30.53</v>
      </c>
      <c r="K568" s="125">
        <f t="shared" ref="K568" si="412">+H568*1.05</f>
        <v>-2.016</v>
      </c>
      <c r="L568" s="125">
        <f t="shared" ref="L568" si="413">+G568+K568</f>
        <v>30.434000000000005</v>
      </c>
      <c r="M568" s="125">
        <f t="shared" si="294"/>
        <v>199.96057818659659</v>
      </c>
      <c r="N568" s="125"/>
      <c r="O568" s="125"/>
      <c r="P568" s="125"/>
      <c r="Q568" s="125"/>
      <c r="R568" s="125"/>
      <c r="S568" s="125"/>
      <c r="T568" s="125">
        <f t="shared" si="295"/>
        <v>200.59132720105126</v>
      </c>
      <c r="U568" s="1">
        <v>210.65635500000002</v>
      </c>
      <c r="V568" s="1">
        <v>326.23703599999999</v>
      </c>
      <c r="W568" s="125">
        <f t="shared" si="269"/>
        <v>204.36069846501971</v>
      </c>
      <c r="X568" s="1">
        <v>205.15141038399997</v>
      </c>
      <c r="Y568" s="1">
        <v>233.94367199999999</v>
      </c>
      <c r="Z568" s="125">
        <f t="shared" si="296"/>
        <v>213.20630749014455</v>
      </c>
      <c r="AA568" s="216">
        <v>38.380000000000003</v>
      </c>
      <c r="AB568" s="1">
        <f t="shared" si="388"/>
        <v>291.68799999999999</v>
      </c>
      <c r="AC568" s="1">
        <f t="shared" si="389"/>
        <v>254.524</v>
      </c>
      <c r="AD568" s="125">
        <f t="shared" si="297"/>
        <v>224.66228646517743</v>
      </c>
      <c r="AF568" s="328"/>
    </row>
    <row r="569" spans="1:32">
      <c r="A569" s="43">
        <v>20200615</v>
      </c>
      <c r="B569" s="43">
        <v>202006</v>
      </c>
      <c r="C569" s="4">
        <v>43997</v>
      </c>
      <c r="D569" s="1">
        <v>202.17389499999999</v>
      </c>
      <c r="E569" s="1">
        <v>237</v>
      </c>
      <c r="F569" s="1">
        <v>299.29000000000002</v>
      </c>
      <c r="G569" s="1">
        <v>31.8</v>
      </c>
      <c r="H569" s="110">
        <v>-1.92</v>
      </c>
      <c r="I569" s="110">
        <v>-3.75</v>
      </c>
      <c r="J569" s="125">
        <f t="shared" ref="J569" si="414">+G569+H569</f>
        <v>29.880000000000003</v>
      </c>
      <c r="K569" s="125">
        <f t="shared" ref="K569" si="415">+H569*1.05</f>
        <v>-2.016</v>
      </c>
      <c r="L569" s="125">
        <f t="shared" ref="L569" si="416">+G569+K569</f>
        <v>29.783999999999999</v>
      </c>
      <c r="M569" s="125">
        <f t="shared" si="294"/>
        <v>195.68988173455978</v>
      </c>
      <c r="N569" s="125"/>
      <c r="O569" s="125"/>
      <c r="P569" s="125"/>
      <c r="Q569" s="125"/>
      <c r="R569" s="125"/>
      <c r="S569" s="125"/>
      <c r="T569" s="125">
        <f t="shared" si="295"/>
        <v>196.32063074901447</v>
      </c>
      <c r="U569" s="1">
        <v>210.65635500000002</v>
      </c>
      <c r="V569" s="1">
        <v>326.23703599999999</v>
      </c>
      <c r="W569" s="125">
        <f t="shared" si="269"/>
        <v>200.21812290654401</v>
      </c>
      <c r="X569" s="1">
        <v>205.15141038399997</v>
      </c>
      <c r="Y569" s="1">
        <v>233.94367199999999</v>
      </c>
      <c r="Z569" s="125">
        <f t="shared" si="296"/>
        <v>208.93561103810774</v>
      </c>
      <c r="AA569" s="214">
        <v>37.119999999999997</v>
      </c>
      <c r="AB569" s="1">
        <f t="shared" si="388"/>
        <v>282.11199999999997</v>
      </c>
      <c r="AC569" s="1">
        <f t="shared" si="389"/>
        <v>247</v>
      </c>
      <c r="AD569" s="125">
        <f t="shared" si="297"/>
        <v>219.87910643889623</v>
      </c>
      <c r="AF569" s="326"/>
    </row>
    <row r="570" spans="1:32">
      <c r="A570" s="43">
        <v>20200612</v>
      </c>
      <c r="B570" s="43">
        <v>202006</v>
      </c>
      <c r="C570" s="4">
        <v>43994</v>
      </c>
      <c r="D570" s="1">
        <v>202.17389499999999</v>
      </c>
      <c r="E570" s="1">
        <v>232</v>
      </c>
      <c r="F570" s="1">
        <v>294.29000000000002</v>
      </c>
      <c r="G570" s="1">
        <v>31.54</v>
      </c>
      <c r="H570" s="110">
        <v>-1.92</v>
      </c>
      <c r="I570" s="110">
        <v>-3.75</v>
      </c>
      <c r="J570" s="125">
        <f t="shared" ref="J570" si="417">+G570+H570</f>
        <v>29.619999999999997</v>
      </c>
      <c r="K570" s="125">
        <f t="shared" ref="K570" si="418">+H570*1.05</f>
        <v>-2.016</v>
      </c>
      <c r="L570" s="125">
        <f t="shared" ref="L570" si="419">+G570+K570</f>
        <v>29.524000000000001</v>
      </c>
      <c r="M570" s="125">
        <f t="shared" si="294"/>
        <v>193.98160315374508</v>
      </c>
      <c r="N570" s="125"/>
      <c r="O570" s="125"/>
      <c r="P570" s="125"/>
      <c r="Q570" s="125"/>
      <c r="R570" s="125"/>
      <c r="S570" s="125"/>
      <c r="T570" s="125">
        <f t="shared" si="295"/>
        <v>194.61235216819972</v>
      </c>
      <c r="U570" s="1">
        <v>210.65635500000002</v>
      </c>
      <c r="V570" s="1">
        <v>326.23703599999999</v>
      </c>
      <c r="W570" s="125">
        <f t="shared" si="269"/>
        <v>198.5610926831537</v>
      </c>
      <c r="X570" s="1">
        <v>205.15141038399997</v>
      </c>
      <c r="Y570" s="1">
        <v>233.94367199999999</v>
      </c>
      <c r="Z570" s="125">
        <f t="shared" si="296"/>
        <v>207.22733245729302</v>
      </c>
      <c r="AA570" s="214">
        <v>36.26</v>
      </c>
      <c r="AB570" s="1">
        <f t="shared" si="388"/>
        <v>275.57599999999996</v>
      </c>
      <c r="AC570" s="1">
        <f t="shared" si="389"/>
        <v>241.83199999999999</v>
      </c>
      <c r="AD570" s="125">
        <f t="shared" si="297"/>
        <v>217.96583442838372</v>
      </c>
      <c r="AF570" s="326"/>
    </row>
    <row r="571" spans="1:32">
      <c r="A571" s="43">
        <v>20200611</v>
      </c>
      <c r="B571" s="43">
        <v>202006</v>
      </c>
      <c r="C571" s="4">
        <v>43993</v>
      </c>
      <c r="D571" s="1">
        <v>202.17389499999999</v>
      </c>
      <c r="E571" s="1">
        <v>233</v>
      </c>
      <c r="F571" s="1">
        <v>282.29000000000002</v>
      </c>
      <c r="G571" s="1">
        <v>31.55</v>
      </c>
      <c r="H571" s="110">
        <v>-1.92</v>
      </c>
      <c r="I571" s="110">
        <v>-3.75</v>
      </c>
      <c r="J571" s="125">
        <f t="shared" ref="J571" si="420">+G571+H571</f>
        <v>29.630000000000003</v>
      </c>
      <c r="K571" s="125">
        <f t="shared" ref="K571" si="421">+H571*1.05</f>
        <v>-2.016</v>
      </c>
      <c r="L571" s="125">
        <f t="shared" ref="L571" si="422">+G571+K571</f>
        <v>29.533999999999999</v>
      </c>
      <c r="M571" s="125">
        <f t="shared" si="294"/>
        <v>194.04730617608408</v>
      </c>
      <c r="N571" s="125"/>
      <c r="O571" s="125"/>
      <c r="P571" s="125"/>
      <c r="Q571" s="125"/>
      <c r="R571" s="125"/>
      <c r="S571" s="125"/>
      <c r="T571" s="125">
        <f t="shared" si="295"/>
        <v>194.67805519053877</v>
      </c>
      <c r="U571" s="1">
        <v>210.65635500000002</v>
      </c>
      <c r="V571" s="1">
        <v>326.23703599999999</v>
      </c>
      <c r="W571" s="125">
        <f t="shared" si="269"/>
        <v>198.62482461482259</v>
      </c>
      <c r="X571" s="1">
        <v>205.15141038399997</v>
      </c>
      <c r="Y571" s="1">
        <v>233.94367199999999</v>
      </c>
      <c r="Z571" s="125">
        <f t="shared" si="296"/>
        <v>207.29303547963207</v>
      </c>
      <c r="AA571" s="214">
        <v>36.340000000000003</v>
      </c>
      <c r="AB571" s="1">
        <f t="shared" si="388"/>
        <v>276.18400000000003</v>
      </c>
      <c r="AC571" s="1">
        <f t="shared" si="389"/>
        <v>223.66799999999998</v>
      </c>
      <c r="AD571" s="125">
        <f t="shared" si="297"/>
        <v>218.03942181340344</v>
      </c>
      <c r="AF571" s="326"/>
    </row>
    <row r="572" spans="1:32">
      <c r="A572" s="43">
        <v>20200610</v>
      </c>
      <c r="B572" s="43">
        <v>202006</v>
      </c>
      <c r="C572" s="4">
        <v>43992</v>
      </c>
      <c r="D572" s="1">
        <v>202.17389499999999</v>
      </c>
      <c r="E572" s="1">
        <v>238</v>
      </c>
      <c r="F572" s="1">
        <v>284.29000000000002</v>
      </c>
      <c r="G572" s="1">
        <v>33.6</v>
      </c>
      <c r="H572" s="110">
        <v>-1.92</v>
      </c>
      <c r="I572" s="110">
        <v>-3.75</v>
      </c>
      <c r="J572" s="125">
        <f t="shared" ref="J572" si="423">+G572+H572</f>
        <v>31.68</v>
      </c>
      <c r="K572" s="125">
        <f t="shared" ref="K572" si="424">+H572*1.05</f>
        <v>-2.016</v>
      </c>
      <c r="L572" s="125">
        <f t="shared" ref="L572" si="425">+G572+K572</f>
        <v>31.584000000000003</v>
      </c>
      <c r="M572" s="125">
        <f t="shared" si="294"/>
        <v>207.51642575558478</v>
      </c>
      <c r="N572" s="125"/>
      <c r="O572" s="125"/>
      <c r="P572" s="125"/>
      <c r="Q572" s="125"/>
      <c r="R572" s="125"/>
      <c r="S572" s="125"/>
      <c r="T572" s="125">
        <f t="shared" si="295"/>
        <v>208.14717477003941</v>
      </c>
      <c r="U572" s="1">
        <v>210.65635500000002</v>
      </c>
      <c r="V572" s="1">
        <v>326.23703599999999</v>
      </c>
      <c r="W572" s="125">
        <f t="shared" si="269"/>
        <v>211.6898706069382</v>
      </c>
      <c r="X572" s="1">
        <v>205.15141038399997</v>
      </c>
      <c r="Y572" s="1">
        <v>233.94367199999999</v>
      </c>
      <c r="Z572" s="125">
        <f t="shared" si="296"/>
        <v>220.76215505913271</v>
      </c>
      <c r="AA572" s="214">
        <v>39.6</v>
      </c>
      <c r="AB572" s="1">
        <f t="shared" si="388"/>
        <v>300.95999999999998</v>
      </c>
      <c r="AC572" s="1">
        <f t="shared" si="389"/>
        <v>209.45599999999999</v>
      </c>
      <c r="AD572" s="125">
        <f t="shared" si="297"/>
        <v>233.12483574244416</v>
      </c>
      <c r="AF572" s="326"/>
    </row>
    <row r="573" spans="1:32">
      <c r="A573" s="43">
        <v>20200609</v>
      </c>
      <c r="B573" s="43">
        <v>202006</v>
      </c>
      <c r="C573" s="4">
        <v>43991</v>
      </c>
      <c r="D573" s="1">
        <v>195.49936400000001</v>
      </c>
      <c r="E573" s="1">
        <v>234</v>
      </c>
      <c r="F573" s="1">
        <v>274.29000000000002</v>
      </c>
      <c r="G573" s="1">
        <v>32.549999999999997</v>
      </c>
      <c r="H573" s="110">
        <v>-1.92</v>
      </c>
      <c r="I573" s="110">
        <v>-3.75</v>
      </c>
      <c r="J573" s="125">
        <f t="shared" ref="J573" si="426">+G573+H573</f>
        <v>30.629999999999995</v>
      </c>
      <c r="K573" s="125">
        <f t="shared" ref="K573" si="427">+H573*1.05</f>
        <v>-2.016</v>
      </c>
      <c r="L573" s="125">
        <f t="shared" ref="L573" si="428">+G573+K573</f>
        <v>30.533999999999999</v>
      </c>
      <c r="M573" s="125">
        <f t="shared" ref="M573:M636" si="429">+L573*$F$2</f>
        <v>200.61760840998684</v>
      </c>
      <c r="N573" s="125"/>
      <c r="O573" s="125"/>
      <c r="P573" s="125"/>
      <c r="Q573" s="125"/>
      <c r="R573" s="125"/>
      <c r="S573" s="125"/>
      <c r="T573" s="125">
        <f t="shared" ref="T573:T636" si="430">+J573*$F$2</f>
        <v>201.24835742444148</v>
      </c>
      <c r="U573" s="1">
        <v>185.61415600000004</v>
      </c>
      <c r="V573" s="1">
        <v>326.23703599999999</v>
      </c>
      <c r="W573" s="125">
        <f t="shared" si="269"/>
        <v>204.99801778170823</v>
      </c>
      <c r="X573" s="1">
        <v>198.63706812800001</v>
      </c>
      <c r="Y573" s="1">
        <v>223.232664</v>
      </c>
      <c r="Z573" s="125">
        <f t="shared" ref="Z573:Z636" si="431">+G573*$F$2</f>
        <v>213.8633377135348</v>
      </c>
      <c r="AA573" s="214">
        <v>38.94</v>
      </c>
      <c r="AB573" s="1">
        <f t="shared" si="388"/>
        <v>295.94399999999996</v>
      </c>
      <c r="AC573" s="1">
        <f t="shared" si="389"/>
        <v>192.20399999999998</v>
      </c>
      <c r="AD573" s="125">
        <f t="shared" si="297"/>
        <v>225.39816031537447</v>
      </c>
      <c r="AF573" s="326"/>
    </row>
    <row r="574" spans="1:32">
      <c r="A574" s="43">
        <v>20200608</v>
      </c>
      <c r="B574" s="43">
        <v>202006</v>
      </c>
      <c r="C574" s="4">
        <v>43990</v>
      </c>
      <c r="D574" s="1">
        <v>195.49936400000001</v>
      </c>
      <c r="E574" s="1">
        <v>224</v>
      </c>
      <c r="F574" s="1">
        <v>272.29000000000002</v>
      </c>
      <c r="G574" s="1">
        <v>33.25</v>
      </c>
      <c r="H574" s="110">
        <v>-1.92</v>
      </c>
      <c r="I574" s="110">
        <v>-3.75</v>
      </c>
      <c r="J574" s="125">
        <f t="shared" ref="J574" si="432">+G574+H574</f>
        <v>31.33</v>
      </c>
      <c r="K574" s="125">
        <f t="shared" ref="K574" si="433">+H574*1.05</f>
        <v>-2.016</v>
      </c>
      <c r="L574" s="125">
        <f t="shared" ref="L574" si="434">+G574+K574</f>
        <v>31.234000000000002</v>
      </c>
      <c r="M574" s="125">
        <f t="shared" si="429"/>
        <v>205.2168199737188</v>
      </c>
      <c r="N574" s="125"/>
      <c r="O574" s="125"/>
      <c r="P574" s="125"/>
      <c r="Q574" s="125"/>
      <c r="R574" s="125"/>
      <c r="S574" s="125"/>
      <c r="T574" s="125">
        <f t="shared" si="430"/>
        <v>205.84756898817344</v>
      </c>
      <c r="U574" s="1">
        <v>185.61415600000004</v>
      </c>
      <c r="V574" s="1">
        <v>433.71268500000002</v>
      </c>
      <c r="W574" s="125">
        <f t="shared" si="269"/>
        <v>212.68352246852825</v>
      </c>
      <c r="X574" s="1">
        <v>201.21648370400001</v>
      </c>
      <c r="Y574" s="1">
        <v>223.232664</v>
      </c>
      <c r="Z574" s="125">
        <f t="shared" si="431"/>
        <v>218.46254927726673</v>
      </c>
      <c r="AA574" s="214">
        <v>38.19</v>
      </c>
      <c r="AB574" s="1">
        <f t="shared" si="388"/>
        <v>290.24399999999997</v>
      </c>
      <c r="AC574" s="1">
        <f t="shared" si="389"/>
        <v>195.928</v>
      </c>
      <c r="AD574" s="125">
        <f t="shared" si="297"/>
        <v>230.54927726675427</v>
      </c>
      <c r="AF574" s="326"/>
    </row>
    <row r="575" spans="1:32">
      <c r="A575" s="43">
        <v>20200605</v>
      </c>
      <c r="B575" s="43">
        <v>202006</v>
      </c>
      <c r="C575" s="4">
        <v>43987</v>
      </c>
      <c r="D575" s="1">
        <v>195.49936400000001</v>
      </c>
      <c r="E575" s="1">
        <v>235</v>
      </c>
      <c r="F575" s="1">
        <v>274.29000000000002</v>
      </c>
      <c r="G575" s="1">
        <v>34.5</v>
      </c>
      <c r="H575" s="110">
        <v>-1.92</v>
      </c>
      <c r="I575" s="110">
        <v>-3.75</v>
      </c>
      <c r="J575" s="125">
        <f t="shared" ref="J575" si="435">+G575+H575</f>
        <v>32.58</v>
      </c>
      <c r="K575" s="125">
        <f t="shared" ref="K575" si="436">+H575*1.05</f>
        <v>-2.016</v>
      </c>
      <c r="L575" s="125">
        <f t="shared" ref="L575" si="437">+G575+K575</f>
        <v>32.484000000000002</v>
      </c>
      <c r="M575" s="125">
        <f t="shared" si="429"/>
        <v>213.42969776609723</v>
      </c>
      <c r="N575" s="125"/>
      <c r="O575" s="125"/>
      <c r="P575" s="125"/>
      <c r="Q575" s="125"/>
      <c r="R575" s="125"/>
      <c r="S575" s="125"/>
      <c r="T575" s="125">
        <f t="shared" si="430"/>
        <v>214.06044678055187</v>
      </c>
      <c r="U575" s="1">
        <v>185.61415600000004</v>
      </c>
      <c r="V575" s="1">
        <v>433.71268500000002</v>
      </c>
      <c r="W575" s="125">
        <f t="shared" si="269"/>
        <v>220.65001392713532</v>
      </c>
      <c r="X575" s="1">
        <v>201.21648370400001</v>
      </c>
      <c r="Y575" s="1">
        <v>223.232664</v>
      </c>
      <c r="Z575" s="125">
        <f t="shared" si="431"/>
        <v>226.6754270696452</v>
      </c>
      <c r="AA575" s="214">
        <v>39.549999999999997</v>
      </c>
      <c r="AB575" s="1">
        <f t="shared" si="388"/>
        <v>300.58</v>
      </c>
      <c r="AC575" s="1">
        <f t="shared" si="389"/>
        <v>183.464</v>
      </c>
      <c r="AD575" s="125">
        <f t="shared" si="297"/>
        <v>239.74770039421813</v>
      </c>
      <c r="AF575" s="326"/>
    </row>
    <row r="576" spans="1:32">
      <c r="A576" s="43">
        <v>20200604</v>
      </c>
      <c r="B576" s="43">
        <v>202006</v>
      </c>
      <c r="C576" s="4">
        <v>43986</v>
      </c>
      <c r="D576" s="1">
        <v>195.49936400000001</v>
      </c>
      <c r="E576" s="1">
        <v>225</v>
      </c>
      <c r="F576" s="1">
        <v>253.29</v>
      </c>
      <c r="G576" s="1">
        <v>31.85</v>
      </c>
      <c r="H576" s="110">
        <v>-1.92</v>
      </c>
      <c r="I576" s="110">
        <v>-3.75</v>
      </c>
      <c r="J576" s="125">
        <f t="shared" ref="J576" si="438">+G576+H576</f>
        <v>29.93</v>
      </c>
      <c r="K576" s="125">
        <f t="shared" ref="K576" si="439">+H576*1.05</f>
        <v>-2.016</v>
      </c>
      <c r="L576" s="125">
        <f t="shared" ref="L576" si="440">+G576+K576</f>
        <v>29.834000000000003</v>
      </c>
      <c r="M576" s="125">
        <f t="shared" si="429"/>
        <v>196.01839684625494</v>
      </c>
      <c r="N576" s="125"/>
      <c r="O576" s="125"/>
      <c r="P576" s="125"/>
      <c r="Q576" s="125"/>
      <c r="R576" s="125"/>
      <c r="S576" s="125"/>
      <c r="T576" s="125">
        <f t="shared" si="430"/>
        <v>196.64914586070958</v>
      </c>
      <c r="U576" s="1">
        <v>185.61415600000004</v>
      </c>
      <c r="V576" s="1">
        <v>433.71268500000002</v>
      </c>
      <c r="W576" s="125">
        <f t="shared" si="269"/>
        <v>203.76105203488831</v>
      </c>
      <c r="X576" s="1">
        <v>201.21648370400001</v>
      </c>
      <c r="Y576" s="1">
        <v>223.232664</v>
      </c>
      <c r="Z576" s="125">
        <f t="shared" si="431"/>
        <v>209.26412614980291</v>
      </c>
      <c r="AA576" s="214">
        <v>37.409999999999997</v>
      </c>
      <c r="AB576" s="1">
        <f t="shared" si="388"/>
        <v>284.31599999999997</v>
      </c>
      <c r="AC576" s="1">
        <f t="shared" si="389"/>
        <v>188.02399999999997</v>
      </c>
      <c r="AD576" s="125">
        <f t="shared" si="297"/>
        <v>220.24704336399475</v>
      </c>
      <c r="AF576" s="326"/>
    </row>
    <row r="577" spans="1:32">
      <c r="A577" s="43">
        <v>20200603</v>
      </c>
      <c r="B577" s="43">
        <v>202006</v>
      </c>
      <c r="C577" s="4">
        <v>43985</v>
      </c>
      <c r="D577" s="1">
        <v>195.49936400000001</v>
      </c>
      <c r="E577" s="1">
        <v>201</v>
      </c>
      <c r="F577" s="1">
        <v>252.29</v>
      </c>
      <c r="G577" s="1">
        <v>31.7</v>
      </c>
      <c r="H577" s="110">
        <v>-1.92</v>
      </c>
      <c r="I577" s="110">
        <v>-3.75</v>
      </c>
      <c r="J577" s="125">
        <f t="shared" ref="J577" si="441">+G577+H577</f>
        <v>29.78</v>
      </c>
      <c r="K577" s="125">
        <f t="shared" ref="K577" si="442">+H577*1.05</f>
        <v>-2.016</v>
      </c>
      <c r="L577" s="125">
        <f t="shared" ref="L577" si="443">+G577+K577</f>
        <v>29.683999999999997</v>
      </c>
      <c r="M577" s="125">
        <f t="shared" si="429"/>
        <v>195.0328515111695</v>
      </c>
      <c r="N577" s="125"/>
      <c r="O577" s="125"/>
      <c r="P577" s="125"/>
      <c r="Q577" s="125"/>
      <c r="R577" s="125"/>
      <c r="S577" s="125"/>
      <c r="T577" s="125">
        <f t="shared" si="430"/>
        <v>195.66360052562419</v>
      </c>
      <c r="U577" s="1">
        <v>185.61415600000004</v>
      </c>
      <c r="V577" s="1">
        <v>433.71268500000002</v>
      </c>
      <c r="W577" s="125">
        <f t="shared" si="269"/>
        <v>202.80507305985546</v>
      </c>
      <c r="X577" s="1">
        <v>201.21648370400001</v>
      </c>
      <c r="Y577" s="1">
        <v>223.232664</v>
      </c>
      <c r="Z577" s="125">
        <f t="shared" si="431"/>
        <v>208.27858081471746</v>
      </c>
      <c r="AA577" s="214">
        <v>37.29</v>
      </c>
      <c r="AB577" s="1">
        <f t="shared" si="388"/>
        <v>283.404</v>
      </c>
      <c r="AC577" s="1">
        <f t="shared" si="389"/>
        <v>178.98</v>
      </c>
      <c r="AD577" s="125">
        <f t="shared" si="297"/>
        <v>219.14323258869911</v>
      </c>
      <c r="AF577" s="326"/>
    </row>
    <row r="578" spans="1:32">
      <c r="A578" s="43">
        <v>20200602</v>
      </c>
      <c r="B578" s="43">
        <v>202006</v>
      </c>
      <c r="C578" s="4">
        <v>43984</v>
      </c>
      <c r="D578" s="1">
        <v>195.49936400000001</v>
      </c>
      <c r="E578" s="1">
        <v>200</v>
      </c>
      <c r="F578" s="1">
        <v>251.29</v>
      </c>
      <c r="G578" s="1">
        <v>30.7</v>
      </c>
      <c r="H578" s="110">
        <v>-1.92</v>
      </c>
      <c r="I578" s="110">
        <v>-3.75</v>
      </c>
      <c r="J578" s="125">
        <f t="shared" ref="J578" si="444">+G578+H578</f>
        <v>28.78</v>
      </c>
      <c r="K578" s="125">
        <f t="shared" ref="K578" si="445">+H578*1.05</f>
        <v>-2.016</v>
      </c>
      <c r="L578" s="125">
        <f t="shared" ref="L578" si="446">+G578+K578</f>
        <v>28.683999999999997</v>
      </c>
      <c r="M578" s="125">
        <f t="shared" si="429"/>
        <v>188.46254927726673</v>
      </c>
      <c r="N578" s="125"/>
      <c r="O578" s="125"/>
      <c r="P578" s="125"/>
      <c r="Q578" s="125"/>
      <c r="R578" s="125"/>
      <c r="S578" s="125"/>
      <c r="T578" s="125">
        <f t="shared" si="430"/>
        <v>189.09329829172142</v>
      </c>
      <c r="U578" s="1">
        <v>163.76733100000001</v>
      </c>
      <c r="V578" s="1">
        <v>433.71268500000002</v>
      </c>
      <c r="W578" s="125">
        <f t="shared" si="269"/>
        <v>196.43187989296979</v>
      </c>
      <c r="X578" s="1">
        <v>201.21648370400001</v>
      </c>
      <c r="Y578" s="1">
        <v>223.232664</v>
      </c>
      <c r="Z578" s="125">
        <f t="shared" si="431"/>
        <v>201.70827858081469</v>
      </c>
      <c r="AA578" s="214">
        <v>36.81</v>
      </c>
      <c r="AB578" s="1">
        <f t="shared" si="388"/>
        <v>279.75600000000003</v>
      </c>
      <c r="AC578" s="1">
        <f t="shared" si="389"/>
        <v>182.32399999999998</v>
      </c>
      <c r="AD578" s="125">
        <f t="shared" si="297"/>
        <v>211.78449408672802</v>
      </c>
      <c r="AF578" s="326"/>
    </row>
    <row r="579" spans="1:32">
      <c r="A579" s="43">
        <v>20200601</v>
      </c>
      <c r="B579" s="43">
        <v>202006</v>
      </c>
      <c r="C579" s="4">
        <v>43983</v>
      </c>
      <c r="D579" s="1">
        <v>195.49936400000001</v>
      </c>
      <c r="E579" s="1">
        <v>191</v>
      </c>
      <c r="F579" s="1">
        <v>249.29</v>
      </c>
      <c r="G579" s="105">
        <v>29.35</v>
      </c>
      <c r="H579" s="110">
        <v>-1.92</v>
      </c>
      <c r="I579" s="110">
        <v>-3.75</v>
      </c>
      <c r="J579" s="125">
        <f t="shared" ref="J579" si="447">+G579+H579</f>
        <v>27.43</v>
      </c>
      <c r="K579" s="125">
        <f t="shared" ref="K579" si="448">+H579*1.05</f>
        <v>-2.016</v>
      </c>
      <c r="L579" s="125">
        <f t="shared" ref="L579" si="449">+G579+K579</f>
        <v>27.334000000000003</v>
      </c>
      <c r="M579" s="125">
        <f t="shared" si="429"/>
        <v>179.59264126149804</v>
      </c>
      <c r="N579" s="125"/>
      <c r="O579" s="125"/>
      <c r="P579" s="125"/>
      <c r="Q579" s="125"/>
      <c r="R579" s="125"/>
      <c r="S579" s="125"/>
      <c r="T579" s="125">
        <f t="shared" si="430"/>
        <v>180.22339027595268</v>
      </c>
      <c r="U579" s="1">
        <v>163.76733100000001</v>
      </c>
      <c r="V579" s="1">
        <v>433.71268500000002</v>
      </c>
      <c r="W579" s="125">
        <f t="shared" si="269"/>
        <v>187.82806911767412</v>
      </c>
      <c r="X579" s="1">
        <v>201.21648370400001</v>
      </c>
      <c r="Y579" s="1">
        <v>223.232664</v>
      </c>
      <c r="Z579" s="125">
        <f t="shared" si="431"/>
        <v>192.83837056504601</v>
      </c>
      <c r="AA579" s="214">
        <v>35.44</v>
      </c>
      <c r="AB579" s="1">
        <f t="shared" si="388"/>
        <v>269.34399999999999</v>
      </c>
      <c r="AC579" s="1">
        <f t="shared" si="389"/>
        <v>186.65599999999998</v>
      </c>
      <c r="AD579" s="125">
        <f t="shared" si="297"/>
        <v>201.85019710906701</v>
      </c>
      <c r="AF579" s="326"/>
    </row>
    <row r="580" spans="1:32">
      <c r="A580" s="43">
        <v>20200529</v>
      </c>
      <c r="B580" s="43">
        <v>202005</v>
      </c>
      <c r="C580" s="4">
        <v>43980</v>
      </c>
      <c r="D580" s="1">
        <v>195.49936400000001</v>
      </c>
      <c r="E580" s="1">
        <v>184</v>
      </c>
      <c r="F580" s="1">
        <v>226.29</v>
      </c>
      <c r="G580" s="105">
        <v>28</v>
      </c>
      <c r="H580" s="110">
        <v>-1.92</v>
      </c>
      <c r="I580" s="110">
        <v>-3.75</v>
      </c>
      <c r="J580" s="125">
        <f>+G580+H580</f>
        <v>26.08</v>
      </c>
      <c r="K580" s="125">
        <f>+H580*1.05</f>
        <v>-2.016</v>
      </c>
      <c r="L580" s="125">
        <f t="shared" ref="L580:L586" si="450">+G580+K580</f>
        <v>25.984000000000002</v>
      </c>
      <c r="M580" s="125">
        <f t="shared" si="429"/>
        <v>170.7227332457293</v>
      </c>
      <c r="N580" s="125"/>
      <c r="O580" s="125"/>
      <c r="P580" s="125"/>
      <c r="Q580" s="125"/>
      <c r="R580" s="125"/>
      <c r="S580" s="125"/>
      <c r="T580" s="125">
        <f t="shared" si="430"/>
        <v>171.35348226018394</v>
      </c>
      <c r="U580" s="1">
        <v>163.76733100000001</v>
      </c>
      <c r="V580" s="1">
        <v>433.71268500000002</v>
      </c>
      <c r="W580" s="125">
        <f t="shared" si="269"/>
        <v>179.22425834237842</v>
      </c>
      <c r="X580" s="1">
        <v>201.21648370400001</v>
      </c>
      <c r="Y580" s="1">
        <v>215.953338</v>
      </c>
      <c r="Z580" s="125">
        <f t="shared" si="431"/>
        <v>183.96846254927726</v>
      </c>
      <c r="AA580" s="214">
        <v>35.49</v>
      </c>
      <c r="AB580" s="1">
        <f t="shared" si="388"/>
        <v>269.72399999999999</v>
      </c>
      <c r="AC580" s="1">
        <f t="shared" si="389"/>
        <v>154.964</v>
      </c>
      <c r="AD580" s="125">
        <f t="shared" si="297"/>
        <v>191.91590013140603</v>
      </c>
      <c r="AF580" s="326"/>
    </row>
    <row r="581" spans="1:32">
      <c r="A581" s="43">
        <v>20200528</v>
      </c>
      <c r="B581" s="43" t="s">
        <v>125</v>
      </c>
      <c r="C581" s="4">
        <v>43979</v>
      </c>
      <c r="D581" s="1">
        <v>195.49936400000001</v>
      </c>
      <c r="E581" s="1">
        <v>183</v>
      </c>
      <c r="F581" s="1">
        <v>220.29</v>
      </c>
      <c r="G581" s="105">
        <v>27.65</v>
      </c>
      <c r="H581" s="110">
        <v>-1.92</v>
      </c>
      <c r="I581" s="110">
        <v>-3.75</v>
      </c>
      <c r="J581" s="125">
        <f>+G581+H581</f>
        <v>25.729999999999997</v>
      </c>
      <c r="K581" s="125">
        <f>+H581*1.05</f>
        <v>-2.016</v>
      </c>
      <c r="L581" s="125">
        <f t="shared" si="450"/>
        <v>25.634</v>
      </c>
      <c r="M581" s="125">
        <f t="shared" si="429"/>
        <v>168.42312746386332</v>
      </c>
      <c r="N581" s="125"/>
      <c r="O581" s="125"/>
      <c r="P581" s="125"/>
      <c r="Q581" s="125"/>
      <c r="R581" s="125"/>
      <c r="S581" s="125"/>
      <c r="T581" s="125">
        <f t="shared" si="430"/>
        <v>169.05387647831799</v>
      </c>
      <c r="U581" s="1">
        <v>163.76733100000001</v>
      </c>
      <c r="V581" s="1">
        <v>433.71268500000002</v>
      </c>
      <c r="W581" s="125">
        <f t="shared" si="269"/>
        <v>176.99364073396845</v>
      </c>
      <c r="X581" s="1">
        <v>201.21648370400001</v>
      </c>
      <c r="Y581" s="1">
        <v>215.953338</v>
      </c>
      <c r="Z581" s="125">
        <f t="shared" si="431"/>
        <v>181.66885676741128</v>
      </c>
      <c r="AA581" s="214">
        <v>33.71</v>
      </c>
      <c r="AB581" s="1">
        <f t="shared" si="388"/>
        <v>256.19599999999997</v>
      </c>
      <c r="AC581" s="1">
        <f t="shared" si="389"/>
        <v>150.328</v>
      </c>
      <c r="AD581" s="125">
        <f t="shared" si="297"/>
        <v>189.34034165571617</v>
      </c>
      <c r="AF581" s="326"/>
    </row>
    <row r="582" spans="1:32">
      <c r="A582" s="43">
        <v>20200527</v>
      </c>
      <c r="B582" s="127" t="s">
        <v>125</v>
      </c>
      <c r="C582" s="4">
        <v>43978</v>
      </c>
      <c r="D582" s="1">
        <v>195.49936400000001</v>
      </c>
      <c r="E582" s="1">
        <v>182</v>
      </c>
      <c r="F582" s="1">
        <v>219.29</v>
      </c>
      <c r="G582" s="105">
        <v>26.35</v>
      </c>
      <c r="H582" s="110">
        <v>-1.92</v>
      </c>
      <c r="I582" s="110">
        <v>-3.75</v>
      </c>
      <c r="J582" s="125">
        <f>+G582+H582</f>
        <v>24.43</v>
      </c>
      <c r="K582" s="125">
        <f>+H582*1.05</f>
        <v>-2.016</v>
      </c>
      <c r="L582" s="125">
        <f t="shared" si="450"/>
        <v>24.334000000000003</v>
      </c>
      <c r="M582" s="125">
        <f t="shared" si="429"/>
        <v>159.88173455978978</v>
      </c>
      <c r="N582" s="125"/>
      <c r="O582" s="125"/>
      <c r="P582" s="125"/>
      <c r="Q582" s="125"/>
      <c r="R582" s="125"/>
      <c r="S582" s="125"/>
      <c r="T582" s="125">
        <f t="shared" si="430"/>
        <v>160.51248357424441</v>
      </c>
      <c r="U582" s="1">
        <v>163.76733100000001</v>
      </c>
      <c r="V582" s="1">
        <v>433.71268500000002</v>
      </c>
      <c r="W582" s="125">
        <f t="shared" si="269"/>
        <v>168.70848961701708</v>
      </c>
      <c r="X582" s="1">
        <v>201.21648370400001</v>
      </c>
      <c r="Y582" s="1">
        <v>215.953338</v>
      </c>
      <c r="Z582" s="125">
        <f t="shared" si="431"/>
        <v>173.12746386333771</v>
      </c>
      <c r="AA582" s="214">
        <v>32.81</v>
      </c>
      <c r="AB582" s="1">
        <f t="shared" si="388"/>
        <v>249.35599999999999</v>
      </c>
      <c r="AC582" s="1">
        <f t="shared" si="389"/>
        <v>143.184</v>
      </c>
      <c r="AD582" s="125">
        <f t="shared" si="297"/>
        <v>179.77398160315377</v>
      </c>
      <c r="AF582" s="326"/>
    </row>
    <row r="583" spans="1:32">
      <c r="A583" s="43">
        <v>20200526</v>
      </c>
      <c r="B583" s="127" t="s">
        <v>125</v>
      </c>
      <c r="C583" s="4">
        <v>43977</v>
      </c>
      <c r="D583" s="1">
        <v>195.49936400000001</v>
      </c>
      <c r="E583" s="1">
        <v>187</v>
      </c>
      <c r="F583" s="1">
        <v>221.29</v>
      </c>
      <c r="G583" s="105">
        <v>27.75</v>
      </c>
      <c r="H583" s="110">
        <v>-1.92</v>
      </c>
      <c r="I583" s="110">
        <v>-3.75</v>
      </c>
      <c r="J583" s="125">
        <f>+G583+H583</f>
        <v>25.83</v>
      </c>
      <c r="K583" s="125">
        <f>+H583*1.05</f>
        <v>-2.016</v>
      </c>
      <c r="L583" s="125">
        <f t="shared" si="450"/>
        <v>25.734000000000002</v>
      </c>
      <c r="M583" s="125">
        <f t="shared" si="429"/>
        <v>169.08015768725363</v>
      </c>
      <c r="N583" s="125"/>
      <c r="O583" s="125"/>
      <c r="P583" s="125"/>
      <c r="Q583" s="125"/>
      <c r="R583" s="125"/>
      <c r="S583" s="125"/>
      <c r="T583" s="125">
        <f t="shared" si="430"/>
        <v>169.71090670170827</v>
      </c>
      <c r="U583" s="1">
        <v>161.45465700000003</v>
      </c>
      <c r="V583" s="1">
        <v>433.71268500000002</v>
      </c>
      <c r="W583" s="125">
        <f t="shared" si="269"/>
        <v>177.63096005065702</v>
      </c>
      <c r="X583" s="1">
        <v>201.21648370400001</v>
      </c>
      <c r="Y583" s="1">
        <v>215.953338</v>
      </c>
      <c r="Z583" s="125">
        <f t="shared" si="431"/>
        <v>182.32588699080156</v>
      </c>
      <c r="AA583" s="214">
        <v>34.35</v>
      </c>
      <c r="AB583" s="1">
        <f t="shared" si="388"/>
        <v>261.06</v>
      </c>
      <c r="AC583" s="1">
        <f t="shared" si="389"/>
        <v>114.456</v>
      </c>
      <c r="AD583" s="125">
        <f t="shared" si="297"/>
        <v>190.07621550591327</v>
      </c>
      <c r="AF583" s="326"/>
    </row>
    <row r="584" spans="1:32">
      <c r="A584" s="43">
        <v>20200522</v>
      </c>
      <c r="B584" s="127" t="s">
        <v>125</v>
      </c>
      <c r="C584" s="4">
        <v>43973</v>
      </c>
      <c r="D584" s="1">
        <v>195.49936400000001</v>
      </c>
      <c r="E584" s="1">
        <v>185</v>
      </c>
      <c r="F584" s="1">
        <f>206+14.29</f>
        <v>220.29</v>
      </c>
      <c r="G584" s="105">
        <v>27.65</v>
      </c>
      <c r="H584" s="110">
        <v>-1.92</v>
      </c>
      <c r="I584" s="110">
        <v>-3.75</v>
      </c>
      <c r="J584" s="125">
        <f>+G584+H584</f>
        <v>25.729999999999997</v>
      </c>
      <c r="K584" s="125">
        <f>+H584*1.05</f>
        <v>-2.016</v>
      </c>
      <c r="L584" s="125">
        <f t="shared" si="450"/>
        <v>25.634</v>
      </c>
      <c r="M584" s="125">
        <f t="shared" si="429"/>
        <v>168.42312746386332</v>
      </c>
      <c r="N584" s="125"/>
      <c r="O584" s="125"/>
      <c r="P584" s="125"/>
      <c r="Q584" s="125"/>
      <c r="R584" s="125"/>
      <c r="S584" s="125"/>
      <c r="T584" s="125">
        <f t="shared" si="430"/>
        <v>169.05387647831799</v>
      </c>
      <c r="U584" s="1">
        <v>161.45465700000003</v>
      </c>
      <c r="V584" s="1">
        <v>433.71268500000002</v>
      </c>
      <c r="W584" s="125">
        <f>+T584*0.97+V584*0.03</f>
        <v>176.99364073396845</v>
      </c>
      <c r="X584" s="1">
        <v>201.21648370400001</v>
      </c>
      <c r="Y584" s="1">
        <v>215.953338</v>
      </c>
      <c r="Z584" s="125">
        <f t="shared" si="431"/>
        <v>181.66885676741128</v>
      </c>
      <c r="AA584" s="214">
        <v>33.25</v>
      </c>
      <c r="AB584" s="1">
        <f t="shared" si="388"/>
        <v>252.7</v>
      </c>
      <c r="AC584" s="1">
        <f t="shared" si="389"/>
        <v>93.783999999999992</v>
      </c>
      <c r="AD584" s="125">
        <f t="shared" si="297"/>
        <v>189.34034165571617</v>
      </c>
      <c r="AF584" s="326"/>
    </row>
    <row r="585" spans="1:32">
      <c r="A585" s="43">
        <v>20200521</v>
      </c>
      <c r="B585" s="127" t="s">
        <v>125</v>
      </c>
      <c r="C585" s="4">
        <v>43972</v>
      </c>
      <c r="D585" s="1">
        <v>195.49936400000001</v>
      </c>
      <c r="E585" s="1">
        <v>188</v>
      </c>
      <c r="F585" s="1">
        <f>208+14.29</f>
        <v>222.29</v>
      </c>
      <c r="G585" s="105">
        <v>28.55</v>
      </c>
      <c r="H585" s="110">
        <v>-1.92</v>
      </c>
      <c r="I585" s="110">
        <v>-3.75</v>
      </c>
      <c r="J585" s="1">
        <f t="shared" ref="J585:J606" si="451">+G585+H585</f>
        <v>26.630000000000003</v>
      </c>
      <c r="K585" s="1">
        <f t="shared" ref="K585:K648" si="452">+H585*1.05</f>
        <v>-2.016</v>
      </c>
      <c r="L585" s="1">
        <f t="shared" si="450"/>
        <v>26.533999999999999</v>
      </c>
      <c r="M585" s="1">
        <f t="shared" si="429"/>
        <v>174.33639947437581</v>
      </c>
      <c r="N585" s="1"/>
      <c r="O585" s="1"/>
      <c r="P585" s="1"/>
      <c r="Q585" s="1"/>
      <c r="R585" s="1"/>
      <c r="S585" s="1"/>
      <c r="T585" s="1">
        <f t="shared" si="430"/>
        <v>174.9671484888305</v>
      </c>
      <c r="U585" s="1">
        <v>161.45465700000003</v>
      </c>
      <c r="V585" s="1">
        <v>433.71268500000002</v>
      </c>
      <c r="W585" s="1">
        <f>+T585*0.97+V585*0.03</f>
        <v>182.7295145841656</v>
      </c>
      <c r="X585" s="1">
        <v>201.21648370400001</v>
      </c>
      <c r="Y585" s="1">
        <v>215.953338</v>
      </c>
      <c r="Z585" s="1">
        <f t="shared" si="431"/>
        <v>187.58212877792377</v>
      </c>
      <c r="AA585" s="214">
        <v>33.92</v>
      </c>
      <c r="AB585" s="1">
        <f t="shared" si="388"/>
        <v>257.79199999999997</v>
      </c>
      <c r="AC585" s="1">
        <f t="shared" si="389"/>
        <v>97.127999999999986</v>
      </c>
      <c r="AD585" s="125">
        <f t="shared" ref="AD585:AD648" si="453">T585*1.12</f>
        <v>195.96320630749017</v>
      </c>
      <c r="AF585" s="326"/>
    </row>
    <row r="586" spans="1:32">
      <c r="A586" s="43">
        <v>20200520</v>
      </c>
      <c r="B586" s="127" t="s">
        <v>125</v>
      </c>
      <c r="C586" s="4">
        <v>43971</v>
      </c>
      <c r="D586" s="1">
        <v>195.49936400000001</v>
      </c>
      <c r="E586" s="1">
        <v>187</v>
      </c>
      <c r="F586" s="1">
        <f>207+14.29</f>
        <v>221.29</v>
      </c>
      <c r="G586" s="105">
        <v>28.6</v>
      </c>
      <c r="H586" s="110">
        <v>-1.92</v>
      </c>
      <c r="I586" s="110">
        <v>-3.75</v>
      </c>
      <c r="J586" s="1">
        <f t="shared" si="451"/>
        <v>26.68</v>
      </c>
      <c r="K586" s="1">
        <f t="shared" si="452"/>
        <v>-2.016</v>
      </c>
      <c r="L586" s="1">
        <f t="shared" si="450"/>
        <v>26.584000000000003</v>
      </c>
      <c r="M586" s="1">
        <f t="shared" si="429"/>
        <v>174.66491458607098</v>
      </c>
      <c r="N586" s="1"/>
      <c r="O586" s="1"/>
      <c r="P586" s="1"/>
      <c r="Q586" s="1"/>
      <c r="R586" s="1"/>
      <c r="S586" s="1"/>
      <c r="T586" s="1">
        <f t="shared" si="430"/>
        <v>175.29566360052561</v>
      </c>
      <c r="U586" s="1">
        <v>161.45465700000003</v>
      </c>
      <c r="V586" s="1">
        <v>433.71268500000002</v>
      </c>
      <c r="W586" s="1">
        <f>+T586*0.97+V586*0.03</f>
        <v>183.04817424250984</v>
      </c>
      <c r="X586" s="1">
        <v>201.21648370400001</v>
      </c>
      <c r="Y586" s="1">
        <v>215.953338</v>
      </c>
      <c r="Z586" s="1">
        <f t="shared" si="431"/>
        <v>187.91064388961891</v>
      </c>
      <c r="AA586" s="214">
        <v>33.49</v>
      </c>
      <c r="AB586" s="1">
        <f t="shared" si="388"/>
        <v>254.524</v>
      </c>
      <c r="AC586" s="1">
        <f t="shared" si="389"/>
        <v>128.744</v>
      </c>
      <c r="AD586" s="125">
        <f t="shared" si="453"/>
        <v>196.33114323258872</v>
      </c>
      <c r="AF586" s="326"/>
    </row>
    <row r="587" spans="1:32">
      <c r="A587" s="127" t="s">
        <v>178</v>
      </c>
      <c r="B587" s="127" t="s">
        <v>125</v>
      </c>
      <c r="C587" s="4">
        <v>43970</v>
      </c>
      <c r="D587" s="1">
        <v>195.49936400000001</v>
      </c>
      <c r="E587" s="1">
        <v>186</v>
      </c>
      <c r="F587" s="1">
        <v>220.29</v>
      </c>
      <c r="G587" s="105">
        <v>27.5</v>
      </c>
      <c r="H587" s="110">
        <v>-1.92</v>
      </c>
      <c r="I587" s="110">
        <v>-3.75</v>
      </c>
      <c r="J587" s="1">
        <f t="shared" si="451"/>
        <v>25.58</v>
      </c>
      <c r="K587" s="1">
        <f t="shared" si="452"/>
        <v>-2.016</v>
      </c>
      <c r="L587" s="1">
        <f t="shared" ref="L587:L606" si="454">+G587+K587</f>
        <v>25.484000000000002</v>
      </c>
      <c r="M587" s="1">
        <f t="shared" si="429"/>
        <v>167.43758212877793</v>
      </c>
      <c r="N587" s="1"/>
      <c r="O587" s="1"/>
      <c r="P587" s="1"/>
      <c r="Q587" s="1"/>
      <c r="R587" s="1"/>
      <c r="S587" s="1"/>
      <c r="T587" s="1">
        <f t="shared" si="430"/>
        <v>168.06833114323257</v>
      </c>
      <c r="U587" s="1">
        <v>142.46778</v>
      </c>
      <c r="V587" s="1">
        <v>433.71268500000002</v>
      </c>
      <c r="W587" s="1">
        <f t="shared" ref="W587:W606" si="455">+T587*0.97+V587*0.03</f>
        <v>176.0376617589356</v>
      </c>
      <c r="X587" s="1">
        <v>201.21648370400001</v>
      </c>
      <c r="Y587" s="1">
        <v>215.953338</v>
      </c>
      <c r="Z587" s="1">
        <f t="shared" si="431"/>
        <v>180.68331143232587</v>
      </c>
      <c r="AA587" s="214">
        <v>32.5</v>
      </c>
      <c r="AB587" s="1">
        <f t="shared" si="388"/>
        <v>247</v>
      </c>
      <c r="AC587" s="1">
        <f t="shared" si="389"/>
        <v>125.39999999999999</v>
      </c>
      <c r="AD587" s="125">
        <f t="shared" si="453"/>
        <v>188.2365308804205</v>
      </c>
      <c r="AF587" s="326"/>
    </row>
    <row r="588" spans="1:32">
      <c r="A588" s="127" t="s">
        <v>179</v>
      </c>
      <c r="B588" s="127" t="s">
        <v>125</v>
      </c>
      <c r="C588" s="4">
        <v>43969</v>
      </c>
      <c r="D588" s="1">
        <v>195.49936400000001</v>
      </c>
      <c r="E588" s="1">
        <v>185</v>
      </c>
      <c r="F588" s="1">
        <v>219.29</v>
      </c>
      <c r="G588" s="105">
        <v>26.15</v>
      </c>
      <c r="H588" s="110">
        <v>-1.92</v>
      </c>
      <c r="I588" s="110">
        <v>-3.75</v>
      </c>
      <c r="J588" s="1">
        <f t="shared" si="451"/>
        <v>24.229999999999997</v>
      </c>
      <c r="K588" s="1">
        <f t="shared" si="452"/>
        <v>-2.016</v>
      </c>
      <c r="L588" s="1">
        <f t="shared" si="454"/>
        <v>24.134</v>
      </c>
      <c r="M588" s="1">
        <f t="shared" si="429"/>
        <v>158.56767411300919</v>
      </c>
      <c r="N588" s="1"/>
      <c r="O588" s="1"/>
      <c r="P588" s="1"/>
      <c r="Q588" s="1"/>
      <c r="R588" s="1"/>
      <c r="S588" s="1"/>
      <c r="T588" s="1">
        <f t="shared" si="430"/>
        <v>159.19842312746383</v>
      </c>
      <c r="U588" s="1">
        <v>142.46778</v>
      </c>
      <c r="V588" s="1">
        <v>433.71268500000002</v>
      </c>
      <c r="W588" s="1">
        <f t="shared" si="455"/>
        <v>167.43385098363993</v>
      </c>
      <c r="X588" s="1">
        <v>201.21648370400001</v>
      </c>
      <c r="Y588" s="1">
        <v>215.953338</v>
      </c>
      <c r="Z588" s="1">
        <f t="shared" si="431"/>
        <v>171.81340341655715</v>
      </c>
      <c r="AA588" s="214">
        <v>31.82</v>
      </c>
      <c r="AB588" s="1">
        <f t="shared" si="388"/>
        <v>241.83199999999999</v>
      </c>
      <c r="AC588" s="1">
        <f t="shared" si="389"/>
        <v>104.72799999999999</v>
      </c>
      <c r="AD588" s="125">
        <f t="shared" si="453"/>
        <v>178.3022339027595</v>
      </c>
      <c r="AF588" s="326"/>
    </row>
    <row r="589" spans="1:32">
      <c r="A589" s="127" t="s">
        <v>180</v>
      </c>
      <c r="B589" s="127" t="s">
        <v>125</v>
      </c>
      <c r="C589" s="4">
        <v>43966</v>
      </c>
      <c r="D589" s="1">
        <v>195.49936400000001</v>
      </c>
      <c r="E589" s="1">
        <v>175</v>
      </c>
      <c r="F589" s="1">
        <v>215.29</v>
      </c>
      <c r="G589" s="105">
        <v>23.2</v>
      </c>
      <c r="H589" s="110">
        <v>-1.92</v>
      </c>
      <c r="I589" s="110">
        <v>-3.75</v>
      </c>
      <c r="J589" s="1">
        <f t="shared" si="451"/>
        <v>21.28</v>
      </c>
      <c r="K589" s="1">
        <f t="shared" si="452"/>
        <v>-2.016</v>
      </c>
      <c r="L589" s="1">
        <f t="shared" si="454"/>
        <v>21.183999999999997</v>
      </c>
      <c r="M589" s="1">
        <f t="shared" si="429"/>
        <v>139.18528252299603</v>
      </c>
      <c r="N589" s="1"/>
      <c r="O589" s="1"/>
      <c r="P589" s="1"/>
      <c r="Q589" s="1"/>
      <c r="R589" s="1"/>
      <c r="S589" s="1"/>
      <c r="T589" s="1">
        <f t="shared" si="430"/>
        <v>139.81603153745073</v>
      </c>
      <c r="U589" s="1">
        <v>142.46778</v>
      </c>
      <c r="V589" s="1">
        <v>433.71268500000002</v>
      </c>
      <c r="W589" s="1">
        <f t="shared" si="455"/>
        <v>148.63293114132722</v>
      </c>
      <c r="X589" s="1">
        <v>201.21648370400001</v>
      </c>
      <c r="Y589" s="1">
        <v>215.953338</v>
      </c>
      <c r="Z589" s="1">
        <f t="shared" si="431"/>
        <v>152.43101182654402</v>
      </c>
      <c r="AA589" s="214">
        <v>29.43</v>
      </c>
      <c r="AB589" s="1">
        <f t="shared" si="388"/>
        <v>223.66799999999998</v>
      </c>
      <c r="AC589" s="1">
        <f t="shared" si="389"/>
        <v>76.075999999999993</v>
      </c>
      <c r="AD589" s="125">
        <f t="shared" si="453"/>
        <v>156.59395532194483</v>
      </c>
      <c r="AF589" s="326"/>
    </row>
    <row r="590" spans="1:32">
      <c r="A590" s="127" t="s">
        <v>181</v>
      </c>
      <c r="B590" s="127" t="s">
        <v>125</v>
      </c>
      <c r="C590" s="4">
        <v>43965</v>
      </c>
      <c r="D590" s="1">
        <v>195.49936400000001</v>
      </c>
      <c r="E590" s="1">
        <v>169</v>
      </c>
      <c r="F590" s="1">
        <v>214.29</v>
      </c>
      <c r="G590" s="105">
        <v>22.35</v>
      </c>
      <c r="H590" s="110">
        <v>-1.92</v>
      </c>
      <c r="I590" s="110">
        <v>-3.75</v>
      </c>
      <c r="J590" s="1">
        <f t="shared" si="451"/>
        <v>20.43</v>
      </c>
      <c r="K590" s="1">
        <f t="shared" si="452"/>
        <v>-2.016</v>
      </c>
      <c r="L590" s="1">
        <f t="shared" si="454"/>
        <v>20.334000000000003</v>
      </c>
      <c r="M590" s="1">
        <f t="shared" si="429"/>
        <v>133.60052562417872</v>
      </c>
      <c r="N590" s="1"/>
      <c r="O590" s="1"/>
      <c r="P590" s="1"/>
      <c r="Q590" s="1"/>
      <c r="R590" s="1"/>
      <c r="S590" s="1"/>
      <c r="T590" s="1">
        <f t="shared" si="430"/>
        <v>134.23127463863338</v>
      </c>
      <c r="U590" s="1">
        <v>142.46778</v>
      </c>
      <c r="V590" s="1">
        <v>433.71268500000002</v>
      </c>
      <c r="W590" s="1">
        <f t="shared" si="455"/>
        <v>143.2157169494744</v>
      </c>
      <c r="X590" s="1">
        <v>201.21648370400001</v>
      </c>
      <c r="Y590" s="1">
        <v>215.953338</v>
      </c>
      <c r="Z590" s="1">
        <f t="shared" si="431"/>
        <v>146.84625492772668</v>
      </c>
      <c r="AA590" s="214">
        <v>27.56</v>
      </c>
      <c r="AB590" s="1">
        <f t="shared" si="388"/>
        <v>209.45599999999999</v>
      </c>
      <c r="AC590" s="1">
        <f t="shared" si="389"/>
        <v>0</v>
      </c>
      <c r="AD590" s="125">
        <f t="shared" si="453"/>
        <v>150.33902759526941</v>
      </c>
      <c r="AF590" s="326"/>
    </row>
    <row r="591" spans="1:32">
      <c r="A591" s="127" t="s">
        <v>182</v>
      </c>
      <c r="B591" s="127" t="s">
        <v>125</v>
      </c>
      <c r="C591" s="4">
        <v>43964</v>
      </c>
      <c r="D591" s="1">
        <v>195.49936400000001</v>
      </c>
      <c r="E591" s="1">
        <v>159</v>
      </c>
      <c r="F591" s="1">
        <v>215.29</v>
      </c>
      <c r="G591" s="105">
        <v>20.5</v>
      </c>
      <c r="H591" s="110">
        <v>-1.92</v>
      </c>
      <c r="I591" s="110">
        <v>-3.75</v>
      </c>
      <c r="J591" s="1">
        <f t="shared" si="451"/>
        <v>18.579999999999998</v>
      </c>
      <c r="K591" s="1">
        <f t="shared" si="452"/>
        <v>-2.016</v>
      </c>
      <c r="L591" s="1">
        <f t="shared" si="454"/>
        <v>18.484000000000002</v>
      </c>
      <c r="M591" s="1">
        <f t="shared" si="429"/>
        <v>121.44546649145862</v>
      </c>
      <c r="N591" s="1"/>
      <c r="O591" s="1"/>
      <c r="P591" s="1"/>
      <c r="Q591" s="1"/>
      <c r="R591" s="1"/>
      <c r="S591" s="1"/>
      <c r="T591" s="1">
        <f t="shared" si="430"/>
        <v>122.07621550591325</v>
      </c>
      <c r="U591" s="1">
        <v>142.46778</v>
      </c>
      <c r="V591" s="1">
        <v>433.71268500000002</v>
      </c>
      <c r="W591" s="1">
        <f t="shared" si="455"/>
        <v>131.42530959073585</v>
      </c>
      <c r="X591" s="1">
        <v>201.21648370400001</v>
      </c>
      <c r="Y591" s="1">
        <v>215.953338</v>
      </c>
      <c r="Z591" s="1">
        <f t="shared" si="431"/>
        <v>134.69119579500656</v>
      </c>
      <c r="AA591" s="214">
        <v>25.29</v>
      </c>
      <c r="AB591" s="1">
        <f t="shared" si="388"/>
        <v>192.20399999999998</v>
      </c>
      <c r="AC591" s="1">
        <f t="shared" si="389"/>
        <v>138.852</v>
      </c>
      <c r="AD591" s="125">
        <f t="shared" si="453"/>
        <v>136.72536136662285</v>
      </c>
      <c r="AF591" s="326"/>
    </row>
    <row r="592" spans="1:32">
      <c r="A592" s="127" t="s">
        <v>183</v>
      </c>
      <c r="B592" s="127" t="s">
        <v>125</v>
      </c>
      <c r="C592" s="4">
        <v>43963</v>
      </c>
      <c r="D592" s="1">
        <v>195.49936400000001</v>
      </c>
      <c r="E592" s="1">
        <v>158</v>
      </c>
      <c r="F592" s="1">
        <v>214.29</v>
      </c>
      <c r="G592" s="105">
        <v>20.5</v>
      </c>
      <c r="H592" s="110">
        <v>-1.92</v>
      </c>
      <c r="I592" s="110">
        <v>-3.75</v>
      </c>
      <c r="J592" s="1">
        <f t="shared" si="451"/>
        <v>18.579999999999998</v>
      </c>
      <c r="K592" s="1">
        <f t="shared" si="452"/>
        <v>-2.016</v>
      </c>
      <c r="L592" s="1">
        <f t="shared" si="454"/>
        <v>18.484000000000002</v>
      </c>
      <c r="M592" s="1">
        <f t="shared" si="429"/>
        <v>121.44546649145862</v>
      </c>
      <c r="N592" s="1"/>
      <c r="O592" s="1"/>
      <c r="P592" s="1"/>
      <c r="Q592" s="1"/>
      <c r="R592" s="1"/>
      <c r="S592" s="1"/>
      <c r="T592" s="1">
        <f t="shared" si="430"/>
        <v>122.07621550591325</v>
      </c>
      <c r="U592" s="1">
        <v>140.37578100000002</v>
      </c>
      <c r="V592" s="1">
        <v>433.71268500000002</v>
      </c>
      <c r="W592" s="1">
        <f t="shared" si="455"/>
        <v>131.42530959073585</v>
      </c>
      <c r="X592" s="1">
        <v>201.21648370400001</v>
      </c>
      <c r="Y592" s="1">
        <v>215.953338</v>
      </c>
      <c r="Z592" s="1">
        <f t="shared" si="431"/>
        <v>134.69119579500656</v>
      </c>
      <c r="AA592" s="214">
        <v>25.78</v>
      </c>
      <c r="AB592" s="1">
        <f t="shared" si="388"/>
        <v>195.928</v>
      </c>
      <c r="AC592" s="1">
        <f t="shared" si="389"/>
        <v>151.012</v>
      </c>
      <c r="AD592" s="125">
        <f t="shared" si="453"/>
        <v>136.72536136662285</v>
      </c>
      <c r="AF592" s="326"/>
    </row>
    <row r="593" spans="1:32">
      <c r="A593" s="127" t="s">
        <v>184</v>
      </c>
      <c r="B593" s="127" t="s">
        <v>125</v>
      </c>
      <c r="C593" s="4">
        <v>43962</v>
      </c>
      <c r="D593" s="1">
        <v>195.49936400000001</v>
      </c>
      <c r="E593" s="1">
        <v>155</v>
      </c>
      <c r="F593" s="1">
        <v>213.29</v>
      </c>
      <c r="G593" s="105">
        <v>21.2</v>
      </c>
      <c r="H593" s="110">
        <v>-1.92</v>
      </c>
      <c r="I593" s="110">
        <v>-3.75</v>
      </c>
      <c r="J593" s="1">
        <f t="shared" si="451"/>
        <v>19.28</v>
      </c>
      <c r="K593" s="1">
        <f t="shared" si="452"/>
        <v>-2.016</v>
      </c>
      <c r="L593" s="1">
        <f t="shared" si="454"/>
        <v>19.183999999999997</v>
      </c>
      <c r="M593" s="1">
        <f t="shared" si="429"/>
        <v>126.04467805519052</v>
      </c>
      <c r="N593" s="1"/>
      <c r="O593" s="1"/>
      <c r="P593" s="1"/>
      <c r="Q593" s="1"/>
      <c r="R593" s="1"/>
      <c r="S593" s="1"/>
      <c r="T593" s="1">
        <f t="shared" si="430"/>
        <v>126.67542706964521</v>
      </c>
      <c r="U593" s="1">
        <v>140.37578100000002</v>
      </c>
      <c r="V593" s="1">
        <v>433.71268500000002</v>
      </c>
      <c r="W593" s="1">
        <f t="shared" si="455"/>
        <v>135.88654480755585</v>
      </c>
      <c r="X593" s="1">
        <v>201.21648370400001</v>
      </c>
      <c r="Y593" s="1">
        <v>215.953338</v>
      </c>
      <c r="Z593" s="1">
        <f t="shared" si="431"/>
        <v>139.29040735873849</v>
      </c>
      <c r="AA593" s="214">
        <v>24.14</v>
      </c>
      <c r="AB593" s="1">
        <f t="shared" si="388"/>
        <v>183.464</v>
      </c>
      <c r="AC593" s="1">
        <f t="shared" si="389"/>
        <v>151.012</v>
      </c>
      <c r="AD593" s="125">
        <f t="shared" si="453"/>
        <v>141.87647831800265</v>
      </c>
      <c r="AF593" s="326"/>
    </row>
    <row r="594" spans="1:32">
      <c r="A594" s="127" t="s">
        <v>185</v>
      </c>
      <c r="B594" s="127" t="s">
        <v>125</v>
      </c>
      <c r="C594" s="4">
        <v>43959</v>
      </c>
      <c r="D594" s="1">
        <v>195.49936400000001</v>
      </c>
      <c r="E594" s="1">
        <v>158</v>
      </c>
      <c r="F594" s="1">
        <v>217.29</v>
      </c>
      <c r="G594" s="105">
        <v>21.2</v>
      </c>
      <c r="H594" s="110">
        <v>-1.92</v>
      </c>
      <c r="I594" s="110">
        <v>-3.75</v>
      </c>
      <c r="J594" s="1">
        <f t="shared" si="451"/>
        <v>19.28</v>
      </c>
      <c r="K594" s="1">
        <f t="shared" si="452"/>
        <v>-2.016</v>
      </c>
      <c r="L594" s="1">
        <f t="shared" si="454"/>
        <v>19.183999999999997</v>
      </c>
      <c r="M594" s="1">
        <f t="shared" si="429"/>
        <v>126.04467805519052</v>
      </c>
      <c r="N594" s="1"/>
      <c r="O594" s="1"/>
      <c r="P594" s="1"/>
      <c r="Q594" s="1"/>
      <c r="R594" s="1"/>
      <c r="S594" s="1"/>
      <c r="T594" s="1">
        <f t="shared" si="430"/>
        <v>126.67542706964521</v>
      </c>
      <c r="U594" s="1">
        <v>140.37578100000002</v>
      </c>
      <c r="V594" s="1">
        <v>433.71268500000002</v>
      </c>
      <c r="W594" s="1">
        <f t="shared" si="455"/>
        <v>135.88654480755585</v>
      </c>
      <c r="X594" s="1">
        <v>201.21648370400001</v>
      </c>
      <c r="Y594" s="1">
        <v>215.953338</v>
      </c>
      <c r="Z594" s="1">
        <f t="shared" si="431"/>
        <v>139.29040735873849</v>
      </c>
      <c r="AA594" s="214">
        <v>24.74</v>
      </c>
      <c r="AB594" s="1">
        <f t="shared" si="388"/>
        <v>188.02399999999997</v>
      </c>
      <c r="AC594" s="1">
        <f t="shared" si="389"/>
        <v>152.83599999999998</v>
      </c>
      <c r="AD594" s="125">
        <f t="shared" si="453"/>
        <v>141.87647831800265</v>
      </c>
      <c r="AF594" s="326"/>
    </row>
    <row r="595" spans="1:32">
      <c r="A595" s="127" t="s">
        <v>186</v>
      </c>
      <c r="B595" s="127" t="s">
        <v>125</v>
      </c>
      <c r="C595" s="4">
        <v>43958</v>
      </c>
      <c r="D595" s="1">
        <v>195.49936400000001</v>
      </c>
      <c r="E595" s="1">
        <v>154</v>
      </c>
      <c r="F595" s="1">
        <v>208.29</v>
      </c>
      <c r="G595" s="105">
        <v>20.8</v>
      </c>
      <c r="H595" s="110">
        <v>-1.92</v>
      </c>
      <c r="I595" s="110">
        <v>-3.75</v>
      </c>
      <c r="J595" s="1">
        <f t="shared" si="451"/>
        <v>18.880000000000003</v>
      </c>
      <c r="K595" s="1">
        <f t="shared" si="452"/>
        <v>-2.016</v>
      </c>
      <c r="L595" s="1">
        <f t="shared" si="454"/>
        <v>18.783999999999999</v>
      </c>
      <c r="M595" s="1">
        <f t="shared" si="429"/>
        <v>123.41655716162943</v>
      </c>
      <c r="N595" s="1"/>
      <c r="O595" s="1"/>
      <c r="P595" s="1"/>
      <c r="Q595" s="1"/>
      <c r="R595" s="1"/>
      <c r="S595" s="1"/>
      <c r="T595" s="1">
        <f t="shared" si="430"/>
        <v>124.04730617608411</v>
      </c>
      <c r="U595" s="1">
        <v>140.37578100000002</v>
      </c>
      <c r="V595" s="1">
        <v>433.71268500000002</v>
      </c>
      <c r="W595" s="1">
        <f t="shared" si="455"/>
        <v>133.33726754080158</v>
      </c>
      <c r="X595" s="1">
        <v>201.21648370400001</v>
      </c>
      <c r="Y595" s="1">
        <v>215.953338</v>
      </c>
      <c r="Z595" s="1">
        <f t="shared" si="431"/>
        <v>136.6622864651774</v>
      </c>
      <c r="AA595" s="214">
        <v>23.55</v>
      </c>
      <c r="AB595" s="1">
        <f t="shared" si="388"/>
        <v>178.98</v>
      </c>
      <c r="AC595" s="1">
        <f t="shared" si="389"/>
        <v>170.316</v>
      </c>
      <c r="AD595" s="125">
        <f t="shared" si="453"/>
        <v>138.93298291721422</v>
      </c>
      <c r="AF595" s="326"/>
    </row>
    <row r="596" spans="1:32">
      <c r="A596" s="127" t="s">
        <v>187</v>
      </c>
      <c r="B596" s="127" t="s">
        <v>125</v>
      </c>
      <c r="C596" s="4">
        <v>43957</v>
      </c>
      <c r="D596" s="1">
        <v>195.49936400000001</v>
      </c>
      <c r="E596" s="1">
        <v>155</v>
      </c>
      <c r="F596" s="1">
        <v>209.29</v>
      </c>
      <c r="G596" s="105">
        <v>19.399999999999999</v>
      </c>
      <c r="H596" s="110">
        <v>-1.92</v>
      </c>
      <c r="I596" s="110">
        <v>-3.75</v>
      </c>
      <c r="J596" s="1">
        <f t="shared" si="451"/>
        <v>17.479999999999997</v>
      </c>
      <c r="K596" s="1">
        <f t="shared" si="452"/>
        <v>-2.016</v>
      </c>
      <c r="L596" s="1">
        <f t="shared" si="454"/>
        <v>17.384</v>
      </c>
      <c r="M596" s="1">
        <f t="shared" si="429"/>
        <v>114.21813403416557</v>
      </c>
      <c r="N596" s="1"/>
      <c r="O596" s="1"/>
      <c r="P596" s="1"/>
      <c r="Q596" s="1"/>
      <c r="R596" s="1"/>
      <c r="S596" s="1"/>
      <c r="T596" s="1">
        <f t="shared" si="430"/>
        <v>114.84888304862021</v>
      </c>
      <c r="U596" s="1">
        <v>140.37578100000002</v>
      </c>
      <c r="V596" s="1">
        <v>433.71268500000002</v>
      </c>
      <c r="W596" s="1">
        <f t="shared" si="455"/>
        <v>124.4147971071616</v>
      </c>
      <c r="X596" s="1">
        <v>201.21648370400001</v>
      </c>
      <c r="Y596" s="1">
        <v>215.953338</v>
      </c>
      <c r="Z596" s="1">
        <f t="shared" si="431"/>
        <v>127.46386333771352</v>
      </c>
      <c r="AA596" s="214">
        <v>23.99</v>
      </c>
      <c r="AB596" s="1">
        <f t="shared" si="388"/>
        <v>182.32399999999998</v>
      </c>
      <c r="AC596" s="1">
        <f t="shared" si="389"/>
        <v>172.976</v>
      </c>
      <c r="AD596" s="125">
        <f t="shared" si="453"/>
        <v>128.63074901445464</v>
      </c>
      <c r="AF596" s="326"/>
    </row>
    <row r="597" spans="1:32">
      <c r="A597" s="127" t="s">
        <v>188</v>
      </c>
      <c r="B597" s="127" t="s">
        <v>125</v>
      </c>
      <c r="C597" s="4">
        <v>43956</v>
      </c>
      <c r="D597" s="1">
        <v>195.49936400000001</v>
      </c>
      <c r="E597" s="1">
        <v>161</v>
      </c>
      <c r="F597" s="1">
        <v>207.29</v>
      </c>
      <c r="G597" s="105">
        <v>20.9</v>
      </c>
      <c r="H597" s="110">
        <v>-1.92</v>
      </c>
      <c r="I597" s="110">
        <v>-3.75</v>
      </c>
      <c r="J597" s="1">
        <f t="shared" si="451"/>
        <v>18.979999999999997</v>
      </c>
      <c r="K597" s="1">
        <f t="shared" si="452"/>
        <v>-2.016</v>
      </c>
      <c r="L597" s="1">
        <f t="shared" si="454"/>
        <v>18.884</v>
      </c>
      <c r="M597" s="1">
        <f t="shared" si="429"/>
        <v>124.07358738501971</v>
      </c>
      <c r="N597" s="1"/>
      <c r="O597" s="1"/>
      <c r="P597" s="1"/>
      <c r="Q597" s="1"/>
      <c r="R597" s="1"/>
      <c r="S597" s="1"/>
      <c r="T597" s="1">
        <f t="shared" si="430"/>
        <v>124.70433639947434</v>
      </c>
      <c r="U597" s="1">
        <v>131.25749000000002</v>
      </c>
      <c r="V597" s="1">
        <v>433.71268500000002</v>
      </c>
      <c r="W597" s="1">
        <f t="shared" si="455"/>
        <v>133.97458685749012</v>
      </c>
      <c r="X597" s="1">
        <v>201.21648370400001</v>
      </c>
      <c r="Y597" s="1">
        <v>215.953338</v>
      </c>
      <c r="Z597" s="1">
        <f t="shared" si="431"/>
        <v>137.31931668856765</v>
      </c>
      <c r="AA597" s="214">
        <v>24.56</v>
      </c>
      <c r="AB597" s="1">
        <f t="shared" si="388"/>
        <v>186.65599999999998</v>
      </c>
      <c r="AC597" s="1">
        <f t="shared" si="389"/>
        <v>190.684</v>
      </c>
      <c r="AD597" s="125">
        <f t="shared" si="453"/>
        <v>139.66885676741128</v>
      </c>
      <c r="AF597" s="326"/>
    </row>
    <row r="598" spans="1:32">
      <c r="A598" s="127" t="s">
        <v>189</v>
      </c>
      <c r="B598" s="127" t="s">
        <v>125</v>
      </c>
      <c r="C598" s="4">
        <v>43955</v>
      </c>
      <c r="D598" s="1">
        <v>195.49936400000001</v>
      </c>
      <c r="E598" s="1">
        <v>157</v>
      </c>
      <c r="F598" s="1">
        <v>201.29</v>
      </c>
      <c r="G598" s="105">
        <v>17.899999999999999</v>
      </c>
      <c r="H598" s="110">
        <v>-1.92</v>
      </c>
      <c r="I598" s="110">
        <v>-3.75</v>
      </c>
      <c r="J598" s="1">
        <f t="shared" si="451"/>
        <v>15.979999999999999</v>
      </c>
      <c r="K598" s="1">
        <f t="shared" si="452"/>
        <v>-2.016</v>
      </c>
      <c r="L598" s="1">
        <f t="shared" si="454"/>
        <v>15.883999999999999</v>
      </c>
      <c r="M598" s="1">
        <f t="shared" si="429"/>
        <v>104.36268068331142</v>
      </c>
      <c r="N598" s="1"/>
      <c r="O598" s="1"/>
      <c r="P598" s="1"/>
      <c r="Q598" s="1"/>
      <c r="R598" s="1"/>
      <c r="S598" s="1"/>
      <c r="T598" s="1">
        <f t="shared" si="430"/>
        <v>104.99342969776609</v>
      </c>
      <c r="U598" s="1">
        <v>131.25749000000002</v>
      </c>
      <c r="V598" s="1">
        <v>433.71268500000002</v>
      </c>
      <c r="W598" s="1">
        <f t="shared" si="455"/>
        <v>114.8550073568331</v>
      </c>
      <c r="X598" s="1">
        <v>201.21648370400001</v>
      </c>
      <c r="Y598" s="1">
        <v>215.953338</v>
      </c>
      <c r="Z598" s="1">
        <f t="shared" si="431"/>
        <v>117.60840998685939</v>
      </c>
      <c r="AA598" s="214">
        <v>20.39</v>
      </c>
      <c r="AB598" s="1">
        <f t="shared" si="388"/>
        <v>154.964</v>
      </c>
      <c r="AC598" s="1">
        <f t="shared" si="389"/>
        <v>179.58799999999999</v>
      </c>
      <c r="AD598" s="125">
        <f t="shared" si="453"/>
        <v>117.59264126149803</v>
      </c>
      <c r="AF598" s="326"/>
    </row>
    <row r="599" spans="1:32">
      <c r="A599" s="127" t="s">
        <v>190</v>
      </c>
      <c r="B599" s="127" t="s">
        <v>125</v>
      </c>
      <c r="C599" s="4">
        <v>43952</v>
      </c>
      <c r="D599" s="1">
        <v>195.49936400000001</v>
      </c>
      <c r="E599" s="1">
        <v>151</v>
      </c>
      <c r="F599" s="1">
        <v>199.29</v>
      </c>
      <c r="G599" s="105">
        <v>16.3</v>
      </c>
      <c r="H599" s="110">
        <v>-1.92</v>
      </c>
      <c r="I599" s="110">
        <v>-3.75</v>
      </c>
      <c r="J599" s="1">
        <f t="shared" si="451"/>
        <v>14.38</v>
      </c>
      <c r="K599" s="1">
        <f t="shared" si="452"/>
        <v>-2.016</v>
      </c>
      <c r="L599" s="1">
        <f t="shared" si="454"/>
        <v>14.284000000000001</v>
      </c>
      <c r="M599" s="1">
        <f t="shared" si="429"/>
        <v>93.850197109067011</v>
      </c>
      <c r="N599" s="1"/>
      <c r="O599" s="1"/>
      <c r="P599" s="1"/>
      <c r="Q599" s="1"/>
      <c r="R599" s="1"/>
      <c r="S599" s="1"/>
      <c r="T599" s="1">
        <f t="shared" si="430"/>
        <v>94.48094612352169</v>
      </c>
      <c r="U599" s="1">
        <v>131.25749000000002</v>
      </c>
      <c r="V599" s="1">
        <v>433.71268500000002</v>
      </c>
      <c r="W599" s="1">
        <f t="shared" si="455"/>
        <v>104.65789828981603</v>
      </c>
      <c r="X599" s="1">
        <v>201.21648370400001</v>
      </c>
      <c r="Y599" s="1">
        <v>215.953338</v>
      </c>
      <c r="Z599" s="1">
        <f t="shared" si="431"/>
        <v>107.09592641261499</v>
      </c>
      <c r="AA599" s="214">
        <v>19.78</v>
      </c>
      <c r="AB599" s="1">
        <f t="shared" si="388"/>
        <v>150.328</v>
      </c>
      <c r="AC599" s="1">
        <f t="shared" si="389"/>
        <v>198.20799999999997</v>
      </c>
      <c r="AD599" s="125">
        <f t="shared" si="453"/>
        <v>105.8186596583443</v>
      </c>
      <c r="AF599" s="326"/>
    </row>
    <row r="600" spans="1:32">
      <c r="A600" s="127" t="s">
        <v>191</v>
      </c>
      <c r="B600" s="127" t="s">
        <v>126</v>
      </c>
      <c r="C600" s="4">
        <v>43951</v>
      </c>
      <c r="D600" s="1">
        <v>195.49936400000001</v>
      </c>
      <c r="E600" s="1">
        <v>150</v>
      </c>
      <c r="F600" s="1">
        <v>201.29</v>
      </c>
      <c r="G600" s="105">
        <v>16.350000000000001</v>
      </c>
      <c r="H600" s="110">
        <v>-1.92</v>
      </c>
      <c r="I600" s="110">
        <v>-3.75</v>
      </c>
      <c r="J600" s="1">
        <f t="shared" si="451"/>
        <v>14.430000000000001</v>
      </c>
      <c r="K600" s="1">
        <f t="shared" si="452"/>
        <v>-2.016</v>
      </c>
      <c r="L600" s="1">
        <f t="shared" si="454"/>
        <v>14.334000000000001</v>
      </c>
      <c r="M600" s="1">
        <f t="shared" si="429"/>
        <v>94.178712220762165</v>
      </c>
      <c r="N600" s="1"/>
      <c r="O600" s="1"/>
      <c r="P600" s="1"/>
      <c r="Q600" s="1"/>
      <c r="R600" s="1"/>
      <c r="S600" s="1"/>
      <c r="T600" s="1">
        <f t="shared" si="430"/>
        <v>94.80946123521683</v>
      </c>
      <c r="U600" s="1">
        <v>131.25749000000002</v>
      </c>
      <c r="V600" s="1">
        <v>433.71268500000002</v>
      </c>
      <c r="W600" s="1">
        <f t="shared" si="455"/>
        <v>104.97655794816032</v>
      </c>
      <c r="X600" s="1">
        <v>201.21648370400001</v>
      </c>
      <c r="Y600" s="1">
        <v>215.953338</v>
      </c>
      <c r="Z600" s="1">
        <f t="shared" si="431"/>
        <v>107.42444152431013</v>
      </c>
      <c r="AA600" s="214">
        <v>18.84</v>
      </c>
      <c r="AB600" s="1">
        <f t="shared" si="388"/>
        <v>143.184</v>
      </c>
      <c r="AC600" s="1">
        <f t="shared" si="389"/>
        <v>215.38399999999999</v>
      </c>
      <c r="AD600" s="125">
        <f t="shared" si="453"/>
        <v>106.18659658344286</v>
      </c>
      <c r="AF600" s="326"/>
    </row>
    <row r="601" spans="1:32">
      <c r="A601" s="127" t="s">
        <v>192</v>
      </c>
      <c r="B601" s="127" t="s">
        <v>126</v>
      </c>
      <c r="C601" s="4">
        <v>43950</v>
      </c>
      <c r="D601" s="1">
        <v>195.49936400000001</v>
      </c>
      <c r="E601" s="1">
        <v>145</v>
      </c>
      <c r="F601" s="1">
        <v>199.29</v>
      </c>
      <c r="G601" s="105">
        <v>14.8</v>
      </c>
      <c r="H601" s="110">
        <v>-1.92</v>
      </c>
      <c r="I601" s="110">
        <v>-3.75</v>
      </c>
      <c r="J601" s="1">
        <f t="shared" si="451"/>
        <v>12.88</v>
      </c>
      <c r="K601" s="1">
        <f t="shared" si="452"/>
        <v>-2.016</v>
      </c>
      <c r="L601" s="1">
        <f t="shared" si="454"/>
        <v>12.784000000000001</v>
      </c>
      <c r="M601" s="1">
        <f t="shared" si="429"/>
        <v>83.994743758212877</v>
      </c>
      <c r="N601" s="1"/>
      <c r="O601" s="1"/>
      <c r="P601" s="1"/>
      <c r="Q601" s="1"/>
      <c r="R601" s="1"/>
      <c r="S601" s="1"/>
      <c r="T601" s="1">
        <f t="shared" si="430"/>
        <v>84.625492772667542</v>
      </c>
      <c r="U601" s="1">
        <v>131.25749000000002</v>
      </c>
      <c r="V601" s="1">
        <v>564.46946000000003</v>
      </c>
      <c r="W601" s="1">
        <f t="shared" si="455"/>
        <v>99.02081178948751</v>
      </c>
      <c r="X601" s="1">
        <v>204.35464630400003</v>
      </c>
      <c r="Y601" s="1">
        <v>244.89373500000002</v>
      </c>
      <c r="Z601" s="1">
        <f t="shared" si="431"/>
        <v>97.240473061760838</v>
      </c>
      <c r="AA601" s="214">
        <v>15.06</v>
      </c>
      <c r="AB601" s="1">
        <f t="shared" si="388"/>
        <v>114.456</v>
      </c>
      <c r="AC601" s="1">
        <f t="shared" si="389"/>
        <v>192.43199999999999</v>
      </c>
      <c r="AD601" s="125">
        <f t="shared" si="453"/>
        <v>94.780551905387654</v>
      </c>
      <c r="AF601" s="326"/>
    </row>
    <row r="602" spans="1:32">
      <c r="A602" s="127" t="s">
        <v>193</v>
      </c>
      <c r="B602" s="127" t="s">
        <v>126</v>
      </c>
      <c r="C602" s="4">
        <v>43949</v>
      </c>
      <c r="D602" s="1">
        <v>259.93246499999998</v>
      </c>
      <c r="E602" s="1">
        <v>133</v>
      </c>
      <c r="F602" s="1">
        <v>191.29</v>
      </c>
      <c r="G602" s="105">
        <v>13.6</v>
      </c>
      <c r="H602" s="110">
        <v>-1.92</v>
      </c>
      <c r="I602" s="110">
        <v>-3.75</v>
      </c>
      <c r="J602" s="1">
        <f t="shared" si="451"/>
        <v>11.68</v>
      </c>
      <c r="K602" s="1">
        <f t="shared" si="452"/>
        <v>-2.016</v>
      </c>
      <c r="L602" s="1">
        <f t="shared" si="454"/>
        <v>11.584</v>
      </c>
      <c r="M602" s="1">
        <f t="shared" si="429"/>
        <v>76.110381077529567</v>
      </c>
      <c r="N602" s="1"/>
      <c r="O602" s="1"/>
      <c r="P602" s="1"/>
      <c r="Q602" s="1"/>
      <c r="R602" s="1"/>
      <c r="S602" s="1"/>
      <c r="T602" s="1">
        <f t="shared" si="430"/>
        <v>76.741130091984232</v>
      </c>
      <c r="U602" s="1">
        <v>132.89931199999998</v>
      </c>
      <c r="V602" s="1">
        <v>564.46946000000003</v>
      </c>
      <c r="W602" s="1">
        <f t="shared" si="455"/>
        <v>91.372979989224703</v>
      </c>
      <c r="X602" s="1">
        <v>267.24135287999997</v>
      </c>
      <c r="Y602" s="1">
        <v>244.89373500000002</v>
      </c>
      <c r="Z602" s="1">
        <f t="shared" si="431"/>
        <v>89.356110381077528</v>
      </c>
      <c r="AA602" s="214">
        <v>12.34</v>
      </c>
      <c r="AB602" s="1">
        <f t="shared" si="388"/>
        <v>93.783999999999992</v>
      </c>
      <c r="AC602" s="1">
        <f t="shared" si="389"/>
        <v>154.35599999999999</v>
      </c>
      <c r="AD602" s="125">
        <f t="shared" si="453"/>
        <v>85.950065703022346</v>
      </c>
      <c r="AF602" s="326"/>
    </row>
    <row r="603" spans="1:32">
      <c r="A603" s="127" t="s">
        <v>194</v>
      </c>
      <c r="B603" s="127" t="s">
        <v>126</v>
      </c>
      <c r="C603" s="4">
        <v>43948</v>
      </c>
      <c r="D603" s="1">
        <v>259.93246499999998</v>
      </c>
      <c r="E603" s="1">
        <v>132</v>
      </c>
      <c r="F603" s="1">
        <v>194.29</v>
      </c>
      <c r="G603" s="105">
        <v>12.8</v>
      </c>
      <c r="H603" s="110">
        <v>-1.92</v>
      </c>
      <c r="I603" s="110">
        <v>-3.75</v>
      </c>
      <c r="J603" s="1">
        <f t="shared" si="451"/>
        <v>10.88</v>
      </c>
      <c r="K603" s="1">
        <f t="shared" si="452"/>
        <v>-2.016</v>
      </c>
      <c r="L603" s="1">
        <f t="shared" si="454"/>
        <v>10.784000000000001</v>
      </c>
      <c r="M603" s="1">
        <f t="shared" si="429"/>
        <v>70.85413929040736</v>
      </c>
      <c r="N603" s="1"/>
      <c r="O603" s="1"/>
      <c r="P603" s="1"/>
      <c r="Q603" s="1"/>
      <c r="R603" s="1"/>
      <c r="S603" s="1"/>
      <c r="T603" s="1">
        <f t="shared" si="430"/>
        <v>71.484888304862025</v>
      </c>
      <c r="U603" s="1">
        <v>132.89931199999998</v>
      </c>
      <c r="V603" s="1">
        <v>564.46946000000003</v>
      </c>
      <c r="W603" s="1">
        <f t="shared" si="455"/>
        <v>86.274425455716155</v>
      </c>
      <c r="X603" s="1">
        <v>267.24135287999997</v>
      </c>
      <c r="Y603" s="1">
        <v>244.89373500000002</v>
      </c>
      <c r="Z603" s="1">
        <f t="shared" si="431"/>
        <v>84.099868593955321</v>
      </c>
      <c r="AA603" s="214">
        <v>12.78</v>
      </c>
      <c r="AB603" s="1">
        <f t="shared" si="388"/>
        <v>97.127999999999986</v>
      </c>
      <c r="AC603" s="1">
        <f t="shared" si="389"/>
        <v>155.648</v>
      </c>
      <c r="AD603" s="125">
        <f t="shared" si="453"/>
        <v>80.063074901445475</v>
      </c>
      <c r="AF603" s="326"/>
    </row>
    <row r="604" spans="1:32">
      <c r="A604" s="127" t="s">
        <v>195</v>
      </c>
      <c r="B604" s="127" t="s">
        <v>126</v>
      </c>
      <c r="C604" s="4">
        <v>43945</v>
      </c>
      <c r="D604" s="1">
        <v>259.93246499999998</v>
      </c>
      <c r="E604" s="1">
        <v>136</v>
      </c>
      <c r="F604" s="1">
        <v>209.29</v>
      </c>
      <c r="G604" s="105">
        <v>13.1</v>
      </c>
      <c r="H604" s="110">
        <v>-1.92</v>
      </c>
      <c r="I604" s="110">
        <v>-3.75</v>
      </c>
      <c r="J604" s="1">
        <f t="shared" si="451"/>
        <v>11.18</v>
      </c>
      <c r="K604" s="1">
        <f t="shared" si="452"/>
        <v>-2.016</v>
      </c>
      <c r="L604" s="1">
        <f t="shared" si="454"/>
        <v>11.084</v>
      </c>
      <c r="M604" s="1">
        <f t="shared" si="429"/>
        <v>72.825229960578184</v>
      </c>
      <c r="N604" s="1"/>
      <c r="O604" s="1"/>
      <c r="P604" s="1"/>
      <c r="Q604" s="1"/>
      <c r="R604" s="1"/>
      <c r="S604" s="1"/>
      <c r="T604" s="1">
        <f t="shared" si="430"/>
        <v>73.455978975032849</v>
      </c>
      <c r="U604" s="1">
        <v>132.89931199999998</v>
      </c>
      <c r="V604" s="1">
        <v>564.46946000000003</v>
      </c>
      <c r="W604" s="1">
        <f t="shared" si="455"/>
        <v>88.186383405781854</v>
      </c>
      <c r="X604" s="1">
        <v>267.24135287999997</v>
      </c>
      <c r="Y604" s="1">
        <v>244.89373500000002</v>
      </c>
      <c r="Z604" s="1">
        <f t="shared" si="431"/>
        <v>86.070959264126145</v>
      </c>
      <c r="AA604" s="214">
        <v>16.940000000000001</v>
      </c>
      <c r="AB604" s="1">
        <f t="shared" si="388"/>
        <v>128.744</v>
      </c>
      <c r="AC604" s="1">
        <f t="shared" si="389"/>
        <v>152.684</v>
      </c>
      <c r="AD604" s="125">
        <f t="shared" si="453"/>
        <v>82.270696452036802</v>
      </c>
      <c r="AF604" s="326"/>
    </row>
    <row r="605" spans="1:32">
      <c r="A605" s="127" t="s">
        <v>196</v>
      </c>
      <c r="B605" s="127" t="s">
        <v>126</v>
      </c>
      <c r="C605" s="4">
        <v>43944</v>
      </c>
      <c r="D605" s="1">
        <v>259.93246499999998</v>
      </c>
      <c r="E605" s="1">
        <v>135</v>
      </c>
      <c r="F605" s="1">
        <v>221.29</v>
      </c>
      <c r="G605" s="105">
        <v>12.75</v>
      </c>
      <c r="H605" s="110">
        <v>-1.92</v>
      </c>
      <c r="I605" s="110">
        <v>-3.75</v>
      </c>
      <c r="J605" s="1">
        <f t="shared" si="451"/>
        <v>10.83</v>
      </c>
      <c r="K605" s="1">
        <f t="shared" si="452"/>
        <v>-2.016</v>
      </c>
      <c r="L605" s="1">
        <f t="shared" si="454"/>
        <v>10.734</v>
      </c>
      <c r="M605" s="1">
        <f t="shared" si="429"/>
        <v>70.525624178712221</v>
      </c>
      <c r="N605" s="1"/>
      <c r="O605" s="1"/>
      <c r="P605" s="1"/>
      <c r="Q605" s="1"/>
      <c r="R605" s="1"/>
      <c r="S605" s="1"/>
      <c r="T605" s="1">
        <f t="shared" si="430"/>
        <v>71.156373193166885</v>
      </c>
      <c r="U605" s="1">
        <v>132.89931199999998</v>
      </c>
      <c r="V605" s="1">
        <v>564.46946000000003</v>
      </c>
      <c r="W605" s="1">
        <f t="shared" si="455"/>
        <v>85.955765797371868</v>
      </c>
      <c r="X605" s="1">
        <v>267.24135287999997</v>
      </c>
      <c r="Y605" s="1">
        <v>244.89373500000002</v>
      </c>
      <c r="Z605" s="1">
        <f t="shared" si="431"/>
        <v>83.771353482260182</v>
      </c>
      <c r="AA605" s="214">
        <v>16.5</v>
      </c>
      <c r="AB605" s="1">
        <f t="shared" si="388"/>
        <v>125.39999999999999</v>
      </c>
      <c r="AC605" s="1">
        <f t="shared" si="389"/>
        <v>163.476</v>
      </c>
      <c r="AD605" s="125">
        <f t="shared" si="453"/>
        <v>79.695137976346913</v>
      </c>
      <c r="AF605" s="326"/>
    </row>
    <row r="606" spans="1:32">
      <c r="A606" s="127" t="s">
        <v>197</v>
      </c>
      <c r="B606" s="127" t="s">
        <v>126</v>
      </c>
      <c r="C606" s="4">
        <v>43943</v>
      </c>
      <c r="D606" s="1">
        <v>259.93246499999998</v>
      </c>
      <c r="E606" s="1">
        <v>128</v>
      </c>
      <c r="F606" s="1">
        <v>220.29</v>
      </c>
      <c r="G606" s="105">
        <v>12.35</v>
      </c>
      <c r="H606" s="110">
        <v>-1.92</v>
      </c>
      <c r="I606" s="110">
        <v>-3.75</v>
      </c>
      <c r="J606" s="1">
        <f t="shared" si="451"/>
        <v>10.43</v>
      </c>
      <c r="K606" s="1">
        <f t="shared" si="452"/>
        <v>-2.016</v>
      </c>
      <c r="L606" s="1">
        <f t="shared" si="454"/>
        <v>10.334</v>
      </c>
      <c r="M606" s="1">
        <f t="shared" si="429"/>
        <v>67.897503285151117</v>
      </c>
      <c r="N606" s="1"/>
      <c r="O606" s="1"/>
      <c r="P606" s="1"/>
      <c r="Q606" s="1"/>
      <c r="R606" s="1"/>
      <c r="S606" s="1"/>
      <c r="T606" s="1">
        <f t="shared" si="430"/>
        <v>68.528252299605782</v>
      </c>
      <c r="U606" s="1">
        <v>132.89931199999998</v>
      </c>
      <c r="V606" s="1">
        <v>564.46946000000003</v>
      </c>
      <c r="W606" s="1">
        <f t="shared" si="455"/>
        <v>83.406488530617608</v>
      </c>
      <c r="X606" s="1">
        <v>267.24135287999997</v>
      </c>
      <c r="Y606" s="1">
        <v>244.89373500000002</v>
      </c>
      <c r="Z606" s="1">
        <f t="shared" si="431"/>
        <v>81.143232588699078</v>
      </c>
      <c r="AA606" s="214">
        <v>13.78</v>
      </c>
      <c r="AB606" s="1">
        <f t="shared" si="388"/>
        <v>104.72799999999999</v>
      </c>
      <c r="AC606" s="1">
        <f t="shared" si="389"/>
        <v>171.76</v>
      </c>
      <c r="AD606" s="125">
        <f t="shared" si="453"/>
        <v>76.751642575558478</v>
      </c>
      <c r="AF606" s="326"/>
    </row>
    <row r="607" spans="1:32" s="140" customFormat="1">
      <c r="A607" s="137" t="s">
        <v>198</v>
      </c>
      <c r="B607" s="137" t="s">
        <v>126</v>
      </c>
      <c r="C607" s="11">
        <v>43942</v>
      </c>
      <c r="D607" s="138">
        <v>259.93246499999998</v>
      </c>
      <c r="E607" s="138">
        <v>140</v>
      </c>
      <c r="F607" s="138">
        <v>219.29</v>
      </c>
      <c r="G607" s="139">
        <v>12.15</v>
      </c>
      <c r="H607" s="110">
        <v>-1.92</v>
      </c>
      <c r="I607" s="110">
        <v>-3.75</v>
      </c>
      <c r="J607" s="138">
        <f t="shared" ref="J607:J612" si="456">+G607+H607</f>
        <v>10.23</v>
      </c>
      <c r="K607" s="138">
        <f t="shared" si="452"/>
        <v>-2.016</v>
      </c>
      <c r="L607" s="138">
        <f t="shared" ref="L607:L612" si="457">+G607+K607</f>
        <v>10.134</v>
      </c>
      <c r="M607" s="138">
        <f t="shared" si="429"/>
        <v>66.583442838370559</v>
      </c>
      <c r="N607" s="138"/>
      <c r="O607" s="138"/>
      <c r="P607" s="138"/>
      <c r="Q607" s="138"/>
      <c r="R607" s="138"/>
      <c r="S607" s="138"/>
      <c r="T607" s="138">
        <f t="shared" si="430"/>
        <v>67.214191852825223</v>
      </c>
      <c r="U607" s="138">
        <v>169.43426500000001</v>
      </c>
      <c r="V607" s="138">
        <v>564.46946000000003</v>
      </c>
      <c r="W607" s="138">
        <f t="shared" ref="W607:W612" si="458">+T607*0.97+V607*0.03</f>
        <v>82.131849897240457</v>
      </c>
      <c r="X607" s="138">
        <v>267.24135287999997</v>
      </c>
      <c r="Y607" s="138">
        <f t="shared" ref="Y607:Y612" si="459">0.917205*267</f>
        <v>244.89373500000002</v>
      </c>
      <c r="Z607" s="138">
        <f t="shared" si="431"/>
        <v>79.829172141918534</v>
      </c>
      <c r="AA607" s="214">
        <v>10.01</v>
      </c>
      <c r="AB607" s="1">
        <f t="shared" si="388"/>
        <v>76.075999999999993</v>
      </c>
      <c r="AC607" s="1">
        <f t="shared" si="389"/>
        <v>186.12399999999997</v>
      </c>
      <c r="AD607" s="125">
        <f t="shared" si="453"/>
        <v>75.27989487516426</v>
      </c>
      <c r="AF607" s="326"/>
    </row>
    <row r="608" spans="1:32">
      <c r="A608" s="127" t="s">
        <v>199</v>
      </c>
      <c r="B608" s="127" t="s">
        <v>126</v>
      </c>
      <c r="C608" s="4">
        <v>43941</v>
      </c>
      <c r="D608" s="1">
        <v>259.93246499999998</v>
      </c>
      <c r="E608" s="1">
        <v>165</v>
      </c>
      <c r="F608" s="1">
        <v>229.29</v>
      </c>
      <c r="G608" s="105">
        <v>16.350000000000001</v>
      </c>
      <c r="H608" s="110">
        <v>-1.92</v>
      </c>
      <c r="I608" s="110">
        <v>-3.75</v>
      </c>
      <c r="J608" s="1">
        <f t="shared" si="456"/>
        <v>14.430000000000001</v>
      </c>
      <c r="K608" s="1">
        <f t="shared" si="452"/>
        <v>-2.016</v>
      </c>
      <c r="L608" s="1">
        <f t="shared" si="457"/>
        <v>14.334000000000001</v>
      </c>
      <c r="M608" s="1">
        <f t="shared" si="429"/>
        <v>94.178712220762165</v>
      </c>
      <c r="N608" s="1"/>
      <c r="O608" s="1"/>
      <c r="P608" s="1"/>
      <c r="Q608" s="1"/>
      <c r="R608" s="1"/>
      <c r="S608" s="1"/>
      <c r="T608" s="1">
        <f t="shared" si="430"/>
        <v>94.80946123521683</v>
      </c>
      <c r="U608" s="1">
        <v>169.43426500000001</v>
      </c>
      <c r="V608" s="1">
        <v>564.46946000000003</v>
      </c>
      <c r="W608" s="1">
        <f t="shared" si="458"/>
        <v>108.89926119816032</v>
      </c>
      <c r="X608" s="1">
        <v>267.24135287999997</v>
      </c>
      <c r="Y608" s="1">
        <f t="shared" si="459"/>
        <v>244.89373500000002</v>
      </c>
      <c r="Z608" s="1">
        <f t="shared" si="431"/>
        <v>107.42444152431013</v>
      </c>
      <c r="AA608" s="214"/>
      <c r="AB608" s="1"/>
      <c r="AC608" s="1"/>
      <c r="AD608" s="125">
        <f t="shared" si="453"/>
        <v>106.18659658344286</v>
      </c>
      <c r="AF608" s="326"/>
    </row>
    <row r="609" spans="1:32">
      <c r="A609" s="127" t="s">
        <v>200</v>
      </c>
      <c r="B609" s="127" t="s">
        <v>126</v>
      </c>
      <c r="C609" s="4">
        <v>43938</v>
      </c>
      <c r="D609" s="1">
        <v>259.93246499999998</v>
      </c>
      <c r="E609" s="1">
        <v>173</v>
      </c>
      <c r="F609" s="1">
        <v>231.29</v>
      </c>
      <c r="G609" s="105">
        <v>17.75</v>
      </c>
      <c r="H609" s="110">
        <v>-1.92</v>
      </c>
      <c r="I609" s="110">
        <v>-3.75</v>
      </c>
      <c r="J609" s="1">
        <f t="shared" si="456"/>
        <v>15.83</v>
      </c>
      <c r="K609" s="1">
        <f t="shared" si="452"/>
        <v>-2.016</v>
      </c>
      <c r="L609" s="1">
        <f t="shared" si="457"/>
        <v>15.734</v>
      </c>
      <c r="M609" s="1">
        <f t="shared" si="429"/>
        <v>103.37713534822602</v>
      </c>
      <c r="N609" s="1"/>
      <c r="O609" s="1"/>
      <c r="P609" s="1"/>
      <c r="Q609" s="1"/>
      <c r="R609" s="1"/>
      <c r="S609" s="1"/>
      <c r="T609" s="1">
        <f t="shared" si="430"/>
        <v>104.00788436268068</v>
      </c>
      <c r="U609" s="1">
        <v>169.43426500000001</v>
      </c>
      <c r="V609" s="1">
        <v>564.46946000000003</v>
      </c>
      <c r="W609" s="1">
        <f t="shared" si="458"/>
        <v>117.82173163180026</v>
      </c>
      <c r="X609" s="1">
        <v>267.24135287999997</v>
      </c>
      <c r="Y609" s="1">
        <f t="shared" si="459"/>
        <v>244.89373500000002</v>
      </c>
      <c r="Z609" s="1">
        <f t="shared" si="431"/>
        <v>116.62286465177398</v>
      </c>
      <c r="AA609" s="214">
        <v>18.27</v>
      </c>
      <c r="AB609" s="1">
        <f t="shared" si="388"/>
        <v>138.852</v>
      </c>
      <c r="AC609" s="1">
        <f t="shared" si="389"/>
        <v>177.536</v>
      </c>
      <c r="AD609" s="125">
        <f t="shared" si="453"/>
        <v>116.48883048620237</v>
      </c>
      <c r="AF609" s="326"/>
    </row>
    <row r="610" spans="1:32">
      <c r="A610" s="127" t="s">
        <v>201</v>
      </c>
      <c r="B610" s="127" t="s">
        <v>126</v>
      </c>
      <c r="C610" s="4">
        <v>43937</v>
      </c>
      <c r="D610" s="1">
        <v>259.93246499999998</v>
      </c>
      <c r="E610" s="1">
        <v>174</v>
      </c>
      <c r="F610" s="1">
        <v>232.29</v>
      </c>
      <c r="G610" s="105">
        <v>17.899999999999999</v>
      </c>
      <c r="H610" s="110">
        <v>-1.92</v>
      </c>
      <c r="I610" s="110">
        <v>-3.75</v>
      </c>
      <c r="J610" s="1">
        <f t="shared" si="456"/>
        <v>15.979999999999999</v>
      </c>
      <c r="K610" s="1">
        <f t="shared" si="452"/>
        <v>-2.016</v>
      </c>
      <c r="L610" s="1">
        <f t="shared" si="457"/>
        <v>15.883999999999999</v>
      </c>
      <c r="M610" s="1">
        <f t="shared" si="429"/>
        <v>104.36268068331142</v>
      </c>
      <c r="N610" s="1"/>
      <c r="O610" s="1"/>
      <c r="P610" s="1"/>
      <c r="Q610" s="1"/>
      <c r="R610" s="1"/>
      <c r="S610" s="1"/>
      <c r="T610" s="1">
        <f t="shared" si="430"/>
        <v>104.99342969776609</v>
      </c>
      <c r="U610" s="1">
        <v>169.43426500000001</v>
      </c>
      <c r="V610" s="1">
        <v>564.46946000000003</v>
      </c>
      <c r="W610" s="1">
        <f t="shared" si="458"/>
        <v>118.7777106068331</v>
      </c>
      <c r="X610" s="1">
        <v>267.24135287999997</v>
      </c>
      <c r="Y610" s="1">
        <f t="shared" si="459"/>
        <v>244.89373500000002</v>
      </c>
      <c r="Z610" s="1">
        <f t="shared" si="431"/>
        <v>117.60840998685939</v>
      </c>
      <c r="AA610" s="214">
        <v>19.87</v>
      </c>
      <c r="AB610" s="1">
        <f t="shared" si="388"/>
        <v>151.012</v>
      </c>
      <c r="AC610" s="1">
        <f t="shared" si="389"/>
        <v>170.46799999999999</v>
      </c>
      <c r="AD610" s="125">
        <f t="shared" si="453"/>
        <v>117.59264126149803</v>
      </c>
      <c r="AF610" s="326"/>
    </row>
    <row r="611" spans="1:32">
      <c r="A611" s="127" t="s">
        <v>202</v>
      </c>
      <c r="B611" s="127" t="s">
        <v>126</v>
      </c>
      <c r="C611" s="4">
        <v>43936</v>
      </c>
      <c r="D611" s="1">
        <v>259.93246499999998</v>
      </c>
      <c r="E611" s="1">
        <v>175</v>
      </c>
      <c r="F611" s="1">
        <v>234.29</v>
      </c>
      <c r="G611" s="105">
        <v>19.149999999999999</v>
      </c>
      <c r="H611" s="110">
        <v>-1.92</v>
      </c>
      <c r="I611" s="110">
        <v>-3.75</v>
      </c>
      <c r="J611" s="1">
        <f t="shared" si="456"/>
        <v>17.229999999999997</v>
      </c>
      <c r="K611" s="1">
        <f t="shared" si="452"/>
        <v>-2.016</v>
      </c>
      <c r="L611" s="1">
        <f t="shared" si="457"/>
        <v>17.134</v>
      </c>
      <c r="M611" s="1">
        <f t="shared" si="429"/>
        <v>112.57555847568987</v>
      </c>
      <c r="N611" s="1"/>
      <c r="O611" s="1"/>
      <c r="P611" s="1"/>
      <c r="Q611" s="1"/>
      <c r="R611" s="1"/>
      <c r="S611" s="1"/>
      <c r="T611" s="1">
        <f t="shared" si="430"/>
        <v>113.20630749014452</v>
      </c>
      <c r="U611" s="1">
        <v>169.43426500000001</v>
      </c>
      <c r="V611" s="1">
        <v>564.46946000000003</v>
      </c>
      <c r="W611" s="1">
        <f t="shared" si="458"/>
        <v>126.74420206544018</v>
      </c>
      <c r="X611" s="1">
        <v>267.24135287999997</v>
      </c>
      <c r="Y611" s="1">
        <f t="shared" si="459"/>
        <v>244.89373500000002</v>
      </c>
      <c r="Z611" s="1">
        <f t="shared" si="431"/>
        <v>125.82128777923784</v>
      </c>
      <c r="AA611" s="214">
        <v>19.87</v>
      </c>
      <c r="AB611" s="1">
        <f t="shared" si="388"/>
        <v>151.012</v>
      </c>
      <c r="AC611" s="1">
        <f t="shared" si="389"/>
        <v>191.67199999999997</v>
      </c>
      <c r="AD611" s="125">
        <f t="shared" si="453"/>
        <v>126.79106438896189</v>
      </c>
      <c r="AF611" s="326"/>
    </row>
    <row r="612" spans="1:32">
      <c r="A612" s="127" t="s">
        <v>203</v>
      </c>
      <c r="B612" s="127" t="s">
        <v>126</v>
      </c>
      <c r="C612" s="4">
        <v>43935</v>
      </c>
      <c r="D612" s="1">
        <v>259.93246499999998</v>
      </c>
      <c r="E612" s="1">
        <v>186</v>
      </c>
      <c r="F612" s="1">
        <v>241.29</v>
      </c>
      <c r="G612" s="105">
        <v>20.65</v>
      </c>
      <c r="H612" s="110">
        <v>-1.92</v>
      </c>
      <c r="I612" s="110">
        <v>-3.75</v>
      </c>
      <c r="J612" s="1">
        <f t="shared" si="456"/>
        <v>18.729999999999997</v>
      </c>
      <c r="K612" s="1">
        <f t="shared" si="452"/>
        <v>-2.016</v>
      </c>
      <c r="L612" s="1">
        <f t="shared" si="457"/>
        <v>18.634</v>
      </c>
      <c r="M612" s="1">
        <f t="shared" si="429"/>
        <v>122.43101182654402</v>
      </c>
      <c r="N612" s="1"/>
      <c r="O612" s="1"/>
      <c r="P612" s="1"/>
      <c r="Q612" s="1"/>
      <c r="R612" s="1"/>
      <c r="S612" s="1"/>
      <c r="T612" s="1">
        <f t="shared" si="430"/>
        <v>123.06176084099866</v>
      </c>
      <c r="U612" s="1">
        <v>185.21694100000002</v>
      </c>
      <c r="V612" s="1">
        <v>564.46946000000003</v>
      </c>
      <c r="W612" s="1">
        <f t="shared" si="458"/>
        <v>136.30399181576871</v>
      </c>
      <c r="X612" s="1">
        <v>267.24135287999997</v>
      </c>
      <c r="Y612" s="1">
        <f t="shared" si="459"/>
        <v>244.89373500000002</v>
      </c>
      <c r="Z612" s="1">
        <f t="shared" si="431"/>
        <v>135.67674113009198</v>
      </c>
      <c r="AA612" s="214">
        <v>20.11</v>
      </c>
      <c r="AB612" s="1">
        <f t="shared" si="388"/>
        <v>152.83599999999998</v>
      </c>
      <c r="AC612" s="1">
        <f t="shared" si="389"/>
        <v>154.81200000000001</v>
      </c>
      <c r="AD612" s="125">
        <f t="shared" si="453"/>
        <v>137.82917214191852</v>
      </c>
      <c r="AF612" s="326"/>
    </row>
    <row r="613" spans="1:32">
      <c r="A613" s="127" t="s">
        <v>204</v>
      </c>
      <c r="B613" s="127" t="s">
        <v>126</v>
      </c>
      <c r="C613" s="4">
        <v>43934</v>
      </c>
      <c r="D613" s="1">
        <v>259.93246499999998</v>
      </c>
      <c r="E613" s="1">
        <v>195</v>
      </c>
      <c r="F613" s="1">
        <v>242.29</v>
      </c>
      <c r="G613" s="105">
        <v>20.55</v>
      </c>
      <c r="H613" s="110">
        <v>-1.92</v>
      </c>
      <c r="I613" s="110">
        <v>-3.75</v>
      </c>
      <c r="J613" s="1">
        <f>+G613+H613</f>
        <v>18.630000000000003</v>
      </c>
      <c r="K613" s="1">
        <f t="shared" si="452"/>
        <v>-2.016</v>
      </c>
      <c r="L613" s="1">
        <f>+G613+K613</f>
        <v>18.533999999999999</v>
      </c>
      <c r="M613" s="1">
        <f t="shared" si="429"/>
        <v>121.77398160315373</v>
      </c>
      <c r="N613" s="1"/>
      <c r="O613" s="1"/>
      <c r="P613" s="1"/>
      <c r="Q613" s="1"/>
      <c r="R613" s="1"/>
      <c r="S613" s="1"/>
      <c r="T613" s="1">
        <f t="shared" si="430"/>
        <v>122.40473061760842</v>
      </c>
      <c r="U613" s="1">
        <v>185.21694100000002</v>
      </c>
      <c r="V613" s="1">
        <v>564.46946000000003</v>
      </c>
      <c r="W613" s="1">
        <f>+T613*0.97+V613*0.03</f>
        <v>135.66667249908016</v>
      </c>
      <c r="X613" s="1">
        <v>267.24135287999997</v>
      </c>
      <c r="Y613" s="1">
        <f>0.917205*267</f>
        <v>244.89373500000002</v>
      </c>
      <c r="Z613" s="1">
        <f t="shared" si="431"/>
        <v>135.0197109067017</v>
      </c>
      <c r="AA613" s="214">
        <v>22.41</v>
      </c>
      <c r="AB613" s="1">
        <f t="shared" si="388"/>
        <v>170.316</v>
      </c>
      <c r="AC613" s="1">
        <f t="shared" si="389"/>
        <v>204.82</v>
      </c>
      <c r="AD613" s="125">
        <f t="shared" si="453"/>
        <v>137.09329829172145</v>
      </c>
      <c r="AF613" s="326"/>
    </row>
    <row r="614" spans="1:32">
      <c r="A614" s="127" t="s">
        <v>205</v>
      </c>
      <c r="B614" s="127" t="s">
        <v>126</v>
      </c>
      <c r="C614" s="4">
        <v>43930</v>
      </c>
      <c r="D614" s="1">
        <v>259.93246499999998</v>
      </c>
      <c r="E614" s="1">
        <v>192</v>
      </c>
      <c r="F614" s="1">
        <v>239.29</v>
      </c>
      <c r="G614" s="105">
        <v>19.75</v>
      </c>
      <c r="H614" s="110">
        <v>-1.92</v>
      </c>
      <c r="I614" s="110">
        <v>-3.75</v>
      </c>
      <c r="J614" s="1">
        <f>+G614+H614</f>
        <v>17.829999999999998</v>
      </c>
      <c r="K614" s="1">
        <f t="shared" si="452"/>
        <v>-2.016</v>
      </c>
      <c r="L614" s="1">
        <f>+G614+K614</f>
        <v>17.734000000000002</v>
      </c>
      <c r="M614" s="1">
        <f t="shared" si="429"/>
        <v>116.51773981603155</v>
      </c>
      <c r="N614" s="1"/>
      <c r="O614" s="1"/>
      <c r="P614" s="1"/>
      <c r="Q614" s="1"/>
      <c r="R614" s="1"/>
      <c r="S614" s="1"/>
      <c r="T614" s="1">
        <f t="shared" si="430"/>
        <v>117.14848883048619</v>
      </c>
      <c r="U614" s="1">
        <v>185.21694100000002</v>
      </c>
      <c r="V614" s="1">
        <v>564.46946000000003</v>
      </c>
      <c r="W614" s="1">
        <f>+T614*0.97+V614*0.03</f>
        <v>130.56811796557159</v>
      </c>
      <c r="X614" s="1">
        <v>267.24135287999997</v>
      </c>
      <c r="Y614" s="1">
        <f>0.917205*267</f>
        <v>244.89373500000002</v>
      </c>
      <c r="Z614" s="1">
        <f t="shared" si="431"/>
        <v>129.7634691195795</v>
      </c>
      <c r="AA614" s="214">
        <v>22.76</v>
      </c>
      <c r="AB614" s="1">
        <f t="shared" si="388"/>
        <v>172.976</v>
      </c>
      <c r="AC614" s="1">
        <f t="shared" si="389"/>
        <v>218.11999999999998</v>
      </c>
      <c r="AD614" s="125">
        <f t="shared" si="453"/>
        <v>131.20630749014455</v>
      </c>
      <c r="AF614" s="326"/>
    </row>
    <row r="615" spans="1:32">
      <c r="A615" s="127" t="s">
        <v>206</v>
      </c>
      <c r="B615" s="127" t="s">
        <v>126</v>
      </c>
      <c r="C615" s="4">
        <v>43929</v>
      </c>
      <c r="D615" s="1">
        <v>259.93246499999998</v>
      </c>
      <c r="E615" s="1">
        <v>200</v>
      </c>
      <c r="F615" s="1">
        <v>240.29</v>
      </c>
      <c r="G615" s="105">
        <v>21.9</v>
      </c>
      <c r="H615" s="110">
        <v>-1.92</v>
      </c>
      <c r="I615" s="110">
        <v>-3.75</v>
      </c>
      <c r="J615" s="1">
        <f>+G615+H615</f>
        <v>19.979999999999997</v>
      </c>
      <c r="K615" s="1">
        <f t="shared" si="452"/>
        <v>-2.016</v>
      </c>
      <c r="L615" s="1">
        <f>+G615+K615</f>
        <v>19.884</v>
      </c>
      <c r="M615" s="1">
        <f t="shared" si="429"/>
        <v>130.64388961892246</v>
      </c>
      <c r="N615" s="1"/>
      <c r="O615" s="1"/>
      <c r="P615" s="1"/>
      <c r="Q615" s="1"/>
      <c r="R615" s="1"/>
      <c r="S615" s="1"/>
      <c r="T615" s="1">
        <f t="shared" si="430"/>
        <v>131.27463863337712</v>
      </c>
      <c r="U615" s="1">
        <v>185.21694100000002</v>
      </c>
      <c r="V615" s="1">
        <v>564.46946000000003</v>
      </c>
      <c r="W615" s="1">
        <f>+T615*0.97+V615*0.03</f>
        <v>144.27048327437581</v>
      </c>
      <c r="X615" s="1">
        <v>267.24135287999997</v>
      </c>
      <c r="Y615" s="1">
        <f>0.917205*267</f>
        <v>244.89373500000002</v>
      </c>
      <c r="Z615" s="1">
        <f t="shared" si="431"/>
        <v>143.88961892247042</v>
      </c>
      <c r="AA615" s="214">
        <v>25.09</v>
      </c>
      <c r="AB615" s="1">
        <f t="shared" si="388"/>
        <v>190.684</v>
      </c>
      <c r="AC615" s="1">
        <f t="shared" si="389"/>
        <v>241.148</v>
      </c>
      <c r="AD615" s="125">
        <f t="shared" si="453"/>
        <v>147.0275952693824</v>
      </c>
      <c r="AF615" s="326"/>
    </row>
    <row r="616" spans="1:32">
      <c r="A616" s="127" t="s">
        <v>207</v>
      </c>
      <c r="B616" s="127" t="s">
        <v>126</v>
      </c>
      <c r="C616" s="4">
        <v>43928</v>
      </c>
      <c r="D616" s="1">
        <v>254.952406</v>
      </c>
      <c r="E616" s="1">
        <v>220</v>
      </c>
      <c r="F616" s="1">
        <v>239.29</v>
      </c>
      <c r="G616" s="105">
        <v>22.25</v>
      </c>
      <c r="H616" s="110">
        <v>-1.92</v>
      </c>
      <c r="I616" s="110">
        <v>-3.75</v>
      </c>
      <c r="J616" s="1">
        <f t="shared" ref="J616:J623" si="460">+G616+H616</f>
        <v>20.329999999999998</v>
      </c>
      <c r="K616" s="1">
        <f t="shared" si="452"/>
        <v>-2.016</v>
      </c>
      <c r="L616" s="1">
        <f>+G616+K616</f>
        <v>20.234000000000002</v>
      </c>
      <c r="M616" s="1">
        <f t="shared" si="429"/>
        <v>132.94349540078844</v>
      </c>
      <c r="N616" s="1"/>
      <c r="O616" s="1"/>
      <c r="P616" s="1"/>
      <c r="Q616" s="1"/>
      <c r="R616" s="1"/>
      <c r="S616" s="1"/>
      <c r="T616" s="1">
        <f t="shared" si="430"/>
        <v>133.57424441524307</v>
      </c>
      <c r="U616" s="1">
        <v>177.86404999999999</v>
      </c>
      <c r="V616" s="1">
        <v>564.46946000000003</v>
      </c>
      <c r="W616" s="1">
        <f t="shared" ref="W616:W629" si="461">+T616*0.97+V616*0.03</f>
        <v>146.50110088278578</v>
      </c>
      <c r="X616" s="1">
        <v>262.38081529599998</v>
      </c>
      <c r="Y616" s="1">
        <f t="shared" ref="Y616:Y622" si="462">0.917205*267</f>
        <v>244.89373500000002</v>
      </c>
      <c r="Z616" s="1">
        <f t="shared" si="431"/>
        <v>146.1892247043364</v>
      </c>
      <c r="AA616" s="214">
        <v>23.63</v>
      </c>
      <c r="AB616" s="1">
        <f t="shared" si="388"/>
        <v>179.58799999999999</v>
      </c>
      <c r="AC616" s="1">
        <f t="shared" si="389"/>
        <v>239.39999999999998</v>
      </c>
      <c r="AD616" s="125">
        <f t="shared" si="453"/>
        <v>149.60315374507226</v>
      </c>
      <c r="AF616" s="326"/>
    </row>
    <row r="617" spans="1:32">
      <c r="A617" s="127" t="s">
        <v>208</v>
      </c>
      <c r="B617" s="127" t="s">
        <v>126</v>
      </c>
      <c r="C617" s="4">
        <v>43927</v>
      </c>
      <c r="D617" s="1">
        <v>254.952406</v>
      </c>
      <c r="E617" s="1">
        <v>221</v>
      </c>
      <c r="F617" s="1">
        <v>236.29</v>
      </c>
      <c r="G617" s="105">
        <v>21.6</v>
      </c>
      <c r="H617" s="110">
        <v>-1.92</v>
      </c>
      <c r="I617" s="110">
        <v>-3.75</v>
      </c>
      <c r="J617" s="1">
        <f t="shared" si="460"/>
        <v>19.68</v>
      </c>
      <c r="K617" s="1">
        <f t="shared" si="452"/>
        <v>-2.016</v>
      </c>
      <c r="L617" s="1">
        <f>+G617+K617</f>
        <v>19.584000000000003</v>
      </c>
      <c r="M617" s="1">
        <f t="shared" si="429"/>
        <v>128.67279894875165</v>
      </c>
      <c r="N617" s="1"/>
      <c r="O617" s="1"/>
      <c r="P617" s="1"/>
      <c r="Q617" s="1"/>
      <c r="R617" s="1"/>
      <c r="S617" s="1"/>
      <c r="T617" s="1">
        <f t="shared" si="430"/>
        <v>129.30354796320631</v>
      </c>
      <c r="U617" s="1">
        <v>177.86404999999999</v>
      </c>
      <c r="V617" s="1">
        <v>564.46946000000003</v>
      </c>
      <c r="W617" s="1">
        <f t="shared" si="461"/>
        <v>142.35852532431014</v>
      </c>
      <c r="X617" s="1">
        <v>262.38081529599998</v>
      </c>
      <c r="Y617" s="1">
        <f t="shared" si="462"/>
        <v>244.89373500000002</v>
      </c>
      <c r="Z617" s="1">
        <f t="shared" si="431"/>
        <v>141.91852825229961</v>
      </c>
      <c r="AA617" s="214">
        <v>26.08</v>
      </c>
      <c r="AB617" s="1">
        <f t="shared" si="388"/>
        <v>198.20799999999997</v>
      </c>
      <c r="AC617" s="1">
        <f t="shared" si="389"/>
        <v>250.64799999999997</v>
      </c>
      <c r="AD617" s="125">
        <f t="shared" si="453"/>
        <v>144.81997371879109</v>
      </c>
      <c r="AF617" s="326"/>
    </row>
    <row r="618" spans="1:32">
      <c r="A618" s="127" t="s">
        <v>209</v>
      </c>
      <c r="B618" s="127" t="s">
        <v>126</v>
      </c>
      <c r="C618" s="4">
        <v>43924</v>
      </c>
      <c r="D618" s="1">
        <v>254.952406</v>
      </c>
      <c r="E618" s="1">
        <v>220</v>
      </c>
      <c r="F618" s="105">
        <v>238.29</v>
      </c>
      <c r="G618" s="118">
        <v>22.25</v>
      </c>
      <c r="H618" s="110">
        <v>-1.92</v>
      </c>
      <c r="I618" s="110">
        <v>-3.75</v>
      </c>
      <c r="J618" s="1">
        <f t="shared" si="460"/>
        <v>20.329999999999998</v>
      </c>
      <c r="K618" s="1">
        <f t="shared" si="452"/>
        <v>-2.016</v>
      </c>
      <c r="L618" s="1">
        <f t="shared" ref="L618:L623" si="463">+G618+K618</f>
        <v>20.234000000000002</v>
      </c>
      <c r="M618" s="1">
        <f t="shared" si="429"/>
        <v>132.94349540078844</v>
      </c>
      <c r="N618" s="1"/>
      <c r="O618" s="1"/>
      <c r="P618" s="1"/>
      <c r="Q618" s="1"/>
      <c r="R618" s="1"/>
      <c r="S618" s="1"/>
      <c r="T618" s="1">
        <f t="shared" si="430"/>
        <v>133.57424441524307</v>
      </c>
      <c r="U618" s="1">
        <v>177.86404999999999</v>
      </c>
      <c r="V618" s="1">
        <v>564.46946000000003</v>
      </c>
      <c r="W618" s="1">
        <f t="shared" si="461"/>
        <v>146.50110088278578</v>
      </c>
      <c r="X618" s="1">
        <v>262.38081529599998</v>
      </c>
      <c r="Y618" s="1">
        <f t="shared" si="462"/>
        <v>244.89373500000002</v>
      </c>
      <c r="Z618" s="1">
        <f t="shared" si="431"/>
        <v>146.1892247043364</v>
      </c>
      <c r="AA618" s="214">
        <v>28.34</v>
      </c>
      <c r="AB618" s="1">
        <f t="shared" si="388"/>
        <v>215.38399999999999</v>
      </c>
      <c r="AC618" s="1">
        <f t="shared" si="389"/>
        <v>261.13599999999997</v>
      </c>
      <c r="AD618" s="125">
        <f t="shared" si="453"/>
        <v>149.60315374507226</v>
      </c>
      <c r="AF618" s="326"/>
    </row>
    <row r="619" spans="1:32">
      <c r="A619" s="127" t="s">
        <v>210</v>
      </c>
      <c r="B619" s="127" t="s">
        <v>126</v>
      </c>
      <c r="C619" s="4">
        <v>43923</v>
      </c>
      <c r="D619" s="1">
        <v>254.952406</v>
      </c>
      <c r="E619" s="1">
        <v>215</v>
      </c>
      <c r="F619" s="105">
        <v>234.29</v>
      </c>
      <c r="G619" s="118">
        <v>19.8</v>
      </c>
      <c r="H619" s="110">
        <v>-1.92</v>
      </c>
      <c r="I619" s="110">
        <v>-3.75</v>
      </c>
      <c r="J619" s="1">
        <f t="shared" si="460"/>
        <v>17.880000000000003</v>
      </c>
      <c r="K619" s="1">
        <f t="shared" si="452"/>
        <v>-2.016</v>
      </c>
      <c r="L619" s="1">
        <f t="shared" si="463"/>
        <v>17.783999999999999</v>
      </c>
      <c r="M619" s="1">
        <f t="shared" si="429"/>
        <v>116.84625492772666</v>
      </c>
      <c r="N619" s="1"/>
      <c r="O619" s="1"/>
      <c r="P619" s="1"/>
      <c r="Q619" s="1"/>
      <c r="R619" s="1"/>
      <c r="S619" s="1"/>
      <c r="T619" s="1">
        <f t="shared" si="430"/>
        <v>117.47700394218136</v>
      </c>
      <c r="U619" s="1">
        <v>177.86404999999999</v>
      </c>
      <c r="V619" s="1">
        <v>564.46946000000003</v>
      </c>
      <c r="W619" s="1">
        <f t="shared" si="461"/>
        <v>130.88677762391592</v>
      </c>
      <c r="X619" s="1">
        <v>262.38081529599998</v>
      </c>
      <c r="Y619" s="1">
        <f t="shared" si="462"/>
        <v>244.89373500000002</v>
      </c>
      <c r="Z619" s="1">
        <f t="shared" si="431"/>
        <v>130.09198423127464</v>
      </c>
      <c r="AA619" s="214">
        <v>25.32</v>
      </c>
      <c r="AB619" s="1">
        <f t="shared" si="388"/>
        <v>192.43199999999999</v>
      </c>
      <c r="AC619" s="1">
        <f t="shared" si="389"/>
        <v>236.58799999999999</v>
      </c>
      <c r="AD619" s="125">
        <f t="shared" si="453"/>
        <v>131.57424441524313</v>
      </c>
      <c r="AF619" s="326"/>
    </row>
    <row r="620" spans="1:32">
      <c r="A620" s="127" t="s">
        <v>211</v>
      </c>
      <c r="B620" s="127" t="s">
        <v>126</v>
      </c>
      <c r="C620" s="4">
        <v>43922</v>
      </c>
      <c r="D620" s="1">
        <v>254.952406</v>
      </c>
      <c r="E620" s="1">
        <v>185</v>
      </c>
      <c r="F620" s="105">
        <v>232.29</v>
      </c>
      <c r="G620" s="118">
        <v>14.28</v>
      </c>
      <c r="H620" s="110">
        <v>-1.92</v>
      </c>
      <c r="I620" s="110">
        <v>-3.75</v>
      </c>
      <c r="J620" s="1">
        <f t="shared" si="460"/>
        <v>12.36</v>
      </c>
      <c r="K620" s="1">
        <f t="shared" si="452"/>
        <v>-2.016</v>
      </c>
      <c r="L620" s="1">
        <f t="shared" si="463"/>
        <v>12.263999999999999</v>
      </c>
      <c r="M620" s="1">
        <f t="shared" si="429"/>
        <v>80.578186596583436</v>
      </c>
      <c r="N620" s="1"/>
      <c r="O620" s="1"/>
      <c r="P620" s="1"/>
      <c r="Q620" s="1"/>
      <c r="R620" s="1"/>
      <c r="S620" s="1"/>
      <c r="T620" s="1">
        <f t="shared" si="430"/>
        <v>81.2089356110381</v>
      </c>
      <c r="U620" s="1">
        <v>177.86404999999999</v>
      </c>
      <c r="V620" s="1">
        <v>564.46946000000003</v>
      </c>
      <c r="W620" s="1">
        <f t="shared" si="461"/>
        <v>95.706751342706951</v>
      </c>
      <c r="X620" s="1">
        <v>262.38081529599998</v>
      </c>
      <c r="Y620" s="1">
        <f t="shared" si="462"/>
        <v>244.89373500000002</v>
      </c>
      <c r="Z620" s="1">
        <f t="shared" si="431"/>
        <v>93.823915900131396</v>
      </c>
      <c r="AA620" s="214">
        <v>20.309999999999999</v>
      </c>
      <c r="AB620" s="1">
        <f t="shared" si="388"/>
        <v>154.35599999999999</v>
      </c>
      <c r="AC620" s="1">
        <f t="shared" si="389"/>
        <v>313.72800000000001</v>
      </c>
      <c r="AD620" s="125">
        <f t="shared" si="453"/>
        <v>90.954007884362682</v>
      </c>
      <c r="AF620" s="326"/>
    </row>
    <row r="621" spans="1:32">
      <c r="A621" s="127" t="s">
        <v>212</v>
      </c>
      <c r="B621" s="127" t="s">
        <v>127</v>
      </c>
      <c r="C621" s="4">
        <v>43921</v>
      </c>
      <c r="D621" s="1">
        <v>268.224538</v>
      </c>
      <c r="E621" s="1">
        <v>186</v>
      </c>
      <c r="F621" s="105">
        <v>234.29</v>
      </c>
      <c r="G621" s="118">
        <v>16.25</v>
      </c>
      <c r="H621" s="110">
        <v>-1.92</v>
      </c>
      <c r="I621" s="110">
        <v>-3.75</v>
      </c>
      <c r="J621" s="1">
        <f t="shared" si="460"/>
        <v>14.33</v>
      </c>
      <c r="K621" s="1">
        <f t="shared" si="452"/>
        <v>-2.016</v>
      </c>
      <c r="L621" s="1">
        <f t="shared" si="463"/>
        <v>14.234</v>
      </c>
      <c r="M621" s="1">
        <f t="shared" si="429"/>
        <v>93.521681997371871</v>
      </c>
      <c r="N621" s="1"/>
      <c r="O621" s="1"/>
      <c r="P621" s="1"/>
      <c r="Q621" s="1"/>
      <c r="R621" s="1"/>
      <c r="S621" s="1"/>
      <c r="T621" s="1">
        <f t="shared" si="430"/>
        <v>94.152431011826536</v>
      </c>
      <c r="U621" s="1">
        <v>208.74089600000002</v>
      </c>
      <c r="V621" s="1">
        <v>564.46946000000003</v>
      </c>
      <c r="W621" s="1">
        <f t="shared" si="461"/>
        <v>108.26194188147173</v>
      </c>
      <c r="X621" s="1">
        <v>275.33441612799999</v>
      </c>
      <c r="Y621" s="1">
        <f t="shared" si="462"/>
        <v>244.89373500000002</v>
      </c>
      <c r="Z621" s="1">
        <f t="shared" si="431"/>
        <v>106.76741130091983</v>
      </c>
      <c r="AA621" s="214">
        <v>20.48</v>
      </c>
      <c r="AB621" s="1">
        <f t="shared" si="388"/>
        <v>155.648</v>
      </c>
      <c r="AC621" s="1">
        <f t="shared" si="389"/>
        <v>348.84</v>
      </c>
      <c r="AD621" s="125">
        <f t="shared" si="453"/>
        <v>105.45072273324573</v>
      </c>
      <c r="AF621" s="326"/>
    </row>
    <row r="622" spans="1:32">
      <c r="A622" s="127" t="s">
        <v>213</v>
      </c>
      <c r="B622" s="127" t="s">
        <v>127</v>
      </c>
      <c r="C622" s="4">
        <v>43920</v>
      </c>
      <c r="D622" s="1">
        <v>268.224538</v>
      </c>
      <c r="E622" s="1">
        <v>187</v>
      </c>
      <c r="F622" s="105">
        <v>240.29</v>
      </c>
      <c r="G622" s="118">
        <v>15.4</v>
      </c>
      <c r="H622" s="110">
        <v>-1.92</v>
      </c>
      <c r="I622" s="110">
        <v>-3.75</v>
      </c>
      <c r="J622" s="1">
        <f t="shared" si="460"/>
        <v>13.48</v>
      </c>
      <c r="K622" s="1">
        <f t="shared" si="452"/>
        <v>-2.016</v>
      </c>
      <c r="L622" s="1">
        <f t="shared" si="463"/>
        <v>13.384</v>
      </c>
      <c r="M622" s="1">
        <f t="shared" si="429"/>
        <v>87.936925098554525</v>
      </c>
      <c r="N622" s="1"/>
      <c r="O622" s="1"/>
      <c r="P622" s="1"/>
      <c r="Q622" s="1"/>
      <c r="R622" s="1"/>
      <c r="S622" s="1"/>
      <c r="T622" s="1">
        <f t="shared" si="430"/>
        <v>88.567674113009204</v>
      </c>
      <c r="U622" s="1">
        <v>208.74089600000002</v>
      </c>
      <c r="V622" s="1">
        <v>672.03670399999999</v>
      </c>
      <c r="W622" s="1">
        <f t="shared" si="461"/>
        <v>106.07174500961892</v>
      </c>
      <c r="X622" s="1">
        <v>277.91602998399998</v>
      </c>
      <c r="Y622" s="1">
        <f t="shared" si="462"/>
        <v>244.89373500000002</v>
      </c>
      <c r="Z622" s="1">
        <f t="shared" si="431"/>
        <v>101.1826544021025</v>
      </c>
      <c r="AA622" s="214">
        <v>20.09</v>
      </c>
      <c r="AB622" s="1">
        <f t="shared" si="388"/>
        <v>152.684</v>
      </c>
      <c r="AC622" s="1">
        <f t="shared" si="389"/>
        <v>355.52800000000002</v>
      </c>
      <c r="AD622" s="125">
        <f t="shared" si="453"/>
        <v>99.195795006570322</v>
      </c>
      <c r="AF622" s="326"/>
    </row>
    <row r="623" spans="1:32">
      <c r="A623" s="127" t="s">
        <v>214</v>
      </c>
      <c r="B623" s="127" t="s">
        <v>127</v>
      </c>
      <c r="C623" s="4">
        <v>43917</v>
      </c>
      <c r="D623" s="1">
        <v>268.224538</v>
      </c>
      <c r="E623" s="1">
        <v>192</v>
      </c>
      <c r="F623" s="105">
        <v>256.29000000000002</v>
      </c>
      <c r="G623" s="118">
        <v>17.8</v>
      </c>
      <c r="H623" s="110">
        <v>-1.92</v>
      </c>
      <c r="I623" s="110">
        <v>-3.75</v>
      </c>
      <c r="J623" s="1">
        <f t="shared" si="460"/>
        <v>15.88</v>
      </c>
      <c r="K623" s="1">
        <f t="shared" si="452"/>
        <v>-2.016</v>
      </c>
      <c r="L623" s="1">
        <f t="shared" si="463"/>
        <v>15.784000000000001</v>
      </c>
      <c r="M623" s="1">
        <f t="shared" si="429"/>
        <v>103.70565045992116</v>
      </c>
      <c r="N623" s="1"/>
      <c r="O623" s="1"/>
      <c r="P623" s="1"/>
      <c r="Q623" s="1"/>
      <c r="R623" s="1"/>
      <c r="S623" s="1"/>
      <c r="T623" s="1">
        <f t="shared" si="430"/>
        <v>104.33639947437582</v>
      </c>
      <c r="U623" s="1">
        <v>208.74089600000002</v>
      </c>
      <c r="V623" s="1">
        <v>672.03670399999999</v>
      </c>
      <c r="W623" s="1">
        <f t="shared" si="461"/>
        <v>121.36740861014455</v>
      </c>
      <c r="X623" s="1">
        <v>277.91602998399998</v>
      </c>
      <c r="Y623" s="1">
        <f>0.917205*267</f>
        <v>244.89373500000002</v>
      </c>
      <c r="Z623" s="1">
        <f t="shared" si="431"/>
        <v>116.95137976346912</v>
      </c>
      <c r="AA623" s="214">
        <v>21.51</v>
      </c>
      <c r="AB623" s="1">
        <f t="shared" si="388"/>
        <v>163.476</v>
      </c>
      <c r="AC623" s="1">
        <f t="shared" si="389"/>
        <v>358.56799999999998</v>
      </c>
      <c r="AD623" s="125">
        <f t="shared" si="453"/>
        <v>116.85676741130094</v>
      </c>
      <c r="AF623" s="326"/>
    </row>
    <row r="624" spans="1:32">
      <c r="A624" s="127" t="s">
        <v>215</v>
      </c>
      <c r="B624" s="127" t="s">
        <v>127</v>
      </c>
      <c r="C624" s="4">
        <v>43916</v>
      </c>
      <c r="D624" s="1">
        <v>268.224538</v>
      </c>
      <c r="E624" s="1">
        <v>194</v>
      </c>
      <c r="F624" s="1">
        <v>264.29000000000002</v>
      </c>
      <c r="G624" s="67">
        <v>19.05</v>
      </c>
      <c r="H624" s="110">
        <v>-1.92</v>
      </c>
      <c r="I624" s="110">
        <v>-3.75</v>
      </c>
      <c r="J624" s="1">
        <f t="shared" ref="J624:J629" si="464">+G624+H624</f>
        <v>17.130000000000003</v>
      </c>
      <c r="K624" s="1">
        <f t="shared" si="452"/>
        <v>-2.016</v>
      </c>
      <c r="L624" s="1">
        <f t="shared" ref="L624:L629" si="465">+G624+K624</f>
        <v>17.033999999999999</v>
      </c>
      <c r="M624" s="1">
        <f t="shared" si="429"/>
        <v>111.91852825229959</v>
      </c>
      <c r="N624" s="1"/>
      <c r="O624" s="1"/>
      <c r="P624" s="1"/>
      <c r="Q624" s="1"/>
      <c r="R624" s="1"/>
      <c r="S624" s="1"/>
      <c r="T624" s="1">
        <f t="shared" si="430"/>
        <v>112.54927726675429</v>
      </c>
      <c r="U624" s="1">
        <v>208.74089600000002</v>
      </c>
      <c r="V624" s="1">
        <v>672.03670399999999</v>
      </c>
      <c r="W624" s="1">
        <f t="shared" si="461"/>
        <v>129.33390006875166</v>
      </c>
      <c r="X624" s="1">
        <v>277.91602998399998</v>
      </c>
      <c r="Y624" s="1">
        <f t="shared" ref="Y624:Y629" si="466">1.005976*267</f>
        <v>268.59559200000001</v>
      </c>
      <c r="Z624" s="1">
        <f t="shared" si="431"/>
        <v>125.16425755584757</v>
      </c>
      <c r="AA624" s="214">
        <v>22.6</v>
      </c>
      <c r="AB624" s="1">
        <f t="shared" ref="AB624:AB687" si="467">AA624*$AB$91</f>
        <v>171.76</v>
      </c>
      <c r="AC624" s="1">
        <f t="shared" ref="AC624:AC687" si="468">AB642</f>
        <v>355.3</v>
      </c>
      <c r="AD624" s="125">
        <f t="shared" si="453"/>
        <v>126.05519053876482</v>
      </c>
      <c r="AF624" s="326"/>
    </row>
    <row r="625" spans="1:32">
      <c r="A625" s="127" t="s">
        <v>216</v>
      </c>
      <c r="B625" s="127" t="s">
        <v>127</v>
      </c>
      <c r="C625" s="4">
        <v>43915</v>
      </c>
      <c r="D625" s="1">
        <v>268.224538</v>
      </c>
      <c r="E625" s="1">
        <v>197</v>
      </c>
      <c r="F625" s="1">
        <v>265.29000000000002</v>
      </c>
      <c r="G625" s="67">
        <v>20</v>
      </c>
      <c r="H625" s="110">
        <v>-1.92</v>
      </c>
      <c r="I625" s="110">
        <v>-3.75</v>
      </c>
      <c r="J625" s="1">
        <f t="shared" si="464"/>
        <v>18.079999999999998</v>
      </c>
      <c r="K625" s="1">
        <f t="shared" si="452"/>
        <v>-2.016</v>
      </c>
      <c r="L625" s="1">
        <f t="shared" si="465"/>
        <v>17.984000000000002</v>
      </c>
      <c r="M625" s="1">
        <f t="shared" si="429"/>
        <v>118.16031537450723</v>
      </c>
      <c r="N625" s="1"/>
      <c r="O625" s="1"/>
      <c r="P625" s="1"/>
      <c r="Q625" s="1"/>
      <c r="R625" s="1"/>
      <c r="S625" s="1"/>
      <c r="T625" s="1">
        <f t="shared" si="430"/>
        <v>118.79106438896187</v>
      </c>
      <c r="U625" s="1">
        <v>208.74089600000002</v>
      </c>
      <c r="V625" s="1">
        <v>672.03670399999999</v>
      </c>
      <c r="W625" s="1">
        <f t="shared" si="461"/>
        <v>135.38843357729303</v>
      </c>
      <c r="X625" s="1">
        <v>277.91602998399998</v>
      </c>
      <c r="Y625" s="1">
        <f t="shared" si="466"/>
        <v>268.59559200000001</v>
      </c>
      <c r="Z625" s="1">
        <f t="shared" si="431"/>
        <v>131.4060446780552</v>
      </c>
      <c r="AA625" s="214">
        <v>24.49</v>
      </c>
      <c r="AB625" s="1">
        <f t="shared" si="467"/>
        <v>186.12399999999997</v>
      </c>
      <c r="AC625" s="1">
        <f t="shared" si="468"/>
        <v>340.17599999999999</v>
      </c>
      <c r="AD625" s="125">
        <f t="shared" si="453"/>
        <v>133.04599211563732</v>
      </c>
      <c r="AF625" s="326"/>
    </row>
    <row r="626" spans="1:32">
      <c r="A626" s="127" t="s">
        <v>217</v>
      </c>
      <c r="B626" s="127" t="s">
        <v>127</v>
      </c>
      <c r="C626" s="4">
        <v>43914</v>
      </c>
      <c r="D626" s="1">
        <v>268.224538</v>
      </c>
      <c r="E626" s="1">
        <v>198</v>
      </c>
      <c r="F626" s="1">
        <v>264.29000000000002</v>
      </c>
      <c r="G626" s="67">
        <v>20.350000000000001</v>
      </c>
      <c r="H626" s="110">
        <v>-1.92</v>
      </c>
      <c r="I626" s="110">
        <v>-3.75</v>
      </c>
      <c r="J626" s="1">
        <f t="shared" si="464"/>
        <v>18.43</v>
      </c>
      <c r="K626" s="1">
        <f t="shared" si="452"/>
        <v>-2.016</v>
      </c>
      <c r="L626" s="1">
        <f t="shared" si="465"/>
        <v>18.334000000000003</v>
      </c>
      <c r="M626" s="1">
        <f t="shared" si="429"/>
        <v>120.45992115637321</v>
      </c>
      <c r="N626" s="1"/>
      <c r="O626" s="1"/>
      <c r="P626" s="1"/>
      <c r="Q626" s="1"/>
      <c r="R626" s="1"/>
      <c r="S626" s="1"/>
      <c r="T626" s="1">
        <f t="shared" si="430"/>
        <v>121.09067017082785</v>
      </c>
      <c r="U626" s="1">
        <v>217.691474</v>
      </c>
      <c r="V626" s="1">
        <v>672.03670399999999</v>
      </c>
      <c r="W626" s="1">
        <f t="shared" si="461"/>
        <v>137.61905118570303</v>
      </c>
      <c r="X626" s="1">
        <v>277.91602998399998</v>
      </c>
      <c r="Y626" s="1">
        <f t="shared" si="466"/>
        <v>268.59559200000001</v>
      </c>
      <c r="Z626" s="1">
        <f t="shared" si="431"/>
        <v>133.70565045992117</v>
      </c>
      <c r="AA626" s="214">
        <v>24.01</v>
      </c>
      <c r="AB626" s="1">
        <f t="shared" si="467"/>
        <v>182.476</v>
      </c>
      <c r="AC626" s="1">
        <f t="shared" si="468"/>
        <v>357.88400000000001</v>
      </c>
      <c r="AD626" s="125">
        <f t="shared" si="453"/>
        <v>135.62155059132721</v>
      </c>
      <c r="AF626" s="326"/>
    </row>
    <row r="627" spans="1:32">
      <c r="A627" s="127" t="s">
        <v>218</v>
      </c>
      <c r="B627" s="127" t="s">
        <v>127</v>
      </c>
      <c r="C627" s="4">
        <v>43913</v>
      </c>
      <c r="D627" s="1">
        <v>268.224538</v>
      </c>
      <c r="E627" s="1">
        <v>199</v>
      </c>
      <c r="F627" s="1">
        <v>265.29000000000002</v>
      </c>
      <c r="G627" s="67">
        <v>20.8</v>
      </c>
      <c r="H627" s="110">
        <v>-1.92</v>
      </c>
      <c r="I627" s="110">
        <v>-3.75</v>
      </c>
      <c r="J627" s="1">
        <f t="shared" si="464"/>
        <v>18.880000000000003</v>
      </c>
      <c r="K627" s="1">
        <f t="shared" si="452"/>
        <v>-2.016</v>
      </c>
      <c r="L627" s="1">
        <f t="shared" si="465"/>
        <v>18.783999999999999</v>
      </c>
      <c r="M627" s="1">
        <f t="shared" si="429"/>
        <v>123.41655716162943</v>
      </c>
      <c r="N627" s="1"/>
      <c r="O627" s="1"/>
      <c r="P627" s="1"/>
      <c r="Q627" s="1"/>
      <c r="R627" s="1"/>
      <c r="S627" s="1"/>
      <c r="T627" s="1">
        <f t="shared" si="430"/>
        <v>124.04730617608411</v>
      </c>
      <c r="U627" s="1">
        <v>217.691474</v>
      </c>
      <c r="V627" s="1">
        <v>672.03670399999999</v>
      </c>
      <c r="W627" s="1">
        <f t="shared" si="461"/>
        <v>140.48698811080158</v>
      </c>
      <c r="X627" s="1">
        <v>277.91602998399998</v>
      </c>
      <c r="Y627" s="1">
        <f t="shared" si="466"/>
        <v>268.59559200000001</v>
      </c>
      <c r="Z627" s="1">
        <f t="shared" si="431"/>
        <v>136.6622864651774</v>
      </c>
      <c r="AA627" s="214">
        <v>23.36</v>
      </c>
      <c r="AB627" s="1">
        <f t="shared" si="467"/>
        <v>177.536</v>
      </c>
      <c r="AC627" s="1">
        <f t="shared" si="468"/>
        <v>370.34799999999996</v>
      </c>
      <c r="AD627" s="125">
        <f t="shared" si="453"/>
        <v>138.93298291721422</v>
      </c>
      <c r="AF627" s="326"/>
    </row>
    <row r="628" spans="1:32">
      <c r="A628" s="127" t="s">
        <v>219</v>
      </c>
      <c r="B628" s="127" t="s">
        <v>127</v>
      </c>
      <c r="C628" s="4">
        <v>43910</v>
      </c>
      <c r="D628" s="1">
        <v>268.224538</v>
      </c>
      <c r="E628" s="1">
        <v>200</v>
      </c>
      <c r="F628" s="1">
        <v>264.29000000000002</v>
      </c>
      <c r="G628" s="67">
        <v>20.6</v>
      </c>
      <c r="H628" s="110">
        <v>-1.92</v>
      </c>
      <c r="I628" s="110">
        <v>-3.75</v>
      </c>
      <c r="J628" s="1">
        <f t="shared" si="464"/>
        <v>18.68</v>
      </c>
      <c r="K628" s="1">
        <f t="shared" si="452"/>
        <v>-2.016</v>
      </c>
      <c r="L628" s="1">
        <f t="shared" si="465"/>
        <v>18.584000000000003</v>
      </c>
      <c r="M628" s="1">
        <f t="shared" si="429"/>
        <v>122.1024967148489</v>
      </c>
      <c r="N628" s="1"/>
      <c r="O628" s="1"/>
      <c r="P628" s="1"/>
      <c r="Q628" s="1"/>
      <c r="R628" s="1"/>
      <c r="S628" s="1"/>
      <c r="T628" s="1">
        <f t="shared" si="430"/>
        <v>122.73324572930355</v>
      </c>
      <c r="U628" s="1">
        <v>217.691474</v>
      </c>
      <c r="V628" s="1">
        <v>672.03670399999999</v>
      </c>
      <c r="W628" s="1">
        <f t="shared" si="461"/>
        <v>139.21234947742443</v>
      </c>
      <c r="X628" s="1">
        <v>277.91602998399998</v>
      </c>
      <c r="Y628" s="1">
        <f t="shared" si="466"/>
        <v>268.59559200000001</v>
      </c>
      <c r="Z628" s="1">
        <f t="shared" si="431"/>
        <v>135.34822601839684</v>
      </c>
      <c r="AA628" s="214">
        <v>22.43</v>
      </c>
      <c r="AB628" s="1">
        <f t="shared" si="467"/>
        <v>170.46799999999999</v>
      </c>
      <c r="AC628" s="1">
        <f t="shared" si="468"/>
        <v>379.23999999999995</v>
      </c>
      <c r="AD628" s="125">
        <f t="shared" si="453"/>
        <v>137.46123521682</v>
      </c>
      <c r="AF628" s="326"/>
    </row>
    <row r="629" spans="1:32">
      <c r="A629" s="127" t="s">
        <v>220</v>
      </c>
      <c r="B629" s="127" t="s">
        <v>127</v>
      </c>
      <c r="C629" s="4">
        <v>43909</v>
      </c>
      <c r="D629" s="1">
        <v>268.224538</v>
      </c>
      <c r="E629" s="1">
        <v>195</v>
      </c>
      <c r="F629" s="1">
        <v>290.29000000000002</v>
      </c>
      <c r="G629" s="67">
        <v>21.35</v>
      </c>
      <c r="H629" s="110">
        <v>-1.92</v>
      </c>
      <c r="I629" s="110">
        <v>-3.75</v>
      </c>
      <c r="J629" s="1">
        <f t="shared" si="464"/>
        <v>19.43</v>
      </c>
      <c r="K629" s="1">
        <f t="shared" si="452"/>
        <v>-2.016</v>
      </c>
      <c r="L629" s="1">
        <f t="shared" si="465"/>
        <v>19.334000000000003</v>
      </c>
      <c r="M629" s="1">
        <f t="shared" si="429"/>
        <v>127.03022339027596</v>
      </c>
      <c r="N629" s="1"/>
      <c r="O629" s="1"/>
      <c r="P629" s="1"/>
      <c r="Q629" s="1"/>
      <c r="R629" s="1"/>
      <c r="S629" s="1"/>
      <c r="T629" s="1">
        <f t="shared" si="430"/>
        <v>127.66097240473061</v>
      </c>
      <c r="U629" s="1">
        <v>217.691474</v>
      </c>
      <c r="V629" s="1">
        <v>672.03670399999999</v>
      </c>
      <c r="W629" s="1">
        <f t="shared" si="461"/>
        <v>143.99224435258867</v>
      </c>
      <c r="X629" s="1">
        <v>277.91602998399998</v>
      </c>
      <c r="Y629" s="1">
        <f t="shared" si="466"/>
        <v>268.59559200000001</v>
      </c>
      <c r="Z629" s="1">
        <f t="shared" si="431"/>
        <v>140.27595269382391</v>
      </c>
      <c r="AA629" s="214">
        <v>25.22</v>
      </c>
      <c r="AB629" s="1">
        <f t="shared" si="467"/>
        <v>191.67199999999997</v>
      </c>
      <c r="AC629" s="1">
        <f t="shared" si="468"/>
        <v>390.86799999999999</v>
      </c>
      <c r="AD629" s="125">
        <f t="shared" si="453"/>
        <v>142.9802890932983</v>
      </c>
      <c r="AF629" s="326"/>
    </row>
    <row r="630" spans="1:32">
      <c r="A630" s="127" t="s">
        <v>221</v>
      </c>
      <c r="B630" s="127" t="s">
        <v>127</v>
      </c>
      <c r="C630" s="4">
        <v>43908</v>
      </c>
      <c r="D630" s="1">
        <v>268.224538</v>
      </c>
      <c r="E630" s="1">
        <v>205</v>
      </c>
      <c r="F630" s="1">
        <v>289.29000000000002</v>
      </c>
      <c r="G630" s="67">
        <v>18.05</v>
      </c>
      <c r="H630" s="110">
        <v>-1.92</v>
      </c>
      <c r="I630" s="110">
        <v>-3.75</v>
      </c>
      <c r="J630" s="1">
        <f t="shared" ref="J630:J636" si="469">+G630+H630</f>
        <v>16.130000000000003</v>
      </c>
      <c r="K630" s="1">
        <f t="shared" si="452"/>
        <v>-2.016</v>
      </c>
      <c r="L630" s="1">
        <f t="shared" ref="L630:L636" si="470">+G630+K630</f>
        <v>16.033999999999999</v>
      </c>
      <c r="M630" s="1">
        <f t="shared" si="429"/>
        <v>105.34822601839683</v>
      </c>
      <c r="N630" s="1"/>
      <c r="O630" s="1"/>
      <c r="P630" s="1"/>
      <c r="Q630" s="1"/>
      <c r="R630" s="1"/>
      <c r="S630" s="1"/>
      <c r="T630" s="1">
        <f t="shared" si="430"/>
        <v>105.97897503285152</v>
      </c>
      <c r="U630" s="1">
        <v>217.691474</v>
      </c>
      <c r="V630" s="1">
        <v>672.03670399999999</v>
      </c>
      <c r="W630" s="1">
        <f t="shared" ref="W630:W636" si="471">+T630*0.97+V630*0.03</f>
        <v>122.96070690186598</v>
      </c>
      <c r="X630" s="1">
        <v>277.91602998399998</v>
      </c>
      <c r="Y630" s="1">
        <f t="shared" ref="Y630:Y636" si="472">1.005976*267</f>
        <v>268.59559200000001</v>
      </c>
      <c r="Z630" s="1">
        <f t="shared" si="431"/>
        <v>118.5939553219448</v>
      </c>
      <c r="AA630" s="214">
        <v>20.37</v>
      </c>
      <c r="AB630" s="1">
        <f t="shared" si="467"/>
        <v>154.81200000000001</v>
      </c>
      <c r="AC630" s="1">
        <f t="shared" si="468"/>
        <v>405.68799999999999</v>
      </c>
      <c r="AD630" s="125">
        <f t="shared" si="453"/>
        <v>118.69645203679372</v>
      </c>
      <c r="AF630" s="326"/>
    </row>
    <row r="631" spans="1:32">
      <c r="A631" s="127" t="s">
        <v>222</v>
      </c>
      <c r="B631" s="127" t="s">
        <v>127</v>
      </c>
      <c r="C631" s="4">
        <v>43907</v>
      </c>
      <c r="D631" s="1">
        <v>268.224538</v>
      </c>
      <c r="E631" s="1">
        <v>215</v>
      </c>
      <c r="F631" s="1">
        <v>294.29000000000002</v>
      </c>
      <c r="G631" s="67">
        <v>21.75</v>
      </c>
      <c r="H631" s="110">
        <v>-1.92</v>
      </c>
      <c r="I631" s="110">
        <v>-3.75</v>
      </c>
      <c r="J631" s="1">
        <f t="shared" si="469"/>
        <v>19.829999999999998</v>
      </c>
      <c r="K631" s="1">
        <f t="shared" si="452"/>
        <v>-2.016</v>
      </c>
      <c r="L631" s="1">
        <f t="shared" si="470"/>
        <v>19.734000000000002</v>
      </c>
      <c r="M631" s="1">
        <f t="shared" si="429"/>
        <v>129.65834428383707</v>
      </c>
      <c r="N631" s="1"/>
      <c r="O631" s="1"/>
      <c r="P631" s="1"/>
      <c r="Q631" s="1"/>
      <c r="R631" s="1"/>
      <c r="S631" s="1"/>
      <c r="T631" s="1">
        <f t="shared" si="430"/>
        <v>130.2890932982917</v>
      </c>
      <c r="U631" s="1">
        <v>239.91786000000002</v>
      </c>
      <c r="V631" s="1">
        <v>672.03670399999999</v>
      </c>
      <c r="W631" s="1">
        <f t="shared" si="471"/>
        <v>146.54152161934294</v>
      </c>
      <c r="X631" s="1">
        <v>277.91602998399998</v>
      </c>
      <c r="Y631" s="1">
        <f t="shared" si="472"/>
        <v>268.59559200000001</v>
      </c>
      <c r="Z631" s="1">
        <f t="shared" si="431"/>
        <v>142.904073587385</v>
      </c>
      <c r="AA631" s="214">
        <v>26.95</v>
      </c>
      <c r="AB631" s="1">
        <f t="shared" si="467"/>
        <v>204.82</v>
      </c>
      <c r="AC631" s="1">
        <f t="shared" si="468"/>
        <v>408.72800000000001</v>
      </c>
      <c r="AD631" s="125">
        <f t="shared" si="453"/>
        <v>145.92378449408673</v>
      </c>
      <c r="AF631" s="326"/>
    </row>
    <row r="632" spans="1:32">
      <c r="A632" s="127" t="s">
        <v>223</v>
      </c>
      <c r="B632" s="127" t="s">
        <v>127</v>
      </c>
      <c r="C632" s="4">
        <v>43906</v>
      </c>
      <c r="D632" s="1">
        <v>268.224538</v>
      </c>
      <c r="E632" s="1">
        <v>220</v>
      </c>
      <c r="F632" s="1">
        <v>296.29000000000002</v>
      </c>
      <c r="G632" s="67">
        <v>20.55</v>
      </c>
      <c r="H632" s="110">
        <v>-1.92</v>
      </c>
      <c r="I632" s="110">
        <v>-3.75</v>
      </c>
      <c r="J632" s="1">
        <f t="shared" si="469"/>
        <v>18.630000000000003</v>
      </c>
      <c r="K632" s="1">
        <f t="shared" si="452"/>
        <v>-2.016</v>
      </c>
      <c r="L632" s="1">
        <f t="shared" si="470"/>
        <v>18.533999999999999</v>
      </c>
      <c r="M632" s="1">
        <f t="shared" si="429"/>
        <v>121.77398160315373</v>
      </c>
      <c r="N632" s="1"/>
      <c r="O632" s="1"/>
      <c r="P632" s="1"/>
      <c r="Q632" s="1"/>
      <c r="R632" s="1"/>
      <c r="S632" s="1"/>
      <c r="T632" s="1">
        <f t="shared" si="430"/>
        <v>122.40473061760842</v>
      </c>
      <c r="U632" s="1">
        <v>239.91786000000002</v>
      </c>
      <c r="V632" s="1">
        <v>672.03670399999999</v>
      </c>
      <c r="W632" s="1">
        <f t="shared" si="471"/>
        <v>138.89368981908018</v>
      </c>
      <c r="X632" s="1">
        <v>277.91602998399998</v>
      </c>
      <c r="Y632" s="1">
        <f t="shared" si="472"/>
        <v>268.59559200000001</v>
      </c>
      <c r="Z632" s="1">
        <f t="shared" si="431"/>
        <v>135.0197109067017</v>
      </c>
      <c r="AA632" s="214">
        <v>28.7</v>
      </c>
      <c r="AB632" s="1">
        <f t="shared" si="467"/>
        <v>218.11999999999998</v>
      </c>
      <c r="AC632" s="1">
        <f t="shared" si="468"/>
        <v>405.00399999999996</v>
      </c>
      <c r="AD632" s="125">
        <f t="shared" si="453"/>
        <v>137.09329829172145</v>
      </c>
      <c r="AF632" s="326"/>
    </row>
    <row r="633" spans="1:32">
      <c r="A633" s="127" t="s">
        <v>224</v>
      </c>
      <c r="B633" s="127" t="s">
        <v>127</v>
      </c>
      <c r="C633" s="4">
        <v>43903</v>
      </c>
      <c r="D633" s="1">
        <v>268.224538</v>
      </c>
      <c r="E633" s="1">
        <v>236</v>
      </c>
      <c r="F633" s="1">
        <v>298.29000000000002</v>
      </c>
      <c r="G633" s="67">
        <v>24.45</v>
      </c>
      <c r="H633" s="110">
        <v>-1.92</v>
      </c>
      <c r="I633" s="110">
        <v>-3.75</v>
      </c>
      <c r="J633" s="1">
        <f t="shared" si="469"/>
        <v>22.53</v>
      </c>
      <c r="K633" s="1">
        <f t="shared" si="452"/>
        <v>-2.016</v>
      </c>
      <c r="L633" s="1">
        <f t="shared" si="470"/>
        <v>22.433999999999997</v>
      </c>
      <c r="M633" s="1">
        <f t="shared" si="429"/>
        <v>147.3981603153745</v>
      </c>
      <c r="N633" s="1"/>
      <c r="O633" s="1"/>
      <c r="P633" s="1"/>
      <c r="Q633" s="1"/>
      <c r="R633" s="1"/>
      <c r="S633" s="1"/>
      <c r="T633" s="1">
        <f t="shared" si="430"/>
        <v>148.02890932982916</v>
      </c>
      <c r="U633" s="1">
        <v>239.91786000000002</v>
      </c>
      <c r="V633" s="1">
        <v>672.03670399999999</v>
      </c>
      <c r="W633" s="1">
        <f t="shared" si="471"/>
        <v>163.74914316993426</v>
      </c>
      <c r="X633" s="1">
        <v>277.91602998399998</v>
      </c>
      <c r="Y633" s="1">
        <f t="shared" si="472"/>
        <v>268.59559200000001</v>
      </c>
      <c r="Z633" s="1">
        <f t="shared" si="431"/>
        <v>160.64388961892246</v>
      </c>
      <c r="AA633" s="214">
        <v>31.73</v>
      </c>
      <c r="AB633" s="1">
        <f t="shared" si="467"/>
        <v>241.148</v>
      </c>
      <c r="AC633" s="1">
        <f t="shared" si="468"/>
        <v>395.58</v>
      </c>
      <c r="AD633" s="125">
        <f t="shared" si="453"/>
        <v>165.79237844940869</v>
      </c>
      <c r="AF633" s="326"/>
    </row>
    <row r="634" spans="1:32">
      <c r="A634" s="127" t="s">
        <v>225</v>
      </c>
      <c r="B634" s="127" t="s">
        <v>127</v>
      </c>
      <c r="C634" s="4">
        <v>43902</v>
      </c>
      <c r="D634" s="1">
        <v>268.224538</v>
      </c>
      <c r="E634" s="1">
        <v>235</v>
      </c>
      <c r="F634" s="1">
        <v>297.29000000000002</v>
      </c>
      <c r="G634" s="67">
        <v>22.85</v>
      </c>
      <c r="H634" s="110">
        <v>-1.92</v>
      </c>
      <c r="I634" s="110">
        <v>-3.75</v>
      </c>
      <c r="J634" s="1">
        <f t="shared" si="469"/>
        <v>20.93</v>
      </c>
      <c r="K634" s="1">
        <f t="shared" si="452"/>
        <v>-2.016</v>
      </c>
      <c r="L634" s="1">
        <f t="shared" si="470"/>
        <v>20.834000000000003</v>
      </c>
      <c r="M634" s="1">
        <f t="shared" si="429"/>
        <v>136.88567674113011</v>
      </c>
      <c r="N634" s="1"/>
      <c r="O634" s="1"/>
      <c r="P634" s="1"/>
      <c r="Q634" s="1"/>
      <c r="R634" s="1"/>
      <c r="S634" s="1"/>
      <c r="T634" s="1">
        <f t="shared" si="430"/>
        <v>137.51642575558475</v>
      </c>
      <c r="U634" s="1">
        <v>239.91786000000002</v>
      </c>
      <c r="V634" s="1">
        <v>672.03670399999999</v>
      </c>
      <c r="W634" s="1">
        <f t="shared" si="471"/>
        <v>153.55203410291722</v>
      </c>
      <c r="X634" s="1">
        <v>277.91602998399998</v>
      </c>
      <c r="Y634" s="1">
        <f t="shared" si="472"/>
        <v>268.59559200000001</v>
      </c>
      <c r="Z634" s="1">
        <f t="shared" si="431"/>
        <v>150.13140604467804</v>
      </c>
      <c r="AA634" s="214">
        <v>31.5</v>
      </c>
      <c r="AB634" s="1">
        <f t="shared" si="467"/>
        <v>239.39999999999998</v>
      </c>
      <c r="AC634" s="1">
        <f t="shared" si="468"/>
        <v>395.58</v>
      </c>
      <c r="AD634" s="125">
        <f t="shared" si="453"/>
        <v>154.01839684625494</v>
      </c>
      <c r="AF634" s="326"/>
    </row>
    <row r="635" spans="1:32">
      <c r="A635" s="127" t="s">
        <v>226</v>
      </c>
      <c r="B635" s="127" t="s">
        <v>127</v>
      </c>
      <c r="C635" s="4">
        <v>43901</v>
      </c>
      <c r="D635" s="1">
        <v>268.224538</v>
      </c>
      <c r="E635" s="1">
        <v>240</v>
      </c>
      <c r="F635" s="1">
        <v>299.29000000000002</v>
      </c>
      <c r="G635" s="67">
        <v>23.15</v>
      </c>
      <c r="H635" s="110">
        <v>-1.92</v>
      </c>
      <c r="I635" s="110">
        <v>-3.75</v>
      </c>
      <c r="J635" s="1">
        <f t="shared" si="469"/>
        <v>21.229999999999997</v>
      </c>
      <c r="K635" s="1">
        <f t="shared" si="452"/>
        <v>-2.016</v>
      </c>
      <c r="L635" s="1">
        <f t="shared" si="470"/>
        <v>21.134</v>
      </c>
      <c r="M635" s="1">
        <f t="shared" si="429"/>
        <v>138.85676741130092</v>
      </c>
      <c r="N635" s="1"/>
      <c r="O635" s="1"/>
      <c r="P635" s="1"/>
      <c r="Q635" s="1"/>
      <c r="R635" s="1"/>
      <c r="S635" s="1"/>
      <c r="T635" s="1">
        <f t="shared" si="430"/>
        <v>139.48751642575556</v>
      </c>
      <c r="U635" s="1">
        <v>239.91786000000002</v>
      </c>
      <c r="V635" s="1">
        <v>672.03670399999999</v>
      </c>
      <c r="W635" s="1">
        <f t="shared" si="471"/>
        <v>155.46399205298286</v>
      </c>
      <c r="X635" s="1">
        <v>277.91602998399998</v>
      </c>
      <c r="Y635" s="1">
        <f t="shared" si="472"/>
        <v>268.59559200000001</v>
      </c>
      <c r="Z635" s="1">
        <f t="shared" si="431"/>
        <v>152.10249671484885</v>
      </c>
      <c r="AA635" s="214">
        <v>32.979999999999997</v>
      </c>
      <c r="AB635" s="1">
        <f t="shared" si="467"/>
        <v>250.64799999999997</v>
      </c>
      <c r="AC635" s="1">
        <f t="shared" si="468"/>
        <v>390.79199999999997</v>
      </c>
      <c r="AD635" s="125">
        <f t="shared" si="453"/>
        <v>156.22601839684623</v>
      </c>
      <c r="AF635" s="326"/>
    </row>
    <row r="636" spans="1:32">
      <c r="A636" s="127" t="s">
        <v>227</v>
      </c>
      <c r="B636" s="127" t="s">
        <v>127</v>
      </c>
      <c r="C636" s="4">
        <v>43900</v>
      </c>
      <c r="D636" s="1">
        <v>268.224538</v>
      </c>
      <c r="E636" s="1">
        <v>292</v>
      </c>
      <c r="F636" s="1">
        <v>304.29000000000002</v>
      </c>
      <c r="G636" s="67">
        <v>25.7</v>
      </c>
      <c r="H636" s="110">
        <v>-1.92</v>
      </c>
      <c r="I636" s="110">
        <v>-3.75</v>
      </c>
      <c r="J636" s="1">
        <f t="shared" si="469"/>
        <v>23.78</v>
      </c>
      <c r="K636" s="1">
        <f t="shared" si="452"/>
        <v>-2.016</v>
      </c>
      <c r="L636" s="1">
        <f t="shared" si="470"/>
        <v>23.683999999999997</v>
      </c>
      <c r="M636" s="1">
        <f t="shared" si="429"/>
        <v>155.61103810775293</v>
      </c>
      <c r="N636" s="1"/>
      <c r="O636" s="1"/>
      <c r="P636" s="1"/>
      <c r="Q636" s="1"/>
      <c r="R636" s="1"/>
      <c r="S636" s="1"/>
      <c r="T636" s="1">
        <f t="shared" si="430"/>
        <v>156.24178712220763</v>
      </c>
      <c r="U636" s="1">
        <v>309.83652699999999</v>
      </c>
      <c r="V636" s="1">
        <v>672.03670399999999</v>
      </c>
      <c r="W636" s="1">
        <f t="shared" si="471"/>
        <v>171.71563462854141</v>
      </c>
      <c r="X636" s="1">
        <v>277.91602998399998</v>
      </c>
      <c r="Y636" s="1">
        <f t="shared" si="472"/>
        <v>268.59559200000001</v>
      </c>
      <c r="Z636" s="1">
        <f t="shared" si="431"/>
        <v>168.85676741130092</v>
      </c>
      <c r="AA636" s="214">
        <v>34.36</v>
      </c>
      <c r="AB636" s="1">
        <f t="shared" si="467"/>
        <v>261.13599999999997</v>
      </c>
      <c r="AC636" s="1">
        <f t="shared" si="468"/>
        <v>388.892</v>
      </c>
      <c r="AD636" s="125">
        <f t="shared" si="453"/>
        <v>174.99080157687257</v>
      </c>
      <c r="AF636" s="326"/>
    </row>
    <row r="637" spans="1:32">
      <c r="A637" s="127" t="s">
        <v>228</v>
      </c>
      <c r="B637" s="127" t="s">
        <v>127</v>
      </c>
      <c r="C637" s="4">
        <v>43899</v>
      </c>
      <c r="D637" s="1">
        <v>268.224538</v>
      </c>
      <c r="E637" s="1">
        <v>290</v>
      </c>
      <c r="F637" s="1">
        <v>313.29000000000002</v>
      </c>
      <c r="G637" s="67">
        <v>27.8</v>
      </c>
      <c r="H637" s="110">
        <v>-1.92</v>
      </c>
      <c r="I637" s="110">
        <v>-3.75</v>
      </c>
      <c r="J637" s="1">
        <f t="shared" ref="J637:J648" si="473">+G637+H637</f>
        <v>25.880000000000003</v>
      </c>
      <c r="K637" s="1">
        <f t="shared" si="452"/>
        <v>-2.016</v>
      </c>
      <c r="L637" s="1">
        <f t="shared" ref="L637:L648" si="474">+G637+K637</f>
        <v>25.783999999999999</v>
      </c>
      <c r="M637" s="1">
        <f t="shared" ref="M637:M700" si="475">+L637*$F$2</f>
        <v>169.40867279894874</v>
      </c>
      <c r="N637" s="1"/>
      <c r="O637" s="1"/>
      <c r="P637" s="1"/>
      <c r="Q637" s="1"/>
      <c r="R637" s="1"/>
      <c r="S637" s="1"/>
      <c r="T637" s="1">
        <f t="shared" ref="T637:T700" si="476">+J637*$F$2</f>
        <v>170.03942181340344</v>
      </c>
      <c r="U637" s="1">
        <v>309.83652699999999</v>
      </c>
      <c r="V637" s="1">
        <v>672.03670399999999</v>
      </c>
      <c r="W637" s="1">
        <f t="shared" ref="W637:W648" si="477">+T637*0.97+V637*0.03</f>
        <v>185.09934027900135</v>
      </c>
      <c r="X637" s="1">
        <v>277.91602998399998</v>
      </c>
      <c r="Y637" s="1">
        <f t="shared" ref="Y637:Y642" si="478">1.005976*267</f>
        <v>268.59559200000001</v>
      </c>
      <c r="Z637" s="1">
        <f t="shared" ref="Z637:Z700" si="479">+G637*$F$2</f>
        <v>182.6544021024967</v>
      </c>
      <c r="AA637" s="214">
        <v>31.13</v>
      </c>
      <c r="AB637" s="1">
        <f t="shared" si="467"/>
        <v>236.58799999999999</v>
      </c>
      <c r="AC637" s="1">
        <f t="shared" si="468"/>
        <v>379.54399999999998</v>
      </c>
      <c r="AD637" s="125">
        <f t="shared" si="453"/>
        <v>190.44415243101187</v>
      </c>
      <c r="AF637" s="326"/>
    </row>
    <row r="638" spans="1:32">
      <c r="A638" s="127" t="s">
        <v>229</v>
      </c>
      <c r="B638" s="127" t="s">
        <v>127</v>
      </c>
      <c r="C638" s="4">
        <v>43896</v>
      </c>
      <c r="D638" s="1">
        <v>268.224538</v>
      </c>
      <c r="E638" s="1">
        <v>320</v>
      </c>
      <c r="F638" s="1">
        <v>359.29</v>
      </c>
      <c r="G638" s="67">
        <v>36.35</v>
      </c>
      <c r="H638" s="110">
        <v>3.5</v>
      </c>
      <c r="I638" s="110">
        <v>-3.75</v>
      </c>
      <c r="J638" s="1">
        <f t="shared" si="473"/>
        <v>39.85</v>
      </c>
      <c r="K638" s="1">
        <f t="shared" si="452"/>
        <v>3.6750000000000003</v>
      </c>
      <c r="L638" s="1">
        <f t="shared" si="474"/>
        <v>40.024999999999999</v>
      </c>
      <c r="M638" s="1">
        <f t="shared" si="475"/>
        <v>262.97634691195793</v>
      </c>
      <c r="N638" s="1"/>
      <c r="O638" s="1"/>
      <c r="P638" s="1"/>
      <c r="Q638" s="1"/>
      <c r="R638" s="1"/>
      <c r="S638" s="1"/>
      <c r="T638" s="1">
        <f t="shared" si="476"/>
        <v>261.82654402102497</v>
      </c>
      <c r="U638" s="1">
        <v>309.83652699999999</v>
      </c>
      <c r="V638" s="1">
        <v>672.03670399999999</v>
      </c>
      <c r="W638" s="1">
        <f t="shared" si="477"/>
        <v>274.1328488203942</v>
      </c>
      <c r="X638" s="1">
        <v>277.91602998399998</v>
      </c>
      <c r="Y638" s="1">
        <f t="shared" si="478"/>
        <v>268.59559200000001</v>
      </c>
      <c r="Z638" s="1">
        <f t="shared" si="479"/>
        <v>238.83048620236531</v>
      </c>
      <c r="AA638" s="214">
        <v>41.28</v>
      </c>
      <c r="AB638" s="1">
        <f t="shared" si="467"/>
        <v>313.72800000000001</v>
      </c>
      <c r="AC638" s="1">
        <f t="shared" si="468"/>
        <v>376.73199999999997</v>
      </c>
      <c r="AD638" s="125">
        <f t="shared" si="453"/>
        <v>293.24572930354799</v>
      </c>
      <c r="AF638" s="326"/>
    </row>
    <row r="639" spans="1:32">
      <c r="A639" s="127" t="s">
        <v>230</v>
      </c>
      <c r="B639" s="127" t="s">
        <v>127</v>
      </c>
      <c r="C639" s="4">
        <v>43895</v>
      </c>
      <c r="D639" s="1">
        <v>268.224538</v>
      </c>
      <c r="E639" s="1">
        <v>340</v>
      </c>
      <c r="F639" s="1">
        <v>364.29</v>
      </c>
      <c r="G639" s="67">
        <v>41.3</v>
      </c>
      <c r="H639" s="110">
        <v>3.5</v>
      </c>
      <c r="I639" s="110">
        <v>-3.75</v>
      </c>
      <c r="J639" s="1">
        <f t="shared" si="473"/>
        <v>44.8</v>
      </c>
      <c r="K639" s="1">
        <f t="shared" si="452"/>
        <v>3.6750000000000003</v>
      </c>
      <c r="L639" s="1">
        <f t="shared" si="474"/>
        <v>44.974999999999994</v>
      </c>
      <c r="M639" s="1">
        <f t="shared" si="475"/>
        <v>295.49934296977654</v>
      </c>
      <c r="N639" s="1"/>
      <c r="O639" s="1"/>
      <c r="P639" s="1"/>
      <c r="Q639" s="1"/>
      <c r="R639" s="1"/>
      <c r="S639" s="1"/>
      <c r="T639" s="1">
        <f t="shared" si="476"/>
        <v>294.34954007884357</v>
      </c>
      <c r="U639" s="1">
        <v>309.83652699999999</v>
      </c>
      <c r="V639" s="1">
        <v>672.03670399999999</v>
      </c>
      <c r="W639" s="1">
        <f t="shared" si="477"/>
        <v>305.68015499647828</v>
      </c>
      <c r="X639" s="1">
        <v>277.91602998399998</v>
      </c>
      <c r="Y639" s="1">
        <f t="shared" si="478"/>
        <v>268.59559200000001</v>
      </c>
      <c r="Z639" s="1">
        <f t="shared" si="479"/>
        <v>271.35348226018397</v>
      </c>
      <c r="AA639" s="214">
        <v>45.9</v>
      </c>
      <c r="AB639" s="1">
        <f t="shared" si="467"/>
        <v>348.84</v>
      </c>
      <c r="AC639" s="1">
        <f t="shared" si="468"/>
        <v>382.43199999999996</v>
      </c>
      <c r="AD639" s="125">
        <f t="shared" si="453"/>
        <v>329.67148488830486</v>
      </c>
      <c r="AF639" s="326"/>
    </row>
    <row r="640" spans="1:32">
      <c r="A640" s="127" t="s">
        <v>231</v>
      </c>
      <c r="B640" s="127" t="s">
        <v>127</v>
      </c>
      <c r="C640" s="4">
        <v>43894</v>
      </c>
      <c r="D640" s="1">
        <v>268.224538</v>
      </c>
      <c r="E640" s="1">
        <v>351</v>
      </c>
      <c r="F640" s="1">
        <v>366.29</v>
      </c>
      <c r="G640" s="67">
        <v>41.9</v>
      </c>
      <c r="H640" s="110">
        <v>3.5</v>
      </c>
      <c r="I640" s="110">
        <v>-3.75</v>
      </c>
      <c r="J640" s="1">
        <f t="shared" si="473"/>
        <v>45.4</v>
      </c>
      <c r="K640" s="1">
        <f t="shared" si="452"/>
        <v>3.6750000000000003</v>
      </c>
      <c r="L640" s="1">
        <f t="shared" si="474"/>
        <v>45.574999999999996</v>
      </c>
      <c r="M640" s="1">
        <f t="shared" si="475"/>
        <v>299.44152431011821</v>
      </c>
      <c r="N640" s="1"/>
      <c r="O640" s="1"/>
      <c r="P640" s="1"/>
      <c r="Q640" s="1"/>
      <c r="R640" s="1"/>
      <c r="S640" s="1"/>
      <c r="T640" s="1">
        <f t="shared" si="476"/>
        <v>298.29172141918525</v>
      </c>
      <c r="U640" s="1">
        <v>309.83652699999999</v>
      </c>
      <c r="V640" s="1">
        <v>672.03670399999999</v>
      </c>
      <c r="W640" s="1">
        <f t="shared" si="477"/>
        <v>309.50407089660968</v>
      </c>
      <c r="X640" s="1">
        <v>277.91602998399998</v>
      </c>
      <c r="Y640" s="1">
        <f t="shared" si="478"/>
        <v>268.59559200000001</v>
      </c>
      <c r="Z640" s="1">
        <f t="shared" si="479"/>
        <v>275.29566360052559</v>
      </c>
      <c r="AA640" s="214">
        <v>46.78</v>
      </c>
      <c r="AB640" s="1">
        <f t="shared" si="467"/>
        <v>355.52800000000002</v>
      </c>
      <c r="AC640" s="1">
        <f t="shared" si="468"/>
        <v>387.22</v>
      </c>
      <c r="AD640" s="125">
        <f t="shared" si="453"/>
        <v>334.08672798948749</v>
      </c>
      <c r="AF640" s="326"/>
    </row>
    <row r="641" spans="1:32">
      <c r="A641" s="127" t="s">
        <v>232</v>
      </c>
      <c r="B641" s="127" t="s">
        <v>127</v>
      </c>
      <c r="C641" s="4">
        <v>43893</v>
      </c>
      <c r="D641" s="1">
        <v>271.06598300000002</v>
      </c>
      <c r="E641" s="1">
        <v>350</v>
      </c>
      <c r="F641" s="1">
        <v>364.29</v>
      </c>
      <c r="G641" s="67">
        <v>41.1</v>
      </c>
      <c r="H641" s="110">
        <v>3.5</v>
      </c>
      <c r="I641" s="110">
        <v>-3.75</v>
      </c>
      <c r="J641" s="1">
        <f t="shared" si="473"/>
        <v>44.6</v>
      </c>
      <c r="K641" s="1">
        <f t="shared" si="452"/>
        <v>3.6750000000000003</v>
      </c>
      <c r="L641" s="1">
        <f t="shared" si="474"/>
        <v>44.774999999999999</v>
      </c>
      <c r="M641" s="1">
        <f t="shared" si="475"/>
        <v>294.18528252299603</v>
      </c>
      <c r="N641" s="1"/>
      <c r="O641" s="1"/>
      <c r="P641" s="1"/>
      <c r="Q641" s="1"/>
      <c r="R641" s="1"/>
      <c r="S641" s="1"/>
      <c r="T641" s="1">
        <f t="shared" si="476"/>
        <v>293.03547963206307</v>
      </c>
      <c r="U641" s="1">
        <v>312.85536100000002</v>
      </c>
      <c r="V641" s="1">
        <v>672.03670399999999</v>
      </c>
      <c r="W641" s="1">
        <f t="shared" si="477"/>
        <v>304.40551636310119</v>
      </c>
      <c r="X641" s="1">
        <v>280.68928030400002</v>
      </c>
      <c r="Y641" s="1">
        <f t="shared" si="478"/>
        <v>268.59559200000001</v>
      </c>
      <c r="Z641" s="1">
        <f t="shared" si="479"/>
        <v>270.03942181340341</v>
      </c>
      <c r="AA641" s="214">
        <v>47.18</v>
      </c>
      <c r="AB641" s="1">
        <f t="shared" si="467"/>
        <v>358.56799999999998</v>
      </c>
      <c r="AC641" s="1">
        <f t="shared" si="468"/>
        <v>385.7</v>
      </c>
      <c r="AD641" s="125">
        <f t="shared" si="453"/>
        <v>328.19973718791067</v>
      </c>
      <c r="AF641" s="326"/>
    </row>
    <row r="642" spans="1:32">
      <c r="A642" s="127" t="s">
        <v>233</v>
      </c>
      <c r="B642" s="127" t="s">
        <v>127</v>
      </c>
      <c r="C642" s="4">
        <v>43892</v>
      </c>
      <c r="D642" s="1">
        <v>271.06598300000002</v>
      </c>
      <c r="E642" s="1">
        <v>346</v>
      </c>
      <c r="F642" s="1">
        <v>371.29</v>
      </c>
      <c r="G642" s="67">
        <v>42.95</v>
      </c>
      <c r="H642" s="110">
        <v>3.5</v>
      </c>
      <c r="I642" s="110">
        <v>-3.75</v>
      </c>
      <c r="J642" s="1">
        <f t="shared" si="473"/>
        <v>46.45</v>
      </c>
      <c r="K642" s="1">
        <f t="shared" si="452"/>
        <v>3.6750000000000003</v>
      </c>
      <c r="L642" s="1">
        <f t="shared" si="474"/>
        <v>46.625</v>
      </c>
      <c r="M642" s="1">
        <f t="shared" si="475"/>
        <v>306.34034165571614</v>
      </c>
      <c r="N642" s="1"/>
      <c r="O642" s="1"/>
      <c r="P642" s="1"/>
      <c r="Q642" s="1"/>
      <c r="R642" s="1"/>
      <c r="S642" s="1"/>
      <c r="T642" s="1">
        <f t="shared" si="476"/>
        <v>305.19053876478318</v>
      </c>
      <c r="U642" s="1">
        <v>312.85536100000002</v>
      </c>
      <c r="V642" s="1">
        <v>672.03670399999999</v>
      </c>
      <c r="W642" s="1">
        <f t="shared" si="477"/>
        <v>316.19592372183968</v>
      </c>
      <c r="X642" s="1">
        <v>280.68928030400002</v>
      </c>
      <c r="Y642" s="1">
        <f t="shared" si="478"/>
        <v>268.59559200000001</v>
      </c>
      <c r="Z642" s="1">
        <f t="shared" si="479"/>
        <v>282.19448094612352</v>
      </c>
      <c r="AA642" s="214">
        <v>46.75</v>
      </c>
      <c r="AB642" s="1">
        <f t="shared" si="467"/>
        <v>355.3</v>
      </c>
      <c r="AC642" s="1">
        <f t="shared" si="468"/>
        <v>377.036</v>
      </c>
      <c r="AD642" s="125">
        <f t="shared" si="453"/>
        <v>341.81340341655721</v>
      </c>
      <c r="AF642" s="326"/>
    </row>
    <row r="643" spans="1:32">
      <c r="A643" s="127" t="s">
        <v>234</v>
      </c>
      <c r="B643" s="127" t="s">
        <v>128</v>
      </c>
      <c r="C643" s="4">
        <v>43889</v>
      </c>
      <c r="D643" s="1">
        <v>271.06598300000002</v>
      </c>
      <c r="E643" s="1">
        <v>345</v>
      </c>
      <c r="F643" s="1">
        <v>367.29</v>
      </c>
      <c r="G643" s="67">
        <v>41.65</v>
      </c>
      <c r="H643" s="110">
        <v>3.5</v>
      </c>
      <c r="I643" s="110">
        <v>-3.75</v>
      </c>
      <c r="J643" s="1">
        <f t="shared" si="473"/>
        <v>45.15</v>
      </c>
      <c r="K643" s="1">
        <f t="shared" si="452"/>
        <v>3.6750000000000003</v>
      </c>
      <c r="L643" s="1">
        <f t="shared" si="474"/>
        <v>45.324999999999996</v>
      </c>
      <c r="M643" s="1">
        <f t="shared" si="475"/>
        <v>297.79894875164251</v>
      </c>
      <c r="N643" s="1"/>
      <c r="O643" s="1"/>
      <c r="P643" s="1"/>
      <c r="Q643" s="1"/>
      <c r="R643" s="1"/>
      <c r="S643" s="1"/>
      <c r="T643" s="1">
        <f t="shared" si="476"/>
        <v>296.64914586070955</v>
      </c>
      <c r="U643" s="1">
        <v>312.85536100000002</v>
      </c>
      <c r="V643" s="1">
        <v>672.03670399999999</v>
      </c>
      <c r="W643" s="1">
        <f t="shared" si="477"/>
        <v>307.91077260488828</v>
      </c>
      <c r="X643" s="1">
        <v>280.68928030400002</v>
      </c>
      <c r="Y643" s="1">
        <f t="shared" ref="Y643:Y648" si="480">1.00793*267</f>
        <v>269.11730999999997</v>
      </c>
      <c r="Z643" s="1">
        <f t="shared" si="479"/>
        <v>273.65308804204989</v>
      </c>
      <c r="AA643" s="214">
        <v>44.76</v>
      </c>
      <c r="AB643" s="1">
        <f t="shared" si="467"/>
        <v>340.17599999999999</v>
      </c>
      <c r="AC643" s="1">
        <f t="shared" si="468"/>
        <v>380.83599999999996</v>
      </c>
      <c r="AD643" s="125">
        <f t="shared" si="453"/>
        <v>332.24704336399475</v>
      </c>
      <c r="AF643" s="326"/>
    </row>
    <row r="644" spans="1:32">
      <c r="A644" s="127" t="s">
        <v>235</v>
      </c>
      <c r="B644" s="127" t="s">
        <v>128</v>
      </c>
      <c r="C644" s="4">
        <v>43888</v>
      </c>
      <c r="D644" s="1">
        <v>271.06598300000002</v>
      </c>
      <c r="E644" s="1">
        <v>349</v>
      </c>
      <c r="F644" s="1">
        <v>369.29</v>
      </c>
      <c r="G644" s="67">
        <v>43.15</v>
      </c>
      <c r="H644" s="110">
        <v>3.5</v>
      </c>
      <c r="I644" s="110">
        <v>-3.75</v>
      </c>
      <c r="J644" s="1">
        <f t="shared" si="473"/>
        <v>46.65</v>
      </c>
      <c r="K644" s="1">
        <f t="shared" si="452"/>
        <v>3.6750000000000003</v>
      </c>
      <c r="L644" s="1">
        <f t="shared" si="474"/>
        <v>46.824999999999996</v>
      </c>
      <c r="M644" s="1">
        <f t="shared" si="475"/>
        <v>307.65440210249665</v>
      </c>
      <c r="N644" s="1"/>
      <c r="O644" s="1"/>
      <c r="P644" s="1"/>
      <c r="Q644" s="1"/>
      <c r="R644" s="1"/>
      <c r="S644" s="1"/>
      <c r="T644" s="1">
        <f t="shared" si="476"/>
        <v>306.50459921156369</v>
      </c>
      <c r="U644" s="1">
        <v>312.85536100000002</v>
      </c>
      <c r="V644" s="1">
        <v>645.91491499999995</v>
      </c>
      <c r="W644" s="1">
        <f t="shared" si="477"/>
        <v>316.68690868521674</v>
      </c>
      <c r="X644" s="1">
        <v>280.06235736799999</v>
      </c>
      <c r="Y644" s="1">
        <f t="shared" si="480"/>
        <v>269.11730999999997</v>
      </c>
      <c r="Z644" s="1">
        <f t="shared" si="479"/>
        <v>283.50854139290408</v>
      </c>
      <c r="AA644" s="214">
        <v>47.09</v>
      </c>
      <c r="AB644" s="1">
        <f t="shared" si="467"/>
        <v>357.88400000000001</v>
      </c>
      <c r="AC644" s="1">
        <f t="shared" si="468"/>
        <v>391.85599999999999</v>
      </c>
      <c r="AD644" s="125">
        <f t="shared" si="453"/>
        <v>343.28515111695134</v>
      </c>
      <c r="AF644" s="326"/>
    </row>
    <row r="645" spans="1:32">
      <c r="A645" s="127" t="s">
        <v>236</v>
      </c>
      <c r="B645" s="127" t="s">
        <v>128</v>
      </c>
      <c r="C645" s="4">
        <v>43887</v>
      </c>
      <c r="D645" s="1">
        <v>271.06598300000002</v>
      </c>
      <c r="E645" s="1">
        <v>354</v>
      </c>
      <c r="F645" s="1">
        <v>378.29</v>
      </c>
      <c r="G645" s="67">
        <v>43.3</v>
      </c>
      <c r="H645" s="110">
        <v>3.5</v>
      </c>
      <c r="I645" s="110">
        <v>-3.75</v>
      </c>
      <c r="J645" s="1">
        <f t="shared" si="473"/>
        <v>46.8</v>
      </c>
      <c r="K645" s="1">
        <f t="shared" si="452"/>
        <v>3.6750000000000003</v>
      </c>
      <c r="L645" s="1">
        <f t="shared" si="474"/>
        <v>46.974999999999994</v>
      </c>
      <c r="M645" s="1">
        <f t="shared" si="475"/>
        <v>308.63994743758207</v>
      </c>
      <c r="N645" s="1"/>
      <c r="O645" s="1"/>
      <c r="P645" s="1"/>
      <c r="Q645" s="1"/>
      <c r="R645" s="1"/>
      <c r="S645" s="1"/>
      <c r="T645" s="1">
        <f t="shared" si="476"/>
        <v>307.49014454664911</v>
      </c>
      <c r="U645" s="1">
        <v>312.85536100000002</v>
      </c>
      <c r="V645" s="1">
        <v>645.91491499999995</v>
      </c>
      <c r="W645" s="1">
        <f t="shared" si="477"/>
        <v>317.64288766024958</v>
      </c>
      <c r="X645" s="1">
        <v>280.06235736799999</v>
      </c>
      <c r="Y645" s="1">
        <f t="shared" si="480"/>
        <v>269.11730999999997</v>
      </c>
      <c r="Z645" s="1">
        <f t="shared" si="479"/>
        <v>284.49408672798944</v>
      </c>
      <c r="AA645" s="214">
        <v>48.73</v>
      </c>
      <c r="AB645" s="1">
        <f t="shared" si="467"/>
        <v>370.34799999999996</v>
      </c>
      <c r="AC645" s="1">
        <f t="shared" si="468"/>
        <v>396.34</v>
      </c>
      <c r="AD645" s="125">
        <f t="shared" si="453"/>
        <v>344.38896189224704</v>
      </c>
      <c r="AF645" s="326"/>
    </row>
    <row r="646" spans="1:32">
      <c r="A646" s="127" t="s">
        <v>237</v>
      </c>
      <c r="B646" s="127" t="s">
        <v>128</v>
      </c>
      <c r="C646" s="4">
        <v>43886</v>
      </c>
      <c r="D646" s="1">
        <v>271.06598300000002</v>
      </c>
      <c r="E646" s="1">
        <v>356</v>
      </c>
      <c r="F646" s="1">
        <v>379.29</v>
      </c>
      <c r="G646" s="67">
        <v>44.05</v>
      </c>
      <c r="H646" s="110">
        <v>3.5</v>
      </c>
      <c r="I646" s="110">
        <v>-3.75</v>
      </c>
      <c r="J646" s="1">
        <f t="shared" si="473"/>
        <v>47.55</v>
      </c>
      <c r="K646" s="1">
        <f t="shared" si="452"/>
        <v>3.6750000000000003</v>
      </c>
      <c r="L646" s="1">
        <f t="shared" si="474"/>
        <v>47.724999999999994</v>
      </c>
      <c r="M646" s="1">
        <f t="shared" si="475"/>
        <v>313.56767411300916</v>
      </c>
      <c r="N646" s="1"/>
      <c r="O646" s="1"/>
      <c r="P646" s="1"/>
      <c r="Q646" s="1"/>
      <c r="R646" s="1"/>
      <c r="S646" s="1"/>
      <c r="T646" s="1">
        <f t="shared" si="476"/>
        <v>312.4178712220762</v>
      </c>
      <c r="U646" s="1">
        <v>325.90166700000003</v>
      </c>
      <c r="V646" s="1">
        <v>645.91491499999995</v>
      </c>
      <c r="W646" s="1">
        <f t="shared" si="477"/>
        <v>322.42278253541389</v>
      </c>
      <c r="X646" s="1">
        <v>280.06235736799999</v>
      </c>
      <c r="Y646" s="1">
        <f t="shared" si="480"/>
        <v>269.11730999999997</v>
      </c>
      <c r="Z646" s="1">
        <f t="shared" si="479"/>
        <v>289.42181340341654</v>
      </c>
      <c r="AA646" s="214">
        <v>49.9</v>
      </c>
      <c r="AB646" s="1">
        <f t="shared" si="467"/>
        <v>379.23999999999995</v>
      </c>
      <c r="AC646" s="1">
        <f t="shared" si="468"/>
        <v>405.30799999999999</v>
      </c>
      <c r="AD646" s="125">
        <f t="shared" si="453"/>
        <v>349.90801576872536</v>
      </c>
      <c r="AF646" s="326"/>
    </row>
    <row r="647" spans="1:32">
      <c r="A647" s="127" t="s">
        <v>238</v>
      </c>
      <c r="B647" s="127" t="s">
        <v>128</v>
      </c>
      <c r="C647" s="4">
        <v>43885</v>
      </c>
      <c r="D647" s="1">
        <v>271.06598300000002</v>
      </c>
      <c r="E647" s="1">
        <v>360</v>
      </c>
      <c r="F647" s="1">
        <v>372.29</v>
      </c>
      <c r="G647" s="67">
        <v>44.25</v>
      </c>
      <c r="H647" s="110">
        <v>3.5</v>
      </c>
      <c r="I647" s="110">
        <v>-3.75</v>
      </c>
      <c r="J647" s="1">
        <f t="shared" si="473"/>
        <v>47.75</v>
      </c>
      <c r="K647" s="1">
        <f t="shared" si="452"/>
        <v>3.6750000000000003</v>
      </c>
      <c r="L647" s="1">
        <f t="shared" si="474"/>
        <v>47.924999999999997</v>
      </c>
      <c r="M647" s="1">
        <f t="shared" si="475"/>
        <v>314.88173455978972</v>
      </c>
      <c r="N647" s="1"/>
      <c r="O647" s="1"/>
      <c r="P647" s="1"/>
      <c r="Q647" s="1"/>
      <c r="R647" s="1"/>
      <c r="S647" s="1"/>
      <c r="T647" s="1">
        <f t="shared" si="476"/>
        <v>313.73193166885676</v>
      </c>
      <c r="U647" s="1">
        <v>325.90166700000003</v>
      </c>
      <c r="V647" s="1">
        <v>645.91491499999995</v>
      </c>
      <c r="W647" s="1">
        <f t="shared" si="477"/>
        <v>323.69742116879104</v>
      </c>
      <c r="X647" s="1">
        <v>280.06235736799999</v>
      </c>
      <c r="Y647" s="1">
        <f t="shared" si="480"/>
        <v>269.11730999999997</v>
      </c>
      <c r="Z647" s="1">
        <f t="shared" si="479"/>
        <v>290.73587385019709</v>
      </c>
      <c r="AA647" s="214">
        <v>51.43</v>
      </c>
      <c r="AB647" s="1">
        <f t="shared" si="467"/>
        <v>390.86799999999999</v>
      </c>
      <c r="AC647" s="1">
        <f t="shared" si="468"/>
        <v>406.44799999999998</v>
      </c>
      <c r="AD647" s="125">
        <f t="shared" si="453"/>
        <v>351.37976346911961</v>
      </c>
      <c r="AF647" s="326"/>
    </row>
    <row r="648" spans="1:32">
      <c r="A648" s="127" t="s">
        <v>239</v>
      </c>
      <c r="B648" s="127" t="s">
        <v>128</v>
      </c>
      <c r="C648" s="4">
        <v>43882</v>
      </c>
      <c r="D648" s="1">
        <v>271.06598300000002</v>
      </c>
      <c r="E648" s="1">
        <v>372</v>
      </c>
      <c r="F648" s="1">
        <v>375.29</v>
      </c>
      <c r="G648" s="67">
        <v>45.75</v>
      </c>
      <c r="H648" s="110">
        <v>3.5</v>
      </c>
      <c r="I648" s="110">
        <v>-3.75</v>
      </c>
      <c r="J648" s="1">
        <f t="shared" si="473"/>
        <v>49.25</v>
      </c>
      <c r="K648" s="1">
        <f t="shared" si="452"/>
        <v>3.6750000000000003</v>
      </c>
      <c r="L648" s="1">
        <f t="shared" si="474"/>
        <v>49.424999999999997</v>
      </c>
      <c r="M648" s="1">
        <f t="shared" si="475"/>
        <v>324.73718791064385</v>
      </c>
      <c r="N648" s="1"/>
      <c r="O648" s="1"/>
      <c r="P648" s="1"/>
      <c r="Q648" s="1"/>
      <c r="R648" s="1"/>
      <c r="S648" s="1"/>
      <c r="T648" s="1">
        <f t="shared" si="476"/>
        <v>323.58738501971089</v>
      </c>
      <c r="U648" s="1">
        <v>325.90166700000003</v>
      </c>
      <c r="V648" s="1">
        <v>645.91491499999995</v>
      </c>
      <c r="W648" s="1">
        <f t="shared" si="477"/>
        <v>333.25721091911953</v>
      </c>
      <c r="X648" s="1">
        <v>280.06235736799999</v>
      </c>
      <c r="Y648" s="1">
        <f t="shared" si="480"/>
        <v>269.11730999999997</v>
      </c>
      <c r="Z648" s="1">
        <f t="shared" si="479"/>
        <v>300.59132720105123</v>
      </c>
      <c r="AA648" s="214">
        <v>53.38</v>
      </c>
      <c r="AB648" s="1">
        <f t="shared" si="467"/>
        <v>405.68799999999999</v>
      </c>
      <c r="AC648" s="1">
        <f t="shared" si="468"/>
        <v>403.86399999999998</v>
      </c>
      <c r="AD648" s="125">
        <f t="shared" si="453"/>
        <v>362.41787122207626</v>
      </c>
      <c r="AF648" s="326"/>
    </row>
    <row r="649" spans="1:32">
      <c r="A649" s="127" t="s">
        <v>240</v>
      </c>
      <c r="B649" s="127" t="s">
        <v>128</v>
      </c>
      <c r="C649" s="4">
        <v>43881</v>
      </c>
      <c r="D649" s="1">
        <v>271.06598300000002</v>
      </c>
      <c r="E649" s="1">
        <v>375</v>
      </c>
      <c r="F649" s="105">
        <v>376.29</v>
      </c>
      <c r="G649" s="1">
        <v>46</v>
      </c>
      <c r="H649" s="110">
        <v>3.5</v>
      </c>
      <c r="I649" s="110">
        <v>-3.75</v>
      </c>
      <c r="J649" s="1">
        <f>+G649+H649</f>
        <v>49.5</v>
      </c>
      <c r="K649" s="1">
        <f t="shared" ref="K649:K686" si="481">+H649*1.05</f>
        <v>3.6750000000000003</v>
      </c>
      <c r="L649" s="1">
        <f>+G649+K649</f>
        <v>49.674999999999997</v>
      </c>
      <c r="M649" s="1">
        <f t="shared" si="475"/>
        <v>326.37976346911955</v>
      </c>
      <c r="N649" s="1"/>
      <c r="O649" s="1"/>
      <c r="P649" s="1"/>
      <c r="Q649" s="1"/>
      <c r="R649" s="1"/>
      <c r="S649" s="1"/>
      <c r="T649" s="1">
        <f t="shared" si="476"/>
        <v>325.22996057818659</v>
      </c>
      <c r="U649" s="1">
        <v>325.90166700000003</v>
      </c>
      <c r="V649" s="1">
        <v>645.91491499999995</v>
      </c>
      <c r="W649" s="1">
        <f>+T649*0.97+V649*0.03</f>
        <v>334.85050921084098</v>
      </c>
      <c r="X649" s="1">
        <v>280.06235736799999</v>
      </c>
      <c r="Y649" s="1">
        <f>1.00793*267</f>
        <v>269.11730999999997</v>
      </c>
      <c r="Z649" s="1">
        <f t="shared" si="479"/>
        <v>302.23390275952693</v>
      </c>
      <c r="AA649" s="214">
        <v>53.78</v>
      </c>
      <c r="AB649" s="1">
        <f t="shared" si="467"/>
        <v>408.72800000000001</v>
      </c>
      <c r="AC649" s="1">
        <f t="shared" si="468"/>
        <v>411.84399999999994</v>
      </c>
      <c r="AD649" s="125">
        <f t="shared" ref="AD649:AD712" si="482">T649*1.12</f>
        <v>364.25755584756899</v>
      </c>
      <c r="AF649" s="326"/>
    </row>
    <row r="650" spans="1:32">
      <c r="A650" s="127" t="s">
        <v>241</v>
      </c>
      <c r="B650" s="127" t="s">
        <v>128</v>
      </c>
      <c r="C650" s="4">
        <v>43880</v>
      </c>
      <c r="D650" s="1">
        <v>271.06598300000002</v>
      </c>
      <c r="E650" s="1">
        <v>366</v>
      </c>
      <c r="F650" s="105">
        <v>371.29</v>
      </c>
      <c r="G650" s="1">
        <v>44.57</v>
      </c>
      <c r="H650" s="110">
        <v>3.5</v>
      </c>
      <c r="I650" s="110">
        <v>-3.75</v>
      </c>
      <c r="J650" s="1">
        <f>+G650+H650</f>
        <v>48.07</v>
      </c>
      <c r="K650" s="1">
        <f t="shared" si="481"/>
        <v>3.6750000000000003</v>
      </c>
      <c r="L650" s="1">
        <f>+G650+K650</f>
        <v>48.244999999999997</v>
      </c>
      <c r="M650" s="1">
        <f t="shared" si="475"/>
        <v>316.9842312746386</v>
      </c>
      <c r="N650" s="1"/>
      <c r="O650" s="1"/>
      <c r="P650" s="1"/>
      <c r="Q650" s="1"/>
      <c r="R650" s="1"/>
      <c r="S650" s="1"/>
      <c r="T650" s="1">
        <f t="shared" si="476"/>
        <v>315.83442838370564</v>
      </c>
      <c r="U650" s="1">
        <v>325.90166700000003</v>
      </c>
      <c r="V650" s="1">
        <v>645.91491499999995</v>
      </c>
      <c r="W650" s="1">
        <f>+T650*0.97+V650*0.03</f>
        <v>325.73684298219445</v>
      </c>
      <c r="X650" s="1">
        <v>280.06235736799999</v>
      </c>
      <c r="Y650" s="1">
        <f>1.00793*267</f>
        <v>269.11730999999997</v>
      </c>
      <c r="Z650" s="1">
        <f t="shared" si="479"/>
        <v>292.83837056504598</v>
      </c>
      <c r="AA650" s="214">
        <v>53.29</v>
      </c>
      <c r="AB650" s="1">
        <f t="shared" si="467"/>
        <v>405.00399999999996</v>
      </c>
      <c r="AC650" s="1">
        <f t="shared" si="468"/>
        <v>422.48399999999998</v>
      </c>
      <c r="AD650" s="125">
        <f t="shared" si="482"/>
        <v>353.73455978975034</v>
      </c>
      <c r="AF650" s="326"/>
    </row>
    <row r="651" spans="1:32">
      <c r="A651" s="127" t="s">
        <v>242</v>
      </c>
      <c r="B651" s="127" t="s">
        <v>128</v>
      </c>
      <c r="C651" s="4">
        <v>43879</v>
      </c>
      <c r="D651" s="1">
        <v>271.06598300000002</v>
      </c>
      <c r="E651" s="1">
        <v>365</v>
      </c>
      <c r="F651" s="105">
        <v>370.29</v>
      </c>
      <c r="G651" s="27">
        <v>44.4</v>
      </c>
      <c r="H651" s="110">
        <v>3.5</v>
      </c>
      <c r="I651" s="110">
        <v>-3.75</v>
      </c>
      <c r="J651" s="1">
        <f>+G651+H651</f>
        <v>47.9</v>
      </c>
      <c r="K651" s="1">
        <f t="shared" si="481"/>
        <v>3.6750000000000003</v>
      </c>
      <c r="L651" s="1">
        <f>+G651+K651</f>
        <v>48.074999999999996</v>
      </c>
      <c r="M651" s="1">
        <f t="shared" si="475"/>
        <v>315.86727989487514</v>
      </c>
      <c r="N651" s="1"/>
      <c r="O651" s="1"/>
      <c r="P651" s="1"/>
      <c r="Q651" s="1"/>
      <c r="R651" s="1"/>
      <c r="S651" s="1"/>
      <c r="T651" s="1">
        <f t="shared" si="476"/>
        <v>314.71747700394218</v>
      </c>
      <c r="U651" s="1">
        <v>331.127251</v>
      </c>
      <c r="V651" s="1">
        <v>645.91491499999995</v>
      </c>
      <c r="W651" s="1">
        <f>+T651*0.97+V651*0.03</f>
        <v>324.65340014382389</v>
      </c>
      <c r="X651" s="1">
        <v>280.06235736799999</v>
      </c>
      <c r="Y651" s="1">
        <f>1.00793*267</f>
        <v>269.11730999999997</v>
      </c>
      <c r="Z651" s="1">
        <f t="shared" si="479"/>
        <v>291.72141918528251</v>
      </c>
      <c r="AA651" s="214">
        <v>52.05</v>
      </c>
      <c r="AB651" s="1">
        <f t="shared" si="467"/>
        <v>395.58</v>
      </c>
      <c r="AC651" s="1">
        <f t="shared" si="468"/>
        <v>431.22399999999999</v>
      </c>
      <c r="AD651" s="125">
        <f t="shared" si="482"/>
        <v>352.48357424441525</v>
      </c>
      <c r="AF651" s="326"/>
    </row>
    <row r="652" spans="1:32">
      <c r="A652" s="127" t="s">
        <v>243</v>
      </c>
      <c r="B652" s="127" t="s">
        <v>128</v>
      </c>
      <c r="C652" s="4">
        <v>43875</v>
      </c>
      <c r="D652" s="1">
        <v>271.06598300000002</v>
      </c>
      <c r="E652" s="64">
        <v>370</v>
      </c>
      <c r="F652" s="1">
        <v>371.29</v>
      </c>
      <c r="G652" s="105">
        <v>45.8</v>
      </c>
      <c r="H652" s="110">
        <v>3.5</v>
      </c>
      <c r="I652" s="110">
        <v>-3.75</v>
      </c>
      <c r="J652" s="1">
        <f t="shared" ref="J652:J661" si="483">+G652+H652</f>
        <v>49.3</v>
      </c>
      <c r="K652" s="1">
        <f t="shared" si="481"/>
        <v>3.6750000000000003</v>
      </c>
      <c r="L652" s="1">
        <f t="shared" ref="L652:L661" si="484">+G652+K652</f>
        <v>49.474999999999994</v>
      </c>
      <c r="M652" s="1">
        <f t="shared" si="475"/>
        <v>325.06570302233899</v>
      </c>
      <c r="N652" s="1"/>
      <c r="O652" s="1"/>
      <c r="P652" s="1"/>
      <c r="Q652" s="1"/>
      <c r="R652" s="1"/>
      <c r="S652" s="1"/>
      <c r="T652" s="1">
        <f t="shared" si="476"/>
        <v>323.91590013140603</v>
      </c>
      <c r="U652" s="1">
        <v>331.127251</v>
      </c>
      <c r="V652" s="1">
        <v>645.91491499999995</v>
      </c>
      <c r="W652" s="1">
        <f t="shared" ref="W652:W661" si="485">+T652*0.97+V652*0.03</f>
        <v>333.57587057746383</v>
      </c>
      <c r="X652" s="1">
        <v>280.06235736799999</v>
      </c>
      <c r="Y652" s="1">
        <f t="shared" ref="Y652:Y660" si="486">1.00793*267</f>
        <v>269.11730999999997</v>
      </c>
      <c r="Z652" s="1">
        <f t="shared" si="479"/>
        <v>300.91984231274637</v>
      </c>
      <c r="AA652" s="214">
        <v>52.05</v>
      </c>
      <c r="AB652" s="1">
        <f t="shared" si="467"/>
        <v>395.58</v>
      </c>
      <c r="AC652" s="1">
        <f t="shared" si="468"/>
        <v>443.38400000000001</v>
      </c>
      <c r="AD652" s="125">
        <f t="shared" si="482"/>
        <v>362.78580814717481</v>
      </c>
      <c r="AF652" s="326"/>
    </row>
    <row r="653" spans="1:32">
      <c r="A653" s="127" t="s">
        <v>244</v>
      </c>
      <c r="B653" s="127" t="s">
        <v>128</v>
      </c>
      <c r="C653" s="4">
        <v>43874</v>
      </c>
      <c r="D653" s="1">
        <v>271.06598300000002</v>
      </c>
      <c r="E653" s="64">
        <v>369</v>
      </c>
      <c r="F653" s="1">
        <v>370.29</v>
      </c>
      <c r="G653" s="105">
        <v>45.3</v>
      </c>
      <c r="H653" s="110">
        <v>3.5</v>
      </c>
      <c r="I653" s="110">
        <v>-3.75</v>
      </c>
      <c r="J653" s="1">
        <f t="shared" si="483"/>
        <v>48.8</v>
      </c>
      <c r="K653" s="1">
        <f t="shared" si="481"/>
        <v>3.6750000000000003</v>
      </c>
      <c r="L653" s="1">
        <f t="shared" si="484"/>
        <v>48.974999999999994</v>
      </c>
      <c r="M653" s="1">
        <f t="shared" si="475"/>
        <v>321.7805519053876</v>
      </c>
      <c r="N653" s="1"/>
      <c r="O653" s="1"/>
      <c r="P653" s="1"/>
      <c r="Q653" s="1"/>
      <c r="R653" s="1"/>
      <c r="S653" s="1"/>
      <c r="T653" s="1">
        <f t="shared" si="476"/>
        <v>320.63074901445464</v>
      </c>
      <c r="U653" s="1">
        <v>331.127251</v>
      </c>
      <c r="V653" s="1">
        <v>645.91491499999995</v>
      </c>
      <c r="W653" s="1">
        <f t="shared" si="485"/>
        <v>330.38927399402098</v>
      </c>
      <c r="X653" s="1">
        <v>280.06235736799999</v>
      </c>
      <c r="Y653" s="1">
        <f t="shared" si="486"/>
        <v>269.11730999999997</v>
      </c>
      <c r="Z653" s="1">
        <f t="shared" si="479"/>
        <v>297.63469119579497</v>
      </c>
      <c r="AA653" s="214">
        <v>51.42</v>
      </c>
      <c r="AB653" s="1">
        <f t="shared" si="467"/>
        <v>390.79199999999997</v>
      </c>
      <c r="AC653" s="1">
        <f t="shared" si="468"/>
        <v>444.904</v>
      </c>
      <c r="AD653" s="125">
        <f t="shared" si="482"/>
        <v>359.10643889618922</v>
      </c>
      <c r="AF653" s="326"/>
    </row>
    <row r="654" spans="1:32">
      <c r="A654" s="127" t="s">
        <v>245</v>
      </c>
      <c r="B654" s="127" t="s">
        <v>128</v>
      </c>
      <c r="C654" s="4">
        <v>43873</v>
      </c>
      <c r="D654" s="1">
        <v>271.06598300000002</v>
      </c>
      <c r="E654" s="64">
        <v>370</v>
      </c>
      <c r="F654" s="1">
        <v>369.29</v>
      </c>
      <c r="G654" s="105">
        <v>45.64</v>
      </c>
      <c r="H654" s="110">
        <v>3.5</v>
      </c>
      <c r="I654" s="110">
        <v>-3.75</v>
      </c>
      <c r="J654" s="1">
        <f t="shared" si="483"/>
        <v>49.14</v>
      </c>
      <c r="K654" s="1">
        <f t="shared" si="481"/>
        <v>3.6750000000000003</v>
      </c>
      <c r="L654" s="1">
        <f t="shared" si="484"/>
        <v>49.314999999999998</v>
      </c>
      <c r="M654" s="1">
        <f t="shared" si="475"/>
        <v>324.01445466491458</v>
      </c>
      <c r="N654" s="1"/>
      <c r="O654" s="1"/>
      <c r="P654" s="1"/>
      <c r="Q654" s="1"/>
      <c r="R654" s="1"/>
      <c r="S654" s="1"/>
      <c r="T654" s="1">
        <f t="shared" si="476"/>
        <v>322.86465177398162</v>
      </c>
      <c r="U654" s="1">
        <v>331.127251</v>
      </c>
      <c r="V654" s="1">
        <v>645.91491499999995</v>
      </c>
      <c r="W654" s="1">
        <f t="shared" si="485"/>
        <v>332.55615967076216</v>
      </c>
      <c r="X654" s="1">
        <v>280.06235736799999</v>
      </c>
      <c r="Y654" s="1">
        <f t="shared" si="486"/>
        <v>269.11730999999997</v>
      </c>
      <c r="Z654" s="1">
        <f t="shared" si="479"/>
        <v>299.86859395532196</v>
      </c>
      <c r="AA654" s="214">
        <v>51.17</v>
      </c>
      <c r="AB654" s="1">
        <f t="shared" si="467"/>
        <v>388.892</v>
      </c>
      <c r="AC654" s="1">
        <f t="shared" si="468"/>
        <v>444.75200000000001</v>
      </c>
      <c r="AD654" s="125">
        <f t="shared" si="482"/>
        <v>361.60840998685944</v>
      </c>
      <c r="AF654" s="326"/>
    </row>
    <row r="655" spans="1:32">
      <c r="A655" s="127" t="s">
        <v>246</v>
      </c>
      <c r="B655" s="127" t="s">
        <v>128</v>
      </c>
      <c r="C655" s="4">
        <v>43872</v>
      </c>
      <c r="D655" s="1">
        <v>271.06598300000002</v>
      </c>
      <c r="E655" s="64">
        <v>373</v>
      </c>
      <c r="F655" s="1">
        <v>366.29</v>
      </c>
      <c r="G655" s="105">
        <v>44.38</v>
      </c>
      <c r="H655" s="110">
        <v>3.5</v>
      </c>
      <c r="I655" s="110">
        <v>-3.75</v>
      </c>
      <c r="J655" s="1">
        <f t="shared" si="483"/>
        <v>47.88</v>
      </c>
      <c r="K655" s="1">
        <f t="shared" si="481"/>
        <v>3.6750000000000003</v>
      </c>
      <c r="L655" s="1">
        <f t="shared" si="484"/>
        <v>48.055</v>
      </c>
      <c r="M655" s="1">
        <f t="shared" si="475"/>
        <v>315.73587385019709</v>
      </c>
      <c r="N655" s="1"/>
      <c r="O655" s="1"/>
      <c r="P655" s="1"/>
      <c r="Q655" s="1"/>
      <c r="R655" s="1"/>
      <c r="S655" s="1"/>
      <c r="T655" s="1">
        <f t="shared" si="476"/>
        <v>314.58607095926413</v>
      </c>
      <c r="U655" s="1">
        <v>329.34419700000001</v>
      </c>
      <c r="V655" s="1">
        <v>645.91491499999995</v>
      </c>
      <c r="W655" s="1">
        <f t="shared" si="485"/>
        <v>324.52593628048618</v>
      </c>
      <c r="X655" s="1">
        <v>280.06235736799999</v>
      </c>
      <c r="Y655" s="1">
        <f t="shared" si="486"/>
        <v>269.11730999999997</v>
      </c>
      <c r="Z655" s="1">
        <f t="shared" si="479"/>
        <v>291.59001314060447</v>
      </c>
      <c r="AA655" s="214">
        <v>49.94</v>
      </c>
      <c r="AB655" s="1">
        <f t="shared" si="467"/>
        <v>379.54399999999998</v>
      </c>
      <c r="AC655" s="1">
        <f t="shared" si="468"/>
        <v>439.35599999999999</v>
      </c>
      <c r="AD655" s="125">
        <f t="shared" si="482"/>
        <v>352.33639947437587</v>
      </c>
      <c r="AF655" s="326"/>
    </row>
    <row r="656" spans="1:32">
      <c r="A656" s="127" t="s">
        <v>247</v>
      </c>
      <c r="B656" s="127" t="s">
        <v>128</v>
      </c>
      <c r="C656" s="4">
        <v>43871</v>
      </c>
      <c r="D656" s="1">
        <v>271.06598300000002</v>
      </c>
      <c r="E656" s="64">
        <v>371</v>
      </c>
      <c r="F656" s="1">
        <v>364.29</v>
      </c>
      <c r="G656" s="105">
        <v>43.85</v>
      </c>
      <c r="H656" s="110">
        <v>3.5</v>
      </c>
      <c r="I656" s="110">
        <v>-3.75</v>
      </c>
      <c r="J656" s="1">
        <f t="shared" si="483"/>
        <v>47.35</v>
      </c>
      <c r="K656" s="1">
        <f t="shared" si="481"/>
        <v>3.6750000000000003</v>
      </c>
      <c r="L656" s="1">
        <f t="shared" si="484"/>
        <v>47.524999999999999</v>
      </c>
      <c r="M656" s="1">
        <f t="shared" si="475"/>
        <v>312.2536136662286</v>
      </c>
      <c r="N656" s="1"/>
      <c r="O656" s="1"/>
      <c r="P656" s="1"/>
      <c r="Q656" s="1"/>
      <c r="R656" s="1"/>
      <c r="S656" s="1"/>
      <c r="T656" s="1">
        <f t="shared" si="476"/>
        <v>311.10381077529564</v>
      </c>
      <c r="U656" s="1">
        <v>329.34419700000001</v>
      </c>
      <c r="V656" s="1">
        <v>645.91491499999995</v>
      </c>
      <c r="W656" s="1">
        <f t="shared" si="485"/>
        <v>321.14814390203674</v>
      </c>
      <c r="X656" s="1">
        <v>280.06235736799999</v>
      </c>
      <c r="Y656" s="1">
        <f t="shared" si="486"/>
        <v>269.11730999999997</v>
      </c>
      <c r="Z656" s="1">
        <f t="shared" si="479"/>
        <v>288.10775295663598</v>
      </c>
      <c r="AA656" s="214">
        <v>49.57</v>
      </c>
      <c r="AB656" s="1">
        <f t="shared" si="467"/>
        <v>376.73199999999997</v>
      </c>
      <c r="AC656" s="1">
        <f t="shared" si="468"/>
        <v>442.54799999999994</v>
      </c>
      <c r="AD656" s="125">
        <f t="shared" si="482"/>
        <v>348.43626806833117</v>
      </c>
      <c r="AF656" s="326"/>
    </row>
    <row r="657" spans="1:32">
      <c r="A657" s="127" t="s">
        <v>248</v>
      </c>
      <c r="B657" s="127" t="s">
        <v>128</v>
      </c>
      <c r="C657" s="4">
        <v>43868</v>
      </c>
      <c r="D657" s="1">
        <v>271.06598300000002</v>
      </c>
      <c r="E657" s="64">
        <v>372</v>
      </c>
      <c r="F657" s="1">
        <v>365.29</v>
      </c>
      <c r="G657" s="105">
        <v>44.37</v>
      </c>
      <c r="H657" s="110">
        <v>3.5</v>
      </c>
      <c r="I657" s="110">
        <v>-3.75</v>
      </c>
      <c r="J657" s="1">
        <f t="shared" si="483"/>
        <v>47.87</v>
      </c>
      <c r="K657" s="1">
        <f t="shared" si="481"/>
        <v>3.6750000000000003</v>
      </c>
      <c r="L657" s="1">
        <f t="shared" si="484"/>
        <v>48.044999999999995</v>
      </c>
      <c r="M657" s="1">
        <f t="shared" si="475"/>
        <v>315.67017082785804</v>
      </c>
      <c r="N657" s="1"/>
      <c r="O657" s="1"/>
      <c r="P657" s="1"/>
      <c r="Q657" s="1"/>
      <c r="R657" s="1"/>
      <c r="S657" s="1"/>
      <c r="T657" s="1">
        <f t="shared" si="476"/>
        <v>314.52036793692508</v>
      </c>
      <c r="U657" s="1">
        <v>329.34419700000001</v>
      </c>
      <c r="V657" s="1">
        <v>645.91491499999995</v>
      </c>
      <c r="W657" s="1">
        <f t="shared" si="485"/>
        <v>324.46220434881729</v>
      </c>
      <c r="X657" s="1">
        <v>280.06235736799999</v>
      </c>
      <c r="Y657" s="1">
        <f t="shared" si="486"/>
        <v>269.11730999999997</v>
      </c>
      <c r="Z657" s="1">
        <f t="shared" si="479"/>
        <v>291.52431011826542</v>
      </c>
      <c r="AA657" s="214">
        <v>50.32</v>
      </c>
      <c r="AB657" s="1">
        <f t="shared" si="467"/>
        <v>382.43199999999996</v>
      </c>
      <c r="AC657" s="1">
        <f t="shared" si="468"/>
        <v>441.40799999999996</v>
      </c>
      <c r="AD657" s="125">
        <f t="shared" si="482"/>
        <v>352.26281208935615</v>
      </c>
      <c r="AF657" s="326"/>
    </row>
    <row r="658" spans="1:32">
      <c r="A658" s="127" t="s">
        <v>249</v>
      </c>
      <c r="B658" s="127" t="s">
        <v>128</v>
      </c>
      <c r="C658" s="4">
        <v>43867</v>
      </c>
      <c r="D658" s="1">
        <v>271.06598300000002</v>
      </c>
      <c r="E658" s="64">
        <v>373</v>
      </c>
      <c r="F658" s="1">
        <v>364.29</v>
      </c>
      <c r="G658" s="105">
        <v>45.05</v>
      </c>
      <c r="H658" s="110">
        <v>3.5</v>
      </c>
      <c r="I658" s="110">
        <v>-3.75</v>
      </c>
      <c r="J658" s="1">
        <f t="shared" si="483"/>
        <v>48.55</v>
      </c>
      <c r="K658" s="1">
        <f t="shared" si="481"/>
        <v>3.6750000000000003</v>
      </c>
      <c r="L658" s="1">
        <f t="shared" si="484"/>
        <v>48.724999999999994</v>
      </c>
      <c r="M658" s="1">
        <f t="shared" si="475"/>
        <v>320.1379763469119</v>
      </c>
      <c r="N658" s="1"/>
      <c r="O658" s="1"/>
      <c r="P658" s="1"/>
      <c r="Q658" s="1"/>
      <c r="R658" s="1"/>
      <c r="S658" s="1"/>
      <c r="T658" s="1">
        <f t="shared" si="476"/>
        <v>318.98817345597894</v>
      </c>
      <c r="U658" s="1">
        <v>329.34419700000001</v>
      </c>
      <c r="V658" s="1">
        <v>645.91491499999995</v>
      </c>
      <c r="W658" s="1">
        <f t="shared" si="485"/>
        <v>328.79597570229953</v>
      </c>
      <c r="X658" s="1">
        <v>280.06235736799999</v>
      </c>
      <c r="Y658" s="1">
        <f t="shared" si="486"/>
        <v>269.11730999999997</v>
      </c>
      <c r="Z658" s="1">
        <f t="shared" si="479"/>
        <v>295.99211563731927</v>
      </c>
      <c r="AA658" s="214">
        <v>50.95</v>
      </c>
      <c r="AB658" s="1">
        <f t="shared" si="467"/>
        <v>387.22</v>
      </c>
      <c r="AC658" s="1">
        <f t="shared" si="468"/>
        <v>448.70399999999995</v>
      </c>
      <c r="AD658" s="125">
        <f t="shared" si="482"/>
        <v>357.26675427069642</v>
      </c>
      <c r="AF658" s="326"/>
    </row>
    <row r="659" spans="1:32">
      <c r="A659" s="127" t="s">
        <v>250</v>
      </c>
      <c r="B659" s="127" t="s">
        <v>128</v>
      </c>
      <c r="C659" s="4">
        <v>43866</v>
      </c>
      <c r="D659" s="1">
        <v>271.06598300000002</v>
      </c>
      <c r="E659" s="64">
        <v>374</v>
      </c>
      <c r="F659" s="1">
        <v>365.29</v>
      </c>
      <c r="G659" s="105">
        <v>45.3</v>
      </c>
      <c r="H659" s="110">
        <v>3.5</v>
      </c>
      <c r="I659" s="110">
        <v>-3.75</v>
      </c>
      <c r="J659" s="1">
        <f t="shared" si="483"/>
        <v>48.8</v>
      </c>
      <c r="K659" s="1">
        <f t="shared" si="481"/>
        <v>3.6750000000000003</v>
      </c>
      <c r="L659" s="1">
        <f t="shared" si="484"/>
        <v>48.974999999999994</v>
      </c>
      <c r="M659" s="1">
        <f t="shared" si="475"/>
        <v>321.7805519053876</v>
      </c>
      <c r="N659" s="1"/>
      <c r="O659" s="1"/>
      <c r="P659" s="1"/>
      <c r="Q659" s="1"/>
      <c r="R659" s="1"/>
      <c r="S659" s="1"/>
      <c r="T659" s="1">
        <f t="shared" si="476"/>
        <v>320.63074901445464</v>
      </c>
      <c r="U659" s="1">
        <v>329.34419700000001</v>
      </c>
      <c r="V659" s="1">
        <v>645.91491499999995</v>
      </c>
      <c r="W659" s="1">
        <f t="shared" si="485"/>
        <v>330.38927399402098</v>
      </c>
      <c r="X659" s="1">
        <v>280.06235736799999</v>
      </c>
      <c r="Y659" s="1">
        <f t="shared" si="486"/>
        <v>269.11730999999997</v>
      </c>
      <c r="Z659" s="1">
        <f t="shared" si="479"/>
        <v>297.63469119579497</v>
      </c>
      <c r="AA659" s="214">
        <v>50.75</v>
      </c>
      <c r="AB659" s="1">
        <f t="shared" si="467"/>
        <v>385.7</v>
      </c>
      <c r="AC659" s="1">
        <f t="shared" si="468"/>
        <v>452.65600000000001</v>
      </c>
      <c r="AD659" s="125">
        <f t="shared" si="482"/>
        <v>359.10643889618922</v>
      </c>
      <c r="AF659" s="326"/>
    </row>
    <row r="660" spans="1:32">
      <c r="A660" s="127" t="s">
        <v>251</v>
      </c>
      <c r="B660" s="127" t="s">
        <v>128</v>
      </c>
      <c r="C660" s="4">
        <v>43865</v>
      </c>
      <c r="D660" s="1">
        <v>264.36135400000001</v>
      </c>
      <c r="E660" s="64">
        <v>375</v>
      </c>
      <c r="F660" s="1">
        <v>366.29</v>
      </c>
      <c r="G660" s="105">
        <v>45.66</v>
      </c>
      <c r="H660" s="110">
        <v>3.5</v>
      </c>
      <c r="I660" s="110">
        <v>-3.75</v>
      </c>
      <c r="J660" s="1">
        <f t="shared" si="483"/>
        <v>49.16</v>
      </c>
      <c r="K660" s="1">
        <f t="shared" si="481"/>
        <v>3.6750000000000003</v>
      </c>
      <c r="L660" s="1">
        <f t="shared" si="484"/>
        <v>49.334999999999994</v>
      </c>
      <c r="M660" s="1">
        <f t="shared" si="475"/>
        <v>324.14586070959257</v>
      </c>
      <c r="N660" s="1"/>
      <c r="O660" s="1"/>
      <c r="P660" s="1"/>
      <c r="Q660" s="1"/>
      <c r="R660" s="1"/>
      <c r="S660" s="1"/>
      <c r="T660" s="1">
        <f t="shared" si="476"/>
        <v>322.99605781865961</v>
      </c>
      <c r="U660" s="1">
        <v>327.99366600000002</v>
      </c>
      <c r="V660" s="1">
        <v>645.91491499999995</v>
      </c>
      <c r="W660" s="1">
        <f t="shared" si="485"/>
        <v>332.68362353409981</v>
      </c>
      <c r="X660" s="1">
        <v>273.51863946399999</v>
      </c>
      <c r="Y660" s="1">
        <f t="shared" si="486"/>
        <v>269.11730999999997</v>
      </c>
      <c r="Z660" s="1">
        <f t="shared" si="479"/>
        <v>299.99999999999994</v>
      </c>
      <c r="AA660" s="214">
        <v>49.61</v>
      </c>
      <c r="AB660" s="1">
        <f t="shared" si="467"/>
        <v>377.036</v>
      </c>
      <c r="AC660" s="1">
        <f t="shared" si="468"/>
        <v>453.036</v>
      </c>
      <c r="AD660" s="125">
        <f t="shared" si="482"/>
        <v>361.75558475689877</v>
      </c>
      <c r="AF660" s="326"/>
    </row>
    <row r="661" spans="1:32">
      <c r="A661" s="127" t="s">
        <v>252</v>
      </c>
      <c r="B661" s="127" t="s">
        <v>128</v>
      </c>
      <c r="C661" s="4">
        <v>43864</v>
      </c>
      <c r="D661" s="1">
        <v>264.36135400000001</v>
      </c>
      <c r="E661" s="64">
        <v>370</v>
      </c>
      <c r="F661" s="1">
        <v>351.29</v>
      </c>
      <c r="G661" s="105">
        <v>43.37</v>
      </c>
      <c r="H661" s="110">
        <v>3.5</v>
      </c>
      <c r="I661" s="110">
        <v>-3.75</v>
      </c>
      <c r="J661" s="1">
        <f t="shared" si="483"/>
        <v>46.87</v>
      </c>
      <c r="K661" s="1">
        <f t="shared" si="481"/>
        <v>3.6750000000000003</v>
      </c>
      <c r="L661" s="1">
        <f t="shared" si="484"/>
        <v>47.044999999999995</v>
      </c>
      <c r="M661" s="1">
        <f t="shared" si="475"/>
        <v>309.09986859395525</v>
      </c>
      <c r="N661" s="1"/>
      <c r="O661" s="1"/>
      <c r="P661" s="1"/>
      <c r="Q661" s="1"/>
      <c r="R661" s="1"/>
      <c r="S661" s="1"/>
      <c r="T661" s="1">
        <f t="shared" si="476"/>
        <v>307.95006570302229</v>
      </c>
      <c r="U661" s="1">
        <v>327.99366600000002</v>
      </c>
      <c r="V661" s="1">
        <v>645.91491499999995</v>
      </c>
      <c r="W661" s="1">
        <f t="shared" si="485"/>
        <v>318.0890111819316</v>
      </c>
      <c r="X661" s="1">
        <v>273.51863946399999</v>
      </c>
      <c r="Y661" s="1">
        <f>1.00793*267</f>
        <v>269.11730999999997</v>
      </c>
      <c r="Z661" s="1">
        <f t="shared" si="479"/>
        <v>284.95400788436262</v>
      </c>
      <c r="AA661" s="214">
        <v>50.11</v>
      </c>
      <c r="AB661" s="1">
        <f t="shared" si="467"/>
        <v>380.83599999999996</v>
      </c>
      <c r="AC661" s="1">
        <f t="shared" si="468"/>
        <v>476.52</v>
      </c>
      <c r="AD661" s="125">
        <f t="shared" si="482"/>
        <v>344.90407358738497</v>
      </c>
      <c r="AF661" s="326"/>
    </row>
    <row r="662" spans="1:32">
      <c r="A662" s="127" t="s">
        <v>253</v>
      </c>
      <c r="B662" s="127" t="s">
        <v>129</v>
      </c>
      <c r="C662" s="4">
        <v>43861</v>
      </c>
      <c r="D662" s="1">
        <v>264.36135400000001</v>
      </c>
      <c r="E662" s="108">
        <v>373</v>
      </c>
      <c r="F662" s="1">
        <v>354.29</v>
      </c>
      <c r="G662" s="105">
        <v>43.79</v>
      </c>
      <c r="H662" s="110">
        <v>3.5</v>
      </c>
      <c r="I662" s="110">
        <v>-3.75</v>
      </c>
      <c r="J662" s="1">
        <f t="shared" ref="J662:J693" si="487">+G662+H662</f>
        <v>47.29</v>
      </c>
      <c r="K662" s="1">
        <f t="shared" si="481"/>
        <v>3.6750000000000003</v>
      </c>
      <c r="L662" s="1">
        <f t="shared" ref="L662:L693" si="488">+G662+K662</f>
        <v>47.464999999999996</v>
      </c>
      <c r="M662" s="1">
        <f t="shared" si="475"/>
        <v>311.85939553219447</v>
      </c>
      <c r="N662" s="1"/>
      <c r="O662" s="1"/>
      <c r="P662" s="1"/>
      <c r="Q662" s="1"/>
      <c r="R662" s="1"/>
      <c r="S662" s="1"/>
      <c r="T662" s="1">
        <f t="shared" si="476"/>
        <v>310.70959264126145</v>
      </c>
      <c r="U662" s="1">
        <v>327.99366600000002</v>
      </c>
      <c r="V662" s="1">
        <v>661.60689600000001</v>
      </c>
      <c r="W662" s="1">
        <f t="shared" ref="W662:W693" si="489">+T662*0.97+V662*0.03</f>
        <v>321.23651174202359</v>
      </c>
      <c r="X662" s="1">
        <v>273.51863946399999</v>
      </c>
      <c r="Y662" s="1">
        <f t="shared" ref="Y662:Y681" si="490">1.045147*267</f>
        <v>279.05424900000003</v>
      </c>
      <c r="Z662" s="1">
        <f t="shared" si="479"/>
        <v>287.71353482260184</v>
      </c>
      <c r="AA662" s="214">
        <v>51.56</v>
      </c>
      <c r="AB662" s="1">
        <f t="shared" si="467"/>
        <v>391.85599999999999</v>
      </c>
      <c r="AC662" s="1">
        <f t="shared" si="468"/>
        <v>480.85199999999998</v>
      </c>
      <c r="AD662" s="125">
        <f t="shared" si="482"/>
        <v>347.99474375821285</v>
      </c>
      <c r="AF662" s="326"/>
    </row>
    <row r="663" spans="1:32">
      <c r="A663" s="127" t="s">
        <v>254</v>
      </c>
      <c r="B663" s="127" t="s">
        <v>129</v>
      </c>
      <c r="C663" s="4">
        <v>43860</v>
      </c>
      <c r="D663" s="1">
        <v>264.36135400000001</v>
      </c>
      <c r="E663" s="108">
        <v>377</v>
      </c>
      <c r="F663" s="1">
        <v>343.29</v>
      </c>
      <c r="G663" s="105">
        <v>45.2</v>
      </c>
      <c r="H663" s="110">
        <v>3.5</v>
      </c>
      <c r="I663" s="110">
        <v>-3.75</v>
      </c>
      <c r="J663" s="1">
        <f t="shared" si="487"/>
        <v>48.7</v>
      </c>
      <c r="K663" s="1">
        <f t="shared" si="481"/>
        <v>3.6750000000000003</v>
      </c>
      <c r="L663" s="1">
        <f t="shared" si="488"/>
        <v>48.875</v>
      </c>
      <c r="M663" s="1">
        <f t="shared" si="475"/>
        <v>321.12352168199737</v>
      </c>
      <c r="N663" s="1"/>
      <c r="O663" s="1"/>
      <c r="P663" s="1"/>
      <c r="Q663" s="1"/>
      <c r="R663" s="1"/>
      <c r="S663" s="1"/>
      <c r="T663" s="1">
        <f t="shared" si="476"/>
        <v>319.97371879106441</v>
      </c>
      <c r="U663" s="1">
        <v>327.99366600000002</v>
      </c>
      <c r="V663" s="1">
        <v>661.60689600000001</v>
      </c>
      <c r="W663" s="1">
        <f t="shared" si="489"/>
        <v>330.22271410733248</v>
      </c>
      <c r="X663" s="1">
        <v>273.89524700800001</v>
      </c>
      <c r="Y663" s="1">
        <f t="shared" si="490"/>
        <v>279.05424900000003</v>
      </c>
      <c r="Z663" s="1">
        <f t="shared" si="479"/>
        <v>296.97766097240475</v>
      </c>
      <c r="AA663" s="214">
        <v>52.15</v>
      </c>
      <c r="AB663" s="1">
        <f t="shared" si="467"/>
        <v>396.34</v>
      </c>
      <c r="AC663" s="1">
        <f t="shared" si="468"/>
        <v>479.17999999999995</v>
      </c>
      <c r="AD663" s="125">
        <f t="shared" si="482"/>
        <v>358.37056504599218</v>
      </c>
      <c r="AF663" s="326"/>
    </row>
    <row r="664" spans="1:32">
      <c r="A664" s="127" t="s">
        <v>255</v>
      </c>
      <c r="B664" s="127" t="s">
        <v>129</v>
      </c>
      <c r="C664" s="4">
        <v>43859</v>
      </c>
      <c r="D664" s="1">
        <v>264.36135400000001</v>
      </c>
      <c r="E664" s="108">
        <v>381</v>
      </c>
      <c r="F664" s="1">
        <v>344.29</v>
      </c>
      <c r="G664" s="105">
        <v>47.35</v>
      </c>
      <c r="H664" s="110">
        <v>3.5</v>
      </c>
      <c r="I664" s="110">
        <v>-3.75</v>
      </c>
      <c r="J664" s="1">
        <f t="shared" si="487"/>
        <v>50.85</v>
      </c>
      <c r="K664" s="1">
        <f t="shared" si="481"/>
        <v>3.6750000000000003</v>
      </c>
      <c r="L664" s="1">
        <f t="shared" si="488"/>
        <v>51.024999999999999</v>
      </c>
      <c r="M664" s="1">
        <f t="shared" si="475"/>
        <v>335.24967148488827</v>
      </c>
      <c r="N664" s="1"/>
      <c r="O664" s="1"/>
      <c r="P664" s="1"/>
      <c r="Q664" s="1"/>
      <c r="R664" s="1"/>
      <c r="S664" s="1"/>
      <c r="T664" s="1">
        <f t="shared" si="476"/>
        <v>334.09986859395531</v>
      </c>
      <c r="U664" s="1">
        <v>327.99366600000002</v>
      </c>
      <c r="V664" s="1">
        <v>661.60689600000001</v>
      </c>
      <c r="W664" s="1">
        <f t="shared" si="489"/>
        <v>343.92507941613667</v>
      </c>
      <c r="X664" s="1">
        <v>273.89524700800001</v>
      </c>
      <c r="Y664" s="1">
        <f t="shared" si="490"/>
        <v>279.05424900000003</v>
      </c>
      <c r="Z664" s="1">
        <f t="shared" si="479"/>
        <v>311.10381077529564</v>
      </c>
      <c r="AA664" s="214">
        <v>53.33</v>
      </c>
      <c r="AB664" s="1">
        <f t="shared" si="467"/>
        <v>405.30799999999999</v>
      </c>
      <c r="AC664" s="1">
        <f t="shared" si="468"/>
        <v>464.05599999999998</v>
      </c>
      <c r="AD664" s="125">
        <f t="shared" si="482"/>
        <v>374.19185282523</v>
      </c>
      <c r="AF664" s="326"/>
    </row>
    <row r="665" spans="1:32">
      <c r="A665" s="127" t="s">
        <v>256</v>
      </c>
      <c r="B665" s="127" t="s">
        <v>129</v>
      </c>
      <c r="C665" s="4">
        <v>43858</v>
      </c>
      <c r="D665" s="1">
        <v>264.36135400000001</v>
      </c>
      <c r="E665" s="108">
        <v>376</v>
      </c>
      <c r="F665" s="1">
        <v>352.29</v>
      </c>
      <c r="G665" s="105">
        <v>45.68</v>
      </c>
      <c r="H665" s="110">
        <v>3.5</v>
      </c>
      <c r="I665" s="110">
        <v>-3.75</v>
      </c>
      <c r="J665" s="1">
        <f t="shared" si="487"/>
        <v>49.18</v>
      </c>
      <c r="K665" s="1">
        <f t="shared" si="481"/>
        <v>3.6750000000000003</v>
      </c>
      <c r="L665" s="1">
        <f t="shared" si="488"/>
        <v>49.354999999999997</v>
      </c>
      <c r="M665" s="1">
        <f t="shared" si="475"/>
        <v>324.27726675427067</v>
      </c>
      <c r="N665" s="1"/>
      <c r="O665" s="1"/>
      <c r="P665" s="1"/>
      <c r="Q665" s="1"/>
      <c r="R665" s="1"/>
      <c r="S665" s="1"/>
      <c r="T665" s="1">
        <f t="shared" si="476"/>
        <v>323.12746386333771</v>
      </c>
      <c r="U665" s="1">
        <v>332.83086200000002</v>
      </c>
      <c r="V665" s="1">
        <v>661.60689600000001</v>
      </c>
      <c r="W665" s="1">
        <f t="shared" si="489"/>
        <v>333.28184682743756</v>
      </c>
      <c r="X665" s="1">
        <v>273.89524700800001</v>
      </c>
      <c r="Y665" s="1">
        <f t="shared" si="490"/>
        <v>279.05424900000003</v>
      </c>
      <c r="Z665" s="1">
        <f t="shared" si="479"/>
        <v>300.13140604467804</v>
      </c>
      <c r="AA665" s="214">
        <v>53.48</v>
      </c>
      <c r="AB665" s="1">
        <f t="shared" si="467"/>
        <v>406.44799999999998</v>
      </c>
      <c r="AC665" s="1">
        <f t="shared" si="468"/>
        <v>468.76799999999997</v>
      </c>
      <c r="AD665" s="125">
        <f t="shared" si="482"/>
        <v>361.90275952693827</v>
      </c>
      <c r="AF665" s="326"/>
    </row>
    <row r="666" spans="1:32">
      <c r="A666" s="127" t="s">
        <v>257</v>
      </c>
      <c r="B666" s="127" t="s">
        <v>129</v>
      </c>
      <c r="C666" s="4">
        <v>43857</v>
      </c>
      <c r="D666" s="1">
        <v>264.36135400000001</v>
      </c>
      <c r="E666" s="108">
        <v>375</v>
      </c>
      <c r="F666" s="1">
        <v>351.29</v>
      </c>
      <c r="G666" s="105">
        <v>45.42</v>
      </c>
      <c r="H666" s="110">
        <v>3.5</v>
      </c>
      <c r="I666" s="110">
        <v>-3.75</v>
      </c>
      <c r="J666" s="1">
        <f t="shared" si="487"/>
        <v>48.92</v>
      </c>
      <c r="K666" s="1">
        <f t="shared" si="481"/>
        <v>3.6750000000000003</v>
      </c>
      <c r="L666" s="1">
        <f t="shared" si="488"/>
        <v>49.094999999999999</v>
      </c>
      <c r="M666" s="1">
        <f t="shared" si="475"/>
        <v>322.56898817345598</v>
      </c>
      <c r="N666" s="1"/>
      <c r="O666" s="1"/>
      <c r="P666" s="1"/>
      <c r="Q666" s="1"/>
      <c r="R666" s="1"/>
      <c r="S666" s="1"/>
      <c r="T666" s="1">
        <f t="shared" si="476"/>
        <v>321.41918528252302</v>
      </c>
      <c r="U666" s="1">
        <v>332.83086200000002</v>
      </c>
      <c r="V666" s="1">
        <v>661.60689600000001</v>
      </c>
      <c r="W666" s="1">
        <f t="shared" si="489"/>
        <v>331.62481660404734</v>
      </c>
      <c r="X666" s="1">
        <v>273.89524700800001</v>
      </c>
      <c r="Y666" s="1">
        <f t="shared" si="490"/>
        <v>279.05424900000003</v>
      </c>
      <c r="Z666" s="1">
        <f t="shared" si="479"/>
        <v>298.42312746386335</v>
      </c>
      <c r="AA666" s="214">
        <v>53.14</v>
      </c>
      <c r="AB666" s="1">
        <f t="shared" si="467"/>
        <v>403.86399999999998</v>
      </c>
      <c r="AC666" s="1">
        <f t="shared" si="468"/>
        <v>469.07199999999995</v>
      </c>
      <c r="AD666" s="125">
        <f t="shared" si="482"/>
        <v>359.98948751642581</v>
      </c>
      <c r="AF666" s="326"/>
    </row>
    <row r="667" spans="1:32">
      <c r="A667" s="127" t="s">
        <v>258</v>
      </c>
      <c r="B667" s="127" t="s">
        <v>129</v>
      </c>
      <c r="C667" s="4">
        <v>43854</v>
      </c>
      <c r="D667" s="1">
        <v>264.36135400000001</v>
      </c>
      <c r="E667" s="108">
        <v>380</v>
      </c>
      <c r="F667" s="1">
        <v>361.29</v>
      </c>
      <c r="G667" s="105">
        <v>47.06</v>
      </c>
      <c r="H667" s="110">
        <v>3.5</v>
      </c>
      <c r="I667" s="110">
        <v>-3.75</v>
      </c>
      <c r="J667" s="1">
        <f t="shared" si="487"/>
        <v>50.56</v>
      </c>
      <c r="K667" s="1">
        <f t="shared" si="481"/>
        <v>3.6750000000000003</v>
      </c>
      <c r="L667" s="1">
        <f t="shared" si="488"/>
        <v>50.734999999999999</v>
      </c>
      <c r="M667" s="1">
        <f t="shared" si="475"/>
        <v>333.34428383705648</v>
      </c>
      <c r="N667" s="1"/>
      <c r="O667" s="1"/>
      <c r="P667" s="1"/>
      <c r="Q667" s="1"/>
      <c r="R667" s="1"/>
      <c r="S667" s="1"/>
      <c r="T667" s="1">
        <f t="shared" si="476"/>
        <v>332.19448094612352</v>
      </c>
      <c r="U667" s="1">
        <v>332.83086200000002</v>
      </c>
      <c r="V667" s="1">
        <v>661.60689600000001</v>
      </c>
      <c r="W667" s="1">
        <f t="shared" si="489"/>
        <v>342.07685339773985</v>
      </c>
      <c r="X667" s="1">
        <v>273.89524700800001</v>
      </c>
      <c r="Y667" s="1">
        <f t="shared" si="490"/>
        <v>279.05424900000003</v>
      </c>
      <c r="Z667" s="1">
        <f t="shared" si="479"/>
        <v>309.19842312746385</v>
      </c>
      <c r="AA667" s="215">
        <v>54.19</v>
      </c>
      <c r="AB667" s="1">
        <f t="shared" si="467"/>
        <v>411.84399999999994</v>
      </c>
      <c r="AC667" s="1">
        <f t="shared" si="468"/>
        <v>468.76799999999997</v>
      </c>
      <c r="AD667" s="125">
        <f t="shared" si="482"/>
        <v>372.05781865965838</v>
      </c>
      <c r="AF667" s="326"/>
    </row>
    <row r="668" spans="1:32">
      <c r="A668" s="127" t="s">
        <v>259</v>
      </c>
      <c r="B668" s="127" t="s">
        <v>129</v>
      </c>
      <c r="C668" s="4">
        <v>43853</v>
      </c>
      <c r="D668" s="1">
        <v>264.36135400000001</v>
      </c>
      <c r="E668" s="108">
        <v>385</v>
      </c>
      <c r="F668" s="1">
        <v>366.29</v>
      </c>
      <c r="G668" s="105">
        <v>46.25</v>
      </c>
      <c r="H668" s="110">
        <v>3.5</v>
      </c>
      <c r="I668" s="110">
        <v>-3.75</v>
      </c>
      <c r="J668" s="1">
        <f t="shared" si="487"/>
        <v>49.75</v>
      </c>
      <c r="K668" s="1">
        <f t="shared" si="481"/>
        <v>3.6750000000000003</v>
      </c>
      <c r="L668" s="1">
        <f t="shared" si="488"/>
        <v>49.924999999999997</v>
      </c>
      <c r="M668" s="1">
        <f t="shared" si="475"/>
        <v>328.02233902759525</v>
      </c>
      <c r="N668" s="1"/>
      <c r="O668" s="1"/>
      <c r="P668" s="1"/>
      <c r="Q668" s="1"/>
      <c r="R668" s="1"/>
      <c r="S668" s="1"/>
      <c r="T668" s="1">
        <f t="shared" si="476"/>
        <v>326.87253613666229</v>
      </c>
      <c r="U668" s="1">
        <v>332.83086200000002</v>
      </c>
      <c r="V668" s="1">
        <v>661.60689600000001</v>
      </c>
      <c r="W668" s="1">
        <f t="shared" si="489"/>
        <v>336.91456693256242</v>
      </c>
      <c r="X668" s="1">
        <v>273.89524700800001</v>
      </c>
      <c r="Y668" s="1">
        <f t="shared" si="490"/>
        <v>279.05424900000003</v>
      </c>
      <c r="Z668" s="1">
        <f t="shared" si="479"/>
        <v>303.87647831800263</v>
      </c>
      <c r="AA668" s="215">
        <v>55.59</v>
      </c>
      <c r="AB668" s="1">
        <f t="shared" si="467"/>
        <v>422.48399999999998</v>
      </c>
      <c r="AC668" s="1">
        <f t="shared" si="468"/>
        <v>464.43599999999998</v>
      </c>
      <c r="AD668" s="125">
        <f t="shared" si="482"/>
        <v>366.09724047306179</v>
      </c>
      <c r="AF668" s="326"/>
    </row>
    <row r="669" spans="1:32">
      <c r="A669" s="127" t="s">
        <v>260</v>
      </c>
      <c r="B669" s="127" t="s">
        <v>129</v>
      </c>
      <c r="C669" s="4">
        <v>43852</v>
      </c>
      <c r="D669" s="1">
        <v>264.36135400000001</v>
      </c>
      <c r="E669" s="108">
        <v>375</v>
      </c>
      <c r="F669" s="1">
        <v>364.29</v>
      </c>
      <c r="G669" s="105">
        <v>44.26</v>
      </c>
      <c r="H669" s="110">
        <v>3.5</v>
      </c>
      <c r="I669" s="110">
        <v>-3.75</v>
      </c>
      <c r="J669" s="1">
        <f t="shared" si="487"/>
        <v>47.76</v>
      </c>
      <c r="K669" s="1">
        <f t="shared" si="481"/>
        <v>3.6750000000000003</v>
      </c>
      <c r="L669" s="1">
        <f t="shared" si="488"/>
        <v>47.934999999999995</v>
      </c>
      <c r="M669" s="1">
        <f t="shared" si="475"/>
        <v>314.94743758212871</v>
      </c>
      <c r="N669" s="1"/>
      <c r="O669" s="1"/>
      <c r="P669" s="1"/>
      <c r="Q669" s="1"/>
      <c r="R669" s="1"/>
      <c r="S669" s="1"/>
      <c r="T669" s="1">
        <f t="shared" si="476"/>
        <v>313.79763469119575</v>
      </c>
      <c r="U669" s="1">
        <v>332.83086200000002</v>
      </c>
      <c r="V669" s="1">
        <v>661.60689600000001</v>
      </c>
      <c r="W669" s="1">
        <f t="shared" si="489"/>
        <v>324.23191253045991</v>
      </c>
      <c r="X669" s="1">
        <v>273.89524700800001</v>
      </c>
      <c r="Y669" s="1">
        <f t="shared" si="490"/>
        <v>279.05424900000003</v>
      </c>
      <c r="Z669" s="1">
        <f t="shared" si="479"/>
        <v>290.80157687253609</v>
      </c>
      <c r="AA669" s="215">
        <v>56.74</v>
      </c>
      <c r="AB669" s="1">
        <f t="shared" si="467"/>
        <v>431.22399999999999</v>
      </c>
      <c r="AC669" s="1">
        <f t="shared" si="468"/>
        <v>459.952</v>
      </c>
      <c r="AD669" s="125">
        <f t="shared" si="482"/>
        <v>351.45335085413927</v>
      </c>
      <c r="AF669" s="326"/>
    </row>
    <row r="670" spans="1:32">
      <c r="A670" s="127" t="s">
        <v>261</v>
      </c>
      <c r="B670" s="127" t="s">
        <v>129</v>
      </c>
      <c r="C670" s="4">
        <v>43851</v>
      </c>
      <c r="D670" s="1">
        <v>264.36135400000001</v>
      </c>
      <c r="E670" s="108">
        <v>371</v>
      </c>
      <c r="F670" s="1">
        <v>362.29</v>
      </c>
      <c r="G670" s="105">
        <v>42.57</v>
      </c>
      <c r="H670" s="110">
        <v>3.5</v>
      </c>
      <c r="I670" s="110">
        <v>-3.75</v>
      </c>
      <c r="J670" s="1">
        <f t="shared" si="487"/>
        <v>46.07</v>
      </c>
      <c r="K670" s="1">
        <f t="shared" si="481"/>
        <v>3.6750000000000003</v>
      </c>
      <c r="L670" s="1">
        <f t="shared" si="488"/>
        <v>46.244999999999997</v>
      </c>
      <c r="M670" s="1">
        <f t="shared" si="475"/>
        <v>303.84362680683307</v>
      </c>
      <c r="N670" s="1"/>
      <c r="O670" s="1"/>
      <c r="P670" s="1"/>
      <c r="Q670" s="1"/>
      <c r="R670" s="1"/>
      <c r="S670" s="1"/>
      <c r="T670" s="1">
        <f t="shared" si="476"/>
        <v>302.69382391590011</v>
      </c>
      <c r="U670" s="1">
        <v>324.60409800000002</v>
      </c>
      <c r="V670" s="1">
        <v>661.60689600000001</v>
      </c>
      <c r="W670" s="1">
        <f t="shared" si="489"/>
        <v>313.46121607842309</v>
      </c>
      <c r="X670" s="1">
        <v>273.89524700800001</v>
      </c>
      <c r="Y670" s="1">
        <f t="shared" si="490"/>
        <v>279.05424900000003</v>
      </c>
      <c r="Z670" s="1">
        <f t="shared" si="479"/>
        <v>279.69776609724045</v>
      </c>
      <c r="AA670" s="215">
        <v>58.34</v>
      </c>
      <c r="AB670" s="1">
        <f t="shared" si="467"/>
        <v>443.38400000000001</v>
      </c>
      <c r="AC670" s="1">
        <f t="shared" si="468"/>
        <v>459.34399999999994</v>
      </c>
      <c r="AD670" s="125">
        <f t="shared" si="482"/>
        <v>339.01708278580816</v>
      </c>
      <c r="AF670" s="326"/>
    </row>
    <row r="671" spans="1:32">
      <c r="A671" s="127" t="s">
        <v>262</v>
      </c>
      <c r="B671" s="127" t="s">
        <v>129</v>
      </c>
      <c r="C671" s="4">
        <v>43847</v>
      </c>
      <c r="D671" s="1">
        <v>264.36135400000001</v>
      </c>
      <c r="E671" s="108">
        <v>373</v>
      </c>
      <c r="F671" s="1">
        <v>364.29</v>
      </c>
      <c r="G671" s="105">
        <v>43.11</v>
      </c>
      <c r="H671" s="110">
        <v>3.5</v>
      </c>
      <c r="I671" s="110">
        <v>-3.75</v>
      </c>
      <c r="J671" s="1">
        <f t="shared" si="487"/>
        <v>46.61</v>
      </c>
      <c r="K671" s="1">
        <f t="shared" si="481"/>
        <v>3.6750000000000003</v>
      </c>
      <c r="L671" s="1">
        <f t="shared" si="488"/>
        <v>46.784999999999997</v>
      </c>
      <c r="M671" s="1">
        <f t="shared" si="475"/>
        <v>307.39159001314056</v>
      </c>
      <c r="N671" s="1"/>
      <c r="O671" s="1"/>
      <c r="P671" s="1"/>
      <c r="Q671" s="1"/>
      <c r="R671" s="1"/>
      <c r="S671" s="1"/>
      <c r="T671" s="1">
        <f t="shared" si="476"/>
        <v>306.2417871222076</v>
      </c>
      <c r="U671" s="1">
        <v>324.60409800000002</v>
      </c>
      <c r="V671" s="1">
        <v>661.60689600000001</v>
      </c>
      <c r="W671" s="1">
        <f t="shared" si="489"/>
        <v>316.90274038854136</v>
      </c>
      <c r="X671" s="1">
        <v>273.89524700800001</v>
      </c>
      <c r="Y671" s="1">
        <f t="shared" si="490"/>
        <v>279.05424900000003</v>
      </c>
      <c r="Z671" s="1">
        <f t="shared" si="479"/>
        <v>283.24572930354793</v>
      </c>
      <c r="AA671" s="215">
        <v>58.54</v>
      </c>
      <c r="AB671" s="1">
        <f t="shared" si="467"/>
        <v>444.904</v>
      </c>
      <c r="AC671" s="1">
        <f t="shared" si="468"/>
        <v>465.27199999999999</v>
      </c>
      <c r="AD671" s="125">
        <f t="shared" si="482"/>
        <v>342.99080157687251</v>
      </c>
      <c r="AF671" s="326"/>
    </row>
    <row r="672" spans="1:32">
      <c r="A672" s="127" t="s">
        <v>263</v>
      </c>
      <c r="B672" s="127" t="s">
        <v>129</v>
      </c>
      <c r="C672" s="4">
        <v>43846</v>
      </c>
      <c r="D672" s="1">
        <v>264.36135400000001</v>
      </c>
      <c r="E672" s="108">
        <v>371</v>
      </c>
      <c r="F672" s="1">
        <v>358.29</v>
      </c>
      <c r="G672" s="105">
        <v>42.53</v>
      </c>
      <c r="H672" s="110">
        <v>3.5</v>
      </c>
      <c r="I672" s="110">
        <v>-3.75</v>
      </c>
      <c r="J672" s="1">
        <f t="shared" si="487"/>
        <v>46.03</v>
      </c>
      <c r="K672" s="1">
        <f t="shared" si="481"/>
        <v>3.6750000000000003</v>
      </c>
      <c r="L672" s="1">
        <f t="shared" si="488"/>
        <v>46.204999999999998</v>
      </c>
      <c r="M672" s="1">
        <f t="shared" si="475"/>
        <v>303.58081471747698</v>
      </c>
      <c r="N672" s="1"/>
      <c r="O672" s="1"/>
      <c r="P672" s="1"/>
      <c r="Q672" s="1"/>
      <c r="R672" s="1"/>
      <c r="S672" s="1"/>
      <c r="T672" s="1">
        <f t="shared" si="476"/>
        <v>302.43101182654402</v>
      </c>
      <c r="U672" s="1">
        <v>324.60409800000002</v>
      </c>
      <c r="V672" s="1">
        <v>661.60689600000001</v>
      </c>
      <c r="W672" s="1">
        <f t="shared" si="489"/>
        <v>313.20628835174773</v>
      </c>
      <c r="X672" s="1">
        <v>273.89524700800001</v>
      </c>
      <c r="Y672" s="1">
        <f t="shared" si="490"/>
        <v>279.05424900000003</v>
      </c>
      <c r="Z672" s="1">
        <f t="shared" si="479"/>
        <v>279.43495400788436</v>
      </c>
      <c r="AA672" s="215">
        <v>58.52</v>
      </c>
      <c r="AB672" s="1">
        <f t="shared" si="467"/>
        <v>444.75200000000001</v>
      </c>
      <c r="AC672" s="1">
        <f t="shared" si="468"/>
        <v>463.06799999999998</v>
      </c>
      <c r="AD672" s="125">
        <f t="shared" si="482"/>
        <v>338.72273324572933</v>
      </c>
      <c r="AF672" s="326"/>
    </row>
    <row r="673" spans="1:32">
      <c r="A673" s="127" t="s">
        <v>264</v>
      </c>
      <c r="B673" s="127" t="s">
        <v>129</v>
      </c>
      <c r="C673" s="4">
        <v>43845</v>
      </c>
      <c r="D673" s="1">
        <v>264.36135400000001</v>
      </c>
      <c r="E673" s="108">
        <v>355</v>
      </c>
      <c r="F673" s="1">
        <v>356.29</v>
      </c>
      <c r="G673" s="105">
        <v>39.549999999999997</v>
      </c>
      <c r="H673" s="110">
        <v>3.5</v>
      </c>
      <c r="I673" s="110">
        <v>-3.75</v>
      </c>
      <c r="J673" s="1">
        <f t="shared" si="487"/>
        <v>43.05</v>
      </c>
      <c r="K673" s="1">
        <f t="shared" si="481"/>
        <v>3.6750000000000003</v>
      </c>
      <c r="L673" s="1">
        <f t="shared" si="488"/>
        <v>43.224999999999994</v>
      </c>
      <c r="M673" s="1">
        <f t="shared" si="475"/>
        <v>284.00131406044676</v>
      </c>
      <c r="N673" s="1"/>
      <c r="O673" s="1"/>
      <c r="P673" s="1"/>
      <c r="Q673" s="1"/>
      <c r="R673" s="1"/>
      <c r="S673" s="1"/>
      <c r="T673" s="1">
        <f t="shared" si="476"/>
        <v>282.85151116951374</v>
      </c>
      <c r="U673" s="1">
        <v>324.60409800000002</v>
      </c>
      <c r="V673" s="1">
        <v>661.60689600000001</v>
      </c>
      <c r="W673" s="1">
        <f t="shared" si="489"/>
        <v>294.21417271442834</v>
      </c>
      <c r="X673" s="1">
        <v>273.89524700800001</v>
      </c>
      <c r="Y673" s="1">
        <f t="shared" si="490"/>
        <v>279.05424900000003</v>
      </c>
      <c r="Z673" s="1">
        <f t="shared" si="479"/>
        <v>259.85545335085413</v>
      </c>
      <c r="AA673" s="215">
        <v>57.81</v>
      </c>
      <c r="AB673" s="1">
        <f t="shared" si="467"/>
        <v>439.35599999999999</v>
      </c>
      <c r="AC673" s="1">
        <f t="shared" si="468"/>
        <v>463.14399999999995</v>
      </c>
      <c r="AD673" s="125">
        <f t="shared" si="482"/>
        <v>316.79369250985542</v>
      </c>
      <c r="AF673" s="326"/>
    </row>
    <row r="674" spans="1:32">
      <c r="A674" s="127" t="s">
        <v>265</v>
      </c>
      <c r="B674" s="127" t="s">
        <v>129</v>
      </c>
      <c r="C674" s="4">
        <v>43844</v>
      </c>
      <c r="D674" s="1">
        <v>264.36135400000001</v>
      </c>
      <c r="E674" s="108">
        <v>360</v>
      </c>
      <c r="F674" s="1">
        <v>358.29</v>
      </c>
      <c r="G674" s="105">
        <v>40.35</v>
      </c>
      <c r="H674" s="110">
        <v>3.5</v>
      </c>
      <c r="I674" s="110">
        <v>-3.75</v>
      </c>
      <c r="J674" s="1">
        <f t="shared" si="487"/>
        <v>43.85</v>
      </c>
      <c r="K674" s="1">
        <f t="shared" si="481"/>
        <v>3.6750000000000003</v>
      </c>
      <c r="L674" s="1">
        <f t="shared" si="488"/>
        <v>44.024999999999999</v>
      </c>
      <c r="M674" s="1">
        <f t="shared" si="475"/>
        <v>289.25755584756899</v>
      </c>
      <c r="N674" s="1"/>
      <c r="O674" s="1"/>
      <c r="P674" s="1"/>
      <c r="Q674" s="1"/>
      <c r="R674" s="1"/>
      <c r="S674" s="1"/>
      <c r="T674" s="1">
        <f t="shared" si="476"/>
        <v>288.10775295663598</v>
      </c>
      <c r="U674" s="1">
        <v>343.73220700000002</v>
      </c>
      <c r="V674" s="1">
        <v>661.60689600000001</v>
      </c>
      <c r="W674" s="1">
        <f t="shared" si="489"/>
        <v>299.31272724793689</v>
      </c>
      <c r="X674" s="1">
        <v>273.89524700800001</v>
      </c>
      <c r="Y674" s="1">
        <f t="shared" si="490"/>
        <v>279.05424900000003</v>
      </c>
      <c r="Z674" s="1">
        <f t="shared" si="479"/>
        <v>265.11169513797637</v>
      </c>
      <c r="AA674" s="215">
        <v>58.23</v>
      </c>
      <c r="AB674" s="1">
        <f t="shared" si="467"/>
        <v>442.54799999999994</v>
      </c>
      <c r="AC674" s="1">
        <f t="shared" si="468"/>
        <v>457.596</v>
      </c>
      <c r="AD674" s="125">
        <f t="shared" si="482"/>
        <v>322.68068331143235</v>
      </c>
      <c r="AF674" s="326"/>
    </row>
    <row r="675" spans="1:32">
      <c r="A675" s="127" t="s">
        <v>266</v>
      </c>
      <c r="B675" s="127" t="s">
        <v>129</v>
      </c>
      <c r="C675" s="4">
        <v>43843</v>
      </c>
      <c r="D675" s="1">
        <v>264.36135400000001</v>
      </c>
      <c r="E675" s="108">
        <v>364</v>
      </c>
      <c r="F675" s="1">
        <v>361.29</v>
      </c>
      <c r="G675" s="105">
        <v>41.34</v>
      </c>
      <c r="H675" s="110">
        <v>3.5</v>
      </c>
      <c r="I675" s="110">
        <v>-3.75</v>
      </c>
      <c r="J675" s="1">
        <f t="shared" si="487"/>
        <v>44.84</v>
      </c>
      <c r="K675" s="1">
        <f t="shared" si="481"/>
        <v>3.6750000000000003</v>
      </c>
      <c r="L675" s="1">
        <f t="shared" si="488"/>
        <v>45.015000000000001</v>
      </c>
      <c r="M675" s="1">
        <f t="shared" si="475"/>
        <v>295.76215505913274</v>
      </c>
      <c r="N675" s="1"/>
      <c r="O675" s="1"/>
      <c r="P675" s="1"/>
      <c r="Q675" s="1"/>
      <c r="R675" s="1"/>
      <c r="S675" s="1"/>
      <c r="T675" s="1">
        <f t="shared" si="476"/>
        <v>294.61235216819972</v>
      </c>
      <c r="U675" s="1">
        <v>343.73220700000002</v>
      </c>
      <c r="V675" s="1">
        <v>661.60689600000001</v>
      </c>
      <c r="W675" s="1">
        <f t="shared" si="489"/>
        <v>305.62218848315376</v>
      </c>
      <c r="X675" s="1">
        <v>273.89524700800001</v>
      </c>
      <c r="Y675" s="1">
        <f t="shared" si="490"/>
        <v>279.05424900000003</v>
      </c>
      <c r="Z675" s="1">
        <f t="shared" si="479"/>
        <v>271.61629434954011</v>
      </c>
      <c r="AA675" s="215">
        <v>58.08</v>
      </c>
      <c r="AB675" s="1">
        <f t="shared" si="467"/>
        <v>441.40799999999996</v>
      </c>
      <c r="AC675" s="1">
        <f t="shared" si="468"/>
        <v>456.53199999999998</v>
      </c>
      <c r="AD675" s="125">
        <f t="shared" si="482"/>
        <v>329.96583442838374</v>
      </c>
      <c r="AF675" s="326"/>
    </row>
    <row r="676" spans="1:32">
      <c r="A676" s="127" t="s">
        <v>267</v>
      </c>
      <c r="B676" s="127" t="s">
        <v>129</v>
      </c>
      <c r="C676" s="4">
        <v>43840</v>
      </c>
      <c r="D676" s="1">
        <v>264.36135400000001</v>
      </c>
      <c r="E676" s="108">
        <v>372</v>
      </c>
      <c r="F676" s="1">
        <v>364.29</v>
      </c>
      <c r="G676" s="105">
        <v>42.65</v>
      </c>
      <c r="H676" s="110">
        <v>3.5</v>
      </c>
      <c r="I676" s="110">
        <v>-3.75</v>
      </c>
      <c r="J676" s="1">
        <f t="shared" si="487"/>
        <v>46.15</v>
      </c>
      <c r="K676" s="1">
        <f t="shared" si="481"/>
        <v>3.6750000000000003</v>
      </c>
      <c r="L676" s="1">
        <f t="shared" si="488"/>
        <v>46.324999999999996</v>
      </c>
      <c r="M676" s="1">
        <f t="shared" si="475"/>
        <v>304.36925098554531</v>
      </c>
      <c r="N676" s="1"/>
      <c r="O676" s="1"/>
      <c r="P676" s="1"/>
      <c r="Q676" s="1"/>
      <c r="R676" s="1"/>
      <c r="S676" s="1"/>
      <c r="T676" s="1">
        <f t="shared" si="476"/>
        <v>303.21944809461235</v>
      </c>
      <c r="U676" s="1">
        <v>343.73220700000002</v>
      </c>
      <c r="V676" s="1">
        <v>661.60689600000001</v>
      </c>
      <c r="W676" s="1">
        <f t="shared" si="489"/>
        <v>313.97107153177399</v>
      </c>
      <c r="X676" s="1">
        <v>273.89524700800001</v>
      </c>
      <c r="Y676" s="1">
        <f t="shared" si="490"/>
        <v>279.05424900000003</v>
      </c>
      <c r="Z676" s="1">
        <f t="shared" si="479"/>
        <v>280.22339027595268</v>
      </c>
      <c r="AA676" s="215">
        <v>59.04</v>
      </c>
      <c r="AB676" s="1">
        <f t="shared" si="467"/>
        <v>448.70399999999995</v>
      </c>
      <c r="AC676" s="1">
        <f t="shared" si="468"/>
        <v>449.76799999999997</v>
      </c>
      <c r="AD676" s="125">
        <f t="shared" si="482"/>
        <v>339.60578186596587</v>
      </c>
      <c r="AF676" s="326"/>
    </row>
    <row r="677" spans="1:32">
      <c r="A677" s="127" t="s">
        <v>268</v>
      </c>
      <c r="B677" s="127" t="s">
        <v>129</v>
      </c>
      <c r="C677" s="4">
        <v>43839</v>
      </c>
      <c r="D677" s="1">
        <v>264.36135400000001</v>
      </c>
      <c r="E677" s="108">
        <v>371</v>
      </c>
      <c r="F677" s="1">
        <v>381.29</v>
      </c>
      <c r="G677" s="105">
        <v>42.2</v>
      </c>
      <c r="H677" s="110">
        <v>3.5</v>
      </c>
      <c r="I677" s="110">
        <v>-3.75</v>
      </c>
      <c r="J677" s="1">
        <f t="shared" si="487"/>
        <v>45.7</v>
      </c>
      <c r="K677" s="1">
        <f t="shared" si="481"/>
        <v>3.6750000000000003</v>
      </c>
      <c r="L677" s="1">
        <f t="shared" si="488"/>
        <v>45.875</v>
      </c>
      <c r="M677" s="1">
        <f t="shared" si="475"/>
        <v>301.41261498028911</v>
      </c>
      <c r="N677" s="1"/>
      <c r="O677" s="1"/>
      <c r="P677" s="1"/>
      <c r="Q677" s="1"/>
      <c r="R677" s="1"/>
      <c r="S677" s="1"/>
      <c r="T677" s="1">
        <f t="shared" si="476"/>
        <v>300.26281208935609</v>
      </c>
      <c r="U677" s="1">
        <v>343.73220700000002</v>
      </c>
      <c r="V677" s="1">
        <v>661.60689600000001</v>
      </c>
      <c r="W677" s="1">
        <f t="shared" si="489"/>
        <v>311.10313460667544</v>
      </c>
      <c r="X677" s="1">
        <v>273.89524700800001</v>
      </c>
      <c r="Y677" s="1">
        <f t="shared" si="490"/>
        <v>279.05424900000003</v>
      </c>
      <c r="Z677" s="1">
        <f t="shared" si="479"/>
        <v>277.26675427069648</v>
      </c>
      <c r="AA677" s="215">
        <v>59.56</v>
      </c>
      <c r="AB677" s="1">
        <f t="shared" si="467"/>
        <v>452.65600000000001</v>
      </c>
      <c r="AC677" s="1">
        <f t="shared" si="468"/>
        <v>446.57599999999996</v>
      </c>
      <c r="AD677" s="125">
        <f t="shared" si="482"/>
        <v>336.29434954007883</v>
      </c>
      <c r="AF677" s="326"/>
    </row>
    <row r="678" spans="1:32">
      <c r="A678" s="127" t="s">
        <v>269</v>
      </c>
      <c r="B678" s="127" t="s">
        <v>129</v>
      </c>
      <c r="C678" s="4">
        <v>43838</v>
      </c>
      <c r="D678" s="1">
        <v>264.36135400000001</v>
      </c>
      <c r="E678" s="108">
        <v>370</v>
      </c>
      <c r="F678" s="1">
        <v>378.29</v>
      </c>
      <c r="G678" s="105">
        <v>41.6</v>
      </c>
      <c r="H678" s="110">
        <v>3.5</v>
      </c>
      <c r="I678" s="110">
        <v>-3.75</v>
      </c>
      <c r="J678" s="1">
        <f t="shared" si="487"/>
        <v>45.1</v>
      </c>
      <c r="K678" s="1">
        <f t="shared" si="481"/>
        <v>3.6750000000000003</v>
      </c>
      <c r="L678" s="1">
        <f t="shared" si="488"/>
        <v>45.274999999999999</v>
      </c>
      <c r="M678" s="1">
        <f t="shared" si="475"/>
        <v>297.47043363994743</v>
      </c>
      <c r="N678" s="1"/>
      <c r="O678" s="1"/>
      <c r="P678" s="1"/>
      <c r="Q678" s="1"/>
      <c r="R678" s="1"/>
      <c r="S678" s="1"/>
      <c r="T678" s="1">
        <f t="shared" si="476"/>
        <v>296.32063074901447</v>
      </c>
      <c r="U678" s="1">
        <v>343.73220700000002</v>
      </c>
      <c r="V678" s="1">
        <v>661.60689600000001</v>
      </c>
      <c r="W678" s="1">
        <f t="shared" si="489"/>
        <v>307.27921870654404</v>
      </c>
      <c r="X678" s="1">
        <v>273.89524700800001</v>
      </c>
      <c r="Y678" s="1">
        <f t="shared" si="490"/>
        <v>279.05424900000003</v>
      </c>
      <c r="Z678" s="1">
        <f t="shared" si="479"/>
        <v>273.3245729303548</v>
      </c>
      <c r="AA678" s="215">
        <v>59.61</v>
      </c>
      <c r="AB678" s="1">
        <f t="shared" si="467"/>
        <v>453.036</v>
      </c>
      <c r="AC678" s="1">
        <f t="shared" si="468"/>
        <v>450.22399999999999</v>
      </c>
      <c r="AD678" s="125">
        <f t="shared" si="482"/>
        <v>331.87910643889626</v>
      </c>
      <c r="AF678" s="326"/>
    </row>
    <row r="679" spans="1:32">
      <c r="A679" s="127" t="s">
        <v>270</v>
      </c>
      <c r="B679" s="127" t="s">
        <v>129</v>
      </c>
      <c r="C679" s="4">
        <v>43837</v>
      </c>
      <c r="D679" s="1">
        <v>259.25227899999999</v>
      </c>
      <c r="E679" s="108">
        <v>373</v>
      </c>
      <c r="F679" s="1">
        <v>381.29</v>
      </c>
      <c r="G679" s="105">
        <v>42.36</v>
      </c>
      <c r="H679" s="110">
        <v>3.5</v>
      </c>
      <c r="I679" s="110">
        <v>-3.75</v>
      </c>
      <c r="J679" s="1">
        <f t="shared" si="487"/>
        <v>45.86</v>
      </c>
      <c r="K679" s="1">
        <f t="shared" si="481"/>
        <v>3.6750000000000003</v>
      </c>
      <c r="L679" s="1">
        <f t="shared" si="488"/>
        <v>46.034999999999997</v>
      </c>
      <c r="M679" s="1">
        <f t="shared" si="475"/>
        <v>302.46386333771352</v>
      </c>
      <c r="N679" s="1"/>
      <c r="O679" s="1"/>
      <c r="P679" s="1"/>
      <c r="Q679" s="1"/>
      <c r="R679" s="1"/>
      <c r="S679" s="1"/>
      <c r="T679" s="1">
        <f t="shared" si="476"/>
        <v>301.31406044678056</v>
      </c>
      <c r="U679" s="1">
        <v>336.59116400000005</v>
      </c>
      <c r="V679" s="1">
        <v>661.60689600000001</v>
      </c>
      <c r="W679" s="1">
        <f t="shared" si="489"/>
        <v>312.12284551337717</v>
      </c>
      <c r="X679" s="1">
        <v>268.90878980799999</v>
      </c>
      <c r="Y679" s="1">
        <f t="shared" si="490"/>
        <v>279.05424900000003</v>
      </c>
      <c r="Z679" s="1">
        <f t="shared" si="479"/>
        <v>278.31800262812089</v>
      </c>
      <c r="AA679" s="215">
        <v>62.7</v>
      </c>
      <c r="AB679" s="1">
        <f t="shared" si="467"/>
        <v>476.52</v>
      </c>
      <c r="AC679" s="1">
        <f t="shared" si="468"/>
        <v>448.55200000000002</v>
      </c>
      <c r="AD679" s="125">
        <f t="shared" si="482"/>
        <v>337.47174770039425</v>
      </c>
      <c r="AF679" s="326"/>
    </row>
    <row r="680" spans="1:32">
      <c r="A680" s="127" t="s">
        <v>271</v>
      </c>
      <c r="B680" s="127" t="s">
        <v>129</v>
      </c>
      <c r="C680" s="4">
        <v>43836</v>
      </c>
      <c r="D680" s="1">
        <v>259.25227899999999</v>
      </c>
      <c r="E680" s="108">
        <v>372</v>
      </c>
      <c r="F680" s="1">
        <v>380.29</v>
      </c>
      <c r="G680" s="105">
        <v>42.33</v>
      </c>
      <c r="H680" s="110">
        <v>3.5</v>
      </c>
      <c r="I680" s="110">
        <v>-3.75</v>
      </c>
      <c r="J680" s="1">
        <f t="shared" si="487"/>
        <v>45.83</v>
      </c>
      <c r="K680" s="1">
        <f t="shared" si="481"/>
        <v>3.6750000000000003</v>
      </c>
      <c r="L680" s="1">
        <f t="shared" si="488"/>
        <v>46.004999999999995</v>
      </c>
      <c r="M680" s="1">
        <f t="shared" si="475"/>
        <v>302.26675427069642</v>
      </c>
      <c r="N680" s="1"/>
      <c r="O680" s="1"/>
      <c r="P680" s="1"/>
      <c r="Q680" s="1"/>
      <c r="R680" s="1"/>
      <c r="S680" s="1"/>
      <c r="T680" s="1">
        <f t="shared" si="476"/>
        <v>301.11695137976346</v>
      </c>
      <c r="U680" s="1">
        <v>336.59116400000005</v>
      </c>
      <c r="V680" s="1">
        <v>661.60689600000001</v>
      </c>
      <c r="W680" s="1">
        <f t="shared" si="489"/>
        <v>311.93164971837058</v>
      </c>
      <c r="X680" s="1">
        <v>268.90878980799999</v>
      </c>
      <c r="Y680" s="1">
        <f t="shared" si="490"/>
        <v>279.05424900000003</v>
      </c>
      <c r="Z680" s="1">
        <f t="shared" si="479"/>
        <v>278.1208935611038</v>
      </c>
      <c r="AA680" s="215">
        <v>63.27</v>
      </c>
      <c r="AB680" s="1">
        <f t="shared" si="467"/>
        <v>480.85199999999998</v>
      </c>
      <c r="AC680" s="1">
        <f t="shared" si="468"/>
        <v>449.92</v>
      </c>
      <c r="AD680" s="125">
        <f t="shared" si="482"/>
        <v>337.25098554533508</v>
      </c>
      <c r="AF680" s="326"/>
    </row>
    <row r="681" spans="1:32">
      <c r="A681" s="127" t="s">
        <v>272</v>
      </c>
      <c r="B681" s="127" t="s">
        <v>129</v>
      </c>
      <c r="C681" s="4">
        <v>43833</v>
      </c>
      <c r="D681" s="1">
        <v>259.25227899999999</v>
      </c>
      <c r="E681" s="108">
        <v>370</v>
      </c>
      <c r="F681" s="1">
        <v>378.29</v>
      </c>
      <c r="G681" s="105">
        <v>41.4</v>
      </c>
      <c r="H681" s="110">
        <v>3.5</v>
      </c>
      <c r="I681" s="110">
        <v>-3.75</v>
      </c>
      <c r="J681" s="1">
        <f t="shared" si="487"/>
        <v>44.9</v>
      </c>
      <c r="K681" s="1">
        <f t="shared" si="481"/>
        <v>3.6750000000000003</v>
      </c>
      <c r="L681" s="1">
        <f t="shared" si="488"/>
        <v>45.074999999999996</v>
      </c>
      <c r="M681" s="1">
        <f t="shared" si="475"/>
        <v>296.15637319316687</v>
      </c>
      <c r="N681" s="1"/>
      <c r="O681" s="1"/>
      <c r="P681" s="1"/>
      <c r="Q681" s="1"/>
      <c r="R681" s="1"/>
      <c r="S681" s="1"/>
      <c r="T681" s="1">
        <f t="shared" si="476"/>
        <v>295.00657030223385</v>
      </c>
      <c r="U681" s="1">
        <v>336.59116400000005</v>
      </c>
      <c r="V681" s="1">
        <v>661.60689600000001</v>
      </c>
      <c r="W681" s="1">
        <f t="shared" si="489"/>
        <v>306.00458007316684</v>
      </c>
      <c r="X681" s="1">
        <v>268.90878980799999</v>
      </c>
      <c r="Y681" s="1">
        <f t="shared" si="490"/>
        <v>279.05424900000003</v>
      </c>
      <c r="Z681" s="1">
        <f t="shared" si="479"/>
        <v>272.01051248357425</v>
      </c>
      <c r="AA681" s="215">
        <v>63.05</v>
      </c>
      <c r="AB681" s="1">
        <f t="shared" si="467"/>
        <v>479.17999999999995</v>
      </c>
      <c r="AC681" s="1">
        <f t="shared" si="468"/>
        <v>444.06799999999998</v>
      </c>
      <c r="AD681" s="125">
        <f t="shared" si="482"/>
        <v>330.40735873850196</v>
      </c>
      <c r="AF681" s="326"/>
    </row>
    <row r="682" spans="1:32" s="124" customFormat="1">
      <c r="A682" s="128" t="s">
        <v>273</v>
      </c>
      <c r="B682" s="128" t="s">
        <v>129</v>
      </c>
      <c r="C682" s="26">
        <v>43832</v>
      </c>
      <c r="D682" s="27">
        <v>259.25227899999999</v>
      </c>
      <c r="E682" s="122">
        <v>367</v>
      </c>
      <c r="F682" s="27">
        <v>379.29</v>
      </c>
      <c r="G682" s="123">
        <v>44.26</v>
      </c>
      <c r="H682" s="143">
        <v>3.5</v>
      </c>
      <c r="I682" s="110">
        <v>-3.75</v>
      </c>
      <c r="J682" s="27">
        <f t="shared" si="487"/>
        <v>47.76</v>
      </c>
      <c r="K682" s="27">
        <f t="shared" si="481"/>
        <v>3.6750000000000003</v>
      </c>
      <c r="L682" s="27">
        <f t="shared" si="488"/>
        <v>47.934999999999995</v>
      </c>
      <c r="M682" s="27">
        <f t="shared" si="475"/>
        <v>314.94743758212871</v>
      </c>
      <c r="N682" s="27"/>
      <c r="O682" s="27"/>
      <c r="P682" s="27"/>
      <c r="Q682" s="27"/>
      <c r="R682" s="27"/>
      <c r="S682" s="27"/>
      <c r="T682" s="27">
        <f t="shared" si="476"/>
        <v>313.79763469119575</v>
      </c>
      <c r="U682" s="27">
        <v>336.59116400000005</v>
      </c>
      <c r="V682" s="27">
        <v>661.60689600000001</v>
      </c>
      <c r="W682" s="27">
        <f t="shared" si="489"/>
        <v>324.23191253045991</v>
      </c>
      <c r="X682" s="27">
        <v>268.90878980799999</v>
      </c>
      <c r="Y682" s="27">
        <f>1.045147*267</f>
        <v>279.05424900000003</v>
      </c>
      <c r="Z682" s="27">
        <f t="shared" si="479"/>
        <v>290.80157687253609</v>
      </c>
      <c r="AA682" s="217">
        <v>61.06</v>
      </c>
      <c r="AB682" s="1">
        <f t="shared" si="467"/>
        <v>464.05599999999998</v>
      </c>
      <c r="AC682" s="1">
        <f t="shared" si="468"/>
        <v>444.06799999999998</v>
      </c>
      <c r="AD682" s="125">
        <f t="shared" si="482"/>
        <v>351.45335085413927</v>
      </c>
      <c r="AF682" s="332"/>
    </row>
    <row r="683" spans="1:32">
      <c r="A683" s="127" t="s">
        <v>274</v>
      </c>
      <c r="B683" s="127" t="s">
        <v>130</v>
      </c>
      <c r="C683" s="4">
        <v>43830</v>
      </c>
      <c r="D683" s="1">
        <v>250.92691600000001</v>
      </c>
      <c r="E683" s="109">
        <v>366</v>
      </c>
      <c r="F683" s="1">
        <v>369.29</v>
      </c>
      <c r="G683" s="105">
        <v>45.8</v>
      </c>
      <c r="H683" s="110">
        <v>3.5</v>
      </c>
      <c r="I683" s="110">
        <v>-3.75</v>
      </c>
      <c r="J683" s="1">
        <f t="shared" si="487"/>
        <v>49.3</v>
      </c>
      <c r="K683" s="1">
        <f t="shared" si="481"/>
        <v>3.6750000000000003</v>
      </c>
      <c r="L683" s="1">
        <f t="shared" si="488"/>
        <v>49.474999999999994</v>
      </c>
      <c r="M683" s="1">
        <f t="shared" si="475"/>
        <v>325.06570302233899</v>
      </c>
      <c r="N683" s="1"/>
      <c r="O683" s="1"/>
      <c r="P683" s="1"/>
      <c r="Q683" s="1"/>
      <c r="R683" s="1"/>
      <c r="S683" s="1"/>
      <c r="T683" s="1">
        <f t="shared" si="476"/>
        <v>323.91590013140603</v>
      </c>
      <c r="U683" s="1">
        <v>336.59116400000005</v>
      </c>
      <c r="V683" s="1">
        <v>664.18903699999998</v>
      </c>
      <c r="W683" s="1">
        <f t="shared" si="489"/>
        <v>334.12409423746385</v>
      </c>
      <c r="X683" s="1">
        <v>260.84520690400001</v>
      </c>
      <c r="Y683" s="1">
        <v>266.82110810879999</v>
      </c>
      <c r="Z683" s="1">
        <f t="shared" si="479"/>
        <v>300.91984231274637</v>
      </c>
      <c r="AA683" s="215">
        <v>61.68</v>
      </c>
      <c r="AB683" s="1">
        <f t="shared" si="467"/>
        <v>468.76799999999997</v>
      </c>
      <c r="AC683" s="1">
        <f t="shared" si="468"/>
        <v>426.36</v>
      </c>
      <c r="AD683" s="125">
        <f t="shared" si="482"/>
        <v>362.78580814717481</v>
      </c>
      <c r="AF683" s="327"/>
    </row>
    <row r="684" spans="1:32">
      <c r="A684" s="127" t="s">
        <v>275</v>
      </c>
      <c r="B684" s="127" t="s">
        <v>130</v>
      </c>
      <c r="C684" s="4">
        <v>43829</v>
      </c>
      <c r="D684" s="1">
        <v>250.92691600000001</v>
      </c>
      <c r="E684" s="109">
        <v>370</v>
      </c>
      <c r="F684" s="1">
        <v>369.29</v>
      </c>
      <c r="G684" s="105">
        <v>47.2</v>
      </c>
      <c r="H684" s="110">
        <v>3.5</v>
      </c>
      <c r="I684" s="110">
        <v>-3.75</v>
      </c>
      <c r="J684" s="1">
        <f t="shared" si="487"/>
        <v>50.7</v>
      </c>
      <c r="K684" s="1">
        <f t="shared" si="481"/>
        <v>3.6750000000000003</v>
      </c>
      <c r="L684" s="1">
        <f t="shared" si="488"/>
        <v>50.875</v>
      </c>
      <c r="M684" s="1">
        <f t="shared" si="475"/>
        <v>334.26412614980285</v>
      </c>
      <c r="N684" s="1"/>
      <c r="O684" s="1"/>
      <c r="P684" s="1"/>
      <c r="Q684" s="1"/>
      <c r="R684" s="1"/>
      <c r="S684" s="1"/>
      <c r="T684" s="1">
        <f t="shared" si="476"/>
        <v>333.11432325886989</v>
      </c>
      <c r="U684" s="1">
        <v>336.59116400000005</v>
      </c>
      <c r="V684" s="1">
        <v>664.18903699999998</v>
      </c>
      <c r="W684" s="1">
        <f t="shared" si="489"/>
        <v>343.04656467110379</v>
      </c>
      <c r="X684" s="1">
        <v>260.84520690400001</v>
      </c>
      <c r="Y684" s="1">
        <v>266.82110810879999</v>
      </c>
      <c r="Z684" s="1">
        <f t="shared" si="479"/>
        <v>310.11826544021028</v>
      </c>
      <c r="AA684" s="215">
        <v>61.72</v>
      </c>
      <c r="AB684" s="1">
        <f t="shared" si="467"/>
        <v>469.07199999999995</v>
      </c>
      <c r="AC684" s="1">
        <f t="shared" si="468"/>
        <v>425.29599999999999</v>
      </c>
      <c r="AD684" s="125">
        <f t="shared" si="482"/>
        <v>373.0880420499343</v>
      </c>
      <c r="AF684" s="327"/>
    </row>
    <row r="685" spans="1:32">
      <c r="A685" s="127" t="s">
        <v>276</v>
      </c>
      <c r="B685" s="127" t="s">
        <v>130</v>
      </c>
      <c r="C685" s="4">
        <v>43826</v>
      </c>
      <c r="D685" s="1">
        <v>250.92691600000001</v>
      </c>
      <c r="E685" s="109">
        <v>364</v>
      </c>
      <c r="F685" s="1">
        <v>360.29</v>
      </c>
      <c r="G685" s="105">
        <v>45.23</v>
      </c>
      <c r="H685" s="110">
        <v>3.5</v>
      </c>
      <c r="I685" s="110">
        <v>-3.75</v>
      </c>
      <c r="J685" s="1">
        <f t="shared" si="487"/>
        <v>48.73</v>
      </c>
      <c r="K685" s="1">
        <f t="shared" si="481"/>
        <v>3.6750000000000003</v>
      </c>
      <c r="L685" s="1">
        <f t="shared" si="488"/>
        <v>48.904999999999994</v>
      </c>
      <c r="M685" s="1">
        <f t="shared" si="475"/>
        <v>321.32063074901441</v>
      </c>
      <c r="N685" s="1"/>
      <c r="O685" s="1"/>
      <c r="P685" s="1"/>
      <c r="Q685" s="1"/>
      <c r="R685" s="1"/>
      <c r="S685" s="1"/>
      <c r="T685" s="1">
        <f t="shared" si="476"/>
        <v>320.17082785808145</v>
      </c>
      <c r="U685" s="1">
        <v>336.59116400000005</v>
      </c>
      <c r="V685" s="1">
        <v>664.18903699999998</v>
      </c>
      <c r="W685" s="1">
        <f t="shared" si="489"/>
        <v>330.49137413233899</v>
      </c>
      <c r="X685" s="1">
        <v>260.84520690400001</v>
      </c>
      <c r="Y685" s="1">
        <v>266.82110810879999</v>
      </c>
      <c r="Z685" s="1">
        <f t="shared" si="479"/>
        <v>297.17477003942179</v>
      </c>
      <c r="AA685" s="215">
        <v>61.68</v>
      </c>
      <c r="AB685" s="1">
        <f t="shared" si="467"/>
        <v>468.76799999999997</v>
      </c>
      <c r="AC685" s="1">
        <f t="shared" si="468"/>
        <v>419.29199999999997</v>
      </c>
      <c r="AD685" s="125">
        <f t="shared" si="482"/>
        <v>358.59132720105129</v>
      </c>
      <c r="AF685" s="327"/>
    </row>
    <row r="686" spans="1:32">
      <c r="A686" s="127" t="s">
        <v>124</v>
      </c>
      <c r="B686" s="127" t="s">
        <v>130</v>
      </c>
      <c r="C686" s="4">
        <v>43825</v>
      </c>
      <c r="D686" s="1">
        <v>250.92691600000001</v>
      </c>
      <c r="E686" s="109">
        <v>365</v>
      </c>
      <c r="F686" s="1">
        <v>361.29</v>
      </c>
      <c r="G686" s="105">
        <v>41.81</v>
      </c>
      <c r="H686" s="110">
        <v>3.5</v>
      </c>
      <c r="I686" s="110">
        <v>-3.75</v>
      </c>
      <c r="J686" s="1">
        <f t="shared" si="487"/>
        <v>45.31</v>
      </c>
      <c r="K686" s="1">
        <f t="shared" si="481"/>
        <v>3.6750000000000003</v>
      </c>
      <c r="L686" s="1">
        <f t="shared" si="488"/>
        <v>45.484999999999999</v>
      </c>
      <c r="M686" s="1">
        <f t="shared" si="475"/>
        <v>298.85019710906698</v>
      </c>
      <c r="N686" s="1"/>
      <c r="O686" s="1"/>
      <c r="P686" s="1"/>
      <c r="Q686" s="1"/>
      <c r="R686" s="1"/>
      <c r="S686" s="1"/>
      <c r="T686" s="1">
        <f t="shared" si="476"/>
        <v>297.70039421813402</v>
      </c>
      <c r="U686" s="1">
        <v>336.59116400000005</v>
      </c>
      <c r="V686" s="1">
        <v>664.18903699999998</v>
      </c>
      <c r="W686" s="1">
        <f t="shared" si="489"/>
        <v>308.69505350159</v>
      </c>
      <c r="X686" s="1">
        <v>260.84520690400001</v>
      </c>
      <c r="Y686" s="1">
        <v>266.82110810879999</v>
      </c>
      <c r="Z686" s="1">
        <f t="shared" si="479"/>
        <v>274.70433639947436</v>
      </c>
      <c r="AA686" s="215">
        <v>61.11</v>
      </c>
      <c r="AB686" s="1">
        <f t="shared" si="467"/>
        <v>464.43599999999998</v>
      </c>
      <c r="AC686" s="1">
        <f t="shared" si="468"/>
        <v>443.91599999999994</v>
      </c>
      <c r="AD686" s="125">
        <f t="shared" si="482"/>
        <v>333.42444152431011</v>
      </c>
      <c r="AF686" s="327"/>
    </row>
    <row r="687" spans="1:32">
      <c r="A687" s="127" t="s">
        <v>277</v>
      </c>
      <c r="B687" s="127" t="s">
        <v>130</v>
      </c>
      <c r="C687" s="4">
        <v>43823</v>
      </c>
      <c r="D687" s="1">
        <v>250.92691600000001</v>
      </c>
      <c r="E687" s="109">
        <v>365</v>
      </c>
      <c r="F687" s="1">
        <v>361.29</v>
      </c>
      <c r="G687" s="105">
        <v>41.95</v>
      </c>
      <c r="H687" s="110">
        <v>-1.88</v>
      </c>
      <c r="I687" s="110">
        <v>-3.75</v>
      </c>
      <c r="J687" s="1">
        <f t="shared" si="487"/>
        <v>40.07</v>
      </c>
      <c r="K687" s="1">
        <f t="shared" ref="K687:K750" si="491">+H687*$F$1</f>
        <v>-1.7859999999999998</v>
      </c>
      <c r="L687" s="1">
        <f t="shared" si="488"/>
        <v>40.164000000000001</v>
      </c>
      <c r="M687" s="1">
        <f t="shared" si="475"/>
        <v>263.88961892247045</v>
      </c>
      <c r="N687" s="1"/>
      <c r="O687" s="1"/>
      <c r="P687" s="1"/>
      <c r="Q687" s="1"/>
      <c r="R687" s="1"/>
      <c r="S687" s="1"/>
      <c r="T687" s="1">
        <f t="shared" si="476"/>
        <v>263.27201051248358</v>
      </c>
      <c r="U687" s="1">
        <v>336.59116400000005</v>
      </c>
      <c r="V687" s="1">
        <v>664.19</v>
      </c>
      <c r="W687" s="1">
        <f t="shared" si="489"/>
        <v>275.29955019710906</v>
      </c>
      <c r="X687" s="1">
        <v>260.84523001600002</v>
      </c>
      <c r="Y687" s="1">
        <v>266.82110810879999</v>
      </c>
      <c r="Z687" s="1">
        <f t="shared" si="479"/>
        <v>275.62417871222078</v>
      </c>
      <c r="AA687" s="215">
        <v>60.52</v>
      </c>
      <c r="AB687" s="1">
        <f t="shared" si="467"/>
        <v>459.952</v>
      </c>
      <c r="AC687" s="1">
        <f t="shared" si="468"/>
        <v>440.87599999999998</v>
      </c>
      <c r="AD687" s="125">
        <f t="shared" si="482"/>
        <v>294.86465177398162</v>
      </c>
      <c r="AF687" s="327"/>
    </row>
    <row r="688" spans="1:32">
      <c r="A688" s="127" t="s">
        <v>278</v>
      </c>
      <c r="B688" s="127" t="s">
        <v>130</v>
      </c>
      <c r="C688" s="4">
        <v>43822</v>
      </c>
      <c r="D688" s="1">
        <v>250.92691600000001</v>
      </c>
      <c r="E688" s="109">
        <v>370</v>
      </c>
      <c r="F688" s="1">
        <v>364.29</v>
      </c>
      <c r="G688" s="105">
        <v>42.95</v>
      </c>
      <c r="H688" s="110">
        <v>-1.88</v>
      </c>
      <c r="I688" s="110">
        <v>-3.75</v>
      </c>
      <c r="J688" s="1">
        <f t="shared" si="487"/>
        <v>41.07</v>
      </c>
      <c r="K688" s="1">
        <f t="shared" si="491"/>
        <v>-1.7859999999999998</v>
      </c>
      <c r="L688" s="1">
        <f t="shared" si="488"/>
        <v>41.164000000000001</v>
      </c>
      <c r="M688" s="1">
        <f t="shared" si="475"/>
        <v>270.45992115637318</v>
      </c>
      <c r="N688" s="1"/>
      <c r="O688" s="1"/>
      <c r="P688" s="1"/>
      <c r="Q688" s="1"/>
      <c r="R688" s="1"/>
      <c r="S688" s="1"/>
      <c r="T688" s="1">
        <f t="shared" si="476"/>
        <v>269.84231274638631</v>
      </c>
      <c r="U688" s="1">
        <v>338.96562700000004</v>
      </c>
      <c r="V688" s="1">
        <v>664.18903699999998</v>
      </c>
      <c r="W688" s="1">
        <f t="shared" si="489"/>
        <v>281.67271447399469</v>
      </c>
      <c r="X688" s="1">
        <v>260.84520690400001</v>
      </c>
      <c r="Y688" s="1">
        <v>266.82110810879999</v>
      </c>
      <c r="Z688" s="1">
        <f t="shared" si="479"/>
        <v>282.19448094612352</v>
      </c>
      <c r="AA688" s="218">
        <v>60.44</v>
      </c>
      <c r="AB688" s="1">
        <f t="shared" ref="AB688:AB751" si="492">AA688*$AB$91</f>
        <v>459.34399999999994</v>
      </c>
      <c r="AC688" s="1">
        <f t="shared" ref="AC688:AC751" si="493">AB706</f>
        <v>439.05200000000002</v>
      </c>
      <c r="AD688" s="125">
        <f t="shared" si="482"/>
        <v>302.22339027595268</v>
      </c>
      <c r="AF688" s="327"/>
    </row>
    <row r="689" spans="1:32">
      <c r="A689" s="127" t="s">
        <v>279</v>
      </c>
      <c r="B689" s="127" t="s">
        <v>130</v>
      </c>
      <c r="C689" s="4">
        <v>43819</v>
      </c>
      <c r="D689" s="1">
        <v>250.92691600000001</v>
      </c>
      <c r="E689" s="109">
        <v>384</v>
      </c>
      <c r="F689" s="1">
        <v>376.29</v>
      </c>
      <c r="G689" s="105">
        <v>42.779993195839047</v>
      </c>
      <c r="H689" s="110">
        <v>-1.88</v>
      </c>
      <c r="I689" s="110">
        <v>-3.75</v>
      </c>
      <c r="J689" s="1">
        <f t="shared" si="487"/>
        <v>40.899993195839045</v>
      </c>
      <c r="K689" s="1">
        <f t="shared" si="491"/>
        <v>-1.7859999999999998</v>
      </c>
      <c r="L689" s="1">
        <f t="shared" si="488"/>
        <v>40.993993195839046</v>
      </c>
      <c r="M689" s="1">
        <f t="shared" si="475"/>
        <v>269.3429250712158</v>
      </c>
      <c r="N689" s="1"/>
      <c r="O689" s="1"/>
      <c r="P689" s="1"/>
      <c r="Q689" s="1"/>
      <c r="R689" s="1"/>
      <c r="S689" s="1"/>
      <c r="T689" s="1">
        <f t="shared" si="476"/>
        <v>268.72531666122893</v>
      </c>
      <c r="U689" s="1">
        <v>338.96562700000004</v>
      </c>
      <c r="V689" s="1">
        <v>664.18903699999998</v>
      </c>
      <c r="W689" s="1">
        <f t="shared" si="489"/>
        <v>280.58922827139207</v>
      </c>
      <c r="X689" s="1">
        <v>260.84520690400001</v>
      </c>
      <c r="Y689" s="1">
        <v>266.82110810879999</v>
      </c>
      <c r="Z689" s="1">
        <f t="shared" si="479"/>
        <v>281.07748486096614</v>
      </c>
      <c r="AA689" s="215">
        <v>61.22</v>
      </c>
      <c r="AB689" s="1">
        <f t="shared" si="492"/>
        <v>465.27199999999999</v>
      </c>
      <c r="AC689" s="1">
        <f t="shared" si="493"/>
        <v>445.20799999999997</v>
      </c>
      <c r="AD689" s="125">
        <f t="shared" si="482"/>
        <v>300.97235466057646</v>
      </c>
      <c r="AF689" s="327"/>
    </row>
    <row r="690" spans="1:32">
      <c r="A690" s="127" t="s">
        <v>280</v>
      </c>
      <c r="B690" s="127" t="s">
        <v>130</v>
      </c>
      <c r="C690" s="4">
        <v>43818</v>
      </c>
      <c r="D690" s="1">
        <v>250.92691600000001</v>
      </c>
      <c r="E690" s="109">
        <v>382</v>
      </c>
      <c r="F690" s="1">
        <v>374.29</v>
      </c>
      <c r="G690" s="105">
        <v>42.610659320977746</v>
      </c>
      <c r="H690" s="110">
        <v>-1.88</v>
      </c>
      <c r="I690" s="110">
        <v>-3.75</v>
      </c>
      <c r="J690" s="1">
        <f t="shared" si="487"/>
        <v>40.730659320977743</v>
      </c>
      <c r="K690" s="1">
        <f t="shared" si="491"/>
        <v>-1.7859999999999998</v>
      </c>
      <c r="L690" s="1">
        <f t="shared" si="488"/>
        <v>40.824659320977744</v>
      </c>
      <c r="M690" s="1">
        <f t="shared" si="475"/>
        <v>268.2303503349392</v>
      </c>
      <c r="N690" s="1"/>
      <c r="O690" s="1"/>
      <c r="P690" s="1"/>
      <c r="Q690" s="1"/>
      <c r="R690" s="1"/>
      <c r="S690" s="1"/>
      <c r="T690" s="1">
        <f t="shared" si="476"/>
        <v>267.61274192495233</v>
      </c>
      <c r="U690" s="1">
        <v>338.96562700000004</v>
      </c>
      <c r="V690" s="1">
        <v>664.18903699999998</v>
      </c>
      <c r="W690" s="1">
        <f t="shared" si="489"/>
        <v>279.51003077720372</v>
      </c>
      <c r="X690" s="1">
        <v>260.84520690400001</v>
      </c>
      <c r="Y690" s="1">
        <v>266.82110810879999</v>
      </c>
      <c r="Z690" s="1">
        <f t="shared" si="479"/>
        <v>279.96491012468954</v>
      </c>
      <c r="AA690" s="215">
        <v>60.93</v>
      </c>
      <c r="AB690" s="1">
        <f t="shared" si="492"/>
        <v>463.06799999999998</v>
      </c>
      <c r="AC690" s="1">
        <f t="shared" si="493"/>
        <v>434.036</v>
      </c>
      <c r="AD690" s="125">
        <f t="shared" si="482"/>
        <v>299.72627095594663</v>
      </c>
      <c r="AF690" s="327"/>
    </row>
    <row r="691" spans="1:32">
      <c r="A691" s="127" t="s">
        <v>281</v>
      </c>
      <c r="B691" s="127" t="s">
        <v>130</v>
      </c>
      <c r="C691" s="4">
        <v>43817</v>
      </c>
      <c r="D691" s="1">
        <v>250.92691600000001</v>
      </c>
      <c r="E691" s="109">
        <v>376</v>
      </c>
      <c r="F691" s="1">
        <v>369.29</v>
      </c>
      <c r="G691" s="105">
        <v>42.44199571179518</v>
      </c>
      <c r="H691" s="110">
        <v>-1.88</v>
      </c>
      <c r="I691" s="110">
        <v>-3.75</v>
      </c>
      <c r="J691" s="1">
        <f t="shared" si="487"/>
        <v>40.561995711795177</v>
      </c>
      <c r="K691" s="1">
        <f t="shared" si="491"/>
        <v>-1.7859999999999998</v>
      </c>
      <c r="L691" s="1">
        <f t="shared" si="488"/>
        <v>40.655995711795178</v>
      </c>
      <c r="M691" s="1">
        <f t="shared" si="475"/>
        <v>267.12217944674887</v>
      </c>
      <c r="N691" s="1"/>
      <c r="O691" s="1"/>
      <c r="P691" s="1"/>
      <c r="Q691" s="1"/>
      <c r="R691" s="1"/>
      <c r="S691" s="1"/>
      <c r="T691" s="1">
        <f t="shared" si="476"/>
        <v>266.504571036762</v>
      </c>
      <c r="U691" s="1">
        <v>338.96562700000004</v>
      </c>
      <c r="V691" s="1">
        <v>664.18903699999998</v>
      </c>
      <c r="W691" s="1">
        <f t="shared" si="489"/>
        <v>278.43510501565913</v>
      </c>
      <c r="X691" s="1">
        <v>260.84520690400001</v>
      </c>
      <c r="Y691" s="1">
        <v>266.82110810879999</v>
      </c>
      <c r="Z691" s="1">
        <f t="shared" si="479"/>
        <v>278.85673923649921</v>
      </c>
      <c r="AA691" s="215">
        <v>60.94</v>
      </c>
      <c r="AB691" s="1">
        <f t="shared" si="492"/>
        <v>463.14399999999995</v>
      </c>
      <c r="AC691" s="1">
        <f t="shared" si="493"/>
        <v>419.596</v>
      </c>
      <c r="AD691" s="125">
        <f t="shared" si="482"/>
        <v>298.48511956117346</v>
      </c>
      <c r="AF691" s="327"/>
    </row>
    <row r="692" spans="1:32">
      <c r="A692" s="127" t="s">
        <v>282</v>
      </c>
      <c r="B692" s="127" t="s">
        <v>130</v>
      </c>
      <c r="C692" s="4">
        <v>43816</v>
      </c>
      <c r="D692" s="1">
        <v>250.92691600000001</v>
      </c>
      <c r="E692" s="109">
        <v>375</v>
      </c>
      <c r="F692" s="1">
        <v>366.29</v>
      </c>
      <c r="G692" s="105">
        <v>42.273999715212739</v>
      </c>
      <c r="H692" s="110">
        <v>-1.88</v>
      </c>
      <c r="I692" s="110">
        <v>-3.75</v>
      </c>
      <c r="J692" s="1">
        <f t="shared" si="487"/>
        <v>40.393999715212736</v>
      </c>
      <c r="K692" s="1">
        <f t="shared" si="491"/>
        <v>-1.7859999999999998</v>
      </c>
      <c r="L692" s="1">
        <f t="shared" si="488"/>
        <v>40.487999715212737</v>
      </c>
      <c r="M692" s="1">
        <f t="shared" si="475"/>
        <v>266.01839497511651</v>
      </c>
      <c r="N692" s="1"/>
      <c r="O692" s="1"/>
      <c r="P692" s="1"/>
      <c r="Q692" s="1"/>
      <c r="R692" s="1"/>
      <c r="S692" s="1"/>
      <c r="T692" s="1">
        <f t="shared" si="476"/>
        <v>265.40078656512964</v>
      </c>
      <c r="U692" s="1">
        <v>338.96562700000004</v>
      </c>
      <c r="V692" s="1">
        <v>664.18903699999998</v>
      </c>
      <c r="W692" s="1">
        <f t="shared" si="489"/>
        <v>277.36443407817575</v>
      </c>
      <c r="X692" s="1">
        <v>260.84520690400001</v>
      </c>
      <c r="Y692" s="1">
        <v>266.82110810879999</v>
      </c>
      <c r="Z692" s="1">
        <f t="shared" si="479"/>
        <v>277.75295476486684</v>
      </c>
      <c r="AA692" s="215">
        <v>60.21</v>
      </c>
      <c r="AB692" s="1">
        <f t="shared" si="492"/>
        <v>457.596</v>
      </c>
      <c r="AC692" s="1">
        <f t="shared" si="493"/>
        <v>433.58</v>
      </c>
      <c r="AD692" s="125">
        <f t="shared" si="482"/>
        <v>297.24888095294523</v>
      </c>
      <c r="AF692" s="327"/>
    </row>
    <row r="693" spans="1:32">
      <c r="A693" s="127" t="s">
        <v>283</v>
      </c>
      <c r="B693" s="127" t="s">
        <v>130</v>
      </c>
      <c r="C693" s="4">
        <v>43815</v>
      </c>
      <c r="D693" s="1">
        <v>250.92691600000001</v>
      </c>
      <c r="E693" s="109">
        <v>372</v>
      </c>
      <c r="F693" s="1">
        <v>365.29</v>
      </c>
      <c r="G693" s="105">
        <v>42.106668688653372</v>
      </c>
      <c r="H693" s="110">
        <v>-1.88</v>
      </c>
      <c r="I693" s="110">
        <v>-3.75</v>
      </c>
      <c r="J693" s="1">
        <f t="shared" si="487"/>
        <v>40.226668688653369</v>
      </c>
      <c r="K693" s="1">
        <f t="shared" si="491"/>
        <v>-1.7859999999999998</v>
      </c>
      <c r="L693" s="1">
        <f t="shared" si="488"/>
        <v>40.32066868865337</v>
      </c>
      <c r="M693" s="1">
        <f t="shared" si="475"/>
        <v>264.91897955751227</v>
      </c>
      <c r="N693" s="1"/>
      <c r="O693" s="1"/>
      <c r="P693" s="1"/>
      <c r="Q693" s="1"/>
      <c r="R693" s="1"/>
      <c r="S693" s="1"/>
      <c r="T693" s="1">
        <f t="shared" si="476"/>
        <v>264.3013711475254</v>
      </c>
      <c r="U693" s="1">
        <v>341.278301</v>
      </c>
      <c r="V693" s="1">
        <v>664.18903699999998</v>
      </c>
      <c r="W693" s="1">
        <f t="shared" si="489"/>
        <v>276.29800112309965</v>
      </c>
      <c r="X693" s="1">
        <v>260.84520690400001</v>
      </c>
      <c r="Y693" s="1">
        <v>266.82110810879999</v>
      </c>
      <c r="Z693" s="1">
        <f t="shared" si="479"/>
        <v>276.65353934726261</v>
      </c>
      <c r="AA693" s="215">
        <v>60.07</v>
      </c>
      <c r="AB693" s="1">
        <f t="shared" si="492"/>
        <v>456.53199999999998</v>
      </c>
      <c r="AC693" s="1">
        <f t="shared" si="493"/>
        <v>438.67199999999997</v>
      </c>
      <c r="AD693" s="125">
        <f t="shared" si="482"/>
        <v>296.01753568522849</v>
      </c>
      <c r="AF693" s="327"/>
    </row>
    <row r="694" spans="1:32">
      <c r="A694" s="127" t="s">
        <v>284</v>
      </c>
      <c r="B694" s="127" t="s">
        <v>130</v>
      </c>
      <c r="C694" s="4">
        <v>43812</v>
      </c>
      <c r="D694" s="1">
        <v>250.92691600000001</v>
      </c>
      <c r="E694" s="1">
        <v>370</v>
      </c>
      <c r="F694" s="1">
        <f>350+14.29</f>
        <v>364.29</v>
      </c>
      <c r="G694" s="105">
        <v>41.94</v>
      </c>
      <c r="H694" s="110">
        <v>-1.88</v>
      </c>
      <c r="I694" s="110">
        <v>-3.75</v>
      </c>
      <c r="J694" s="1">
        <f>+G694+H694</f>
        <v>40.059999999999995</v>
      </c>
      <c r="K694" s="1">
        <f t="shared" si="491"/>
        <v>-1.7859999999999998</v>
      </c>
      <c r="L694" s="1">
        <f>+G694+K694</f>
        <v>40.153999999999996</v>
      </c>
      <c r="M694" s="1">
        <f t="shared" si="475"/>
        <v>263.8239159001314</v>
      </c>
      <c r="N694" s="1"/>
      <c r="O694" s="1"/>
      <c r="P694" s="1"/>
      <c r="Q694" s="1"/>
      <c r="R694" s="1"/>
      <c r="S694" s="1"/>
      <c r="T694" s="1">
        <f t="shared" si="476"/>
        <v>263.20630749014452</v>
      </c>
      <c r="U694" s="1">
        <v>341.278301</v>
      </c>
      <c r="V694" s="1">
        <v>664.18903699999998</v>
      </c>
      <c r="W694" s="1">
        <f>+T694*0.97+V694*0.03</f>
        <v>275.23578937544022</v>
      </c>
      <c r="X694" s="1">
        <v>260.84520690400001</v>
      </c>
      <c r="Y694" s="1">
        <v>266.82110810879999</v>
      </c>
      <c r="Z694" s="1">
        <f t="shared" si="479"/>
        <v>275.55847568988173</v>
      </c>
      <c r="AA694" s="215">
        <v>59.18</v>
      </c>
      <c r="AB694" s="1">
        <f t="shared" si="492"/>
        <v>449.76799999999997</v>
      </c>
      <c r="AC694" s="1">
        <f t="shared" si="493"/>
        <v>431.452</v>
      </c>
      <c r="AD694" s="125">
        <f t="shared" si="482"/>
        <v>294.7910643889619</v>
      </c>
      <c r="AF694" s="327"/>
    </row>
    <row r="695" spans="1:32">
      <c r="A695" s="127" t="s">
        <v>285</v>
      </c>
      <c r="B695" s="127" t="s">
        <v>130</v>
      </c>
      <c r="C695" s="4">
        <v>43811</v>
      </c>
      <c r="D695" s="1">
        <v>250.92691600000001</v>
      </c>
      <c r="E695" s="1">
        <v>365</v>
      </c>
      <c r="F695" s="1">
        <f>346+14.29</f>
        <v>360.29</v>
      </c>
      <c r="G695" s="105">
        <v>40.840000000000003</v>
      </c>
      <c r="H695" s="110">
        <v>-1.88</v>
      </c>
      <c r="I695" s="110">
        <v>-3.75</v>
      </c>
      <c r="J695" s="1">
        <f>+G695+H695</f>
        <v>38.96</v>
      </c>
      <c r="K695" s="1">
        <f t="shared" si="491"/>
        <v>-1.7859999999999998</v>
      </c>
      <c r="L695" s="1">
        <f>+G695+K695</f>
        <v>39.054000000000002</v>
      </c>
      <c r="M695" s="1">
        <f t="shared" si="475"/>
        <v>256.59658344283838</v>
      </c>
      <c r="N695" s="1"/>
      <c r="O695" s="1"/>
      <c r="P695" s="1"/>
      <c r="Q695" s="1"/>
      <c r="R695" s="1"/>
      <c r="S695" s="1"/>
      <c r="T695" s="1">
        <f t="shared" si="476"/>
        <v>255.97897503285151</v>
      </c>
      <c r="U695" s="1">
        <v>341.278301</v>
      </c>
      <c r="V695" s="1">
        <v>664.18903699999998</v>
      </c>
      <c r="W695" s="1">
        <f>+T695*0.97+V695*0.03</f>
        <v>268.22527689186597</v>
      </c>
      <c r="X695" s="1">
        <v>260.84520690400001</v>
      </c>
      <c r="Y695" s="1">
        <v>266.82110810879999</v>
      </c>
      <c r="Z695" s="1">
        <f t="shared" si="479"/>
        <v>268.33114323258872</v>
      </c>
      <c r="AA695" s="215">
        <v>58.76</v>
      </c>
      <c r="AB695" s="1">
        <f t="shared" si="492"/>
        <v>446.57599999999996</v>
      </c>
      <c r="AC695" s="1">
        <f t="shared" si="493"/>
        <v>434.11199999999997</v>
      </c>
      <c r="AD695" s="125">
        <f t="shared" si="482"/>
        <v>286.69645203679374</v>
      </c>
      <c r="AF695" s="327"/>
    </row>
    <row r="696" spans="1:32">
      <c r="A696" s="127" t="s">
        <v>286</v>
      </c>
      <c r="B696" s="127" t="s">
        <v>130</v>
      </c>
      <c r="C696" s="4">
        <v>43810</v>
      </c>
      <c r="D696" s="1">
        <v>250.92691600000001</v>
      </c>
      <c r="E696" s="1">
        <v>355</v>
      </c>
      <c r="F696" s="1">
        <f>345+14.29</f>
        <v>359.29</v>
      </c>
      <c r="G696" s="105">
        <v>40.39</v>
      </c>
      <c r="H696" s="110">
        <v>-1.88</v>
      </c>
      <c r="I696" s="110">
        <v>-3.75</v>
      </c>
      <c r="J696" s="1">
        <f>+G696+H696</f>
        <v>38.51</v>
      </c>
      <c r="K696" s="1">
        <f t="shared" si="491"/>
        <v>-1.7859999999999998</v>
      </c>
      <c r="L696" s="1">
        <f>+G696+K696</f>
        <v>38.603999999999999</v>
      </c>
      <c r="M696" s="1">
        <f t="shared" si="475"/>
        <v>253.63994743758212</v>
      </c>
      <c r="N696" s="1"/>
      <c r="O696" s="1"/>
      <c r="P696" s="1"/>
      <c r="Q696" s="1"/>
      <c r="R696" s="1"/>
      <c r="S696" s="1"/>
      <c r="T696" s="1">
        <f t="shared" si="476"/>
        <v>253.02233902759525</v>
      </c>
      <c r="U696" s="1">
        <v>341.278301</v>
      </c>
      <c r="V696" s="1">
        <v>664.18903699999998</v>
      </c>
      <c r="W696" s="1">
        <f>+T696*0.97+V696*0.03</f>
        <v>265.35733996676737</v>
      </c>
      <c r="X696" s="1">
        <v>260.84520690400001</v>
      </c>
      <c r="Y696" s="1">
        <v>266.82110810879999</v>
      </c>
      <c r="Z696" s="1">
        <f t="shared" si="479"/>
        <v>265.37450722733246</v>
      </c>
      <c r="AA696" s="215">
        <v>59.24</v>
      </c>
      <c r="AB696" s="1">
        <f t="shared" si="492"/>
        <v>450.22399999999999</v>
      </c>
      <c r="AC696" s="1">
        <f t="shared" si="493"/>
        <v>431.67999999999995</v>
      </c>
      <c r="AD696" s="125">
        <f t="shared" si="482"/>
        <v>283.3850197109067</v>
      </c>
      <c r="AF696" s="327"/>
    </row>
    <row r="697" spans="1:32">
      <c r="A697" s="127" t="s">
        <v>287</v>
      </c>
      <c r="B697" s="127" t="s">
        <v>130</v>
      </c>
      <c r="C697" s="4">
        <v>43809</v>
      </c>
      <c r="D697" s="1">
        <v>250.92691600000001</v>
      </c>
      <c r="E697" s="1">
        <v>370</v>
      </c>
      <c r="F697" s="1">
        <f>350+14.29</f>
        <v>364.29</v>
      </c>
      <c r="G697" s="105">
        <v>41.7</v>
      </c>
      <c r="H697" s="110">
        <v>-1.88</v>
      </c>
      <c r="I697" s="110">
        <v>-3.75</v>
      </c>
      <c r="J697" s="1">
        <f>+G697+H697</f>
        <v>39.82</v>
      </c>
      <c r="K697" s="1">
        <f t="shared" si="491"/>
        <v>-1.7859999999999998</v>
      </c>
      <c r="L697" s="1">
        <f>+G697+K697</f>
        <v>39.914000000000001</v>
      </c>
      <c r="M697" s="1">
        <f t="shared" si="475"/>
        <v>262.24704336399475</v>
      </c>
      <c r="N697" s="1"/>
      <c r="O697" s="1"/>
      <c r="P697" s="1"/>
      <c r="Q697" s="1"/>
      <c r="R697" s="1"/>
      <c r="S697" s="1"/>
      <c r="T697" s="1">
        <f t="shared" si="476"/>
        <v>261.62943495400788</v>
      </c>
      <c r="U697" s="1">
        <v>341.278301</v>
      </c>
      <c r="V697" s="1">
        <v>664.18903699999998</v>
      </c>
      <c r="W697" s="1">
        <f>+T697*0.97+V697*0.03</f>
        <v>273.70622301538765</v>
      </c>
      <c r="X697" s="1">
        <v>260.84520690400001</v>
      </c>
      <c r="Y697" s="1">
        <v>266.82110810879999</v>
      </c>
      <c r="Z697" s="1">
        <f t="shared" si="479"/>
        <v>273.98160315374508</v>
      </c>
      <c r="AA697" s="215">
        <v>59.02</v>
      </c>
      <c r="AB697" s="1">
        <f t="shared" si="492"/>
        <v>448.55200000000002</v>
      </c>
      <c r="AC697" s="1">
        <f t="shared" si="493"/>
        <v>432.13599999999997</v>
      </c>
      <c r="AD697" s="125">
        <f t="shared" si="482"/>
        <v>293.02496714848883</v>
      </c>
      <c r="AF697" s="327"/>
    </row>
    <row r="698" spans="1:32">
      <c r="A698" s="127" t="s">
        <v>288</v>
      </c>
      <c r="B698" s="127" t="s">
        <v>130</v>
      </c>
      <c r="C698" s="4">
        <v>43808</v>
      </c>
      <c r="D698" s="1">
        <v>250.92691600000001</v>
      </c>
      <c r="E698" s="1">
        <v>397</v>
      </c>
      <c r="F698" s="1">
        <f>+F699+7</f>
        <v>370.29</v>
      </c>
      <c r="G698" s="105">
        <v>39.15</v>
      </c>
      <c r="H698" s="110">
        <v>-1.88</v>
      </c>
      <c r="I698" s="110">
        <v>-3.75</v>
      </c>
      <c r="J698" s="1">
        <f t="shared" ref="J698:J706" si="494">+G698+H698</f>
        <v>37.269999999999996</v>
      </c>
      <c r="K698" s="1">
        <f t="shared" si="491"/>
        <v>-1.7859999999999998</v>
      </c>
      <c r="L698" s="1">
        <f t="shared" ref="L698:L706" si="495">+G698+K698</f>
        <v>37.363999999999997</v>
      </c>
      <c r="M698" s="1">
        <f t="shared" si="475"/>
        <v>245.49277266754268</v>
      </c>
      <c r="N698" s="1"/>
      <c r="O698" s="1"/>
      <c r="P698" s="1"/>
      <c r="Q698" s="1"/>
      <c r="R698" s="1"/>
      <c r="S698" s="1"/>
      <c r="T698" s="1">
        <f t="shared" si="476"/>
        <v>244.87516425755581</v>
      </c>
      <c r="U698" s="1">
        <v>345.86834100000004</v>
      </c>
      <c r="V698" s="1">
        <v>664.18903699999998</v>
      </c>
      <c r="W698" s="1">
        <f t="shared" ref="W698:W706" si="496">+T698*0.97+V698*0.03</f>
        <v>257.45458043982916</v>
      </c>
      <c r="X698" s="1">
        <v>260.84520690400001</v>
      </c>
      <c r="Y698" s="1">
        <v>266.82110810879999</v>
      </c>
      <c r="Z698" s="1">
        <f t="shared" si="479"/>
        <v>257.22733245729302</v>
      </c>
      <c r="AA698" s="215">
        <v>59.2</v>
      </c>
      <c r="AB698" s="1">
        <f t="shared" si="492"/>
        <v>449.92</v>
      </c>
      <c r="AC698" s="1">
        <f t="shared" si="493"/>
        <v>435.024</v>
      </c>
      <c r="AD698" s="125">
        <f t="shared" si="482"/>
        <v>274.26018396846251</v>
      </c>
      <c r="AF698" s="327"/>
    </row>
    <row r="699" spans="1:32">
      <c r="A699" s="127" t="s">
        <v>289</v>
      </c>
      <c r="B699" s="127" t="s">
        <v>130</v>
      </c>
      <c r="C699" s="4">
        <v>43805</v>
      </c>
      <c r="D699" s="1">
        <v>250.92691600000001</v>
      </c>
      <c r="E699" s="1">
        <v>400</v>
      </c>
      <c r="F699" s="1">
        <f>+F700+5</f>
        <v>363.29</v>
      </c>
      <c r="G699" s="105">
        <v>38.1</v>
      </c>
      <c r="H699" s="110">
        <v>-1.88</v>
      </c>
      <c r="I699" s="110">
        <v>-3.75</v>
      </c>
      <c r="J699" s="1">
        <f t="shared" si="494"/>
        <v>36.22</v>
      </c>
      <c r="K699" s="1">
        <f t="shared" si="491"/>
        <v>-1.7859999999999998</v>
      </c>
      <c r="L699" s="1">
        <f t="shared" si="495"/>
        <v>36.314</v>
      </c>
      <c r="M699" s="1">
        <f t="shared" si="475"/>
        <v>238.5939553219448</v>
      </c>
      <c r="N699" s="1"/>
      <c r="O699" s="1"/>
      <c r="P699" s="1"/>
      <c r="Q699" s="1"/>
      <c r="R699" s="1"/>
      <c r="S699" s="1"/>
      <c r="T699" s="1">
        <f t="shared" si="476"/>
        <v>237.97634691195793</v>
      </c>
      <c r="U699" s="1">
        <v>345.86834100000004</v>
      </c>
      <c r="V699" s="1">
        <v>664.18903699999998</v>
      </c>
      <c r="W699" s="1">
        <f t="shared" si="496"/>
        <v>250.76272761459919</v>
      </c>
      <c r="X699" s="1">
        <v>260.84520690400001</v>
      </c>
      <c r="Y699" s="1">
        <v>266.82110810879999</v>
      </c>
      <c r="Z699" s="1">
        <f t="shared" si="479"/>
        <v>250.32851511169514</v>
      </c>
      <c r="AA699" s="214">
        <v>58.43</v>
      </c>
      <c r="AB699" s="1">
        <f t="shared" si="492"/>
        <v>444.06799999999998</v>
      </c>
      <c r="AC699" s="1">
        <f t="shared" si="493"/>
        <v>434.34</v>
      </c>
      <c r="AD699" s="125">
        <f t="shared" si="482"/>
        <v>266.53350854139291</v>
      </c>
      <c r="AF699" s="327"/>
    </row>
    <row r="700" spans="1:32">
      <c r="A700" s="127" t="s">
        <v>290</v>
      </c>
      <c r="B700" s="127" t="s">
        <v>130</v>
      </c>
      <c r="C700" s="4">
        <v>43804</v>
      </c>
      <c r="D700" s="1">
        <v>250.92691600000001</v>
      </c>
      <c r="E700" s="1">
        <v>395</v>
      </c>
      <c r="F700" s="1">
        <f>344+14.29</f>
        <v>358.29</v>
      </c>
      <c r="G700" s="105">
        <v>35.75</v>
      </c>
      <c r="H700" s="110">
        <v>-1.88</v>
      </c>
      <c r="I700" s="110">
        <v>-3.75</v>
      </c>
      <c r="J700" s="1">
        <f t="shared" si="494"/>
        <v>33.869999999999997</v>
      </c>
      <c r="K700" s="1">
        <f t="shared" si="491"/>
        <v>-1.7859999999999998</v>
      </c>
      <c r="L700" s="1">
        <f t="shared" si="495"/>
        <v>33.963999999999999</v>
      </c>
      <c r="M700" s="1">
        <f t="shared" si="475"/>
        <v>223.1537450722733</v>
      </c>
      <c r="N700" s="1"/>
      <c r="O700" s="1"/>
      <c r="P700" s="1"/>
      <c r="Q700" s="1"/>
      <c r="R700" s="1"/>
      <c r="S700" s="1"/>
      <c r="T700" s="1">
        <f t="shared" si="476"/>
        <v>222.53613666228645</v>
      </c>
      <c r="U700" s="1">
        <v>345.86834100000004</v>
      </c>
      <c r="V700" s="1">
        <v>664.18903699999998</v>
      </c>
      <c r="W700" s="1">
        <f t="shared" si="496"/>
        <v>235.78572367241784</v>
      </c>
      <c r="X700" s="1">
        <v>260.84520690400001</v>
      </c>
      <c r="Y700" s="1">
        <v>266.82110810879999</v>
      </c>
      <c r="Z700" s="1">
        <f t="shared" si="479"/>
        <v>234.88830486202363</v>
      </c>
      <c r="AA700" s="214">
        <v>58.43</v>
      </c>
      <c r="AB700" s="1">
        <f t="shared" si="492"/>
        <v>444.06799999999998</v>
      </c>
      <c r="AC700" s="1">
        <f t="shared" si="493"/>
        <v>428.26</v>
      </c>
      <c r="AD700" s="125">
        <f t="shared" si="482"/>
        <v>249.24047306176084</v>
      </c>
      <c r="AF700" s="327"/>
    </row>
    <row r="701" spans="1:32">
      <c r="A701" s="127" t="s">
        <v>291</v>
      </c>
      <c r="B701" s="127" t="s">
        <v>130</v>
      </c>
      <c r="C701" s="4">
        <v>43803</v>
      </c>
      <c r="D701" s="1">
        <v>282.15206599999999</v>
      </c>
      <c r="E701" s="1">
        <v>390</v>
      </c>
      <c r="F701" s="1">
        <f>+F702+3</f>
        <v>359.29</v>
      </c>
      <c r="G701" s="105">
        <v>35.9</v>
      </c>
      <c r="H701" s="110">
        <v>-1.88</v>
      </c>
      <c r="I701" s="110">
        <v>-3.75</v>
      </c>
      <c r="J701" s="1">
        <f t="shared" si="494"/>
        <v>34.019999999999996</v>
      </c>
      <c r="K701" s="1">
        <f t="shared" si="491"/>
        <v>-1.7859999999999998</v>
      </c>
      <c r="L701" s="1">
        <f t="shared" si="495"/>
        <v>34.113999999999997</v>
      </c>
      <c r="M701" s="1">
        <f t="shared" ref="M701:M764" si="497">+L701*$F$2</f>
        <v>224.13929040735871</v>
      </c>
      <c r="N701" s="1"/>
      <c r="O701" s="1"/>
      <c r="P701" s="1"/>
      <c r="Q701" s="1"/>
      <c r="R701" s="1"/>
      <c r="S701" s="1"/>
      <c r="T701" s="1">
        <f t="shared" ref="T701:T764" si="498">+J701*$F$2</f>
        <v>223.52168199737184</v>
      </c>
      <c r="U701" s="1">
        <v>345.86834100000004</v>
      </c>
      <c r="V701" s="1">
        <v>664.18903699999998</v>
      </c>
      <c r="W701" s="1">
        <f t="shared" si="496"/>
        <v>236.74170264745067</v>
      </c>
      <c r="X701" s="1">
        <v>291.320953304</v>
      </c>
      <c r="Y701" s="1">
        <v>266.82110810879999</v>
      </c>
      <c r="Z701" s="1">
        <f t="shared" ref="Z701:Z764" si="499">+G701*$F$2</f>
        <v>235.87385019710905</v>
      </c>
      <c r="AA701" s="214">
        <v>56.1</v>
      </c>
      <c r="AB701" s="1">
        <f t="shared" si="492"/>
        <v>426.36</v>
      </c>
      <c r="AC701" s="1">
        <f t="shared" si="493"/>
        <v>434.94799999999998</v>
      </c>
      <c r="AD701" s="125">
        <f t="shared" si="482"/>
        <v>250.34428383705648</v>
      </c>
      <c r="AF701" s="327"/>
    </row>
    <row r="702" spans="1:32">
      <c r="A702" s="127" t="s">
        <v>292</v>
      </c>
      <c r="B702" s="127" t="s">
        <v>130</v>
      </c>
      <c r="C702" s="4">
        <v>43802</v>
      </c>
      <c r="D702" s="1">
        <v>282.15206599999999</v>
      </c>
      <c r="E702" s="1">
        <v>375</v>
      </c>
      <c r="F702" s="1">
        <f>342+14.29</f>
        <v>356.29</v>
      </c>
      <c r="G702" s="105">
        <v>35</v>
      </c>
      <c r="H702" s="110">
        <v>-1.88</v>
      </c>
      <c r="I702" s="110">
        <v>-3.75</v>
      </c>
      <c r="J702" s="1">
        <f t="shared" si="494"/>
        <v>33.119999999999997</v>
      </c>
      <c r="K702" s="1">
        <f t="shared" si="491"/>
        <v>-1.7859999999999998</v>
      </c>
      <c r="L702" s="1">
        <f t="shared" si="495"/>
        <v>33.213999999999999</v>
      </c>
      <c r="M702" s="1">
        <f t="shared" si="497"/>
        <v>218.22601839684623</v>
      </c>
      <c r="N702" s="1"/>
      <c r="O702" s="1"/>
      <c r="P702" s="1"/>
      <c r="Q702" s="1"/>
      <c r="R702" s="1"/>
      <c r="S702" s="1"/>
      <c r="T702" s="1">
        <f t="shared" si="498"/>
        <v>217.60840998685936</v>
      </c>
      <c r="U702" s="1">
        <v>345.86834100000004</v>
      </c>
      <c r="V702" s="1">
        <v>664.18903699999998</v>
      </c>
      <c r="W702" s="1">
        <f t="shared" si="496"/>
        <v>231.00582879725357</v>
      </c>
      <c r="X702" s="1">
        <v>291.320953304</v>
      </c>
      <c r="Y702" s="1">
        <v>266.82110810879999</v>
      </c>
      <c r="Z702" s="1">
        <f t="shared" si="499"/>
        <v>229.96057818659656</v>
      </c>
      <c r="AA702" s="214">
        <v>55.96</v>
      </c>
      <c r="AB702" s="1">
        <f t="shared" si="492"/>
        <v>425.29599999999999</v>
      </c>
      <c r="AC702" s="1">
        <f t="shared" si="493"/>
        <v>429.70399999999995</v>
      </c>
      <c r="AD702" s="125">
        <f t="shared" si="482"/>
        <v>243.72141918528251</v>
      </c>
      <c r="AF702" s="327"/>
    </row>
    <row r="703" spans="1:32">
      <c r="A703" s="127" t="s">
        <v>293</v>
      </c>
      <c r="B703" s="127" t="s">
        <v>130</v>
      </c>
      <c r="C703" s="4">
        <v>43801</v>
      </c>
      <c r="D703" s="1">
        <v>282.15206599999999</v>
      </c>
      <c r="E703" s="1">
        <v>371</v>
      </c>
      <c r="F703" s="1">
        <f>340+14.29</f>
        <v>354.29</v>
      </c>
      <c r="G703" s="105">
        <v>35.15</v>
      </c>
      <c r="H703" s="110">
        <v>-1.88</v>
      </c>
      <c r="I703" s="110">
        <v>-3.75</v>
      </c>
      <c r="J703" s="1">
        <f t="shared" si="494"/>
        <v>33.269999999999996</v>
      </c>
      <c r="K703" s="1">
        <f t="shared" si="491"/>
        <v>-1.7859999999999998</v>
      </c>
      <c r="L703" s="1">
        <f t="shared" si="495"/>
        <v>33.363999999999997</v>
      </c>
      <c r="M703" s="1">
        <f t="shared" si="497"/>
        <v>219.21156373193165</v>
      </c>
      <c r="N703" s="1"/>
      <c r="O703" s="1"/>
      <c r="P703" s="1"/>
      <c r="Q703" s="1"/>
      <c r="R703" s="1"/>
      <c r="S703" s="1"/>
      <c r="T703" s="1">
        <f t="shared" si="498"/>
        <v>218.59395532194478</v>
      </c>
      <c r="U703" s="1">
        <v>349.14315800000003</v>
      </c>
      <c r="V703" s="1">
        <v>664.18903699999998</v>
      </c>
      <c r="W703" s="1">
        <f t="shared" si="496"/>
        <v>231.96180777228642</v>
      </c>
      <c r="X703" s="1">
        <v>291.320953304</v>
      </c>
      <c r="Y703" s="1">
        <f>1.005776*42*F2</f>
        <v>277.54659658344286</v>
      </c>
      <c r="Z703" s="1">
        <f t="shared" si="499"/>
        <v>230.94612352168198</v>
      </c>
      <c r="AA703" s="214">
        <v>55.17</v>
      </c>
      <c r="AB703" s="1">
        <f t="shared" si="492"/>
        <v>419.29199999999997</v>
      </c>
      <c r="AC703" s="1">
        <f t="shared" si="493"/>
        <v>427.12</v>
      </c>
      <c r="AD703" s="125">
        <f t="shared" si="482"/>
        <v>244.82522996057818</v>
      </c>
      <c r="AF703" s="327"/>
    </row>
    <row r="704" spans="1:32">
      <c r="A704" s="127" t="s">
        <v>294</v>
      </c>
      <c r="B704" s="127" t="s">
        <v>131</v>
      </c>
      <c r="C704" s="4">
        <v>43796</v>
      </c>
      <c r="D704" s="1">
        <v>282.15206599999999</v>
      </c>
      <c r="E704" s="1">
        <v>375</v>
      </c>
      <c r="F704" s="1">
        <v>364.29</v>
      </c>
      <c r="G704" s="67">
        <v>38.75</v>
      </c>
      <c r="H704" s="110">
        <v>-0.69</v>
      </c>
      <c r="I704" s="110">
        <v>-3.75</v>
      </c>
      <c r="J704" s="1">
        <f t="shared" si="494"/>
        <v>38.06</v>
      </c>
      <c r="K704" s="1">
        <f t="shared" si="491"/>
        <v>-0.65549999999999997</v>
      </c>
      <c r="L704" s="1">
        <f t="shared" si="495"/>
        <v>38.094499999999996</v>
      </c>
      <c r="M704" s="1">
        <f t="shared" si="497"/>
        <v>250.29237844940863</v>
      </c>
      <c r="N704" s="1"/>
      <c r="O704" s="1"/>
      <c r="P704" s="1"/>
      <c r="Q704" s="1"/>
      <c r="R704" s="1"/>
      <c r="S704" s="1"/>
      <c r="T704" s="1">
        <f t="shared" si="498"/>
        <v>250.06570302233902</v>
      </c>
      <c r="U704" s="1">
        <v>349.14315800000003</v>
      </c>
      <c r="V704" s="1">
        <v>653.71209099999999</v>
      </c>
      <c r="W704" s="1">
        <f t="shared" si="496"/>
        <v>262.17509466166888</v>
      </c>
      <c r="X704" s="1">
        <v>319.61255730400001</v>
      </c>
      <c r="Y704" s="1">
        <v>268.94739784080002</v>
      </c>
      <c r="Z704" s="1">
        <f t="shared" si="499"/>
        <v>254.59921156373193</v>
      </c>
      <c r="AA704" s="215">
        <v>58.41</v>
      </c>
      <c r="AB704" s="1">
        <f t="shared" si="492"/>
        <v>443.91599999999994</v>
      </c>
      <c r="AC704" s="1">
        <f t="shared" si="493"/>
        <v>411.76799999999997</v>
      </c>
      <c r="AD704" s="125">
        <f t="shared" si="482"/>
        <v>280.07358738501972</v>
      </c>
      <c r="AF704" s="327"/>
    </row>
    <row r="705" spans="1:32">
      <c r="A705" s="127" t="s">
        <v>295</v>
      </c>
      <c r="B705" s="127" t="s">
        <v>131</v>
      </c>
      <c r="C705" s="4">
        <v>43795</v>
      </c>
      <c r="D705" s="1">
        <v>282.15206599999999</v>
      </c>
      <c r="E705" s="1">
        <v>389</v>
      </c>
      <c r="F705" s="1">
        <v>355.29</v>
      </c>
      <c r="G705" s="105">
        <v>40.29</v>
      </c>
      <c r="H705" s="110">
        <v>-0.69</v>
      </c>
      <c r="I705" s="110">
        <v>-3.75</v>
      </c>
      <c r="J705" s="1">
        <f t="shared" si="494"/>
        <v>39.6</v>
      </c>
      <c r="K705" s="1">
        <f t="shared" si="491"/>
        <v>-0.65549999999999997</v>
      </c>
      <c r="L705" s="1">
        <f t="shared" si="495"/>
        <v>39.634500000000003</v>
      </c>
      <c r="M705" s="1">
        <f t="shared" si="497"/>
        <v>260.41064388961894</v>
      </c>
      <c r="N705" s="1"/>
      <c r="O705" s="1"/>
      <c r="P705" s="1"/>
      <c r="Q705" s="1"/>
      <c r="R705" s="1"/>
      <c r="S705" s="1"/>
      <c r="T705" s="1">
        <f t="shared" si="498"/>
        <v>260.18396846254927</v>
      </c>
      <c r="U705" s="1">
        <v>349.14315800000003</v>
      </c>
      <c r="V705" s="1">
        <v>653.71209099999999</v>
      </c>
      <c r="W705" s="1">
        <f t="shared" si="496"/>
        <v>271.98981213867279</v>
      </c>
      <c r="X705" s="1">
        <v>319.61255730400001</v>
      </c>
      <c r="Y705" s="1">
        <v>268.94739784080002</v>
      </c>
      <c r="Z705" s="1">
        <f t="shared" si="499"/>
        <v>264.71747700394218</v>
      </c>
      <c r="AA705" s="215">
        <v>58.01</v>
      </c>
      <c r="AB705" s="1">
        <f t="shared" si="492"/>
        <v>440.87599999999998</v>
      </c>
      <c r="AC705" s="1">
        <f t="shared" si="493"/>
        <v>418.45600000000002</v>
      </c>
      <c r="AD705" s="125">
        <f t="shared" si="482"/>
        <v>291.4060446780552</v>
      </c>
      <c r="AF705" s="327"/>
    </row>
    <row r="706" spans="1:32">
      <c r="A706" s="127" t="s">
        <v>296</v>
      </c>
      <c r="B706" s="127" t="s">
        <v>131</v>
      </c>
      <c r="C706" s="4">
        <v>43794</v>
      </c>
      <c r="D706" s="1">
        <v>282.15206599999999</v>
      </c>
      <c r="E706" s="1">
        <v>382</v>
      </c>
      <c r="F706" s="1">
        <v>354.29</v>
      </c>
      <c r="G706" s="105">
        <v>39.15</v>
      </c>
      <c r="H706" s="110">
        <v>-0.69</v>
      </c>
      <c r="I706" s="110">
        <v>-3.75</v>
      </c>
      <c r="J706" s="1">
        <f t="shared" si="494"/>
        <v>38.46</v>
      </c>
      <c r="K706" s="1">
        <f t="shared" si="491"/>
        <v>-0.65549999999999997</v>
      </c>
      <c r="L706" s="1">
        <f t="shared" si="495"/>
        <v>38.494500000000002</v>
      </c>
      <c r="M706" s="1">
        <f t="shared" si="497"/>
        <v>252.92049934296978</v>
      </c>
      <c r="N706" s="1"/>
      <c r="O706" s="1"/>
      <c r="P706" s="1"/>
      <c r="Q706" s="1"/>
      <c r="R706" s="1"/>
      <c r="S706" s="1"/>
      <c r="T706" s="1">
        <f t="shared" si="498"/>
        <v>252.69382391590014</v>
      </c>
      <c r="U706" s="1">
        <v>349.14315800000003</v>
      </c>
      <c r="V706" s="1">
        <v>653.71209099999999</v>
      </c>
      <c r="W706" s="1">
        <f t="shared" si="496"/>
        <v>264.72437192842312</v>
      </c>
      <c r="X706" s="1">
        <v>319.61255730400001</v>
      </c>
      <c r="Y706" s="1">
        <v>268.94739784080002</v>
      </c>
      <c r="Z706" s="1">
        <f t="shared" si="499"/>
        <v>257.22733245729302</v>
      </c>
      <c r="AA706" s="215">
        <v>57.77</v>
      </c>
      <c r="AB706" s="1">
        <f t="shared" si="492"/>
        <v>439.05200000000002</v>
      </c>
      <c r="AC706" s="1">
        <f t="shared" si="493"/>
        <v>422.10399999999998</v>
      </c>
      <c r="AD706" s="125">
        <f t="shared" si="482"/>
        <v>283.01708278580816</v>
      </c>
      <c r="AF706" s="327"/>
    </row>
    <row r="707" spans="1:32">
      <c r="A707" s="127" t="s">
        <v>297</v>
      </c>
      <c r="B707" s="127" t="s">
        <v>131</v>
      </c>
      <c r="C707" s="4">
        <v>43791</v>
      </c>
      <c r="D707" s="1">
        <v>311.396995</v>
      </c>
      <c r="E707" s="1">
        <v>380</v>
      </c>
      <c r="F707" s="1">
        <v>353.29</v>
      </c>
      <c r="G707" s="105">
        <v>37.39</v>
      </c>
      <c r="H707" s="110">
        <v>-0.69</v>
      </c>
      <c r="I707" s="110">
        <v>-3.75</v>
      </c>
      <c r="J707" s="1">
        <f>+G707+H707</f>
        <v>36.700000000000003</v>
      </c>
      <c r="K707" s="1">
        <f t="shared" si="491"/>
        <v>-0.65549999999999997</v>
      </c>
      <c r="L707" s="1">
        <f>+G707+K707</f>
        <v>36.734499999999997</v>
      </c>
      <c r="M707" s="1">
        <f t="shared" si="497"/>
        <v>241.35676741130089</v>
      </c>
      <c r="N707" s="1"/>
      <c r="O707" s="1"/>
      <c r="P707" s="1"/>
      <c r="Q707" s="1"/>
      <c r="R707" s="1"/>
      <c r="S707" s="1"/>
      <c r="T707" s="1">
        <f t="shared" si="498"/>
        <v>241.13009198423129</v>
      </c>
      <c r="U707" s="1">
        <v>349.14315800000003</v>
      </c>
      <c r="V707" s="1">
        <v>653.71209099999999</v>
      </c>
      <c r="W707" s="1">
        <f>+T707*0.97+V707*0.03</f>
        <v>253.50755195470433</v>
      </c>
      <c r="X707" s="1">
        <v>319.61255730400001</v>
      </c>
      <c r="Y707" s="1">
        <v>268.94739784080002</v>
      </c>
      <c r="Z707" s="1">
        <f t="shared" si="499"/>
        <v>245.66360052562416</v>
      </c>
      <c r="AA707" s="215">
        <v>58.58</v>
      </c>
      <c r="AB707" s="1">
        <f t="shared" si="492"/>
        <v>445.20799999999997</v>
      </c>
      <c r="AC707" s="1">
        <f t="shared" si="493"/>
        <v>424.15600000000001</v>
      </c>
      <c r="AD707" s="125">
        <f t="shared" si="482"/>
        <v>270.06570302233905</v>
      </c>
      <c r="AF707" s="327"/>
    </row>
    <row r="708" spans="1:32">
      <c r="A708" s="127" t="s">
        <v>298</v>
      </c>
      <c r="B708" s="127" t="s">
        <v>131</v>
      </c>
      <c r="C708" s="4">
        <v>43790</v>
      </c>
      <c r="D708" s="1">
        <v>311.396995</v>
      </c>
      <c r="E708" s="1">
        <v>370</v>
      </c>
      <c r="F708" s="1">
        <v>344.29</v>
      </c>
      <c r="G708" s="105">
        <v>37.76</v>
      </c>
      <c r="H708" s="110">
        <v>-0.69</v>
      </c>
      <c r="I708" s="110">
        <v>-3.75</v>
      </c>
      <c r="J708" s="1">
        <f>+G708+H708</f>
        <v>37.07</v>
      </c>
      <c r="K708" s="1">
        <f t="shared" si="491"/>
        <v>-0.65549999999999997</v>
      </c>
      <c r="L708" s="1">
        <f>+G708+K708</f>
        <v>37.104500000000002</v>
      </c>
      <c r="M708" s="1">
        <f t="shared" si="497"/>
        <v>243.78777923784494</v>
      </c>
      <c r="N708" s="1"/>
      <c r="O708" s="1"/>
      <c r="P708" s="1"/>
      <c r="Q708" s="1"/>
      <c r="R708" s="1"/>
      <c r="S708" s="1"/>
      <c r="T708" s="1">
        <f t="shared" si="498"/>
        <v>243.56110381077528</v>
      </c>
      <c r="U708" s="1">
        <v>326.62548099999998</v>
      </c>
      <c r="V708" s="1">
        <v>653.71209099999999</v>
      </c>
      <c r="W708" s="1">
        <f>+T708*0.97+V708*0.03</f>
        <v>255.86563342645201</v>
      </c>
      <c r="X708" s="1">
        <v>319.61255730400001</v>
      </c>
      <c r="Y708" s="1">
        <v>268.94739784080002</v>
      </c>
      <c r="Z708" s="1">
        <f t="shared" si="499"/>
        <v>248.09461235216818</v>
      </c>
      <c r="AA708" s="215">
        <v>57.11</v>
      </c>
      <c r="AB708" s="1">
        <f t="shared" si="492"/>
        <v>434.036</v>
      </c>
      <c r="AC708" s="1">
        <f t="shared" si="493"/>
        <v>430.61599999999993</v>
      </c>
      <c r="AD708" s="125">
        <f t="shared" si="482"/>
        <v>272.78843626806832</v>
      </c>
      <c r="AF708" s="327"/>
    </row>
    <row r="709" spans="1:32">
      <c r="A709" s="127" t="s">
        <v>299</v>
      </c>
      <c r="B709" s="127" t="s">
        <v>131</v>
      </c>
      <c r="C709" s="4">
        <v>43789</v>
      </c>
      <c r="D709" s="1">
        <v>318.59699499999999</v>
      </c>
      <c r="E709" s="1">
        <v>360</v>
      </c>
      <c r="F709" s="1">
        <v>321.29000000000002</v>
      </c>
      <c r="G709" s="105">
        <v>34.18</v>
      </c>
      <c r="H709" s="110">
        <v>-0.69</v>
      </c>
      <c r="I709" s="110">
        <v>-3.75</v>
      </c>
      <c r="J709" s="1">
        <f>+G709+H709</f>
        <v>33.49</v>
      </c>
      <c r="K709" s="1">
        <f t="shared" si="491"/>
        <v>-0.65549999999999997</v>
      </c>
      <c r="L709" s="1">
        <f>+G709+K709</f>
        <v>33.524500000000003</v>
      </c>
      <c r="M709" s="1">
        <f t="shared" si="497"/>
        <v>220.26609724047307</v>
      </c>
      <c r="N709" s="1"/>
      <c r="O709" s="1"/>
      <c r="P709" s="1"/>
      <c r="Q709" s="1"/>
      <c r="R709" s="1"/>
      <c r="S709" s="1"/>
      <c r="T709" s="1">
        <f t="shared" si="498"/>
        <v>220.03942181340341</v>
      </c>
      <c r="U709" s="1">
        <v>326.62548099999998</v>
      </c>
      <c r="V709" s="1">
        <v>653.71209099999999</v>
      </c>
      <c r="W709" s="1">
        <f>+T709*0.97+V709*0.03</f>
        <v>233.04960188900131</v>
      </c>
      <c r="X709" s="1">
        <v>326.639757304</v>
      </c>
      <c r="Y709" s="1">
        <v>268.94739784080002</v>
      </c>
      <c r="Z709" s="1">
        <f t="shared" si="499"/>
        <v>224.57293035479631</v>
      </c>
      <c r="AA709" s="215">
        <v>55.21</v>
      </c>
      <c r="AB709" s="1">
        <f t="shared" si="492"/>
        <v>419.596</v>
      </c>
      <c r="AC709" s="1">
        <f t="shared" si="493"/>
        <v>427.34799999999996</v>
      </c>
      <c r="AD709" s="125">
        <f t="shared" si="482"/>
        <v>246.44415243101184</v>
      </c>
      <c r="AF709" s="327"/>
    </row>
    <row r="710" spans="1:32">
      <c r="A710" s="127" t="s">
        <v>300</v>
      </c>
      <c r="B710" s="127" t="s">
        <v>131</v>
      </c>
      <c r="C710" s="4">
        <v>43788</v>
      </c>
      <c r="D710" s="1">
        <v>318.59699499999999</v>
      </c>
      <c r="E710" s="1">
        <v>370</v>
      </c>
      <c r="F710" s="1">
        <v>330.29</v>
      </c>
      <c r="G710" s="105">
        <v>32.06</v>
      </c>
      <c r="H710" s="110">
        <v>-0.69</v>
      </c>
      <c r="I710" s="110">
        <v>-3.75</v>
      </c>
      <c r="J710" s="1">
        <f>+G710+H710</f>
        <v>31.37</v>
      </c>
      <c r="K710" s="1">
        <f t="shared" si="491"/>
        <v>-0.65549999999999997</v>
      </c>
      <c r="L710" s="1">
        <f>+G710+K710</f>
        <v>31.404500000000002</v>
      </c>
      <c r="M710" s="1">
        <f t="shared" si="497"/>
        <v>206.33705650459922</v>
      </c>
      <c r="N710" s="1"/>
      <c r="O710" s="1"/>
      <c r="P710" s="1"/>
      <c r="Q710" s="1"/>
      <c r="R710" s="1"/>
      <c r="S710" s="1"/>
      <c r="T710" s="1">
        <f t="shared" si="498"/>
        <v>206.11038107752955</v>
      </c>
      <c r="U710" s="1">
        <v>329.87381700000003</v>
      </c>
      <c r="V710" s="1">
        <v>653.71209099999999</v>
      </c>
      <c r="W710" s="1">
        <f>+T710*0.97+V710*0.03</f>
        <v>219.53843237520366</v>
      </c>
      <c r="X710" s="1">
        <v>326.639757304</v>
      </c>
      <c r="Y710" s="1">
        <v>268.94739784080002</v>
      </c>
      <c r="Z710" s="1">
        <f t="shared" si="499"/>
        <v>210.64388961892249</v>
      </c>
      <c r="AA710" s="215">
        <v>57.05</v>
      </c>
      <c r="AB710" s="1">
        <f t="shared" si="492"/>
        <v>433.58</v>
      </c>
      <c r="AC710" s="1">
        <f t="shared" si="493"/>
        <v>425.37199999999996</v>
      </c>
      <c r="AD710" s="125">
        <f t="shared" si="482"/>
        <v>230.84362680683313</v>
      </c>
      <c r="AF710" s="327"/>
    </row>
    <row r="711" spans="1:32">
      <c r="A711" s="127" t="s">
        <v>301</v>
      </c>
      <c r="B711" s="127" t="s">
        <v>131</v>
      </c>
      <c r="C711" s="4">
        <v>43787</v>
      </c>
      <c r="D711" s="1">
        <v>318.59699499999999</v>
      </c>
      <c r="E711" s="1">
        <v>365</v>
      </c>
      <c r="F711" s="1">
        <v>340.29</v>
      </c>
      <c r="G711" s="105">
        <v>33.51</v>
      </c>
      <c r="H711" s="110">
        <v>-0.69</v>
      </c>
      <c r="I711" s="110">
        <v>-3.75</v>
      </c>
      <c r="J711" s="1">
        <f t="shared" ref="J711:J729" si="500">+G711+H711</f>
        <v>32.82</v>
      </c>
      <c r="K711" s="1">
        <f t="shared" si="491"/>
        <v>-0.65549999999999997</v>
      </c>
      <c r="L711" s="1">
        <f t="shared" ref="L711:L729" si="501">+G711+K711</f>
        <v>32.854500000000002</v>
      </c>
      <c r="M711" s="1">
        <f t="shared" si="497"/>
        <v>215.86399474375821</v>
      </c>
      <c r="N711" s="1"/>
      <c r="O711" s="1"/>
      <c r="P711" s="1">
        <f t="shared" ref="P711:P729" si="502">+G711/42</f>
        <v>0.79785714285714282</v>
      </c>
      <c r="Q711" s="1">
        <f t="shared" ref="Q711:Q729" si="503">+L711/42</f>
        <v>0.78225</v>
      </c>
      <c r="R711" s="1">
        <f t="shared" ref="R711:R774" si="504">+D711/($F$2*42)</f>
        <v>1.1545348247380953</v>
      </c>
      <c r="S711" s="1"/>
      <c r="T711" s="1">
        <f t="shared" si="498"/>
        <v>215.63731931668855</v>
      </c>
      <c r="U711" s="1">
        <v>329.87381700000003</v>
      </c>
      <c r="V711" s="1">
        <v>653.71209099999999</v>
      </c>
      <c r="W711" s="1">
        <f>+T711*0.97+V711*0.03</f>
        <v>228.77956246718787</v>
      </c>
      <c r="X711" s="1">
        <v>326.639757304</v>
      </c>
      <c r="Y711" s="1">
        <v>268.94739784080002</v>
      </c>
      <c r="Z711" s="1">
        <f t="shared" si="499"/>
        <v>220.17082785808145</v>
      </c>
      <c r="AA711" s="215">
        <v>57.72</v>
      </c>
      <c r="AB711" s="1">
        <f t="shared" si="492"/>
        <v>438.67199999999997</v>
      </c>
      <c r="AC711" s="1">
        <f t="shared" si="493"/>
        <v>411.61599999999993</v>
      </c>
      <c r="AD711" s="125">
        <f t="shared" si="482"/>
        <v>241.5137976346912</v>
      </c>
      <c r="AF711" s="327"/>
    </row>
    <row r="712" spans="1:32">
      <c r="A712" s="127" t="s">
        <v>302</v>
      </c>
      <c r="B712" s="127" t="s">
        <v>131</v>
      </c>
      <c r="C712" s="4">
        <v>43784</v>
      </c>
      <c r="D712" s="1">
        <v>318.59699499999999</v>
      </c>
      <c r="E712" s="1">
        <v>355</v>
      </c>
      <c r="F712" s="1">
        <v>334.29</v>
      </c>
      <c r="G712" s="1">
        <v>35.08</v>
      </c>
      <c r="H712" s="110">
        <v>-0.69</v>
      </c>
      <c r="I712" s="110">
        <v>-3.75</v>
      </c>
      <c r="J712" s="1">
        <f t="shared" si="500"/>
        <v>34.39</v>
      </c>
      <c r="K712" s="1">
        <f t="shared" si="491"/>
        <v>-0.65549999999999997</v>
      </c>
      <c r="L712" s="1">
        <f t="shared" si="501"/>
        <v>34.424499999999995</v>
      </c>
      <c r="M712" s="1">
        <f t="shared" si="497"/>
        <v>226.1793692509855</v>
      </c>
      <c r="N712" s="1"/>
      <c r="O712" s="1"/>
      <c r="P712" s="1">
        <f t="shared" si="502"/>
        <v>0.83523809523809522</v>
      </c>
      <c r="Q712" s="1">
        <f t="shared" si="503"/>
        <v>0.81963095238095229</v>
      </c>
      <c r="R712" s="1">
        <f t="shared" si="504"/>
        <v>1.1545348247380953</v>
      </c>
      <c r="S712" s="1"/>
      <c r="T712" s="1">
        <f t="shared" si="498"/>
        <v>225.95269382391589</v>
      </c>
      <c r="U712" s="1">
        <v>329.87381700000003</v>
      </c>
      <c r="V712" s="1">
        <v>653.71209099999999</v>
      </c>
      <c r="W712" s="1">
        <f t="shared" ref="W712:W775" si="505">+T712*0.97+V712*0.03</f>
        <v>238.7854757391984</v>
      </c>
      <c r="X712" s="1">
        <v>326.639757304</v>
      </c>
      <c r="Y712" s="1">
        <v>268.94739784080002</v>
      </c>
      <c r="Z712" s="1">
        <f t="shared" si="499"/>
        <v>230.48620236530877</v>
      </c>
      <c r="AA712" s="215">
        <v>56.77</v>
      </c>
      <c r="AB712" s="1">
        <f t="shared" si="492"/>
        <v>431.452</v>
      </c>
      <c r="AC712" s="1">
        <f t="shared" si="493"/>
        <v>405.15600000000001</v>
      </c>
      <c r="AD712" s="125">
        <f t="shared" si="482"/>
        <v>253.06701708278584</v>
      </c>
      <c r="AF712" s="327"/>
    </row>
    <row r="713" spans="1:32">
      <c r="A713" s="127" t="s">
        <v>303</v>
      </c>
      <c r="B713" s="127" t="s">
        <v>131</v>
      </c>
      <c r="C713" s="4">
        <v>43783</v>
      </c>
      <c r="D713" s="1">
        <v>318.59699499999999</v>
      </c>
      <c r="E713" s="1">
        <v>350</v>
      </c>
      <c r="F713" s="1">
        <v>349.29</v>
      </c>
      <c r="G713" s="1">
        <v>33.15</v>
      </c>
      <c r="H713" s="110">
        <v>-0.69</v>
      </c>
      <c r="I713" s="110">
        <v>-3.75</v>
      </c>
      <c r="J713" s="1">
        <f t="shared" si="500"/>
        <v>32.46</v>
      </c>
      <c r="K713" s="1">
        <f t="shared" si="491"/>
        <v>-0.65549999999999997</v>
      </c>
      <c r="L713" s="1">
        <f t="shared" si="501"/>
        <v>32.494500000000002</v>
      </c>
      <c r="M713" s="1">
        <f t="shared" si="497"/>
        <v>213.49868593955321</v>
      </c>
      <c r="N713" s="1"/>
      <c r="O713" s="1"/>
      <c r="P713" s="1">
        <f t="shared" si="502"/>
        <v>0.78928571428571426</v>
      </c>
      <c r="Q713" s="1">
        <f t="shared" si="503"/>
        <v>0.77367857142857144</v>
      </c>
      <c r="R713" s="1">
        <f t="shared" si="504"/>
        <v>1.1545348247380953</v>
      </c>
      <c r="S713" s="1"/>
      <c r="T713" s="1">
        <f t="shared" si="498"/>
        <v>213.27201051248358</v>
      </c>
      <c r="U713" s="1">
        <v>329.87381700000003</v>
      </c>
      <c r="V713" s="1">
        <v>653.71209099999999</v>
      </c>
      <c r="W713" s="1">
        <f t="shared" si="505"/>
        <v>226.48521292710905</v>
      </c>
      <c r="X713" s="1">
        <v>326.639757304</v>
      </c>
      <c r="Y713" s="1">
        <v>268.94739784080002</v>
      </c>
      <c r="Z713" s="1">
        <f t="shared" si="499"/>
        <v>217.80551905387645</v>
      </c>
      <c r="AA713" s="215">
        <v>57.12</v>
      </c>
      <c r="AB713" s="1">
        <f t="shared" si="492"/>
        <v>434.11199999999997</v>
      </c>
      <c r="AC713" s="1">
        <f t="shared" si="493"/>
        <v>408.72800000000001</v>
      </c>
      <c r="AD713" s="125">
        <f t="shared" ref="AD713:AD776" si="506">T713*1.12</f>
        <v>238.86465177398162</v>
      </c>
      <c r="AF713" s="327"/>
    </row>
    <row r="714" spans="1:32">
      <c r="A714" s="127" t="s">
        <v>304</v>
      </c>
      <c r="B714" s="127" t="s">
        <v>131</v>
      </c>
      <c r="C714" s="4">
        <v>43782</v>
      </c>
      <c r="D714" s="1">
        <v>360.05517099999997</v>
      </c>
      <c r="E714" s="1">
        <v>333</v>
      </c>
      <c r="F714" s="1">
        <v>359.29</v>
      </c>
      <c r="G714" s="1">
        <v>33.15</v>
      </c>
      <c r="H714" s="110">
        <v>-0.69</v>
      </c>
      <c r="I714" s="110">
        <v>-3.75</v>
      </c>
      <c r="J714" s="1">
        <f t="shared" si="500"/>
        <v>32.46</v>
      </c>
      <c r="K714" s="1">
        <f t="shared" si="491"/>
        <v>-0.65549999999999997</v>
      </c>
      <c r="L714" s="1">
        <f t="shared" si="501"/>
        <v>32.494500000000002</v>
      </c>
      <c r="M714" s="1">
        <f t="shared" si="497"/>
        <v>213.49868593955321</v>
      </c>
      <c r="N714" s="1"/>
      <c r="O714" s="1"/>
      <c r="P714" s="1">
        <f t="shared" si="502"/>
        <v>0.78928571428571426</v>
      </c>
      <c r="Q714" s="1">
        <f t="shared" si="503"/>
        <v>0.77367857142857144</v>
      </c>
      <c r="R714" s="1">
        <f t="shared" si="504"/>
        <v>1.3047713577666666</v>
      </c>
      <c r="S714" s="1"/>
      <c r="T714" s="1">
        <f t="shared" si="498"/>
        <v>213.27201051248358</v>
      </c>
      <c r="U714" s="1">
        <v>329.87381700000003</v>
      </c>
      <c r="V714" s="1">
        <v>653.71209099999999</v>
      </c>
      <c r="W714" s="1">
        <f t="shared" si="505"/>
        <v>226.48521292710905</v>
      </c>
      <c r="X714" s="1">
        <v>367.10293707999995</v>
      </c>
      <c r="Y714" s="1">
        <v>268.94739784080002</v>
      </c>
      <c r="Z714" s="1">
        <f t="shared" si="499"/>
        <v>217.80551905387645</v>
      </c>
      <c r="AA714" s="215">
        <v>56.8</v>
      </c>
      <c r="AB714" s="1">
        <f t="shared" si="492"/>
        <v>431.67999999999995</v>
      </c>
      <c r="AC714" s="1">
        <f t="shared" si="493"/>
        <v>409.86799999999999</v>
      </c>
      <c r="AD714" s="125">
        <f t="shared" si="506"/>
        <v>238.86465177398162</v>
      </c>
      <c r="AF714" s="327"/>
    </row>
    <row r="715" spans="1:32">
      <c r="A715" s="127" t="s">
        <v>305</v>
      </c>
      <c r="B715" s="127" t="s">
        <v>131</v>
      </c>
      <c r="C715" s="4">
        <v>43781</v>
      </c>
      <c r="D715" s="1">
        <v>360.05517099999997</v>
      </c>
      <c r="E715" s="1">
        <v>335</v>
      </c>
      <c r="F715" s="1">
        <v>364.29</v>
      </c>
      <c r="G715" s="1">
        <v>33.200000000000003</v>
      </c>
      <c r="H715" s="110">
        <v>-0.69</v>
      </c>
      <c r="I715" s="110">
        <v>-3.75</v>
      </c>
      <c r="J715" s="1">
        <f t="shared" si="500"/>
        <v>32.510000000000005</v>
      </c>
      <c r="K715" s="1">
        <f t="shared" si="491"/>
        <v>-0.65549999999999997</v>
      </c>
      <c r="L715" s="1">
        <f t="shared" si="501"/>
        <v>32.544499999999999</v>
      </c>
      <c r="M715" s="1">
        <f t="shared" si="497"/>
        <v>213.82720105124835</v>
      </c>
      <c r="N715" s="1"/>
      <c r="O715" s="1"/>
      <c r="P715" s="1">
        <f t="shared" si="502"/>
        <v>0.79047619047619055</v>
      </c>
      <c r="Q715" s="1">
        <f t="shared" si="503"/>
        <v>0.77486904761904762</v>
      </c>
      <c r="R715" s="1">
        <f t="shared" si="504"/>
        <v>1.3047713577666666</v>
      </c>
      <c r="S715" s="1"/>
      <c r="T715" s="1">
        <f t="shared" si="498"/>
        <v>213.60052562417874</v>
      </c>
      <c r="U715" s="1">
        <v>340.96052900000007</v>
      </c>
      <c r="V715" s="1">
        <v>653.71209099999999</v>
      </c>
      <c r="W715" s="1">
        <f t="shared" si="505"/>
        <v>226.80387258545338</v>
      </c>
      <c r="X715" s="1">
        <v>367.10293707999995</v>
      </c>
      <c r="Y715" s="1">
        <v>268.94739784080002</v>
      </c>
      <c r="Z715" s="1">
        <f t="shared" si="499"/>
        <v>218.13403416557162</v>
      </c>
      <c r="AA715" s="215">
        <v>56.86</v>
      </c>
      <c r="AB715" s="1">
        <f t="shared" si="492"/>
        <v>432.13599999999997</v>
      </c>
      <c r="AC715" s="1">
        <f t="shared" si="493"/>
        <v>405.536</v>
      </c>
      <c r="AD715" s="125">
        <f t="shared" si="506"/>
        <v>239.23258869908022</v>
      </c>
      <c r="AF715" s="327"/>
    </row>
    <row r="716" spans="1:32">
      <c r="A716" s="127" t="s">
        <v>306</v>
      </c>
      <c r="B716" s="127" t="s">
        <v>131</v>
      </c>
      <c r="C716" s="4">
        <v>43780</v>
      </c>
      <c r="D716" s="1">
        <v>360.05517099999997</v>
      </c>
      <c r="E716" s="1">
        <v>375</v>
      </c>
      <c r="F716" s="1">
        <v>369.29</v>
      </c>
      <c r="G716" s="1">
        <v>34.200000000000003</v>
      </c>
      <c r="H716" s="110">
        <v>-0.69</v>
      </c>
      <c r="I716" s="110">
        <v>-3.75</v>
      </c>
      <c r="J716" s="1">
        <f t="shared" si="500"/>
        <v>33.510000000000005</v>
      </c>
      <c r="K716" s="1">
        <f t="shared" si="491"/>
        <v>-0.65549999999999997</v>
      </c>
      <c r="L716" s="1">
        <f t="shared" si="501"/>
        <v>33.544499999999999</v>
      </c>
      <c r="M716" s="1">
        <f t="shared" si="497"/>
        <v>220.39750328515112</v>
      </c>
      <c r="N716" s="1"/>
      <c r="O716" s="1"/>
      <c r="P716" s="1">
        <f t="shared" si="502"/>
        <v>0.81428571428571439</v>
      </c>
      <c r="Q716" s="1">
        <f t="shared" si="503"/>
        <v>0.79867857142857146</v>
      </c>
      <c r="R716" s="1">
        <f t="shared" si="504"/>
        <v>1.3047713577666666</v>
      </c>
      <c r="S716" s="1"/>
      <c r="T716" s="1">
        <f t="shared" si="498"/>
        <v>220.17082785808151</v>
      </c>
      <c r="U716" s="1">
        <v>340.96052900000007</v>
      </c>
      <c r="V716" s="1">
        <v>653.71209099999999</v>
      </c>
      <c r="W716" s="1">
        <f t="shared" si="505"/>
        <v>233.17706575233905</v>
      </c>
      <c r="X716" s="1">
        <v>367.10293707999995</v>
      </c>
      <c r="Y716" s="1">
        <v>268.94739784080002</v>
      </c>
      <c r="Z716" s="1">
        <f t="shared" si="499"/>
        <v>224.70433639947439</v>
      </c>
      <c r="AA716" s="215">
        <v>57.24</v>
      </c>
      <c r="AB716" s="1">
        <f t="shared" si="492"/>
        <v>435.024</v>
      </c>
      <c r="AC716" s="1">
        <f t="shared" si="493"/>
        <v>401.35599999999999</v>
      </c>
      <c r="AD716" s="125">
        <f t="shared" si="506"/>
        <v>246.59132720105131</v>
      </c>
      <c r="AF716" s="327"/>
    </row>
    <row r="717" spans="1:32">
      <c r="A717" s="127" t="s">
        <v>307</v>
      </c>
      <c r="B717" s="127" t="s">
        <v>131</v>
      </c>
      <c r="C717" s="4">
        <v>43777</v>
      </c>
      <c r="D717" s="1">
        <v>360.05517099999997</v>
      </c>
      <c r="E717" s="1">
        <v>360</v>
      </c>
      <c r="F717" s="1">
        <v>364.29</v>
      </c>
      <c r="G717" s="1">
        <v>37.32</v>
      </c>
      <c r="H717" s="110">
        <v>-0.69</v>
      </c>
      <c r="I717" s="110">
        <v>-3.75</v>
      </c>
      <c r="J717" s="1">
        <f t="shared" si="500"/>
        <v>36.630000000000003</v>
      </c>
      <c r="K717" s="1">
        <f t="shared" si="491"/>
        <v>-0.65549999999999997</v>
      </c>
      <c r="L717" s="1">
        <f t="shared" si="501"/>
        <v>36.664500000000004</v>
      </c>
      <c r="M717" s="1">
        <f t="shared" si="497"/>
        <v>240.89684625492774</v>
      </c>
      <c r="N717" s="1"/>
      <c r="O717" s="1"/>
      <c r="P717" s="1">
        <f t="shared" si="502"/>
        <v>0.88857142857142857</v>
      </c>
      <c r="Q717" s="1">
        <f t="shared" si="503"/>
        <v>0.87296428571428586</v>
      </c>
      <c r="R717" s="1">
        <f t="shared" si="504"/>
        <v>1.3047713577666666</v>
      </c>
      <c r="S717" s="1"/>
      <c r="T717" s="1">
        <f t="shared" si="498"/>
        <v>240.6701708278581</v>
      </c>
      <c r="U717" s="1">
        <v>340.96052900000007</v>
      </c>
      <c r="V717" s="1">
        <v>653.71209099999999</v>
      </c>
      <c r="W717" s="1">
        <f t="shared" si="505"/>
        <v>253.06142843302234</v>
      </c>
      <c r="X717" s="1">
        <v>367.10293707999995</v>
      </c>
      <c r="Y717" s="1">
        <v>268.94739784080002</v>
      </c>
      <c r="Z717" s="1">
        <f t="shared" si="499"/>
        <v>245.20367936925098</v>
      </c>
      <c r="AA717" s="215">
        <v>57.15</v>
      </c>
      <c r="AB717" s="1">
        <f t="shared" si="492"/>
        <v>434.34</v>
      </c>
      <c r="AC717" s="1">
        <f t="shared" si="493"/>
        <v>407.28399999999999</v>
      </c>
      <c r="AD717" s="125">
        <f t="shared" si="506"/>
        <v>269.55059132720112</v>
      </c>
      <c r="AF717" s="327"/>
    </row>
    <row r="718" spans="1:32">
      <c r="A718" s="127" t="s">
        <v>308</v>
      </c>
      <c r="B718" s="127" t="s">
        <v>131</v>
      </c>
      <c r="C718" s="4">
        <v>43776</v>
      </c>
      <c r="D718" s="1">
        <v>360.05517099999997</v>
      </c>
      <c r="E718" s="1">
        <v>347</v>
      </c>
      <c r="F718" s="1">
        <v>359.29</v>
      </c>
      <c r="G718" s="1">
        <v>38.549999999999997</v>
      </c>
      <c r="H718" s="110">
        <v>-0.69</v>
      </c>
      <c r="I718" s="110">
        <v>-3.75</v>
      </c>
      <c r="J718" s="1">
        <f t="shared" si="500"/>
        <v>37.86</v>
      </c>
      <c r="K718" s="1">
        <f t="shared" si="491"/>
        <v>-0.65549999999999997</v>
      </c>
      <c r="L718" s="1">
        <f t="shared" si="501"/>
        <v>37.894499999999994</v>
      </c>
      <c r="M718" s="1">
        <f t="shared" si="497"/>
        <v>248.97831800262807</v>
      </c>
      <c r="N718" s="1"/>
      <c r="O718" s="1"/>
      <c r="P718" s="1">
        <f t="shared" si="502"/>
        <v>0.91785714285714282</v>
      </c>
      <c r="Q718" s="1">
        <f t="shared" si="503"/>
        <v>0.90224999999999989</v>
      </c>
      <c r="R718" s="1">
        <f t="shared" si="504"/>
        <v>1.3047713577666666</v>
      </c>
      <c r="S718" s="1"/>
      <c r="T718" s="1">
        <f t="shared" si="498"/>
        <v>248.75164257555846</v>
      </c>
      <c r="U718" s="1">
        <v>340.96052900000007</v>
      </c>
      <c r="V718" s="1">
        <v>653.71209099999999</v>
      </c>
      <c r="W718" s="1">
        <f t="shared" si="505"/>
        <v>260.90045602829173</v>
      </c>
      <c r="X718" s="1">
        <v>367.10293707999995</v>
      </c>
      <c r="Y718" s="1">
        <v>268.94739784080002</v>
      </c>
      <c r="Z718" s="1">
        <f t="shared" si="499"/>
        <v>253.28515111695134</v>
      </c>
      <c r="AA718" s="215">
        <v>56.35</v>
      </c>
      <c r="AB718" s="1">
        <f t="shared" si="492"/>
        <v>428.26</v>
      </c>
      <c r="AC718" s="1">
        <f t="shared" si="493"/>
        <v>415.72</v>
      </c>
      <c r="AD718" s="125">
        <f t="shared" si="506"/>
        <v>278.60183968462553</v>
      </c>
      <c r="AF718" s="327"/>
    </row>
    <row r="719" spans="1:32">
      <c r="A719" s="127" t="s">
        <v>309</v>
      </c>
      <c r="B719" s="127" t="s">
        <v>131</v>
      </c>
      <c r="C719" s="4">
        <v>43775</v>
      </c>
      <c r="D719" s="1">
        <v>344.43795599999999</v>
      </c>
      <c r="E719" s="1">
        <v>348</v>
      </c>
      <c r="F719" s="1">
        <v>361.29</v>
      </c>
      <c r="G719" s="1">
        <v>41.56</v>
      </c>
      <c r="H719" s="110">
        <v>-0.69</v>
      </c>
      <c r="I719" s="110">
        <v>-3.75</v>
      </c>
      <c r="J719" s="1">
        <f t="shared" si="500"/>
        <v>40.870000000000005</v>
      </c>
      <c r="K719" s="1">
        <f t="shared" si="491"/>
        <v>-0.65549999999999997</v>
      </c>
      <c r="L719" s="1">
        <f t="shared" si="501"/>
        <v>40.904499999999999</v>
      </c>
      <c r="M719" s="1">
        <f t="shared" si="497"/>
        <v>268.75492772667542</v>
      </c>
      <c r="N719" s="1"/>
      <c r="O719" s="1"/>
      <c r="P719" s="1">
        <f t="shared" si="502"/>
        <v>0.98952380952380958</v>
      </c>
      <c r="Q719" s="1">
        <f t="shared" si="503"/>
        <v>0.97391666666666665</v>
      </c>
      <c r="R719" s="1">
        <f t="shared" si="504"/>
        <v>1.2481775453142858</v>
      </c>
      <c r="S719" s="1"/>
      <c r="T719" s="1">
        <f t="shared" si="498"/>
        <v>268.52825229960581</v>
      </c>
      <c r="U719" s="1">
        <v>340.96052900000007</v>
      </c>
      <c r="V719" s="1">
        <v>653.71209099999999</v>
      </c>
      <c r="W719" s="1">
        <f t="shared" si="505"/>
        <v>280.08376746061765</v>
      </c>
      <c r="X719" s="1">
        <v>351.86053523999999</v>
      </c>
      <c r="Y719" s="1">
        <v>268.94739784080002</v>
      </c>
      <c r="Z719" s="1">
        <f t="shared" si="499"/>
        <v>273.06176084099872</v>
      </c>
      <c r="AA719" s="215">
        <v>57.23</v>
      </c>
      <c r="AB719" s="1">
        <f t="shared" si="492"/>
        <v>434.94799999999998</v>
      </c>
      <c r="AC719" s="1">
        <f t="shared" si="493"/>
        <v>406.97999999999996</v>
      </c>
      <c r="AD719" s="125">
        <f t="shared" si="506"/>
        <v>300.75164257555855</v>
      </c>
      <c r="AF719" s="327"/>
    </row>
    <row r="720" spans="1:32">
      <c r="A720" s="127" t="s">
        <v>310</v>
      </c>
      <c r="B720" s="127" t="s">
        <v>131</v>
      </c>
      <c r="C720" s="4">
        <v>43774</v>
      </c>
      <c r="D720" s="1">
        <v>344.43795599999999</v>
      </c>
      <c r="E720" s="1">
        <v>342</v>
      </c>
      <c r="F720" s="1">
        <v>355.29</v>
      </c>
      <c r="G720" s="1">
        <v>43.1</v>
      </c>
      <c r="H720" s="110">
        <v>-0.69</v>
      </c>
      <c r="I720" s="110">
        <v>-3.75</v>
      </c>
      <c r="J720" s="1">
        <f t="shared" si="500"/>
        <v>42.410000000000004</v>
      </c>
      <c r="K720" s="1">
        <f t="shared" si="491"/>
        <v>-0.65549999999999997</v>
      </c>
      <c r="L720" s="1">
        <f t="shared" si="501"/>
        <v>42.444500000000005</v>
      </c>
      <c r="M720" s="1">
        <f t="shared" si="497"/>
        <v>278.8731931668857</v>
      </c>
      <c r="N720" s="1"/>
      <c r="O720" s="1"/>
      <c r="P720" s="1">
        <f t="shared" si="502"/>
        <v>1.0261904761904763</v>
      </c>
      <c r="Q720" s="1">
        <f t="shared" si="503"/>
        <v>1.0105833333333334</v>
      </c>
      <c r="R720" s="1">
        <f t="shared" si="504"/>
        <v>1.2481775453142858</v>
      </c>
      <c r="S720" s="1"/>
      <c r="T720" s="1">
        <f t="shared" si="498"/>
        <v>278.64651773981603</v>
      </c>
      <c r="U720" s="1">
        <v>317.69255700000002</v>
      </c>
      <c r="V720" s="1">
        <v>653.71209099999999</v>
      </c>
      <c r="W720" s="1">
        <f t="shared" si="505"/>
        <v>289.89848493762156</v>
      </c>
      <c r="X720" s="1">
        <v>351.86053523999999</v>
      </c>
      <c r="Y720" s="1">
        <v>268.94739784080002</v>
      </c>
      <c r="Z720" s="1">
        <f t="shared" si="499"/>
        <v>283.18002628120894</v>
      </c>
      <c r="AA720" s="215">
        <v>56.54</v>
      </c>
      <c r="AB720" s="1">
        <f t="shared" si="492"/>
        <v>429.70399999999995</v>
      </c>
      <c r="AC720" s="1">
        <f t="shared" si="493"/>
        <v>399.68400000000003</v>
      </c>
      <c r="AD720" s="125">
        <f t="shared" si="506"/>
        <v>312.08409986859397</v>
      </c>
      <c r="AF720" s="327"/>
    </row>
    <row r="721" spans="1:32">
      <c r="A721" s="127" t="s">
        <v>311</v>
      </c>
      <c r="B721" s="127" t="s">
        <v>131</v>
      </c>
      <c r="C721" s="4">
        <v>43773</v>
      </c>
      <c r="D721" s="1">
        <v>344.43795599999999</v>
      </c>
      <c r="E721" s="1">
        <v>340</v>
      </c>
      <c r="F721" s="1">
        <v>359.29</v>
      </c>
      <c r="G721" s="1">
        <v>42.66</v>
      </c>
      <c r="H721" s="110">
        <v>-0.69</v>
      </c>
      <c r="I721" s="110">
        <v>-3.75</v>
      </c>
      <c r="J721" s="1">
        <f t="shared" si="500"/>
        <v>41.97</v>
      </c>
      <c r="K721" s="1">
        <f t="shared" si="491"/>
        <v>-0.65549999999999997</v>
      </c>
      <c r="L721" s="1">
        <f t="shared" si="501"/>
        <v>42.004499999999993</v>
      </c>
      <c r="M721" s="1">
        <f t="shared" si="497"/>
        <v>275.98226018396838</v>
      </c>
      <c r="N721" s="1"/>
      <c r="O721" s="1"/>
      <c r="P721" s="1">
        <f t="shared" si="502"/>
        <v>1.0157142857142856</v>
      </c>
      <c r="Q721" s="1">
        <f t="shared" si="503"/>
        <v>1.0001071428571426</v>
      </c>
      <c r="R721" s="1">
        <f t="shared" si="504"/>
        <v>1.2481775453142858</v>
      </c>
      <c r="S721" s="1"/>
      <c r="T721" s="1">
        <f t="shared" si="498"/>
        <v>275.75558475689877</v>
      </c>
      <c r="U721" s="1">
        <v>317.69255700000002</v>
      </c>
      <c r="V721" s="1">
        <v>653.71209099999999</v>
      </c>
      <c r="W721" s="1">
        <f t="shared" si="505"/>
        <v>287.09427994419178</v>
      </c>
      <c r="X721" s="1">
        <v>351.86053523999999</v>
      </c>
      <c r="Y721" s="1">
        <v>268.94739784080002</v>
      </c>
      <c r="Z721" s="1">
        <f t="shared" si="499"/>
        <v>280.28909329829168</v>
      </c>
      <c r="AA721" s="215">
        <v>56.2</v>
      </c>
      <c r="AB721" s="1">
        <f t="shared" si="492"/>
        <v>427.12</v>
      </c>
      <c r="AC721" s="1">
        <f t="shared" si="493"/>
        <v>399.988</v>
      </c>
      <c r="AD721" s="125">
        <f t="shared" si="506"/>
        <v>308.84625492772665</v>
      </c>
      <c r="AF721" s="327"/>
    </row>
    <row r="722" spans="1:32">
      <c r="A722" s="128" t="s">
        <v>312</v>
      </c>
      <c r="B722" s="128" t="s">
        <v>131</v>
      </c>
      <c r="C722" s="26">
        <v>43770</v>
      </c>
      <c r="D722" s="27">
        <v>344.43795599999999</v>
      </c>
      <c r="E722" s="27">
        <v>323</v>
      </c>
      <c r="F722" s="27">
        <v>343.29</v>
      </c>
      <c r="G722" s="27">
        <v>43.72</v>
      </c>
      <c r="H722" s="110">
        <v>-0.69</v>
      </c>
      <c r="I722" s="110">
        <v>-3.75</v>
      </c>
      <c r="J722" s="27">
        <f t="shared" si="500"/>
        <v>43.03</v>
      </c>
      <c r="K722" s="27">
        <f t="shared" si="491"/>
        <v>-0.65549999999999997</v>
      </c>
      <c r="L722" s="27">
        <f t="shared" si="501"/>
        <v>43.064499999999995</v>
      </c>
      <c r="M722" s="27">
        <f t="shared" si="497"/>
        <v>282.94678055190536</v>
      </c>
      <c r="N722" s="27"/>
      <c r="O722" s="27"/>
      <c r="P722" s="27">
        <f t="shared" si="502"/>
        <v>1.0409523809523809</v>
      </c>
      <c r="Q722" s="27">
        <f t="shared" si="503"/>
        <v>1.0253452380952379</v>
      </c>
      <c r="R722" s="27">
        <f t="shared" si="504"/>
        <v>1.2481775453142858</v>
      </c>
      <c r="S722" s="27"/>
      <c r="T722" s="1">
        <f t="shared" si="498"/>
        <v>282.72010512483575</v>
      </c>
      <c r="U722" s="27">
        <v>317.69255700000002</v>
      </c>
      <c r="V722" s="1">
        <v>653.71209099999999</v>
      </c>
      <c r="W722" s="1">
        <f t="shared" si="505"/>
        <v>293.84986470109067</v>
      </c>
      <c r="X722" s="1">
        <v>351.86053523999999</v>
      </c>
      <c r="Y722" s="1">
        <f>1.013791*42*F2</f>
        <v>279.7583574244415</v>
      </c>
      <c r="Z722" s="1">
        <f t="shared" si="499"/>
        <v>287.2536136662286</v>
      </c>
      <c r="AA722" s="215">
        <v>54.18</v>
      </c>
      <c r="AB722" s="1">
        <f t="shared" si="492"/>
        <v>411.76799999999997</v>
      </c>
      <c r="AC722" s="1">
        <f t="shared" si="493"/>
        <v>400.9</v>
      </c>
      <c r="AD722" s="125">
        <f t="shared" si="506"/>
        <v>316.64651773981609</v>
      </c>
      <c r="AF722" s="327"/>
    </row>
    <row r="723" spans="1:32">
      <c r="A723" s="127" t="s">
        <v>313</v>
      </c>
      <c r="B723" s="127" t="s">
        <v>132</v>
      </c>
      <c r="C723" s="4">
        <v>43769</v>
      </c>
      <c r="D723" s="1">
        <v>344.43795599999999</v>
      </c>
      <c r="E723" s="1">
        <v>324</v>
      </c>
      <c r="F723" s="1">
        <v>329.29</v>
      </c>
      <c r="G723" s="1">
        <v>39.450000000000003</v>
      </c>
      <c r="H723" s="110">
        <v>-0.69</v>
      </c>
      <c r="I723" s="110">
        <v>-3.75</v>
      </c>
      <c r="J723" s="1">
        <f t="shared" si="500"/>
        <v>38.760000000000005</v>
      </c>
      <c r="K723" s="1">
        <f t="shared" si="491"/>
        <v>-0.65549999999999997</v>
      </c>
      <c r="L723" s="1">
        <f t="shared" si="501"/>
        <v>38.794499999999999</v>
      </c>
      <c r="M723" s="1">
        <f t="shared" si="497"/>
        <v>254.89159001314059</v>
      </c>
      <c r="N723" s="1"/>
      <c r="O723" s="1"/>
      <c r="P723" s="1">
        <f t="shared" si="502"/>
        <v>0.93928571428571439</v>
      </c>
      <c r="Q723" s="1">
        <f t="shared" si="503"/>
        <v>0.92367857142857146</v>
      </c>
      <c r="R723" s="1">
        <f t="shared" si="504"/>
        <v>1.2481775453142858</v>
      </c>
      <c r="S723" s="1"/>
      <c r="T723" s="1">
        <f t="shared" si="498"/>
        <v>254.66491458607098</v>
      </c>
      <c r="U723" s="1">
        <v>317.69255700000002</v>
      </c>
      <c r="V723" s="1">
        <v>645.13055099999997</v>
      </c>
      <c r="W723" s="1">
        <f t="shared" si="505"/>
        <v>266.37888367848888</v>
      </c>
      <c r="X723" s="1">
        <v>351.65457828000001</v>
      </c>
      <c r="Y723" s="1">
        <v>274.096428</v>
      </c>
      <c r="Z723" s="1">
        <f t="shared" si="499"/>
        <v>259.19842312746385</v>
      </c>
      <c r="AA723" s="215">
        <v>55.06</v>
      </c>
      <c r="AB723" s="1">
        <f t="shared" si="492"/>
        <v>418.45600000000002</v>
      </c>
      <c r="AC723" s="1">
        <f t="shared" si="493"/>
        <v>401.35599999999999</v>
      </c>
      <c r="AD723" s="125">
        <f t="shared" si="506"/>
        <v>285.2247043363995</v>
      </c>
      <c r="AF723" s="327"/>
    </row>
    <row r="724" spans="1:32">
      <c r="A724" s="127" t="s">
        <v>314</v>
      </c>
      <c r="B724" s="127" t="s">
        <v>132</v>
      </c>
      <c r="C724" s="4">
        <v>43768</v>
      </c>
      <c r="D724" s="1">
        <v>364.821958</v>
      </c>
      <c r="E724" s="1">
        <v>328</v>
      </c>
      <c r="F724" s="1">
        <v>332.29</v>
      </c>
      <c r="G724" s="1">
        <v>38.049999999999997</v>
      </c>
      <c r="H724" s="110">
        <v>-0.69</v>
      </c>
      <c r="I724" s="110">
        <v>-3.75</v>
      </c>
      <c r="J724" s="1">
        <f t="shared" si="500"/>
        <v>37.36</v>
      </c>
      <c r="K724" s="1">
        <f t="shared" si="491"/>
        <v>-0.65549999999999997</v>
      </c>
      <c r="L724" s="1">
        <f t="shared" si="501"/>
        <v>37.394499999999994</v>
      </c>
      <c r="M724" s="1">
        <f t="shared" si="497"/>
        <v>245.69316688567667</v>
      </c>
      <c r="N724" s="1"/>
      <c r="O724" s="1"/>
      <c r="P724" s="1">
        <f t="shared" si="502"/>
        <v>0.90595238095238084</v>
      </c>
      <c r="Q724" s="1">
        <f t="shared" si="503"/>
        <v>0.89034523809523791</v>
      </c>
      <c r="R724" s="1">
        <f t="shared" si="504"/>
        <v>1.3220452858952383</v>
      </c>
      <c r="S724" s="1"/>
      <c r="T724" s="1">
        <f t="shared" si="498"/>
        <v>245.46649145860709</v>
      </c>
      <c r="U724" s="1">
        <v>317.69255700000002</v>
      </c>
      <c r="V724" s="1">
        <v>645.13054999999997</v>
      </c>
      <c r="W724" s="1">
        <f t="shared" si="505"/>
        <v>257.45641321484891</v>
      </c>
      <c r="X724" s="1">
        <v>371.54936420799999</v>
      </c>
      <c r="Y724" s="1">
        <v>274.096428</v>
      </c>
      <c r="Z724" s="1">
        <f t="shared" si="499"/>
        <v>249.99999999999997</v>
      </c>
      <c r="AA724" s="215">
        <v>55.54</v>
      </c>
      <c r="AB724" s="1">
        <f t="shared" si="492"/>
        <v>422.10399999999998</v>
      </c>
      <c r="AC724" s="1">
        <f t="shared" si="493"/>
        <v>398.62</v>
      </c>
      <c r="AD724" s="125">
        <f t="shared" si="506"/>
        <v>274.92247043364</v>
      </c>
      <c r="AF724" s="327"/>
    </row>
    <row r="725" spans="1:32">
      <c r="A725" s="127" t="s">
        <v>315</v>
      </c>
      <c r="B725" s="127" t="s">
        <v>132</v>
      </c>
      <c r="C725" s="4">
        <v>43767</v>
      </c>
      <c r="D725" s="1">
        <v>364.821958</v>
      </c>
      <c r="E725" s="1">
        <v>349</v>
      </c>
      <c r="F725" s="1">
        <v>334.29</v>
      </c>
      <c r="G725" s="1">
        <v>36.979999999999997</v>
      </c>
      <c r="H725" s="110">
        <v>-0.69</v>
      </c>
      <c r="I725" s="110">
        <v>-3.75</v>
      </c>
      <c r="J725" s="1">
        <f t="shared" si="500"/>
        <v>36.29</v>
      </c>
      <c r="K725" s="1">
        <f t="shared" si="491"/>
        <v>-0.65549999999999997</v>
      </c>
      <c r="L725" s="1">
        <f t="shared" si="501"/>
        <v>36.3245</v>
      </c>
      <c r="M725" s="1">
        <f t="shared" si="497"/>
        <v>238.66294349540078</v>
      </c>
      <c r="N725" s="1"/>
      <c r="O725" s="1"/>
      <c r="P725" s="1">
        <f t="shared" si="502"/>
        <v>0.88047619047619041</v>
      </c>
      <c r="Q725" s="1">
        <f t="shared" si="503"/>
        <v>0.86486904761904759</v>
      </c>
      <c r="R725" s="1">
        <f t="shared" si="504"/>
        <v>1.3220452858952383</v>
      </c>
      <c r="S725" s="1"/>
      <c r="T725" s="1">
        <f t="shared" si="498"/>
        <v>238.43626806833112</v>
      </c>
      <c r="U725" s="1">
        <v>312.71412900000001</v>
      </c>
      <c r="V725" s="1">
        <v>645.13054999999997</v>
      </c>
      <c r="W725" s="1">
        <f t="shared" si="505"/>
        <v>250.63709652628117</v>
      </c>
      <c r="X725" s="1">
        <v>371.54936420799999</v>
      </c>
      <c r="Y725" s="1">
        <v>274.096428</v>
      </c>
      <c r="Z725" s="1">
        <f t="shared" si="499"/>
        <v>242.96977660972402</v>
      </c>
      <c r="AA725" s="215">
        <v>55.81</v>
      </c>
      <c r="AB725" s="1">
        <f t="shared" si="492"/>
        <v>424.15600000000001</v>
      </c>
      <c r="AC725" s="1">
        <f t="shared" si="493"/>
        <v>400.06399999999996</v>
      </c>
      <c r="AD725" s="125">
        <f t="shared" si="506"/>
        <v>267.04862023653089</v>
      </c>
      <c r="AF725" s="327"/>
    </row>
    <row r="726" spans="1:32">
      <c r="A726" s="127" t="s">
        <v>316</v>
      </c>
      <c r="B726" s="127" t="s">
        <v>132</v>
      </c>
      <c r="C726" s="4">
        <v>43766</v>
      </c>
      <c r="D726" s="1">
        <v>364.821958</v>
      </c>
      <c r="E726" s="1">
        <v>353</v>
      </c>
      <c r="F726" s="1">
        <v>330.29</v>
      </c>
      <c r="G726" s="1">
        <v>37.75</v>
      </c>
      <c r="H726" s="110">
        <v>-0.69</v>
      </c>
      <c r="I726" s="110">
        <v>-3.75</v>
      </c>
      <c r="J726" s="1">
        <f t="shared" si="500"/>
        <v>37.06</v>
      </c>
      <c r="K726" s="1">
        <f t="shared" si="491"/>
        <v>-0.65549999999999997</v>
      </c>
      <c r="L726" s="1">
        <f t="shared" si="501"/>
        <v>37.094499999999996</v>
      </c>
      <c r="M726" s="1">
        <f t="shared" si="497"/>
        <v>243.72207621550589</v>
      </c>
      <c r="N726" s="1"/>
      <c r="O726" s="1"/>
      <c r="P726" s="1">
        <f t="shared" si="502"/>
        <v>0.89880952380952384</v>
      </c>
      <c r="Q726" s="1">
        <f t="shared" si="503"/>
        <v>0.88320238095238091</v>
      </c>
      <c r="R726" s="1">
        <f t="shared" si="504"/>
        <v>1.3220452858952383</v>
      </c>
      <c r="S726" s="1"/>
      <c r="T726" s="1">
        <f t="shared" si="498"/>
        <v>243.49540078843629</v>
      </c>
      <c r="U726" s="1">
        <v>312.71412900000001</v>
      </c>
      <c r="V726" s="1">
        <v>645.13054999999997</v>
      </c>
      <c r="W726" s="1">
        <f t="shared" si="505"/>
        <v>255.54445526478318</v>
      </c>
      <c r="X726" s="1">
        <v>371.54936420799999</v>
      </c>
      <c r="Y726" s="1">
        <v>274.096428</v>
      </c>
      <c r="Z726" s="1">
        <f t="shared" si="499"/>
        <v>248.02890932982916</v>
      </c>
      <c r="AA726" s="215">
        <v>56.66</v>
      </c>
      <c r="AB726" s="1">
        <f t="shared" si="492"/>
        <v>430.61599999999993</v>
      </c>
      <c r="AC726" s="1">
        <f t="shared" si="493"/>
        <v>407.51199999999994</v>
      </c>
      <c r="AD726" s="125">
        <f t="shared" si="506"/>
        <v>272.71484888304866</v>
      </c>
      <c r="AF726" s="327"/>
    </row>
    <row r="727" spans="1:32">
      <c r="A727" s="127" t="s">
        <v>317</v>
      </c>
      <c r="B727" s="127" t="s">
        <v>132</v>
      </c>
      <c r="C727" s="4">
        <v>43763</v>
      </c>
      <c r="D727" s="1">
        <v>364.821958</v>
      </c>
      <c r="E727" s="1">
        <v>344</v>
      </c>
      <c r="F727" s="1">
        <v>329.29</v>
      </c>
      <c r="G727" s="1">
        <v>38.549999999999997</v>
      </c>
      <c r="H727" s="110">
        <v>-0.69</v>
      </c>
      <c r="I727" s="110">
        <v>-3.75</v>
      </c>
      <c r="J727" s="1">
        <f t="shared" si="500"/>
        <v>37.86</v>
      </c>
      <c r="K727" s="1">
        <f t="shared" si="491"/>
        <v>-0.65549999999999997</v>
      </c>
      <c r="L727" s="1">
        <f t="shared" si="501"/>
        <v>37.894499999999994</v>
      </c>
      <c r="M727" s="1">
        <f t="shared" si="497"/>
        <v>248.97831800262807</v>
      </c>
      <c r="N727" s="1"/>
      <c r="O727" s="1"/>
      <c r="P727" s="1">
        <f t="shared" si="502"/>
        <v>0.91785714285714282</v>
      </c>
      <c r="Q727" s="1">
        <f t="shared" si="503"/>
        <v>0.90224999999999989</v>
      </c>
      <c r="R727" s="1">
        <f t="shared" si="504"/>
        <v>1.3220452858952383</v>
      </c>
      <c r="S727" s="1"/>
      <c r="T727" s="1">
        <f t="shared" si="498"/>
        <v>248.75164257555846</v>
      </c>
      <c r="U727" s="1">
        <v>312.71412900000001</v>
      </c>
      <c r="V727" s="1">
        <v>645.13054999999997</v>
      </c>
      <c r="W727" s="1">
        <f t="shared" si="505"/>
        <v>260.6430097982917</v>
      </c>
      <c r="X727" s="1">
        <v>371.54936420799999</v>
      </c>
      <c r="Y727" s="1">
        <v>274.096428</v>
      </c>
      <c r="Z727" s="1">
        <f t="shared" si="499"/>
        <v>253.28515111695134</v>
      </c>
      <c r="AA727" s="215">
        <v>56.23</v>
      </c>
      <c r="AB727" s="1">
        <f t="shared" si="492"/>
        <v>427.34799999999996</v>
      </c>
      <c r="AC727" s="1">
        <f t="shared" si="493"/>
        <v>410.93199999999996</v>
      </c>
      <c r="AD727" s="125">
        <f t="shared" si="506"/>
        <v>278.60183968462553</v>
      </c>
      <c r="AF727" s="327"/>
    </row>
    <row r="728" spans="1:32">
      <c r="A728" s="127" t="s">
        <v>318</v>
      </c>
      <c r="B728" s="127" t="s">
        <v>132</v>
      </c>
      <c r="C728" s="4">
        <v>43762</v>
      </c>
      <c r="D728" s="1">
        <v>364.821958</v>
      </c>
      <c r="E728" s="1">
        <v>335</v>
      </c>
      <c r="F728" s="1">
        <v>324.29000000000002</v>
      </c>
      <c r="G728" s="1">
        <v>38.909999999999997</v>
      </c>
      <c r="H728" s="110">
        <v>-0.69</v>
      </c>
      <c r="I728" s="110">
        <v>-3.75</v>
      </c>
      <c r="J728" s="1">
        <f t="shared" si="500"/>
        <v>38.22</v>
      </c>
      <c r="K728" s="1">
        <f t="shared" si="491"/>
        <v>-0.65549999999999997</v>
      </c>
      <c r="L728" s="1">
        <f t="shared" si="501"/>
        <v>38.254499999999993</v>
      </c>
      <c r="M728" s="1">
        <f t="shared" si="497"/>
        <v>251.34362680683307</v>
      </c>
      <c r="N728" s="1"/>
      <c r="O728" s="1"/>
      <c r="P728" s="1">
        <f t="shared" si="502"/>
        <v>0.92642857142857138</v>
      </c>
      <c r="Q728" s="1">
        <f t="shared" si="503"/>
        <v>0.91082142857142845</v>
      </c>
      <c r="R728" s="1">
        <f t="shared" si="504"/>
        <v>1.3220452858952383</v>
      </c>
      <c r="S728" s="1"/>
      <c r="T728" s="1">
        <f t="shared" si="498"/>
        <v>251.11695137976346</v>
      </c>
      <c r="U728" s="1">
        <v>312.71412900000001</v>
      </c>
      <c r="V728" s="1">
        <v>645.13054999999997</v>
      </c>
      <c r="W728" s="1">
        <f t="shared" si="505"/>
        <v>262.93735933837058</v>
      </c>
      <c r="X728" s="1">
        <v>371.54936420799999</v>
      </c>
      <c r="Y728" s="1">
        <v>274.096428</v>
      </c>
      <c r="Z728" s="1">
        <f t="shared" si="499"/>
        <v>255.65045992115634</v>
      </c>
      <c r="AA728" s="215">
        <v>55.97</v>
      </c>
      <c r="AB728" s="1">
        <f t="shared" si="492"/>
        <v>425.37199999999996</v>
      </c>
      <c r="AC728" s="1">
        <f t="shared" si="493"/>
        <v>424.91599999999994</v>
      </c>
      <c r="AD728" s="125">
        <f t="shared" si="506"/>
        <v>281.25098554533508</v>
      </c>
      <c r="AF728" s="327"/>
    </row>
    <row r="729" spans="1:32">
      <c r="A729" s="127" t="s">
        <v>319</v>
      </c>
      <c r="B729" s="127" t="s">
        <v>132</v>
      </c>
      <c r="C729" s="4">
        <v>43761</v>
      </c>
      <c r="D729" s="1">
        <v>371.34048200000001</v>
      </c>
      <c r="E729" s="1">
        <v>330</v>
      </c>
      <c r="F729" s="1">
        <v>329.29</v>
      </c>
      <c r="G729" s="1">
        <v>37.43</v>
      </c>
      <c r="H729" s="110">
        <v>-0.69</v>
      </c>
      <c r="I729" s="110">
        <v>-3.75</v>
      </c>
      <c r="J729" s="1">
        <f t="shared" si="500"/>
        <v>36.74</v>
      </c>
      <c r="K729" s="1">
        <f t="shared" si="491"/>
        <v>-0.65549999999999997</v>
      </c>
      <c r="L729" s="1">
        <f t="shared" si="501"/>
        <v>36.774500000000003</v>
      </c>
      <c r="M729" s="1">
        <f t="shared" si="497"/>
        <v>241.61957950065704</v>
      </c>
      <c r="N729" s="1"/>
      <c r="O729" s="1"/>
      <c r="P729" s="1">
        <f t="shared" si="502"/>
        <v>0.8911904761904762</v>
      </c>
      <c r="Q729" s="1">
        <f t="shared" si="503"/>
        <v>0.87558333333333338</v>
      </c>
      <c r="R729" s="1">
        <f t="shared" si="504"/>
        <v>1.3456671752476193</v>
      </c>
      <c r="S729" s="1"/>
      <c r="T729" s="1">
        <f t="shared" si="498"/>
        <v>241.39290407358737</v>
      </c>
      <c r="U729" s="1">
        <v>312.71412900000001</v>
      </c>
      <c r="V729" s="1">
        <v>645.13054999999997</v>
      </c>
      <c r="W729" s="1">
        <f t="shared" si="505"/>
        <v>253.50503345137975</v>
      </c>
      <c r="X729" s="1">
        <v>377.91144363199999</v>
      </c>
      <c r="Y729" s="1">
        <v>274.096428</v>
      </c>
      <c r="Z729" s="1">
        <f t="shared" si="499"/>
        <v>245.92641261498028</v>
      </c>
      <c r="AA729" s="215">
        <v>54.16</v>
      </c>
      <c r="AB729" s="1">
        <f t="shared" si="492"/>
        <v>411.61599999999993</v>
      </c>
      <c r="AC729" s="1">
        <f t="shared" si="493"/>
        <v>428.71599999999995</v>
      </c>
      <c r="AD729" s="125">
        <f t="shared" si="506"/>
        <v>270.36005256241788</v>
      </c>
      <c r="AF729" s="327"/>
    </row>
    <row r="730" spans="1:32">
      <c r="A730" s="127" t="s">
        <v>320</v>
      </c>
      <c r="B730" s="127" t="s">
        <v>132</v>
      </c>
      <c r="C730" s="4">
        <v>43760</v>
      </c>
      <c r="D730" s="1">
        <v>371.34048200000001</v>
      </c>
      <c r="E730" s="1">
        <v>340</v>
      </c>
      <c r="F730" s="1">
        <v>334.29</v>
      </c>
      <c r="G730" s="1">
        <v>36.9</v>
      </c>
      <c r="H730" s="110">
        <v>-0.69</v>
      </c>
      <c r="I730" s="110">
        <v>-3.75</v>
      </c>
      <c r="J730" s="1">
        <f>+G730+H730</f>
        <v>36.21</v>
      </c>
      <c r="K730" s="1">
        <f t="shared" si="491"/>
        <v>-0.65549999999999997</v>
      </c>
      <c r="L730" s="1">
        <f t="shared" ref="L730:L793" si="507">+G730+K730</f>
        <v>36.244500000000002</v>
      </c>
      <c r="M730" s="1">
        <f t="shared" si="497"/>
        <v>238.13731931668858</v>
      </c>
      <c r="N730" s="1"/>
      <c r="O730" s="1"/>
      <c r="P730" s="1">
        <f t="shared" ref="P730:P745" si="508">+G730/42</f>
        <v>0.87857142857142856</v>
      </c>
      <c r="Q730" s="1">
        <f t="shared" ref="Q730:Q745" si="509">+L730/42</f>
        <v>0.86296428571428574</v>
      </c>
      <c r="R730" s="1">
        <f t="shared" si="504"/>
        <v>1.3456671752476193</v>
      </c>
      <c r="S730" s="1"/>
      <c r="T730" s="1">
        <f t="shared" si="498"/>
        <v>237.91064388961891</v>
      </c>
      <c r="U730" s="1">
        <v>343.74103400000001</v>
      </c>
      <c r="V730" s="1">
        <v>645.13054999999997</v>
      </c>
      <c r="W730" s="1">
        <f t="shared" si="505"/>
        <v>250.12724107293033</v>
      </c>
      <c r="X730" s="1">
        <v>377.91144363199999</v>
      </c>
      <c r="Y730" s="1">
        <v>274.096428</v>
      </c>
      <c r="Z730" s="1">
        <f t="shared" si="499"/>
        <v>242.44415243101182</v>
      </c>
      <c r="AA730" s="215">
        <v>53.31</v>
      </c>
      <c r="AB730" s="1">
        <f t="shared" si="492"/>
        <v>405.15600000000001</v>
      </c>
      <c r="AC730" s="1">
        <f t="shared" si="493"/>
        <v>429.32400000000001</v>
      </c>
      <c r="AD730" s="125">
        <f t="shared" si="506"/>
        <v>266.45992115637318</v>
      </c>
      <c r="AF730" s="327"/>
    </row>
    <row r="731" spans="1:32">
      <c r="A731" s="127" t="s">
        <v>321</v>
      </c>
      <c r="B731" s="127" t="s">
        <v>132</v>
      </c>
      <c r="C731" s="4">
        <v>43759</v>
      </c>
      <c r="D731" s="1">
        <v>371.34048200000001</v>
      </c>
      <c r="E731" s="1">
        <v>347</v>
      </c>
      <c r="F731" s="1">
        <v>344.29</v>
      </c>
      <c r="G731" s="1">
        <v>36.54</v>
      </c>
      <c r="H731" s="110">
        <v>-0.69</v>
      </c>
      <c r="I731" s="110">
        <v>-3.75</v>
      </c>
      <c r="J731" s="1">
        <f t="shared" ref="J731:J794" si="510">+G731+H731</f>
        <v>35.85</v>
      </c>
      <c r="K731" s="1">
        <f t="shared" si="491"/>
        <v>-0.65549999999999997</v>
      </c>
      <c r="L731" s="1">
        <f t="shared" si="507"/>
        <v>35.884500000000003</v>
      </c>
      <c r="M731" s="1">
        <f t="shared" si="497"/>
        <v>235.77201051248358</v>
      </c>
      <c r="N731" s="1"/>
      <c r="O731" s="1"/>
      <c r="P731" s="1">
        <f t="shared" si="508"/>
        <v>0.87</v>
      </c>
      <c r="Q731" s="1">
        <f t="shared" si="509"/>
        <v>0.85439285714285718</v>
      </c>
      <c r="R731" s="1">
        <f t="shared" si="504"/>
        <v>1.3456671752476193</v>
      </c>
      <c r="S731" s="1"/>
      <c r="T731" s="1">
        <f t="shared" si="498"/>
        <v>235.54533508541394</v>
      </c>
      <c r="U731" s="1">
        <v>343.74103400000001</v>
      </c>
      <c r="V731" s="1">
        <v>645.13054999999997</v>
      </c>
      <c r="W731" s="1">
        <f t="shared" si="505"/>
        <v>247.83289153285151</v>
      </c>
      <c r="X731" s="1">
        <v>377.91144363199999</v>
      </c>
      <c r="Y731" s="1">
        <v>274.096428</v>
      </c>
      <c r="Z731" s="1">
        <f t="shared" si="499"/>
        <v>240.07884362680682</v>
      </c>
      <c r="AA731" s="215">
        <v>53.78</v>
      </c>
      <c r="AB731" s="1">
        <f t="shared" si="492"/>
        <v>408.72800000000001</v>
      </c>
      <c r="AC731" s="1">
        <f t="shared" si="493"/>
        <v>435.404</v>
      </c>
      <c r="AD731" s="125">
        <f t="shared" si="506"/>
        <v>263.81077529566363</v>
      </c>
      <c r="AF731" s="327"/>
    </row>
    <row r="732" spans="1:32">
      <c r="A732" s="127" t="s">
        <v>322</v>
      </c>
      <c r="B732" s="127" t="s">
        <v>132</v>
      </c>
      <c r="C732" s="4">
        <v>43756</v>
      </c>
      <c r="D732" s="1">
        <v>371.34048200000001</v>
      </c>
      <c r="E732" s="1">
        <v>353</v>
      </c>
      <c r="F732" s="1">
        <v>359.29</v>
      </c>
      <c r="G732" s="1">
        <v>38.08</v>
      </c>
      <c r="H732" s="110">
        <v>-0.69</v>
      </c>
      <c r="I732" s="110">
        <v>-3.75</v>
      </c>
      <c r="J732" s="1">
        <f t="shared" si="510"/>
        <v>37.39</v>
      </c>
      <c r="K732" s="1">
        <f t="shared" si="491"/>
        <v>-0.65549999999999997</v>
      </c>
      <c r="L732" s="1">
        <f t="shared" si="507"/>
        <v>37.424499999999995</v>
      </c>
      <c r="M732" s="1">
        <f t="shared" si="497"/>
        <v>245.89027595269377</v>
      </c>
      <c r="N732" s="1"/>
      <c r="O732" s="1"/>
      <c r="P732" s="1">
        <f t="shared" si="508"/>
        <v>0.90666666666666662</v>
      </c>
      <c r="Q732" s="1">
        <f t="shared" si="509"/>
        <v>0.89105952380952369</v>
      </c>
      <c r="R732" s="1">
        <f t="shared" si="504"/>
        <v>1.3456671752476193</v>
      </c>
      <c r="S732" s="1"/>
      <c r="T732" s="1">
        <f t="shared" si="498"/>
        <v>245.66360052562416</v>
      </c>
      <c r="U732" s="1">
        <v>343.74103400000001</v>
      </c>
      <c r="V732" s="1">
        <v>645.13054999999997</v>
      </c>
      <c r="W732" s="1">
        <f t="shared" si="505"/>
        <v>257.64760900985539</v>
      </c>
      <c r="X732" s="1">
        <v>377.91144363199999</v>
      </c>
      <c r="Y732" s="1">
        <v>274.096428</v>
      </c>
      <c r="Z732" s="1">
        <f t="shared" si="499"/>
        <v>250.19710906701707</v>
      </c>
      <c r="AA732" s="215">
        <v>53.93</v>
      </c>
      <c r="AB732" s="1">
        <f t="shared" si="492"/>
        <v>409.86799999999999</v>
      </c>
      <c r="AC732" s="1">
        <f t="shared" si="493"/>
        <v>445.66399999999999</v>
      </c>
      <c r="AD732" s="125">
        <f t="shared" si="506"/>
        <v>275.14323258869911</v>
      </c>
      <c r="AF732" s="327"/>
    </row>
    <row r="733" spans="1:32">
      <c r="A733" s="127" t="s">
        <v>323</v>
      </c>
      <c r="B733" s="127" t="s">
        <v>132</v>
      </c>
      <c r="C733" s="4">
        <v>43755</v>
      </c>
      <c r="D733" s="1">
        <v>371.34048200000001</v>
      </c>
      <c r="E733" s="1">
        <v>360</v>
      </c>
      <c r="F733" s="1">
        <v>374.29</v>
      </c>
      <c r="G733" s="1">
        <v>39.85</v>
      </c>
      <c r="H733" s="110">
        <v>-0.69</v>
      </c>
      <c r="I733" s="110">
        <v>-3.75</v>
      </c>
      <c r="J733" s="1">
        <f t="shared" si="510"/>
        <v>39.160000000000004</v>
      </c>
      <c r="K733" s="1">
        <f t="shared" si="491"/>
        <v>-0.65549999999999997</v>
      </c>
      <c r="L733" s="1">
        <f t="shared" si="507"/>
        <v>39.194500000000005</v>
      </c>
      <c r="M733" s="1">
        <f t="shared" si="497"/>
        <v>257.51971090670173</v>
      </c>
      <c r="N733" s="1"/>
      <c r="O733" s="1"/>
      <c r="P733" s="1">
        <f t="shared" si="508"/>
        <v>0.94880952380952388</v>
      </c>
      <c r="Q733" s="1">
        <f t="shared" si="509"/>
        <v>0.93320238095238106</v>
      </c>
      <c r="R733" s="1">
        <f t="shared" si="504"/>
        <v>1.3456671752476193</v>
      </c>
      <c r="S733" s="1"/>
      <c r="T733" s="1">
        <f t="shared" si="498"/>
        <v>257.29303547963207</v>
      </c>
      <c r="U733" s="1">
        <v>343.74103400000001</v>
      </c>
      <c r="V733" s="1">
        <v>645.13054999999997</v>
      </c>
      <c r="W733" s="1">
        <f t="shared" si="505"/>
        <v>268.9281609152431</v>
      </c>
      <c r="X733" s="1">
        <v>377.91144363199999</v>
      </c>
      <c r="Y733" s="1">
        <v>274.096428</v>
      </c>
      <c r="Z733" s="1">
        <f t="shared" si="499"/>
        <v>261.82654402102497</v>
      </c>
      <c r="AA733" s="215">
        <v>53.36</v>
      </c>
      <c r="AB733" s="1">
        <f t="shared" si="492"/>
        <v>405.536</v>
      </c>
      <c r="AC733" s="1">
        <f t="shared" si="493"/>
        <v>441.48399999999998</v>
      </c>
      <c r="AD733" s="125">
        <f t="shared" si="506"/>
        <v>288.16819973718793</v>
      </c>
      <c r="AF733" s="327"/>
    </row>
    <row r="734" spans="1:32">
      <c r="A734" s="127" t="s">
        <v>324</v>
      </c>
      <c r="B734" s="127" t="s">
        <v>132</v>
      </c>
      <c r="C734" s="4">
        <v>43754</v>
      </c>
      <c r="D734" s="1">
        <v>371.34048200000001</v>
      </c>
      <c r="E734" s="1">
        <v>375</v>
      </c>
      <c r="F734" s="1">
        <v>379.29</v>
      </c>
      <c r="G734" s="1">
        <v>39.6</v>
      </c>
      <c r="H734" s="110">
        <v>-0.69</v>
      </c>
      <c r="I734" s="110">
        <v>-3.75</v>
      </c>
      <c r="J734" s="1">
        <f t="shared" si="510"/>
        <v>38.910000000000004</v>
      </c>
      <c r="K734" s="1">
        <f t="shared" si="491"/>
        <v>-0.65549999999999997</v>
      </c>
      <c r="L734" s="1">
        <f t="shared" si="507"/>
        <v>38.944500000000005</v>
      </c>
      <c r="M734" s="1">
        <f t="shared" si="497"/>
        <v>255.87713534822603</v>
      </c>
      <c r="N734" s="1"/>
      <c r="O734" s="1"/>
      <c r="P734" s="1">
        <f t="shared" si="508"/>
        <v>0.94285714285714284</v>
      </c>
      <c r="Q734" s="1">
        <f t="shared" si="509"/>
        <v>0.92725000000000013</v>
      </c>
      <c r="R734" s="1">
        <f t="shared" si="504"/>
        <v>1.3456671752476193</v>
      </c>
      <c r="S734" s="1"/>
      <c r="T734" s="1">
        <f t="shared" si="498"/>
        <v>255.6504599211564</v>
      </c>
      <c r="U734" s="1">
        <v>343.74103400000001</v>
      </c>
      <c r="V734" s="1">
        <v>645.13054999999997</v>
      </c>
      <c r="W734" s="1">
        <f t="shared" si="505"/>
        <v>267.3348626235217</v>
      </c>
      <c r="X734" s="1">
        <v>377.91144363199999</v>
      </c>
      <c r="Y734" s="1">
        <v>274.096428</v>
      </c>
      <c r="Z734" s="1">
        <f t="shared" si="499"/>
        <v>260.18396846254927</v>
      </c>
      <c r="AA734" s="215">
        <v>52.81</v>
      </c>
      <c r="AB734" s="1">
        <f t="shared" si="492"/>
        <v>401.35599999999999</v>
      </c>
      <c r="AC734" s="1">
        <f t="shared" si="493"/>
        <v>441.78800000000001</v>
      </c>
      <c r="AD734" s="125">
        <f t="shared" si="506"/>
        <v>286.3285151116952</v>
      </c>
      <c r="AF734" s="327"/>
    </row>
    <row r="735" spans="1:32">
      <c r="A735" s="127" t="s">
        <v>325</v>
      </c>
      <c r="B735" s="127" t="s">
        <v>132</v>
      </c>
      <c r="C735" s="4">
        <v>43753</v>
      </c>
      <c r="D735" s="1">
        <v>371.34048200000001</v>
      </c>
      <c r="E735" s="1">
        <v>385</v>
      </c>
      <c r="F735" s="1">
        <v>399.29</v>
      </c>
      <c r="G735" s="1">
        <v>38.700000000000003</v>
      </c>
      <c r="H735" s="110">
        <v>-0.69</v>
      </c>
      <c r="I735" s="110">
        <v>-3.75</v>
      </c>
      <c r="J735" s="1">
        <f t="shared" si="510"/>
        <v>38.010000000000005</v>
      </c>
      <c r="K735" s="1">
        <f t="shared" si="491"/>
        <v>-0.65549999999999997</v>
      </c>
      <c r="L735" s="1">
        <f t="shared" si="507"/>
        <v>38.044499999999999</v>
      </c>
      <c r="M735" s="1">
        <f t="shared" si="497"/>
        <v>249.96386333771352</v>
      </c>
      <c r="N735" s="1"/>
      <c r="O735" s="1"/>
      <c r="P735" s="1">
        <f t="shared" si="508"/>
        <v>0.92142857142857149</v>
      </c>
      <c r="Q735" s="1">
        <f t="shared" si="509"/>
        <v>0.90582142857142856</v>
      </c>
      <c r="R735" s="1">
        <f t="shared" si="504"/>
        <v>1.3456671752476193</v>
      </c>
      <c r="S735" s="1"/>
      <c r="T735" s="1">
        <f t="shared" si="498"/>
        <v>249.73718791064391</v>
      </c>
      <c r="U735" s="1">
        <v>371.60787299999998</v>
      </c>
      <c r="V735" s="1">
        <v>645.13054999999997</v>
      </c>
      <c r="W735" s="1">
        <f t="shared" si="505"/>
        <v>261.59898877332455</v>
      </c>
      <c r="X735" s="1">
        <v>377.91144363199999</v>
      </c>
      <c r="Y735" s="1">
        <v>274.096428</v>
      </c>
      <c r="Z735" s="1">
        <f t="shared" si="499"/>
        <v>254.27069645203679</v>
      </c>
      <c r="AA735" s="215">
        <v>53.59</v>
      </c>
      <c r="AB735" s="1">
        <f t="shared" si="492"/>
        <v>407.28399999999999</v>
      </c>
      <c r="AC735" s="1">
        <f t="shared" si="493"/>
        <v>441.63599999999997</v>
      </c>
      <c r="AD735" s="125">
        <f t="shared" si="506"/>
        <v>279.70565045992123</v>
      </c>
      <c r="AF735" s="327"/>
    </row>
    <row r="736" spans="1:32">
      <c r="A736" s="127" t="s">
        <v>326</v>
      </c>
      <c r="B736" s="127" t="s">
        <v>132</v>
      </c>
      <c r="C736" s="4">
        <v>43752</v>
      </c>
      <c r="D736" s="1">
        <v>371.34048200000001</v>
      </c>
      <c r="E736" s="1">
        <v>408</v>
      </c>
      <c r="F736" s="1">
        <v>414.29</v>
      </c>
      <c r="G736" s="1">
        <v>41.66</v>
      </c>
      <c r="H736" s="110">
        <v>-0.69</v>
      </c>
      <c r="I736" s="110">
        <v>-3.75</v>
      </c>
      <c r="J736" s="1">
        <f t="shared" si="510"/>
        <v>40.97</v>
      </c>
      <c r="K736" s="1">
        <f t="shared" si="491"/>
        <v>-0.65549999999999997</v>
      </c>
      <c r="L736" s="1">
        <f t="shared" si="507"/>
        <v>41.004499999999993</v>
      </c>
      <c r="M736" s="1">
        <f t="shared" si="497"/>
        <v>269.41195795006564</v>
      </c>
      <c r="N736" s="1"/>
      <c r="O736" s="1"/>
      <c r="P736" s="1">
        <f t="shared" si="508"/>
        <v>0.99190476190476184</v>
      </c>
      <c r="Q736" s="1">
        <f t="shared" si="509"/>
        <v>0.97629761904761891</v>
      </c>
      <c r="R736" s="1">
        <f t="shared" si="504"/>
        <v>1.3456671752476193</v>
      </c>
      <c r="S736" s="1"/>
      <c r="T736" s="1">
        <f t="shared" si="498"/>
        <v>269.18528252299603</v>
      </c>
      <c r="U736" s="1">
        <v>371.60787299999998</v>
      </c>
      <c r="V736" s="1">
        <v>645.13054999999997</v>
      </c>
      <c r="W736" s="1">
        <f t="shared" si="505"/>
        <v>280.46364054730611</v>
      </c>
      <c r="X736" s="1">
        <v>377.91144363199999</v>
      </c>
      <c r="Y736" s="1">
        <v>274.096428</v>
      </c>
      <c r="Z736" s="1">
        <f t="shared" si="499"/>
        <v>273.71879106438894</v>
      </c>
      <c r="AA736" s="215">
        <v>54.7</v>
      </c>
      <c r="AB736" s="1">
        <f t="shared" si="492"/>
        <v>415.72</v>
      </c>
      <c r="AC736" s="1">
        <f t="shared" si="493"/>
        <v>450.98399999999998</v>
      </c>
      <c r="AD736" s="125">
        <f t="shared" si="506"/>
        <v>301.48751642575559</v>
      </c>
      <c r="AF736" s="327"/>
    </row>
    <row r="737" spans="1:32">
      <c r="A737" s="127" t="s">
        <v>327</v>
      </c>
      <c r="B737" s="127" t="s">
        <v>132</v>
      </c>
      <c r="C737" s="4">
        <v>43749</v>
      </c>
      <c r="D737" s="1">
        <v>371.34048200000001</v>
      </c>
      <c r="E737" s="1">
        <v>413</v>
      </c>
      <c r="F737" s="1">
        <v>424.29</v>
      </c>
      <c r="G737" s="1">
        <v>46.01</v>
      </c>
      <c r="H737" s="110">
        <v>-0.69</v>
      </c>
      <c r="I737" s="110">
        <v>-3.75</v>
      </c>
      <c r="J737" s="1">
        <f t="shared" si="510"/>
        <v>45.32</v>
      </c>
      <c r="K737" s="1">
        <f t="shared" si="491"/>
        <v>-0.65549999999999997</v>
      </c>
      <c r="L737" s="1">
        <f t="shared" si="507"/>
        <v>45.354500000000002</v>
      </c>
      <c r="M737" s="1">
        <f t="shared" si="497"/>
        <v>297.99277266754268</v>
      </c>
      <c r="N737" s="1"/>
      <c r="O737" s="1"/>
      <c r="P737" s="1">
        <f t="shared" si="508"/>
        <v>1.0954761904761905</v>
      </c>
      <c r="Q737" s="1">
        <f t="shared" si="509"/>
        <v>1.0798690476190476</v>
      </c>
      <c r="R737" s="1">
        <f t="shared" si="504"/>
        <v>1.3456671752476193</v>
      </c>
      <c r="S737" s="1"/>
      <c r="T737" s="1">
        <f t="shared" si="498"/>
        <v>297.76609724047307</v>
      </c>
      <c r="U737" s="1">
        <v>371.60787299999998</v>
      </c>
      <c r="V737" s="1">
        <v>645.13054999999997</v>
      </c>
      <c r="W737" s="1">
        <f t="shared" si="505"/>
        <v>308.18703082325885</v>
      </c>
      <c r="X737" s="1">
        <v>377.91144363199999</v>
      </c>
      <c r="Y737" s="1">
        <v>274.096428</v>
      </c>
      <c r="Z737" s="1">
        <f t="shared" si="499"/>
        <v>302.29960578186592</v>
      </c>
      <c r="AA737" s="215">
        <v>53.55</v>
      </c>
      <c r="AB737" s="1">
        <f t="shared" si="492"/>
        <v>406.97999999999996</v>
      </c>
      <c r="AC737" s="1">
        <f t="shared" si="493"/>
        <v>478.03999999999996</v>
      </c>
      <c r="AD737" s="125">
        <f t="shared" si="506"/>
        <v>333.49802890932989</v>
      </c>
      <c r="AF737" s="327"/>
    </row>
    <row r="738" spans="1:32">
      <c r="A738" s="127" t="s">
        <v>328</v>
      </c>
      <c r="B738" s="127" t="s">
        <v>132</v>
      </c>
      <c r="C738" s="4">
        <v>43748</v>
      </c>
      <c r="D738" s="1">
        <v>371.34048200000001</v>
      </c>
      <c r="E738" s="1">
        <v>415</v>
      </c>
      <c r="F738" s="1">
        <v>435.29</v>
      </c>
      <c r="G738" s="1">
        <v>49.45</v>
      </c>
      <c r="H738" s="110">
        <v>-0.69</v>
      </c>
      <c r="I738" s="110">
        <v>-3.75</v>
      </c>
      <c r="J738" s="1">
        <f t="shared" si="510"/>
        <v>48.760000000000005</v>
      </c>
      <c r="K738" s="1">
        <f t="shared" si="491"/>
        <v>-0.65549999999999997</v>
      </c>
      <c r="L738" s="1">
        <f t="shared" si="507"/>
        <v>48.794499999999999</v>
      </c>
      <c r="M738" s="1">
        <f t="shared" si="497"/>
        <v>320.59461235216816</v>
      </c>
      <c r="N738" s="1"/>
      <c r="O738" s="1"/>
      <c r="P738" s="1">
        <f t="shared" si="508"/>
        <v>1.1773809523809524</v>
      </c>
      <c r="Q738" s="1">
        <f t="shared" si="509"/>
        <v>1.1617738095238095</v>
      </c>
      <c r="R738" s="1">
        <f t="shared" si="504"/>
        <v>1.3456671752476193</v>
      </c>
      <c r="S738" s="1"/>
      <c r="T738" s="1">
        <f t="shared" si="498"/>
        <v>320.36793692509855</v>
      </c>
      <c r="U738" s="1">
        <v>371.60787299999998</v>
      </c>
      <c r="V738" s="1">
        <v>645.13054999999997</v>
      </c>
      <c r="W738" s="1">
        <f t="shared" si="505"/>
        <v>330.11081531734555</v>
      </c>
      <c r="X738" s="1">
        <v>377.91144363199999</v>
      </c>
      <c r="Y738" s="1">
        <v>274.096428</v>
      </c>
      <c r="Z738" s="1">
        <f t="shared" si="499"/>
        <v>324.90144546649145</v>
      </c>
      <c r="AA738" s="215">
        <v>52.59</v>
      </c>
      <c r="AB738" s="1">
        <f t="shared" si="492"/>
        <v>399.68400000000003</v>
      </c>
      <c r="AC738" s="1">
        <f t="shared" si="493"/>
        <v>416.86</v>
      </c>
      <c r="AD738" s="125">
        <f t="shared" si="506"/>
        <v>358.81208935611039</v>
      </c>
      <c r="AF738" s="327"/>
    </row>
    <row r="739" spans="1:32">
      <c r="A739" s="127" t="s">
        <v>329</v>
      </c>
      <c r="B739" s="127" t="s">
        <v>132</v>
      </c>
      <c r="C739" s="4">
        <v>43747</v>
      </c>
      <c r="D739" s="1">
        <v>371.34048200000001</v>
      </c>
      <c r="E739" s="1">
        <v>429</v>
      </c>
      <c r="F739" s="1">
        <v>434.29</v>
      </c>
      <c r="G739" s="1">
        <v>50.42</v>
      </c>
      <c r="H739" s="110">
        <v>-0.69</v>
      </c>
      <c r="I739" s="110">
        <v>-3.75</v>
      </c>
      <c r="J739" s="1">
        <f t="shared" si="510"/>
        <v>49.730000000000004</v>
      </c>
      <c r="K739" s="1">
        <f t="shared" si="491"/>
        <v>-0.65549999999999997</v>
      </c>
      <c r="L739" s="1">
        <f t="shared" si="507"/>
        <v>49.764499999999998</v>
      </c>
      <c r="M739" s="1">
        <f t="shared" si="497"/>
        <v>326.96780551905385</v>
      </c>
      <c r="N739" s="1"/>
      <c r="O739" s="1"/>
      <c r="P739" s="1">
        <f t="shared" si="508"/>
        <v>1.2004761904761905</v>
      </c>
      <c r="Q739" s="1">
        <f t="shared" si="509"/>
        <v>1.1848690476190475</v>
      </c>
      <c r="R739" s="1">
        <f t="shared" si="504"/>
        <v>1.3456671752476193</v>
      </c>
      <c r="S739" s="1"/>
      <c r="T739" s="1">
        <f t="shared" si="498"/>
        <v>326.74113009198425</v>
      </c>
      <c r="U739" s="1">
        <v>371.60787299999998</v>
      </c>
      <c r="V739" s="1">
        <v>645.13054999999997</v>
      </c>
      <c r="W739" s="1">
        <f t="shared" si="505"/>
        <v>336.29281268922466</v>
      </c>
      <c r="X739" s="1">
        <v>377.91144363199999</v>
      </c>
      <c r="Y739" s="1">
        <v>274.096428</v>
      </c>
      <c r="Z739" s="1">
        <f t="shared" si="499"/>
        <v>331.27463863337715</v>
      </c>
      <c r="AA739" s="215">
        <v>52.63</v>
      </c>
      <c r="AB739" s="1">
        <f t="shared" si="492"/>
        <v>399.988</v>
      </c>
      <c r="AC739" s="1">
        <f t="shared" si="493"/>
        <v>418.68400000000003</v>
      </c>
      <c r="AD739" s="125">
        <f t="shared" si="506"/>
        <v>365.9500657030224</v>
      </c>
      <c r="AF739" s="327"/>
    </row>
    <row r="740" spans="1:32">
      <c r="A740" s="127" t="s">
        <v>330</v>
      </c>
      <c r="B740" s="127" t="s">
        <v>132</v>
      </c>
      <c r="C740" s="4">
        <v>43746</v>
      </c>
      <c r="D740" s="1">
        <v>371.34048200000001</v>
      </c>
      <c r="E740" s="1">
        <v>430</v>
      </c>
      <c r="F740" s="1">
        <v>454.29</v>
      </c>
      <c r="G740" s="1">
        <v>51.1</v>
      </c>
      <c r="H740" s="110">
        <v>-0.69</v>
      </c>
      <c r="I740" s="110">
        <v>-3.75</v>
      </c>
      <c r="J740" s="1">
        <f t="shared" si="510"/>
        <v>50.410000000000004</v>
      </c>
      <c r="K740" s="1">
        <f t="shared" si="491"/>
        <v>-0.65549999999999997</v>
      </c>
      <c r="L740" s="1">
        <f t="shared" si="507"/>
        <v>50.444500000000005</v>
      </c>
      <c r="M740" s="1">
        <f t="shared" si="497"/>
        <v>331.43561103810777</v>
      </c>
      <c r="N740" s="1"/>
      <c r="O740" s="1"/>
      <c r="P740" s="1">
        <f t="shared" si="508"/>
        <v>1.2166666666666668</v>
      </c>
      <c r="Q740" s="1">
        <f t="shared" si="509"/>
        <v>1.2010595238095239</v>
      </c>
      <c r="R740" s="1">
        <f t="shared" si="504"/>
        <v>1.3456671752476193</v>
      </c>
      <c r="S740" s="1"/>
      <c r="T740" s="1">
        <f t="shared" si="498"/>
        <v>331.2089356110381</v>
      </c>
      <c r="U740" s="1">
        <v>365.17299000000003</v>
      </c>
      <c r="V740" s="1">
        <v>645.13054999999997</v>
      </c>
      <c r="W740" s="1">
        <f t="shared" si="505"/>
        <v>340.6265840427069</v>
      </c>
      <c r="X740" s="1">
        <v>377.91144363199999</v>
      </c>
      <c r="Y740" s="1">
        <v>274.096428</v>
      </c>
      <c r="Z740" s="1">
        <f t="shared" si="499"/>
        <v>335.74244415243101</v>
      </c>
      <c r="AA740" s="215">
        <v>52.75</v>
      </c>
      <c r="AB740" s="1">
        <f t="shared" si="492"/>
        <v>400.9</v>
      </c>
      <c r="AC740" s="1">
        <f t="shared" si="493"/>
        <v>423.7</v>
      </c>
      <c r="AD740" s="125">
        <f t="shared" si="506"/>
        <v>370.95400788436268</v>
      </c>
      <c r="AF740" s="327"/>
    </row>
    <row r="741" spans="1:32">
      <c r="A741" s="127" t="s">
        <v>331</v>
      </c>
      <c r="B741" s="127" t="s">
        <v>132</v>
      </c>
      <c r="C741" s="4">
        <v>43745</v>
      </c>
      <c r="D741" s="1">
        <v>371.34048200000001</v>
      </c>
      <c r="E741" s="1">
        <v>417</v>
      </c>
      <c r="F741" s="1">
        <v>449.29</v>
      </c>
      <c r="G741" s="1">
        <v>53.69</v>
      </c>
      <c r="H741" s="110">
        <v>-0.69</v>
      </c>
      <c r="I741" s="110">
        <v>-3.75</v>
      </c>
      <c r="J741" s="1">
        <f t="shared" si="510"/>
        <v>53</v>
      </c>
      <c r="K741" s="1">
        <f t="shared" si="491"/>
        <v>-0.65549999999999997</v>
      </c>
      <c r="L741" s="1">
        <f t="shared" si="507"/>
        <v>53.034499999999994</v>
      </c>
      <c r="M741" s="1">
        <f t="shared" si="497"/>
        <v>348.45269382391587</v>
      </c>
      <c r="N741" s="1"/>
      <c r="O741" s="1"/>
      <c r="P741" s="1">
        <f t="shared" si="508"/>
        <v>1.2783333333333333</v>
      </c>
      <c r="Q741" s="1">
        <f t="shared" si="509"/>
        <v>1.2627261904761904</v>
      </c>
      <c r="R741" s="1">
        <f t="shared" si="504"/>
        <v>1.3456671752476193</v>
      </c>
      <c r="S741" s="1"/>
      <c r="T741" s="1">
        <f t="shared" si="498"/>
        <v>348.22601839684626</v>
      </c>
      <c r="U741" s="1">
        <v>365.17299000000003</v>
      </c>
      <c r="V741" s="1">
        <v>645.13054999999997</v>
      </c>
      <c r="W741" s="1">
        <f t="shared" si="505"/>
        <v>357.13315434494086</v>
      </c>
      <c r="X741" s="1">
        <v>377.91144363199999</v>
      </c>
      <c r="Y741" s="1">
        <v>274.096428</v>
      </c>
      <c r="Z741" s="1">
        <f t="shared" si="499"/>
        <v>352.75952693823911</v>
      </c>
      <c r="AA741" s="215">
        <v>52.81</v>
      </c>
      <c r="AB741" s="1">
        <f t="shared" si="492"/>
        <v>401.35599999999999</v>
      </c>
      <c r="AC741" s="1">
        <f t="shared" si="493"/>
        <v>436.23999999999995</v>
      </c>
      <c r="AD741" s="125">
        <f t="shared" si="506"/>
        <v>390.01314060446782</v>
      </c>
      <c r="AF741" s="327"/>
    </row>
    <row r="742" spans="1:32">
      <c r="A742" s="127" t="s">
        <v>332</v>
      </c>
      <c r="B742" s="127" t="s">
        <v>132</v>
      </c>
      <c r="C742" s="4">
        <v>43742</v>
      </c>
      <c r="D742" s="1">
        <v>371.34048200000001</v>
      </c>
      <c r="E742" s="1">
        <v>413</v>
      </c>
      <c r="F742" s="1">
        <v>455.29</v>
      </c>
      <c r="G742" s="1">
        <v>53.17</v>
      </c>
      <c r="H742" s="110">
        <v>-0.69</v>
      </c>
      <c r="I742" s="110">
        <v>-3.75</v>
      </c>
      <c r="J742" s="1">
        <f t="shared" si="510"/>
        <v>52.480000000000004</v>
      </c>
      <c r="K742" s="1">
        <f t="shared" si="491"/>
        <v>-0.65549999999999997</v>
      </c>
      <c r="L742" s="1">
        <f t="shared" si="507"/>
        <v>52.514499999999998</v>
      </c>
      <c r="M742" s="1">
        <f t="shared" si="497"/>
        <v>345.03613666228642</v>
      </c>
      <c r="N742" s="1"/>
      <c r="O742" s="1"/>
      <c r="P742" s="1">
        <f t="shared" si="508"/>
        <v>1.2659523809523809</v>
      </c>
      <c r="Q742" s="1">
        <f t="shared" si="509"/>
        <v>1.250345238095238</v>
      </c>
      <c r="R742" s="1">
        <f t="shared" si="504"/>
        <v>1.3456671752476193</v>
      </c>
      <c r="S742" s="1"/>
      <c r="T742" s="1">
        <f t="shared" si="498"/>
        <v>344.80946123521682</v>
      </c>
      <c r="U742" s="1">
        <v>365.17299000000003</v>
      </c>
      <c r="V742" s="1">
        <v>645.13054999999997</v>
      </c>
      <c r="W742" s="1">
        <f t="shared" si="505"/>
        <v>353.8190938981603</v>
      </c>
      <c r="X742" s="1">
        <v>377.91144363199999</v>
      </c>
      <c r="Y742" s="1">
        <v>274.096428</v>
      </c>
      <c r="Z742" s="1">
        <f t="shared" si="499"/>
        <v>349.34296977660972</v>
      </c>
      <c r="AA742" s="215">
        <v>52.45</v>
      </c>
      <c r="AB742" s="1">
        <f t="shared" si="492"/>
        <v>398.62</v>
      </c>
      <c r="AC742" s="1">
        <f t="shared" si="493"/>
        <v>439.65999999999997</v>
      </c>
      <c r="AD742" s="125">
        <f t="shared" si="506"/>
        <v>386.18659658344285</v>
      </c>
      <c r="AF742" s="327"/>
    </row>
    <row r="743" spans="1:32">
      <c r="A743" s="127" t="s">
        <v>333</v>
      </c>
      <c r="B743" s="127" t="s">
        <v>132</v>
      </c>
      <c r="C743" s="4">
        <v>43741</v>
      </c>
      <c r="D743" s="1">
        <v>371.34048200000001</v>
      </c>
      <c r="E743" s="1">
        <v>410</v>
      </c>
      <c r="F743" s="1">
        <v>454.29</v>
      </c>
      <c r="G743" s="1">
        <v>51.29</v>
      </c>
      <c r="H743" s="110">
        <v>-0.69</v>
      </c>
      <c r="I743" s="110">
        <v>-3.75</v>
      </c>
      <c r="J743" s="1">
        <f t="shared" si="510"/>
        <v>50.6</v>
      </c>
      <c r="K743" s="1">
        <f t="shared" si="491"/>
        <v>-0.65549999999999997</v>
      </c>
      <c r="L743" s="1">
        <f t="shared" si="507"/>
        <v>50.634500000000003</v>
      </c>
      <c r="M743" s="1">
        <f t="shared" si="497"/>
        <v>332.68396846254927</v>
      </c>
      <c r="N743" s="1"/>
      <c r="O743" s="1"/>
      <c r="P743" s="1">
        <f t="shared" si="508"/>
        <v>1.2211904761904762</v>
      </c>
      <c r="Q743" s="1">
        <f t="shared" si="509"/>
        <v>1.2055833333333335</v>
      </c>
      <c r="R743" s="1">
        <f t="shared" si="504"/>
        <v>1.3456671752476193</v>
      </c>
      <c r="S743" s="1"/>
      <c r="T743" s="1">
        <f t="shared" si="498"/>
        <v>332.45729303547961</v>
      </c>
      <c r="U743" s="1">
        <v>365.17299000000003</v>
      </c>
      <c r="V743" s="1">
        <v>645.13054999999997</v>
      </c>
      <c r="W743" s="1">
        <f t="shared" si="505"/>
        <v>341.83749074441516</v>
      </c>
      <c r="X743" s="1">
        <v>377.91144363199999</v>
      </c>
      <c r="Y743" s="1">
        <v>274.096428</v>
      </c>
      <c r="Z743" s="1">
        <f t="shared" si="499"/>
        <v>336.99080157687251</v>
      </c>
      <c r="AA743" s="215">
        <v>52.64</v>
      </c>
      <c r="AB743" s="1">
        <f t="shared" si="492"/>
        <v>400.06399999999996</v>
      </c>
      <c r="AC743" s="1">
        <f t="shared" si="493"/>
        <v>429.55200000000002</v>
      </c>
      <c r="AD743" s="125">
        <f t="shared" si="506"/>
        <v>372.35216819973721</v>
      </c>
      <c r="AF743" s="327"/>
    </row>
    <row r="744" spans="1:32">
      <c r="A744" s="127" t="s">
        <v>334</v>
      </c>
      <c r="B744" s="127" t="s">
        <v>132</v>
      </c>
      <c r="C744" s="4">
        <v>43740</v>
      </c>
      <c r="D744" s="1">
        <v>394.260107</v>
      </c>
      <c r="E744" s="1">
        <v>416</v>
      </c>
      <c r="F744" s="1">
        <v>464.29</v>
      </c>
      <c r="G744" s="1">
        <v>48.66</v>
      </c>
      <c r="H744" s="110">
        <v>-0.69</v>
      </c>
      <c r="I744" s="110">
        <v>-3.75</v>
      </c>
      <c r="J744" s="1">
        <f t="shared" si="510"/>
        <v>47.97</v>
      </c>
      <c r="K744" s="1">
        <f t="shared" si="491"/>
        <v>-0.65549999999999997</v>
      </c>
      <c r="L744" s="1">
        <f t="shared" si="507"/>
        <v>48.004499999999993</v>
      </c>
      <c r="M744" s="1">
        <f t="shared" si="497"/>
        <v>315.40407358738497</v>
      </c>
      <c r="N744" s="1"/>
      <c r="O744" s="1"/>
      <c r="P744" s="1">
        <f t="shared" si="508"/>
        <v>1.1585714285714286</v>
      </c>
      <c r="Q744" s="1">
        <f t="shared" si="509"/>
        <v>1.1429642857142857</v>
      </c>
      <c r="R744" s="1">
        <f t="shared" si="504"/>
        <v>1.4287235306047621</v>
      </c>
      <c r="S744" s="1"/>
      <c r="T744" s="1">
        <f t="shared" si="498"/>
        <v>315.17739816031536</v>
      </c>
      <c r="U744" s="1">
        <v>365.17299000000003</v>
      </c>
      <c r="V744" s="1">
        <v>645.13054999999997</v>
      </c>
      <c r="W744" s="1">
        <f t="shared" si="505"/>
        <v>325.07599271550589</v>
      </c>
      <c r="X744" s="1">
        <v>400.28099763199998</v>
      </c>
      <c r="Y744" s="1">
        <v>274.096428</v>
      </c>
      <c r="Z744" s="1">
        <f t="shared" si="499"/>
        <v>319.71090670170827</v>
      </c>
      <c r="AA744" s="215">
        <v>53.62</v>
      </c>
      <c r="AB744" s="1">
        <f t="shared" si="492"/>
        <v>407.51199999999994</v>
      </c>
      <c r="AC744" s="1">
        <f t="shared" si="493"/>
        <v>427.87999999999994</v>
      </c>
      <c r="AD744" s="125">
        <f t="shared" si="506"/>
        <v>352.99868593955324</v>
      </c>
      <c r="AF744" s="327"/>
    </row>
    <row r="745" spans="1:32">
      <c r="A745" s="128" t="s">
        <v>335</v>
      </c>
      <c r="B745" s="128" t="s">
        <v>132</v>
      </c>
      <c r="C745" s="26">
        <v>43739</v>
      </c>
      <c r="D745" s="27">
        <v>394.260107</v>
      </c>
      <c r="E745" s="27">
        <v>417</v>
      </c>
      <c r="F745" s="27">
        <v>478.29</v>
      </c>
      <c r="G745" s="27">
        <v>47.28</v>
      </c>
      <c r="H745" s="110">
        <v>-0.69</v>
      </c>
      <c r="I745" s="110">
        <v>-3.75</v>
      </c>
      <c r="J745" s="27">
        <f t="shared" si="510"/>
        <v>46.59</v>
      </c>
      <c r="K745" s="27">
        <f t="shared" si="491"/>
        <v>-0.65549999999999997</v>
      </c>
      <c r="L745" s="27">
        <f t="shared" si="507"/>
        <v>46.624499999999998</v>
      </c>
      <c r="M745" s="27">
        <f t="shared" si="497"/>
        <v>306.33705650459916</v>
      </c>
      <c r="N745" s="27"/>
      <c r="O745" s="27"/>
      <c r="P745" s="27">
        <f t="shared" si="508"/>
        <v>1.1257142857142857</v>
      </c>
      <c r="Q745" s="27">
        <f t="shared" si="509"/>
        <v>1.1101071428571427</v>
      </c>
      <c r="R745" s="27">
        <f t="shared" si="504"/>
        <v>1.4287235306047621</v>
      </c>
      <c r="S745" s="27"/>
      <c r="T745" s="1">
        <f t="shared" si="498"/>
        <v>306.11038107752955</v>
      </c>
      <c r="U745" s="27">
        <v>407.37487699999997</v>
      </c>
      <c r="V745" s="1">
        <v>645.13054999999997</v>
      </c>
      <c r="W745" s="1">
        <f t="shared" si="505"/>
        <v>316.28098614520366</v>
      </c>
      <c r="X745" s="1">
        <v>400.28099763199998</v>
      </c>
      <c r="Y745" s="1">
        <v>274.096428</v>
      </c>
      <c r="Z745" s="1">
        <f t="shared" si="499"/>
        <v>310.64388961892246</v>
      </c>
      <c r="AA745" s="215">
        <v>54.07</v>
      </c>
      <c r="AB745" s="1">
        <f t="shared" si="492"/>
        <v>410.93199999999996</v>
      </c>
      <c r="AC745" s="1">
        <f t="shared" si="493"/>
        <v>427.57599999999996</v>
      </c>
      <c r="AD745" s="125">
        <f t="shared" si="506"/>
        <v>342.84362680683313</v>
      </c>
      <c r="AF745" s="327"/>
    </row>
    <row r="746" spans="1:32">
      <c r="A746" s="127" t="s">
        <v>336</v>
      </c>
      <c r="B746" s="127" t="s">
        <v>133</v>
      </c>
      <c r="C746" s="4">
        <v>43738</v>
      </c>
      <c r="D746" s="1">
        <v>394.260107</v>
      </c>
      <c r="E746" s="1">
        <v>425</v>
      </c>
      <c r="F746" s="1">
        <v>479.29</v>
      </c>
      <c r="G746" s="1">
        <v>47.3</v>
      </c>
      <c r="H746" s="110">
        <v>-0.69</v>
      </c>
      <c r="I746" s="110">
        <v>-3.75</v>
      </c>
      <c r="J746" s="1">
        <f t="shared" si="510"/>
        <v>46.61</v>
      </c>
      <c r="K746" s="1">
        <f t="shared" si="491"/>
        <v>-0.65549999999999997</v>
      </c>
      <c r="L746" s="1">
        <f t="shared" si="507"/>
        <v>46.644499999999994</v>
      </c>
      <c r="M746" s="1">
        <f t="shared" si="497"/>
        <v>306.46846254927721</v>
      </c>
      <c r="N746" s="37">
        <v>0.88833700000000004</v>
      </c>
      <c r="O746" s="1">
        <f>+N746*1.12</f>
        <v>0.99493744000000017</v>
      </c>
      <c r="P746" s="1">
        <f>+G746/42</f>
        <v>1.1261904761904762</v>
      </c>
      <c r="Q746" s="1">
        <f>+L746/42</f>
        <v>1.1105833333333333</v>
      </c>
      <c r="R746" s="1">
        <f t="shared" si="504"/>
        <v>1.4287235306047621</v>
      </c>
      <c r="S746" s="1">
        <f>+Q746-O746</f>
        <v>0.11564589333333308</v>
      </c>
      <c r="T746" s="1">
        <f t="shared" si="498"/>
        <v>306.2417871222076</v>
      </c>
      <c r="U746" s="1">
        <v>407.37487699999997</v>
      </c>
      <c r="V746" s="1">
        <v>650.90670299999999</v>
      </c>
      <c r="W746" s="1">
        <f t="shared" si="505"/>
        <v>316.58173459854135</v>
      </c>
      <c r="X746" s="1">
        <v>400.41962530399996</v>
      </c>
      <c r="Y746" s="1">
        <v>269.78587800000003</v>
      </c>
      <c r="Z746" s="1">
        <f t="shared" si="499"/>
        <v>310.7752956636005</v>
      </c>
      <c r="AA746" s="215">
        <v>55.91</v>
      </c>
      <c r="AB746" s="1">
        <f t="shared" si="492"/>
        <v>424.91599999999994</v>
      </c>
      <c r="AC746" s="1">
        <f t="shared" si="493"/>
        <v>409.94399999999996</v>
      </c>
      <c r="AD746" s="125">
        <f t="shared" si="506"/>
        <v>342.99080157687251</v>
      </c>
      <c r="AF746" s="327"/>
    </row>
    <row r="747" spans="1:32">
      <c r="A747" s="127" t="s">
        <v>337</v>
      </c>
      <c r="B747" s="127" t="s">
        <v>133</v>
      </c>
      <c r="C747" s="4">
        <v>43735</v>
      </c>
      <c r="D747" s="1">
        <v>394.260107</v>
      </c>
      <c r="E747" s="1">
        <v>450</v>
      </c>
      <c r="F747" s="1">
        <v>500.79</v>
      </c>
      <c r="G747" s="1">
        <v>48.65</v>
      </c>
      <c r="H747" s="110">
        <v>-0.69</v>
      </c>
      <c r="I747" s="110">
        <v>-3.75</v>
      </c>
      <c r="J747" s="1">
        <f t="shared" si="510"/>
        <v>47.96</v>
      </c>
      <c r="K747" s="1">
        <f t="shared" si="491"/>
        <v>-0.65549999999999997</v>
      </c>
      <c r="L747" s="1">
        <f t="shared" si="507"/>
        <v>47.994500000000002</v>
      </c>
      <c r="M747" s="1">
        <f t="shared" si="497"/>
        <v>315.33837056504598</v>
      </c>
      <c r="N747" s="37">
        <v>0.88833700000000004</v>
      </c>
      <c r="O747" s="1">
        <f t="shared" ref="O747:O810" si="511">+N747*1.12</f>
        <v>0.99493744000000017</v>
      </c>
      <c r="P747" s="1">
        <f t="shared" ref="P747:P810" si="512">+G747/42</f>
        <v>1.1583333333333332</v>
      </c>
      <c r="Q747" s="1">
        <f t="shared" ref="Q747:Q810" si="513">+L747/42</f>
        <v>1.1427261904761905</v>
      </c>
      <c r="R747" s="1">
        <f t="shared" si="504"/>
        <v>1.4287235306047621</v>
      </c>
      <c r="S747" s="1">
        <f t="shared" ref="S747:S810" si="514">+Q747-O747</f>
        <v>0.14778875047619033</v>
      </c>
      <c r="T747" s="1">
        <f t="shared" si="498"/>
        <v>315.11169513797631</v>
      </c>
      <c r="U747" s="1">
        <v>407.37487699999997</v>
      </c>
      <c r="V747" s="1">
        <v>650.90670299999999</v>
      </c>
      <c r="W747" s="1">
        <f t="shared" si="505"/>
        <v>325.18554537383704</v>
      </c>
      <c r="X747" s="1">
        <v>400.41962530399996</v>
      </c>
      <c r="Y747" s="1">
        <v>269.78587800000003</v>
      </c>
      <c r="Z747" s="1">
        <f t="shared" si="499"/>
        <v>319.64520367936922</v>
      </c>
      <c r="AA747" s="215">
        <v>56.41</v>
      </c>
      <c r="AB747" s="1">
        <f t="shared" si="492"/>
        <v>428.71599999999995</v>
      </c>
      <c r="AC747" s="1">
        <f t="shared" si="493"/>
        <v>418.76</v>
      </c>
      <c r="AD747" s="125">
        <f t="shared" si="506"/>
        <v>352.92509855453352</v>
      </c>
      <c r="AF747" s="327"/>
    </row>
    <row r="748" spans="1:32">
      <c r="A748" s="127" t="s">
        <v>338</v>
      </c>
      <c r="B748" s="127" t="s">
        <v>133</v>
      </c>
      <c r="C748" s="4">
        <v>43734</v>
      </c>
      <c r="D748" s="1">
        <v>394.260107</v>
      </c>
      <c r="E748" s="1">
        <v>455</v>
      </c>
      <c r="F748" s="1">
        <v>504.29</v>
      </c>
      <c r="G748" s="1">
        <v>53.86</v>
      </c>
      <c r="H748" s="110">
        <v>-0.69</v>
      </c>
      <c r="I748" s="110">
        <v>-3.75</v>
      </c>
      <c r="J748" s="1">
        <f t="shared" si="510"/>
        <v>53.17</v>
      </c>
      <c r="K748" s="1">
        <f t="shared" si="491"/>
        <v>-0.65549999999999997</v>
      </c>
      <c r="L748" s="1">
        <f t="shared" si="507"/>
        <v>53.204499999999996</v>
      </c>
      <c r="M748" s="1">
        <f t="shared" si="497"/>
        <v>349.56964520367933</v>
      </c>
      <c r="N748" s="37">
        <v>0.88833700000000004</v>
      </c>
      <c r="O748" s="1">
        <f t="shared" si="511"/>
        <v>0.99493744000000017</v>
      </c>
      <c r="P748" s="1">
        <f t="shared" si="512"/>
        <v>1.2823809523809524</v>
      </c>
      <c r="Q748" s="1">
        <f t="shared" si="513"/>
        <v>1.2667738095238095</v>
      </c>
      <c r="R748" s="1">
        <f t="shared" si="504"/>
        <v>1.4287235306047621</v>
      </c>
      <c r="S748" s="1">
        <f t="shared" si="514"/>
        <v>0.2718363695238093</v>
      </c>
      <c r="T748" s="1">
        <f t="shared" si="498"/>
        <v>349.34296977660972</v>
      </c>
      <c r="U748" s="1">
        <v>407.37487699999997</v>
      </c>
      <c r="V748" s="1">
        <v>650.90670299999999</v>
      </c>
      <c r="W748" s="1">
        <f t="shared" si="505"/>
        <v>358.3898817733114</v>
      </c>
      <c r="X748" s="1">
        <v>400.41962530399996</v>
      </c>
      <c r="Y748" s="1">
        <v>269.78587800000003</v>
      </c>
      <c r="Z748" s="1">
        <f t="shared" si="499"/>
        <v>353.87647831800263</v>
      </c>
      <c r="AA748" s="215">
        <v>56.49</v>
      </c>
      <c r="AB748" s="1">
        <f t="shared" si="492"/>
        <v>429.32400000000001</v>
      </c>
      <c r="AC748" s="1">
        <f t="shared" si="493"/>
        <v>418.76</v>
      </c>
      <c r="AD748" s="125">
        <f t="shared" si="506"/>
        <v>391.26412614980291</v>
      </c>
      <c r="AF748" s="327"/>
    </row>
    <row r="749" spans="1:32">
      <c r="A749" s="127" t="s">
        <v>339</v>
      </c>
      <c r="B749" s="127" t="s">
        <v>133</v>
      </c>
      <c r="C749" s="4">
        <v>43733</v>
      </c>
      <c r="D749" s="1">
        <v>474.58705099999997</v>
      </c>
      <c r="E749" s="1">
        <v>470</v>
      </c>
      <c r="F749" s="1">
        <v>493.29</v>
      </c>
      <c r="G749" s="1">
        <v>51.9</v>
      </c>
      <c r="H749" s="110">
        <v>-0.69</v>
      </c>
      <c r="I749" s="110">
        <v>-3.75</v>
      </c>
      <c r="J749" s="1">
        <f t="shared" si="510"/>
        <v>51.21</v>
      </c>
      <c r="K749" s="1">
        <f t="shared" si="491"/>
        <v>-0.65549999999999997</v>
      </c>
      <c r="L749" s="1">
        <f t="shared" si="507"/>
        <v>51.244500000000002</v>
      </c>
      <c r="M749" s="1">
        <f t="shared" si="497"/>
        <v>336.69185282522994</v>
      </c>
      <c r="N749" s="37">
        <v>0.88833700000000004</v>
      </c>
      <c r="O749" s="1">
        <f t="shared" si="511"/>
        <v>0.99493744000000017</v>
      </c>
      <c r="P749" s="1">
        <f t="shared" si="512"/>
        <v>1.2357142857142858</v>
      </c>
      <c r="Q749" s="1">
        <f t="shared" si="513"/>
        <v>1.2201071428571428</v>
      </c>
      <c r="R749" s="1">
        <f t="shared" si="504"/>
        <v>1.7198130752904763</v>
      </c>
      <c r="S749" s="1">
        <f t="shared" si="514"/>
        <v>0.22516970285714266</v>
      </c>
      <c r="T749" s="1">
        <f t="shared" si="498"/>
        <v>336.46517739816028</v>
      </c>
      <c r="U749" s="1">
        <v>407.37487699999997</v>
      </c>
      <c r="V749" s="1">
        <v>650.90670299999999</v>
      </c>
      <c r="W749" s="1">
        <f t="shared" si="505"/>
        <v>345.89842316621548</v>
      </c>
      <c r="X749" s="1">
        <v>478.81872264799995</v>
      </c>
      <c r="Y749" s="1">
        <v>269.78587800000003</v>
      </c>
      <c r="Z749" s="1">
        <f t="shared" si="499"/>
        <v>340.99868593955318</v>
      </c>
      <c r="AA749" s="215">
        <v>57.29</v>
      </c>
      <c r="AB749" s="1">
        <f t="shared" si="492"/>
        <v>435.404</v>
      </c>
      <c r="AC749" s="1">
        <f t="shared" si="493"/>
        <v>430.99599999999998</v>
      </c>
      <c r="AD749" s="125">
        <f t="shared" si="506"/>
        <v>376.84099868593955</v>
      </c>
      <c r="AF749" s="327"/>
    </row>
    <row r="750" spans="1:32">
      <c r="A750" s="127" t="s">
        <v>340</v>
      </c>
      <c r="B750" s="127" t="s">
        <v>133</v>
      </c>
      <c r="C750" s="4">
        <v>43732</v>
      </c>
      <c r="D750" s="1">
        <v>474.58705099999997</v>
      </c>
      <c r="E750" s="1">
        <v>480</v>
      </c>
      <c r="F750" s="1">
        <v>494.29</v>
      </c>
      <c r="G750" s="1">
        <v>49.67</v>
      </c>
      <c r="H750" s="110">
        <v>-0.69</v>
      </c>
      <c r="I750" s="110">
        <v>-3.75</v>
      </c>
      <c r="J750" s="1">
        <f t="shared" si="510"/>
        <v>48.980000000000004</v>
      </c>
      <c r="K750" s="1">
        <f t="shared" si="491"/>
        <v>-0.65549999999999997</v>
      </c>
      <c r="L750" s="1">
        <f t="shared" si="507"/>
        <v>49.014499999999998</v>
      </c>
      <c r="M750" s="1">
        <f t="shared" si="497"/>
        <v>322.04007884362676</v>
      </c>
      <c r="N750" s="37">
        <v>0.88833700000000004</v>
      </c>
      <c r="O750" s="1">
        <f t="shared" si="511"/>
        <v>0.99493744000000017</v>
      </c>
      <c r="P750" s="1">
        <f t="shared" si="512"/>
        <v>1.1826190476190477</v>
      </c>
      <c r="Q750" s="1">
        <f t="shared" si="513"/>
        <v>1.1670119047619048</v>
      </c>
      <c r="R750" s="1">
        <f t="shared" si="504"/>
        <v>1.7198130752904763</v>
      </c>
      <c r="S750" s="1">
        <f t="shared" si="514"/>
        <v>0.17207446476190458</v>
      </c>
      <c r="T750" s="1">
        <f t="shared" si="498"/>
        <v>321.81340341655715</v>
      </c>
      <c r="U750" s="1">
        <v>450.44181000000003</v>
      </c>
      <c r="V750" s="1">
        <v>650.90670299999999</v>
      </c>
      <c r="W750" s="1">
        <f t="shared" si="505"/>
        <v>331.68620240406045</v>
      </c>
      <c r="X750" s="1">
        <v>478.81872264799995</v>
      </c>
      <c r="Y750" s="1">
        <v>269.78587800000003</v>
      </c>
      <c r="Z750" s="1">
        <f t="shared" si="499"/>
        <v>326.34691195795006</v>
      </c>
      <c r="AA750" s="215">
        <v>58.64</v>
      </c>
      <c r="AB750" s="1">
        <f t="shared" si="492"/>
        <v>445.66399999999999</v>
      </c>
      <c r="AC750" s="1">
        <f t="shared" si="493"/>
        <v>423.928</v>
      </c>
      <c r="AD750" s="125">
        <f t="shared" si="506"/>
        <v>360.43101182654402</v>
      </c>
      <c r="AF750" s="327"/>
    </row>
    <row r="751" spans="1:32">
      <c r="A751" s="127" t="s">
        <v>341</v>
      </c>
      <c r="B751" s="127" t="s">
        <v>133</v>
      </c>
      <c r="C751" s="4">
        <v>43731</v>
      </c>
      <c r="D751" s="1">
        <v>474.58705099999997</v>
      </c>
      <c r="E751" s="1">
        <v>501</v>
      </c>
      <c r="F751" s="1">
        <v>514.29</v>
      </c>
      <c r="G751" s="1">
        <v>50.63</v>
      </c>
      <c r="H751" s="110">
        <v>-0.69</v>
      </c>
      <c r="I751" s="110">
        <v>-3.75</v>
      </c>
      <c r="J751" s="1">
        <f t="shared" si="510"/>
        <v>49.940000000000005</v>
      </c>
      <c r="K751" s="1">
        <f t="shared" ref="K751:K814" si="515">+H751*$F$1</f>
        <v>-0.65549999999999997</v>
      </c>
      <c r="L751" s="1">
        <f t="shared" si="507"/>
        <v>49.974500000000006</v>
      </c>
      <c r="M751" s="1">
        <f t="shared" si="497"/>
        <v>328.34756898817346</v>
      </c>
      <c r="N751" s="37">
        <v>0.88833700000000004</v>
      </c>
      <c r="O751" s="1">
        <f t="shared" si="511"/>
        <v>0.99493744000000017</v>
      </c>
      <c r="P751" s="1">
        <f t="shared" si="512"/>
        <v>1.2054761904761906</v>
      </c>
      <c r="Q751" s="1">
        <f t="shared" si="513"/>
        <v>1.1898690476190477</v>
      </c>
      <c r="R751" s="1">
        <f t="shared" si="504"/>
        <v>1.7198130752904763</v>
      </c>
      <c r="S751" s="1">
        <f t="shared" si="514"/>
        <v>0.19493160761904749</v>
      </c>
      <c r="T751" s="1">
        <f t="shared" si="498"/>
        <v>328.12089356110386</v>
      </c>
      <c r="U751" s="1">
        <v>450.44181000000003</v>
      </c>
      <c r="V751" s="1">
        <v>650.90670299999999</v>
      </c>
      <c r="W751" s="1">
        <f t="shared" si="505"/>
        <v>337.80446784427073</v>
      </c>
      <c r="X751" s="1">
        <v>478.81872264799995</v>
      </c>
      <c r="Y751" s="1">
        <v>269.78587800000003</v>
      </c>
      <c r="Z751" s="1">
        <f t="shared" si="499"/>
        <v>332.6544021024967</v>
      </c>
      <c r="AA751" s="215">
        <v>58.09</v>
      </c>
      <c r="AB751" s="1">
        <f t="shared" si="492"/>
        <v>441.48399999999998</v>
      </c>
      <c r="AC751" s="1">
        <f t="shared" si="493"/>
        <v>417.46799999999996</v>
      </c>
      <c r="AD751" s="125">
        <f t="shared" si="506"/>
        <v>367.49540078843637</v>
      </c>
      <c r="AF751" s="327"/>
    </row>
    <row r="752" spans="1:32">
      <c r="A752" s="127" t="s">
        <v>342</v>
      </c>
      <c r="B752" s="127" t="s">
        <v>133</v>
      </c>
      <c r="C752" s="4">
        <v>43728</v>
      </c>
      <c r="D752" s="1">
        <v>474.58705099999997</v>
      </c>
      <c r="E752" s="1">
        <v>500</v>
      </c>
      <c r="F752" s="1">
        <v>499.29</v>
      </c>
      <c r="G752" s="1">
        <v>53.8</v>
      </c>
      <c r="H752" s="110">
        <v>-0.69</v>
      </c>
      <c r="I752" s="110">
        <v>-3.75</v>
      </c>
      <c r="J752" s="1">
        <f t="shared" si="510"/>
        <v>53.11</v>
      </c>
      <c r="K752" s="1">
        <f t="shared" si="515"/>
        <v>-0.65549999999999997</v>
      </c>
      <c r="L752" s="1">
        <f t="shared" si="507"/>
        <v>53.144499999999994</v>
      </c>
      <c r="M752" s="1">
        <f t="shared" si="497"/>
        <v>349.17542706964514</v>
      </c>
      <c r="N752" s="37">
        <v>0.88833700000000004</v>
      </c>
      <c r="O752" s="1">
        <f t="shared" si="511"/>
        <v>0.99493744000000017</v>
      </c>
      <c r="P752" s="1">
        <f t="shared" si="512"/>
        <v>1.2809523809523808</v>
      </c>
      <c r="Q752" s="1">
        <f t="shared" si="513"/>
        <v>1.2653452380952379</v>
      </c>
      <c r="R752" s="1">
        <f t="shared" si="504"/>
        <v>1.7198130752904763</v>
      </c>
      <c r="S752" s="1">
        <f t="shared" si="514"/>
        <v>0.27040779809523774</v>
      </c>
      <c r="T752" s="1">
        <f t="shared" si="498"/>
        <v>348.94875164257553</v>
      </c>
      <c r="U752" s="1">
        <v>450.44181000000003</v>
      </c>
      <c r="V752" s="1">
        <v>650.90670299999999</v>
      </c>
      <c r="W752" s="1">
        <f t="shared" si="505"/>
        <v>358.00749018329827</v>
      </c>
      <c r="X752" s="1">
        <v>478.81872264799995</v>
      </c>
      <c r="Y752" s="1">
        <v>269.78587800000003</v>
      </c>
      <c r="Z752" s="1">
        <f t="shared" si="499"/>
        <v>353.48226018396844</v>
      </c>
      <c r="AA752" s="215">
        <v>58.13</v>
      </c>
      <c r="AB752" s="1">
        <f t="shared" ref="AB752:AB815" si="516">AA752*$AB$91</f>
        <v>441.78800000000001</v>
      </c>
      <c r="AC752" s="1">
        <f t="shared" ref="AC752:AC815" si="517">AB770</f>
        <v>407.66399999999999</v>
      </c>
      <c r="AD752" s="125">
        <f t="shared" si="506"/>
        <v>390.82260183968464</v>
      </c>
      <c r="AF752" s="327"/>
    </row>
    <row r="753" spans="1:32">
      <c r="A753" s="127" t="s">
        <v>343</v>
      </c>
      <c r="B753" s="127" t="s">
        <v>133</v>
      </c>
      <c r="C753" s="4">
        <v>43727</v>
      </c>
      <c r="D753" s="1">
        <v>474.58705099999997</v>
      </c>
      <c r="E753" s="1">
        <v>495</v>
      </c>
      <c r="F753" s="1">
        <v>494.29</v>
      </c>
      <c r="G753" s="1">
        <v>55.24</v>
      </c>
      <c r="H753" s="110">
        <v>-0.69</v>
      </c>
      <c r="I753" s="110">
        <v>-3.75</v>
      </c>
      <c r="J753" s="1">
        <f t="shared" si="510"/>
        <v>54.550000000000004</v>
      </c>
      <c r="K753" s="1">
        <f t="shared" si="515"/>
        <v>-0.65549999999999997</v>
      </c>
      <c r="L753" s="1">
        <f t="shared" si="507"/>
        <v>54.584500000000006</v>
      </c>
      <c r="M753" s="1">
        <f t="shared" si="497"/>
        <v>358.6366622864652</v>
      </c>
      <c r="N753" s="37">
        <v>0.88833700000000004</v>
      </c>
      <c r="O753" s="1">
        <f t="shared" si="511"/>
        <v>0.99493744000000017</v>
      </c>
      <c r="P753" s="1">
        <f t="shared" si="512"/>
        <v>1.3152380952380953</v>
      </c>
      <c r="Q753" s="1">
        <f t="shared" si="513"/>
        <v>1.2996309523809526</v>
      </c>
      <c r="R753" s="1">
        <f t="shared" si="504"/>
        <v>1.7198130752904763</v>
      </c>
      <c r="S753" s="1">
        <f t="shared" si="514"/>
        <v>0.30469351238095244</v>
      </c>
      <c r="T753" s="1">
        <f t="shared" si="498"/>
        <v>358.40998685939553</v>
      </c>
      <c r="U753" s="1">
        <v>450.44181000000003</v>
      </c>
      <c r="V753" s="1">
        <v>650.90670299999999</v>
      </c>
      <c r="W753" s="1">
        <f t="shared" si="505"/>
        <v>367.18488834361364</v>
      </c>
      <c r="X753" s="1">
        <v>478.81872264799995</v>
      </c>
      <c r="Y753" s="1">
        <v>269.78587800000003</v>
      </c>
      <c r="Z753" s="1">
        <f t="shared" si="499"/>
        <v>362.94349540078844</v>
      </c>
      <c r="AA753" s="215">
        <v>58.11</v>
      </c>
      <c r="AB753" s="1">
        <f t="shared" si="516"/>
        <v>441.63599999999997</v>
      </c>
      <c r="AC753" s="1">
        <f t="shared" si="517"/>
        <v>411.69200000000001</v>
      </c>
      <c r="AD753" s="125">
        <f t="shared" si="506"/>
        <v>401.41918528252302</v>
      </c>
      <c r="AF753" s="327"/>
    </row>
    <row r="754" spans="1:32">
      <c r="A754" s="127" t="s">
        <v>344</v>
      </c>
      <c r="B754" s="127" t="s">
        <v>133</v>
      </c>
      <c r="C754" s="4">
        <v>43726</v>
      </c>
      <c r="D754" s="1">
        <v>356.28891399999998</v>
      </c>
      <c r="E754" s="1">
        <v>505</v>
      </c>
      <c r="F754" s="1">
        <v>554.29</v>
      </c>
      <c r="G754" s="1">
        <v>52.95</v>
      </c>
      <c r="H754" s="110">
        <v>-0.69</v>
      </c>
      <c r="I754" s="110">
        <v>-3.75</v>
      </c>
      <c r="J754" s="1">
        <f t="shared" si="510"/>
        <v>52.260000000000005</v>
      </c>
      <c r="K754" s="1">
        <f t="shared" si="515"/>
        <v>-0.65549999999999997</v>
      </c>
      <c r="L754" s="1">
        <f t="shared" si="507"/>
        <v>52.294499999999999</v>
      </c>
      <c r="M754" s="1">
        <f t="shared" si="497"/>
        <v>343.59067017082782</v>
      </c>
      <c r="N754" s="37">
        <v>0.88833700000000004</v>
      </c>
      <c r="O754" s="1">
        <f t="shared" si="511"/>
        <v>0.99493744000000017</v>
      </c>
      <c r="P754" s="1">
        <f t="shared" si="512"/>
        <v>1.2607142857142857</v>
      </c>
      <c r="Q754" s="1">
        <f t="shared" si="513"/>
        <v>1.2451071428571427</v>
      </c>
      <c r="R754" s="1">
        <f t="shared" si="504"/>
        <v>1.2911231597809525</v>
      </c>
      <c r="S754" s="1">
        <f t="shared" si="514"/>
        <v>0.25016970285714257</v>
      </c>
      <c r="T754" s="1">
        <f t="shared" si="498"/>
        <v>343.36399474375821</v>
      </c>
      <c r="U754" s="1">
        <v>450.44181000000003</v>
      </c>
      <c r="V754" s="1">
        <v>650.90670299999999</v>
      </c>
      <c r="W754" s="1">
        <f t="shared" si="505"/>
        <v>352.59027599144548</v>
      </c>
      <c r="X754" s="1">
        <v>363.35974093599992</v>
      </c>
      <c r="Y754" s="1">
        <v>269.78587800000003</v>
      </c>
      <c r="Z754" s="1">
        <f t="shared" si="499"/>
        <v>347.89750328515112</v>
      </c>
      <c r="AA754" s="215">
        <v>59.34</v>
      </c>
      <c r="AB754" s="1">
        <f t="shared" si="516"/>
        <v>450.98399999999998</v>
      </c>
      <c r="AC754" s="1">
        <f t="shared" si="517"/>
        <v>420.65999999999997</v>
      </c>
      <c r="AD754" s="125">
        <f t="shared" si="506"/>
        <v>384.56767411300922</v>
      </c>
      <c r="AF754" s="327"/>
    </row>
    <row r="755" spans="1:32">
      <c r="A755" s="127" t="s">
        <v>345</v>
      </c>
      <c r="B755" s="127" t="s">
        <v>133</v>
      </c>
      <c r="C755" s="4">
        <v>43725</v>
      </c>
      <c r="D755" s="1">
        <v>356.28891399999998</v>
      </c>
      <c r="E755" s="1">
        <v>520</v>
      </c>
      <c r="F755" s="1">
        <v>541.29</v>
      </c>
      <c r="G755" s="1">
        <v>59.65</v>
      </c>
      <c r="H755" s="110">
        <v>-0.69</v>
      </c>
      <c r="I755" s="110">
        <v>-3.75</v>
      </c>
      <c r="J755" s="1">
        <f t="shared" si="510"/>
        <v>58.96</v>
      </c>
      <c r="K755" s="1">
        <f t="shared" si="515"/>
        <v>-0.65549999999999997</v>
      </c>
      <c r="L755" s="1">
        <f t="shared" si="507"/>
        <v>58.994500000000002</v>
      </c>
      <c r="M755" s="1">
        <f t="shared" si="497"/>
        <v>387.61169513797637</v>
      </c>
      <c r="N755" s="37">
        <v>0.88833700000000004</v>
      </c>
      <c r="O755" s="1">
        <f t="shared" si="511"/>
        <v>0.99493744000000017</v>
      </c>
      <c r="P755" s="1">
        <f t="shared" si="512"/>
        <v>1.4202380952380953</v>
      </c>
      <c r="Q755" s="1">
        <f t="shared" si="513"/>
        <v>1.4046309523809524</v>
      </c>
      <c r="R755" s="1">
        <f t="shared" si="504"/>
        <v>1.2911231597809525</v>
      </c>
      <c r="S755" s="1">
        <f t="shared" si="514"/>
        <v>0.4096935123809522</v>
      </c>
      <c r="T755" s="1">
        <f t="shared" si="498"/>
        <v>387.3850197109067</v>
      </c>
      <c r="U755" s="1">
        <v>359.25007300000004</v>
      </c>
      <c r="V755" s="1">
        <v>650.90670299999999</v>
      </c>
      <c r="W755" s="1">
        <f t="shared" si="505"/>
        <v>395.2906702095795</v>
      </c>
      <c r="X755" s="1">
        <v>363.35974093599992</v>
      </c>
      <c r="Y755" s="1">
        <v>269.78587800000003</v>
      </c>
      <c r="Z755" s="1">
        <f t="shared" si="499"/>
        <v>391.91852825229955</v>
      </c>
      <c r="AA755" s="215">
        <v>62.9</v>
      </c>
      <c r="AB755" s="1">
        <f t="shared" si="516"/>
        <v>478.03999999999996</v>
      </c>
      <c r="AC755" s="1">
        <f t="shared" si="517"/>
        <v>423.16800000000001</v>
      </c>
      <c r="AD755" s="125">
        <f t="shared" si="506"/>
        <v>433.87122207621553</v>
      </c>
      <c r="AF755" s="327"/>
    </row>
    <row r="756" spans="1:32">
      <c r="A756" s="127" t="s">
        <v>346</v>
      </c>
      <c r="B756" s="127" t="s">
        <v>133</v>
      </c>
      <c r="C756" s="4">
        <v>43724</v>
      </c>
      <c r="D756" s="1">
        <v>356.28891399999998</v>
      </c>
      <c r="E756" s="1">
        <v>423</v>
      </c>
      <c r="F756" s="1">
        <v>484.29</v>
      </c>
      <c r="G756" s="1">
        <v>61.55</v>
      </c>
      <c r="H756" s="110">
        <v>-0.69</v>
      </c>
      <c r="I756" s="110">
        <v>-3.75</v>
      </c>
      <c r="J756" s="1">
        <f t="shared" si="510"/>
        <v>60.86</v>
      </c>
      <c r="K756" s="1">
        <f t="shared" si="515"/>
        <v>-0.65549999999999997</v>
      </c>
      <c r="L756" s="1">
        <f t="shared" si="507"/>
        <v>60.894499999999994</v>
      </c>
      <c r="M756" s="1">
        <f t="shared" si="497"/>
        <v>400.09526938239151</v>
      </c>
      <c r="N756" s="37">
        <v>0.88833700000000004</v>
      </c>
      <c r="O756" s="1">
        <f t="shared" si="511"/>
        <v>0.99493744000000017</v>
      </c>
      <c r="P756" s="1">
        <f t="shared" si="512"/>
        <v>1.4654761904761904</v>
      </c>
      <c r="Q756" s="1">
        <f t="shared" si="513"/>
        <v>1.4498690476190474</v>
      </c>
      <c r="R756" s="1">
        <f t="shared" si="504"/>
        <v>1.2911231597809525</v>
      </c>
      <c r="S756" s="1">
        <f t="shared" si="514"/>
        <v>0.45493160761904727</v>
      </c>
      <c r="T756" s="1">
        <f t="shared" si="498"/>
        <v>399.8685939553219</v>
      </c>
      <c r="U756" s="1">
        <v>359.25007300000004</v>
      </c>
      <c r="V756" s="1">
        <v>650.90670299999999</v>
      </c>
      <c r="W756" s="1">
        <f t="shared" si="505"/>
        <v>407.39973722666224</v>
      </c>
      <c r="X756" s="1">
        <v>363.35974093599992</v>
      </c>
      <c r="Y756" s="1">
        <v>269.78587800000003</v>
      </c>
      <c r="Z756" s="1">
        <f t="shared" si="499"/>
        <v>404.4021024967148</v>
      </c>
      <c r="AA756" s="215">
        <v>54.85</v>
      </c>
      <c r="AB756" s="1">
        <f t="shared" si="516"/>
        <v>416.86</v>
      </c>
      <c r="AC756" s="1">
        <f t="shared" si="517"/>
        <v>426.58800000000002</v>
      </c>
      <c r="AD756" s="125">
        <f t="shared" si="506"/>
        <v>447.85282522996056</v>
      </c>
      <c r="AF756" s="327"/>
    </row>
    <row r="757" spans="1:32">
      <c r="A757" s="127" t="s">
        <v>347</v>
      </c>
      <c r="B757" s="127" t="s">
        <v>133</v>
      </c>
      <c r="C757" s="4">
        <v>43721</v>
      </c>
      <c r="D757" s="1">
        <v>356.28891399999998</v>
      </c>
      <c r="E757" s="1">
        <v>425</v>
      </c>
      <c r="F757" s="1">
        <v>454.29</v>
      </c>
      <c r="G757" s="1">
        <v>51.2</v>
      </c>
      <c r="H757" s="110">
        <v>-0.69</v>
      </c>
      <c r="I757" s="110">
        <v>-3.75</v>
      </c>
      <c r="J757" s="1">
        <f t="shared" si="510"/>
        <v>50.510000000000005</v>
      </c>
      <c r="K757" s="1">
        <f t="shared" si="515"/>
        <v>-0.65549999999999997</v>
      </c>
      <c r="L757" s="1">
        <f t="shared" si="507"/>
        <v>50.544499999999999</v>
      </c>
      <c r="M757" s="1">
        <f t="shared" si="497"/>
        <v>332.09264126149799</v>
      </c>
      <c r="N757" s="37">
        <v>0.88833700000000004</v>
      </c>
      <c r="O757" s="1">
        <f t="shared" si="511"/>
        <v>0.99493744000000017</v>
      </c>
      <c r="P757" s="1">
        <f t="shared" si="512"/>
        <v>1.2190476190476192</v>
      </c>
      <c r="Q757" s="1">
        <f t="shared" si="513"/>
        <v>1.2034404761904762</v>
      </c>
      <c r="R757" s="1">
        <f t="shared" si="504"/>
        <v>1.2911231597809525</v>
      </c>
      <c r="S757" s="1">
        <f t="shared" si="514"/>
        <v>0.20850303619047605</v>
      </c>
      <c r="T757" s="1">
        <f t="shared" si="498"/>
        <v>331.86596583442838</v>
      </c>
      <c r="U757" s="1">
        <v>359.25007300000004</v>
      </c>
      <c r="V757" s="1">
        <v>650.90670299999999</v>
      </c>
      <c r="W757" s="1">
        <f t="shared" si="505"/>
        <v>341.43718794939554</v>
      </c>
      <c r="X757" s="1">
        <v>363.35974093599992</v>
      </c>
      <c r="Y757" s="1">
        <v>269.78587800000003</v>
      </c>
      <c r="Z757" s="1">
        <f t="shared" si="499"/>
        <v>336.39947437582128</v>
      </c>
      <c r="AA757" s="215">
        <v>55.09</v>
      </c>
      <c r="AB757" s="1">
        <f t="shared" si="516"/>
        <v>418.68400000000003</v>
      </c>
      <c r="AC757" s="1">
        <f t="shared" si="517"/>
        <v>427.19599999999997</v>
      </c>
      <c r="AD757" s="125">
        <f t="shared" si="506"/>
        <v>371.68988173455983</v>
      </c>
      <c r="AF757" s="327"/>
    </row>
    <row r="758" spans="1:32">
      <c r="A758" s="127" t="s">
        <v>348</v>
      </c>
      <c r="B758" s="127" t="s">
        <v>133</v>
      </c>
      <c r="C758" s="4">
        <v>43720</v>
      </c>
      <c r="D758" s="1">
        <v>356.28891399999998</v>
      </c>
      <c r="E758" s="1">
        <v>410</v>
      </c>
      <c r="F758" s="1">
        <v>453.29</v>
      </c>
      <c r="G758" s="1">
        <v>47.71</v>
      </c>
      <c r="H758" s="110">
        <v>-0.69</v>
      </c>
      <c r="I758" s="110">
        <v>-3.75</v>
      </c>
      <c r="J758" s="1">
        <f t="shared" si="510"/>
        <v>47.02</v>
      </c>
      <c r="K758" s="1">
        <f t="shared" si="515"/>
        <v>-0.65549999999999997</v>
      </c>
      <c r="L758" s="1">
        <f t="shared" si="507"/>
        <v>47.054500000000004</v>
      </c>
      <c r="M758" s="1">
        <f t="shared" si="497"/>
        <v>309.16228646517743</v>
      </c>
      <c r="N758" s="37">
        <v>0.88833700000000004</v>
      </c>
      <c r="O758" s="1">
        <f t="shared" si="511"/>
        <v>0.99493744000000017</v>
      </c>
      <c r="P758" s="1">
        <f t="shared" si="512"/>
        <v>1.135952380952381</v>
      </c>
      <c r="Q758" s="1">
        <f t="shared" si="513"/>
        <v>1.1203452380952381</v>
      </c>
      <c r="R758" s="1">
        <f t="shared" si="504"/>
        <v>1.2911231597809525</v>
      </c>
      <c r="S758" s="1">
        <f t="shared" si="514"/>
        <v>0.12540779809523794</v>
      </c>
      <c r="T758" s="1">
        <f t="shared" si="498"/>
        <v>308.93561103810777</v>
      </c>
      <c r="U758" s="1">
        <v>359.25007300000004</v>
      </c>
      <c r="V758" s="1">
        <v>650.90670299999999</v>
      </c>
      <c r="W758" s="1">
        <f t="shared" si="505"/>
        <v>319.19474379696453</v>
      </c>
      <c r="X758" s="1">
        <v>363.35974093599992</v>
      </c>
      <c r="Y758" s="1">
        <v>269.78587800000003</v>
      </c>
      <c r="Z758" s="1">
        <f t="shared" si="499"/>
        <v>313.46911957950067</v>
      </c>
      <c r="AA758" s="215">
        <v>55.75</v>
      </c>
      <c r="AB758" s="1">
        <f t="shared" si="516"/>
        <v>423.7</v>
      </c>
      <c r="AC758" s="1">
        <f t="shared" si="517"/>
        <v>417.01199999999994</v>
      </c>
      <c r="AD758" s="125">
        <f t="shared" si="506"/>
        <v>346.00788436268073</v>
      </c>
      <c r="AF758" s="327"/>
    </row>
    <row r="759" spans="1:32">
      <c r="A759" s="127" t="s">
        <v>349</v>
      </c>
      <c r="B759" s="127" t="s">
        <v>133</v>
      </c>
      <c r="C759" s="4">
        <v>43719</v>
      </c>
      <c r="D759" s="1">
        <v>351.90435500000001</v>
      </c>
      <c r="E759" s="1">
        <v>420</v>
      </c>
      <c r="F759" s="1">
        <v>453.29</v>
      </c>
      <c r="G759" s="1">
        <v>41.62</v>
      </c>
      <c r="H759" s="110">
        <v>-0.69</v>
      </c>
      <c r="I759" s="110">
        <v>-3.75</v>
      </c>
      <c r="J759" s="1">
        <f t="shared" si="510"/>
        <v>40.93</v>
      </c>
      <c r="K759" s="1">
        <f t="shared" si="515"/>
        <v>-0.65549999999999997</v>
      </c>
      <c r="L759" s="1">
        <f t="shared" si="507"/>
        <v>40.964500000000001</v>
      </c>
      <c r="M759" s="1">
        <f t="shared" si="497"/>
        <v>269.14914586070961</v>
      </c>
      <c r="N759" s="37">
        <v>0.88833700000000004</v>
      </c>
      <c r="O759" s="1">
        <f t="shared" si="511"/>
        <v>0.99493744000000017</v>
      </c>
      <c r="P759" s="1">
        <f t="shared" si="512"/>
        <v>0.99095238095238092</v>
      </c>
      <c r="Q759" s="1">
        <f t="shared" si="513"/>
        <v>0.9753452380952381</v>
      </c>
      <c r="R759" s="1">
        <f t="shared" si="504"/>
        <v>1.2752343531190478</v>
      </c>
      <c r="S759" s="1">
        <f t="shared" si="514"/>
        <v>-1.9592201904762074E-2</v>
      </c>
      <c r="T759" s="1">
        <f t="shared" si="498"/>
        <v>268.92247043363994</v>
      </c>
      <c r="U759" s="1">
        <v>359.25007300000004</v>
      </c>
      <c r="V759" s="1">
        <v>650.90670299999999</v>
      </c>
      <c r="W759" s="1">
        <f t="shared" si="505"/>
        <v>280.38199741063073</v>
      </c>
      <c r="X759" s="1">
        <v>359.080411352</v>
      </c>
      <c r="Y759" s="1">
        <v>269.78587800000003</v>
      </c>
      <c r="Z759" s="1">
        <f t="shared" si="499"/>
        <v>273.45597897503285</v>
      </c>
      <c r="AA759" s="215">
        <v>57.4</v>
      </c>
      <c r="AB759" s="1">
        <f t="shared" si="516"/>
        <v>436.23999999999995</v>
      </c>
      <c r="AC759" s="1">
        <f t="shared" si="517"/>
        <v>413.97199999999998</v>
      </c>
      <c r="AD759" s="125">
        <f t="shared" si="506"/>
        <v>301.19316688567676</v>
      </c>
      <c r="AF759" s="327"/>
    </row>
    <row r="760" spans="1:32">
      <c r="A760" s="127" t="s">
        <v>350</v>
      </c>
      <c r="B760" s="127" t="s">
        <v>133</v>
      </c>
      <c r="C760" s="4">
        <v>43718</v>
      </c>
      <c r="D760" s="1">
        <v>351.90435500000001</v>
      </c>
      <c r="E760" s="1">
        <v>425</v>
      </c>
      <c r="F760" s="1">
        <v>439.29</v>
      </c>
      <c r="G760" s="1">
        <v>43.44</v>
      </c>
      <c r="H760" s="110">
        <v>-0.69</v>
      </c>
      <c r="I760" s="110">
        <v>-3.75</v>
      </c>
      <c r="J760" s="1">
        <f t="shared" si="510"/>
        <v>42.75</v>
      </c>
      <c r="K760" s="1">
        <f t="shared" si="515"/>
        <v>-0.65549999999999997</v>
      </c>
      <c r="L760" s="1">
        <f t="shared" si="507"/>
        <v>42.784499999999994</v>
      </c>
      <c r="M760" s="1">
        <f t="shared" si="497"/>
        <v>281.10709592641257</v>
      </c>
      <c r="N760" s="37">
        <v>0.88833700000000004</v>
      </c>
      <c r="O760" s="1">
        <f t="shared" si="511"/>
        <v>0.99493744000000017</v>
      </c>
      <c r="P760" s="1">
        <f t="shared" si="512"/>
        <v>1.0342857142857143</v>
      </c>
      <c r="Q760" s="1">
        <f t="shared" si="513"/>
        <v>1.0186785714285713</v>
      </c>
      <c r="R760" s="1">
        <f t="shared" si="504"/>
        <v>1.2752343531190478</v>
      </c>
      <c r="S760" s="1">
        <f t="shared" si="514"/>
        <v>2.3741131428571149E-2</v>
      </c>
      <c r="T760" s="1">
        <f t="shared" si="498"/>
        <v>280.88042049934296</v>
      </c>
      <c r="U760" s="1">
        <v>309.3642825</v>
      </c>
      <c r="V760" s="1">
        <v>650.90670299999999</v>
      </c>
      <c r="W760" s="1">
        <f t="shared" si="505"/>
        <v>291.98120897436269</v>
      </c>
      <c r="X760" s="1">
        <v>359.080411352</v>
      </c>
      <c r="Y760" s="1">
        <v>269.78587800000003</v>
      </c>
      <c r="Z760" s="1">
        <f t="shared" si="499"/>
        <v>285.41392904073587</v>
      </c>
      <c r="AA760" s="215">
        <v>57.85</v>
      </c>
      <c r="AB760" s="1">
        <f t="shared" si="516"/>
        <v>439.65999999999997</v>
      </c>
      <c r="AC760" s="1">
        <f t="shared" si="517"/>
        <v>419.74799999999993</v>
      </c>
      <c r="AD760" s="125">
        <f t="shared" si="506"/>
        <v>314.58607095926413</v>
      </c>
      <c r="AF760" s="327"/>
    </row>
    <row r="761" spans="1:32">
      <c r="A761" s="127" t="s">
        <v>351</v>
      </c>
      <c r="B761" s="127" t="s">
        <v>133</v>
      </c>
      <c r="C761" s="4">
        <v>43717</v>
      </c>
      <c r="D761" s="1">
        <v>351.90435500000001</v>
      </c>
      <c r="E761" s="1">
        <v>430</v>
      </c>
      <c r="F761" s="1">
        <v>432.79</v>
      </c>
      <c r="G761" s="1">
        <v>48.19</v>
      </c>
      <c r="H761" s="110">
        <v>-0.69</v>
      </c>
      <c r="I761" s="110">
        <v>-3.75</v>
      </c>
      <c r="J761" s="1">
        <f t="shared" si="510"/>
        <v>47.5</v>
      </c>
      <c r="K761" s="1">
        <f t="shared" si="515"/>
        <v>-0.65549999999999997</v>
      </c>
      <c r="L761" s="1">
        <f t="shared" si="507"/>
        <v>47.534499999999994</v>
      </c>
      <c r="M761" s="1">
        <f t="shared" si="497"/>
        <v>312.31603153745067</v>
      </c>
      <c r="N761" s="37">
        <v>0.88833700000000004</v>
      </c>
      <c r="O761" s="1">
        <f t="shared" si="511"/>
        <v>0.99493744000000017</v>
      </c>
      <c r="P761" s="1">
        <f t="shared" si="512"/>
        <v>1.1473809523809524</v>
      </c>
      <c r="Q761" s="1">
        <f t="shared" si="513"/>
        <v>1.1317738095238095</v>
      </c>
      <c r="R761" s="1">
        <f t="shared" si="504"/>
        <v>1.2752343531190478</v>
      </c>
      <c r="S761" s="1">
        <f t="shared" si="514"/>
        <v>0.13683636952380929</v>
      </c>
      <c r="T761" s="1">
        <f t="shared" si="498"/>
        <v>312.08935611038106</v>
      </c>
      <c r="U761" s="1">
        <v>309.3642825</v>
      </c>
      <c r="V761" s="1">
        <v>650.90670299999999</v>
      </c>
      <c r="W761" s="1">
        <f t="shared" si="505"/>
        <v>322.25387651706961</v>
      </c>
      <c r="X761" s="1">
        <v>359.080411352</v>
      </c>
      <c r="Y761" s="1">
        <v>269.78587800000003</v>
      </c>
      <c r="Z761" s="1">
        <f t="shared" si="499"/>
        <v>316.62286465177397</v>
      </c>
      <c r="AA761" s="215">
        <v>56.52</v>
      </c>
      <c r="AB761" s="1">
        <f t="shared" si="516"/>
        <v>429.55200000000002</v>
      </c>
      <c r="AC761" s="1">
        <f t="shared" si="517"/>
        <v>433.96</v>
      </c>
      <c r="AD761" s="125">
        <f t="shared" si="506"/>
        <v>349.54007884362682</v>
      </c>
      <c r="AF761" s="327"/>
    </row>
    <row r="762" spans="1:32">
      <c r="A762" s="127" t="s">
        <v>352</v>
      </c>
      <c r="B762" s="127" t="s">
        <v>133</v>
      </c>
      <c r="C762" s="4">
        <v>43714</v>
      </c>
      <c r="D762" s="1">
        <v>351.90435500000001</v>
      </c>
      <c r="E762" s="1">
        <v>429.5</v>
      </c>
      <c r="F762" s="1">
        <v>416.79</v>
      </c>
      <c r="G762" s="1">
        <v>51.07</v>
      </c>
      <c r="H762" s="110">
        <v>-0.69</v>
      </c>
      <c r="I762" s="110">
        <v>-3.75</v>
      </c>
      <c r="J762" s="1">
        <f t="shared" si="510"/>
        <v>50.38</v>
      </c>
      <c r="K762" s="1">
        <f t="shared" si="515"/>
        <v>-0.65549999999999997</v>
      </c>
      <c r="L762" s="1">
        <f t="shared" si="507"/>
        <v>50.414500000000004</v>
      </c>
      <c r="M762" s="1">
        <f t="shared" si="497"/>
        <v>331.23850197109067</v>
      </c>
      <c r="N762" s="37">
        <v>0.88833700000000004</v>
      </c>
      <c r="O762" s="1">
        <f t="shared" si="511"/>
        <v>0.99493744000000017</v>
      </c>
      <c r="P762" s="1">
        <f t="shared" si="512"/>
        <v>1.2159523809523809</v>
      </c>
      <c r="Q762" s="1">
        <f t="shared" si="513"/>
        <v>1.2003452380952382</v>
      </c>
      <c r="R762" s="1">
        <f t="shared" si="504"/>
        <v>1.2752343531190478</v>
      </c>
      <c r="S762" s="1">
        <f t="shared" si="514"/>
        <v>0.20540779809523801</v>
      </c>
      <c r="T762" s="1">
        <f t="shared" si="498"/>
        <v>331.01182654402101</v>
      </c>
      <c r="U762" s="1">
        <v>309.3642825</v>
      </c>
      <c r="V762" s="1">
        <v>650.90670299999999</v>
      </c>
      <c r="W762" s="1">
        <f t="shared" si="505"/>
        <v>340.6086728377004</v>
      </c>
      <c r="X762" s="1">
        <v>359.080411352</v>
      </c>
      <c r="Y762" s="1">
        <v>269.78587800000003</v>
      </c>
      <c r="Z762" s="1">
        <f t="shared" si="499"/>
        <v>335.54533508541391</v>
      </c>
      <c r="AA762" s="215">
        <v>56.3</v>
      </c>
      <c r="AB762" s="1">
        <f t="shared" si="516"/>
        <v>427.87999999999994</v>
      </c>
      <c r="AC762" s="1">
        <f t="shared" si="517"/>
        <v>417.46799999999996</v>
      </c>
      <c r="AD762" s="125">
        <f t="shared" si="506"/>
        <v>370.73324572930358</v>
      </c>
      <c r="AF762" s="327"/>
    </row>
    <row r="763" spans="1:32">
      <c r="A763" s="127" t="s">
        <v>353</v>
      </c>
      <c r="B763" s="127" t="s">
        <v>133</v>
      </c>
      <c r="C763" s="4">
        <v>43713</v>
      </c>
      <c r="D763" s="1">
        <v>351.90435500000001</v>
      </c>
      <c r="E763" s="1">
        <v>404.5</v>
      </c>
      <c r="F763" s="1">
        <v>384.79</v>
      </c>
      <c r="G763" s="1">
        <v>50.45</v>
      </c>
      <c r="H763" s="110">
        <v>-0.69</v>
      </c>
      <c r="I763" s="110">
        <v>-3.75</v>
      </c>
      <c r="J763" s="1">
        <f t="shared" si="510"/>
        <v>49.760000000000005</v>
      </c>
      <c r="K763" s="1">
        <f t="shared" si="515"/>
        <v>-0.65549999999999997</v>
      </c>
      <c r="L763" s="1">
        <f t="shared" si="507"/>
        <v>49.794499999999999</v>
      </c>
      <c r="M763" s="1">
        <f t="shared" si="497"/>
        <v>327.16491458607095</v>
      </c>
      <c r="N763" s="37">
        <v>0.88833700000000004</v>
      </c>
      <c r="O763" s="1">
        <f t="shared" si="511"/>
        <v>0.99493744000000017</v>
      </c>
      <c r="P763" s="1">
        <f t="shared" si="512"/>
        <v>1.2011904761904764</v>
      </c>
      <c r="Q763" s="1">
        <f t="shared" si="513"/>
        <v>1.1855833333333332</v>
      </c>
      <c r="R763" s="1">
        <f t="shared" si="504"/>
        <v>1.2752343531190478</v>
      </c>
      <c r="S763" s="1">
        <f t="shared" si="514"/>
        <v>0.19064589333333304</v>
      </c>
      <c r="T763" s="1">
        <f t="shared" si="498"/>
        <v>326.93823915900134</v>
      </c>
      <c r="U763" s="1">
        <v>309.3642825</v>
      </c>
      <c r="V763" s="1">
        <v>650.90670299999999</v>
      </c>
      <c r="W763" s="1">
        <f t="shared" si="505"/>
        <v>336.65729307423129</v>
      </c>
      <c r="X763" s="1">
        <v>359.080411352</v>
      </c>
      <c r="Y763" s="1">
        <v>269.78587800000003</v>
      </c>
      <c r="Z763" s="1">
        <f t="shared" si="499"/>
        <v>331.47174770039425</v>
      </c>
      <c r="AA763" s="215">
        <v>56.26</v>
      </c>
      <c r="AB763" s="1">
        <f t="shared" si="516"/>
        <v>427.57599999999996</v>
      </c>
      <c r="AC763" s="1">
        <f t="shared" si="517"/>
        <v>414.2</v>
      </c>
      <c r="AD763" s="125">
        <f t="shared" si="506"/>
        <v>366.17082785808151</v>
      </c>
      <c r="AF763" s="327"/>
    </row>
    <row r="764" spans="1:32">
      <c r="A764" s="127" t="s">
        <v>354</v>
      </c>
      <c r="B764" s="127" t="s">
        <v>133</v>
      </c>
      <c r="C764" s="4">
        <v>43712</v>
      </c>
      <c r="D764" s="1">
        <v>352.851448</v>
      </c>
      <c r="E764" s="1">
        <v>365.5</v>
      </c>
      <c r="F764" s="1">
        <v>378.79</v>
      </c>
      <c r="G764" s="1">
        <v>47.65</v>
      </c>
      <c r="H764" s="110">
        <v>-0.69</v>
      </c>
      <c r="I764" s="110">
        <v>-3.75</v>
      </c>
      <c r="J764" s="1">
        <f t="shared" si="510"/>
        <v>46.96</v>
      </c>
      <c r="K764" s="1">
        <f t="shared" si="515"/>
        <v>-0.65549999999999997</v>
      </c>
      <c r="L764" s="1">
        <f t="shared" si="507"/>
        <v>46.994500000000002</v>
      </c>
      <c r="M764" s="1">
        <f t="shared" si="497"/>
        <v>308.76806833114324</v>
      </c>
      <c r="N764" s="37">
        <v>0.88833700000000004</v>
      </c>
      <c r="O764" s="1">
        <f t="shared" si="511"/>
        <v>0.99493744000000017</v>
      </c>
      <c r="P764" s="1">
        <f t="shared" si="512"/>
        <v>1.1345238095238095</v>
      </c>
      <c r="Q764" s="1">
        <f t="shared" si="513"/>
        <v>1.1189166666666668</v>
      </c>
      <c r="R764" s="1">
        <f t="shared" si="504"/>
        <v>1.2786664377523811</v>
      </c>
      <c r="S764" s="1">
        <f t="shared" si="514"/>
        <v>0.12397922666666661</v>
      </c>
      <c r="T764" s="1">
        <f t="shared" si="498"/>
        <v>308.54139290407358</v>
      </c>
      <c r="U764" s="1">
        <v>309.3642825</v>
      </c>
      <c r="V764" s="1">
        <v>650.90670299999999</v>
      </c>
      <c r="W764" s="1">
        <f t="shared" si="505"/>
        <v>318.81235220695135</v>
      </c>
      <c r="X764" s="1">
        <v>360.00477411999998</v>
      </c>
      <c r="Y764" s="1">
        <v>269.78587800000003</v>
      </c>
      <c r="Z764" s="1">
        <f t="shared" si="499"/>
        <v>313.07490144546648</v>
      </c>
      <c r="AA764" s="215">
        <v>53.94</v>
      </c>
      <c r="AB764" s="1">
        <f t="shared" si="516"/>
        <v>409.94399999999996</v>
      </c>
      <c r="AC764" s="1">
        <f t="shared" si="517"/>
        <v>399.30399999999997</v>
      </c>
      <c r="AD764" s="125">
        <f t="shared" si="506"/>
        <v>345.56636005256246</v>
      </c>
      <c r="AF764" s="327"/>
    </row>
    <row r="765" spans="1:32">
      <c r="A765" s="127" t="s">
        <v>355</v>
      </c>
      <c r="B765" s="127" t="s">
        <v>133</v>
      </c>
      <c r="C765" s="4">
        <v>43711</v>
      </c>
      <c r="D765" s="1">
        <v>352.851448</v>
      </c>
      <c r="E765" s="1">
        <v>364</v>
      </c>
      <c r="F765" s="1">
        <v>363.79</v>
      </c>
      <c r="G765" s="1">
        <v>42.78</v>
      </c>
      <c r="H765" s="110">
        <v>-0.69</v>
      </c>
      <c r="I765" s="110">
        <v>-3.75</v>
      </c>
      <c r="J765" s="1">
        <f t="shared" si="510"/>
        <v>42.09</v>
      </c>
      <c r="K765" s="1">
        <f t="shared" si="515"/>
        <v>-0.65549999999999997</v>
      </c>
      <c r="L765" s="1">
        <f t="shared" si="507"/>
        <v>42.124499999999998</v>
      </c>
      <c r="M765" s="1">
        <f t="shared" ref="M765:M828" si="518">+L765*$F$2</f>
        <v>276.77069645203676</v>
      </c>
      <c r="N765" s="37">
        <v>0.88833700000000004</v>
      </c>
      <c r="O765" s="1">
        <f t="shared" si="511"/>
        <v>0.99493744000000017</v>
      </c>
      <c r="P765" s="1">
        <f t="shared" si="512"/>
        <v>1.0185714285714287</v>
      </c>
      <c r="Q765" s="1">
        <f t="shared" si="513"/>
        <v>1.0029642857142858</v>
      </c>
      <c r="R765" s="1">
        <f t="shared" si="504"/>
        <v>1.2786664377523811</v>
      </c>
      <c r="S765" s="1">
        <f t="shared" si="514"/>
        <v>8.0268457142855798E-3</v>
      </c>
      <c r="T765" s="1">
        <f t="shared" ref="T765:T828" si="519">+J765*$F$2</f>
        <v>276.54402102496715</v>
      </c>
      <c r="U765" s="1">
        <v>294.30983400000002</v>
      </c>
      <c r="V765" s="1">
        <v>650.90670299999999</v>
      </c>
      <c r="W765" s="1">
        <f t="shared" si="505"/>
        <v>287.77490148421816</v>
      </c>
      <c r="X765" s="1">
        <v>360.00477411999998</v>
      </c>
      <c r="Y765" s="1">
        <v>269.78587800000003</v>
      </c>
      <c r="Z765" s="1">
        <f t="shared" ref="Z765:Z828" si="520">+G765*$F$2</f>
        <v>281.07752956636006</v>
      </c>
      <c r="AA765" s="215">
        <v>55.1</v>
      </c>
      <c r="AB765" s="1">
        <f t="shared" si="516"/>
        <v>418.76</v>
      </c>
      <c r="AC765" s="1">
        <f t="shared" si="517"/>
        <v>388.28399999999999</v>
      </c>
      <c r="AD765" s="125">
        <f t="shared" si="506"/>
        <v>309.72930354796324</v>
      </c>
      <c r="AF765" s="327"/>
    </row>
    <row r="766" spans="1:32">
      <c r="A766" s="128" t="s">
        <v>356</v>
      </c>
      <c r="B766" s="128" t="s">
        <v>133</v>
      </c>
      <c r="C766" s="26">
        <v>43710</v>
      </c>
      <c r="D766" s="27">
        <v>352.851448</v>
      </c>
      <c r="E766" s="27">
        <v>364</v>
      </c>
      <c r="F766" s="27">
        <v>363.79</v>
      </c>
      <c r="G766" s="74">
        <f>+AVERAGE(G765,G767)</f>
        <v>43.245000000000005</v>
      </c>
      <c r="H766" s="110">
        <v>-0.69</v>
      </c>
      <c r="I766" s="110">
        <v>-3.75</v>
      </c>
      <c r="J766" s="27">
        <f t="shared" si="510"/>
        <v>42.555000000000007</v>
      </c>
      <c r="K766" s="27">
        <f t="shared" si="515"/>
        <v>-0.65549999999999997</v>
      </c>
      <c r="L766" s="27">
        <f t="shared" si="507"/>
        <v>42.589500000000001</v>
      </c>
      <c r="M766" s="27">
        <f t="shared" si="518"/>
        <v>279.82588699080156</v>
      </c>
      <c r="N766" s="76">
        <v>0.88833700000000004</v>
      </c>
      <c r="O766" s="27">
        <f t="shared" si="511"/>
        <v>0.99493744000000017</v>
      </c>
      <c r="P766" s="27">
        <f t="shared" si="512"/>
        <v>1.0296428571428573</v>
      </c>
      <c r="Q766" s="27">
        <f t="shared" si="513"/>
        <v>1.0140357142857144</v>
      </c>
      <c r="R766" s="27">
        <f t="shared" si="504"/>
        <v>1.2786664377523811</v>
      </c>
      <c r="S766" s="27">
        <f t="shared" si="514"/>
        <v>1.9098274285714201E-2</v>
      </c>
      <c r="T766" s="1">
        <f t="shared" si="519"/>
        <v>279.59921156373196</v>
      </c>
      <c r="U766" s="27">
        <v>294.30983400000002</v>
      </c>
      <c r="V766" s="1">
        <v>650.90670299999999</v>
      </c>
      <c r="W766" s="1">
        <f t="shared" si="505"/>
        <v>290.73843630682001</v>
      </c>
      <c r="X766" s="1">
        <v>360.00477411999998</v>
      </c>
      <c r="Y766" s="1">
        <v>269.78587800000003</v>
      </c>
      <c r="Z766" s="1">
        <f t="shared" si="520"/>
        <v>284.13272010512486</v>
      </c>
      <c r="AA766" s="215">
        <v>55.1</v>
      </c>
      <c r="AB766" s="1">
        <f t="shared" si="516"/>
        <v>418.76</v>
      </c>
      <c r="AC766" s="1">
        <f t="shared" si="517"/>
        <v>439.05200000000002</v>
      </c>
      <c r="AD766" s="125">
        <f t="shared" si="506"/>
        <v>313.15111695137983</v>
      </c>
      <c r="AF766" s="327"/>
    </row>
    <row r="767" spans="1:32">
      <c r="A767" s="127" t="s">
        <v>357</v>
      </c>
      <c r="B767" s="127" t="s">
        <v>134</v>
      </c>
      <c r="C767" s="4">
        <v>43707</v>
      </c>
      <c r="D767" s="1">
        <v>352.851448</v>
      </c>
      <c r="E767" s="1">
        <v>363</v>
      </c>
      <c r="F767" s="1">
        <v>370.79</v>
      </c>
      <c r="G767" s="1">
        <v>43.71</v>
      </c>
      <c r="H767" s="110">
        <v>-0.69</v>
      </c>
      <c r="I767" s="110">
        <v>-3.75</v>
      </c>
      <c r="J767" s="1">
        <f t="shared" si="510"/>
        <v>43.02</v>
      </c>
      <c r="K767" s="1">
        <f t="shared" si="515"/>
        <v>-0.65549999999999997</v>
      </c>
      <c r="L767" s="1">
        <f t="shared" si="507"/>
        <v>43.054500000000004</v>
      </c>
      <c r="M767" s="1">
        <f t="shared" si="518"/>
        <v>282.88107752956637</v>
      </c>
      <c r="N767" s="37">
        <v>0.86611400000000005</v>
      </c>
      <c r="O767" s="1">
        <f t="shared" si="511"/>
        <v>0.97004768000000019</v>
      </c>
      <c r="P767" s="1">
        <f t="shared" si="512"/>
        <v>1.0407142857142857</v>
      </c>
      <c r="Q767" s="1">
        <f t="shared" si="513"/>
        <v>1.025107142857143</v>
      </c>
      <c r="R767" s="1">
        <f t="shared" si="504"/>
        <v>1.2786664377523811</v>
      </c>
      <c r="S767" s="1">
        <f t="shared" si="514"/>
        <v>5.5059462857142805E-2</v>
      </c>
      <c r="T767" s="1">
        <f t="shared" si="519"/>
        <v>282.6544021024967</v>
      </c>
      <c r="U767" s="1">
        <v>294.30983400000002</v>
      </c>
      <c r="V767" s="1">
        <v>649.28134999999997</v>
      </c>
      <c r="W767" s="1">
        <f t="shared" si="505"/>
        <v>293.65321053942176</v>
      </c>
      <c r="X767" s="1">
        <v>359.965765648</v>
      </c>
      <c r="Y767" s="1">
        <v>263.16130006565987</v>
      </c>
      <c r="Z767" s="1">
        <f t="shared" si="520"/>
        <v>287.18791064388961</v>
      </c>
      <c r="AA767" s="215">
        <v>56.71</v>
      </c>
      <c r="AB767" s="1">
        <f t="shared" si="516"/>
        <v>430.99599999999998</v>
      </c>
      <c r="AC767" s="1">
        <f t="shared" si="517"/>
        <v>420.88799999999998</v>
      </c>
      <c r="AD767" s="125">
        <f t="shared" si="506"/>
        <v>316.57293035479631</v>
      </c>
      <c r="AF767" s="327"/>
    </row>
    <row r="768" spans="1:32">
      <c r="A768" s="127" t="s">
        <v>358</v>
      </c>
      <c r="B768" s="127" t="s">
        <v>134</v>
      </c>
      <c r="C768" s="4">
        <v>43706</v>
      </c>
      <c r="D768" s="1">
        <v>352.851448</v>
      </c>
      <c r="E768" s="1">
        <v>358</v>
      </c>
      <c r="F768" s="1">
        <v>370.29</v>
      </c>
      <c r="G768" s="1">
        <v>45.97</v>
      </c>
      <c r="H768" s="110">
        <v>-0.69</v>
      </c>
      <c r="I768" s="110">
        <v>-3.75</v>
      </c>
      <c r="J768" s="1">
        <f t="shared" si="510"/>
        <v>45.28</v>
      </c>
      <c r="K768" s="1">
        <f t="shared" si="515"/>
        <v>-0.65549999999999997</v>
      </c>
      <c r="L768" s="1">
        <f t="shared" si="507"/>
        <v>45.314499999999995</v>
      </c>
      <c r="M768" s="1">
        <f t="shared" si="518"/>
        <v>297.72996057818654</v>
      </c>
      <c r="N768" s="37">
        <v>0.86611400000000005</v>
      </c>
      <c r="O768" s="1">
        <f t="shared" si="511"/>
        <v>0.97004768000000019</v>
      </c>
      <c r="P768" s="1">
        <f t="shared" si="512"/>
        <v>1.0945238095238095</v>
      </c>
      <c r="Q768" s="1">
        <f t="shared" si="513"/>
        <v>1.0789166666666665</v>
      </c>
      <c r="R768" s="1">
        <f t="shared" si="504"/>
        <v>1.2786664377523811</v>
      </c>
      <c r="S768" s="1">
        <f t="shared" si="514"/>
        <v>0.10886898666666633</v>
      </c>
      <c r="T768" s="1">
        <f t="shared" si="519"/>
        <v>297.50328515111693</v>
      </c>
      <c r="U768" s="1">
        <v>294.30983400000002</v>
      </c>
      <c r="V768" s="1">
        <v>649.28134999999997</v>
      </c>
      <c r="W768" s="1">
        <f t="shared" si="505"/>
        <v>308.05662709658338</v>
      </c>
      <c r="X768" s="1">
        <v>359.965765648</v>
      </c>
      <c r="Y768" s="1">
        <v>263.16130006565987</v>
      </c>
      <c r="Z768" s="1">
        <f t="shared" si="520"/>
        <v>302.03679369250983</v>
      </c>
      <c r="AA768" s="215">
        <v>55.78</v>
      </c>
      <c r="AB768" s="1">
        <f t="shared" si="516"/>
        <v>423.928</v>
      </c>
      <c r="AC768" s="1">
        <f t="shared" si="517"/>
        <v>436.08800000000002</v>
      </c>
      <c r="AD768" s="125">
        <f t="shared" si="506"/>
        <v>333.20367936925101</v>
      </c>
      <c r="AF768" s="327"/>
    </row>
    <row r="769" spans="1:32">
      <c r="A769" s="127" t="s">
        <v>359</v>
      </c>
      <c r="B769" s="127" t="s">
        <v>134</v>
      </c>
      <c r="C769" s="4">
        <v>43705</v>
      </c>
      <c r="D769" s="1">
        <v>364.91041200000001</v>
      </c>
      <c r="E769" s="1">
        <v>331</v>
      </c>
      <c r="F769" s="1">
        <v>356.29</v>
      </c>
      <c r="G769" s="1">
        <v>46.06</v>
      </c>
      <c r="H769" s="110">
        <v>-0.69</v>
      </c>
      <c r="I769" s="110">
        <v>-3.75</v>
      </c>
      <c r="J769" s="1">
        <f t="shared" si="510"/>
        <v>45.370000000000005</v>
      </c>
      <c r="K769" s="1">
        <f t="shared" si="515"/>
        <v>-0.65549999999999997</v>
      </c>
      <c r="L769" s="1">
        <f t="shared" si="507"/>
        <v>45.404499999999999</v>
      </c>
      <c r="M769" s="1">
        <f t="shared" si="518"/>
        <v>298.32128777923782</v>
      </c>
      <c r="N769" s="37">
        <v>0.86611400000000005</v>
      </c>
      <c r="O769" s="1">
        <f t="shared" si="511"/>
        <v>0.97004768000000019</v>
      </c>
      <c r="P769" s="1">
        <f t="shared" si="512"/>
        <v>1.0966666666666667</v>
      </c>
      <c r="Q769" s="1">
        <f t="shared" si="513"/>
        <v>1.0810595238095237</v>
      </c>
      <c r="R769" s="1">
        <f t="shared" si="504"/>
        <v>1.3223658263428573</v>
      </c>
      <c r="S769" s="1">
        <f t="shared" si="514"/>
        <v>0.11101184380952356</v>
      </c>
      <c r="T769" s="1">
        <f t="shared" si="519"/>
        <v>298.09461235216821</v>
      </c>
      <c r="U769" s="1">
        <v>294.30983400000002</v>
      </c>
      <c r="V769" s="1">
        <v>649.28134999999997</v>
      </c>
      <c r="W769" s="1">
        <f t="shared" si="505"/>
        <v>308.63021448160316</v>
      </c>
      <c r="X769" s="1">
        <v>371.735314512</v>
      </c>
      <c r="Y769" s="1">
        <v>263.16130006565987</v>
      </c>
      <c r="Z769" s="1">
        <f t="shared" si="520"/>
        <v>302.62812089356112</v>
      </c>
      <c r="AA769" s="215">
        <v>54.93</v>
      </c>
      <c r="AB769" s="1">
        <f t="shared" si="516"/>
        <v>417.46799999999996</v>
      </c>
      <c r="AC769" s="1">
        <f t="shared" si="517"/>
        <v>439.65999999999997</v>
      </c>
      <c r="AD769" s="125">
        <f t="shared" si="506"/>
        <v>333.86596583442844</v>
      </c>
      <c r="AF769" s="327"/>
    </row>
    <row r="770" spans="1:32">
      <c r="A770" s="127" t="s">
        <v>360</v>
      </c>
      <c r="B770" s="127" t="s">
        <v>134</v>
      </c>
      <c r="C770" s="4">
        <v>43704</v>
      </c>
      <c r="D770" s="1">
        <v>364.91041200000001</v>
      </c>
      <c r="E770" s="1">
        <v>321</v>
      </c>
      <c r="F770" s="1">
        <v>349.29</v>
      </c>
      <c r="G770" s="1">
        <v>46.39</v>
      </c>
      <c r="H770" s="110">
        <v>-0.69</v>
      </c>
      <c r="I770" s="110">
        <v>-3.75</v>
      </c>
      <c r="J770" s="1">
        <f t="shared" si="510"/>
        <v>45.7</v>
      </c>
      <c r="K770" s="1">
        <f t="shared" si="515"/>
        <v>-0.65549999999999997</v>
      </c>
      <c r="L770" s="1">
        <f t="shared" si="507"/>
        <v>45.734499999999997</v>
      </c>
      <c r="M770" s="1">
        <f t="shared" si="518"/>
        <v>300.4894875164257</v>
      </c>
      <c r="N770" s="37">
        <v>0.86611400000000005</v>
      </c>
      <c r="O770" s="1">
        <f t="shared" si="511"/>
        <v>0.97004768000000019</v>
      </c>
      <c r="P770" s="1">
        <f t="shared" si="512"/>
        <v>1.1045238095238095</v>
      </c>
      <c r="Q770" s="1">
        <f t="shared" si="513"/>
        <v>1.0889166666666665</v>
      </c>
      <c r="R770" s="1">
        <f t="shared" si="504"/>
        <v>1.3223658263428573</v>
      </c>
      <c r="S770" s="1">
        <f t="shared" si="514"/>
        <v>0.11886898666666634</v>
      </c>
      <c r="T770" s="1">
        <f t="shared" si="519"/>
        <v>300.26281208935609</v>
      </c>
      <c r="U770" s="1">
        <v>299.56189899999998</v>
      </c>
      <c r="V770" s="1">
        <v>649.28134999999997</v>
      </c>
      <c r="W770" s="1">
        <f t="shared" si="505"/>
        <v>310.7333682266754</v>
      </c>
      <c r="X770" s="1">
        <v>371.735314512</v>
      </c>
      <c r="Y770" s="1">
        <v>263.16130006565987</v>
      </c>
      <c r="Z770" s="1">
        <f t="shared" si="520"/>
        <v>304.79632063074899</v>
      </c>
      <c r="AA770" s="215">
        <v>53.64</v>
      </c>
      <c r="AB770" s="1">
        <f t="shared" si="516"/>
        <v>407.66399999999999</v>
      </c>
      <c r="AC770" s="1">
        <f t="shared" si="517"/>
        <v>443.38400000000001</v>
      </c>
      <c r="AD770" s="125">
        <f t="shared" si="506"/>
        <v>336.29434954007883</v>
      </c>
      <c r="AF770" s="327"/>
    </row>
    <row r="771" spans="1:32">
      <c r="A771" s="127" t="s">
        <v>361</v>
      </c>
      <c r="B771" s="127" t="s">
        <v>134</v>
      </c>
      <c r="C771" s="4">
        <v>43703</v>
      </c>
      <c r="D771" s="1">
        <v>364.91041200000001</v>
      </c>
      <c r="E771" s="1">
        <v>317</v>
      </c>
      <c r="F771" s="1">
        <v>354.29</v>
      </c>
      <c r="G771" s="1">
        <v>44.82</v>
      </c>
      <c r="H771" s="110">
        <v>-0.69</v>
      </c>
      <c r="I771" s="110">
        <v>-3.75</v>
      </c>
      <c r="J771" s="1">
        <f t="shared" si="510"/>
        <v>44.13</v>
      </c>
      <c r="K771" s="1">
        <f t="shared" si="515"/>
        <v>-0.65549999999999997</v>
      </c>
      <c r="L771" s="1">
        <f t="shared" si="507"/>
        <v>44.164500000000004</v>
      </c>
      <c r="M771" s="1">
        <f t="shared" si="518"/>
        <v>290.17411300919844</v>
      </c>
      <c r="N771" s="37">
        <v>0.86611400000000005</v>
      </c>
      <c r="O771" s="1">
        <f t="shared" si="511"/>
        <v>0.97004768000000019</v>
      </c>
      <c r="P771" s="1">
        <f t="shared" si="512"/>
        <v>1.0671428571428572</v>
      </c>
      <c r="Q771" s="1">
        <f t="shared" si="513"/>
        <v>1.0515357142857145</v>
      </c>
      <c r="R771" s="1">
        <f t="shared" si="504"/>
        <v>1.3223658263428573</v>
      </c>
      <c r="S771" s="1">
        <f t="shared" si="514"/>
        <v>8.1488034285714273E-2</v>
      </c>
      <c r="T771" s="1">
        <f t="shared" si="519"/>
        <v>289.94743758212877</v>
      </c>
      <c r="U771" s="1">
        <v>299.56189899999998</v>
      </c>
      <c r="V771" s="1">
        <v>649.28134999999997</v>
      </c>
      <c r="W771" s="1">
        <f t="shared" si="505"/>
        <v>300.72745495466489</v>
      </c>
      <c r="X771" s="1">
        <v>371.735314512</v>
      </c>
      <c r="Y771" s="1">
        <v>263.16130006565987</v>
      </c>
      <c r="Z771" s="1">
        <f t="shared" si="520"/>
        <v>294.48094612352168</v>
      </c>
      <c r="AA771" s="215">
        <v>54.17</v>
      </c>
      <c r="AB771" s="1">
        <f t="shared" si="516"/>
        <v>411.69200000000001</v>
      </c>
      <c r="AC771" s="1">
        <f t="shared" si="517"/>
        <v>433.73199999999997</v>
      </c>
      <c r="AD771" s="125">
        <f t="shared" si="506"/>
        <v>324.74113009198425</v>
      </c>
      <c r="AF771" s="327"/>
    </row>
    <row r="772" spans="1:32">
      <c r="A772" s="127" t="s">
        <v>362</v>
      </c>
      <c r="B772" s="127" t="s">
        <v>134</v>
      </c>
      <c r="C772" s="4">
        <v>43700</v>
      </c>
      <c r="D772" s="1">
        <v>364.91041200000001</v>
      </c>
      <c r="E772" s="1">
        <v>333</v>
      </c>
      <c r="F772" s="1">
        <v>340.29</v>
      </c>
      <c r="G772" s="1">
        <v>44.15</v>
      </c>
      <c r="H772" s="110">
        <v>-0.69</v>
      </c>
      <c r="I772" s="110">
        <v>-3.75</v>
      </c>
      <c r="J772" s="1">
        <f t="shared" si="510"/>
        <v>43.46</v>
      </c>
      <c r="K772" s="1">
        <f t="shared" si="515"/>
        <v>-0.65549999999999997</v>
      </c>
      <c r="L772" s="1">
        <f t="shared" si="507"/>
        <v>43.494500000000002</v>
      </c>
      <c r="M772" s="1">
        <f t="shared" si="518"/>
        <v>285.77201051248358</v>
      </c>
      <c r="N772" s="37">
        <v>0.86611400000000005</v>
      </c>
      <c r="O772" s="1">
        <f t="shared" si="511"/>
        <v>0.97004768000000019</v>
      </c>
      <c r="P772" s="1">
        <f t="shared" si="512"/>
        <v>1.0511904761904762</v>
      </c>
      <c r="Q772" s="1">
        <f t="shared" si="513"/>
        <v>1.0355833333333333</v>
      </c>
      <c r="R772" s="1">
        <f t="shared" si="504"/>
        <v>1.3223658263428573</v>
      </c>
      <c r="S772" s="1">
        <f t="shared" si="514"/>
        <v>6.553565333333311E-2</v>
      </c>
      <c r="T772" s="1">
        <f t="shared" si="519"/>
        <v>285.54533508541391</v>
      </c>
      <c r="U772" s="1">
        <v>299.56189899999998</v>
      </c>
      <c r="V772" s="1">
        <v>649.28134999999997</v>
      </c>
      <c r="W772" s="1">
        <f t="shared" si="505"/>
        <v>296.45741553285148</v>
      </c>
      <c r="X772" s="1">
        <v>371.735314512</v>
      </c>
      <c r="Y772" s="1">
        <v>263.16130006565987</v>
      </c>
      <c r="Z772" s="1">
        <f t="shared" si="520"/>
        <v>290.07884362680682</v>
      </c>
      <c r="AA772" s="215">
        <v>55.35</v>
      </c>
      <c r="AB772" s="1">
        <f t="shared" si="516"/>
        <v>420.65999999999997</v>
      </c>
      <c r="AC772" s="1">
        <f t="shared" si="517"/>
        <v>437.45600000000002</v>
      </c>
      <c r="AD772" s="125">
        <f t="shared" si="506"/>
        <v>319.81077529566363</v>
      </c>
      <c r="AF772" s="327"/>
    </row>
    <row r="773" spans="1:32">
      <c r="A773" s="127" t="s">
        <v>363</v>
      </c>
      <c r="B773" s="127" t="s">
        <v>134</v>
      </c>
      <c r="C773" s="4">
        <v>43699</v>
      </c>
      <c r="D773" s="1">
        <v>364.91041200000001</v>
      </c>
      <c r="E773" s="1">
        <v>336</v>
      </c>
      <c r="F773" s="1">
        <v>339.29</v>
      </c>
      <c r="G773" s="1">
        <v>44.44</v>
      </c>
      <c r="H773" s="110">
        <v>-0.69</v>
      </c>
      <c r="I773" s="110">
        <v>-3.75</v>
      </c>
      <c r="J773" s="1">
        <f t="shared" si="510"/>
        <v>43.75</v>
      </c>
      <c r="K773" s="1">
        <f t="shared" si="515"/>
        <v>-0.65549999999999997</v>
      </c>
      <c r="L773" s="1">
        <f t="shared" si="507"/>
        <v>43.784499999999994</v>
      </c>
      <c r="M773" s="1">
        <f t="shared" si="518"/>
        <v>287.67739816031531</v>
      </c>
      <c r="N773" s="37">
        <v>0.86611400000000005</v>
      </c>
      <c r="O773" s="1">
        <f t="shared" si="511"/>
        <v>0.97004768000000019</v>
      </c>
      <c r="P773" s="1">
        <f t="shared" si="512"/>
        <v>1.058095238095238</v>
      </c>
      <c r="Q773" s="1">
        <f t="shared" si="513"/>
        <v>1.042488095238095</v>
      </c>
      <c r="R773" s="1">
        <f t="shared" si="504"/>
        <v>1.3223658263428573</v>
      </c>
      <c r="S773" s="1">
        <f t="shared" si="514"/>
        <v>7.2440415238094857E-2</v>
      </c>
      <c r="T773" s="1">
        <f t="shared" si="519"/>
        <v>287.4507227332457</v>
      </c>
      <c r="U773" s="1">
        <v>299.56189899999998</v>
      </c>
      <c r="V773" s="1">
        <v>649.28134999999997</v>
      </c>
      <c r="W773" s="1">
        <f t="shared" si="505"/>
        <v>298.3056415512483</v>
      </c>
      <c r="X773" s="1">
        <v>371.735314512</v>
      </c>
      <c r="Y773" s="1">
        <v>263.16130006565987</v>
      </c>
      <c r="Z773" s="1">
        <f t="shared" si="520"/>
        <v>291.9842312746386</v>
      </c>
      <c r="AA773" s="214">
        <v>55.68</v>
      </c>
      <c r="AB773" s="1">
        <f t="shared" si="516"/>
        <v>423.16800000000001</v>
      </c>
      <c r="AC773" s="1">
        <f t="shared" si="517"/>
        <v>439.05200000000002</v>
      </c>
      <c r="AD773" s="125">
        <f t="shared" si="506"/>
        <v>321.9448094612352</v>
      </c>
      <c r="AF773" s="327"/>
    </row>
    <row r="774" spans="1:32">
      <c r="A774" s="127" t="s">
        <v>364</v>
      </c>
      <c r="B774" s="127" t="s">
        <v>134</v>
      </c>
      <c r="C774" s="4">
        <v>43698</v>
      </c>
      <c r="D774" s="1">
        <v>339.15041200000002</v>
      </c>
      <c r="E774" s="1">
        <v>335</v>
      </c>
      <c r="F774" s="1">
        <v>390.29</v>
      </c>
      <c r="G774" s="1">
        <v>44.23</v>
      </c>
      <c r="H774" s="110">
        <v>-0.69</v>
      </c>
      <c r="I774" s="110">
        <v>-3.75</v>
      </c>
      <c r="J774" s="1">
        <f t="shared" si="510"/>
        <v>43.54</v>
      </c>
      <c r="K774" s="1">
        <f t="shared" si="515"/>
        <v>-0.65549999999999997</v>
      </c>
      <c r="L774" s="1">
        <f t="shared" si="507"/>
        <v>43.5745</v>
      </c>
      <c r="M774" s="1">
        <f t="shared" si="518"/>
        <v>286.29763469119581</v>
      </c>
      <c r="N774" s="37">
        <v>0.86611400000000005</v>
      </c>
      <c r="O774" s="1">
        <f t="shared" si="511"/>
        <v>0.97004768000000019</v>
      </c>
      <c r="P774" s="1">
        <f t="shared" si="512"/>
        <v>1.0530952380952381</v>
      </c>
      <c r="Q774" s="1">
        <f t="shared" si="513"/>
        <v>1.0374880952380952</v>
      </c>
      <c r="R774" s="1">
        <f t="shared" si="504"/>
        <v>1.229016493009524</v>
      </c>
      <c r="S774" s="1">
        <f t="shared" si="514"/>
        <v>6.7440415238094964E-2</v>
      </c>
      <c r="T774" s="1">
        <f t="shared" si="519"/>
        <v>286.07095926412615</v>
      </c>
      <c r="U774" s="1">
        <v>299.56189899999998</v>
      </c>
      <c r="V774" s="1">
        <v>649.28134999999997</v>
      </c>
      <c r="W774" s="1">
        <f t="shared" si="505"/>
        <v>296.96727098620232</v>
      </c>
      <c r="X774" s="1">
        <v>346.59355451200003</v>
      </c>
      <c r="Y774" s="1">
        <v>263.16130006565987</v>
      </c>
      <c r="Z774" s="1">
        <f t="shared" si="520"/>
        <v>290.60446780551899</v>
      </c>
      <c r="AA774" s="214">
        <f>55.68+0.45</f>
        <v>56.13</v>
      </c>
      <c r="AB774" s="1">
        <f t="shared" si="516"/>
        <v>426.58800000000002</v>
      </c>
      <c r="AC774" s="1">
        <f t="shared" si="517"/>
        <v>437.45600000000002</v>
      </c>
      <c r="AD774" s="125">
        <f t="shared" si="506"/>
        <v>320.39947437582128</v>
      </c>
      <c r="AF774" s="327"/>
    </row>
    <row r="775" spans="1:32">
      <c r="A775" s="127" t="s">
        <v>365</v>
      </c>
      <c r="B775" s="127" t="s">
        <v>134</v>
      </c>
      <c r="C775" s="4">
        <v>43697</v>
      </c>
      <c r="D775" s="1">
        <v>339.15041200000002</v>
      </c>
      <c r="E775" s="1">
        <v>320</v>
      </c>
      <c r="F775" s="1">
        <v>374.29</v>
      </c>
      <c r="G775" s="1">
        <v>42.93</v>
      </c>
      <c r="H775" s="110">
        <v>-0.69</v>
      </c>
      <c r="I775" s="110">
        <v>-3.75</v>
      </c>
      <c r="J775" s="1">
        <f t="shared" si="510"/>
        <v>42.24</v>
      </c>
      <c r="K775" s="1">
        <f t="shared" si="515"/>
        <v>-0.65549999999999997</v>
      </c>
      <c r="L775" s="1">
        <f t="shared" si="507"/>
        <v>42.274500000000003</v>
      </c>
      <c r="M775" s="1">
        <f t="shared" si="518"/>
        <v>277.75624178712224</v>
      </c>
      <c r="N775" s="37">
        <v>0.86611400000000005</v>
      </c>
      <c r="O775" s="1">
        <f t="shared" si="511"/>
        <v>0.97004768000000019</v>
      </c>
      <c r="P775" s="1">
        <f t="shared" si="512"/>
        <v>1.0221428571428572</v>
      </c>
      <c r="Q775" s="1">
        <f t="shared" si="513"/>
        <v>1.0065357142857143</v>
      </c>
      <c r="R775" s="1">
        <f t="shared" ref="R775:R838" si="521">+D775/($F$2*42)</f>
        <v>1.229016493009524</v>
      </c>
      <c r="S775" s="1">
        <f t="shared" si="514"/>
        <v>3.6488034285714122E-2</v>
      </c>
      <c r="T775" s="1">
        <f t="shared" si="519"/>
        <v>277.52956636005257</v>
      </c>
      <c r="U775" s="1">
        <v>285.66820099999995</v>
      </c>
      <c r="V775" s="1">
        <v>649.28134999999997</v>
      </c>
      <c r="W775" s="1">
        <f t="shared" si="505"/>
        <v>288.68211986925098</v>
      </c>
      <c r="X775" s="1">
        <v>346.59355451200003</v>
      </c>
      <c r="Y775" s="1">
        <v>263.16130006565987</v>
      </c>
      <c r="Z775" s="1">
        <f t="shared" si="520"/>
        <v>282.06307490144548</v>
      </c>
      <c r="AA775" s="214">
        <v>56.21</v>
      </c>
      <c r="AB775" s="1">
        <f t="shared" si="516"/>
        <v>427.19599999999997</v>
      </c>
      <c r="AC775" s="1">
        <f t="shared" si="517"/>
        <v>424.68799999999999</v>
      </c>
      <c r="AD775" s="125">
        <f t="shared" si="506"/>
        <v>310.83311432325888</v>
      </c>
      <c r="AF775" s="327"/>
    </row>
    <row r="776" spans="1:32">
      <c r="A776" s="127" t="s">
        <v>366</v>
      </c>
      <c r="B776" s="127" t="s">
        <v>134</v>
      </c>
      <c r="C776" s="4">
        <v>43696</v>
      </c>
      <c r="D776" s="1">
        <v>339.15041200000002</v>
      </c>
      <c r="E776" s="1">
        <v>325</v>
      </c>
      <c r="F776" s="1">
        <v>333.79</v>
      </c>
      <c r="G776" s="1">
        <v>44.15</v>
      </c>
      <c r="H776" s="110">
        <v>-0.69</v>
      </c>
      <c r="I776" s="110">
        <v>-3.75</v>
      </c>
      <c r="J776" s="1">
        <f t="shared" si="510"/>
        <v>43.46</v>
      </c>
      <c r="K776" s="1">
        <f t="shared" si="515"/>
        <v>-0.65549999999999997</v>
      </c>
      <c r="L776" s="1">
        <f t="shared" si="507"/>
        <v>43.494500000000002</v>
      </c>
      <c r="M776" s="1">
        <f t="shared" si="518"/>
        <v>285.77201051248358</v>
      </c>
      <c r="N776" s="37">
        <v>0.86611400000000005</v>
      </c>
      <c r="O776" s="1">
        <f t="shared" si="511"/>
        <v>0.97004768000000019</v>
      </c>
      <c r="P776" s="1">
        <f t="shared" si="512"/>
        <v>1.0511904761904762</v>
      </c>
      <c r="Q776" s="1">
        <f t="shared" si="513"/>
        <v>1.0355833333333333</v>
      </c>
      <c r="R776" s="1">
        <f t="shared" si="521"/>
        <v>1.229016493009524</v>
      </c>
      <c r="S776" s="1">
        <f t="shared" si="514"/>
        <v>6.553565333333311E-2</v>
      </c>
      <c r="T776" s="1">
        <f t="shared" si="519"/>
        <v>285.54533508541391</v>
      </c>
      <c r="U776" s="1">
        <v>285.66820099999995</v>
      </c>
      <c r="V776" s="1">
        <v>649.28134999999997</v>
      </c>
      <c r="W776" s="1">
        <f t="shared" ref="W776:W839" si="522">+T776*0.97+V776*0.03</f>
        <v>296.45741553285148</v>
      </c>
      <c r="X776" s="1">
        <v>346.59355451200003</v>
      </c>
      <c r="Y776" s="1">
        <v>263.16130006565987</v>
      </c>
      <c r="Z776" s="1">
        <f t="shared" si="520"/>
        <v>290.07884362680682</v>
      </c>
      <c r="AA776" s="214">
        <v>54.87</v>
      </c>
      <c r="AB776" s="1">
        <f t="shared" si="516"/>
        <v>417.01199999999994</v>
      </c>
      <c r="AC776" s="1">
        <f t="shared" si="517"/>
        <v>431.452</v>
      </c>
      <c r="AD776" s="125">
        <f t="shared" si="506"/>
        <v>319.81077529566363</v>
      </c>
      <c r="AF776" s="326"/>
    </row>
    <row r="777" spans="1:32">
      <c r="A777" s="127" t="s">
        <v>367</v>
      </c>
      <c r="B777" s="127" t="s">
        <v>134</v>
      </c>
      <c r="C777" s="4">
        <v>43693</v>
      </c>
      <c r="D777" s="1">
        <v>339.15041200000002</v>
      </c>
      <c r="E777" s="1">
        <v>314</v>
      </c>
      <c r="F777" s="1">
        <v>330.79</v>
      </c>
      <c r="G777" s="1">
        <v>44.42</v>
      </c>
      <c r="H777" s="110">
        <v>-0.69</v>
      </c>
      <c r="I777" s="110">
        <v>-3.75</v>
      </c>
      <c r="J777" s="1">
        <f t="shared" si="510"/>
        <v>43.730000000000004</v>
      </c>
      <c r="K777" s="1">
        <f t="shared" si="515"/>
        <v>-0.65549999999999997</v>
      </c>
      <c r="L777" s="1">
        <f t="shared" si="507"/>
        <v>43.764499999999998</v>
      </c>
      <c r="M777" s="1">
        <f t="shared" si="518"/>
        <v>287.54599211563732</v>
      </c>
      <c r="N777" s="37">
        <v>0.86611400000000005</v>
      </c>
      <c r="O777" s="1">
        <f t="shared" si="511"/>
        <v>0.97004768000000019</v>
      </c>
      <c r="P777" s="1">
        <f t="shared" si="512"/>
        <v>1.0576190476190477</v>
      </c>
      <c r="Q777" s="1">
        <f t="shared" si="513"/>
        <v>1.0420119047619048</v>
      </c>
      <c r="R777" s="1">
        <f t="shared" si="521"/>
        <v>1.229016493009524</v>
      </c>
      <c r="S777" s="1">
        <f t="shared" si="514"/>
        <v>7.1964224761904561E-2</v>
      </c>
      <c r="T777" s="1">
        <f t="shared" si="519"/>
        <v>287.31931668856771</v>
      </c>
      <c r="U777" s="1">
        <v>285.66820099999995</v>
      </c>
      <c r="V777" s="1">
        <v>649.28134999999997</v>
      </c>
      <c r="W777" s="1">
        <f t="shared" si="522"/>
        <v>298.17817768791065</v>
      </c>
      <c r="X777" s="1">
        <v>346.59355451200003</v>
      </c>
      <c r="Y777" s="1">
        <v>263.16130006565987</v>
      </c>
      <c r="Z777" s="1">
        <f t="shared" si="520"/>
        <v>291.85282522996056</v>
      </c>
      <c r="AA777" s="214">
        <v>54.47</v>
      </c>
      <c r="AB777" s="1">
        <f t="shared" si="516"/>
        <v>413.97199999999998</v>
      </c>
      <c r="AC777" s="1">
        <f t="shared" si="517"/>
        <v>427.27199999999999</v>
      </c>
      <c r="AD777" s="125">
        <f t="shared" ref="AD777:AD840" si="523">T777*1.12</f>
        <v>321.79763469119587</v>
      </c>
      <c r="AF777" s="326"/>
    </row>
    <row r="778" spans="1:32">
      <c r="A778" s="127" t="s">
        <v>368</v>
      </c>
      <c r="B778" s="127" t="s">
        <v>134</v>
      </c>
      <c r="C778" s="4">
        <v>43692</v>
      </c>
      <c r="D778" s="1">
        <v>339.15041200000002</v>
      </c>
      <c r="E778" s="1">
        <v>320</v>
      </c>
      <c r="F778" s="1">
        <v>314.29000000000002</v>
      </c>
      <c r="G778" s="1">
        <v>41.7</v>
      </c>
      <c r="H778" s="110">
        <v>-0.69</v>
      </c>
      <c r="I778" s="110">
        <v>-3.75</v>
      </c>
      <c r="J778" s="1">
        <f t="shared" si="510"/>
        <v>41.010000000000005</v>
      </c>
      <c r="K778" s="1">
        <f t="shared" si="515"/>
        <v>-0.65549999999999997</v>
      </c>
      <c r="L778" s="1">
        <f t="shared" si="507"/>
        <v>41.044499999999999</v>
      </c>
      <c r="M778" s="1">
        <f t="shared" si="518"/>
        <v>269.67477003942179</v>
      </c>
      <c r="N778" s="37">
        <v>0.86611400000000005</v>
      </c>
      <c r="O778" s="1">
        <f t="shared" si="511"/>
        <v>0.97004768000000019</v>
      </c>
      <c r="P778" s="1">
        <f t="shared" si="512"/>
        <v>0.99285714285714288</v>
      </c>
      <c r="Q778" s="1">
        <f t="shared" si="513"/>
        <v>0.97724999999999995</v>
      </c>
      <c r="R778" s="1">
        <f t="shared" si="521"/>
        <v>1.229016493009524</v>
      </c>
      <c r="S778" s="1">
        <f t="shared" si="514"/>
        <v>7.2023199999997622E-3</v>
      </c>
      <c r="T778" s="1">
        <f t="shared" si="519"/>
        <v>269.44809461235218</v>
      </c>
      <c r="U778" s="1">
        <v>285.66820099999995</v>
      </c>
      <c r="V778" s="1">
        <v>649.28134999999997</v>
      </c>
      <c r="W778" s="1">
        <f t="shared" si="522"/>
        <v>280.8430922739816</v>
      </c>
      <c r="X778" s="1">
        <v>346.59355451200003</v>
      </c>
      <c r="Y778" s="1">
        <v>263.16130006565987</v>
      </c>
      <c r="Z778" s="1">
        <f t="shared" si="520"/>
        <v>273.98160315374508</v>
      </c>
      <c r="AA778" s="214">
        <v>55.23</v>
      </c>
      <c r="AB778" s="1">
        <f t="shared" si="516"/>
        <v>419.74799999999993</v>
      </c>
      <c r="AC778" s="1">
        <f t="shared" si="517"/>
        <v>422.78800000000001</v>
      </c>
      <c r="AD778" s="125">
        <f t="shared" si="523"/>
        <v>301.78186596583447</v>
      </c>
      <c r="AF778" s="326"/>
    </row>
    <row r="779" spans="1:32">
      <c r="A779" s="127" t="s">
        <v>369</v>
      </c>
      <c r="B779" s="127" t="s">
        <v>134</v>
      </c>
      <c r="C779" s="4">
        <v>43691</v>
      </c>
      <c r="D779" s="1">
        <v>354.49352299999998</v>
      </c>
      <c r="E779" s="1">
        <v>331</v>
      </c>
      <c r="F779" s="1">
        <v>334.29</v>
      </c>
      <c r="G779" s="1">
        <v>41.2</v>
      </c>
      <c r="H779" s="110">
        <v>-0.69</v>
      </c>
      <c r="I779" s="110">
        <v>-3.75</v>
      </c>
      <c r="J779" s="1">
        <f t="shared" si="510"/>
        <v>40.510000000000005</v>
      </c>
      <c r="K779" s="1">
        <f t="shared" si="515"/>
        <v>-0.65549999999999997</v>
      </c>
      <c r="L779" s="1">
        <f t="shared" si="507"/>
        <v>40.544499999999999</v>
      </c>
      <c r="M779" s="1">
        <f t="shared" si="518"/>
        <v>266.38961892247039</v>
      </c>
      <c r="N779" s="37">
        <v>0.86611400000000005</v>
      </c>
      <c r="O779" s="1">
        <f t="shared" si="511"/>
        <v>0.97004768000000019</v>
      </c>
      <c r="P779" s="1">
        <f t="shared" si="512"/>
        <v>0.98095238095238102</v>
      </c>
      <c r="Q779" s="1">
        <f t="shared" si="513"/>
        <v>0.96534523809523809</v>
      </c>
      <c r="R779" s="1">
        <f t="shared" si="521"/>
        <v>1.2846170047761907</v>
      </c>
      <c r="S779" s="1">
        <f t="shared" si="514"/>
        <v>-4.7024419047621002E-3</v>
      </c>
      <c r="T779" s="1">
        <f t="shared" si="519"/>
        <v>266.16294349540084</v>
      </c>
      <c r="U779" s="1">
        <v>285.66820099999995</v>
      </c>
      <c r="V779" s="1">
        <v>649.28134999999997</v>
      </c>
      <c r="W779" s="1">
        <f t="shared" si="522"/>
        <v>277.6564956905388</v>
      </c>
      <c r="X779" s="1">
        <v>361.56843084799999</v>
      </c>
      <c r="Y779" s="1">
        <v>263.16130006565987</v>
      </c>
      <c r="Z779" s="1">
        <f t="shared" si="520"/>
        <v>270.69645203679369</v>
      </c>
      <c r="AA779" s="214">
        <v>57.1</v>
      </c>
      <c r="AB779" s="1">
        <f t="shared" si="516"/>
        <v>433.96</v>
      </c>
      <c r="AC779" s="1">
        <f t="shared" si="517"/>
        <v>420.28</v>
      </c>
      <c r="AD779" s="125">
        <f t="shared" si="523"/>
        <v>298.10249671484894</v>
      </c>
      <c r="AF779" s="326"/>
    </row>
    <row r="780" spans="1:32">
      <c r="A780" s="127" t="s">
        <v>370</v>
      </c>
      <c r="B780" s="127" t="s">
        <v>134</v>
      </c>
      <c r="C780" s="4">
        <v>43690</v>
      </c>
      <c r="D780" s="1">
        <v>354.49352299999998</v>
      </c>
      <c r="E780" s="1">
        <v>320</v>
      </c>
      <c r="F780" s="1">
        <v>314.29000000000002</v>
      </c>
      <c r="G780" s="1">
        <v>44.83</v>
      </c>
      <c r="H780" s="110">
        <v>-0.69</v>
      </c>
      <c r="I780" s="110">
        <v>-3.75</v>
      </c>
      <c r="J780" s="1">
        <f t="shared" si="510"/>
        <v>44.14</v>
      </c>
      <c r="K780" s="1">
        <f t="shared" si="515"/>
        <v>-0.65549999999999997</v>
      </c>
      <c r="L780" s="1">
        <f t="shared" si="507"/>
        <v>44.174499999999995</v>
      </c>
      <c r="M780" s="1">
        <f t="shared" si="518"/>
        <v>290.23981603153743</v>
      </c>
      <c r="N780" s="37">
        <v>0.86611400000000005</v>
      </c>
      <c r="O780" s="1">
        <f t="shared" si="511"/>
        <v>0.97004768000000019</v>
      </c>
      <c r="P780" s="1">
        <f t="shared" si="512"/>
        <v>1.0673809523809523</v>
      </c>
      <c r="Q780" s="1">
        <f t="shared" si="513"/>
        <v>1.0517738095238094</v>
      </c>
      <c r="R780" s="1">
        <f t="shared" si="521"/>
        <v>1.2846170047761907</v>
      </c>
      <c r="S780" s="1">
        <f t="shared" si="514"/>
        <v>8.1726129523809199E-2</v>
      </c>
      <c r="T780" s="1">
        <f t="shared" si="519"/>
        <v>290.01314060446782</v>
      </c>
      <c r="U780" s="1">
        <v>316.30671800000005</v>
      </c>
      <c r="V780" s="1">
        <v>649.28134999999997</v>
      </c>
      <c r="W780" s="1">
        <f t="shared" si="522"/>
        <v>300.79118688633378</v>
      </c>
      <c r="X780" s="1">
        <v>361.56843084799999</v>
      </c>
      <c r="Y780" s="1">
        <v>263.16130006565987</v>
      </c>
      <c r="Z780" s="1">
        <f t="shared" si="520"/>
        <v>294.54664914586067</v>
      </c>
      <c r="AA780" s="214">
        <v>54.93</v>
      </c>
      <c r="AB780" s="1">
        <f t="shared" si="516"/>
        <v>417.46799999999996</v>
      </c>
      <c r="AC780" s="1">
        <f t="shared" si="517"/>
        <v>431.52799999999996</v>
      </c>
      <c r="AD780" s="125">
        <f t="shared" si="523"/>
        <v>324.81471747700397</v>
      </c>
      <c r="AF780" s="326"/>
    </row>
    <row r="781" spans="1:32">
      <c r="A781" s="127" t="s">
        <v>371</v>
      </c>
      <c r="B781" s="127" t="s">
        <v>134</v>
      </c>
      <c r="C781" s="4">
        <v>43689</v>
      </c>
      <c r="D781" s="1">
        <v>354.49352299999998</v>
      </c>
      <c r="E781" s="1">
        <v>324</v>
      </c>
      <c r="F781" s="1">
        <v>321.29000000000002</v>
      </c>
      <c r="G781" s="1">
        <v>42.49</v>
      </c>
      <c r="H781" s="110">
        <v>-0.69</v>
      </c>
      <c r="I781" s="110">
        <v>-3.75</v>
      </c>
      <c r="J781" s="1">
        <f t="shared" si="510"/>
        <v>41.800000000000004</v>
      </c>
      <c r="K781" s="1">
        <f t="shared" si="515"/>
        <v>-0.65549999999999997</v>
      </c>
      <c r="L781" s="1">
        <f t="shared" si="507"/>
        <v>41.834500000000006</v>
      </c>
      <c r="M781" s="1">
        <f t="shared" si="518"/>
        <v>274.86530880420503</v>
      </c>
      <c r="N781" s="37">
        <v>0.86611400000000005</v>
      </c>
      <c r="O781" s="1">
        <f t="shared" si="511"/>
        <v>0.97004768000000019</v>
      </c>
      <c r="P781" s="1">
        <f t="shared" si="512"/>
        <v>1.0116666666666667</v>
      </c>
      <c r="Q781" s="1">
        <f t="shared" si="513"/>
        <v>0.99605952380952389</v>
      </c>
      <c r="R781" s="1">
        <f t="shared" si="521"/>
        <v>1.2846170047761907</v>
      </c>
      <c r="S781" s="1">
        <f t="shared" si="514"/>
        <v>2.6011843809523705E-2</v>
      </c>
      <c r="T781" s="1">
        <f t="shared" si="519"/>
        <v>274.63863337713536</v>
      </c>
      <c r="U781" s="1">
        <v>316.30671800000005</v>
      </c>
      <c r="V781" s="1">
        <v>649.28134999999997</v>
      </c>
      <c r="W781" s="1">
        <f t="shared" si="522"/>
        <v>285.87791487582126</v>
      </c>
      <c r="X781" s="1">
        <v>361.56843084799999</v>
      </c>
      <c r="Y781" s="1">
        <v>263.16130006565987</v>
      </c>
      <c r="Z781" s="1">
        <f t="shared" si="520"/>
        <v>279.17214191852827</v>
      </c>
      <c r="AA781" s="214">
        <v>54.5</v>
      </c>
      <c r="AB781" s="1">
        <f t="shared" si="516"/>
        <v>414.2</v>
      </c>
      <c r="AC781" s="1">
        <f t="shared" si="517"/>
        <v>437.91199999999998</v>
      </c>
      <c r="AD781" s="125">
        <f t="shared" si="523"/>
        <v>307.59526938239162</v>
      </c>
      <c r="AF781" s="326"/>
    </row>
    <row r="782" spans="1:32">
      <c r="A782" s="127" t="s">
        <v>372</v>
      </c>
      <c r="B782" s="127" t="s">
        <v>134</v>
      </c>
      <c r="C782" s="4">
        <v>43686</v>
      </c>
      <c r="D782" s="1">
        <v>354.49352299999998</v>
      </c>
      <c r="E782" s="1">
        <v>327</v>
      </c>
      <c r="F782" s="1">
        <v>324.29000000000002</v>
      </c>
      <c r="G782" s="1">
        <v>43.77</v>
      </c>
      <c r="H782" s="110">
        <v>-0.69</v>
      </c>
      <c r="I782" s="110">
        <v>-3.75</v>
      </c>
      <c r="J782" s="1">
        <f t="shared" si="510"/>
        <v>43.080000000000005</v>
      </c>
      <c r="K782" s="1">
        <f t="shared" si="515"/>
        <v>-0.65549999999999997</v>
      </c>
      <c r="L782" s="1">
        <f t="shared" si="507"/>
        <v>43.114500000000007</v>
      </c>
      <c r="M782" s="1">
        <f t="shared" si="518"/>
        <v>283.27529566360056</v>
      </c>
      <c r="N782" s="37">
        <v>0.86611400000000005</v>
      </c>
      <c r="O782" s="1">
        <f t="shared" si="511"/>
        <v>0.97004768000000019</v>
      </c>
      <c r="P782" s="1">
        <f t="shared" si="512"/>
        <v>1.0421428571428573</v>
      </c>
      <c r="Q782" s="1">
        <f t="shared" si="513"/>
        <v>1.0265357142857146</v>
      </c>
      <c r="R782" s="1">
        <f t="shared" si="521"/>
        <v>1.2846170047761907</v>
      </c>
      <c r="S782" s="1">
        <f t="shared" si="514"/>
        <v>5.6488034285714361E-2</v>
      </c>
      <c r="T782" s="1">
        <f t="shared" si="519"/>
        <v>283.04862023653089</v>
      </c>
      <c r="U782" s="1">
        <v>316.30671800000005</v>
      </c>
      <c r="V782" s="1">
        <v>649.28134999999997</v>
      </c>
      <c r="W782" s="1">
        <f t="shared" si="522"/>
        <v>294.03560212943495</v>
      </c>
      <c r="X782" s="1">
        <v>361.56843084799999</v>
      </c>
      <c r="Y782" s="1">
        <v>263.16130006565987</v>
      </c>
      <c r="Z782" s="1">
        <f t="shared" si="520"/>
        <v>287.5821287779238</v>
      </c>
      <c r="AA782" s="214">
        <f>54.5-1.96</f>
        <v>52.54</v>
      </c>
      <c r="AB782" s="1">
        <f t="shared" si="516"/>
        <v>399.30399999999997</v>
      </c>
      <c r="AC782" s="1">
        <f t="shared" si="517"/>
        <v>452.80799999999999</v>
      </c>
      <c r="AD782" s="125">
        <f t="shared" si="523"/>
        <v>317.01445466491464</v>
      </c>
      <c r="AF782" s="326"/>
    </row>
    <row r="783" spans="1:32">
      <c r="A783" s="127" t="s">
        <v>373</v>
      </c>
      <c r="B783" s="127" t="s">
        <v>134</v>
      </c>
      <c r="C783" s="4">
        <v>43685</v>
      </c>
      <c r="D783" s="1">
        <v>354.49352299999998</v>
      </c>
      <c r="E783" s="1">
        <v>335</v>
      </c>
      <c r="F783" s="1">
        <v>334.29</v>
      </c>
      <c r="G783" s="1">
        <v>43.4</v>
      </c>
      <c r="H783" s="110">
        <v>-0.69</v>
      </c>
      <c r="I783" s="110">
        <v>-3.75</v>
      </c>
      <c r="J783" s="1">
        <f t="shared" si="510"/>
        <v>42.71</v>
      </c>
      <c r="K783" s="1">
        <f t="shared" si="515"/>
        <v>-0.65549999999999997</v>
      </c>
      <c r="L783" s="1">
        <f t="shared" si="507"/>
        <v>42.744500000000002</v>
      </c>
      <c r="M783" s="1">
        <f t="shared" si="518"/>
        <v>280.84428383705648</v>
      </c>
      <c r="N783" s="37">
        <v>0.86611400000000005</v>
      </c>
      <c r="O783" s="1">
        <f t="shared" si="511"/>
        <v>0.97004768000000019</v>
      </c>
      <c r="P783" s="1">
        <f t="shared" si="512"/>
        <v>1.0333333333333332</v>
      </c>
      <c r="Q783" s="1">
        <f t="shared" si="513"/>
        <v>1.0177261904761905</v>
      </c>
      <c r="R783" s="1">
        <f t="shared" si="521"/>
        <v>1.2846170047761907</v>
      </c>
      <c r="S783" s="1">
        <f t="shared" si="514"/>
        <v>4.7678510476190317E-2</v>
      </c>
      <c r="T783" s="1">
        <f t="shared" si="519"/>
        <v>280.61760840998687</v>
      </c>
      <c r="U783" s="1">
        <v>316.30671800000005</v>
      </c>
      <c r="V783" s="1">
        <v>649.28134999999997</v>
      </c>
      <c r="W783" s="1">
        <f t="shared" si="522"/>
        <v>291.67752065768724</v>
      </c>
      <c r="X783" s="1">
        <v>361.56843084799999</v>
      </c>
      <c r="Y783" s="1">
        <v>263.16130006565987</v>
      </c>
      <c r="Z783" s="1">
        <f t="shared" si="520"/>
        <v>285.15111695137972</v>
      </c>
      <c r="AA783" s="214">
        <v>51.09</v>
      </c>
      <c r="AB783" s="1">
        <f t="shared" si="516"/>
        <v>388.28399999999999</v>
      </c>
      <c r="AC783" s="1">
        <f t="shared" si="517"/>
        <v>457.596</v>
      </c>
      <c r="AD783" s="125">
        <f t="shared" si="523"/>
        <v>314.29172141918531</v>
      </c>
      <c r="AF783" s="326"/>
    </row>
    <row r="784" spans="1:32">
      <c r="A784" s="127" t="s">
        <v>374</v>
      </c>
      <c r="B784" s="127" t="s">
        <v>134</v>
      </c>
      <c r="C784" s="4">
        <v>43684</v>
      </c>
      <c r="D784" s="1">
        <v>356.71574500000003</v>
      </c>
      <c r="E784" s="1">
        <v>365</v>
      </c>
      <c r="F784" s="1">
        <v>373.29</v>
      </c>
      <c r="G784" s="1">
        <v>42.93</v>
      </c>
      <c r="H784" s="110">
        <v>-0.69</v>
      </c>
      <c r="I784" s="110">
        <v>-3.75</v>
      </c>
      <c r="J784" s="1">
        <f t="shared" si="510"/>
        <v>42.24</v>
      </c>
      <c r="K784" s="1">
        <f t="shared" si="515"/>
        <v>-0.65549999999999997</v>
      </c>
      <c r="L784" s="1">
        <f t="shared" si="507"/>
        <v>42.274500000000003</v>
      </c>
      <c r="M784" s="1">
        <f t="shared" si="518"/>
        <v>277.75624178712224</v>
      </c>
      <c r="N784" s="37">
        <v>0.86611400000000005</v>
      </c>
      <c r="O784" s="1">
        <f t="shared" si="511"/>
        <v>0.97004768000000019</v>
      </c>
      <c r="P784" s="1">
        <f t="shared" si="512"/>
        <v>1.0221428571428572</v>
      </c>
      <c r="Q784" s="1">
        <f t="shared" si="513"/>
        <v>1.0065357142857143</v>
      </c>
      <c r="R784" s="1">
        <f t="shared" si="521"/>
        <v>1.2926699140238098</v>
      </c>
      <c r="S784" s="1">
        <f t="shared" si="514"/>
        <v>3.6488034285714122E-2</v>
      </c>
      <c r="T784" s="1">
        <f t="shared" si="519"/>
        <v>277.52956636005257</v>
      </c>
      <c r="U784" s="1">
        <v>316.30671800000005</v>
      </c>
      <c r="V784" s="1">
        <v>649.28134999999997</v>
      </c>
      <c r="W784" s="1">
        <f t="shared" si="522"/>
        <v>288.68211986925098</v>
      </c>
      <c r="X784" s="1">
        <v>363.73731952000003</v>
      </c>
      <c r="Y784" s="1">
        <v>263.16130006565987</v>
      </c>
      <c r="Z784" s="1">
        <f t="shared" si="520"/>
        <v>282.06307490144548</v>
      </c>
      <c r="AA784" s="214">
        <v>57.77</v>
      </c>
      <c r="AB784" s="1">
        <f t="shared" si="516"/>
        <v>439.05200000000002</v>
      </c>
      <c r="AC784" s="1">
        <f t="shared" si="517"/>
        <v>457.52</v>
      </c>
      <c r="AD784" s="125">
        <f t="shared" si="523"/>
        <v>310.83311432325888</v>
      </c>
      <c r="AF784" s="326"/>
    </row>
    <row r="785" spans="1:32">
      <c r="A785" s="127" t="s">
        <v>375</v>
      </c>
      <c r="B785" s="127" t="s">
        <v>134</v>
      </c>
      <c r="C785" s="4">
        <v>43683</v>
      </c>
      <c r="D785" s="1">
        <v>356.71574500000003</v>
      </c>
      <c r="E785" s="1">
        <v>375</v>
      </c>
      <c r="F785" s="1">
        <v>394.79</v>
      </c>
      <c r="G785" s="1">
        <v>46.7</v>
      </c>
      <c r="H785" s="110">
        <v>-0.69</v>
      </c>
      <c r="I785" s="110">
        <v>-3.75</v>
      </c>
      <c r="J785" s="1">
        <f t="shared" si="510"/>
        <v>46.010000000000005</v>
      </c>
      <c r="K785" s="1">
        <f t="shared" si="515"/>
        <v>-0.65549999999999997</v>
      </c>
      <c r="L785" s="1">
        <f t="shared" si="507"/>
        <v>46.044499999999999</v>
      </c>
      <c r="M785" s="1">
        <f t="shared" si="518"/>
        <v>302.52628120893559</v>
      </c>
      <c r="N785" s="37">
        <v>0.86611400000000005</v>
      </c>
      <c r="O785" s="1">
        <f t="shared" si="511"/>
        <v>0.97004768000000019</v>
      </c>
      <c r="P785" s="1">
        <f t="shared" si="512"/>
        <v>1.111904761904762</v>
      </c>
      <c r="Q785" s="1">
        <f t="shared" si="513"/>
        <v>1.096297619047619</v>
      </c>
      <c r="R785" s="1">
        <f t="shared" si="521"/>
        <v>1.2926699140238098</v>
      </c>
      <c r="S785" s="1">
        <f t="shared" si="514"/>
        <v>0.12624993904761883</v>
      </c>
      <c r="T785" s="1">
        <f t="shared" si="519"/>
        <v>302.29960578186598</v>
      </c>
      <c r="U785" s="1">
        <v>358.79106899999999</v>
      </c>
      <c r="V785" s="1">
        <v>649.28134999999997</v>
      </c>
      <c r="W785" s="1">
        <f t="shared" si="522"/>
        <v>312.70905810840998</v>
      </c>
      <c r="X785" s="1">
        <v>363.73731952000003</v>
      </c>
      <c r="Y785" s="1">
        <v>263.16130006565987</v>
      </c>
      <c r="Z785" s="1">
        <f t="shared" si="520"/>
        <v>306.83311432325888</v>
      </c>
      <c r="AA785" s="214">
        <v>55.38</v>
      </c>
      <c r="AB785" s="1">
        <f t="shared" si="516"/>
        <v>420.88799999999998</v>
      </c>
      <c r="AC785" s="1">
        <f t="shared" si="517"/>
        <v>459.26799999999997</v>
      </c>
      <c r="AD785" s="125">
        <f t="shared" si="523"/>
        <v>338.57555847568995</v>
      </c>
      <c r="AF785" s="326"/>
    </row>
    <row r="786" spans="1:32">
      <c r="A786" s="127" t="s">
        <v>122</v>
      </c>
      <c r="B786" s="127" t="s">
        <v>134</v>
      </c>
      <c r="C786" s="4">
        <v>43682</v>
      </c>
      <c r="D786" s="1">
        <v>356.71574500000003</v>
      </c>
      <c r="E786" s="1">
        <v>405</v>
      </c>
      <c r="F786" s="1">
        <v>405.29</v>
      </c>
      <c r="G786" s="1">
        <v>50.7</v>
      </c>
      <c r="H786" s="110">
        <v>-0.69</v>
      </c>
      <c r="I786" s="110">
        <v>-3.75</v>
      </c>
      <c r="J786" s="1">
        <f t="shared" si="510"/>
        <v>50.010000000000005</v>
      </c>
      <c r="K786" s="1">
        <f t="shared" si="515"/>
        <v>-0.65549999999999997</v>
      </c>
      <c r="L786" s="1">
        <f t="shared" si="507"/>
        <v>50.044499999999999</v>
      </c>
      <c r="M786" s="1">
        <f t="shared" si="518"/>
        <v>328.80749014454665</v>
      </c>
      <c r="N786" s="37">
        <v>0.86611400000000005</v>
      </c>
      <c r="O786" s="1">
        <f t="shared" si="511"/>
        <v>0.97004768000000019</v>
      </c>
      <c r="P786" s="1">
        <f t="shared" si="512"/>
        <v>1.2071428571428573</v>
      </c>
      <c r="Q786" s="1">
        <f t="shared" si="513"/>
        <v>1.1915357142857144</v>
      </c>
      <c r="R786" s="1">
        <f t="shared" si="521"/>
        <v>1.2926699140238098</v>
      </c>
      <c r="S786" s="1">
        <f t="shared" si="514"/>
        <v>0.22148803428571417</v>
      </c>
      <c r="T786" s="1">
        <f t="shared" si="519"/>
        <v>328.58081471747704</v>
      </c>
      <c r="U786" s="1">
        <v>358.79106899999999</v>
      </c>
      <c r="V786" s="1">
        <v>649.28134999999997</v>
      </c>
      <c r="W786" s="1">
        <f t="shared" si="522"/>
        <v>338.20183077595271</v>
      </c>
      <c r="X786" s="1">
        <v>363.73731952000003</v>
      </c>
      <c r="Y786" s="1">
        <v>263.16130006565987</v>
      </c>
      <c r="Z786" s="1">
        <f t="shared" si="520"/>
        <v>333.11432325886989</v>
      </c>
      <c r="AA786" s="214">
        <v>57.38</v>
      </c>
      <c r="AB786" s="1">
        <f t="shared" si="516"/>
        <v>436.08800000000002</v>
      </c>
      <c r="AC786" s="1">
        <f t="shared" si="517"/>
        <v>439.50799999999998</v>
      </c>
      <c r="AD786" s="125">
        <f t="shared" si="523"/>
        <v>368.0105124835743</v>
      </c>
      <c r="AF786" s="326"/>
    </row>
    <row r="787" spans="1:32">
      <c r="A787" s="127" t="s">
        <v>376</v>
      </c>
      <c r="B787" s="127" t="s">
        <v>134</v>
      </c>
      <c r="C787" s="4">
        <v>43679</v>
      </c>
      <c r="D787" s="1">
        <v>356.71574500000003</v>
      </c>
      <c r="E787" s="1">
        <v>395</v>
      </c>
      <c r="F787" s="1">
        <v>404.29</v>
      </c>
      <c r="G787" s="1">
        <v>55.28</v>
      </c>
      <c r="H787" s="110">
        <v>-3.75</v>
      </c>
      <c r="I787" s="110">
        <v>-3.75</v>
      </c>
      <c r="J787" s="1">
        <f t="shared" si="510"/>
        <v>51.53</v>
      </c>
      <c r="K787" s="1">
        <f t="shared" si="515"/>
        <v>-3.5625</v>
      </c>
      <c r="L787" s="1">
        <f t="shared" si="507"/>
        <v>51.717500000000001</v>
      </c>
      <c r="M787" s="1">
        <f t="shared" si="518"/>
        <v>339.79960578186598</v>
      </c>
      <c r="N787" s="37">
        <v>0.86611400000000005</v>
      </c>
      <c r="O787" s="1">
        <f t="shared" si="511"/>
        <v>0.97004768000000019</v>
      </c>
      <c r="P787" s="1">
        <f t="shared" si="512"/>
        <v>1.3161904761904761</v>
      </c>
      <c r="Q787" s="1">
        <f t="shared" si="513"/>
        <v>1.2313690476190478</v>
      </c>
      <c r="R787" s="1">
        <f t="shared" si="521"/>
        <v>1.2926699140238098</v>
      </c>
      <c r="S787" s="1">
        <f t="shared" si="514"/>
        <v>0.26132136761904756</v>
      </c>
      <c r="T787" s="1">
        <f t="shared" si="519"/>
        <v>338.56767411300922</v>
      </c>
      <c r="U787" s="1">
        <v>358.79106899999999</v>
      </c>
      <c r="V787" s="1">
        <v>649.28134999999997</v>
      </c>
      <c r="W787" s="1">
        <f t="shared" si="522"/>
        <v>347.88908438961892</v>
      </c>
      <c r="X787" s="1">
        <v>363.73731952000003</v>
      </c>
      <c r="Y787" s="1">
        <v>263.16130006565987</v>
      </c>
      <c r="Z787" s="1">
        <f t="shared" si="520"/>
        <v>363.20630749014452</v>
      </c>
      <c r="AA787" s="214">
        <v>57.85</v>
      </c>
      <c r="AB787" s="1">
        <f t="shared" si="516"/>
        <v>439.65999999999997</v>
      </c>
      <c r="AC787" s="1">
        <f t="shared" si="517"/>
        <v>438.21599999999995</v>
      </c>
      <c r="AD787" s="125">
        <f t="shared" si="523"/>
        <v>379.19579500657034</v>
      </c>
      <c r="AF787" s="326"/>
    </row>
    <row r="788" spans="1:32">
      <c r="A788" s="128" t="s">
        <v>377</v>
      </c>
      <c r="B788" s="128" t="s">
        <v>134</v>
      </c>
      <c r="C788" s="26">
        <v>43678</v>
      </c>
      <c r="D788" s="27">
        <v>356.71574500000003</v>
      </c>
      <c r="E788" s="27">
        <v>416</v>
      </c>
      <c r="F788" s="27">
        <v>427.79</v>
      </c>
      <c r="G788" s="27">
        <v>53.19</v>
      </c>
      <c r="H788" s="110">
        <v>-3.75</v>
      </c>
      <c r="I788" s="110">
        <v>-3.75</v>
      </c>
      <c r="J788" s="27">
        <f t="shared" si="510"/>
        <v>49.44</v>
      </c>
      <c r="K788" s="27">
        <f t="shared" si="515"/>
        <v>-3.5625</v>
      </c>
      <c r="L788" s="27">
        <f t="shared" si="507"/>
        <v>49.627499999999998</v>
      </c>
      <c r="M788" s="27">
        <f t="shared" si="518"/>
        <v>326.06767411300916</v>
      </c>
      <c r="N788" s="76">
        <v>0.86611400000000005</v>
      </c>
      <c r="O788" s="27">
        <f t="shared" si="511"/>
        <v>0.97004768000000019</v>
      </c>
      <c r="P788" s="27">
        <f t="shared" si="512"/>
        <v>1.2664285714285715</v>
      </c>
      <c r="Q788" s="27">
        <f t="shared" si="513"/>
        <v>1.1816071428571429</v>
      </c>
      <c r="R788" s="27">
        <f t="shared" si="521"/>
        <v>1.2926699140238098</v>
      </c>
      <c r="S788" s="27">
        <f t="shared" si="514"/>
        <v>0.21155946285714267</v>
      </c>
      <c r="T788" s="1">
        <f t="shared" si="519"/>
        <v>324.8357424441524</v>
      </c>
      <c r="U788" s="27">
        <v>358.79106899999999</v>
      </c>
      <c r="V788" s="1">
        <v>649.28134999999997</v>
      </c>
      <c r="W788" s="1">
        <f t="shared" si="522"/>
        <v>334.5691106708278</v>
      </c>
      <c r="X788" s="1">
        <v>363.73731952000003</v>
      </c>
      <c r="Y788" s="1">
        <v>263.16130006565987</v>
      </c>
      <c r="Z788" s="1">
        <f t="shared" si="520"/>
        <v>349.47437582128777</v>
      </c>
      <c r="AA788" s="214">
        <v>58.34</v>
      </c>
      <c r="AB788" s="1">
        <f t="shared" si="516"/>
        <v>443.38400000000001</v>
      </c>
      <c r="AC788" s="1">
        <f t="shared" si="517"/>
        <v>434.79599999999999</v>
      </c>
      <c r="AD788" s="125">
        <f t="shared" si="523"/>
        <v>363.81603153745073</v>
      </c>
      <c r="AF788" s="326"/>
    </row>
    <row r="789" spans="1:32">
      <c r="A789" s="127" t="s">
        <v>378</v>
      </c>
      <c r="B789" s="127" t="s">
        <v>135</v>
      </c>
      <c r="C789" s="4">
        <v>43677</v>
      </c>
      <c r="D789" s="1">
        <v>350.65226799999999</v>
      </c>
      <c r="E789" s="1">
        <v>409</v>
      </c>
      <c r="F789" s="1">
        <v>417.79</v>
      </c>
      <c r="G789" s="1">
        <v>60.04</v>
      </c>
      <c r="H789" s="110">
        <v>-3.75</v>
      </c>
      <c r="I789" s="110">
        <v>-3.75</v>
      </c>
      <c r="J789" s="1">
        <f t="shared" si="510"/>
        <v>56.29</v>
      </c>
      <c r="K789" s="1">
        <f t="shared" si="515"/>
        <v>-3.5625</v>
      </c>
      <c r="L789" s="1">
        <f t="shared" si="507"/>
        <v>56.477499999999999</v>
      </c>
      <c r="M789" s="1">
        <f t="shared" si="518"/>
        <v>371.07424441524307</v>
      </c>
      <c r="N789" s="36">
        <v>0.78767299999999996</v>
      </c>
      <c r="O789" s="1">
        <f t="shared" si="511"/>
        <v>0.88219376000000005</v>
      </c>
      <c r="P789" s="1">
        <f t="shared" si="512"/>
        <v>1.4295238095238094</v>
      </c>
      <c r="Q789" s="1">
        <f t="shared" si="513"/>
        <v>1.344702380952381</v>
      </c>
      <c r="R789" s="1">
        <f t="shared" si="521"/>
        <v>1.2706970283238097</v>
      </c>
      <c r="S789" s="1">
        <f t="shared" si="514"/>
        <v>0.46250862095238099</v>
      </c>
      <c r="T789" s="1">
        <f t="shared" si="519"/>
        <v>369.84231274638631</v>
      </c>
      <c r="U789" s="1">
        <v>358.79106899999999</v>
      </c>
      <c r="V789" s="1">
        <v>672.51628200000005</v>
      </c>
      <c r="W789" s="1">
        <f t="shared" si="522"/>
        <v>378.92253182399469</v>
      </c>
      <c r="X789" s="1">
        <v>358.37700433600003</v>
      </c>
      <c r="Y789" s="1">
        <v>279.79859487852917</v>
      </c>
      <c r="Z789" s="1">
        <f t="shared" si="520"/>
        <v>394.48094612352168</v>
      </c>
      <c r="AA789" s="214">
        <v>57.07</v>
      </c>
      <c r="AB789" s="1">
        <f t="shared" si="516"/>
        <v>433.73199999999997</v>
      </c>
      <c r="AC789" s="1">
        <f t="shared" si="517"/>
        <v>435.78399999999999</v>
      </c>
      <c r="AD789" s="125">
        <f t="shared" si="523"/>
        <v>414.22339027595268</v>
      </c>
      <c r="AF789" s="326"/>
    </row>
    <row r="790" spans="1:32">
      <c r="A790" s="127" t="s">
        <v>379</v>
      </c>
      <c r="B790" s="127" t="s">
        <v>135</v>
      </c>
      <c r="C790" s="4">
        <v>43676</v>
      </c>
      <c r="D790" s="1">
        <v>350.65226799999999</v>
      </c>
      <c r="E790" s="1">
        <v>408</v>
      </c>
      <c r="F790" s="1">
        <v>411.79</v>
      </c>
      <c r="G790" s="1">
        <v>58.95</v>
      </c>
      <c r="H790" s="110">
        <v>-3.75</v>
      </c>
      <c r="I790" s="110">
        <v>-3.75</v>
      </c>
      <c r="J790" s="1">
        <f t="shared" si="510"/>
        <v>55.2</v>
      </c>
      <c r="K790" s="1">
        <f t="shared" si="515"/>
        <v>-3.5625</v>
      </c>
      <c r="L790" s="1">
        <f t="shared" si="507"/>
        <v>55.387500000000003</v>
      </c>
      <c r="M790" s="1">
        <f t="shared" si="518"/>
        <v>363.91261498028911</v>
      </c>
      <c r="N790" s="36">
        <v>0.78767299999999996</v>
      </c>
      <c r="O790" s="1">
        <f t="shared" si="511"/>
        <v>0.88219376000000005</v>
      </c>
      <c r="P790" s="1">
        <f t="shared" si="512"/>
        <v>1.4035714285714287</v>
      </c>
      <c r="Q790" s="1">
        <f t="shared" si="513"/>
        <v>1.3187500000000001</v>
      </c>
      <c r="R790" s="1">
        <f t="shared" si="521"/>
        <v>1.2706970283238097</v>
      </c>
      <c r="S790" s="1">
        <f t="shared" si="514"/>
        <v>0.43655624000000004</v>
      </c>
      <c r="T790" s="1">
        <f t="shared" si="519"/>
        <v>362.68068331143235</v>
      </c>
      <c r="U790" s="1">
        <v>348.57822999999996</v>
      </c>
      <c r="V790" s="1">
        <v>672.51628200000005</v>
      </c>
      <c r="W790" s="1">
        <f t="shared" si="522"/>
        <v>371.97575127208938</v>
      </c>
      <c r="X790" s="1">
        <v>358.37700433600003</v>
      </c>
      <c r="Y790" s="1">
        <v>279.79859487852917</v>
      </c>
      <c r="Z790" s="1">
        <f t="shared" si="520"/>
        <v>387.31931668856765</v>
      </c>
      <c r="AA790" s="214">
        <v>57.56</v>
      </c>
      <c r="AB790" s="1">
        <f t="shared" si="516"/>
        <v>437.45600000000002</v>
      </c>
      <c r="AC790" s="1">
        <f t="shared" si="517"/>
        <v>435.78399999999999</v>
      </c>
      <c r="AD790" s="125">
        <f t="shared" si="523"/>
        <v>406.20236530880425</v>
      </c>
      <c r="AF790" s="326"/>
    </row>
    <row r="791" spans="1:32">
      <c r="A791" s="127" t="s">
        <v>380</v>
      </c>
      <c r="B791" s="127" t="s">
        <v>135</v>
      </c>
      <c r="C791" s="4">
        <v>43675</v>
      </c>
      <c r="D791" s="1">
        <v>350.65226799999999</v>
      </c>
      <c r="E791" s="1">
        <v>411</v>
      </c>
      <c r="F791" s="1">
        <v>404.29</v>
      </c>
      <c r="G791" s="1">
        <v>57.3</v>
      </c>
      <c r="H791" s="110">
        <v>-3.75</v>
      </c>
      <c r="I791" s="110">
        <v>-3.75</v>
      </c>
      <c r="J791" s="1">
        <f t="shared" si="510"/>
        <v>53.55</v>
      </c>
      <c r="K791" s="1">
        <f t="shared" si="515"/>
        <v>-3.5625</v>
      </c>
      <c r="L791" s="1">
        <f t="shared" si="507"/>
        <v>53.737499999999997</v>
      </c>
      <c r="M791" s="1">
        <f t="shared" si="518"/>
        <v>353.0716162943495</v>
      </c>
      <c r="N791" s="36">
        <v>0.78767299999999996</v>
      </c>
      <c r="O791" s="1">
        <f t="shared" si="511"/>
        <v>0.88219376000000005</v>
      </c>
      <c r="P791" s="1">
        <f t="shared" si="512"/>
        <v>1.3642857142857143</v>
      </c>
      <c r="Q791" s="1">
        <f t="shared" si="513"/>
        <v>1.2794642857142857</v>
      </c>
      <c r="R791" s="1">
        <f t="shared" si="521"/>
        <v>1.2706970283238097</v>
      </c>
      <c r="S791" s="1">
        <f t="shared" si="514"/>
        <v>0.39727052571428567</v>
      </c>
      <c r="T791" s="1">
        <f t="shared" si="519"/>
        <v>351.83968462549274</v>
      </c>
      <c r="U791" s="1">
        <v>348.57822999999996</v>
      </c>
      <c r="V791" s="1">
        <v>672.51628200000005</v>
      </c>
      <c r="W791" s="1">
        <f t="shared" si="522"/>
        <v>361.45998254672793</v>
      </c>
      <c r="X791" s="1">
        <v>358.37700433600003</v>
      </c>
      <c r="Y791" s="1">
        <v>279.79859487852917</v>
      </c>
      <c r="Z791" s="1">
        <f t="shared" si="520"/>
        <v>376.4783180026281</v>
      </c>
      <c r="AA791" s="214">
        <v>57.77</v>
      </c>
      <c r="AB791" s="1">
        <f t="shared" si="516"/>
        <v>439.05200000000002</v>
      </c>
      <c r="AC791" s="1">
        <f t="shared" si="517"/>
        <v>427.5</v>
      </c>
      <c r="AD791" s="125">
        <f t="shared" si="523"/>
        <v>394.0604467805519</v>
      </c>
      <c r="AF791" s="326"/>
    </row>
    <row r="792" spans="1:32">
      <c r="A792" s="127" t="s">
        <v>381</v>
      </c>
      <c r="B792" s="127" t="s">
        <v>135</v>
      </c>
      <c r="C792" s="4">
        <v>43672</v>
      </c>
      <c r="D792" s="1">
        <v>350.65226799999999</v>
      </c>
      <c r="E792" s="1">
        <v>401</v>
      </c>
      <c r="F792" s="1">
        <v>392.29</v>
      </c>
      <c r="G792" s="1">
        <v>58.09</v>
      </c>
      <c r="H792" s="110">
        <v>-3.75</v>
      </c>
      <c r="I792" s="110">
        <v>-3.75</v>
      </c>
      <c r="J792" s="1">
        <f t="shared" si="510"/>
        <v>54.34</v>
      </c>
      <c r="K792" s="1">
        <f t="shared" si="515"/>
        <v>-3.5625</v>
      </c>
      <c r="L792" s="1">
        <f t="shared" si="507"/>
        <v>54.527500000000003</v>
      </c>
      <c r="M792" s="1">
        <f t="shared" si="518"/>
        <v>358.26215505913274</v>
      </c>
      <c r="N792" s="36">
        <v>0.78767299999999996</v>
      </c>
      <c r="O792" s="1">
        <f t="shared" si="511"/>
        <v>0.88219376000000005</v>
      </c>
      <c r="P792" s="1">
        <f t="shared" si="512"/>
        <v>1.3830952380952382</v>
      </c>
      <c r="Q792" s="1">
        <f t="shared" si="513"/>
        <v>1.2982738095238096</v>
      </c>
      <c r="R792" s="1">
        <f t="shared" si="521"/>
        <v>1.2706970283238097</v>
      </c>
      <c r="S792" s="1">
        <f t="shared" si="514"/>
        <v>0.4160800495238095</v>
      </c>
      <c r="T792" s="1">
        <f t="shared" si="519"/>
        <v>357.03022339027598</v>
      </c>
      <c r="U792" s="1">
        <v>348.57822999999996</v>
      </c>
      <c r="V792" s="1">
        <v>672.51628200000005</v>
      </c>
      <c r="W792" s="1">
        <f t="shared" si="522"/>
        <v>366.49480514856771</v>
      </c>
      <c r="X792" s="1">
        <v>358.37700433600003</v>
      </c>
      <c r="Y792" s="1">
        <v>279.79859487852917</v>
      </c>
      <c r="Z792" s="1">
        <f t="shared" si="520"/>
        <v>381.66885676741128</v>
      </c>
      <c r="AA792" s="214">
        <v>57.56</v>
      </c>
      <c r="AB792" s="1">
        <f t="shared" si="516"/>
        <v>437.45600000000002</v>
      </c>
      <c r="AC792" s="1">
        <f t="shared" si="517"/>
        <v>449.084</v>
      </c>
      <c r="AD792" s="125">
        <f t="shared" si="523"/>
        <v>399.87385019710911</v>
      </c>
      <c r="AF792" s="326"/>
    </row>
    <row r="793" spans="1:32">
      <c r="A793" s="127" t="s">
        <v>382</v>
      </c>
      <c r="B793" s="127" t="s">
        <v>135</v>
      </c>
      <c r="C793" s="4">
        <v>43671</v>
      </c>
      <c r="D793" s="1">
        <v>350.65226799999999</v>
      </c>
      <c r="E793" s="1">
        <v>400</v>
      </c>
      <c r="F793" s="1">
        <v>409.79</v>
      </c>
      <c r="G793" s="1">
        <v>57.7</v>
      </c>
      <c r="H793" s="110">
        <v>-3.75</v>
      </c>
      <c r="I793" s="110">
        <v>-3.75</v>
      </c>
      <c r="J793" s="1">
        <f t="shared" si="510"/>
        <v>53.95</v>
      </c>
      <c r="K793" s="1">
        <f t="shared" si="515"/>
        <v>-3.5625</v>
      </c>
      <c r="L793" s="1">
        <f t="shared" si="507"/>
        <v>54.137500000000003</v>
      </c>
      <c r="M793" s="1">
        <f t="shared" si="518"/>
        <v>355.69973718791067</v>
      </c>
      <c r="N793" s="36">
        <v>0.78767299999999996</v>
      </c>
      <c r="O793" s="1">
        <f t="shared" si="511"/>
        <v>0.88219376000000005</v>
      </c>
      <c r="P793" s="1">
        <f t="shared" si="512"/>
        <v>1.3738095238095238</v>
      </c>
      <c r="Q793" s="1">
        <f t="shared" si="513"/>
        <v>1.2889880952380952</v>
      </c>
      <c r="R793" s="1">
        <f t="shared" si="521"/>
        <v>1.2706970283238097</v>
      </c>
      <c r="S793" s="1">
        <f t="shared" si="514"/>
        <v>0.40679433523809516</v>
      </c>
      <c r="T793" s="1">
        <f t="shared" si="519"/>
        <v>354.46780551905385</v>
      </c>
      <c r="U793" s="1">
        <v>348.57822999999996</v>
      </c>
      <c r="V793" s="1">
        <v>672.51628200000005</v>
      </c>
      <c r="W793" s="1">
        <f t="shared" si="522"/>
        <v>364.00925981348223</v>
      </c>
      <c r="X793" s="1">
        <v>358.37700433600003</v>
      </c>
      <c r="Y793" s="1">
        <v>279.79859487852917</v>
      </c>
      <c r="Z793" s="1">
        <f t="shared" si="520"/>
        <v>379.10643889618922</v>
      </c>
      <c r="AA793" s="214">
        <v>55.88</v>
      </c>
      <c r="AB793" s="1">
        <f t="shared" si="516"/>
        <v>424.68799999999999</v>
      </c>
      <c r="AC793" s="1">
        <f t="shared" si="517"/>
        <v>444.37199999999996</v>
      </c>
      <c r="AD793" s="125">
        <f t="shared" si="523"/>
        <v>397.00394218134034</v>
      </c>
      <c r="AF793" s="326"/>
    </row>
    <row r="794" spans="1:32">
      <c r="A794" s="127" t="s">
        <v>383</v>
      </c>
      <c r="B794" s="127" t="s">
        <v>135</v>
      </c>
      <c r="C794" s="4">
        <v>43670</v>
      </c>
      <c r="D794" s="1">
        <v>350.65226799999999</v>
      </c>
      <c r="E794" s="1">
        <v>404</v>
      </c>
      <c r="F794" s="1">
        <v>399.29</v>
      </c>
      <c r="G794" s="1">
        <v>55.74</v>
      </c>
      <c r="H794" s="110">
        <v>-3.75</v>
      </c>
      <c r="I794" s="110">
        <v>-3.75</v>
      </c>
      <c r="J794" s="1">
        <f t="shared" si="510"/>
        <v>51.99</v>
      </c>
      <c r="K794" s="1">
        <f t="shared" si="515"/>
        <v>-3.5625</v>
      </c>
      <c r="L794" s="1">
        <f t="shared" ref="L794:L857" si="524">+G794+K794</f>
        <v>52.177500000000002</v>
      </c>
      <c r="M794" s="1">
        <f t="shared" si="518"/>
        <v>342.82194480946123</v>
      </c>
      <c r="N794" s="36">
        <v>0.78767299999999996</v>
      </c>
      <c r="O794" s="1">
        <f t="shared" si="511"/>
        <v>0.88219376000000005</v>
      </c>
      <c r="P794" s="1">
        <f t="shared" si="512"/>
        <v>1.3271428571428572</v>
      </c>
      <c r="Q794" s="1">
        <f t="shared" si="513"/>
        <v>1.2423214285714286</v>
      </c>
      <c r="R794" s="1">
        <f t="shared" si="521"/>
        <v>1.2706970283238097</v>
      </c>
      <c r="S794" s="1">
        <f t="shared" si="514"/>
        <v>0.36012766857142853</v>
      </c>
      <c r="T794" s="1">
        <f t="shared" si="519"/>
        <v>341.59001314060447</v>
      </c>
      <c r="U794" s="1">
        <v>348.57822999999996</v>
      </c>
      <c r="V794" s="1">
        <v>672.51628200000005</v>
      </c>
      <c r="W794" s="1">
        <f t="shared" si="522"/>
        <v>351.51780120638631</v>
      </c>
      <c r="X794" s="1">
        <v>358.37700433600003</v>
      </c>
      <c r="Y794" s="1">
        <v>279.79859487852917</v>
      </c>
      <c r="Z794" s="1">
        <f t="shared" si="520"/>
        <v>366.22864651773983</v>
      </c>
      <c r="AA794" s="214">
        <v>56.77</v>
      </c>
      <c r="AB794" s="1">
        <f t="shared" si="516"/>
        <v>431.452</v>
      </c>
      <c r="AC794" s="1">
        <f t="shared" si="517"/>
        <v>451.66799999999995</v>
      </c>
      <c r="AD794" s="125">
        <f t="shared" si="523"/>
        <v>382.58081471747704</v>
      </c>
      <c r="AF794" s="326"/>
    </row>
    <row r="795" spans="1:32">
      <c r="A795" s="127" t="s">
        <v>384</v>
      </c>
      <c r="B795" s="127" t="s">
        <v>135</v>
      </c>
      <c r="C795" s="4">
        <v>43669</v>
      </c>
      <c r="D795" s="1">
        <v>350.65226799999999</v>
      </c>
      <c r="E795" s="1">
        <v>407</v>
      </c>
      <c r="F795" s="1">
        <v>408.79</v>
      </c>
      <c r="G795" s="1">
        <v>55.75</v>
      </c>
      <c r="H795" s="110">
        <v>-3.75</v>
      </c>
      <c r="I795" s="110">
        <v>-3.75</v>
      </c>
      <c r="J795" s="1">
        <f t="shared" ref="J795:J858" si="525">+G795+H795</f>
        <v>52</v>
      </c>
      <c r="K795" s="1">
        <f t="shared" si="515"/>
        <v>-3.5625</v>
      </c>
      <c r="L795" s="1">
        <f t="shared" si="524"/>
        <v>52.1875</v>
      </c>
      <c r="M795" s="1">
        <f t="shared" si="518"/>
        <v>342.88764783180022</v>
      </c>
      <c r="N795" s="36">
        <v>0.78767299999999996</v>
      </c>
      <c r="O795" s="1">
        <f t="shared" si="511"/>
        <v>0.88219376000000005</v>
      </c>
      <c r="P795" s="1">
        <f t="shared" si="512"/>
        <v>1.3273809523809523</v>
      </c>
      <c r="Q795" s="1">
        <f t="shared" si="513"/>
        <v>1.2425595238095237</v>
      </c>
      <c r="R795" s="1">
        <f t="shared" si="521"/>
        <v>1.2706970283238097</v>
      </c>
      <c r="S795" s="1">
        <f t="shared" si="514"/>
        <v>0.36036576380952368</v>
      </c>
      <c r="T795" s="1">
        <f t="shared" si="519"/>
        <v>341.65571616294346</v>
      </c>
      <c r="U795" s="1">
        <v>352.78870900000004</v>
      </c>
      <c r="V795" s="1">
        <v>672.51628200000005</v>
      </c>
      <c r="W795" s="1">
        <f t="shared" si="522"/>
        <v>351.58153313805514</v>
      </c>
      <c r="X795" s="1">
        <v>358.37700433600003</v>
      </c>
      <c r="Y795" s="1">
        <v>279.79859487852917</v>
      </c>
      <c r="Z795" s="1">
        <f t="shared" si="520"/>
        <v>366.29434954007883</v>
      </c>
      <c r="AA795" s="214">
        <v>56.22</v>
      </c>
      <c r="AB795" s="1">
        <f t="shared" si="516"/>
        <v>427.27199999999999</v>
      </c>
      <c r="AC795" s="1">
        <f t="shared" si="517"/>
        <v>451.28800000000001</v>
      </c>
      <c r="AD795" s="125">
        <f t="shared" si="523"/>
        <v>382.6544021024967</v>
      </c>
      <c r="AF795" s="326"/>
    </row>
    <row r="796" spans="1:32">
      <c r="A796" s="127" t="s">
        <v>385</v>
      </c>
      <c r="B796" s="127" t="s">
        <v>135</v>
      </c>
      <c r="C796" s="4">
        <v>43668</v>
      </c>
      <c r="D796" s="1">
        <v>350.65226799999999</v>
      </c>
      <c r="E796" s="1">
        <v>401</v>
      </c>
      <c r="F796" s="1">
        <v>405.79</v>
      </c>
      <c r="G796" s="1">
        <v>56.16</v>
      </c>
      <c r="H796" s="110">
        <v>-3.75</v>
      </c>
      <c r="I796" s="110">
        <v>-3.75</v>
      </c>
      <c r="J796" s="1">
        <f t="shared" si="525"/>
        <v>52.41</v>
      </c>
      <c r="K796" s="1">
        <f t="shared" si="515"/>
        <v>-3.5625</v>
      </c>
      <c r="L796" s="1">
        <f t="shared" si="524"/>
        <v>52.597499999999997</v>
      </c>
      <c r="M796" s="1">
        <f t="shared" si="518"/>
        <v>345.58147174770033</v>
      </c>
      <c r="N796" s="36">
        <v>0.78767299999999996</v>
      </c>
      <c r="O796" s="1">
        <f t="shared" si="511"/>
        <v>0.88219376000000005</v>
      </c>
      <c r="P796" s="1">
        <f t="shared" si="512"/>
        <v>1.337142857142857</v>
      </c>
      <c r="Q796" s="1">
        <f t="shared" si="513"/>
        <v>1.2523214285714286</v>
      </c>
      <c r="R796" s="1">
        <f t="shared" si="521"/>
        <v>1.2706970283238097</v>
      </c>
      <c r="S796" s="1">
        <f t="shared" si="514"/>
        <v>0.37012766857142854</v>
      </c>
      <c r="T796" s="1">
        <f t="shared" si="519"/>
        <v>344.34954007884357</v>
      </c>
      <c r="U796" s="1">
        <v>352.78870900000004</v>
      </c>
      <c r="V796" s="1">
        <v>672.51628200000005</v>
      </c>
      <c r="W796" s="1">
        <f t="shared" si="522"/>
        <v>354.19454233647826</v>
      </c>
      <c r="X796" s="1">
        <v>358.37700433600003</v>
      </c>
      <c r="Y796" s="1">
        <v>279.79859487852917</v>
      </c>
      <c r="Z796" s="1">
        <f t="shared" si="520"/>
        <v>368.98817345597894</v>
      </c>
      <c r="AA796" s="214">
        <v>55.63</v>
      </c>
      <c r="AB796" s="1">
        <f t="shared" si="516"/>
        <v>422.78800000000001</v>
      </c>
      <c r="AC796" s="1">
        <f t="shared" si="517"/>
        <v>439.50799999999998</v>
      </c>
      <c r="AD796" s="125">
        <f t="shared" si="523"/>
        <v>385.67148488830486</v>
      </c>
      <c r="AF796" s="326"/>
    </row>
    <row r="797" spans="1:32">
      <c r="A797" s="127" t="s">
        <v>386</v>
      </c>
      <c r="B797" s="127" t="s">
        <v>135</v>
      </c>
      <c r="C797" s="4">
        <v>43665</v>
      </c>
      <c r="D797" s="1">
        <v>350.65226799999999</v>
      </c>
      <c r="E797" s="1">
        <v>392</v>
      </c>
      <c r="F797" s="1">
        <v>384.29</v>
      </c>
      <c r="G797" s="1">
        <v>56.45</v>
      </c>
      <c r="H797" s="110">
        <v>-3.75</v>
      </c>
      <c r="I797" s="110">
        <v>-3.75</v>
      </c>
      <c r="J797" s="1">
        <f t="shared" si="525"/>
        <v>52.7</v>
      </c>
      <c r="K797" s="1">
        <f t="shared" si="515"/>
        <v>-3.5625</v>
      </c>
      <c r="L797" s="1">
        <f t="shared" si="524"/>
        <v>52.887500000000003</v>
      </c>
      <c r="M797" s="1">
        <f t="shared" si="518"/>
        <v>347.48685939553218</v>
      </c>
      <c r="N797" s="36">
        <v>0.78767299999999996</v>
      </c>
      <c r="O797" s="1">
        <f t="shared" si="511"/>
        <v>0.88219376000000005</v>
      </c>
      <c r="P797" s="1">
        <f t="shared" si="512"/>
        <v>1.3440476190476192</v>
      </c>
      <c r="Q797" s="1">
        <f t="shared" si="513"/>
        <v>1.2592261904761906</v>
      </c>
      <c r="R797" s="1">
        <f t="shared" si="521"/>
        <v>1.2706970283238097</v>
      </c>
      <c r="S797" s="1">
        <f t="shared" si="514"/>
        <v>0.37703243047619051</v>
      </c>
      <c r="T797" s="1">
        <f t="shared" si="519"/>
        <v>346.25492772667542</v>
      </c>
      <c r="U797" s="1">
        <v>352.78870900000004</v>
      </c>
      <c r="V797" s="1">
        <v>672.51628200000005</v>
      </c>
      <c r="W797" s="1">
        <f t="shared" si="522"/>
        <v>356.04276835487514</v>
      </c>
      <c r="X797" s="1">
        <v>358.37700433600003</v>
      </c>
      <c r="Y797" s="1">
        <v>279.79859487852917</v>
      </c>
      <c r="Z797" s="1">
        <f t="shared" si="520"/>
        <v>370.89356110381078</v>
      </c>
      <c r="AA797" s="214">
        <v>55.3</v>
      </c>
      <c r="AB797" s="1">
        <f t="shared" si="516"/>
        <v>420.28</v>
      </c>
      <c r="AC797" s="1">
        <f t="shared" si="517"/>
        <v>440.03999999999996</v>
      </c>
      <c r="AD797" s="125">
        <f t="shared" si="523"/>
        <v>387.80551905387648</v>
      </c>
      <c r="AF797" s="326"/>
    </row>
    <row r="798" spans="1:32">
      <c r="A798" s="127" t="s">
        <v>387</v>
      </c>
      <c r="B798" s="127" t="s">
        <v>135</v>
      </c>
      <c r="C798" s="4">
        <v>43664</v>
      </c>
      <c r="D798" s="1">
        <v>350.65226799999999</v>
      </c>
      <c r="E798" s="1">
        <v>393</v>
      </c>
      <c r="F798" s="1">
        <v>404.79</v>
      </c>
      <c r="G798" s="1">
        <v>55.1</v>
      </c>
      <c r="H798" s="110">
        <v>-3.75</v>
      </c>
      <c r="I798" s="110">
        <v>-3.75</v>
      </c>
      <c r="J798" s="1">
        <f t="shared" si="525"/>
        <v>51.35</v>
      </c>
      <c r="K798" s="1">
        <f t="shared" si="515"/>
        <v>-3.5625</v>
      </c>
      <c r="L798" s="1">
        <f t="shared" si="524"/>
        <v>51.537500000000001</v>
      </c>
      <c r="M798" s="1">
        <f t="shared" si="518"/>
        <v>338.61695137976346</v>
      </c>
      <c r="N798" s="36">
        <v>0.78767299999999996</v>
      </c>
      <c r="O798" s="1">
        <f t="shared" si="511"/>
        <v>0.88219376000000005</v>
      </c>
      <c r="P798" s="1">
        <f t="shared" si="512"/>
        <v>1.3119047619047619</v>
      </c>
      <c r="Q798" s="1">
        <f t="shared" si="513"/>
        <v>1.2270833333333333</v>
      </c>
      <c r="R798" s="1">
        <f t="shared" si="521"/>
        <v>1.2706970283238097</v>
      </c>
      <c r="S798" s="1">
        <f t="shared" si="514"/>
        <v>0.34488957333333325</v>
      </c>
      <c r="T798" s="1">
        <f t="shared" si="519"/>
        <v>337.3850197109067</v>
      </c>
      <c r="U798" s="1">
        <v>352.78870900000004</v>
      </c>
      <c r="V798" s="1">
        <v>672.51628200000005</v>
      </c>
      <c r="W798" s="1">
        <f t="shared" si="522"/>
        <v>347.43895757957949</v>
      </c>
      <c r="X798" s="1">
        <v>358.37700433600003</v>
      </c>
      <c r="Y798" s="1">
        <v>279.79859487852917</v>
      </c>
      <c r="Z798" s="1">
        <f t="shared" si="520"/>
        <v>362.02365308804207</v>
      </c>
      <c r="AA798" s="214">
        <v>56.78</v>
      </c>
      <c r="AB798" s="1">
        <f t="shared" si="516"/>
        <v>431.52799999999996</v>
      </c>
      <c r="AC798" s="1">
        <f t="shared" si="517"/>
        <v>436.46799999999996</v>
      </c>
      <c r="AD798" s="125">
        <f t="shared" si="523"/>
        <v>377.87122207621553</v>
      </c>
      <c r="AF798" s="326"/>
    </row>
    <row r="799" spans="1:32">
      <c r="A799" s="127" t="s">
        <v>388</v>
      </c>
      <c r="B799" s="127" t="s">
        <v>135</v>
      </c>
      <c r="C799" s="4">
        <v>43663</v>
      </c>
      <c r="D799" s="1">
        <v>360.31211000000002</v>
      </c>
      <c r="E799" s="1">
        <v>394</v>
      </c>
      <c r="F799" s="1">
        <v>414.29</v>
      </c>
      <c r="G799" s="1">
        <v>56.45</v>
      </c>
      <c r="H799" s="110">
        <v>-3.75</v>
      </c>
      <c r="I799" s="110">
        <v>-3.75</v>
      </c>
      <c r="J799" s="1">
        <f t="shared" si="525"/>
        <v>52.7</v>
      </c>
      <c r="K799" s="1">
        <f t="shared" si="515"/>
        <v>-3.5625</v>
      </c>
      <c r="L799" s="1">
        <f t="shared" si="524"/>
        <v>52.887500000000003</v>
      </c>
      <c r="M799" s="1">
        <f t="shared" si="518"/>
        <v>347.48685939553218</v>
      </c>
      <c r="N799" s="36">
        <v>0.78767299999999996</v>
      </c>
      <c r="O799" s="1">
        <f t="shared" si="511"/>
        <v>0.88219376000000005</v>
      </c>
      <c r="P799" s="1">
        <f t="shared" si="512"/>
        <v>1.3440476190476192</v>
      </c>
      <c r="Q799" s="1">
        <f t="shared" si="513"/>
        <v>1.2592261904761906</v>
      </c>
      <c r="R799" s="1">
        <f t="shared" si="521"/>
        <v>1.305702455761905</v>
      </c>
      <c r="S799" s="1">
        <f t="shared" si="514"/>
        <v>0.37703243047619051</v>
      </c>
      <c r="T799" s="1">
        <f t="shared" si="519"/>
        <v>346.25492772667542</v>
      </c>
      <c r="U799" s="1">
        <v>352.78870900000004</v>
      </c>
      <c r="V799" s="1">
        <v>672.51628200000005</v>
      </c>
      <c r="W799" s="1">
        <f t="shared" si="522"/>
        <v>356.04276835487514</v>
      </c>
      <c r="X799" s="1">
        <v>367.80501012800005</v>
      </c>
      <c r="Y799" s="1">
        <v>279.79859487852917</v>
      </c>
      <c r="Z799" s="1">
        <f t="shared" si="520"/>
        <v>370.89356110381078</v>
      </c>
      <c r="AA799" s="214">
        <v>57.62</v>
      </c>
      <c r="AB799" s="1">
        <f t="shared" si="516"/>
        <v>437.91199999999998</v>
      </c>
      <c r="AC799" s="1">
        <f t="shared" si="517"/>
        <v>430.53999999999996</v>
      </c>
      <c r="AD799" s="125">
        <f t="shared" si="523"/>
        <v>387.80551905387648</v>
      </c>
      <c r="AF799" s="326"/>
    </row>
    <row r="800" spans="1:32">
      <c r="A800" s="127" t="s">
        <v>389</v>
      </c>
      <c r="B800" s="127" t="s">
        <v>135</v>
      </c>
      <c r="C800" s="4">
        <v>43662</v>
      </c>
      <c r="D800" s="1">
        <v>360.31211000000002</v>
      </c>
      <c r="E800" s="1">
        <v>427</v>
      </c>
      <c r="F800" s="1">
        <v>424.79</v>
      </c>
      <c r="G800" s="1">
        <v>56.44</v>
      </c>
      <c r="H800" s="110">
        <v>-3.75</v>
      </c>
      <c r="I800" s="110">
        <v>-3.75</v>
      </c>
      <c r="J800" s="1">
        <f t="shared" si="525"/>
        <v>52.69</v>
      </c>
      <c r="K800" s="1">
        <f t="shared" si="515"/>
        <v>-3.5625</v>
      </c>
      <c r="L800" s="1">
        <f t="shared" si="524"/>
        <v>52.877499999999998</v>
      </c>
      <c r="M800" s="1">
        <f t="shared" si="518"/>
        <v>347.42115637319313</v>
      </c>
      <c r="N800" s="36">
        <v>0.78767299999999996</v>
      </c>
      <c r="O800" s="1">
        <f t="shared" si="511"/>
        <v>0.88219376000000005</v>
      </c>
      <c r="P800" s="1">
        <f t="shared" si="512"/>
        <v>1.3438095238095238</v>
      </c>
      <c r="Q800" s="1">
        <f t="shared" si="513"/>
        <v>1.2589880952380952</v>
      </c>
      <c r="R800" s="1">
        <f t="shared" si="521"/>
        <v>1.305702455761905</v>
      </c>
      <c r="S800" s="1">
        <f t="shared" si="514"/>
        <v>0.37679433523809513</v>
      </c>
      <c r="T800" s="1">
        <f t="shared" si="519"/>
        <v>346.18922470433637</v>
      </c>
      <c r="U800" s="1">
        <v>371.59021900000005</v>
      </c>
      <c r="V800" s="1">
        <v>672.51628200000005</v>
      </c>
      <c r="W800" s="1">
        <f t="shared" si="522"/>
        <v>355.97903642320625</v>
      </c>
      <c r="X800" s="1">
        <v>367.80501012800005</v>
      </c>
      <c r="Y800" s="1">
        <v>279.79859487852917</v>
      </c>
      <c r="Z800" s="1">
        <f t="shared" si="520"/>
        <v>370.82785808147173</v>
      </c>
      <c r="AA800" s="214">
        <v>59.58</v>
      </c>
      <c r="AB800" s="1">
        <f t="shared" si="516"/>
        <v>452.80799999999999</v>
      </c>
      <c r="AC800" s="1">
        <f t="shared" si="517"/>
        <v>408.57599999999996</v>
      </c>
      <c r="AD800" s="125">
        <f t="shared" si="523"/>
        <v>387.73193166885676</v>
      </c>
      <c r="AF800" s="326"/>
    </row>
    <row r="801" spans="1:32">
      <c r="A801" s="127" t="s">
        <v>390</v>
      </c>
      <c r="B801" s="127" t="s">
        <v>135</v>
      </c>
      <c r="C801" s="4">
        <v>43661</v>
      </c>
      <c r="D801" s="1">
        <v>360.31211000000002</v>
      </c>
      <c r="E801" s="1">
        <v>438.5</v>
      </c>
      <c r="F801" s="1">
        <v>440.29</v>
      </c>
      <c r="G801" s="1">
        <v>57.59</v>
      </c>
      <c r="H801" s="110">
        <v>-3.75</v>
      </c>
      <c r="I801" s="110">
        <v>-3.75</v>
      </c>
      <c r="J801" s="1">
        <f t="shared" si="525"/>
        <v>53.84</v>
      </c>
      <c r="K801" s="1">
        <f t="shared" si="515"/>
        <v>-3.5625</v>
      </c>
      <c r="L801" s="1">
        <f t="shared" si="524"/>
        <v>54.027500000000003</v>
      </c>
      <c r="M801" s="1">
        <f t="shared" si="518"/>
        <v>354.97700394218134</v>
      </c>
      <c r="N801" s="36">
        <v>0.78767299999999996</v>
      </c>
      <c r="O801" s="1">
        <f t="shared" si="511"/>
        <v>0.88219376000000005</v>
      </c>
      <c r="P801" s="1">
        <f t="shared" si="512"/>
        <v>1.3711904761904763</v>
      </c>
      <c r="Q801" s="1">
        <f t="shared" si="513"/>
        <v>1.2863690476190477</v>
      </c>
      <c r="R801" s="1">
        <f t="shared" si="521"/>
        <v>1.305702455761905</v>
      </c>
      <c r="S801" s="1">
        <f t="shared" si="514"/>
        <v>0.40417528761904764</v>
      </c>
      <c r="T801" s="1">
        <f t="shared" si="519"/>
        <v>353.74507227332458</v>
      </c>
      <c r="U801" s="1">
        <v>371.59021900000005</v>
      </c>
      <c r="V801" s="1">
        <v>672.51628200000005</v>
      </c>
      <c r="W801" s="1">
        <f t="shared" si="522"/>
        <v>363.30820856512486</v>
      </c>
      <c r="X801" s="1">
        <v>367.80501012800005</v>
      </c>
      <c r="Y801" s="1">
        <v>279.79859487852917</v>
      </c>
      <c r="Z801" s="1">
        <f t="shared" si="520"/>
        <v>378.38370565045994</v>
      </c>
      <c r="AA801" s="214">
        <v>60.21</v>
      </c>
      <c r="AB801" s="1">
        <f t="shared" si="516"/>
        <v>457.596</v>
      </c>
      <c r="AC801" s="1">
        <f t="shared" si="517"/>
        <v>409.64</v>
      </c>
      <c r="AD801" s="125">
        <f t="shared" si="523"/>
        <v>396.19448094612358</v>
      </c>
      <c r="AF801" s="326"/>
    </row>
    <row r="802" spans="1:32">
      <c r="A802" s="127" t="s">
        <v>391</v>
      </c>
      <c r="B802" s="127" t="s">
        <v>135</v>
      </c>
      <c r="C802" s="4">
        <v>43658</v>
      </c>
      <c r="D802" s="1">
        <v>360.31211000000002</v>
      </c>
      <c r="E802" s="1">
        <v>439.5</v>
      </c>
      <c r="F802" s="1">
        <v>454.79</v>
      </c>
      <c r="G802" s="1">
        <v>60.35</v>
      </c>
      <c r="H802" s="110">
        <v>-3.75</v>
      </c>
      <c r="I802" s="110">
        <v>-3.75</v>
      </c>
      <c r="J802" s="1">
        <f t="shared" si="525"/>
        <v>56.6</v>
      </c>
      <c r="K802" s="1">
        <f t="shared" si="515"/>
        <v>-3.5625</v>
      </c>
      <c r="L802" s="1">
        <f t="shared" si="524"/>
        <v>56.787500000000001</v>
      </c>
      <c r="M802" s="1">
        <f t="shared" si="518"/>
        <v>373.11103810775296</v>
      </c>
      <c r="N802" s="36">
        <v>0.78767299999999996</v>
      </c>
      <c r="O802" s="1">
        <f t="shared" si="511"/>
        <v>0.88219376000000005</v>
      </c>
      <c r="P802" s="1">
        <f t="shared" si="512"/>
        <v>1.4369047619047619</v>
      </c>
      <c r="Q802" s="1">
        <f t="shared" si="513"/>
        <v>1.3520833333333333</v>
      </c>
      <c r="R802" s="1">
        <f t="shared" si="521"/>
        <v>1.305702455761905</v>
      </c>
      <c r="S802" s="1">
        <f t="shared" si="514"/>
        <v>0.46988957333333325</v>
      </c>
      <c r="T802" s="1">
        <f t="shared" si="519"/>
        <v>371.8791064388962</v>
      </c>
      <c r="U802" s="1">
        <v>371.59021900000005</v>
      </c>
      <c r="V802" s="1">
        <v>672.51628200000005</v>
      </c>
      <c r="W802" s="1">
        <f t="shared" si="522"/>
        <v>380.89822170572933</v>
      </c>
      <c r="X802" s="1">
        <v>367.80501012800005</v>
      </c>
      <c r="Y802" s="1">
        <v>279.79859487852917</v>
      </c>
      <c r="Z802" s="1">
        <f t="shared" si="520"/>
        <v>396.51773981603151</v>
      </c>
      <c r="AA802" s="214">
        <v>60.2</v>
      </c>
      <c r="AB802" s="1">
        <f t="shared" si="516"/>
        <v>457.52</v>
      </c>
      <c r="AC802" s="1">
        <f t="shared" si="517"/>
        <v>394.66800000000001</v>
      </c>
      <c r="AD802" s="125">
        <f t="shared" si="523"/>
        <v>416.5045992115638</v>
      </c>
      <c r="AF802" s="326"/>
    </row>
    <row r="803" spans="1:32">
      <c r="A803" s="127" t="s">
        <v>392</v>
      </c>
      <c r="B803" s="127" t="s">
        <v>135</v>
      </c>
      <c r="C803" s="4">
        <v>43657</v>
      </c>
      <c r="D803" s="1">
        <v>360.31211000000002</v>
      </c>
      <c r="E803" s="1">
        <v>445</v>
      </c>
      <c r="F803" s="1">
        <v>439.29</v>
      </c>
      <c r="G803" s="1">
        <v>63.43</v>
      </c>
      <c r="H803" s="110">
        <v>-3.75</v>
      </c>
      <c r="I803" s="110">
        <v>-3.75</v>
      </c>
      <c r="J803" s="1">
        <f t="shared" si="525"/>
        <v>59.68</v>
      </c>
      <c r="K803" s="1">
        <f t="shared" si="515"/>
        <v>-3.5625</v>
      </c>
      <c r="L803" s="1">
        <f t="shared" si="524"/>
        <v>59.8675</v>
      </c>
      <c r="M803" s="1">
        <f t="shared" si="518"/>
        <v>393.34756898817346</v>
      </c>
      <c r="N803" s="36">
        <v>0.78767299999999996</v>
      </c>
      <c r="O803" s="1">
        <f t="shared" si="511"/>
        <v>0.88219376000000005</v>
      </c>
      <c r="P803" s="1">
        <f t="shared" si="512"/>
        <v>1.5102380952380952</v>
      </c>
      <c r="Q803" s="1">
        <f t="shared" si="513"/>
        <v>1.4254166666666666</v>
      </c>
      <c r="R803" s="1">
        <f t="shared" si="521"/>
        <v>1.305702455761905</v>
      </c>
      <c r="S803" s="1">
        <f t="shared" si="514"/>
        <v>0.54322290666666651</v>
      </c>
      <c r="T803" s="1">
        <f t="shared" si="519"/>
        <v>392.11563731931665</v>
      </c>
      <c r="U803" s="1">
        <v>371.59021900000005</v>
      </c>
      <c r="V803" s="1">
        <v>672.51628200000005</v>
      </c>
      <c r="W803" s="1">
        <f t="shared" si="522"/>
        <v>400.52765665973715</v>
      </c>
      <c r="X803" s="1">
        <v>367.80501012800005</v>
      </c>
      <c r="Y803" s="1">
        <v>279.79859487852917</v>
      </c>
      <c r="Z803" s="1">
        <f t="shared" si="520"/>
        <v>416.75427069645201</v>
      </c>
      <c r="AA803" s="214">
        <v>60.43</v>
      </c>
      <c r="AB803" s="1">
        <f t="shared" si="516"/>
        <v>459.26799999999997</v>
      </c>
      <c r="AC803" s="1">
        <f t="shared" si="517"/>
        <v>399.07599999999996</v>
      </c>
      <c r="AD803" s="125">
        <f t="shared" si="523"/>
        <v>439.16951379763469</v>
      </c>
      <c r="AF803" s="326"/>
    </row>
    <row r="804" spans="1:32">
      <c r="A804" s="127" t="s">
        <v>393</v>
      </c>
      <c r="B804" s="127" t="s">
        <v>135</v>
      </c>
      <c r="C804" s="4">
        <v>43656</v>
      </c>
      <c r="D804" s="1">
        <v>360.31211000000002</v>
      </c>
      <c r="E804" s="1">
        <v>440</v>
      </c>
      <c r="F804" s="1">
        <v>432.29</v>
      </c>
      <c r="G804" s="1">
        <v>64.95</v>
      </c>
      <c r="H804" s="110">
        <v>-3.75</v>
      </c>
      <c r="I804" s="110">
        <v>-3.75</v>
      </c>
      <c r="J804" s="1">
        <f t="shared" si="525"/>
        <v>61.2</v>
      </c>
      <c r="K804" s="1">
        <f t="shared" si="515"/>
        <v>-3.5625</v>
      </c>
      <c r="L804" s="1">
        <f t="shared" si="524"/>
        <v>61.387500000000003</v>
      </c>
      <c r="M804" s="1">
        <f t="shared" si="518"/>
        <v>403.33442838370564</v>
      </c>
      <c r="N804" s="36">
        <v>0.78767299999999996</v>
      </c>
      <c r="O804" s="1">
        <f t="shared" si="511"/>
        <v>0.88219376000000005</v>
      </c>
      <c r="P804" s="1">
        <f t="shared" si="512"/>
        <v>1.5464285714285715</v>
      </c>
      <c r="Q804" s="1">
        <f t="shared" si="513"/>
        <v>1.4616071428571429</v>
      </c>
      <c r="R804" s="1">
        <f t="shared" si="521"/>
        <v>1.305702455761905</v>
      </c>
      <c r="S804" s="1">
        <f t="shared" si="514"/>
        <v>0.57941338285714283</v>
      </c>
      <c r="T804" s="1">
        <f t="shared" si="519"/>
        <v>402.10249671484888</v>
      </c>
      <c r="U804" s="1">
        <v>371.59021900000005</v>
      </c>
      <c r="V804" s="1">
        <v>672.51628200000005</v>
      </c>
      <c r="W804" s="1">
        <f t="shared" si="522"/>
        <v>410.2149102734034</v>
      </c>
      <c r="X804" s="1">
        <v>367.80501012800005</v>
      </c>
      <c r="Y804" s="1">
        <v>279.79859487852917</v>
      </c>
      <c r="Z804" s="1">
        <f t="shared" si="520"/>
        <v>426.74113009198425</v>
      </c>
      <c r="AA804" s="214">
        <v>57.83</v>
      </c>
      <c r="AB804" s="1">
        <f t="shared" si="516"/>
        <v>439.50799999999998</v>
      </c>
      <c r="AC804" s="1">
        <f t="shared" si="517"/>
        <v>397.32799999999997</v>
      </c>
      <c r="AD804" s="125">
        <f t="shared" si="523"/>
        <v>450.35479632063078</v>
      </c>
      <c r="AF804" s="326"/>
    </row>
    <row r="805" spans="1:32">
      <c r="A805" s="127" t="s">
        <v>394</v>
      </c>
      <c r="B805" s="127" t="s">
        <v>135</v>
      </c>
      <c r="C805" s="4">
        <v>43655</v>
      </c>
      <c r="D805" s="1">
        <v>360.31211000000002</v>
      </c>
      <c r="E805" s="1">
        <v>442</v>
      </c>
      <c r="F805" s="1">
        <v>447.29</v>
      </c>
      <c r="G805" s="1">
        <v>59.18</v>
      </c>
      <c r="H805" s="110">
        <v>-3.75</v>
      </c>
      <c r="I805" s="110">
        <v>-3.75</v>
      </c>
      <c r="J805" s="1">
        <f t="shared" si="525"/>
        <v>55.43</v>
      </c>
      <c r="K805" s="1">
        <f t="shared" si="515"/>
        <v>-3.5625</v>
      </c>
      <c r="L805" s="1">
        <f t="shared" si="524"/>
        <v>55.6175</v>
      </c>
      <c r="M805" s="1">
        <f t="shared" si="518"/>
        <v>365.4237844940867</v>
      </c>
      <c r="N805" s="36">
        <v>0.78767299999999996</v>
      </c>
      <c r="O805" s="1">
        <f t="shared" si="511"/>
        <v>0.88219376000000005</v>
      </c>
      <c r="P805" s="1">
        <f t="shared" si="512"/>
        <v>1.4090476190476191</v>
      </c>
      <c r="Q805" s="1">
        <f t="shared" si="513"/>
        <v>1.3242261904761905</v>
      </c>
      <c r="R805" s="1">
        <f t="shared" si="521"/>
        <v>1.305702455761905</v>
      </c>
      <c r="S805" s="1">
        <f t="shared" si="514"/>
        <v>0.44203243047619045</v>
      </c>
      <c r="T805" s="1">
        <f t="shared" si="519"/>
        <v>364.19185282522994</v>
      </c>
      <c r="U805" s="1">
        <v>360.65356600000001</v>
      </c>
      <c r="V805" s="1">
        <v>672.51628200000005</v>
      </c>
      <c r="W805" s="1">
        <f t="shared" si="522"/>
        <v>373.44158570047301</v>
      </c>
      <c r="X805" s="1">
        <v>367.80501012800005</v>
      </c>
      <c r="Y805" s="1">
        <v>279.79859487852917</v>
      </c>
      <c r="Z805" s="1">
        <f t="shared" si="520"/>
        <v>388.83048620236531</v>
      </c>
      <c r="AA805" s="214">
        <v>57.66</v>
      </c>
      <c r="AB805" s="1">
        <f t="shared" si="516"/>
        <v>438.21599999999995</v>
      </c>
      <c r="AC805" s="1">
        <f t="shared" si="517"/>
        <v>388.66399999999999</v>
      </c>
      <c r="AD805" s="125">
        <f t="shared" si="523"/>
        <v>407.8948751642576</v>
      </c>
      <c r="AF805" s="326"/>
    </row>
    <row r="806" spans="1:32">
      <c r="A806" s="127" t="s">
        <v>395</v>
      </c>
      <c r="B806" s="127" t="s">
        <v>135</v>
      </c>
      <c r="C806" s="4">
        <v>43654</v>
      </c>
      <c r="D806" s="1">
        <v>360.31211000000002</v>
      </c>
      <c r="E806" s="1">
        <v>440</v>
      </c>
      <c r="F806" s="1">
        <v>447.79</v>
      </c>
      <c r="G806" s="1">
        <v>62.6</v>
      </c>
      <c r="H806" s="110">
        <v>-3.75</v>
      </c>
      <c r="I806" s="110">
        <v>-3.75</v>
      </c>
      <c r="J806" s="1">
        <f t="shared" si="525"/>
        <v>58.85</v>
      </c>
      <c r="K806" s="1">
        <f t="shared" si="515"/>
        <v>-3.5625</v>
      </c>
      <c r="L806" s="1">
        <f t="shared" si="524"/>
        <v>59.037500000000001</v>
      </c>
      <c r="M806" s="1">
        <f t="shared" si="518"/>
        <v>387.89421813403413</v>
      </c>
      <c r="N806" s="36">
        <v>0.78767299999999996</v>
      </c>
      <c r="O806" s="1">
        <f t="shared" si="511"/>
        <v>0.88219376000000005</v>
      </c>
      <c r="P806" s="1">
        <f t="shared" si="512"/>
        <v>1.4904761904761905</v>
      </c>
      <c r="Q806" s="1">
        <f t="shared" si="513"/>
        <v>1.4056547619047619</v>
      </c>
      <c r="R806" s="1">
        <f t="shared" si="521"/>
        <v>1.305702455761905</v>
      </c>
      <c r="S806" s="1">
        <f t="shared" si="514"/>
        <v>0.52346100190476186</v>
      </c>
      <c r="T806" s="1">
        <f t="shared" si="519"/>
        <v>386.66228646517737</v>
      </c>
      <c r="U806" s="1">
        <v>360.65356600000001</v>
      </c>
      <c r="V806" s="1">
        <v>672.51628200000005</v>
      </c>
      <c r="W806" s="1">
        <f t="shared" si="522"/>
        <v>395.23790633122206</v>
      </c>
      <c r="X806" s="1">
        <v>367.80501012800005</v>
      </c>
      <c r="Y806" s="1">
        <v>279.79859487852917</v>
      </c>
      <c r="Z806" s="1">
        <f t="shared" si="520"/>
        <v>411.30091984231274</v>
      </c>
      <c r="AA806" s="214">
        <v>57.21</v>
      </c>
      <c r="AB806" s="1">
        <f t="shared" si="516"/>
        <v>434.79599999999999</v>
      </c>
      <c r="AC806" s="1">
        <f t="shared" si="517"/>
        <v>404.85200000000003</v>
      </c>
      <c r="AD806" s="125">
        <f t="shared" si="523"/>
        <v>433.06176084099872</v>
      </c>
      <c r="AF806" s="326"/>
    </row>
    <row r="807" spans="1:32">
      <c r="A807" s="127" t="s">
        <v>396</v>
      </c>
      <c r="B807" s="127" t="s">
        <v>135</v>
      </c>
      <c r="C807" s="4">
        <v>43651</v>
      </c>
      <c r="D807" s="1">
        <v>360.31211000000002</v>
      </c>
      <c r="E807" s="1">
        <v>440</v>
      </c>
      <c r="F807" s="1">
        <v>447.79</v>
      </c>
      <c r="G807" s="67">
        <v>62.769999999999996</v>
      </c>
      <c r="H807" s="110">
        <v>-3.75</v>
      </c>
      <c r="I807" s="110">
        <v>-3.75</v>
      </c>
      <c r="J807" s="1">
        <f t="shared" si="525"/>
        <v>59.019999999999996</v>
      </c>
      <c r="K807" s="1">
        <f t="shared" si="515"/>
        <v>-3.5625</v>
      </c>
      <c r="L807" s="1">
        <f t="shared" si="524"/>
        <v>59.207499999999996</v>
      </c>
      <c r="M807" s="1">
        <f t="shared" si="518"/>
        <v>389.0111695137976</v>
      </c>
      <c r="N807" s="36">
        <v>0.78767299999999996</v>
      </c>
      <c r="O807" s="1">
        <f t="shared" si="511"/>
        <v>0.88219376000000005</v>
      </c>
      <c r="P807" s="1">
        <f t="shared" si="512"/>
        <v>1.4945238095238094</v>
      </c>
      <c r="Q807" s="1">
        <f t="shared" si="513"/>
        <v>1.4097023809523808</v>
      </c>
      <c r="R807" s="1">
        <f t="shared" si="521"/>
        <v>1.305702455761905</v>
      </c>
      <c r="S807" s="1">
        <f t="shared" si="514"/>
        <v>0.52750862095238071</v>
      </c>
      <c r="T807" s="1">
        <f t="shared" si="519"/>
        <v>387.77923784494084</v>
      </c>
      <c r="U807" s="1">
        <v>360.65356600000001</v>
      </c>
      <c r="V807" s="1">
        <v>672.51628200000005</v>
      </c>
      <c r="W807" s="1">
        <f t="shared" si="522"/>
        <v>396.32134916959262</v>
      </c>
      <c r="X807" s="1">
        <v>367.80501012800005</v>
      </c>
      <c r="Y807" s="1">
        <v>279.79859487852917</v>
      </c>
      <c r="Z807" s="1">
        <f t="shared" si="520"/>
        <v>412.41787122207614</v>
      </c>
      <c r="AA807" s="214">
        <v>57.34</v>
      </c>
      <c r="AB807" s="1">
        <f t="shared" si="516"/>
        <v>435.78399999999999</v>
      </c>
      <c r="AC807" s="1">
        <f t="shared" si="517"/>
        <v>404.77599999999995</v>
      </c>
      <c r="AD807" s="125">
        <f t="shared" si="523"/>
        <v>434.3127463863338</v>
      </c>
      <c r="AF807" s="326"/>
    </row>
    <row r="808" spans="1:32">
      <c r="A808" s="127" t="s">
        <v>397</v>
      </c>
      <c r="B808" s="127" t="s">
        <v>135</v>
      </c>
      <c r="C808" s="4">
        <v>43650</v>
      </c>
      <c r="D808" s="1">
        <v>360.31211000000002</v>
      </c>
      <c r="E808" s="1">
        <v>440</v>
      </c>
      <c r="F808" s="1">
        <v>447.79</v>
      </c>
      <c r="G808" s="67">
        <v>62.94</v>
      </c>
      <c r="H808" s="110">
        <v>-3.75</v>
      </c>
      <c r="I808" s="110">
        <v>-3.75</v>
      </c>
      <c r="J808" s="1">
        <f t="shared" si="525"/>
        <v>59.19</v>
      </c>
      <c r="K808" s="1">
        <f t="shared" si="515"/>
        <v>-3.5625</v>
      </c>
      <c r="L808" s="1">
        <f t="shared" si="524"/>
        <v>59.377499999999998</v>
      </c>
      <c r="M808" s="1">
        <f t="shared" si="518"/>
        <v>390.12812089356106</v>
      </c>
      <c r="N808" s="36">
        <v>0.78767299999999996</v>
      </c>
      <c r="O808" s="1">
        <f t="shared" si="511"/>
        <v>0.88219376000000005</v>
      </c>
      <c r="P808" s="1">
        <f t="shared" si="512"/>
        <v>1.4985714285714284</v>
      </c>
      <c r="Q808" s="1">
        <f t="shared" si="513"/>
        <v>1.4137499999999998</v>
      </c>
      <c r="R808" s="1">
        <f t="shared" si="521"/>
        <v>1.305702455761905</v>
      </c>
      <c r="S808" s="1">
        <f t="shared" si="514"/>
        <v>0.53155623999999979</v>
      </c>
      <c r="T808" s="1">
        <f t="shared" si="519"/>
        <v>388.8961892247043</v>
      </c>
      <c r="U808" s="1">
        <v>360.65356600000001</v>
      </c>
      <c r="V808" s="1">
        <v>672.51628200000005</v>
      </c>
      <c r="W808" s="1">
        <f t="shared" si="522"/>
        <v>397.40479200796318</v>
      </c>
      <c r="X808" s="1">
        <v>367.80501012800005</v>
      </c>
      <c r="Y808" s="1">
        <v>279.79859487852917</v>
      </c>
      <c r="Z808" s="1">
        <f t="shared" si="520"/>
        <v>413.53482260183966</v>
      </c>
      <c r="AA808" s="214">
        <v>57.34</v>
      </c>
      <c r="AB808" s="1">
        <f t="shared" si="516"/>
        <v>435.78399999999999</v>
      </c>
      <c r="AC808" s="1">
        <f t="shared" si="517"/>
        <v>410.32400000000001</v>
      </c>
      <c r="AD808" s="125">
        <f t="shared" si="523"/>
        <v>435.56373193166888</v>
      </c>
      <c r="AF808" s="326"/>
    </row>
    <row r="809" spans="1:32">
      <c r="A809" s="127" t="s">
        <v>118</v>
      </c>
      <c r="B809" s="127" t="s">
        <v>135</v>
      </c>
      <c r="C809" s="4">
        <v>43649</v>
      </c>
      <c r="D809" s="1">
        <v>331.20030500000001</v>
      </c>
      <c r="E809" s="1">
        <v>424</v>
      </c>
      <c r="F809" s="1">
        <v>430.79</v>
      </c>
      <c r="G809" s="1">
        <v>63.28</v>
      </c>
      <c r="H809" s="110">
        <v>-3.75</v>
      </c>
      <c r="I809" s="110">
        <v>-3.75</v>
      </c>
      <c r="J809" s="1">
        <f t="shared" si="525"/>
        <v>59.53</v>
      </c>
      <c r="K809" s="1">
        <f t="shared" si="515"/>
        <v>-3.5625</v>
      </c>
      <c r="L809" s="1">
        <f t="shared" si="524"/>
        <v>59.717500000000001</v>
      </c>
      <c r="M809" s="1">
        <f t="shared" si="518"/>
        <v>392.36202365308804</v>
      </c>
      <c r="N809" s="36">
        <v>0.78767299999999996</v>
      </c>
      <c r="O809" s="1">
        <f t="shared" si="511"/>
        <v>0.88219376000000005</v>
      </c>
      <c r="P809" s="1">
        <f t="shared" si="512"/>
        <v>1.5066666666666666</v>
      </c>
      <c r="Q809" s="1">
        <f t="shared" si="513"/>
        <v>1.4218452380952382</v>
      </c>
      <c r="R809" s="1">
        <f t="shared" si="521"/>
        <v>1.2002068195476192</v>
      </c>
      <c r="S809" s="1">
        <f t="shared" si="514"/>
        <v>0.53965147809523817</v>
      </c>
      <c r="T809" s="1">
        <f t="shared" si="519"/>
        <v>391.13009198423129</v>
      </c>
      <c r="U809" s="1">
        <v>360.65356600000001</v>
      </c>
      <c r="V809" s="1">
        <v>672.51628200000005</v>
      </c>
      <c r="W809" s="1">
        <f t="shared" si="522"/>
        <v>399.57167768470435</v>
      </c>
      <c r="X809" s="1">
        <v>339.39188844800003</v>
      </c>
      <c r="Y809" s="1">
        <v>279.79859487852917</v>
      </c>
      <c r="Z809" s="1">
        <f t="shared" si="520"/>
        <v>415.76872536136659</v>
      </c>
      <c r="AA809" s="214">
        <v>56.25</v>
      </c>
      <c r="AB809" s="1">
        <f t="shared" si="516"/>
        <v>427.5</v>
      </c>
      <c r="AC809" s="1">
        <f t="shared" si="517"/>
        <v>399.68400000000003</v>
      </c>
      <c r="AD809" s="125">
        <f t="shared" si="523"/>
        <v>438.06570302233911</v>
      </c>
      <c r="AF809" s="326"/>
    </row>
    <row r="810" spans="1:32">
      <c r="A810" s="127" t="s">
        <v>398</v>
      </c>
      <c r="B810" s="127" t="s">
        <v>135</v>
      </c>
      <c r="C810" s="4">
        <v>43648</v>
      </c>
      <c r="D810" s="1">
        <v>331.20030500000001</v>
      </c>
      <c r="E810" s="1">
        <v>425</v>
      </c>
      <c r="F810" s="1">
        <v>432.29</v>
      </c>
      <c r="G810" s="1">
        <v>60.75</v>
      </c>
      <c r="H810" s="110">
        <v>-2.2000000000000002</v>
      </c>
      <c r="I810" s="110">
        <v>-2.2000000000000002</v>
      </c>
      <c r="J810" s="1">
        <f t="shared" si="525"/>
        <v>58.55</v>
      </c>
      <c r="K810" s="1">
        <f t="shared" si="515"/>
        <v>-2.09</v>
      </c>
      <c r="L810" s="1">
        <f t="shared" si="524"/>
        <v>58.66</v>
      </c>
      <c r="M810" s="1">
        <f t="shared" si="518"/>
        <v>385.41392904073581</v>
      </c>
      <c r="N810" s="36">
        <v>0.78767299999999996</v>
      </c>
      <c r="O810" s="1">
        <f t="shared" si="511"/>
        <v>0.88219376000000005</v>
      </c>
      <c r="P810" s="1">
        <f t="shared" si="512"/>
        <v>1.4464285714285714</v>
      </c>
      <c r="Q810" s="1">
        <f t="shared" si="513"/>
        <v>1.3966666666666665</v>
      </c>
      <c r="R810" s="1">
        <f t="shared" si="521"/>
        <v>1.2002068195476192</v>
      </c>
      <c r="S810" s="1">
        <f t="shared" si="514"/>
        <v>0.51447290666666645</v>
      </c>
      <c r="T810" s="1">
        <f t="shared" si="519"/>
        <v>384.69119579500654</v>
      </c>
      <c r="U810" s="1">
        <v>349.44327600000008</v>
      </c>
      <c r="V810" s="1">
        <v>672.51628200000005</v>
      </c>
      <c r="W810" s="1">
        <f t="shared" si="522"/>
        <v>393.32594838115631</v>
      </c>
      <c r="X810" s="1">
        <v>339.39188844800003</v>
      </c>
      <c r="Y810" s="1">
        <v>279.79859487852917</v>
      </c>
      <c r="Z810" s="1">
        <f t="shared" si="520"/>
        <v>399.14586070959263</v>
      </c>
      <c r="AA810" s="214">
        <v>59.09</v>
      </c>
      <c r="AB810" s="1">
        <f t="shared" si="516"/>
        <v>449.084</v>
      </c>
      <c r="AC810" s="1">
        <f t="shared" si="517"/>
        <v>392.76799999999997</v>
      </c>
      <c r="AD810" s="125">
        <f t="shared" si="523"/>
        <v>430.85413929040737</v>
      </c>
      <c r="AF810" s="326"/>
    </row>
    <row r="811" spans="1:32">
      <c r="A811" s="128" t="s">
        <v>399</v>
      </c>
      <c r="B811" s="128" t="s">
        <v>135</v>
      </c>
      <c r="C811" s="26">
        <v>43647</v>
      </c>
      <c r="D811" s="27">
        <v>331.20030500000001</v>
      </c>
      <c r="E811" s="27">
        <v>424</v>
      </c>
      <c r="F811" s="27">
        <v>434.79</v>
      </c>
      <c r="G811" s="27">
        <v>61.02</v>
      </c>
      <c r="H811" s="110">
        <v>-2.2000000000000002</v>
      </c>
      <c r="I811" s="110">
        <v>-2.2000000000000002</v>
      </c>
      <c r="J811" s="27">
        <f t="shared" si="525"/>
        <v>58.82</v>
      </c>
      <c r="K811" s="27">
        <f t="shared" si="515"/>
        <v>-2.09</v>
      </c>
      <c r="L811" s="27">
        <f t="shared" si="524"/>
        <v>58.930000000000007</v>
      </c>
      <c r="M811" s="27">
        <f t="shared" si="518"/>
        <v>387.18791064388967</v>
      </c>
      <c r="N811" s="75">
        <v>0.78767299999999996</v>
      </c>
      <c r="O811" s="27">
        <f t="shared" ref="O811:O831" si="526">+N811*1.12</f>
        <v>0.88219376000000005</v>
      </c>
      <c r="P811" s="27">
        <f t="shared" ref="P811:P831" si="527">+G811/42</f>
        <v>1.4528571428571428</v>
      </c>
      <c r="Q811" s="27">
        <f t="shared" ref="Q811:Q831" si="528">+L811/42</f>
        <v>1.4030952380952382</v>
      </c>
      <c r="R811" s="27">
        <f t="shared" si="521"/>
        <v>1.2002068195476192</v>
      </c>
      <c r="S811" s="27">
        <f t="shared" ref="S811:S874" si="529">+Q811-O811</f>
        <v>0.52090147809523812</v>
      </c>
      <c r="T811" s="1">
        <f t="shared" si="519"/>
        <v>386.46517739816028</v>
      </c>
      <c r="U811" s="27">
        <v>349.44327600000008</v>
      </c>
      <c r="V811" s="1">
        <v>672.51628200000005</v>
      </c>
      <c r="W811" s="1">
        <f t="shared" si="522"/>
        <v>395.04671053621547</v>
      </c>
      <c r="X811" s="1">
        <v>339.39188844800003</v>
      </c>
      <c r="Y811" s="1">
        <v>279.79859487852917</v>
      </c>
      <c r="Z811" s="1">
        <f t="shared" si="520"/>
        <v>400.91984231274637</v>
      </c>
      <c r="AA811" s="214">
        <v>58.47</v>
      </c>
      <c r="AB811" s="1">
        <f t="shared" si="516"/>
        <v>444.37199999999996</v>
      </c>
      <c r="AC811" s="1">
        <f t="shared" si="517"/>
        <v>406.44799999999998</v>
      </c>
      <c r="AD811" s="125">
        <f t="shared" si="523"/>
        <v>432.84099868593955</v>
      </c>
      <c r="AF811" s="326"/>
    </row>
    <row r="812" spans="1:32">
      <c r="A812" s="127" t="s">
        <v>400</v>
      </c>
      <c r="B812" s="127" t="s">
        <v>136</v>
      </c>
      <c r="C812" s="4">
        <v>43644</v>
      </c>
      <c r="D812" s="1">
        <v>331.20030500000001</v>
      </c>
      <c r="E812" s="1">
        <v>430</v>
      </c>
      <c r="F812" s="1">
        <v>434.29</v>
      </c>
      <c r="G812" s="1">
        <v>60.78</v>
      </c>
      <c r="H812" s="110">
        <v>-2.2000000000000002</v>
      </c>
      <c r="I812" s="110">
        <v>-2.2000000000000002</v>
      </c>
      <c r="J812" s="1">
        <f t="shared" si="525"/>
        <v>58.58</v>
      </c>
      <c r="K812" s="1">
        <f t="shared" si="515"/>
        <v>-2.09</v>
      </c>
      <c r="L812" s="1">
        <f t="shared" si="524"/>
        <v>58.69</v>
      </c>
      <c r="M812" s="1">
        <f t="shared" si="518"/>
        <v>385.6110381077529</v>
      </c>
      <c r="N812" s="37">
        <v>0.83618300000000001</v>
      </c>
      <c r="O812" s="1">
        <f t="shared" si="526"/>
        <v>0.93652496000000007</v>
      </c>
      <c r="P812" s="1">
        <f t="shared" si="527"/>
        <v>1.4471428571428571</v>
      </c>
      <c r="Q812" s="1">
        <f t="shared" si="528"/>
        <v>1.3973809523809524</v>
      </c>
      <c r="R812" s="1">
        <f t="shared" si="521"/>
        <v>1.2002068195476192</v>
      </c>
      <c r="S812" s="1">
        <f t="shared" si="529"/>
        <v>0.46085599238095232</v>
      </c>
      <c r="T812" s="1">
        <f t="shared" si="519"/>
        <v>384.88830486202363</v>
      </c>
      <c r="U812" s="1">
        <v>349.44327600000008</v>
      </c>
      <c r="V812" s="1">
        <v>710.23633099999995</v>
      </c>
      <c r="W812" s="1">
        <f t="shared" si="522"/>
        <v>394.64874564616292</v>
      </c>
      <c r="X812" s="1">
        <v>340.29716962399999</v>
      </c>
      <c r="Y812" s="1">
        <v>292.98681549573212</v>
      </c>
      <c r="Z812" s="1">
        <f t="shared" si="520"/>
        <v>399.34296977660972</v>
      </c>
      <c r="AA812" s="214">
        <v>59.43</v>
      </c>
      <c r="AB812" s="1">
        <f t="shared" si="516"/>
        <v>451.66799999999995</v>
      </c>
      <c r="AC812" s="1">
        <f t="shared" si="517"/>
        <v>404.7</v>
      </c>
      <c r="AD812" s="125">
        <f t="shared" si="523"/>
        <v>431.07490144546648</v>
      </c>
      <c r="AF812" s="326"/>
    </row>
    <row r="813" spans="1:32">
      <c r="A813" s="127" t="s">
        <v>401</v>
      </c>
      <c r="B813" s="127" t="s">
        <v>136</v>
      </c>
      <c r="C813" s="4">
        <v>43643</v>
      </c>
      <c r="D813" s="1">
        <v>331.20030500000001</v>
      </c>
      <c r="E813" s="1">
        <v>423</v>
      </c>
      <c r="F813" s="1">
        <v>430.29</v>
      </c>
      <c r="G813" s="1">
        <v>61.22</v>
      </c>
      <c r="H813" s="110">
        <v>-2.2000000000000002</v>
      </c>
      <c r="I813" s="110">
        <v>-2.2000000000000002</v>
      </c>
      <c r="J813" s="1">
        <f t="shared" si="525"/>
        <v>59.019999999999996</v>
      </c>
      <c r="K813" s="1">
        <f t="shared" si="515"/>
        <v>-2.09</v>
      </c>
      <c r="L813" s="1">
        <f t="shared" si="524"/>
        <v>59.129999999999995</v>
      </c>
      <c r="M813" s="1">
        <f t="shared" si="518"/>
        <v>388.50197109067011</v>
      </c>
      <c r="N813" s="37">
        <v>0.83618300000000001</v>
      </c>
      <c r="O813" s="1">
        <f t="shared" si="526"/>
        <v>0.93652496000000007</v>
      </c>
      <c r="P813" s="1">
        <f t="shared" si="527"/>
        <v>1.4576190476190476</v>
      </c>
      <c r="Q813" s="1">
        <f t="shared" si="528"/>
        <v>1.4078571428571427</v>
      </c>
      <c r="R813" s="1">
        <f t="shared" si="521"/>
        <v>1.2002068195476192</v>
      </c>
      <c r="S813" s="1">
        <f t="shared" si="529"/>
        <v>0.47133218285714262</v>
      </c>
      <c r="T813" s="1">
        <f t="shared" si="519"/>
        <v>387.77923784494084</v>
      </c>
      <c r="U813" s="1">
        <v>349.44327600000008</v>
      </c>
      <c r="V813" s="1">
        <v>710.23633099999995</v>
      </c>
      <c r="W813" s="1">
        <f t="shared" si="522"/>
        <v>397.45295063959264</v>
      </c>
      <c r="X813" s="1">
        <v>340.29716962399999</v>
      </c>
      <c r="Y813" s="1">
        <v>292.98681549573212</v>
      </c>
      <c r="Z813" s="1">
        <f t="shared" si="520"/>
        <v>402.23390275952693</v>
      </c>
      <c r="AA813" s="214">
        <v>59.38</v>
      </c>
      <c r="AB813" s="1">
        <f t="shared" si="516"/>
        <v>451.28800000000001</v>
      </c>
      <c r="AC813" s="1">
        <f t="shared" si="517"/>
        <v>406.59999999999997</v>
      </c>
      <c r="AD813" s="125">
        <f t="shared" si="523"/>
        <v>434.3127463863338</v>
      </c>
      <c r="AF813" s="326"/>
    </row>
    <row r="814" spans="1:32">
      <c r="A814" s="127" t="s">
        <v>402</v>
      </c>
      <c r="B814" s="127" t="s">
        <v>136</v>
      </c>
      <c r="C814" s="4">
        <v>43642</v>
      </c>
      <c r="D814" s="1">
        <v>331.20030500000001</v>
      </c>
      <c r="E814" s="1">
        <v>411</v>
      </c>
      <c r="F814" s="1">
        <v>414.79</v>
      </c>
      <c r="G814" s="1">
        <v>60.6</v>
      </c>
      <c r="H814" s="110">
        <v>-2.2000000000000002</v>
      </c>
      <c r="I814" s="110">
        <v>-2.2000000000000002</v>
      </c>
      <c r="J814" s="1">
        <f t="shared" si="525"/>
        <v>58.4</v>
      </c>
      <c r="K814" s="1">
        <f t="shared" si="515"/>
        <v>-2.09</v>
      </c>
      <c r="L814" s="1">
        <f t="shared" si="524"/>
        <v>58.510000000000005</v>
      </c>
      <c r="M814" s="1">
        <f t="shared" si="518"/>
        <v>384.4283837056505</v>
      </c>
      <c r="N814" s="37">
        <v>0.83618300000000001</v>
      </c>
      <c r="O814" s="1">
        <f t="shared" si="526"/>
        <v>0.93652496000000007</v>
      </c>
      <c r="P814" s="1">
        <f t="shared" si="527"/>
        <v>1.4428571428571428</v>
      </c>
      <c r="Q814" s="1">
        <f t="shared" si="528"/>
        <v>1.3930952380952382</v>
      </c>
      <c r="R814" s="1">
        <f t="shared" si="521"/>
        <v>1.2002068195476192</v>
      </c>
      <c r="S814" s="1">
        <f t="shared" si="529"/>
        <v>0.45657027809523809</v>
      </c>
      <c r="T814" s="1">
        <f t="shared" si="519"/>
        <v>383.70565045992112</v>
      </c>
      <c r="U814" s="1">
        <v>349.44327600000008</v>
      </c>
      <c r="V814" s="1">
        <v>710.23633099999995</v>
      </c>
      <c r="W814" s="1">
        <f t="shared" si="522"/>
        <v>393.50157087612348</v>
      </c>
      <c r="X814" s="1">
        <v>340.29716962399999</v>
      </c>
      <c r="Y814" s="1">
        <v>292.98681549573212</v>
      </c>
      <c r="Z814" s="1">
        <f t="shared" si="520"/>
        <v>398.16031537450721</v>
      </c>
      <c r="AA814" s="214">
        <v>57.83</v>
      </c>
      <c r="AB814" s="1">
        <f t="shared" si="516"/>
        <v>439.50799999999998</v>
      </c>
      <c r="AC814" s="1">
        <f t="shared" si="517"/>
        <v>430.084</v>
      </c>
      <c r="AD814" s="125">
        <f t="shared" si="523"/>
        <v>429.75032851511168</v>
      </c>
      <c r="AF814" s="326"/>
    </row>
    <row r="815" spans="1:32">
      <c r="A815" s="127" t="s">
        <v>403</v>
      </c>
      <c r="B815" s="127" t="s">
        <v>136</v>
      </c>
      <c r="C815" s="4">
        <v>43641</v>
      </c>
      <c r="D815" s="1">
        <v>331.20030500000001</v>
      </c>
      <c r="E815" s="1">
        <v>410</v>
      </c>
      <c r="F815" s="1">
        <v>414.79</v>
      </c>
      <c r="G815" s="1">
        <v>58.65</v>
      </c>
      <c r="H815" s="110">
        <v>-2.2000000000000002</v>
      </c>
      <c r="I815" s="110">
        <v>-2.2000000000000002</v>
      </c>
      <c r="J815" s="1">
        <f t="shared" si="525"/>
        <v>56.449999999999996</v>
      </c>
      <c r="K815" s="1">
        <f t="shared" ref="K815:K878" si="530">+H815*$F$1</f>
        <v>-2.09</v>
      </c>
      <c r="L815" s="1">
        <f t="shared" si="524"/>
        <v>56.56</v>
      </c>
      <c r="M815" s="1">
        <f t="shared" si="518"/>
        <v>371.61629434954006</v>
      </c>
      <c r="N815" s="37">
        <v>0.83618300000000001</v>
      </c>
      <c r="O815" s="1">
        <f t="shared" si="526"/>
        <v>0.93652496000000007</v>
      </c>
      <c r="P815" s="1">
        <f t="shared" si="527"/>
        <v>1.3964285714285714</v>
      </c>
      <c r="Q815" s="1">
        <f t="shared" si="528"/>
        <v>1.3466666666666667</v>
      </c>
      <c r="R815" s="1">
        <f t="shared" si="521"/>
        <v>1.2002068195476192</v>
      </c>
      <c r="S815" s="1">
        <f t="shared" si="529"/>
        <v>0.41014170666666661</v>
      </c>
      <c r="T815" s="1">
        <f t="shared" si="519"/>
        <v>370.89356110381073</v>
      </c>
      <c r="U815" s="1">
        <v>321.57643700000006</v>
      </c>
      <c r="V815" s="1">
        <v>710.23633099999995</v>
      </c>
      <c r="W815" s="1">
        <f t="shared" si="522"/>
        <v>381.07384420069639</v>
      </c>
      <c r="X815" s="1">
        <v>340.29716962399999</v>
      </c>
      <c r="Y815" s="1">
        <v>292.98681549573212</v>
      </c>
      <c r="Z815" s="1">
        <f t="shared" si="520"/>
        <v>385.34822601839682</v>
      </c>
      <c r="AA815" s="214">
        <v>57.9</v>
      </c>
      <c r="AB815" s="1">
        <f t="shared" si="516"/>
        <v>440.03999999999996</v>
      </c>
      <c r="AC815" s="1">
        <f t="shared" si="517"/>
        <v>446.95600000000002</v>
      </c>
      <c r="AD815" s="125">
        <f t="shared" si="523"/>
        <v>415.40078843626804</v>
      </c>
      <c r="AF815" s="326"/>
    </row>
    <row r="816" spans="1:32">
      <c r="A816" s="127" t="s">
        <v>404</v>
      </c>
      <c r="B816" s="127" t="s">
        <v>136</v>
      </c>
      <c r="C816" s="4">
        <v>43640</v>
      </c>
      <c r="D816" s="1">
        <v>331.20030500000001</v>
      </c>
      <c r="E816" s="1">
        <v>405</v>
      </c>
      <c r="F816" s="1">
        <v>405.29</v>
      </c>
      <c r="G816" s="1">
        <v>58.57</v>
      </c>
      <c r="H816" s="110">
        <v>-2.2000000000000002</v>
      </c>
      <c r="I816" s="110">
        <v>-2.2000000000000002</v>
      </c>
      <c r="J816" s="1">
        <f t="shared" si="525"/>
        <v>56.37</v>
      </c>
      <c r="K816" s="1">
        <f t="shared" si="530"/>
        <v>-2.09</v>
      </c>
      <c r="L816" s="1">
        <f t="shared" si="524"/>
        <v>56.480000000000004</v>
      </c>
      <c r="M816" s="1">
        <f t="shared" si="518"/>
        <v>371.09067017082788</v>
      </c>
      <c r="N816" s="37">
        <v>0.83618300000000001</v>
      </c>
      <c r="O816" s="1">
        <f t="shared" si="526"/>
        <v>0.93652496000000007</v>
      </c>
      <c r="P816" s="1">
        <f t="shared" si="527"/>
        <v>1.3945238095238095</v>
      </c>
      <c r="Q816" s="1">
        <f t="shared" si="528"/>
        <v>1.3447619047619048</v>
      </c>
      <c r="R816" s="1">
        <f t="shared" si="521"/>
        <v>1.2002068195476192</v>
      </c>
      <c r="S816" s="1">
        <f t="shared" si="529"/>
        <v>0.40823694476190475</v>
      </c>
      <c r="T816" s="1">
        <f t="shared" si="519"/>
        <v>370.36793692509855</v>
      </c>
      <c r="U816" s="1">
        <v>321.57643700000006</v>
      </c>
      <c r="V816" s="1">
        <v>710.23633099999995</v>
      </c>
      <c r="W816" s="1">
        <f t="shared" si="522"/>
        <v>380.5639887473456</v>
      </c>
      <c r="X816" s="1">
        <v>340.29716962399999</v>
      </c>
      <c r="Y816" s="1">
        <v>292.98681549573212</v>
      </c>
      <c r="Z816" s="1">
        <f t="shared" si="520"/>
        <v>384.82260183968464</v>
      </c>
      <c r="AA816" s="214">
        <v>57.43</v>
      </c>
      <c r="AB816" s="1">
        <f t="shared" ref="AB816:AB879" si="531">AA816*$AB$91</f>
        <v>436.46799999999996</v>
      </c>
      <c r="AC816" s="1">
        <f t="shared" ref="AC816:AC879" si="532">AB834</f>
        <v>449.464</v>
      </c>
      <c r="AD816" s="125">
        <f t="shared" si="523"/>
        <v>414.81208935611039</v>
      </c>
      <c r="AF816" s="326"/>
    </row>
    <row r="817" spans="1:32">
      <c r="A817" s="127" t="s">
        <v>405</v>
      </c>
      <c r="B817" s="127" t="s">
        <v>136</v>
      </c>
      <c r="C817" s="4">
        <v>43637</v>
      </c>
      <c r="D817" s="1">
        <v>331.20030500000001</v>
      </c>
      <c r="E817" s="1">
        <v>395</v>
      </c>
      <c r="F817" s="1">
        <v>404.79</v>
      </c>
      <c r="G817" s="1">
        <v>59.15</v>
      </c>
      <c r="H817" s="110">
        <v>-2.2000000000000002</v>
      </c>
      <c r="I817" s="110">
        <v>-2.2000000000000002</v>
      </c>
      <c r="J817" s="1">
        <f t="shared" si="525"/>
        <v>56.949999999999996</v>
      </c>
      <c r="K817" s="1">
        <f t="shared" si="530"/>
        <v>-2.09</v>
      </c>
      <c r="L817" s="1">
        <f t="shared" si="524"/>
        <v>57.06</v>
      </c>
      <c r="M817" s="1">
        <f t="shared" si="518"/>
        <v>374.90144546649145</v>
      </c>
      <c r="N817" s="37">
        <v>0.83618300000000001</v>
      </c>
      <c r="O817" s="1">
        <f t="shared" si="526"/>
        <v>0.93652496000000007</v>
      </c>
      <c r="P817" s="1">
        <f t="shared" si="527"/>
        <v>1.4083333333333332</v>
      </c>
      <c r="Q817" s="1">
        <f t="shared" si="528"/>
        <v>1.3585714285714285</v>
      </c>
      <c r="R817" s="1">
        <f t="shared" si="521"/>
        <v>1.2002068195476192</v>
      </c>
      <c r="S817" s="1">
        <f t="shared" si="529"/>
        <v>0.42204646857142847</v>
      </c>
      <c r="T817" s="1">
        <f t="shared" si="519"/>
        <v>374.17871222076212</v>
      </c>
      <c r="U817" s="1">
        <v>321.57643700000006</v>
      </c>
      <c r="V817" s="1">
        <v>710.23633099999995</v>
      </c>
      <c r="W817" s="1">
        <f t="shared" si="522"/>
        <v>384.26044078413929</v>
      </c>
      <c r="X817" s="1">
        <v>340.29716962399999</v>
      </c>
      <c r="Y817" s="1">
        <v>292.98681549573212</v>
      </c>
      <c r="Z817" s="1">
        <f t="shared" si="520"/>
        <v>388.63337713534821</v>
      </c>
      <c r="AA817" s="214">
        <v>56.65</v>
      </c>
      <c r="AB817" s="1">
        <f t="shared" si="531"/>
        <v>430.53999999999996</v>
      </c>
      <c r="AC817" s="1">
        <f t="shared" si="532"/>
        <v>448.55200000000002</v>
      </c>
      <c r="AD817" s="125">
        <f t="shared" si="523"/>
        <v>419.08015768725363</v>
      </c>
      <c r="AF817" s="326"/>
    </row>
    <row r="818" spans="1:32">
      <c r="A818" s="127" t="s">
        <v>406</v>
      </c>
      <c r="B818" s="127" t="s">
        <v>136</v>
      </c>
      <c r="C818" s="4">
        <v>43636</v>
      </c>
      <c r="D818" s="1">
        <v>331.20030500000001</v>
      </c>
      <c r="E818" s="1">
        <v>380</v>
      </c>
      <c r="F818" s="1">
        <v>393.79</v>
      </c>
      <c r="G818" s="1">
        <v>56.62</v>
      </c>
      <c r="H818" s="110">
        <v>-2.2000000000000002</v>
      </c>
      <c r="I818" s="110">
        <v>-2.2000000000000002</v>
      </c>
      <c r="J818" s="1">
        <f t="shared" si="525"/>
        <v>54.419999999999995</v>
      </c>
      <c r="K818" s="1">
        <f t="shared" si="530"/>
        <v>-2.09</v>
      </c>
      <c r="L818" s="1">
        <f t="shared" si="524"/>
        <v>54.53</v>
      </c>
      <c r="M818" s="1">
        <f t="shared" si="518"/>
        <v>358.27858081471749</v>
      </c>
      <c r="N818" s="37">
        <v>0.83618300000000001</v>
      </c>
      <c r="O818" s="1">
        <f t="shared" si="526"/>
        <v>0.93652496000000007</v>
      </c>
      <c r="P818" s="1">
        <f t="shared" si="527"/>
        <v>1.348095238095238</v>
      </c>
      <c r="Q818" s="1">
        <f t="shared" si="528"/>
        <v>1.2983333333333333</v>
      </c>
      <c r="R818" s="1">
        <f t="shared" si="521"/>
        <v>1.2002068195476192</v>
      </c>
      <c r="S818" s="1">
        <f t="shared" si="529"/>
        <v>0.36180837333333327</v>
      </c>
      <c r="T818" s="1">
        <f t="shared" si="519"/>
        <v>357.5558475689881</v>
      </c>
      <c r="U818" s="1">
        <v>321.57643700000006</v>
      </c>
      <c r="V818" s="1">
        <v>710.23633099999995</v>
      </c>
      <c r="W818" s="1">
        <f t="shared" si="522"/>
        <v>368.13626207191845</v>
      </c>
      <c r="X818" s="1">
        <v>340.29716962399999</v>
      </c>
      <c r="Y818" s="1">
        <v>292.98681549573212</v>
      </c>
      <c r="Z818" s="1">
        <f t="shared" si="520"/>
        <v>372.01051248357419</v>
      </c>
      <c r="AA818" s="214">
        <v>53.76</v>
      </c>
      <c r="AB818" s="1">
        <f t="shared" si="531"/>
        <v>408.57599999999996</v>
      </c>
      <c r="AC818" s="1">
        <f t="shared" si="532"/>
        <v>445.58800000000002</v>
      </c>
      <c r="AD818" s="125">
        <f t="shared" si="523"/>
        <v>400.4625492772667</v>
      </c>
      <c r="AF818" s="326"/>
    </row>
    <row r="819" spans="1:32">
      <c r="A819" s="127" t="s">
        <v>407</v>
      </c>
      <c r="B819" s="127" t="s">
        <v>136</v>
      </c>
      <c r="C819" s="4">
        <v>43635</v>
      </c>
      <c r="D819" s="1">
        <v>331.20030500000001</v>
      </c>
      <c r="E819" s="1">
        <v>379</v>
      </c>
      <c r="F819" s="1">
        <v>376.29</v>
      </c>
      <c r="G819" s="1">
        <v>54.43</v>
      </c>
      <c r="H819" s="110">
        <v>-2.2000000000000002</v>
      </c>
      <c r="I819" s="110">
        <v>-2.2000000000000002</v>
      </c>
      <c r="J819" s="1">
        <f t="shared" si="525"/>
        <v>52.23</v>
      </c>
      <c r="K819" s="1">
        <f t="shared" si="530"/>
        <v>-2.09</v>
      </c>
      <c r="L819" s="1">
        <f t="shared" si="524"/>
        <v>52.34</v>
      </c>
      <c r="M819" s="1">
        <f t="shared" si="518"/>
        <v>343.88961892247045</v>
      </c>
      <c r="N819" s="37">
        <v>0.83618300000000001</v>
      </c>
      <c r="O819" s="1">
        <f t="shared" si="526"/>
        <v>0.93652496000000007</v>
      </c>
      <c r="P819" s="1">
        <f t="shared" si="527"/>
        <v>1.295952380952381</v>
      </c>
      <c r="Q819" s="1">
        <f t="shared" si="528"/>
        <v>1.2461904761904763</v>
      </c>
      <c r="R819" s="1">
        <f t="shared" si="521"/>
        <v>1.2002068195476192</v>
      </c>
      <c r="S819" s="1">
        <f t="shared" si="529"/>
        <v>0.30966551619047622</v>
      </c>
      <c r="T819" s="1">
        <f t="shared" si="519"/>
        <v>343.16688567674112</v>
      </c>
      <c r="U819" s="1">
        <v>321.57643700000006</v>
      </c>
      <c r="V819" s="1">
        <v>710.23633099999995</v>
      </c>
      <c r="W819" s="1">
        <f t="shared" si="522"/>
        <v>354.1789690364389</v>
      </c>
      <c r="X819" s="1">
        <v>340.29716962399999</v>
      </c>
      <c r="Y819" s="1">
        <v>292.98681549573212</v>
      </c>
      <c r="Z819" s="1">
        <f t="shared" si="520"/>
        <v>357.62155059132721</v>
      </c>
      <c r="AA819" s="214">
        <v>53.9</v>
      </c>
      <c r="AB819" s="1">
        <f t="shared" si="531"/>
        <v>409.64</v>
      </c>
      <c r="AC819" s="1">
        <f t="shared" si="532"/>
        <v>440.11599999999993</v>
      </c>
      <c r="AD819" s="125">
        <f t="shared" si="523"/>
        <v>384.34691195795011</v>
      </c>
      <c r="AF819" s="326"/>
    </row>
    <row r="820" spans="1:32">
      <c r="A820" s="127" t="s">
        <v>408</v>
      </c>
      <c r="B820" s="127" t="s">
        <v>136</v>
      </c>
      <c r="C820" s="4">
        <v>43634</v>
      </c>
      <c r="D820" s="1">
        <v>331.20030500000001</v>
      </c>
      <c r="E820" s="1">
        <v>364</v>
      </c>
      <c r="F820" s="1">
        <v>366.29</v>
      </c>
      <c r="G820" s="1">
        <v>54.24</v>
      </c>
      <c r="H820" s="110">
        <v>-2.2000000000000002</v>
      </c>
      <c r="I820" s="110">
        <v>-2.2000000000000002</v>
      </c>
      <c r="J820" s="1">
        <f t="shared" si="525"/>
        <v>52.04</v>
      </c>
      <c r="K820" s="1">
        <f t="shared" si="530"/>
        <v>-2.09</v>
      </c>
      <c r="L820" s="1">
        <f t="shared" si="524"/>
        <v>52.150000000000006</v>
      </c>
      <c r="M820" s="1">
        <f t="shared" si="518"/>
        <v>342.64126149802894</v>
      </c>
      <c r="N820" s="37">
        <v>0.83618300000000001</v>
      </c>
      <c r="O820" s="1">
        <f t="shared" si="526"/>
        <v>0.93652496000000007</v>
      </c>
      <c r="P820" s="1">
        <f t="shared" si="527"/>
        <v>1.2914285714285714</v>
      </c>
      <c r="Q820" s="1">
        <f t="shared" si="528"/>
        <v>1.2416666666666667</v>
      </c>
      <c r="R820" s="1">
        <f t="shared" si="521"/>
        <v>1.2002068195476192</v>
      </c>
      <c r="S820" s="1">
        <f t="shared" si="529"/>
        <v>0.30514170666666662</v>
      </c>
      <c r="T820" s="1">
        <f t="shared" si="519"/>
        <v>341.91852825229961</v>
      </c>
      <c r="U820" s="1">
        <v>328.56742100000002</v>
      </c>
      <c r="V820" s="1">
        <v>710.23633099999995</v>
      </c>
      <c r="W820" s="1">
        <f t="shared" si="522"/>
        <v>352.96806233473063</v>
      </c>
      <c r="X820" s="1">
        <v>340.29716962399999</v>
      </c>
      <c r="Y820" s="1">
        <v>292.98681549573212</v>
      </c>
      <c r="Z820" s="1">
        <f t="shared" si="520"/>
        <v>356.3731931668857</v>
      </c>
      <c r="AA820" s="214">
        <v>51.93</v>
      </c>
      <c r="AB820" s="1">
        <f t="shared" si="531"/>
        <v>394.66800000000001</v>
      </c>
      <c r="AC820" s="1">
        <f t="shared" si="532"/>
        <v>466.79199999999997</v>
      </c>
      <c r="AD820" s="125">
        <f t="shared" si="523"/>
        <v>382.94875164257559</v>
      </c>
      <c r="AF820" s="326"/>
    </row>
    <row r="821" spans="1:32">
      <c r="A821" s="127" t="s">
        <v>409</v>
      </c>
      <c r="B821" s="127" t="s">
        <v>136</v>
      </c>
      <c r="C821" s="4">
        <v>43633</v>
      </c>
      <c r="D821" s="1">
        <v>331.20030500000001</v>
      </c>
      <c r="E821" s="1">
        <v>371</v>
      </c>
      <c r="F821" s="1">
        <v>374.29</v>
      </c>
      <c r="G821" s="1">
        <v>51.75</v>
      </c>
      <c r="H821" s="110">
        <v>-2.2000000000000002</v>
      </c>
      <c r="I821" s="110">
        <v>-2.2000000000000002</v>
      </c>
      <c r="J821" s="1">
        <f t="shared" si="525"/>
        <v>49.55</v>
      </c>
      <c r="K821" s="1">
        <f t="shared" si="530"/>
        <v>-2.09</v>
      </c>
      <c r="L821" s="1">
        <f t="shared" si="524"/>
        <v>49.66</v>
      </c>
      <c r="M821" s="1">
        <f t="shared" si="518"/>
        <v>326.28120893561101</v>
      </c>
      <c r="N821" s="37">
        <v>0.83618300000000001</v>
      </c>
      <c r="O821" s="1">
        <f t="shared" si="526"/>
        <v>0.93652496000000007</v>
      </c>
      <c r="P821" s="1">
        <f t="shared" si="527"/>
        <v>1.2321428571428572</v>
      </c>
      <c r="Q821" s="1">
        <f t="shared" si="528"/>
        <v>1.1823809523809523</v>
      </c>
      <c r="R821" s="1">
        <f t="shared" si="521"/>
        <v>1.2002068195476192</v>
      </c>
      <c r="S821" s="1">
        <f t="shared" si="529"/>
        <v>0.24585599238095224</v>
      </c>
      <c r="T821" s="1">
        <f t="shared" si="519"/>
        <v>325.55847568988167</v>
      </c>
      <c r="U821" s="1">
        <v>328.56742100000002</v>
      </c>
      <c r="V821" s="1">
        <v>710.23633099999995</v>
      </c>
      <c r="W821" s="1">
        <f t="shared" si="522"/>
        <v>337.09881134918521</v>
      </c>
      <c r="X821" s="1">
        <v>340.29716962399999</v>
      </c>
      <c r="Y821" s="1">
        <v>292.98681549573212</v>
      </c>
      <c r="Z821" s="1">
        <f t="shared" si="520"/>
        <v>340.01314060446776</v>
      </c>
      <c r="AA821" s="214">
        <v>52.51</v>
      </c>
      <c r="AB821" s="1">
        <f t="shared" si="531"/>
        <v>399.07599999999996</v>
      </c>
      <c r="AC821" s="1">
        <f t="shared" si="532"/>
        <v>478.72399999999999</v>
      </c>
      <c r="AD821" s="125">
        <f t="shared" si="523"/>
        <v>364.62549277266749</v>
      </c>
      <c r="AF821" s="326"/>
    </row>
    <row r="822" spans="1:32">
      <c r="A822" s="127" t="s">
        <v>410</v>
      </c>
      <c r="B822" s="127" t="s">
        <v>136</v>
      </c>
      <c r="C822" s="4">
        <v>43630</v>
      </c>
      <c r="D822" s="1">
        <v>331.20030500000001</v>
      </c>
      <c r="E822" s="1">
        <v>370</v>
      </c>
      <c r="F822" s="1">
        <v>379.29</v>
      </c>
      <c r="G822" s="1">
        <v>53.08</v>
      </c>
      <c r="H822" s="110">
        <v>-2.2000000000000002</v>
      </c>
      <c r="I822" s="110">
        <v>-2.2000000000000002</v>
      </c>
      <c r="J822" s="1">
        <f t="shared" si="525"/>
        <v>50.879999999999995</v>
      </c>
      <c r="K822" s="1">
        <f t="shared" si="530"/>
        <v>-2.09</v>
      </c>
      <c r="L822" s="1">
        <f t="shared" si="524"/>
        <v>50.989999999999995</v>
      </c>
      <c r="M822" s="1">
        <f t="shared" si="518"/>
        <v>335.01971090670168</v>
      </c>
      <c r="N822" s="37">
        <v>0.83618300000000001</v>
      </c>
      <c r="O822" s="1">
        <f t="shared" si="526"/>
        <v>0.93652496000000007</v>
      </c>
      <c r="P822" s="1">
        <f t="shared" si="527"/>
        <v>1.2638095238095237</v>
      </c>
      <c r="Q822" s="1">
        <f t="shared" si="528"/>
        <v>1.2140476190476188</v>
      </c>
      <c r="R822" s="1">
        <f t="shared" si="521"/>
        <v>1.2002068195476192</v>
      </c>
      <c r="S822" s="1">
        <f t="shared" si="529"/>
        <v>0.27752265904761875</v>
      </c>
      <c r="T822" s="1">
        <f t="shared" si="519"/>
        <v>334.29697766097235</v>
      </c>
      <c r="U822" s="1">
        <v>328.56742100000002</v>
      </c>
      <c r="V822" s="1">
        <v>710.23633099999995</v>
      </c>
      <c r="W822" s="1">
        <f t="shared" si="522"/>
        <v>345.5751582611432</v>
      </c>
      <c r="X822" s="1">
        <v>340.29716962399999</v>
      </c>
      <c r="Y822" s="1">
        <v>292.98681549573212</v>
      </c>
      <c r="Z822" s="1">
        <f t="shared" si="520"/>
        <v>348.75164257555844</v>
      </c>
      <c r="AA822" s="214">
        <v>52.28</v>
      </c>
      <c r="AB822" s="1">
        <f t="shared" si="531"/>
        <v>397.32799999999997</v>
      </c>
      <c r="AC822" s="1">
        <f t="shared" si="532"/>
        <v>479.56</v>
      </c>
      <c r="AD822" s="125">
        <f t="shared" si="523"/>
        <v>374.41261498028905</v>
      </c>
      <c r="AF822" s="326"/>
    </row>
    <row r="823" spans="1:32">
      <c r="A823" s="127" t="s">
        <v>411</v>
      </c>
      <c r="B823" s="127" t="s">
        <v>136</v>
      </c>
      <c r="C823" s="4">
        <v>43629</v>
      </c>
      <c r="D823" s="1">
        <v>331.20030500000001</v>
      </c>
      <c r="E823" s="1">
        <v>359.5</v>
      </c>
      <c r="F823" s="1">
        <v>374.29</v>
      </c>
      <c r="G823" s="1">
        <v>52.2</v>
      </c>
      <c r="H823" s="110">
        <v>-2.2000000000000002</v>
      </c>
      <c r="I823" s="110">
        <v>-2.2000000000000002</v>
      </c>
      <c r="J823" s="1">
        <f t="shared" si="525"/>
        <v>50</v>
      </c>
      <c r="K823" s="1">
        <f t="shared" si="530"/>
        <v>-2.09</v>
      </c>
      <c r="L823" s="1">
        <f t="shared" si="524"/>
        <v>50.11</v>
      </c>
      <c r="M823" s="1">
        <f t="shared" si="518"/>
        <v>329.23784494086726</v>
      </c>
      <c r="N823" s="37">
        <v>0.83618300000000001</v>
      </c>
      <c r="O823" s="1">
        <f t="shared" si="526"/>
        <v>0.93652496000000007</v>
      </c>
      <c r="P823" s="1">
        <f t="shared" si="527"/>
        <v>1.2428571428571429</v>
      </c>
      <c r="Q823" s="1">
        <f t="shared" si="528"/>
        <v>1.193095238095238</v>
      </c>
      <c r="R823" s="1">
        <f t="shared" si="521"/>
        <v>1.2002068195476192</v>
      </c>
      <c r="S823" s="1">
        <f t="shared" si="529"/>
        <v>0.25657027809523791</v>
      </c>
      <c r="T823" s="1">
        <f t="shared" si="519"/>
        <v>328.51511169513799</v>
      </c>
      <c r="U823" s="1">
        <v>328.56742100000002</v>
      </c>
      <c r="V823" s="1">
        <v>710.23633099999995</v>
      </c>
      <c r="W823" s="1">
        <f t="shared" si="522"/>
        <v>339.96674827428387</v>
      </c>
      <c r="X823" s="1">
        <v>340.29716962399999</v>
      </c>
      <c r="Y823" s="1">
        <v>292.98681549573212</v>
      </c>
      <c r="Z823" s="1">
        <f t="shared" si="520"/>
        <v>342.96977660972408</v>
      </c>
      <c r="AA823" s="214">
        <v>51.14</v>
      </c>
      <c r="AB823" s="1">
        <f t="shared" si="531"/>
        <v>388.66399999999999</v>
      </c>
      <c r="AC823" s="1">
        <f t="shared" si="532"/>
        <v>476.97599999999994</v>
      </c>
      <c r="AD823" s="125">
        <f t="shared" si="523"/>
        <v>367.93692509855458</v>
      </c>
      <c r="AF823" s="326"/>
    </row>
    <row r="824" spans="1:32">
      <c r="A824" s="127" t="s">
        <v>412</v>
      </c>
      <c r="B824" s="127" t="s">
        <v>136</v>
      </c>
      <c r="C824" s="4">
        <v>43628</v>
      </c>
      <c r="D824" s="1">
        <v>331.20030500000001</v>
      </c>
      <c r="E824" s="1">
        <v>379</v>
      </c>
      <c r="F824" s="1">
        <v>392.79</v>
      </c>
      <c r="G824" s="1">
        <v>51.7</v>
      </c>
      <c r="H824" s="110">
        <v>-2.2000000000000002</v>
      </c>
      <c r="I824" s="110">
        <v>-2.2000000000000002</v>
      </c>
      <c r="J824" s="1">
        <f t="shared" si="525"/>
        <v>49.5</v>
      </c>
      <c r="K824" s="1">
        <f t="shared" si="530"/>
        <v>-2.09</v>
      </c>
      <c r="L824" s="1">
        <f t="shared" si="524"/>
        <v>49.61</v>
      </c>
      <c r="M824" s="1">
        <f t="shared" si="518"/>
        <v>325.95269382391587</v>
      </c>
      <c r="N824" s="37">
        <v>0.83618300000000001</v>
      </c>
      <c r="O824" s="1">
        <f t="shared" si="526"/>
        <v>0.93652496000000007</v>
      </c>
      <c r="P824" s="1">
        <f t="shared" si="527"/>
        <v>1.230952380952381</v>
      </c>
      <c r="Q824" s="1">
        <f t="shared" si="528"/>
        <v>1.1811904761904761</v>
      </c>
      <c r="R824" s="1">
        <f t="shared" si="521"/>
        <v>1.2002068195476192</v>
      </c>
      <c r="S824" s="1">
        <f t="shared" si="529"/>
        <v>0.24466551619047605</v>
      </c>
      <c r="T824" s="1">
        <f t="shared" si="519"/>
        <v>325.22996057818659</v>
      </c>
      <c r="U824" s="1">
        <v>328.56742100000002</v>
      </c>
      <c r="V824" s="1">
        <v>710.23633099999995</v>
      </c>
      <c r="W824" s="1">
        <f t="shared" si="522"/>
        <v>336.78015169084102</v>
      </c>
      <c r="X824" s="1">
        <v>340.29716962399999</v>
      </c>
      <c r="Y824" s="1">
        <v>292.98681549573212</v>
      </c>
      <c r="Z824" s="1">
        <f t="shared" si="520"/>
        <v>339.68462549277268</v>
      </c>
      <c r="AA824" s="214">
        <v>53.27</v>
      </c>
      <c r="AB824" s="1">
        <f t="shared" si="531"/>
        <v>404.85200000000003</v>
      </c>
      <c r="AC824" s="1">
        <f t="shared" si="532"/>
        <v>477.81199999999995</v>
      </c>
      <c r="AD824" s="125">
        <f t="shared" si="523"/>
        <v>364.25755584756899</v>
      </c>
      <c r="AF824" s="326"/>
    </row>
    <row r="825" spans="1:32">
      <c r="A825" s="127" t="s">
        <v>413</v>
      </c>
      <c r="B825" s="127" t="s">
        <v>136</v>
      </c>
      <c r="C825" s="4">
        <v>43627</v>
      </c>
      <c r="D825" s="1">
        <v>331.20030500000001</v>
      </c>
      <c r="E825" s="1">
        <v>380</v>
      </c>
      <c r="F825" s="1">
        <v>386.79</v>
      </c>
      <c r="G825" s="1">
        <v>54.59</v>
      </c>
      <c r="H825" s="110">
        <v>-2.2000000000000002</v>
      </c>
      <c r="I825" s="110">
        <v>-2.2000000000000002</v>
      </c>
      <c r="J825" s="1">
        <f t="shared" si="525"/>
        <v>52.39</v>
      </c>
      <c r="K825" s="1">
        <f t="shared" si="530"/>
        <v>-2.09</v>
      </c>
      <c r="L825" s="1">
        <f t="shared" si="524"/>
        <v>52.5</v>
      </c>
      <c r="M825" s="1">
        <f t="shared" si="518"/>
        <v>344.94086727989486</v>
      </c>
      <c r="N825" s="37">
        <v>0.83618300000000001</v>
      </c>
      <c r="O825" s="1">
        <f t="shared" si="526"/>
        <v>0.93652496000000007</v>
      </c>
      <c r="P825" s="1">
        <f t="shared" si="527"/>
        <v>1.2997619047619049</v>
      </c>
      <c r="Q825" s="1">
        <f t="shared" si="528"/>
        <v>1.25</v>
      </c>
      <c r="R825" s="1">
        <f t="shared" si="521"/>
        <v>1.2002068195476192</v>
      </c>
      <c r="S825" s="1">
        <f t="shared" si="529"/>
        <v>0.31347503999999993</v>
      </c>
      <c r="T825" s="1">
        <f t="shared" si="519"/>
        <v>344.21813403416559</v>
      </c>
      <c r="U825" s="1">
        <v>326.23267950000002</v>
      </c>
      <c r="V825" s="1">
        <v>710.23633099999995</v>
      </c>
      <c r="W825" s="1">
        <f t="shared" si="522"/>
        <v>355.19867994314063</v>
      </c>
      <c r="X825" s="1">
        <v>340.29716962399999</v>
      </c>
      <c r="Y825" s="1">
        <v>292.98681549573212</v>
      </c>
      <c r="Z825" s="1">
        <f t="shared" si="520"/>
        <v>358.67279894875168</v>
      </c>
      <c r="AA825" s="214">
        <v>53.26</v>
      </c>
      <c r="AB825" s="1">
        <f t="shared" si="531"/>
        <v>404.77599999999995</v>
      </c>
      <c r="AC825" s="1">
        <f t="shared" si="532"/>
        <v>471.35199999999998</v>
      </c>
      <c r="AD825" s="125">
        <f t="shared" si="523"/>
        <v>385.52431011826548</v>
      </c>
      <c r="AF825" s="326"/>
    </row>
    <row r="826" spans="1:32">
      <c r="A826" s="127" t="s">
        <v>414</v>
      </c>
      <c r="B826" s="127" t="s">
        <v>136</v>
      </c>
      <c r="C826" s="4">
        <v>43626</v>
      </c>
      <c r="D826" s="1">
        <v>331.20030500000001</v>
      </c>
      <c r="E826" s="1">
        <v>383</v>
      </c>
      <c r="F826" s="1">
        <v>384.29</v>
      </c>
      <c r="G826" s="1">
        <v>54.79</v>
      </c>
      <c r="H826" s="110">
        <v>-2.2000000000000002</v>
      </c>
      <c r="I826" s="110">
        <v>-2.2000000000000002</v>
      </c>
      <c r="J826" s="1">
        <f t="shared" si="525"/>
        <v>52.589999999999996</v>
      </c>
      <c r="K826" s="1">
        <f t="shared" si="530"/>
        <v>-2.09</v>
      </c>
      <c r="L826" s="1">
        <f t="shared" si="524"/>
        <v>52.7</v>
      </c>
      <c r="M826" s="1">
        <f t="shared" si="518"/>
        <v>346.25492772667542</v>
      </c>
      <c r="N826" s="37">
        <v>0.83618300000000001</v>
      </c>
      <c r="O826" s="1">
        <f t="shared" si="526"/>
        <v>0.93652496000000007</v>
      </c>
      <c r="P826" s="1">
        <f t="shared" si="527"/>
        <v>1.3045238095238094</v>
      </c>
      <c r="Q826" s="1">
        <f t="shared" si="528"/>
        <v>1.2547619047619047</v>
      </c>
      <c r="R826" s="1">
        <f t="shared" si="521"/>
        <v>1.2002068195476192</v>
      </c>
      <c r="S826" s="1">
        <f t="shared" si="529"/>
        <v>0.31823694476190467</v>
      </c>
      <c r="T826" s="1">
        <f t="shared" si="519"/>
        <v>345.53219448094609</v>
      </c>
      <c r="U826" s="1">
        <v>326.23267950000002</v>
      </c>
      <c r="V826" s="1">
        <v>710.23633099999995</v>
      </c>
      <c r="W826" s="1">
        <f t="shared" si="522"/>
        <v>356.47331857651773</v>
      </c>
      <c r="X826" s="1">
        <v>340.29716962399999</v>
      </c>
      <c r="Y826" s="1">
        <v>292.98681549573212</v>
      </c>
      <c r="Z826" s="1">
        <f t="shared" si="520"/>
        <v>359.98685939553218</v>
      </c>
      <c r="AA826" s="214">
        <v>53.99</v>
      </c>
      <c r="AB826" s="1">
        <f t="shared" si="531"/>
        <v>410.32400000000001</v>
      </c>
      <c r="AC826" s="1">
        <f t="shared" si="532"/>
        <v>469.52799999999996</v>
      </c>
      <c r="AD826" s="125">
        <f t="shared" si="523"/>
        <v>386.99605781865966</v>
      </c>
      <c r="AF826" s="326"/>
    </row>
    <row r="827" spans="1:32">
      <c r="A827" s="127" t="s">
        <v>415</v>
      </c>
      <c r="B827" s="127" t="s">
        <v>136</v>
      </c>
      <c r="C827" s="4">
        <v>43623</v>
      </c>
      <c r="D827" s="1">
        <v>331.20030500000001</v>
      </c>
      <c r="E827" s="1">
        <v>371</v>
      </c>
      <c r="F827" s="1">
        <v>392.79</v>
      </c>
      <c r="G827" s="1">
        <v>56.13</v>
      </c>
      <c r="H827" s="110">
        <v>-2.2000000000000002</v>
      </c>
      <c r="I827" s="110">
        <v>-2.2000000000000002</v>
      </c>
      <c r="J827" s="1">
        <f t="shared" si="525"/>
        <v>53.93</v>
      </c>
      <c r="K827" s="1">
        <f t="shared" si="530"/>
        <v>-2.09</v>
      </c>
      <c r="L827" s="1">
        <f t="shared" si="524"/>
        <v>54.040000000000006</v>
      </c>
      <c r="M827" s="1">
        <f t="shared" si="518"/>
        <v>355.05913272010514</v>
      </c>
      <c r="N827" s="37">
        <v>0.83618300000000001</v>
      </c>
      <c r="O827" s="1">
        <f t="shared" si="526"/>
        <v>0.93652496000000007</v>
      </c>
      <c r="P827" s="1">
        <f t="shared" si="527"/>
        <v>1.3364285714285715</v>
      </c>
      <c r="Q827" s="1">
        <f t="shared" si="528"/>
        <v>1.2866666666666668</v>
      </c>
      <c r="R827" s="1">
        <f t="shared" si="521"/>
        <v>1.2002068195476192</v>
      </c>
      <c r="S827" s="1">
        <f t="shared" si="529"/>
        <v>0.35014170666666677</v>
      </c>
      <c r="T827" s="1">
        <f t="shared" si="519"/>
        <v>354.33639947437581</v>
      </c>
      <c r="U827" s="1">
        <v>326.23267950000002</v>
      </c>
      <c r="V827" s="1">
        <v>710.23633099999995</v>
      </c>
      <c r="W827" s="1">
        <f t="shared" si="522"/>
        <v>365.01339742014454</v>
      </c>
      <c r="X827" s="1">
        <v>340.29716962399999</v>
      </c>
      <c r="Y827" s="1">
        <v>292.98681549573212</v>
      </c>
      <c r="Z827" s="1">
        <f t="shared" si="520"/>
        <v>368.7910643889619</v>
      </c>
      <c r="AA827" s="214">
        <v>52.59</v>
      </c>
      <c r="AB827" s="1">
        <f t="shared" si="531"/>
        <v>399.68400000000003</v>
      </c>
      <c r="AC827" s="1">
        <f t="shared" si="532"/>
        <v>463.904</v>
      </c>
      <c r="AD827" s="125">
        <f t="shared" si="523"/>
        <v>396.85676741130095</v>
      </c>
      <c r="AF827" s="326"/>
    </row>
    <row r="828" spans="1:32">
      <c r="A828" s="127" t="s">
        <v>416</v>
      </c>
      <c r="B828" s="127" t="s">
        <v>136</v>
      </c>
      <c r="C828" s="4">
        <v>43622</v>
      </c>
      <c r="D828" s="1">
        <v>331.20030500000001</v>
      </c>
      <c r="E828" s="1">
        <v>370</v>
      </c>
      <c r="F828" s="1">
        <v>379.29</v>
      </c>
      <c r="G828" s="1">
        <v>54.73</v>
      </c>
      <c r="H828" s="110">
        <v>-2.2000000000000002</v>
      </c>
      <c r="I828" s="110">
        <v>-2.2000000000000002</v>
      </c>
      <c r="J828" s="1">
        <f t="shared" si="525"/>
        <v>52.529999999999994</v>
      </c>
      <c r="K828" s="1">
        <f t="shared" si="530"/>
        <v>-2.09</v>
      </c>
      <c r="L828" s="1">
        <f t="shared" si="524"/>
        <v>52.64</v>
      </c>
      <c r="M828" s="1">
        <f t="shared" si="518"/>
        <v>345.86070959264123</v>
      </c>
      <c r="N828" s="37">
        <v>0.83618300000000001</v>
      </c>
      <c r="O828" s="1">
        <f t="shared" si="526"/>
        <v>0.93652496000000007</v>
      </c>
      <c r="P828" s="1">
        <f t="shared" si="527"/>
        <v>1.3030952380952381</v>
      </c>
      <c r="Q828" s="1">
        <f t="shared" si="528"/>
        <v>1.2533333333333334</v>
      </c>
      <c r="R828" s="1">
        <f t="shared" si="521"/>
        <v>1.2002068195476192</v>
      </c>
      <c r="S828" s="1">
        <f t="shared" si="529"/>
        <v>0.31680837333333334</v>
      </c>
      <c r="T828" s="1">
        <f t="shared" si="519"/>
        <v>345.1379763469119</v>
      </c>
      <c r="U828" s="1">
        <v>326.23267950000002</v>
      </c>
      <c r="V828" s="1">
        <v>710.23633099999995</v>
      </c>
      <c r="W828" s="1">
        <f t="shared" si="522"/>
        <v>356.09092698650454</v>
      </c>
      <c r="X828" s="1">
        <v>340.29716962399999</v>
      </c>
      <c r="Y828" s="1">
        <v>292.98681549573212</v>
      </c>
      <c r="Z828" s="1">
        <f t="shared" si="520"/>
        <v>359.59264126149799</v>
      </c>
      <c r="AA828" s="214">
        <v>51.68</v>
      </c>
      <c r="AB828" s="1">
        <f t="shared" si="531"/>
        <v>392.76799999999997</v>
      </c>
      <c r="AC828" s="1">
        <f t="shared" si="532"/>
        <v>468.61599999999993</v>
      </c>
      <c r="AD828" s="125">
        <f t="shared" si="523"/>
        <v>386.55453350854134</v>
      </c>
      <c r="AF828" s="326"/>
    </row>
    <row r="829" spans="1:32">
      <c r="A829" s="127" t="s">
        <v>417</v>
      </c>
      <c r="B829" s="127" t="s">
        <v>136</v>
      </c>
      <c r="C829" s="4">
        <v>43621</v>
      </c>
      <c r="D829" s="1">
        <v>382.88939099999999</v>
      </c>
      <c r="E829" s="1">
        <v>376.5</v>
      </c>
      <c r="F829" s="1">
        <v>392.29</v>
      </c>
      <c r="G829" s="1">
        <v>53.28</v>
      </c>
      <c r="H829" s="110">
        <v>-2.2000000000000002</v>
      </c>
      <c r="I829" s="110">
        <v>-2.2000000000000002</v>
      </c>
      <c r="J829" s="1">
        <f t="shared" si="525"/>
        <v>51.08</v>
      </c>
      <c r="K829" s="1">
        <f t="shared" si="530"/>
        <v>-2.09</v>
      </c>
      <c r="L829" s="1">
        <f t="shared" si="524"/>
        <v>51.19</v>
      </c>
      <c r="M829" s="1">
        <f t="shared" ref="M829:M892" si="533">+L829*$F$2</f>
        <v>336.33377135348223</v>
      </c>
      <c r="N829" s="37">
        <v>0.83618300000000001</v>
      </c>
      <c r="O829" s="1">
        <f t="shared" si="526"/>
        <v>0.93652496000000007</v>
      </c>
      <c r="P829" s="1">
        <f t="shared" si="527"/>
        <v>1.2685714285714287</v>
      </c>
      <c r="Q829" s="1">
        <f t="shared" si="528"/>
        <v>1.2188095238095238</v>
      </c>
      <c r="R829" s="1">
        <f t="shared" si="521"/>
        <v>1.3875182216714288</v>
      </c>
      <c r="S829" s="1">
        <f t="shared" si="529"/>
        <v>0.28228456380952371</v>
      </c>
      <c r="T829" s="1">
        <f t="shared" ref="T829:T892" si="534">+J829*$F$2</f>
        <v>335.6110381077529</v>
      </c>
      <c r="U829" s="1">
        <v>326.23267950000002</v>
      </c>
      <c r="V829" s="1">
        <v>710.23633099999995</v>
      </c>
      <c r="W829" s="1">
        <f t="shared" si="522"/>
        <v>346.84979689452035</v>
      </c>
      <c r="X829" s="1">
        <v>390.74571755999995</v>
      </c>
      <c r="Y829" s="1">
        <v>292.98681549573212</v>
      </c>
      <c r="Z829" s="1">
        <f t="shared" ref="Z829:Z892" si="535">+G829*$F$2</f>
        <v>350.06570302233899</v>
      </c>
      <c r="AA829" s="214">
        <v>53.48</v>
      </c>
      <c r="AB829" s="1">
        <f t="shared" si="531"/>
        <v>406.44799999999998</v>
      </c>
      <c r="AC829" s="1">
        <f t="shared" si="532"/>
        <v>468.92</v>
      </c>
      <c r="AD829" s="125">
        <f t="shared" si="523"/>
        <v>375.8843626806833</v>
      </c>
      <c r="AF829" s="326"/>
    </row>
    <row r="830" spans="1:32">
      <c r="A830" s="127" t="s">
        <v>418</v>
      </c>
      <c r="B830" s="127" t="s">
        <v>136</v>
      </c>
      <c r="C830" s="4">
        <v>43620</v>
      </c>
      <c r="D830" s="1">
        <v>382.88939099999999</v>
      </c>
      <c r="E830" s="1">
        <v>390</v>
      </c>
      <c r="F830" s="1">
        <v>391.29</v>
      </c>
      <c r="G830" s="1">
        <v>55.25</v>
      </c>
      <c r="H830" s="110">
        <v>-2.2000000000000002</v>
      </c>
      <c r="I830" s="110">
        <v>-2.2000000000000002</v>
      </c>
      <c r="J830" s="1">
        <f t="shared" si="525"/>
        <v>53.05</v>
      </c>
      <c r="K830" s="1">
        <f t="shared" si="530"/>
        <v>-2.09</v>
      </c>
      <c r="L830" s="1">
        <f t="shared" si="524"/>
        <v>53.16</v>
      </c>
      <c r="M830" s="1">
        <f t="shared" si="533"/>
        <v>349.27726675427067</v>
      </c>
      <c r="N830" s="37">
        <v>0.83618300000000001</v>
      </c>
      <c r="O830" s="1">
        <f t="shared" si="526"/>
        <v>0.93652496000000007</v>
      </c>
      <c r="P830" s="1">
        <f t="shared" si="527"/>
        <v>1.3154761904761905</v>
      </c>
      <c r="Q830" s="1">
        <f t="shared" si="528"/>
        <v>1.2657142857142856</v>
      </c>
      <c r="R830" s="1">
        <f t="shared" si="521"/>
        <v>1.3875182216714288</v>
      </c>
      <c r="S830" s="1">
        <f t="shared" si="529"/>
        <v>0.3291893257142855</v>
      </c>
      <c r="T830" s="1">
        <f t="shared" si="534"/>
        <v>348.55453350854134</v>
      </c>
      <c r="U830" s="1">
        <v>363.06333699999999</v>
      </c>
      <c r="V830" s="1">
        <v>710.23633099999995</v>
      </c>
      <c r="W830" s="1">
        <f t="shared" si="522"/>
        <v>359.4049874332851</v>
      </c>
      <c r="X830" s="1">
        <v>390.74571755999995</v>
      </c>
      <c r="Y830" s="1">
        <v>292.98681549573212</v>
      </c>
      <c r="Z830" s="1">
        <f t="shared" si="535"/>
        <v>363.00919842312743</v>
      </c>
      <c r="AA830" s="214">
        <v>53.25</v>
      </c>
      <c r="AB830" s="1">
        <f t="shared" si="531"/>
        <v>404.7</v>
      </c>
      <c r="AC830" s="1">
        <f t="shared" si="532"/>
        <v>472.11199999999997</v>
      </c>
      <c r="AD830" s="125">
        <f t="shared" si="523"/>
        <v>390.38107752956631</v>
      </c>
      <c r="AF830" s="326"/>
    </row>
    <row r="831" spans="1:32">
      <c r="A831" s="128" t="s">
        <v>419</v>
      </c>
      <c r="B831" s="128" t="s">
        <v>136</v>
      </c>
      <c r="C831" s="26">
        <v>43619</v>
      </c>
      <c r="D831" s="27">
        <v>382.88939099999999</v>
      </c>
      <c r="E831" s="27">
        <v>397</v>
      </c>
      <c r="F831" s="27">
        <v>394.29</v>
      </c>
      <c r="G831" s="27">
        <v>53.85</v>
      </c>
      <c r="H831" s="110">
        <v>-2.2000000000000002</v>
      </c>
      <c r="I831" s="110">
        <v>-2.2000000000000002</v>
      </c>
      <c r="J831" s="27">
        <f t="shared" si="525"/>
        <v>51.65</v>
      </c>
      <c r="K831" s="27">
        <f t="shared" si="530"/>
        <v>-2.09</v>
      </c>
      <c r="L831" s="27">
        <f t="shared" si="524"/>
        <v>51.760000000000005</v>
      </c>
      <c r="M831" s="27">
        <f t="shared" si="533"/>
        <v>340.07884362680687</v>
      </c>
      <c r="N831" s="76">
        <v>0.83618300000000001</v>
      </c>
      <c r="O831" s="27">
        <f t="shared" si="526"/>
        <v>0.93652496000000007</v>
      </c>
      <c r="P831" s="27">
        <f t="shared" si="527"/>
        <v>1.2821428571428573</v>
      </c>
      <c r="Q831" s="27">
        <f t="shared" si="528"/>
        <v>1.2323809523809526</v>
      </c>
      <c r="R831" s="27">
        <f t="shared" si="521"/>
        <v>1.3875182216714288</v>
      </c>
      <c r="S831" s="27">
        <f t="shared" si="529"/>
        <v>0.2958559923809525</v>
      </c>
      <c r="T831" s="1">
        <f t="shared" si="534"/>
        <v>339.35611038107749</v>
      </c>
      <c r="U831" s="27">
        <v>363.06333699999999</v>
      </c>
      <c r="V831" s="1">
        <v>710.23633099999995</v>
      </c>
      <c r="W831" s="1">
        <f t="shared" si="522"/>
        <v>350.48251699964516</v>
      </c>
      <c r="X831" s="1">
        <v>390.74571755999995</v>
      </c>
      <c r="Y831" s="1">
        <v>292.98681549573212</v>
      </c>
      <c r="Z831" s="1">
        <f t="shared" si="535"/>
        <v>353.81077529566357</v>
      </c>
      <c r="AA831" s="214">
        <v>53.5</v>
      </c>
      <c r="AB831" s="1">
        <f t="shared" si="531"/>
        <v>406.59999999999997</v>
      </c>
      <c r="AC831" s="1">
        <f t="shared" si="532"/>
        <v>466.64</v>
      </c>
      <c r="AD831" s="125">
        <f t="shared" si="523"/>
        <v>380.07884362680682</v>
      </c>
      <c r="AF831" s="326"/>
    </row>
    <row r="832" spans="1:32">
      <c r="A832" s="127" t="s">
        <v>420</v>
      </c>
      <c r="B832" s="127" t="s">
        <v>137</v>
      </c>
      <c r="C832" s="4">
        <v>43616</v>
      </c>
      <c r="D832" s="1">
        <v>382.88939099999999</v>
      </c>
      <c r="E832" s="1">
        <v>405</v>
      </c>
      <c r="F832" s="1">
        <v>409.29</v>
      </c>
      <c r="G832" s="1">
        <v>55.47</v>
      </c>
      <c r="H832" s="110">
        <v>-2.2000000000000002</v>
      </c>
      <c r="I832" s="110">
        <v>-2.2000000000000002</v>
      </c>
      <c r="J832" s="1">
        <f t="shared" si="525"/>
        <v>53.269999999999996</v>
      </c>
      <c r="K832" s="1">
        <f t="shared" si="530"/>
        <v>-2.09</v>
      </c>
      <c r="L832" s="1">
        <f t="shared" si="524"/>
        <v>53.379999999999995</v>
      </c>
      <c r="M832" s="1">
        <f t="shared" si="533"/>
        <v>350.72273324572927</v>
      </c>
      <c r="N832" s="1"/>
      <c r="O832" s="1"/>
      <c r="P832" s="1">
        <f t="shared" ref="P832:P895" si="536">+G832/42</f>
        <v>1.3207142857142857</v>
      </c>
      <c r="Q832" s="1">
        <f t="shared" ref="Q832:Q895" si="537">+L832/42</f>
        <v>1.2709523809523808</v>
      </c>
      <c r="R832" s="1">
        <f t="shared" si="521"/>
        <v>1.3875182216714288</v>
      </c>
      <c r="S832" s="1">
        <f t="shared" si="529"/>
        <v>1.2709523809523808</v>
      </c>
      <c r="T832" s="1">
        <f t="shared" si="534"/>
        <v>349.99999999999994</v>
      </c>
      <c r="U832" s="1">
        <v>363.06333699999999</v>
      </c>
      <c r="V832" s="1">
        <v>710.23633099999995</v>
      </c>
      <c r="W832" s="1">
        <f t="shared" si="522"/>
        <v>360.80708992999996</v>
      </c>
      <c r="X832" s="1">
        <v>390.74571755999995</v>
      </c>
      <c r="Y832" s="1">
        <v>270.21636244254756</v>
      </c>
      <c r="Z832" s="1">
        <f t="shared" si="535"/>
        <v>364.45466491458603</v>
      </c>
      <c r="AA832" s="214">
        <f>53.5+3.09</f>
        <v>56.59</v>
      </c>
      <c r="AB832" s="1">
        <f t="shared" si="531"/>
        <v>430.084</v>
      </c>
      <c r="AC832" s="1">
        <f t="shared" si="532"/>
        <v>473.09999999999997</v>
      </c>
      <c r="AD832" s="125">
        <f t="shared" si="523"/>
        <v>392</v>
      </c>
      <c r="AF832" s="326"/>
    </row>
    <row r="833" spans="1:32">
      <c r="A833" s="127" t="s">
        <v>421</v>
      </c>
      <c r="B833" s="127" t="s">
        <v>137</v>
      </c>
      <c r="C833" s="4">
        <v>43615</v>
      </c>
      <c r="D833" s="1">
        <v>382.88939099999999</v>
      </c>
      <c r="E833" s="1">
        <v>415</v>
      </c>
      <c r="F833" s="1">
        <v>419.29</v>
      </c>
      <c r="G833" s="1">
        <v>57.89</v>
      </c>
      <c r="H833" s="110">
        <v>-2.2000000000000002</v>
      </c>
      <c r="I833" s="110">
        <v>-2.2000000000000002</v>
      </c>
      <c r="J833" s="1">
        <f t="shared" si="525"/>
        <v>55.69</v>
      </c>
      <c r="K833" s="1">
        <f t="shared" si="530"/>
        <v>-2.09</v>
      </c>
      <c r="L833" s="1">
        <f t="shared" si="524"/>
        <v>55.8</v>
      </c>
      <c r="M833" s="1">
        <f t="shared" si="533"/>
        <v>366.62286465177397</v>
      </c>
      <c r="N833" s="1"/>
      <c r="O833" s="1"/>
      <c r="P833" s="1">
        <f t="shared" si="536"/>
        <v>1.3783333333333334</v>
      </c>
      <c r="Q833" s="1">
        <f t="shared" si="537"/>
        <v>1.3285714285714285</v>
      </c>
      <c r="R833" s="1">
        <f t="shared" si="521"/>
        <v>1.3875182216714288</v>
      </c>
      <c r="S833" s="1">
        <f t="shared" si="529"/>
        <v>1.3285714285714285</v>
      </c>
      <c r="T833" s="1">
        <f t="shared" si="534"/>
        <v>365.90013140604464</v>
      </c>
      <c r="U833" s="1">
        <v>363.06333699999999</v>
      </c>
      <c r="V833" s="1">
        <v>668.80985899999996</v>
      </c>
      <c r="W833" s="1">
        <f t="shared" si="522"/>
        <v>374.9874232338633</v>
      </c>
      <c r="X833" s="1">
        <v>389.75148223199994</v>
      </c>
      <c r="Y833" s="1">
        <v>270.21636244254756</v>
      </c>
      <c r="Z833" s="1">
        <f t="shared" si="535"/>
        <v>380.35479632063073</v>
      </c>
      <c r="AA833" s="214">
        <v>58.81</v>
      </c>
      <c r="AB833" s="1">
        <f t="shared" si="531"/>
        <v>446.95600000000002</v>
      </c>
      <c r="AC833" s="1">
        <f t="shared" si="532"/>
        <v>470.74399999999997</v>
      </c>
      <c r="AD833" s="125">
        <f t="shared" si="523"/>
        <v>409.80814717477006</v>
      </c>
      <c r="AF833" s="326"/>
    </row>
    <row r="834" spans="1:32">
      <c r="A834" s="127" t="s">
        <v>422</v>
      </c>
      <c r="B834" s="127" t="s">
        <v>137</v>
      </c>
      <c r="C834" s="4">
        <v>43614</v>
      </c>
      <c r="D834" s="1">
        <v>391.767313</v>
      </c>
      <c r="E834" s="1">
        <v>422</v>
      </c>
      <c r="F834" s="1">
        <v>439.79</v>
      </c>
      <c r="G834" s="1">
        <v>59.7</v>
      </c>
      <c r="H834" s="110">
        <v>-2.2000000000000002</v>
      </c>
      <c r="I834" s="110">
        <v>-2.2000000000000002</v>
      </c>
      <c r="J834" s="1">
        <f t="shared" si="525"/>
        <v>57.5</v>
      </c>
      <c r="K834" s="1">
        <f t="shared" si="530"/>
        <v>-2.09</v>
      </c>
      <c r="L834" s="1">
        <f t="shared" si="524"/>
        <v>57.61</v>
      </c>
      <c r="M834" s="1">
        <f t="shared" si="533"/>
        <v>378.51511169513793</v>
      </c>
      <c r="N834" s="1"/>
      <c r="O834" s="1"/>
      <c r="P834" s="1">
        <f t="shared" si="536"/>
        <v>1.4214285714285715</v>
      </c>
      <c r="Q834" s="1">
        <f t="shared" si="537"/>
        <v>1.3716666666666666</v>
      </c>
      <c r="R834" s="1">
        <f t="shared" si="521"/>
        <v>1.4196901199666669</v>
      </c>
      <c r="S834" s="1">
        <f t="shared" si="529"/>
        <v>1.3716666666666666</v>
      </c>
      <c r="T834" s="1">
        <f t="shared" si="534"/>
        <v>377.79237844940866</v>
      </c>
      <c r="U834" s="1">
        <v>363.06333699999999</v>
      </c>
      <c r="V834" s="1">
        <v>668.80985899999996</v>
      </c>
      <c r="W834" s="1">
        <f t="shared" si="522"/>
        <v>386.52290286592637</v>
      </c>
      <c r="X834" s="1">
        <v>398.41633410399999</v>
      </c>
      <c r="Y834" s="1">
        <v>270.21636244254756</v>
      </c>
      <c r="Z834" s="1">
        <f t="shared" si="535"/>
        <v>392.24704336399475</v>
      </c>
      <c r="AA834" s="214">
        <v>59.14</v>
      </c>
      <c r="AB834" s="1">
        <f t="shared" si="531"/>
        <v>449.464</v>
      </c>
      <c r="AC834" s="1">
        <f t="shared" si="532"/>
        <v>469.75599999999997</v>
      </c>
      <c r="AD834" s="125">
        <f t="shared" si="523"/>
        <v>423.12746386333777</v>
      </c>
      <c r="AF834" s="326"/>
    </row>
    <row r="835" spans="1:32">
      <c r="A835" s="127" t="s">
        <v>423</v>
      </c>
      <c r="B835" s="127" t="s">
        <v>137</v>
      </c>
      <c r="C835" s="4">
        <v>43613</v>
      </c>
      <c r="D835" s="1">
        <v>391.767313</v>
      </c>
      <c r="E835" s="1">
        <v>421</v>
      </c>
      <c r="F835" s="1">
        <v>424.29</v>
      </c>
      <c r="G835" s="1">
        <v>60.3</v>
      </c>
      <c r="H835" s="110">
        <v>-2.2000000000000002</v>
      </c>
      <c r="I835" s="110">
        <v>-2.2000000000000002</v>
      </c>
      <c r="J835" s="1">
        <f t="shared" si="525"/>
        <v>58.099999999999994</v>
      </c>
      <c r="K835" s="1">
        <f t="shared" si="530"/>
        <v>-2.09</v>
      </c>
      <c r="L835" s="1">
        <f t="shared" si="524"/>
        <v>58.209999999999994</v>
      </c>
      <c r="M835" s="1">
        <f t="shared" si="533"/>
        <v>382.45729303547955</v>
      </c>
      <c r="N835" s="1"/>
      <c r="O835" s="1"/>
      <c r="P835" s="1">
        <f t="shared" si="536"/>
        <v>1.4357142857142857</v>
      </c>
      <c r="Q835" s="1">
        <f t="shared" si="537"/>
        <v>1.3859523809523808</v>
      </c>
      <c r="R835" s="1">
        <f t="shared" si="521"/>
        <v>1.4196901199666669</v>
      </c>
      <c r="S835" s="1">
        <f t="shared" si="529"/>
        <v>1.3859523809523808</v>
      </c>
      <c r="T835" s="1">
        <f t="shared" si="534"/>
        <v>381.73455978975028</v>
      </c>
      <c r="U835" s="1">
        <v>364.90818000000007</v>
      </c>
      <c r="V835" s="1">
        <v>668.80985899999996</v>
      </c>
      <c r="W835" s="1">
        <f t="shared" si="522"/>
        <v>390.34681876605777</v>
      </c>
      <c r="X835" s="1">
        <v>398.41633410399999</v>
      </c>
      <c r="Y835" s="1">
        <v>270.21636244254756</v>
      </c>
      <c r="Z835" s="1">
        <f t="shared" si="535"/>
        <v>396.18922470433637</v>
      </c>
      <c r="AA835" s="214">
        <v>59.02</v>
      </c>
      <c r="AB835" s="1">
        <f t="shared" si="531"/>
        <v>448.55200000000002</v>
      </c>
      <c r="AC835" s="1">
        <f t="shared" si="532"/>
        <v>483.36</v>
      </c>
      <c r="AD835" s="125">
        <f t="shared" si="523"/>
        <v>427.54270696452033</v>
      </c>
      <c r="AF835" s="326"/>
    </row>
    <row r="836" spans="1:32">
      <c r="A836" s="127" t="s">
        <v>424</v>
      </c>
      <c r="B836" s="127" t="s">
        <v>137</v>
      </c>
      <c r="C836" s="4">
        <v>43612</v>
      </c>
      <c r="D836" s="1">
        <v>391.767313</v>
      </c>
      <c r="E836" s="1">
        <v>421</v>
      </c>
      <c r="F836" s="1">
        <v>424.29</v>
      </c>
      <c r="G836" s="67">
        <v>59.524999999999999</v>
      </c>
      <c r="H836" s="110">
        <v>-2.2000000000000002</v>
      </c>
      <c r="I836" s="110">
        <v>-2.2000000000000002</v>
      </c>
      <c r="J836" s="1">
        <f t="shared" si="525"/>
        <v>57.324999999999996</v>
      </c>
      <c r="K836" s="1">
        <f t="shared" si="530"/>
        <v>-2.09</v>
      </c>
      <c r="L836" s="1">
        <f t="shared" si="524"/>
        <v>57.435000000000002</v>
      </c>
      <c r="M836" s="1">
        <f t="shared" si="533"/>
        <v>377.36530880420497</v>
      </c>
      <c r="N836" s="1"/>
      <c r="O836" s="1"/>
      <c r="P836" s="1">
        <f t="shared" si="536"/>
        <v>1.4172619047619048</v>
      </c>
      <c r="Q836" s="1">
        <f t="shared" si="537"/>
        <v>1.3675000000000002</v>
      </c>
      <c r="R836" s="1">
        <f t="shared" si="521"/>
        <v>1.4196901199666669</v>
      </c>
      <c r="S836" s="1">
        <f t="shared" si="529"/>
        <v>1.3675000000000002</v>
      </c>
      <c r="T836" s="1">
        <f t="shared" si="534"/>
        <v>376.64257555847564</v>
      </c>
      <c r="U836" s="1">
        <v>364.90818000000007</v>
      </c>
      <c r="V836" s="1">
        <v>668.80985899999996</v>
      </c>
      <c r="W836" s="1">
        <f t="shared" si="522"/>
        <v>385.40759406172134</v>
      </c>
      <c r="X836" s="1">
        <v>398.41633410399999</v>
      </c>
      <c r="Y836" s="1">
        <v>270.21636244254756</v>
      </c>
      <c r="Z836" s="1">
        <f t="shared" si="535"/>
        <v>391.09724047306173</v>
      </c>
      <c r="AA836" s="214">
        <v>58.63</v>
      </c>
      <c r="AB836" s="1">
        <f t="shared" si="531"/>
        <v>445.58800000000002</v>
      </c>
      <c r="AC836" s="1">
        <f t="shared" si="532"/>
        <v>485.71599999999995</v>
      </c>
      <c r="AD836" s="125">
        <f t="shared" si="523"/>
        <v>421.83968462549274</v>
      </c>
      <c r="AF836" s="326"/>
    </row>
    <row r="837" spans="1:32">
      <c r="A837" s="127" t="s">
        <v>425</v>
      </c>
      <c r="B837" s="127" t="s">
        <v>137</v>
      </c>
      <c r="C837" s="4">
        <v>43609</v>
      </c>
      <c r="D837" s="1">
        <v>391.767313</v>
      </c>
      <c r="E837" s="1">
        <v>414</v>
      </c>
      <c r="F837" s="1">
        <v>424.29</v>
      </c>
      <c r="G837" s="1">
        <v>58.75</v>
      </c>
      <c r="H837" s="110">
        <v>-2.2000000000000002</v>
      </c>
      <c r="I837" s="110">
        <v>-2.2000000000000002</v>
      </c>
      <c r="J837" s="1">
        <f t="shared" si="525"/>
        <v>56.55</v>
      </c>
      <c r="K837" s="1">
        <f t="shared" si="530"/>
        <v>-2.09</v>
      </c>
      <c r="L837" s="1">
        <f t="shared" si="524"/>
        <v>56.66</v>
      </c>
      <c r="M837" s="1">
        <f t="shared" si="533"/>
        <v>372.27332457293033</v>
      </c>
      <c r="N837" s="1"/>
      <c r="O837" s="1"/>
      <c r="P837" s="1">
        <f t="shared" si="536"/>
        <v>1.3988095238095237</v>
      </c>
      <c r="Q837" s="1">
        <f t="shared" si="537"/>
        <v>1.3490476190476191</v>
      </c>
      <c r="R837" s="1">
        <f t="shared" si="521"/>
        <v>1.4196901199666669</v>
      </c>
      <c r="S837" s="1">
        <f t="shared" si="529"/>
        <v>1.3490476190476191</v>
      </c>
      <c r="T837" s="1">
        <f t="shared" si="534"/>
        <v>371.550591327201</v>
      </c>
      <c r="U837" s="1">
        <v>364.90818000000007</v>
      </c>
      <c r="V837" s="1">
        <v>668.80985899999996</v>
      </c>
      <c r="W837" s="1">
        <f t="shared" si="522"/>
        <v>380.46836935738497</v>
      </c>
      <c r="X837" s="1">
        <v>398.41633410399999</v>
      </c>
      <c r="Y837" s="1">
        <v>270.21636244254756</v>
      </c>
      <c r="Z837" s="1">
        <f t="shared" si="535"/>
        <v>386.00525624178709</v>
      </c>
      <c r="AA837" s="214">
        <v>57.91</v>
      </c>
      <c r="AB837" s="1">
        <f t="shared" si="531"/>
        <v>440.11599999999993</v>
      </c>
      <c r="AC837" s="1">
        <f t="shared" si="532"/>
        <v>482.59999999999997</v>
      </c>
      <c r="AD837" s="125">
        <f t="shared" si="523"/>
        <v>416.13666228646514</v>
      </c>
      <c r="AF837" s="326"/>
    </row>
    <row r="838" spans="1:32">
      <c r="A838" s="127" t="s">
        <v>426</v>
      </c>
      <c r="B838" s="127" t="s">
        <v>137</v>
      </c>
      <c r="C838" s="4">
        <v>43608</v>
      </c>
      <c r="D838" s="1">
        <v>391.767313</v>
      </c>
      <c r="E838" s="1">
        <v>429</v>
      </c>
      <c r="F838" s="1">
        <v>438.79</v>
      </c>
      <c r="G838" s="1">
        <v>57.4</v>
      </c>
      <c r="H838" s="110">
        <v>-2.2000000000000002</v>
      </c>
      <c r="I838" s="110">
        <v>-2.2000000000000002</v>
      </c>
      <c r="J838" s="1">
        <f t="shared" si="525"/>
        <v>55.199999999999996</v>
      </c>
      <c r="K838" s="1">
        <f t="shared" si="530"/>
        <v>-2.09</v>
      </c>
      <c r="L838" s="1">
        <f t="shared" si="524"/>
        <v>55.31</v>
      </c>
      <c r="M838" s="1">
        <f t="shared" si="533"/>
        <v>363.40341655716162</v>
      </c>
      <c r="N838" s="1"/>
      <c r="O838" s="1"/>
      <c r="P838" s="1">
        <f t="shared" si="536"/>
        <v>1.3666666666666667</v>
      </c>
      <c r="Q838" s="1">
        <f t="shared" si="537"/>
        <v>1.316904761904762</v>
      </c>
      <c r="R838" s="1">
        <f t="shared" si="521"/>
        <v>1.4196901199666669</v>
      </c>
      <c r="S838" s="1">
        <f t="shared" si="529"/>
        <v>1.316904761904762</v>
      </c>
      <c r="T838" s="1">
        <f t="shared" si="534"/>
        <v>362.68068331143229</v>
      </c>
      <c r="U838" s="1">
        <v>364.90818000000007</v>
      </c>
      <c r="V838" s="1">
        <v>668.80985899999996</v>
      </c>
      <c r="W838" s="1">
        <f t="shared" si="522"/>
        <v>371.86455858208933</v>
      </c>
      <c r="X838" s="1">
        <v>398.41633410399999</v>
      </c>
      <c r="Y838" s="1">
        <v>270.21636244254756</v>
      </c>
      <c r="Z838" s="1">
        <f t="shared" si="535"/>
        <v>377.13534822601838</v>
      </c>
      <c r="AA838" s="214">
        <v>61.42</v>
      </c>
      <c r="AB838" s="1">
        <f t="shared" si="531"/>
        <v>466.79199999999997</v>
      </c>
      <c r="AC838" s="1">
        <f t="shared" si="532"/>
        <v>481.08</v>
      </c>
      <c r="AD838" s="125">
        <f t="shared" si="523"/>
        <v>406.20236530880419</v>
      </c>
      <c r="AF838" s="326"/>
    </row>
    <row r="839" spans="1:32">
      <c r="A839" s="127" t="s">
        <v>427</v>
      </c>
      <c r="B839" s="127" t="s">
        <v>137</v>
      </c>
      <c r="C839" s="4">
        <v>43607</v>
      </c>
      <c r="D839" s="1">
        <v>391.767313</v>
      </c>
      <c r="E839" s="1">
        <v>425</v>
      </c>
      <c r="F839" s="1">
        <v>434.29</v>
      </c>
      <c r="G839" s="1">
        <v>59.88</v>
      </c>
      <c r="H839" s="110">
        <v>-2.2000000000000002</v>
      </c>
      <c r="I839" s="110">
        <v>-2.2000000000000002</v>
      </c>
      <c r="J839" s="1">
        <f t="shared" si="525"/>
        <v>57.68</v>
      </c>
      <c r="K839" s="1">
        <f t="shared" si="530"/>
        <v>-2.09</v>
      </c>
      <c r="L839" s="1">
        <f t="shared" si="524"/>
        <v>57.790000000000006</v>
      </c>
      <c r="M839" s="1">
        <f t="shared" si="533"/>
        <v>379.6977660972405</v>
      </c>
      <c r="N839" s="1"/>
      <c r="O839" s="1"/>
      <c r="P839" s="1">
        <f t="shared" si="536"/>
        <v>1.4257142857142857</v>
      </c>
      <c r="Q839" s="1">
        <f t="shared" si="537"/>
        <v>1.375952380952381</v>
      </c>
      <c r="R839" s="1">
        <f t="shared" ref="R839:R902" si="538">+D839/($F$2*42)</f>
        <v>1.4196901199666669</v>
      </c>
      <c r="S839" s="1">
        <f t="shared" si="529"/>
        <v>1.375952380952381</v>
      </c>
      <c r="T839" s="1">
        <f t="shared" si="534"/>
        <v>378.97503285151117</v>
      </c>
      <c r="U839" s="1">
        <v>364.90818000000007</v>
      </c>
      <c r="V839" s="1">
        <v>668.80985899999996</v>
      </c>
      <c r="W839" s="1">
        <f t="shared" si="522"/>
        <v>387.67007763596581</v>
      </c>
      <c r="X839" s="1">
        <v>398.41633410399999</v>
      </c>
      <c r="Y839" s="1">
        <v>270.21636244254756</v>
      </c>
      <c r="Z839" s="1">
        <f t="shared" si="535"/>
        <v>393.42969776609726</v>
      </c>
      <c r="AA839" s="214">
        <v>62.99</v>
      </c>
      <c r="AB839" s="1">
        <f t="shared" si="531"/>
        <v>478.72399999999999</v>
      </c>
      <c r="AC839" s="1">
        <f t="shared" si="532"/>
        <v>495.59599999999995</v>
      </c>
      <c r="AD839" s="125">
        <f t="shared" si="523"/>
        <v>424.45203679369257</v>
      </c>
      <c r="AF839" s="326"/>
    </row>
    <row r="840" spans="1:32">
      <c r="A840" s="127" t="s">
        <v>428</v>
      </c>
      <c r="B840" s="127" t="s">
        <v>137</v>
      </c>
      <c r="C840" s="4">
        <v>43606</v>
      </c>
      <c r="D840" s="1">
        <v>391.767313</v>
      </c>
      <c r="E840" s="1">
        <v>427.5</v>
      </c>
      <c r="F840" s="1">
        <v>439.29</v>
      </c>
      <c r="G840" s="1">
        <v>62.3</v>
      </c>
      <c r="H840" s="110">
        <v>-2.2000000000000002</v>
      </c>
      <c r="I840" s="110">
        <v>-2.2000000000000002</v>
      </c>
      <c r="J840" s="1">
        <f t="shared" si="525"/>
        <v>60.099999999999994</v>
      </c>
      <c r="K840" s="1">
        <f t="shared" si="530"/>
        <v>-2.09</v>
      </c>
      <c r="L840" s="1">
        <f t="shared" si="524"/>
        <v>60.209999999999994</v>
      </c>
      <c r="M840" s="1">
        <f t="shared" si="533"/>
        <v>395.59789750328508</v>
      </c>
      <c r="N840" s="1"/>
      <c r="O840" s="1"/>
      <c r="P840" s="1">
        <f t="shared" si="536"/>
        <v>1.4833333333333332</v>
      </c>
      <c r="Q840" s="1">
        <f t="shared" si="537"/>
        <v>1.4335714285714285</v>
      </c>
      <c r="R840" s="1">
        <f t="shared" si="538"/>
        <v>1.4196901199666669</v>
      </c>
      <c r="S840" s="1">
        <f t="shared" si="529"/>
        <v>1.4335714285714285</v>
      </c>
      <c r="T840" s="1">
        <f t="shared" si="534"/>
        <v>394.87516425755581</v>
      </c>
      <c r="U840" s="1">
        <v>365.64523450000002</v>
      </c>
      <c r="V840" s="1">
        <v>668.80985899999996</v>
      </c>
      <c r="W840" s="1">
        <f t="shared" ref="W840:W903" si="539">+T840*0.97+V840*0.03</f>
        <v>403.09320509982911</v>
      </c>
      <c r="X840" s="1">
        <v>398.41633410399999</v>
      </c>
      <c r="Y840" s="1">
        <v>270.21636244254756</v>
      </c>
      <c r="Z840" s="1">
        <f t="shared" si="535"/>
        <v>409.3298291721419</v>
      </c>
      <c r="AA840" s="214">
        <v>63.1</v>
      </c>
      <c r="AB840" s="1">
        <f t="shared" si="531"/>
        <v>479.56</v>
      </c>
      <c r="AC840" s="1">
        <f t="shared" si="532"/>
        <v>500.76399999999995</v>
      </c>
      <c r="AD840" s="125">
        <f t="shared" si="523"/>
        <v>442.26018396846257</v>
      </c>
      <c r="AF840" s="326"/>
    </row>
    <row r="841" spans="1:32">
      <c r="A841" s="127" t="s">
        <v>429</v>
      </c>
      <c r="B841" s="127" t="s">
        <v>137</v>
      </c>
      <c r="C841" s="4">
        <v>43605</v>
      </c>
      <c r="D841" s="1">
        <v>391.767313</v>
      </c>
      <c r="E841" s="1">
        <v>438</v>
      </c>
      <c r="F841" s="1">
        <v>446.29</v>
      </c>
      <c r="G841" s="1">
        <v>62.55</v>
      </c>
      <c r="H841" s="110">
        <v>-2.2000000000000002</v>
      </c>
      <c r="I841" s="110">
        <v>-2.2000000000000002</v>
      </c>
      <c r="J841" s="1">
        <f t="shared" si="525"/>
        <v>60.349999999999994</v>
      </c>
      <c r="K841" s="1">
        <f t="shared" si="530"/>
        <v>-2.09</v>
      </c>
      <c r="L841" s="1">
        <f t="shared" si="524"/>
        <v>60.459999999999994</v>
      </c>
      <c r="M841" s="1">
        <f t="shared" si="533"/>
        <v>397.24047306176078</v>
      </c>
      <c r="N841" s="1"/>
      <c r="O841" s="1"/>
      <c r="P841" s="1">
        <f t="shared" si="536"/>
        <v>1.4892857142857143</v>
      </c>
      <c r="Q841" s="1">
        <f t="shared" si="537"/>
        <v>1.4395238095238094</v>
      </c>
      <c r="R841" s="1">
        <f t="shared" si="538"/>
        <v>1.4196901199666669</v>
      </c>
      <c r="S841" s="1">
        <f t="shared" si="529"/>
        <v>1.4395238095238094</v>
      </c>
      <c r="T841" s="1">
        <f t="shared" si="534"/>
        <v>396.51773981603151</v>
      </c>
      <c r="U841" s="1">
        <v>365.64523450000002</v>
      </c>
      <c r="V841" s="1">
        <v>668.80985899999996</v>
      </c>
      <c r="W841" s="1">
        <f t="shared" si="539"/>
        <v>404.68650339155056</v>
      </c>
      <c r="X841" s="1">
        <v>398.41633410399999</v>
      </c>
      <c r="Y841" s="1">
        <v>270.21636244254756</v>
      </c>
      <c r="Z841" s="1">
        <f t="shared" si="535"/>
        <v>410.9724047306176</v>
      </c>
      <c r="AA841" s="214">
        <v>62.76</v>
      </c>
      <c r="AB841" s="1">
        <f t="shared" si="531"/>
        <v>476.97599999999994</v>
      </c>
      <c r="AC841" s="1">
        <f t="shared" si="532"/>
        <v>503.87999999999994</v>
      </c>
      <c r="AD841" s="125">
        <f t="shared" ref="AD841:AD904" si="540">T841*1.12</f>
        <v>444.09986859395531</v>
      </c>
      <c r="AF841" s="326"/>
    </row>
    <row r="842" spans="1:32">
      <c r="A842" s="127" t="s">
        <v>430</v>
      </c>
      <c r="B842" s="127" t="s">
        <v>137</v>
      </c>
      <c r="C842" s="4">
        <v>43602</v>
      </c>
      <c r="D842" s="1">
        <v>391.767313</v>
      </c>
      <c r="E842" s="1">
        <v>440</v>
      </c>
      <c r="F842" s="1">
        <v>444.29</v>
      </c>
      <c r="G842" s="1">
        <v>62.89</v>
      </c>
      <c r="H842" s="110">
        <v>-2.2000000000000002</v>
      </c>
      <c r="I842" s="110">
        <v>-2.2000000000000002</v>
      </c>
      <c r="J842" s="1">
        <f t="shared" si="525"/>
        <v>60.69</v>
      </c>
      <c r="K842" s="1">
        <f t="shared" si="530"/>
        <v>-2.09</v>
      </c>
      <c r="L842" s="1">
        <f t="shared" si="524"/>
        <v>60.8</v>
      </c>
      <c r="M842" s="1">
        <f t="shared" si="533"/>
        <v>399.47437582128777</v>
      </c>
      <c r="N842" s="1"/>
      <c r="O842" s="1"/>
      <c r="P842" s="1">
        <f t="shared" si="536"/>
        <v>1.4973809523809525</v>
      </c>
      <c r="Q842" s="1">
        <f t="shared" si="537"/>
        <v>1.4476190476190476</v>
      </c>
      <c r="R842" s="1">
        <f t="shared" si="538"/>
        <v>1.4196901199666669</v>
      </c>
      <c r="S842" s="1">
        <f t="shared" si="529"/>
        <v>1.4476190476190476</v>
      </c>
      <c r="T842" s="1">
        <f t="shared" si="534"/>
        <v>398.75164257555844</v>
      </c>
      <c r="U842" s="1">
        <v>365.64523450000002</v>
      </c>
      <c r="V842" s="1">
        <v>668.80985899999996</v>
      </c>
      <c r="W842" s="1">
        <f t="shared" si="539"/>
        <v>406.85338906829168</v>
      </c>
      <c r="X842" s="1">
        <v>398.41633410399999</v>
      </c>
      <c r="Y842" s="1">
        <v>270.21636244254756</v>
      </c>
      <c r="Z842" s="1">
        <f t="shared" si="535"/>
        <v>413.20630749014452</v>
      </c>
      <c r="AA842" s="214">
        <v>62.87</v>
      </c>
      <c r="AB842" s="1">
        <f t="shared" si="531"/>
        <v>477.81199999999995</v>
      </c>
      <c r="AC842" s="1">
        <f t="shared" si="532"/>
        <v>499.32</v>
      </c>
      <c r="AD842" s="125">
        <f t="shared" si="540"/>
        <v>446.60183968462547</v>
      </c>
      <c r="AF842" s="326"/>
    </row>
    <row r="843" spans="1:32">
      <c r="A843" s="127" t="s">
        <v>431</v>
      </c>
      <c r="B843" s="127" t="s">
        <v>137</v>
      </c>
      <c r="C843" s="4">
        <v>43601</v>
      </c>
      <c r="D843" s="1">
        <v>391.767313</v>
      </c>
      <c r="E843" s="1">
        <v>421</v>
      </c>
      <c r="F843" s="1">
        <v>439.79</v>
      </c>
      <c r="G843" s="1">
        <v>63.31</v>
      </c>
      <c r="H843" s="110">
        <v>-2.2000000000000002</v>
      </c>
      <c r="I843" s="110">
        <v>-2.2000000000000002</v>
      </c>
      <c r="J843" s="1">
        <f t="shared" si="525"/>
        <v>61.11</v>
      </c>
      <c r="K843" s="1">
        <f t="shared" si="530"/>
        <v>-2.09</v>
      </c>
      <c r="L843" s="1">
        <f t="shared" si="524"/>
        <v>61.22</v>
      </c>
      <c r="M843" s="1">
        <f t="shared" si="533"/>
        <v>402.23390275952693</v>
      </c>
      <c r="N843" s="1"/>
      <c r="O843" s="1"/>
      <c r="P843" s="1">
        <f t="shared" si="536"/>
        <v>1.5073809523809525</v>
      </c>
      <c r="Q843" s="1">
        <f t="shared" si="537"/>
        <v>1.4576190476190476</v>
      </c>
      <c r="R843" s="1">
        <f t="shared" si="538"/>
        <v>1.4196901199666669</v>
      </c>
      <c r="S843" s="1">
        <f t="shared" si="529"/>
        <v>1.4576190476190476</v>
      </c>
      <c r="T843" s="1">
        <f t="shared" si="534"/>
        <v>401.5111695137976</v>
      </c>
      <c r="U843" s="1">
        <v>365.64523450000002</v>
      </c>
      <c r="V843" s="1">
        <v>668.80985899999996</v>
      </c>
      <c r="W843" s="1">
        <f t="shared" si="539"/>
        <v>409.53013019838369</v>
      </c>
      <c r="X843" s="1">
        <v>398.41633410399999</v>
      </c>
      <c r="Y843" s="1">
        <v>270.21636244254756</v>
      </c>
      <c r="Z843" s="1">
        <f t="shared" si="535"/>
        <v>415.96583442838369</v>
      </c>
      <c r="AA843" s="214">
        <v>62.02</v>
      </c>
      <c r="AB843" s="1">
        <f t="shared" si="531"/>
        <v>471.35199999999998</v>
      </c>
      <c r="AC843" s="1">
        <f t="shared" si="532"/>
        <v>486.4</v>
      </c>
      <c r="AD843" s="125">
        <f t="shared" si="540"/>
        <v>449.69250985545335</v>
      </c>
      <c r="AF843" s="326"/>
    </row>
    <row r="844" spans="1:32">
      <c r="A844" s="127" t="s">
        <v>432</v>
      </c>
      <c r="B844" s="127" t="s">
        <v>137</v>
      </c>
      <c r="C844" s="4">
        <v>43600</v>
      </c>
      <c r="D844" s="1">
        <v>391.767313</v>
      </c>
      <c r="E844" s="1">
        <v>420.5</v>
      </c>
      <c r="F844" s="1">
        <v>435.29</v>
      </c>
      <c r="G844" s="1">
        <v>61.53</v>
      </c>
      <c r="H844" s="110">
        <v>-2.2000000000000002</v>
      </c>
      <c r="I844" s="110">
        <v>-2.2000000000000002</v>
      </c>
      <c r="J844" s="1">
        <f t="shared" si="525"/>
        <v>59.33</v>
      </c>
      <c r="K844" s="1">
        <f t="shared" si="530"/>
        <v>-2.09</v>
      </c>
      <c r="L844" s="1">
        <f t="shared" si="524"/>
        <v>59.44</v>
      </c>
      <c r="M844" s="1">
        <f t="shared" si="533"/>
        <v>390.53876478318</v>
      </c>
      <c r="N844" s="1"/>
      <c r="O844" s="1"/>
      <c r="P844" s="1">
        <f t="shared" si="536"/>
        <v>1.4650000000000001</v>
      </c>
      <c r="Q844" s="1">
        <f t="shared" si="537"/>
        <v>1.4152380952380952</v>
      </c>
      <c r="R844" s="1">
        <f t="shared" si="538"/>
        <v>1.4196901199666669</v>
      </c>
      <c r="S844" s="1">
        <f t="shared" si="529"/>
        <v>1.4152380952380952</v>
      </c>
      <c r="T844" s="1">
        <f t="shared" si="534"/>
        <v>389.81603153745067</v>
      </c>
      <c r="U844" s="1">
        <v>365.64523450000002</v>
      </c>
      <c r="V844" s="1">
        <v>668.80985899999996</v>
      </c>
      <c r="W844" s="1">
        <f t="shared" si="539"/>
        <v>398.18584636132715</v>
      </c>
      <c r="X844" s="1">
        <v>398.41633410399999</v>
      </c>
      <c r="Y844" s="1">
        <v>270.21636244254756</v>
      </c>
      <c r="Z844" s="1">
        <f t="shared" si="535"/>
        <v>404.27069645203676</v>
      </c>
      <c r="AA844" s="214">
        <v>61.78</v>
      </c>
      <c r="AB844" s="1">
        <f t="shared" si="531"/>
        <v>469.52799999999996</v>
      </c>
      <c r="AC844" s="1">
        <f t="shared" si="532"/>
        <v>486.4</v>
      </c>
      <c r="AD844" s="125">
        <f t="shared" si="540"/>
        <v>436.5939553219448</v>
      </c>
      <c r="AF844" s="326"/>
    </row>
    <row r="845" spans="1:32">
      <c r="A845" s="127" t="s">
        <v>433</v>
      </c>
      <c r="B845" s="127" t="s">
        <v>137</v>
      </c>
      <c r="C845" s="4">
        <v>43599</v>
      </c>
      <c r="D845" s="1">
        <v>391.767313</v>
      </c>
      <c r="E845" s="1">
        <v>421.5</v>
      </c>
      <c r="F845" s="1">
        <v>438.79</v>
      </c>
      <c r="G845" s="1">
        <v>61.3</v>
      </c>
      <c r="H845" s="110">
        <v>-2.2000000000000002</v>
      </c>
      <c r="I845" s="110">
        <v>-2.2000000000000002</v>
      </c>
      <c r="J845" s="1">
        <f t="shared" si="525"/>
        <v>59.099999999999994</v>
      </c>
      <c r="K845" s="1">
        <f t="shared" si="530"/>
        <v>-2.09</v>
      </c>
      <c r="L845" s="1">
        <f t="shared" si="524"/>
        <v>59.209999999999994</v>
      </c>
      <c r="M845" s="1">
        <f t="shared" si="533"/>
        <v>389.02759526938235</v>
      </c>
      <c r="N845" s="1"/>
      <c r="O845" s="1"/>
      <c r="P845" s="1">
        <f t="shared" si="536"/>
        <v>1.4595238095238094</v>
      </c>
      <c r="Q845" s="1">
        <f t="shared" si="537"/>
        <v>1.4097619047619045</v>
      </c>
      <c r="R845" s="1">
        <f t="shared" si="538"/>
        <v>1.4196901199666669</v>
      </c>
      <c r="S845" s="1">
        <f t="shared" si="529"/>
        <v>1.4097619047619045</v>
      </c>
      <c r="T845" s="1">
        <f t="shared" si="534"/>
        <v>388.30486202365302</v>
      </c>
      <c r="U845" s="1">
        <v>372.42437050000007</v>
      </c>
      <c r="V845" s="1">
        <v>668.80985899999996</v>
      </c>
      <c r="W845" s="1">
        <f t="shared" si="539"/>
        <v>396.72001193294341</v>
      </c>
      <c r="X845" s="1">
        <v>398.41633410399999</v>
      </c>
      <c r="Y845" s="1">
        <v>270.21636244254756</v>
      </c>
      <c r="Z845" s="1">
        <f t="shared" si="535"/>
        <v>402.75952693823911</v>
      </c>
      <c r="AA845" s="219">
        <v>61.04</v>
      </c>
      <c r="AB845" s="1">
        <f t="shared" si="531"/>
        <v>463.904</v>
      </c>
      <c r="AC845" s="1">
        <f t="shared" si="532"/>
        <v>484.57599999999996</v>
      </c>
      <c r="AD845" s="125">
        <f t="shared" si="540"/>
        <v>434.9014454664914</v>
      </c>
      <c r="AF845" s="326"/>
    </row>
    <row r="846" spans="1:32">
      <c r="A846" s="127" t="s">
        <v>434</v>
      </c>
      <c r="B846" s="127" t="s">
        <v>137</v>
      </c>
      <c r="C846" s="4">
        <v>43598</v>
      </c>
      <c r="D846" s="1">
        <v>391.767313</v>
      </c>
      <c r="E846" s="1">
        <v>433.5</v>
      </c>
      <c r="F846" s="1">
        <v>442.29</v>
      </c>
      <c r="G846" s="1">
        <v>61.79</v>
      </c>
      <c r="H846" s="110">
        <v>-2.2000000000000002</v>
      </c>
      <c r="I846" s="110">
        <v>-2.2000000000000002</v>
      </c>
      <c r="J846" s="1">
        <f t="shared" si="525"/>
        <v>59.589999999999996</v>
      </c>
      <c r="K846" s="1">
        <f t="shared" si="530"/>
        <v>-2.09</v>
      </c>
      <c r="L846" s="1">
        <f t="shared" si="524"/>
        <v>59.7</v>
      </c>
      <c r="M846" s="1">
        <f t="shared" si="533"/>
        <v>392.24704336399475</v>
      </c>
      <c r="N846" s="1"/>
      <c r="O846" s="1"/>
      <c r="P846" s="1">
        <f t="shared" si="536"/>
        <v>1.4711904761904762</v>
      </c>
      <c r="Q846" s="1">
        <f t="shared" si="537"/>
        <v>1.4214285714285715</v>
      </c>
      <c r="R846" s="1">
        <f t="shared" si="538"/>
        <v>1.4196901199666669</v>
      </c>
      <c r="S846" s="1">
        <f t="shared" si="529"/>
        <v>1.4214285714285715</v>
      </c>
      <c r="T846" s="1">
        <f t="shared" si="534"/>
        <v>391.52431011826542</v>
      </c>
      <c r="U846" s="1">
        <v>372.42437050000007</v>
      </c>
      <c r="V846" s="1">
        <v>668.80985899999996</v>
      </c>
      <c r="W846" s="1">
        <f t="shared" si="539"/>
        <v>399.84287658471743</v>
      </c>
      <c r="X846" s="1">
        <v>398.41633410399999</v>
      </c>
      <c r="Y846" s="1">
        <v>270.21636244254756</v>
      </c>
      <c r="Z846" s="1">
        <f t="shared" si="535"/>
        <v>405.97897503285151</v>
      </c>
      <c r="AA846" s="214">
        <v>61.66</v>
      </c>
      <c r="AB846" s="1">
        <f t="shared" si="531"/>
        <v>468.61599999999993</v>
      </c>
      <c r="AC846" s="1">
        <f t="shared" si="532"/>
        <v>486.78</v>
      </c>
      <c r="AD846" s="125">
        <f t="shared" si="540"/>
        <v>438.50722733245732</v>
      </c>
      <c r="AF846" s="326"/>
    </row>
    <row r="847" spans="1:32">
      <c r="A847" s="127" t="s">
        <v>435</v>
      </c>
      <c r="B847" s="127" t="s">
        <v>137</v>
      </c>
      <c r="C847" s="4">
        <v>43595</v>
      </c>
      <c r="D847" s="1">
        <v>391.767313</v>
      </c>
      <c r="E847" s="1">
        <v>440</v>
      </c>
      <c r="F847" s="1">
        <v>452.79</v>
      </c>
      <c r="G847" s="1">
        <v>63.36</v>
      </c>
      <c r="H847" s="110">
        <v>-2.2000000000000002</v>
      </c>
      <c r="I847" s="110">
        <v>-2.2000000000000002</v>
      </c>
      <c r="J847" s="1">
        <f t="shared" si="525"/>
        <v>61.16</v>
      </c>
      <c r="K847" s="1">
        <f t="shared" si="530"/>
        <v>-2.09</v>
      </c>
      <c r="L847" s="1">
        <f t="shared" si="524"/>
        <v>61.269999999999996</v>
      </c>
      <c r="M847" s="1">
        <f t="shared" si="533"/>
        <v>402.56241787122201</v>
      </c>
      <c r="N847" s="1"/>
      <c r="O847" s="1"/>
      <c r="P847" s="1">
        <f t="shared" si="536"/>
        <v>1.5085714285714285</v>
      </c>
      <c r="Q847" s="1">
        <f t="shared" si="537"/>
        <v>1.4588095238095238</v>
      </c>
      <c r="R847" s="1">
        <f t="shared" si="538"/>
        <v>1.4196901199666669</v>
      </c>
      <c r="S847" s="1">
        <f t="shared" si="529"/>
        <v>1.4588095238095238</v>
      </c>
      <c r="T847" s="1">
        <f t="shared" si="534"/>
        <v>401.83968462549274</v>
      </c>
      <c r="U847" s="1">
        <v>372.42437050000007</v>
      </c>
      <c r="V847" s="1">
        <v>668.80985899999996</v>
      </c>
      <c r="W847" s="1">
        <f t="shared" si="539"/>
        <v>409.84878985672793</v>
      </c>
      <c r="X847" s="1">
        <v>398.41633410399999</v>
      </c>
      <c r="Y847" s="1">
        <v>270.21636244254756</v>
      </c>
      <c r="Z847" s="1">
        <f t="shared" si="535"/>
        <v>416.29434954007883</v>
      </c>
      <c r="AA847" s="214">
        <v>61.7</v>
      </c>
      <c r="AB847" s="1">
        <f t="shared" si="531"/>
        <v>468.92</v>
      </c>
      <c r="AC847" s="1">
        <f t="shared" si="532"/>
        <v>481.84</v>
      </c>
      <c r="AD847" s="125">
        <f t="shared" si="540"/>
        <v>450.0604467805519</v>
      </c>
      <c r="AF847" s="326"/>
    </row>
    <row r="848" spans="1:32">
      <c r="A848" s="127" t="s">
        <v>436</v>
      </c>
      <c r="B848" s="127" t="s">
        <v>137</v>
      </c>
      <c r="C848" s="4">
        <v>43594</v>
      </c>
      <c r="D848" s="1">
        <v>391.767313</v>
      </c>
      <c r="E848" s="1">
        <v>430.5</v>
      </c>
      <c r="F848" s="1">
        <v>456.79</v>
      </c>
      <c r="G848" s="1">
        <v>63.33</v>
      </c>
      <c r="H848" s="110">
        <v>-2.2000000000000002</v>
      </c>
      <c r="I848" s="110">
        <v>-2.2000000000000002</v>
      </c>
      <c r="J848" s="1">
        <f t="shared" si="525"/>
        <v>61.129999999999995</v>
      </c>
      <c r="K848" s="1">
        <f t="shared" si="530"/>
        <v>-2.09</v>
      </c>
      <c r="L848" s="1">
        <f t="shared" si="524"/>
        <v>61.239999999999995</v>
      </c>
      <c r="M848" s="1">
        <f t="shared" si="533"/>
        <v>402.36530880420491</v>
      </c>
      <c r="N848" s="1"/>
      <c r="O848" s="1"/>
      <c r="P848" s="1">
        <f t="shared" si="536"/>
        <v>1.5078571428571428</v>
      </c>
      <c r="Q848" s="1">
        <f t="shared" si="537"/>
        <v>1.4580952380952379</v>
      </c>
      <c r="R848" s="1">
        <f t="shared" si="538"/>
        <v>1.4196901199666669</v>
      </c>
      <c r="S848" s="1">
        <f t="shared" si="529"/>
        <v>1.4580952380952379</v>
      </c>
      <c r="T848" s="1">
        <f t="shared" si="534"/>
        <v>401.64257555847564</v>
      </c>
      <c r="U848" s="1">
        <v>372.42437050000007</v>
      </c>
      <c r="V848" s="1">
        <v>668.80985899999996</v>
      </c>
      <c r="W848" s="1">
        <f t="shared" si="539"/>
        <v>409.65759406172134</v>
      </c>
      <c r="X848" s="1">
        <v>398.41633410399999</v>
      </c>
      <c r="Y848" s="1">
        <v>270.21636244254756</v>
      </c>
      <c r="Z848" s="1">
        <f t="shared" si="535"/>
        <v>416.09724047306173</v>
      </c>
      <c r="AA848" s="214">
        <v>62.12</v>
      </c>
      <c r="AB848" s="1">
        <f t="shared" si="531"/>
        <v>472.11199999999997</v>
      </c>
      <c r="AC848" s="1">
        <f t="shared" si="532"/>
        <v>485.56399999999996</v>
      </c>
      <c r="AD848" s="125">
        <f t="shared" si="540"/>
        <v>449.83968462549274</v>
      </c>
      <c r="AF848" s="326"/>
    </row>
    <row r="849" spans="1:32">
      <c r="A849" s="127" t="s">
        <v>437</v>
      </c>
      <c r="B849" s="127" t="s">
        <v>137</v>
      </c>
      <c r="C849" s="4">
        <v>43593</v>
      </c>
      <c r="D849" s="1">
        <v>408.20199700000001</v>
      </c>
      <c r="E849" s="1">
        <v>425.5</v>
      </c>
      <c r="F849" s="1">
        <v>444.29</v>
      </c>
      <c r="G849" s="1">
        <v>63.45</v>
      </c>
      <c r="H849" s="110">
        <v>-2.2000000000000002</v>
      </c>
      <c r="I849" s="110">
        <v>-2.2000000000000002</v>
      </c>
      <c r="J849" s="1">
        <f t="shared" si="525"/>
        <v>61.25</v>
      </c>
      <c r="K849" s="1">
        <f t="shared" si="530"/>
        <v>-2.09</v>
      </c>
      <c r="L849" s="1">
        <f t="shared" si="524"/>
        <v>61.36</v>
      </c>
      <c r="M849" s="1">
        <f t="shared" si="533"/>
        <v>403.1537450722733</v>
      </c>
      <c r="N849" s="1"/>
      <c r="O849" s="1"/>
      <c r="P849" s="1">
        <f t="shared" si="536"/>
        <v>1.5107142857142857</v>
      </c>
      <c r="Q849" s="1">
        <f t="shared" si="537"/>
        <v>1.460952380952381</v>
      </c>
      <c r="R849" s="1">
        <f t="shared" si="538"/>
        <v>1.4792462843666669</v>
      </c>
      <c r="S849" s="1">
        <f t="shared" si="529"/>
        <v>1.460952380952381</v>
      </c>
      <c r="T849" s="1">
        <f t="shared" si="534"/>
        <v>402.43101182654402</v>
      </c>
      <c r="U849" s="1">
        <v>372.42437050000007</v>
      </c>
      <c r="V849" s="1">
        <v>668.80985899999996</v>
      </c>
      <c r="W849" s="1">
        <f t="shared" si="539"/>
        <v>410.42237724174771</v>
      </c>
      <c r="X849" s="1">
        <v>414.45658568799996</v>
      </c>
      <c r="Y849" s="1">
        <v>270.21636244254756</v>
      </c>
      <c r="Z849" s="1">
        <f t="shared" si="535"/>
        <v>416.88567674113011</v>
      </c>
      <c r="AA849" s="214">
        <v>61.4</v>
      </c>
      <c r="AB849" s="1">
        <f t="shared" si="531"/>
        <v>466.64</v>
      </c>
      <c r="AC849" s="1">
        <f t="shared" si="532"/>
        <v>483.20799999999997</v>
      </c>
      <c r="AD849" s="125">
        <f t="shared" si="540"/>
        <v>450.72273324572933</v>
      </c>
      <c r="AF849" s="326"/>
    </row>
    <row r="850" spans="1:32">
      <c r="A850" s="127" t="s">
        <v>438</v>
      </c>
      <c r="B850" s="127" t="s">
        <v>137</v>
      </c>
      <c r="C850" s="4">
        <v>43592</v>
      </c>
      <c r="D850" s="1">
        <v>408.20199700000001</v>
      </c>
      <c r="E850" s="1">
        <v>435.5</v>
      </c>
      <c r="F850" s="1">
        <v>455.79</v>
      </c>
      <c r="G850" s="1">
        <v>62.44</v>
      </c>
      <c r="H850" s="110">
        <v>-2.2000000000000002</v>
      </c>
      <c r="I850" s="110">
        <v>-2.2000000000000002</v>
      </c>
      <c r="J850" s="1">
        <f t="shared" si="525"/>
        <v>60.239999999999995</v>
      </c>
      <c r="K850" s="1">
        <f t="shared" si="530"/>
        <v>-2.09</v>
      </c>
      <c r="L850" s="1">
        <f t="shared" si="524"/>
        <v>60.349999999999994</v>
      </c>
      <c r="M850" s="1">
        <f t="shared" si="533"/>
        <v>396.51773981603151</v>
      </c>
      <c r="N850" s="1"/>
      <c r="O850" s="1"/>
      <c r="P850" s="1">
        <f t="shared" si="536"/>
        <v>1.4866666666666666</v>
      </c>
      <c r="Q850" s="1">
        <f t="shared" si="537"/>
        <v>1.4369047619047617</v>
      </c>
      <c r="R850" s="1">
        <f t="shared" si="538"/>
        <v>1.4792462843666669</v>
      </c>
      <c r="S850" s="1">
        <f t="shared" si="529"/>
        <v>1.4369047619047617</v>
      </c>
      <c r="T850" s="1">
        <f t="shared" si="534"/>
        <v>395.79500657030218</v>
      </c>
      <c r="U850" s="1">
        <v>393.34436050000005</v>
      </c>
      <c r="V850" s="1">
        <v>668.80985899999996</v>
      </c>
      <c r="W850" s="1">
        <f t="shared" si="539"/>
        <v>403.98545214319313</v>
      </c>
      <c r="X850" s="1">
        <v>414.45658568799996</v>
      </c>
      <c r="Y850" s="1">
        <v>270.21636244254756</v>
      </c>
      <c r="Z850" s="1">
        <f t="shared" si="535"/>
        <v>410.24967148488827</v>
      </c>
      <c r="AA850" s="214">
        <v>62.25</v>
      </c>
      <c r="AB850" s="1">
        <f t="shared" si="531"/>
        <v>473.09999999999997</v>
      </c>
      <c r="AC850" s="1">
        <f t="shared" si="532"/>
        <v>491.03599999999994</v>
      </c>
      <c r="AD850" s="125">
        <f t="shared" si="540"/>
        <v>443.29040735873849</v>
      </c>
      <c r="AF850" s="326"/>
    </row>
    <row r="851" spans="1:32">
      <c r="A851" s="127" t="s">
        <v>439</v>
      </c>
      <c r="B851" s="127" t="s">
        <v>137</v>
      </c>
      <c r="C851" s="4">
        <v>43591</v>
      </c>
      <c r="D851" s="1">
        <v>408.20199700000001</v>
      </c>
      <c r="E851" s="1">
        <v>450</v>
      </c>
      <c r="F851" s="1">
        <v>457.79</v>
      </c>
      <c r="G851" s="1">
        <v>63.97</v>
      </c>
      <c r="H851" s="110">
        <v>-2.2000000000000002</v>
      </c>
      <c r="I851" s="110">
        <v>-2.2000000000000002</v>
      </c>
      <c r="J851" s="1">
        <f t="shared" si="525"/>
        <v>61.769999999999996</v>
      </c>
      <c r="K851" s="1">
        <f t="shared" si="530"/>
        <v>-2.09</v>
      </c>
      <c r="L851" s="1">
        <f t="shared" si="524"/>
        <v>61.879999999999995</v>
      </c>
      <c r="M851" s="1">
        <f t="shared" si="533"/>
        <v>406.57030223390274</v>
      </c>
      <c r="N851" s="1"/>
      <c r="O851" s="1"/>
      <c r="P851" s="1">
        <f t="shared" si="536"/>
        <v>1.5230952380952381</v>
      </c>
      <c r="Q851" s="1">
        <f t="shared" si="537"/>
        <v>1.4733333333333332</v>
      </c>
      <c r="R851" s="1">
        <f t="shared" si="538"/>
        <v>1.4792462843666669</v>
      </c>
      <c r="S851" s="1">
        <f t="shared" si="529"/>
        <v>1.4733333333333332</v>
      </c>
      <c r="T851" s="1">
        <f t="shared" si="534"/>
        <v>405.84756898817341</v>
      </c>
      <c r="U851" s="1">
        <v>393.34436050000005</v>
      </c>
      <c r="V851" s="1">
        <v>668.80985899999996</v>
      </c>
      <c r="W851" s="1">
        <f t="shared" si="539"/>
        <v>413.73643768852821</v>
      </c>
      <c r="X851" s="1">
        <v>414.45658568799996</v>
      </c>
      <c r="Y851" s="1">
        <v>270.21636244254756</v>
      </c>
      <c r="Z851" s="1">
        <f t="shared" si="535"/>
        <v>420.3022339027595</v>
      </c>
      <c r="AA851" s="214">
        <v>61.94</v>
      </c>
      <c r="AB851" s="1">
        <f t="shared" si="531"/>
        <v>470.74399999999997</v>
      </c>
      <c r="AC851" s="1">
        <f t="shared" si="532"/>
        <v>486.24799999999993</v>
      </c>
      <c r="AD851" s="125">
        <f t="shared" si="540"/>
        <v>454.54927726675425</v>
      </c>
      <c r="AF851" s="326"/>
    </row>
    <row r="852" spans="1:32">
      <c r="A852" s="127" t="s">
        <v>440</v>
      </c>
      <c r="B852" s="127" t="s">
        <v>137</v>
      </c>
      <c r="C852" s="4">
        <v>43588</v>
      </c>
      <c r="D852" s="1">
        <v>408.20199700000001</v>
      </c>
      <c r="E852" s="1">
        <v>437.5</v>
      </c>
      <c r="F852" s="1">
        <v>459.29</v>
      </c>
      <c r="G852" s="1">
        <v>64.010000000000005</v>
      </c>
      <c r="H852" s="110">
        <v>-2.2000000000000002</v>
      </c>
      <c r="I852" s="110">
        <v>-2.2000000000000002</v>
      </c>
      <c r="J852" s="1">
        <f t="shared" si="525"/>
        <v>61.81</v>
      </c>
      <c r="K852" s="1">
        <f t="shared" si="530"/>
        <v>-2.09</v>
      </c>
      <c r="L852" s="1">
        <f t="shared" si="524"/>
        <v>61.92</v>
      </c>
      <c r="M852" s="1">
        <f t="shared" si="533"/>
        <v>406.83311432325888</v>
      </c>
      <c r="N852" s="1"/>
      <c r="O852" s="1"/>
      <c r="P852" s="1">
        <f t="shared" si="536"/>
        <v>1.5240476190476191</v>
      </c>
      <c r="Q852" s="1">
        <f t="shared" si="537"/>
        <v>1.4742857142857144</v>
      </c>
      <c r="R852" s="1">
        <f t="shared" si="538"/>
        <v>1.4792462843666669</v>
      </c>
      <c r="S852" s="1">
        <f t="shared" si="529"/>
        <v>1.4742857142857144</v>
      </c>
      <c r="T852" s="1">
        <f t="shared" si="534"/>
        <v>406.11038107752955</v>
      </c>
      <c r="U852" s="1">
        <v>393.34436050000005</v>
      </c>
      <c r="V852" s="1">
        <v>668.80985899999996</v>
      </c>
      <c r="W852" s="1">
        <f t="shared" si="539"/>
        <v>413.99136541520363</v>
      </c>
      <c r="X852" s="1">
        <v>414.45658568799996</v>
      </c>
      <c r="Y852" s="1">
        <v>270.21636244254756</v>
      </c>
      <c r="Z852" s="1">
        <f t="shared" si="535"/>
        <v>420.56504599211564</v>
      </c>
      <c r="AA852" s="214">
        <v>61.81</v>
      </c>
      <c r="AB852" s="1">
        <f t="shared" si="531"/>
        <v>469.75599999999997</v>
      </c>
      <c r="AC852" s="1">
        <f t="shared" si="532"/>
        <v>489.44</v>
      </c>
      <c r="AD852" s="125">
        <f t="shared" si="540"/>
        <v>454.84362680683313</v>
      </c>
      <c r="AF852" s="326"/>
    </row>
    <row r="853" spans="1:32">
      <c r="A853" s="127" t="s">
        <v>441</v>
      </c>
      <c r="B853" s="127" t="s">
        <v>137</v>
      </c>
      <c r="C853" s="4">
        <v>43587</v>
      </c>
      <c r="D853" s="1">
        <v>408.20199700000001</v>
      </c>
      <c r="E853" s="1">
        <v>448</v>
      </c>
      <c r="F853" s="1">
        <v>467.29</v>
      </c>
      <c r="G853" s="1">
        <v>64.849999999999994</v>
      </c>
      <c r="H853" s="110">
        <v>-2.2000000000000002</v>
      </c>
      <c r="I853" s="110">
        <v>-2.2000000000000002</v>
      </c>
      <c r="J853" s="1">
        <f t="shared" si="525"/>
        <v>62.649999999999991</v>
      </c>
      <c r="K853" s="1">
        <f t="shared" si="530"/>
        <v>-2.09</v>
      </c>
      <c r="L853" s="1">
        <f t="shared" si="524"/>
        <v>62.759999999999991</v>
      </c>
      <c r="M853" s="1">
        <f t="shared" si="533"/>
        <v>412.35216819973709</v>
      </c>
      <c r="N853" s="1"/>
      <c r="O853" s="1"/>
      <c r="P853" s="1">
        <f t="shared" si="536"/>
        <v>1.5440476190476189</v>
      </c>
      <c r="Q853" s="1">
        <f t="shared" si="537"/>
        <v>1.494285714285714</v>
      </c>
      <c r="R853" s="1">
        <f t="shared" si="538"/>
        <v>1.4792462843666669</v>
      </c>
      <c r="S853" s="1">
        <f t="shared" si="529"/>
        <v>1.494285714285714</v>
      </c>
      <c r="T853" s="1">
        <f t="shared" si="534"/>
        <v>411.62943495400782</v>
      </c>
      <c r="U853" s="1">
        <v>393.34436050000005</v>
      </c>
      <c r="V853" s="1">
        <v>668.80985899999996</v>
      </c>
      <c r="W853" s="1">
        <f t="shared" si="539"/>
        <v>419.3448476753876</v>
      </c>
      <c r="X853" s="1">
        <v>414.45658568799996</v>
      </c>
      <c r="Y853" s="1">
        <v>270.21636244254756</v>
      </c>
      <c r="Z853" s="1">
        <f t="shared" si="535"/>
        <v>426.08409986859391</v>
      </c>
      <c r="AA853" s="214">
        <v>63.6</v>
      </c>
      <c r="AB853" s="1">
        <f t="shared" si="531"/>
        <v>483.36</v>
      </c>
      <c r="AC853" s="1">
        <f t="shared" si="532"/>
        <v>479.40799999999996</v>
      </c>
      <c r="AD853" s="125">
        <f t="shared" si="540"/>
        <v>461.02496714848883</v>
      </c>
      <c r="AF853" s="326"/>
    </row>
    <row r="854" spans="1:32">
      <c r="A854" s="128" t="s">
        <v>442</v>
      </c>
      <c r="B854" s="128" t="s">
        <v>137</v>
      </c>
      <c r="C854" s="26">
        <v>43586</v>
      </c>
      <c r="D854" s="27">
        <v>383.79258800000002</v>
      </c>
      <c r="E854" s="27">
        <v>456.5</v>
      </c>
      <c r="F854" s="27">
        <v>471.29</v>
      </c>
      <c r="G854" s="27">
        <v>66.09</v>
      </c>
      <c r="H854" s="110">
        <v>-2.2000000000000002</v>
      </c>
      <c r="I854" s="110">
        <v>-2.2000000000000002</v>
      </c>
      <c r="J854" s="27">
        <f t="shared" si="525"/>
        <v>63.89</v>
      </c>
      <c r="K854" s="27">
        <f t="shared" si="530"/>
        <v>-2.09</v>
      </c>
      <c r="L854" s="27">
        <f t="shared" si="524"/>
        <v>64</v>
      </c>
      <c r="M854" s="27">
        <f t="shared" si="533"/>
        <v>420.49934296977659</v>
      </c>
      <c r="N854" s="27"/>
      <c r="O854" s="27"/>
      <c r="P854" s="27">
        <f t="shared" si="536"/>
        <v>1.5735714285714286</v>
      </c>
      <c r="Q854" s="27">
        <f t="shared" si="537"/>
        <v>1.5238095238095237</v>
      </c>
      <c r="R854" s="27">
        <f t="shared" si="538"/>
        <v>1.390791235561905</v>
      </c>
      <c r="S854" s="27">
        <f t="shared" si="529"/>
        <v>1.5238095238095237</v>
      </c>
      <c r="T854" s="1">
        <f t="shared" si="534"/>
        <v>419.77660972404732</v>
      </c>
      <c r="U854" s="27">
        <v>393.34436050000005</v>
      </c>
      <c r="V854" s="1">
        <v>668.80985899999996</v>
      </c>
      <c r="W854" s="1">
        <f t="shared" si="539"/>
        <v>427.24760720232587</v>
      </c>
      <c r="X854" s="1">
        <v>390.63300250399999</v>
      </c>
      <c r="Y854" s="1">
        <v>270.21636244254756</v>
      </c>
      <c r="Z854" s="1">
        <f t="shared" si="535"/>
        <v>434.23127463863341</v>
      </c>
      <c r="AA854" s="214">
        <v>63.91</v>
      </c>
      <c r="AB854" s="1">
        <f t="shared" si="531"/>
        <v>485.71599999999995</v>
      </c>
      <c r="AC854" s="1">
        <f t="shared" si="532"/>
        <v>471.96</v>
      </c>
      <c r="AD854" s="125">
        <f t="shared" si="540"/>
        <v>470.14980289093302</v>
      </c>
      <c r="AF854" s="326"/>
    </row>
    <row r="855" spans="1:32">
      <c r="A855" s="127" t="s">
        <v>443</v>
      </c>
      <c r="B855" s="127" t="s">
        <v>138</v>
      </c>
      <c r="C855" s="4">
        <v>43585</v>
      </c>
      <c r="D855" s="1">
        <v>383.79258800000002</v>
      </c>
      <c r="E855" s="1">
        <v>457</v>
      </c>
      <c r="F855" s="1">
        <v>468.79</v>
      </c>
      <c r="G855" s="1">
        <v>66.709999999999994</v>
      </c>
      <c r="H855" s="110">
        <v>-2.2000000000000002</v>
      </c>
      <c r="I855" s="110">
        <v>-2.2000000000000002</v>
      </c>
      <c r="J855" s="1">
        <f t="shared" si="525"/>
        <v>64.509999999999991</v>
      </c>
      <c r="K855" s="1">
        <f t="shared" si="530"/>
        <v>-2.09</v>
      </c>
      <c r="L855" s="1">
        <f t="shared" si="524"/>
        <v>64.61999999999999</v>
      </c>
      <c r="M855" s="1">
        <f t="shared" si="533"/>
        <v>424.57293035479626</v>
      </c>
      <c r="N855" s="1"/>
      <c r="O855" s="1"/>
      <c r="P855" s="1">
        <f t="shared" si="536"/>
        <v>1.5883333333333332</v>
      </c>
      <c r="Q855" s="1">
        <f t="shared" si="537"/>
        <v>1.5385714285714283</v>
      </c>
      <c r="R855" s="1">
        <f t="shared" si="538"/>
        <v>1.390791235561905</v>
      </c>
      <c r="S855" s="1">
        <f t="shared" si="529"/>
        <v>1.5385714285714283</v>
      </c>
      <c r="T855" s="1">
        <f t="shared" si="534"/>
        <v>423.85019710906693</v>
      </c>
      <c r="U855" s="1">
        <v>389.67674200000005</v>
      </c>
      <c r="V855" s="1">
        <v>638.502655</v>
      </c>
      <c r="W855" s="1">
        <f t="shared" si="539"/>
        <v>430.28977084579492</v>
      </c>
      <c r="X855" s="1">
        <v>389.90562960800003</v>
      </c>
      <c r="Y855" s="1">
        <v>261.61863427445832</v>
      </c>
      <c r="Z855" s="1">
        <f t="shared" si="535"/>
        <v>438.30486202365302</v>
      </c>
      <c r="AA855" s="214">
        <v>63.5</v>
      </c>
      <c r="AB855" s="1">
        <f t="shared" si="531"/>
        <v>482.59999999999997</v>
      </c>
      <c r="AC855" s="1">
        <f t="shared" si="532"/>
        <v>474.69599999999997</v>
      </c>
      <c r="AD855" s="125">
        <f t="shared" si="540"/>
        <v>474.71222076215503</v>
      </c>
      <c r="AF855" s="326"/>
    </row>
    <row r="856" spans="1:32">
      <c r="A856" s="127" t="s">
        <v>444</v>
      </c>
      <c r="B856" s="127" t="s">
        <v>138</v>
      </c>
      <c r="C856" s="4">
        <v>43584</v>
      </c>
      <c r="D856" s="1">
        <v>383.79258800000002</v>
      </c>
      <c r="E856" s="1">
        <v>448.5</v>
      </c>
      <c r="F856" s="1">
        <v>472.79</v>
      </c>
      <c r="G856" s="1">
        <v>66.349999999999994</v>
      </c>
      <c r="H856" s="110">
        <v>-2.2000000000000002</v>
      </c>
      <c r="I856" s="110">
        <v>-2.2000000000000002</v>
      </c>
      <c r="J856" s="1">
        <f t="shared" si="525"/>
        <v>64.149999999999991</v>
      </c>
      <c r="K856" s="1">
        <f t="shared" si="530"/>
        <v>-2.09</v>
      </c>
      <c r="L856" s="1">
        <f t="shared" si="524"/>
        <v>64.259999999999991</v>
      </c>
      <c r="M856" s="1">
        <f t="shared" si="533"/>
        <v>422.20762155059123</v>
      </c>
      <c r="N856" s="1"/>
      <c r="O856" s="1"/>
      <c r="P856" s="1">
        <f t="shared" si="536"/>
        <v>1.5797619047619047</v>
      </c>
      <c r="Q856" s="1">
        <f t="shared" si="537"/>
        <v>1.5299999999999998</v>
      </c>
      <c r="R856" s="1">
        <f t="shared" si="538"/>
        <v>1.390791235561905</v>
      </c>
      <c r="S856" s="1">
        <f t="shared" si="529"/>
        <v>1.5299999999999998</v>
      </c>
      <c r="T856" s="1">
        <f t="shared" si="534"/>
        <v>421.48488830486195</v>
      </c>
      <c r="U856" s="1">
        <v>389.67674200000005</v>
      </c>
      <c r="V856" s="1">
        <v>638.502655</v>
      </c>
      <c r="W856" s="1">
        <f t="shared" si="539"/>
        <v>427.99542130571609</v>
      </c>
      <c r="X856" s="1">
        <v>389.90562960800003</v>
      </c>
      <c r="Y856" s="1">
        <v>261.61863427445832</v>
      </c>
      <c r="Z856" s="1">
        <f t="shared" si="535"/>
        <v>435.93955321944804</v>
      </c>
      <c r="AA856" s="214">
        <v>63.3</v>
      </c>
      <c r="AB856" s="1">
        <f t="shared" si="531"/>
        <v>481.08</v>
      </c>
      <c r="AC856" s="1">
        <f t="shared" si="532"/>
        <v>475.60799999999995</v>
      </c>
      <c r="AD856" s="125">
        <f t="shared" si="540"/>
        <v>472.06307490144542</v>
      </c>
      <c r="AF856" s="326"/>
    </row>
    <row r="857" spans="1:32">
      <c r="A857" s="127" t="s">
        <v>445</v>
      </c>
      <c r="B857" s="127" t="s">
        <v>138</v>
      </c>
      <c r="C857" s="4">
        <v>43581</v>
      </c>
      <c r="D857" s="1">
        <v>383.79258800000002</v>
      </c>
      <c r="E857" s="1">
        <v>478</v>
      </c>
      <c r="F857" s="1">
        <v>481.79</v>
      </c>
      <c r="G857" s="1">
        <v>66.099999999999994</v>
      </c>
      <c r="H857" s="110">
        <v>-2.2000000000000002</v>
      </c>
      <c r="I857" s="110">
        <v>-2.2000000000000002</v>
      </c>
      <c r="J857" s="1">
        <f t="shared" si="525"/>
        <v>63.899999999999991</v>
      </c>
      <c r="K857" s="1">
        <f t="shared" si="530"/>
        <v>-2.09</v>
      </c>
      <c r="L857" s="1">
        <f t="shared" si="524"/>
        <v>64.009999999999991</v>
      </c>
      <c r="M857" s="1">
        <f t="shared" si="533"/>
        <v>420.56504599211559</v>
      </c>
      <c r="N857" s="1"/>
      <c r="O857" s="1"/>
      <c r="P857" s="1">
        <f t="shared" si="536"/>
        <v>1.5738095238095238</v>
      </c>
      <c r="Q857" s="1">
        <f t="shared" si="537"/>
        <v>1.5240476190476189</v>
      </c>
      <c r="R857" s="1">
        <f t="shared" si="538"/>
        <v>1.390791235561905</v>
      </c>
      <c r="S857" s="1">
        <f t="shared" si="529"/>
        <v>1.5240476190476189</v>
      </c>
      <c r="T857" s="1">
        <f t="shared" si="534"/>
        <v>419.84231274638626</v>
      </c>
      <c r="U857" s="1">
        <v>389.67674200000005</v>
      </c>
      <c r="V857" s="1">
        <v>638.502655</v>
      </c>
      <c r="W857" s="1">
        <f t="shared" si="539"/>
        <v>426.40212301399464</v>
      </c>
      <c r="X857" s="1">
        <v>389.90562960800003</v>
      </c>
      <c r="Y857" s="1">
        <v>261.61863427445832</v>
      </c>
      <c r="Z857" s="1">
        <f t="shared" si="535"/>
        <v>434.29697766097235</v>
      </c>
      <c r="AA857" s="214">
        <v>65.209999999999994</v>
      </c>
      <c r="AB857" s="1">
        <f t="shared" si="531"/>
        <v>495.59599999999995</v>
      </c>
      <c r="AC857" s="1">
        <f t="shared" si="532"/>
        <v>468.084</v>
      </c>
      <c r="AD857" s="125">
        <f t="shared" si="540"/>
        <v>470.22339027595262</v>
      </c>
      <c r="AF857" s="326"/>
    </row>
    <row r="858" spans="1:32">
      <c r="A858" s="127" t="s">
        <v>446</v>
      </c>
      <c r="B858" s="127" t="s">
        <v>138</v>
      </c>
      <c r="C858" s="4">
        <v>43580</v>
      </c>
      <c r="D858" s="1">
        <v>383.79258800000002</v>
      </c>
      <c r="E858" s="1">
        <v>468</v>
      </c>
      <c r="F858" s="1">
        <v>467.29</v>
      </c>
      <c r="G858" s="1">
        <v>68.55</v>
      </c>
      <c r="H858" s="110">
        <v>-2.2000000000000002</v>
      </c>
      <c r="I858" s="110">
        <v>-2.2000000000000002</v>
      </c>
      <c r="J858" s="1">
        <f t="shared" si="525"/>
        <v>66.349999999999994</v>
      </c>
      <c r="K858" s="1">
        <f t="shared" si="530"/>
        <v>-2.09</v>
      </c>
      <c r="L858" s="1">
        <f t="shared" ref="L858:L921" si="541">+G858+K858</f>
        <v>66.459999999999994</v>
      </c>
      <c r="M858" s="1">
        <f t="shared" si="533"/>
        <v>436.66228646517732</v>
      </c>
      <c r="N858" s="1"/>
      <c r="O858" s="1"/>
      <c r="P858" s="1">
        <f t="shared" si="536"/>
        <v>1.6321428571428571</v>
      </c>
      <c r="Q858" s="1">
        <f t="shared" si="537"/>
        <v>1.5823809523809522</v>
      </c>
      <c r="R858" s="1">
        <f t="shared" si="538"/>
        <v>1.390791235561905</v>
      </c>
      <c r="S858" s="1">
        <f t="shared" si="529"/>
        <v>1.5823809523809522</v>
      </c>
      <c r="T858" s="1">
        <f t="shared" si="534"/>
        <v>435.93955321944804</v>
      </c>
      <c r="U858" s="1">
        <v>389.67674200000005</v>
      </c>
      <c r="V858" s="1">
        <v>638.502655</v>
      </c>
      <c r="W858" s="1">
        <f t="shared" si="539"/>
        <v>442.01644627286458</v>
      </c>
      <c r="X858" s="1">
        <v>389.90562960800003</v>
      </c>
      <c r="Y858" s="1">
        <v>261.61863427445832</v>
      </c>
      <c r="Z858" s="1">
        <f t="shared" si="535"/>
        <v>450.39421813403413</v>
      </c>
      <c r="AA858" s="214">
        <v>65.89</v>
      </c>
      <c r="AB858" s="1">
        <f t="shared" si="531"/>
        <v>500.76399999999995</v>
      </c>
      <c r="AC858" s="1">
        <f t="shared" si="532"/>
        <v>457.06399999999996</v>
      </c>
      <c r="AD858" s="125">
        <f t="shared" si="540"/>
        <v>488.25229960578184</v>
      </c>
      <c r="AF858" s="326"/>
    </row>
    <row r="859" spans="1:32">
      <c r="A859" s="127" t="s">
        <v>447</v>
      </c>
      <c r="B859" s="127" t="s">
        <v>138</v>
      </c>
      <c r="C859" s="4">
        <v>43579</v>
      </c>
      <c r="D859" s="1">
        <v>383.79258800000002</v>
      </c>
      <c r="E859" s="1">
        <v>458</v>
      </c>
      <c r="F859" s="1">
        <v>468.29</v>
      </c>
      <c r="G859" s="1">
        <v>68.25</v>
      </c>
      <c r="H859" s="110">
        <v>-2.2000000000000002</v>
      </c>
      <c r="I859" s="110">
        <v>-2.2000000000000002</v>
      </c>
      <c r="J859" s="1">
        <f t="shared" ref="J859:J922" si="542">+G859+H859</f>
        <v>66.05</v>
      </c>
      <c r="K859" s="1">
        <f t="shared" si="530"/>
        <v>-2.09</v>
      </c>
      <c r="L859" s="1">
        <f t="shared" si="541"/>
        <v>66.16</v>
      </c>
      <c r="M859" s="1">
        <f t="shared" si="533"/>
        <v>434.69119579500654</v>
      </c>
      <c r="N859" s="1"/>
      <c r="O859" s="1"/>
      <c r="P859" s="1">
        <f t="shared" si="536"/>
        <v>1.625</v>
      </c>
      <c r="Q859" s="1">
        <f t="shared" si="537"/>
        <v>1.5752380952380951</v>
      </c>
      <c r="R859" s="1">
        <f t="shared" si="538"/>
        <v>1.390791235561905</v>
      </c>
      <c r="S859" s="1">
        <f t="shared" si="529"/>
        <v>1.5752380952380951</v>
      </c>
      <c r="T859" s="1">
        <f t="shared" si="534"/>
        <v>433.96846254927721</v>
      </c>
      <c r="U859" s="1">
        <v>389.67674200000005</v>
      </c>
      <c r="V859" s="1">
        <v>638.502655</v>
      </c>
      <c r="W859" s="1">
        <f t="shared" si="539"/>
        <v>440.10448832279889</v>
      </c>
      <c r="X859" s="1">
        <v>389.90562960800003</v>
      </c>
      <c r="Y859" s="1">
        <v>261.61863427445832</v>
      </c>
      <c r="Z859" s="1">
        <f t="shared" si="535"/>
        <v>448.4231274638633</v>
      </c>
      <c r="AA859" s="214">
        <v>66.3</v>
      </c>
      <c r="AB859" s="1">
        <f t="shared" si="531"/>
        <v>503.87999999999994</v>
      </c>
      <c r="AC859" s="1">
        <f t="shared" si="532"/>
        <v>450.67999999999995</v>
      </c>
      <c r="AD859" s="125">
        <f t="shared" si="540"/>
        <v>486.0446780551905</v>
      </c>
      <c r="AF859" s="326"/>
    </row>
    <row r="860" spans="1:32">
      <c r="A860" s="127" t="s">
        <v>448</v>
      </c>
      <c r="B860" s="127" t="s">
        <v>138</v>
      </c>
      <c r="C860" s="4">
        <v>43578</v>
      </c>
      <c r="D860" s="1">
        <v>383.79258800000002</v>
      </c>
      <c r="E860" s="1">
        <v>462</v>
      </c>
      <c r="F860" s="1">
        <v>467.29</v>
      </c>
      <c r="G860" s="1">
        <v>66.849999999999994</v>
      </c>
      <c r="H860" s="110">
        <v>-2.2000000000000002</v>
      </c>
      <c r="I860" s="110">
        <v>-2.2000000000000002</v>
      </c>
      <c r="J860" s="1">
        <f t="shared" si="542"/>
        <v>64.649999999999991</v>
      </c>
      <c r="K860" s="1">
        <f t="shared" si="530"/>
        <v>-2.09</v>
      </c>
      <c r="L860" s="1">
        <f t="shared" si="541"/>
        <v>64.759999999999991</v>
      </c>
      <c r="M860" s="1">
        <f t="shared" si="533"/>
        <v>425.49277266754262</v>
      </c>
      <c r="N860" s="1"/>
      <c r="O860" s="1"/>
      <c r="P860" s="1">
        <f t="shared" si="536"/>
        <v>1.5916666666666666</v>
      </c>
      <c r="Q860" s="1">
        <f t="shared" si="537"/>
        <v>1.5419047619047617</v>
      </c>
      <c r="R860" s="1">
        <f t="shared" si="538"/>
        <v>1.390791235561905</v>
      </c>
      <c r="S860" s="1">
        <f t="shared" si="529"/>
        <v>1.5419047619047617</v>
      </c>
      <c r="T860" s="1">
        <f t="shared" si="534"/>
        <v>424.77003942181335</v>
      </c>
      <c r="U860" s="1">
        <v>382.27971599999995</v>
      </c>
      <c r="V860" s="1">
        <v>638.502655</v>
      </c>
      <c r="W860" s="1">
        <f t="shared" si="539"/>
        <v>431.18201788915894</v>
      </c>
      <c r="X860" s="1">
        <v>389.90562960800003</v>
      </c>
      <c r="Y860" s="1">
        <v>261.61863427445832</v>
      </c>
      <c r="Z860" s="1">
        <f t="shared" si="535"/>
        <v>439.22470433639944</v>
      </c>
      <c r="AA860" s="214">
        <v>65.7</v>
      </c>
      <c r="AB860" s="1">
        <f t="shared" si="531"/>
        <v>499.32</v>
      </c>
      <c r="AC860" s="1">
        <f t="shared" si="532"/>
        <v>451.51599999999996</v>
      </c>
      <c r="AD860" s="125">
        <f t="shared" si="540"/>
        <v>475.74244415243101</v>
      </c>
      <c r="AF860" s="326"/>
    </row>
    <row r="861" spans="1:32">
      <c r="A861" s="127" t="s">
        <v>449</v>
      </c>
      <c r="B861" s="127" t="s">
        <v>138</v>
      </c>
      <c r="C861" s="4">
        <v>43577</v>
      </c>
      <c r="D861" s="1">
        <v>383.79258800000002</v>
      </c>
      <c r="E861" s="1">
        <v>443.5</v>
      </c>
      <c r="F861" s="1">
        <v>461.79</v>
      </c>
      <c r="G861" s="1">
        <v>66.45</v>
      </c>
      <c r="H861" s="110">
        <v>-2.2000000000000002</v>
      </c>
      <c r="I861" s="110">
        <v>-2.2000000000000002</v>
      </c>
      <c r="J861" s="1">
        <f t="shared" si="542"/>
        <v>64.25</v>
      </c>
      <c r="K861" s="1">
        <f t="shared" si="530"/>
        <v>-2.09</v>
      </c>
      <c r="L861" s="1">
        <f t="shared" si="541"/>
        <v>64.36</v>
      </c>
      <c r="M861" s="1">
        <f t="shared" si="533"/>
        <v>422.86465177398156</v>
      </c>
      <c r="N861" s="1"/>
      <c r="O861" s="1"/>
      <c r="P861" s="1">
        <f t="shared" si="536"/>
        <v>1.5821428571428573</v>
      </c>
      <c r="Q861" s="1">
        <f t="shared" si="537"/>
        <v>1.5323809523809524</v>
      </c>
      <c r="R861" s="1">
        <f t="shared" si="538"/>
        <v>1.390791235561905</v>
      </c>
      <c r="S861" s="1">
        <f t="shared" si="529"/>
        <v>1.5323809523809524</v>
      </c>
      <c r="T861" s="1">
        <f t="shared" si="534"/>
        <v>422.14191852825229</v>
      </c>
      <c r="U861" s="1">
        <v>382.27971599999995</v>
      </c>
      <c r="V861" s="1">
        <v>638.502655</v>
      </c>
      <c r="W861" s="1">
        <f t="shared" si="539"/>
        <v>428.6327406224047</v>
      </c>
      <c r="X861" s="1">
        <v>389.90562960800003</v>
      </c>
      <c r="Y861" s="1">
        <v>261.61863427445832</v>
      </c>
      <c r="Z861" s="1">
        <f t="shared" si="535"/>
        <v>436.59658344283838</v>
      </c>
      <c r="AA861" s="214">
        <v>64</v>
      </c>
      <c r="AB861" s="1">
        <f t="shared" si="531"/>
        <v>486.4</v>
      </c>
      <c r="AC861" s="1">
        <f t="shared" si="532"/>
        <v>455.54399999999998</v>
      </c>
      <c r="AD861" s="125">
        <f t="shared" si="540"/>
        <v>472.79894875164263</v>
      </c>
      <c r="AF861" s="326"/>
    </row>
    <row r="862" spans="1:32">
      <c r="A862" s="127" t="s">
        <v>450</v>
      </c>
      <c r="B862" s="127" t="s">
        <v>138</v>
      </c>
      <c r="C862" s="4">
        <v>43574</v>
      </c>
      <c r="D862" s="1">
        <v>383.79258800000002</v>
      </c>
      <c r="E862" s="1">
        <v>443.5</v>
      </c>
      <c r="F862" s="1">
        <v>461.79</v>
      </c>
      <c r="G862" s="67">
        <v>65.69</v>
      </c>
      <c r="H862" s="110">
        <v>-2.2000000000000002</v>
      </c>
      <c r="I862" s="110">
        <v>-2.2000000000000002</v>
      </c>
      <c r="J862" s="1">
        <f t="shared" si="542"/>
        <v>63.489999999999995</v>
      </c>
      <c r="K862" s="1">
        <f t="shared" si="530"/>
        <v>-2.09</v>
      </c>
      <c r="L862" s="1">
        <f t="shared" si="541"/>
        <v>63.599999999999994</v>
      </c>
      <c r="M862" s="1">
        <f t="shared" si="533"/>
        <v>417.87122207621547</v>
      </c>
      <c r="N862" s="1"/>
      <c r="O862" s="1"/>
      <c r="P862" s="1">
        <f t="shared" si="536"/>
        <v>1.5640476190476189</v>
      </c>
      <c r="Q862" s="1">
        <f t="shared" si="537"/>
        <v>1.5142857142857142</v>
      </c>
      <c r="R862" s="1">
        <f t="shared" si="538"/>
        <v>1.390791235561905</v>
      </c>
      <c r="S862" s="1">
        <f t="shared" si="529"/>
        <v>1.5142857142857142</v>
      </c>
      <c r="T862" s="1">
        <f t="shared" si="534"/>
        <v>417.14848883048614</v>
      </c>
      <c r="U862" s="1">
        <v>382.27971599999995</v>
      </c>
      <c r="V862" s="1">
        <v>638.502655</v>
      </c>
      <c r="W862" s="1">
        <f t="shared" si="539"/>
        <v>423.78911381557157</v>
      </c>
      <c r="X862" s="1">
        <v>389.90562960800003</v>
      </c>
      <c r="Y862" s="1">
        <v>261.61863427445832</v>
      </c>
      <c r="Z862" s="1">
        <f t="shared" si="535"/>
        <v>431.60315374507223</v>
      </c>
      <c r="AA862" s="214">
        <v>64</v>
      </c>
      <c r="AB862" s="1">
        <f t="shared" si="531"/>
        <v>486.4</v>
      </c>
      <c r="AC862" s="1">
        <f t="shared" si="532"/>
        <v>447.03199999999998</v>
      </c>
      <c r="AD862" s="125">
        <f t="shared" si="540"/>
        <v>467.20630749014452</v>
      </c>
      <c r="AF862" s="326"/>
    </row>
    <row r="863" spans="1:32">
      <c r="A863" s="127" t="s">
        <v>451</v>
      </c>
      <c r="B863" s="127" t="s">
        <v>138</v>
      </c>
      <c r="C863" s="4">
        <v>43573</v>
      </c>
      <c r="D863" s="1">
        <v>383.79258800000002</v>
      </c>
      <c r="E863" s="1">
        <v>461</v>
      </c>
      <c r="F863" s="1">
        <v>458.79</v>
      </c>
      <c r="G863" s="1">
        <v>64.930000000000007</v>
      </c>
      <c r="H863" s="110">
        <v>-2.2000000000000002</v>
      </c>
      <c r="I863" s="110">
        <v>-2.2000000000000002</v>
      </c>
      <c r="J863" s="1">
        <f t="shared" si="542"/>
        <v>62.730000000000004</v>
      </c>
      <c r="K863" s="1">
        <f t="shared" si="530"/>
        <v>-2.09</v>
      </c>
      <c r="L863" s="1">
        <f t="shared" si="541"/>
        <v>62.84</v>
      </c>
      <c r="M863" s="1">
        <f t="shared" si="533"/>
        <v>412.87779237844944</v>
      </c>
      <c r="N863" s="1"/>
      <c r="O863" s="1"/>
      <c r="P863" s="1">
        <f t="shared" si="536"/>
        <v>1.5459523809523812</v>
      </c>
      <c r="Q863" s="1">
        <f t="shared" si="537"/>
        <v>1.4961904761904763</v>
      </c>
      <c r="R863" s="1">
        <f t="shared" si="538"/>
        <v>1.390791235561905</v>
      </c>
      <c r="S863" s="1">
        <f t="shared" si="529"/>
        <v>1.4961904761904763</v>
      </c>
      <c r="T863" s="1">
        <f t="shared" si="534"/>
        <v>412.15505913272011</v>
      </c>
      <c r="U863" s="1">
        <v>382.27971599999995</v>
      </c>
      <c r="V863" s="1">
        <v>638.502655</v>
      </c>
      <c r="W863" s="1">
        <f t="shared" si="539"/>
        <v>418.9454870087385</v>
      </c>
      <c r="X863" s="1">
        <v>389.90562960800003</v>
      </c>
      <c r="Y863" s="1">
        <v>261.61863427445832</v>
      </c>
      <c r="Z863" s="1">
        <f t="shared" si="535"/>
        <v>426.6097240473062</v>
      </c>
      <c r="AA863" s="214">
        <v>63.76</v>
      </c>
      <c r="AB863" s="1">
        <f t="shared" si="531"/>
        <v>484.57599999999996</v>
      </c>
      <c r="AC863" s="1">
        <f t="shared" si="532"/>
        <v>448.70399999999995</v>
      </c>
      <c r="AD863" s="125">
        <f t="shared" si="540"/>
        <v>461.61366622864659</v>
      </c>
      <c r="AF863" s="326"/>
    </row>
    <row r="864" spans="1:32">
      <c r="A864" s="127" t="s">
        <v>452</v>
      </c>
      <c r="B864" s="127" t="s">
        <v>138</v>
      </c>
      <c r="C864" s="4">
        <v>43572</v>
      </c>
      <c r="D864" s="1">
        <v>383.79258800000002</v>
      </c>
      <c r="E864" s="1">
        <v>442</v>
      </c>
      <c r="F864" s="1">
        <v>455.29</v>
      </c>
      <c r="G864" s="1">
        <v>64.930000000000007</v>
      </c>
      <c r="H864" s="110">
        <v>-2.2000000000000002</v>
      </c>
      <c r="I864" s="110">
        <v>-2.2000000000000002</v>
      </c>
      <c r="J864" s="1">
        <f t="shared" si="542"/>
        <v>62.730000000000004</v>
      </c>
      <c r="K864" s="1">
        <f t="shared" si="530"/>
        <v>-2.09</v>
      </c>
      <c r="L864" s="1">
        <f t="shared" si="541"/>
        <v>62.84</v>
      </c>
      <c r="M864" s="1">
        <f t="shared" si="533"/>
        <v>412.87779237844944</v>
      </c>
      <c r="N864" s="1"/>
      <c r="O864" s="1"/>
      <c r="P864" s="1">
        <f t="shared" si="536"/>
        <v>1.5459523809523812</v>
      </c>
      <c r="Q864" s="1">
        <f t="shared" si="537"/>
        <v>1.4961904761904763</v>
      </c>
      <c r="R864" s="1">
        <f t="shared" si="538"/>
        <v>1.390791235561905</v>
      </c>
      <c r="S864" s="1">
        <f t="shared" si="529"/>
        <v>1.4961904761904763</v>
      </c>
      <c r="T864" s="1">
        <f t="shared" si="534"/>
        <v>412.15505913272011</v>
      </c>
      <c r="U864" s="1">
        <v>382.27971599999995</v>
      </c>
      <c r="V864" s="1">
        <v>638.502655</v>
      </c>
      <c r="W864" s="1">
        <f t="shared" si="539"/>
        <v>418.9454870087385</v>
      </c>
      <c r="X864" s="1">
        <v>389.90562960800003</v>
      </c>
      <c r="Y864" s="1">
        <v>261.61863427445832</v>
      </c>
      <c r="Z864" s="1">
        <f t="shared" si="535"/>
        <v>426.6097240473062</v>
      </c>
      <c r="AA864" s="214">
        <v>64.05</v>
      </c>
      <c r="AB864" s="1">
        <f t="shared" si="531"/>
        <v>486.78</v>
      </c>
      <c r="AC864" s="1">
        <f t="shared" si="532"/>
        <v>455.84799999999996</v>
      </c>
      <c r="AD864" s="125">
        <f t="shared" si="540"/>
        <v>461.61366622864659</v>
      </c>
      <c r="AF864" s="326"/>
    </row>
    <row r="865" spans="1:32">
      <c r="A865" s="127" t="s">
        <v>453</v>
      </c>
      <c r="B865" s="127" t="s">
        <v>138</v>
      </c>
      <c r="C865" s="4">
        <v>43571</v>
      </c>
      <c r="D865" s="1">
        <v>383.79258800000002</v>
      </c>
      <c r="E865" s="1">
        <v>450.5</v>
      </c>
      <c r="F865" s="1">
        <v>459.29</v>
      </c>
      <c r="G865" s="1">
        <v>65.03</v>
      </c>
      <c r="H865" s="110">
        <v>-2.2000000000000002</v>
      </c>
      <c r="I865" s="110">
        <v>-2.2000000000000002</v>
      </c>
      <c r="J865" s="1">
        <f t="shared" si="542"/>
        <v>62.83</v>
      </c>
      <c r="K865" s="1">
        <f t="shared" si="530"/>
        <v>-2.09</v>
      </c>
      <c r="L865" s="1">
        <f t="shared" si="541"/>
        <v>62.94</v>
      </c>
      <c r="M865" s="1">
        <f t="shared" si="533"/>
        <v>413.53482260183966</v>
      </c>
      <c r="N865" s="1"/>
      <c r="O865" s="1"/>
      <c r="P865" s="1">
        <f t="shared" si="536"/>
        <v>1.5483333333333333</v>
      </c>
      <c r="Q865" s="1">
        <f t="shared" si="537"/>
        <v>1.4985714285714284</v>
      </c>
      <c r="R865" s="1">
        <f t="shared" si="538"/>
        <v>1.390791235561905</v>
      </c>
      <c r="S865" s="1">
        <f t="shared" si="529"/>
        <v>1.4985714285714284</v>
      </c>
      <c r="T865" s="1">
        <f t="shared" si="534"/>
        <v>412.81208935611033</v>
      </c>
      <c r="U865" s="1">
        <v>385.58542750000004</v>
      </c>
      <c r="V865" s="1">
        <v>638.502655</v>
      </c>
      <c r="W865" s="1">
        <f t="shared" si="539"/>
        <v>419.58280632542704</v>
      </c>
      <c r="X865" s="1">
        <v>389.90562960800003</v>
      </c>
      <c r="Y865" s="1">
        <v>261.61863427445832</v>
      </c>
      <c r="Z865" s="1">
        <f t="shared" si="535"/>
        <v>427.26675427069642</v>
      </c>
      <c r="AA865" s="214">
        <v>63.4</v>
      </c>
      <c r="AB865" s="1">
        <f t="shared" si="531"/>
        <v>481.84</v>
      </c>
      <c r="AC865" s="1">
        <f t="shared" si="532"/>
        <v>454.70799999999997</v>
      </c>
      <c r="AD865" s="125">
        <f t="shared" si="540"/>
        <v>462.34954007884363</v>
      </c>
      <c r="AF865" s="326"/>
    </row>
    <row r="866" spans="1:32">
      <c r="A866" s="127" t="s">
        <v>454</v>
      </c>
      <c r="B866" s="127" t="s">
        <v>138</v>
      </c>
      <c r="C866" s="4">
        <v>43570</v>
      </c>
      <c r="D866" s="1">
        <v>383.79258800000002</v>
      </c>
      <c r="E866" s="1">
        <v>450.5</v>
      </c>
      <c r="F866" s="1">
        <v>467.29</v>
      </c>
      <c r="G866" s="1">
        <v>66.16</v>
      </c>
      <c r="H866" s="110">
        <v>-2.2000000000000002</v>
      </c>
      <c r="I866" s="110">
        <v>-2.2000000000000002</v>
      </c>
      <c r="J866" s="1">
        <f t="shared" si="542"/>
        <v>63.959999999999994</v>
      </c>
      <c r="K866" s="1">
        <f t="shared" si="530"/>
        <v>-2.09</v>
      </c>
      <c r="L866" s="1">
        <f t="shared" si="541"/>
        <v>64.069999999999993</v>
      </c>
      <c r="M866" s="1">
        <f t="shared" si="533"/>
        <v>420.95926412614972</v>
      </c>
      <c r="N866" s="1"/>
      <c r="O866" s="1"/>
      <c r="P866" s="1">
        <f t="shared" si="536"/>
        <v>1.5752380952380951</v>
      </c>
      <c r="Q866" s="1">
        <f t="shared" si="537"/>
        <v>1.5254761904761902</v>
      </c>
      <c r="R866" s="1">
        <f t="shared" si="538"/>
        <v>1.390791235561905</v>
      </c>
      <c r="S866" s="1">
        <f t="shared" si="529"/>
        <v>1.5254761904761902</v>
      </c>
      <c r="T866" s="1">
        <f t="shared" si="534"/>
        <v>420.23653088042045</v>
      </c>
      <c r="U866" s="1">
        <v>385.58542750000004</v>
      </c>
      <c r="V866" s="1">
        <v>638.502655</v>
      </c>
      <c r="W866" s="1">
        <f t="shared" si="539"/>
        <v>426.78451460400782</v>
      </c>
      <c r="X866" s="1">
        <v>389.90562960800003</v>
      </c>
      <c r="Y866" s="1">
        <v>261.61863427445832</v>
      </c>
      <c r="Z866" s="1">
        <f t="shared" si="535"/>
        <v>434.69119579500654</v>
      </c>
      <c r="AA866" s="214">
        <v>63.89</v>
      </c>
      <c r="AB866" s="1">
        <f t="shared" si="531"/>
        <v>485.56399999999996</v>
      </c>
      <c r="AC866" s="1">
        <f t="shared" si="532"/>
        <v>448.62799999999999</v>
      </c>
      <c r="AD866" s="125">
        <f t="shared" si="540"/>
        <v>470.66491458607095</v>
      </c>
      <c r="AF866" s="326"/>
    </row>
    <row r="867" spans="1:32">
      <c r="A867" s="127" t="s">
        <v>455</v>
      </c>
      <c r="B867" s="127" t="s">
        <v>138</v>
      </c>
      <c r="C867" s="4">
        <v>43567</v>
      </c>
      <c r="D867" s="1">
        <v>383.79258800000002</v>
      </c>
      <c r="E867" s="1">
        <v>447.5</v>
      </c>
      <c r="F867" s="1">
        <v>466.79</v>
      </c>
      <c r="G867" s="1">
        <v>66.91</v>
      </c>
      <c r="H867" s="110">
        <v>-2.2000000000000002</v>
      </c>
      <c r="I867" s="110">
        <v>-2.2000000000000002</v>
      </c>
      <c r="J867" s="1">
        <f t="shared" si="542"/>
        <v>64.709999999999994</v>
      </c>
      <c r="K867" s="1">
        <f t="shared" si="530"/>
        <v>-2.09</v>
      </c>
      <c r="L867" s="1">
        <f t="shared" si="541"/>
        <v>64.819999999999993</v>
      </c>
      <c r="M867" s="1">
        <f t="shared" si="533"/>
        <v>425.88699080157681</v>
      </c>
      <c r="N867" s="1"/>
      <c r="O867" s="1"/>
      <c r="P867" s="1">
        <f t="shared" si="536"/>
        <v>1.5930952380952381</v>
      </c>
      <c r="Q867" s="1">
        <f t="shared" si="537"/>
        <v>1.5433333333333332</v>
      </c>
      <c r="R867" s="1">
        <f t="shared" si="538"/>
        <v>1.390791235561905</v>
      </c>
      <c r="S867" s="1">
        <f t="shared" si="529"/>
        <v>1.5433333333333332</v>
      </c>
      <c r="T867" s="1">
        <f t="shared" si="534"/>
        <v>425.16425755584748</v>
      </c>
      <c r="U867" s="1">
        <v>385.58542750000004</v>
      </c>
      <c r="V867" s="1">
        <v>638.502655</v>
      </c>
      <c r="W867" s="1">
        <f t="shared" si="539"/>
        <v>431.56440947917207</v>
      </c>
      <c r="X867" s="1">
        <v>389.90562960800003</v>
      </c>
      <c r="Y867" s="1">
        <v>261.61863427445832</v>
      </c>
      <c r="Z867" s="1">
        <f t="shared" si="535"/>
        <v>439.61892247043357</v>
      </c>
      <c r="AA867" s="214">
        <v>63.58</v>
      </c>
      <c r="AB867" s="1">
        <f t="shared" si="531"/>
        <v>483.20799999999997</v>
      </c>
      <c r="AC867" s="1">
        <f t="shared" si="532"/>
        <v>449.084</v>
      </c>
      <c r="AD867" s="125">
        <f t="shared" si="540"/>
        <v>476.18396846254922</v>
      </c>
      <c r="AF867" s="326"/>
    </row>
    <row r="868" spans="1:32">
      <c r="A868" s="127" t="s">
        <v>456</v>
      </c>
      <c r="B868" s="127" t="s">
        <v>138</v>
      </c>
      <c r="C868" s="4">
        <v>43566</v>
      </c>
      <c r="D868" s="1">
        <v>383.79258800000002</v>
      </c>
      <c r="E868" s="1">
        <v>449</v>
      </c>
      <c r="F868" s="1">
        <v>459.29</v>
      </c>
      <c r="G868" s="1">
        <v>66.11</v>
      </c>
      <c r="H868" s="110">
        <v>-2.2000000000000002</v>
      </c>
      <c r="I868" s="110">
        <v>-2.2000000000000002</v>
      </c>
      <c r="J868" s="1">
        <f t="shared" si="542"/>
        <v>63.91</v>
      </c>
      <c r="K868" s="1">
        <f t="shared" si="530"/>
        <v>-2.09</v>
      </c>
      <c r="L868" s="1">
        <f t="shared" si="541"/>
        <v>64.02</v>
      </c>
      <c r="M868" s="1">
        <f t="shared" si="533"/>
        <v>420.63074901445464</v>
      </c>
      <c r="N868" s="1"/>
      <c r="O868" s="1"/>
      <c r="P868" s="1">
        <f t="shared" si="536"/>
        <v>1.5740476190476191</v>
      </c>
      <c r="Q868" s="1">
        <f t="shared" si="537"/>
        <v>1.5242857142857142</v>
      </c>
      <c r="R868" s="1">
        <f t="shared" si="538"/>
        <v>1.390791235561905</v>
      </c>
      <c r="S868" s="1">
        <f t="shared" si="529"/>
        <v>1.5242857142857142</v>
      </c>
      <c r="T868" s="1">
        <f t="shared" si="534"/>
        <v>419.90801576872531</v>
      </c>
      <c r="U868" s="1">
        <v>385.58542750000004</v>
      </c>
      <c r="V868" s="1">
        <v>638.502655</v>
      </c>
      <c r="W868" s="1">
        <f t="shared" si="539"/>
        <v>426.46585494566352</v>
      </c>
      <c r="X868" s="1">
        <v>389.90562960800003</v>
      </c>
      <c r="Y868" s="1">
        <v>261.61863427445832</v>
      </c>
      <c r="Z868" s="1">
        <f t="shared" si="535"/>
        <v>434.3626806833114</v>
      </c>
      <c r="AA868" s="214">
        <v>64.61</v>
      </c>
      <c r="AB868" s="1">
        <f t="shared" si="531"/>
        <v>491.03599999999994</v>
      </c>
      <c r="AC868" s="1">
        <f t="shared" si="532"/>
        <v>444.75200000000001</v>
      </c>
      <c r="AD868" s="125">
        <f t="shared" si="540"/>
        <v>470.2969776609724</v>
      </c>
      <c r="AF868" s="326"/>
    </row>
    <row r="869" spans="1:32">
      <c r="A869" s="127" t="s">
        <v>457</v>
      </c>
      <c r="B869" s="127" t="s">
        <v>138</v>
      </c>
      <c r="C869" s="4">
        <v>43565</v>
      </c>
      <c r="D869" s="1">
        <v>391.29589399999998</v>
      </c>
      <c r="E869" s="1">
        <v>445.5</v>
      </c>
      <c r="F869" s="1">
        <v>466.79</v>
      </c>
      <c r="G869" s="1">
        <v>66.42</v>
      </c>
      <c r="H869" s="110">
        <v>-2.2000000000000002</v>
      </c>
      <c r="I869" s="110">
        <v>-2.2000000000000002</v>
      </c>
      <c r="J869" s="1">
        <f t="shared" si="542"/>
        <v>64.22</v>
      </c>
      <c r="K869" s="1">
        <f t="shared" si="530"/>
        <v>-2.09</v>
      </c>
      <c r="L869" s="1">
        <f t="shared" si="541"/>
        <v>64.33</v>
      </c>
      <c r="M869" s="1">
        <f t="shared" si="533"/>
        <v>422.66754270696447</v>
      </c>
      <c r="N869" s="1"/>
      <c r="O869" s="1"/>
      <c r="P869" s="1">
        <f t="shared" si="536"/>
        <v>1.5814285714285714</v>
      </c>
      <c r="Q869" s="1">
        <f t="shared" si="537"/>
        <v>1.5316666666666667</v>
      </c>
      <c r="R869" s="1">
        <f t="shared" si="538"/>
        <v>1.417981787304762</v>
      </c>
      <c r="S869" s="1">
        <f t="shared" si="529"/>
        <v>1.5316666666666667</v>
      </c>
      <c r="T869" s="1">
        <f t="shared" si="534"/>
        <v>421.9448094612352</v>
      </c>
      <c r="U869" s="1">
        <v>385.58542750000004</v>
      </c>
      <c r="V869" s="1">
        <v>638.502655</v>
      </c>
      <c r="W869" s="1">
        <f t="shared" si="539"/>
        <v>428.44154482739816</v>
      </c>
      <c r="X869" s="1">
        <v>397.228856264</v>
      </c>
      <c r="Y869" s="1">
        <v>261.61863427445832</v>
      </c>
      <c r="Z869" s="1">
        <f t="shared" si="535"/>
        <v>436.39947437582128</v>
      </c>
      <c r="AA869" s="214">
        <v>63.98</v>
      </c>
      <c r="AB869" s="1">
        <f t="shared" si="531"/>
        <v>486.24799999999993</v>
      </c>
      <c r="AC869" s="1">
        <f t="shared" si="532"/>
        <v>445.43599999999998</v>
      </c>
      <c r="AD869" s="125">
        <f t="shared" si="540"/>
        <v>472.57818659658346</v>
      </c>
      <c r="AF869" s="326"/>
    </row>
    <row r="870" spans="1:32">
      <c r="A870" s="127" t="s">
        <v>458</v>
      </c>
      <c r="B870" s="127" t="s">
        <v>138</v>
      </c>
      <c r="C870" s="4">
        <v>43564</v>
      </c>
      <c r="D870" s="1">
        <v>391.29589399999998</v>
      </c>
      <c r="E870" s="1">
        <v>451.5</v>
      </c>
      <c r="F870" s="1">
        <v>465.29</v>
      </c>
      <c r="G870" s="1">
        <v>65.8</v>
      </c>
      <c r="H870" s="110">
        <v>-2.2000000000000002</v>
      </c>
      <c r="I870" s="110">
        <v>-2.2000000000000002</v>
      </c>
      <c r="J870" s="1">
        <f t="shared" si="542"/>
        <v>63.599999999999994</v>
      </c>
      <c r="K870" s="1">
        <f t="shared" si="530"/>
        <v>-2.09</v>
      </c>
      <c r="L870" s="1">
        <f t="shared" si="541"/>
        <v>63.709999999999994</v>
      </c>
      <c r="M870" s="1">
        <f t="shared" si="533"/>
        <v>418.59395532194475</v>
      </c>
      <c r="N870" s="1"/>
      <c r="O870" s="1"/>
      <c r="P870" s="1">
        <f t="shared" si="536"/>
        <v>1.5666666666666667</v>
      </c>
      <c r="Q870" s="1">
        <f t="shared" si="537"/>
        <v>1.5169047619047618</v>
      </c>
      <c r="R870" s="1">
        <f t="shared" si="538"/>
        <v>1.417981787304762</v>
      </c>
      <c r="S870" s="1">
        <f t="shared" si="529"/>
        <v>1.5169047619047618</v>
      </c>
      <c r="T870" s="1">
        <f t="shared" si="534"/>
        <v>417.87122207621547</v>
      </c>
      <c r="U870" s="1">
        <v>381.53383450000001</v>
      </c>
      <c r="V870" s="1">
        <v>638.502655</v>
      </c>
      <c r="W870" s="1">
        <f t="shared" si="539"/>
        <v>424.490165063929</v>
      </c>
      <c r="X870" s="1">
        <v>397.228856264</v>
      </c>
      <c r="Y870" s="1">
        <v>261.61863427445832</v>
      </c>
      <c r="Z870" s="1">
        <f t="shared" si="535"/>
        <v>432.32588699080156</v>
      </c>
      <c r="AA870" s="214">
        <v>64.400000000000006</v>
      </c>
      <c r="AB870" s="1">
        <f t="shared" si="531"/>
        <v>489.44</v>
      </c>
      <c r="AC870" s="1">
        <f t="shared" si="532"/>
        <v>442.77599999999995</v>
      </c>
      <c r="AD870" s="125">
        <f t="shared" si="540"/>
        <v>468.0157687253614</v>
      </c>
      <c r="AF870" s="326"/>
    </row>
    <row r="871" spans="1:32">
      <c r="A871" s="127" t="s">
        <v>459</v>
      </c>
      <c r="B871" s="127" t="s">
        <v>138</v>
      </c>
      <c r="C871" s="4">
        <v>43563</v>
      </c>
      <c r="D871" s="1">
        <v>391.29589399999998</v>
      </c>
      <c r="E871" s="1">
        <v>460</v>
      </c>
      <c r="F871" s="1">
        <v>464.79</v>
      </c>
      <c r="G871" s="1">
        <v>66.790000000000006</v>
      </c>
      <c r="H871" s="110">
        <v>-2.2000000000000002</v>
      </c>
      <c r="I871" s="110">
        <v>-2.2000000000000002</v>
      </c>
      <c r="J871" s="1">
        <f t="shared" si="542"/>
        <v>64.59</v>
      </c>
      <c r="K871" s="1">
        <f t="shared" si="530"/>
        <v>-2.09</v>
      </c>
      <c r="L871" s="1">
        <f t="shared" si="541"/>
        <v>64.7</v>
      </c>
      <c r="M871" s="1">
        <f t="shared" si="533"/>
        <v>425.09855453350855</v>
      </c>
      <c r="N871" s="1"/>
      <c r="O871" s="1"/>
      <c r="P871" s="1">
        <f t="shared" si="536"/>
        <v>1.5902380952380955</v>
      </c>
      <c r="Q871" s="1">
        <f t="shared" si="537"/>
        <v>1.5404761904761906</v>
      </c>
      <c r="R871" s="1">
        <f t="shared" si="538"/>
        <v>1.417981787304762</v>
      </c>
      <c r="S871" s="1">
        <f t="shared" si="529"/>
        <v>1.5404761904761906</v>
      </c>
      <c r="T871" s="1">
        <f t="shared" si="534"/>
        <v>424.37582128777922</v>
      </c>
      <c r="U871" s="1">
        <v>381.53383450000001</v>
      </c>
      <c r="V871" s="1">
        <v>638.502655</v>
      </c>
      <c r="W871" s="1">
        <f t="shared" si="539"/>
        <v>430.79962629914581</v>
      </c>
      <c r="X871" s="1">
        <v>397.228856264</v>
      </c>
      <c r="Y871" s="1">
        <v>261.61863427445832</v>
      </c>
      <c r="Z871" s="1">
        <f t="shared" si="535"/>
        <v>438.83048620236531</v>
      </c>
      <c r="AA871" s="214">
        <v>63.08</v>
      </c>
      <c r="AB871" s="1">
        <f t="shared" si="531"/>
        <v>479.40799999999996</v>
      </c>
      <c r="AC871" s="1">
        <f t="shared" si="532"/>
        <v>432.21199999999993</v>
      </c>
      <c r="AD871" s="125">
        <f t="shared" si="540"/>
        <v>475.30091984231279</v>
      </c>
      <c r="AF871" s="326"/>
    </row>
    <row r="872" spans="1:32">
      <c r="A872" s="127" t="s">
        <v>460</v>
      </c>
      <c r="B872" s="127" t="s">
        <v>138</v>
      </c>
      <c r="C872" s="4">
        <v>43560</v>
      </c>
      <c r="D872" s="1">
        <v>391.29589399999998</v>
      </c>
      <c r="E872" s="1">
        <v>442</v>
      </c>
      <c r="F872" s="1">
        <v>449.29</v>
      </c>
      <c r="G872" s="1">
        <v>65.62</v>
      </c>
      <c r="H872" s="110">
        <v>-2.2000000000000002</v>
      </c>
      <c r="I872" s="110">
        <v>-2.2000000000000002</v>
      </c>
      <c r="J872" s="1">
        <f t="shared" si="542"/>
        <v>63.42</v>
      </c>
      <c r="K872" s="1">
        <f t="shared" si="530"/>
        <v>-2.09</v>
      </c>
      <c r="L872" s="1">
        <f t="shared" si="541"/>
        <v>63.53</v>
      </c>
      <c r="M872" s="1">
        <f t="shared" si="533"/>
        <v>417.41130091984229</v>
      </c>
      <c r="N872" s="1"/>
      <c r="O872" s="1"/>
      <c r="P872" s="1">
        <f t="shared" si="536"/>
        <v>1.5623809523809524</v>
      </c>
      <c r="Q872" s="1">
        <f t="shared" si="537"/>
        <v>1.5126190476190478</v>
      </c>
      <c r="R872" s="1">
        <f t="shared" si="538"/>
        <v>1.417981787304762</v>
      </c>
      <c r="S872" s="1">
        <f t="shared" si="529"/>
        <v>1.5126190476190478</v>
      </c>
      <c r="T872" s="1">
        <f t="shared" si="534"/>
        <v>416.68856767411302</v>
      </c>
      <c r="U872" s="1">
        <v>381.53383450000001</v>
      </c>
      <c r="V872" s="1">
        <v>638.502655</v>
      </c>
      <c r="W872" s="1">
        <f t="shared" si="539"/>
        <v>423.34299029388961</v>
      </c>
      <c r="X872" s="1">
        <v>397.228856264</v>
      </c>
      <c r="Y872" s="1">
        <v>261.61863427445832</v>
      </c>
      <c r="Z872" s="1">
        <f t="shared" si="535"/>
        <v>431.14323258869911</v>
      </c>
      <c r="AA872" s="214">
        <v>62.1</v>
      </c>
      <c r="AB872" s="1">
        <f t="shared" si="531"/>
        <v>471.96</v>
      </c>
      <c r="AC872" s="1">
        <f t="shared" si="532"/>
        <v>426.13200000000001</v>
      </c>
      <c r="AD872" s="125">
        <f t="shared" si="540"/>
        <v>466.69119579500665</v>
      </c>
      <c r="AF872" s="326"/>
    </row>
    <row r="873" spans="1:32">
      <c r="A873" s="127" t="s">
        <v>461</v>
      </c>
      <c r="B873" s="127" t="s">
        <v>138</v>
      </c>
      <c r="C873" s="4">
        <v>43559</v>
      </c>
      <c r="D873" s="1">
        <v>391.29589399999998</v>
      </c>
      <c r="E873" s="1">
        <v>444</v>
      </c>
      <c r="F873" s="1">
        <v>461.79</v>
      </c>
      <c r="G873" s="1">
        <v>64.95</v>
      </c>
      <c r="H873" s="110">
        <v>-2.2000000000000002</v>
      </c>
      <c r="I873" s="110">
        <v>-2.2000000000000002</v>
      </c>
      <c r="J873" s="1">
        <f t="shared" si="542"/>
        <v>62.75</v>
      </c>
      <c r="K873" s="1">
        <f t="shared" si="530"/>
        <v>-2.09</v>
      </c>
      <c r="L873" s="1">
        <f t="shared" si="541"/>
        <v>62.86</v>
      </c>
      <c r="M873" s="1">
        <f t="shared" si="533"/>
        <v>413.00919842312743</v>
      </c>
      <c r="N873" s="1"/>
      <c r="O873" s="1"/>
      <c r="P873" s="1">
        <f t="shared" si="536"/>
        <v>1.5464285714285715</v>
      </c>
      <c r="Q873" s="1">
        <f t="shared" si="537"/>
        <v>1.4966666666666666</v>
      </c>
      <c r="R873" s="1">
        <f t="shared" si="538"/>
        <v>1.417981787304762</v>
      </c>
      <c r="S873" s="1">
        <f t="shared" si="529"/>
        <v>1.4966666666666666</v>
      </c>
      <c r="T873" s="1">
        <f t="shared" si="534"/>
        <v>412.28646517739816</v>
      </c>
      <c r="U873" s="1">
        <v>381.53383450000001</v>
      </c>
      <c r="V873" s="1">
        <v>638.502655</v>
      </c>
      <c r="W873" s="1">
        <f t="shared" si="539"/>
        <v>419.07295087207621</v>
      </c>
      <c r="X873" s="1">
        <v>397.228856264</v>
      </c>
      <c r="Y873" s="1">
        <v>261.61863427445832</v>
      </c>
      <c r="Z873" s="1">
        <f t="shared" si="535"/>
        <v>426.74113009198425</v>
      </c>
      <c r="AA873" s="214">
        <v>62.46</v>
      </c>
      <c r="AB873" s="1">
        <f t="shared" si="531"/>
        <v>474.69599999999997</v>
      </c>
      <c r="AC873" s="1">
        <f t="shared" si="532"/>
        <v>426.13200000000001</v>
      </c>
      <c r="AD873" s="125">
        <f t="shared" si="540"/>
        <v>461.76084099868598</v>
      </c>
      <c r="AF873" s="326"/>
    </row>
    <row r="874" spans="1:32">
      <c r="A874" s="127" t="s">
        <v>462</v>
      </c>
      <c r="B874" s="127" t="s">
        <v>138</v>
      </c>
      <c r="C874" s="4">
        <v>43558</v>
      </c>
      <c r="D874" s="1">
        <v>391.29589399999998</v>
      </c>
      <c r="E874" s="1">
        <v>442.5</v>
      </c>
      <c r="F874" s="1">
        <v>453.29</v>
      </c>
      <c r="G874" s="1">
        <v>64.88</v>
      </c>
      <c r="H874" s="110">
        <v>-2.2000000000000002</v>
      </c>
      <c r="I874" s="110">
        <v>-2.2000000000000002</v>
      </c>
      <c r="J874" s="1">
        <f t="shared" si="542"/>
        <v>62.679999999999993</v>
      </c>
      <c r="K874" s="1">
        <f t="shared" si="530"/>
        <v>-2.09</v>
      </c>
      <c r="L874" s="1">
        <f t="shared" si="541"/>
        <v>62.789999999999992</v>
      </c>
      <c r="M874" s="1">
        <f t="shared" si="533"/>
        <v>412.54927726675419</v>
      </c>
      <c r="N874" s="1"/>
      <c r="O874" s="1"/>
      <c r="P874" s="1">
        <f t="shared" si="536"/>
        <v>1.5447619047619046</v>
      </c>
      <c r="Q874" s="1">
        <f t="shared" si="537"/>
        <v>1.4949999999999999</v>
      </c>
      <c r="R874" s="1">
        <f t="shared" si="538"/>
        <v>1.417981787304762</v>
      </c>
      <c r="S874" s="1">
        <f t="shared" si="529"/>
        <v>1.4949999999999999</v>
      </c>
      <c r="T874" s="1">
        <f t="shared" si="534"/>
        <v>411.82654402102492</v>
      </c>
      <c r="U874" s="1">
        <v>381.53383450000001</v>
      </c>
      <c r="V874" s="1">
        <v>638.502655</v>
      </c>
      <c r="W874" s="1">
        <f t="shared" si="539"/>
        <v>418.62682735039414</v>
      </c>
      <c r="X874" s="1">
        <v>397.228856264</v>
      </c>
      <c r="Y874" s="1">
        <v>261.61863427445832</v>
      </c>
      <c r="Z874" s="1">
        <f t="shared" si="535"/>
        <v>426.28120893561101</v>
      </c>
      <c r="AA874" s="214">
        <v>62.58</v>
      </c>
      <c r="AB874" s="1">
        <f t="shared" si="531"/>
        <v>475.60799999999995</v>
      </c>
      <c r="AC874" s="1">
        <f t="shared" si="532"/>
        <v>430.61599999999993</v>
      </c>
      <c r="AD874" s="125">
        <f t="shared" si="540"/>
        <v>461.24572930354793</v>
      </c>
      <c r="AF874" s="326"/>
    </row>
    <row r="875" spans="1:32">
      <c r="A875" s="127" t="s">
        <v>463</v>
      </c>
      <c r="B875" s="127" t="s">
        <v>138</v>
      </c>
      <c r="C875" s="4">
        <v>43557</v>
      </c>
      <c r="D875" s="1">
        <v>391.29589399999998</v>
      </c>
      <c r="E875" s="1">
        <v>439.5</v>
      </c>
      <c r="F875" s="1">
        <v>452.29</v>
      </c>
      <c r="G875" s="1">
        <v>64.69</v>
      </c>
      <c r="H875" s="110">
        <v>-2.2000000000000002</v>
      </c>
      <c r="I875" s="110">
        <v>-2.2000000000000002</v>
      </c>
      <c r="J875" s="1">
        <f t="shared" si="542"/>
        <v>62.489999999999995</v>
      </c>
      <c r="K875" s="1">
        <f t="shared" si="530"/>
        <v>-2.09</v>
      </c>
      <c r="L875" s="1">
        <f t="shared" si="541"/>
        <v>62.599999999999994</v>
      </c>
      <c r="M875" s="1">
        <f t="shared" si="533"/>
        <v>411.30091984231268</v>
      </c>
      <c r="N875" s="1"/>
      <c r="O875" s="1"/>
      <c r="P875" s="1">
        <f t="shared" si="536"/>
        <v>1.5402380952380952</v>
      </c>
      <c r="Q875" s="1">
        <f t="shared" si="537"/>
        <v>1.4904761904761903</v>
      </c>
      <c r="R875" s="1">
        <f t="shared" si="538"/>
        <v>1.417981787304762</v>
      </c>
      <c r="S875" s="1">
        <f t="shared" ref="S875:S938" si="543">+Q875-O875</f>
        <v>1.4904761904761903</v>
      </c>
      <c r="T875" s="1">
        <f t="shared" si="534"/>
        <v>410.57818659658341</v>
      </c>
      <c r="U875" s="1">
        <v>373.27176250000002</v>
      </c>
      <c r="V875" s="1">
        <v>638.502655</v>
      </c>
      <c r="W875" s="1">
        <f t="shared" si="539"/>
        <v>417.41592064868593</v>
      </c>
      <c r="X875" s="1">
        <v>397.228856264</v>
      </c>
      <c r="Y875" s="1">
        <v>261.61863427445832</v>
      </c>
      <c r="Z875" s="1">
        <f t="shared" si="535"/>
        <v>425.0328515111695</v>
      </c>
      <c r="AA875" s="214">
        <v>61.59</v>
      </c>
      <c r="AB875" s="1">
        <f t="shared" si="531"/>
        <v>468.084</v>
      </c>
      <c r="AC875" s="1">
        <f t="shared" si="532"/>
        <v>427.27199999999999</v>
      </c>
      <c r="AD875" s="125">
        <f t="shared" si="540"/>
        <v>459.84756898817346</v>
      </c>
      <c r="AF875" s="326"/>
    </row>
    <row r="876" spans="1:32">
      <c r="A876" s="128" t="s">
        <v>464</v>
      </c>
      <c r="B876" s="128" t="s">
        <v>138</v>
      </c>
      <c r="C876" s="26">
        <v>43556</v>
      </c>
      <c r="D876" s="27">
        <v>391.29589399999998</v>
      </c>
      <c r="E876" s="27">
        <v>437.5</v>
      </c>
      <c r="F876" s="27">
        <v>451.79</v>
      </c>
      <c r="G876" s="27">
        <v>64.489999999999995</v>
      </c>
      <c r="H876" s="110">
        <v>-2.2000000000000002</v>
      </c>
      <c r="I876" s="110">
        <v>-2.2000000000000002</v>
      </c>
      <c r="J876" s="27">
        <f t="shared" si="542"/>
        <v>62.289999999999992</v>
      </c>
      <c r="K876" s="27">
        <f t="shared" si="530"/>
        <v>-2.09</v>
      </c>
      <c r="L876" s="27">
        <f t="shared" si="541"/>
        <v>62.399999999999991</v>
      </c>
      <c r="M876" s="27">
        <f t="shared" si="533"/>
        <v>409.98685939553212</v>
      </c>
      <c r="N876" s="27"/>
      <c r="O876" s="27"/>
      <c r="P876" s="27">
        <f t="shared" si="536"/>
        <v>1.5354761904761904</v>
      </c>
      <c r="Q876" s="27">
        <f t="shared" si="537"/>
        <v>1.4857142857142855</v>
      </c>
      <c r="R876" s="27">
        <f t="shared" si="538"/>
        <v>1.417981787304762</v>
      </c>
      <c r="S876" s="27">
        <f t="shared" si="543"/>
        <v>1.4857142857142855</v>
      </c>
      <c r="T876" s="1">
        <f t="shared" si="534"/>
        <v>409.26412614980285</v>
      </c>
      <c r="U876" s="27">
        <v>373.27176250000002</v>
      </c>
      <c r="V876" s="1">
        <v>638.502655</v>
      </c>
      <c r="W876" s="1">
        <f t="shared" si="539"/>
        <v>416.14128201530878</v>
      </c>
      <c r="X876" s="1">
        <v>397.228856264</v>
      </c>
      <c r="Y876" s="1">
        <v>261.61863427445832</v>
      </c>
      <c r="Z876" s="1">
        <f t="shared" si="535"/>
        <v>423.71879106438894</v>
      </c>
      <c r="AA876" s="214">
        <v>60.14</v>
      </c>
      <c r="AB876" s="1">
        <f t="shared" si="531"/>
        <v>457.06399999999996</v>
      </c>
      <c r="AC876" s="1">
        <f t="shared" si="532"/>
        <v>429.85599999999999</v>
      </c>
      <c r="AD876" s="125">
        <f t="shared" si="540"/>
        <v>458.37582128777922</v>
      </c>
      <c r="AF876" s="326"/>
    </row>
    <row r="877" spans="1:32">
      <c r="A877" s="127" t="s">
        <v>465</v>
      </c>
      <c r="B877" s="127" t="s">
        <v>139</v>
      </c>
      <c r="C877" s="4">
        <v>43553</v>
      </c>
      <c r="D877" s="1">
        <v>391.29589399999998</v>
      </c>
      <c r="E877" s="1">
        <v>443</v>
      </c>
      <c r="F877" s="1">
        <v>446.29</v>
      </c>
      <c r="G877" s="1">
        <v>64.150000000000006</v>
      </c>
      <c r="H877" s="110">
        <v>-2.2000000000000002</v>
      </c>
      <c r="I877" s="110">
        <v>-2.2000000000000002</v>
      </c>
      <c r="J877" s="1">
        <f t="shared" si="542"/>
        <v>61.95</v>
      </c>
      <c r="K877" s="1">
        <f t="shared" si="530"/>
        <v>-2.09</v>
      </c>
      <c r="L877" s="1">
        <f t="shared" si="541"/>
        <v>62.06</v>
      </c>
      <c r="M877" s="1">
        <f t="shared" si="533"/>
        <v>407.75295663600525</v>
      </c>
      <c r="N877" s="1"/>
      <c r="O877" s="1"/>
      <c r="P877" s="1">
        <f t="shared" si="536"/>
        <v>1.5273809523809525</v>
      </c>
      <c r="Q877" s="1">
        <f t="shared" si="537"/>
        <v>1.4776190476190476</v>
      </c>
      <c r="R877" s="1">
        <f t="shared" si="538"/>
        <v>1.417981787304762</v>
      </c>
      <c r="S877" s="1">
        <f t="shared" si="543"/>
        <v>1.4776190476190476</v>
      </c>
      <c r="T877" s="1">
        <f t="shared" si="534"/>
        <v>407.03022339027598</v>
      </c>
      <c r="U877" s="1">
        <v>373.27176250000002</v>
      </c>
      <c r="V877" s="1">
        <v>638.502655</v>
      </c>
      <c r="W877" s="1">
        <f t="shared" si="539"/>
        <v>413.97439633856771</v>
      </c>
      <c r="X877" s="1">
        <v>397.228856264</v>
      </c>
      <c r="Y877" s="1">
        <v>253.52115561391989</v>
      </c>
      <c r="Z877" s="1">
        <f t="shared" si="535"/>
        <v>421.48488830486207</v>
      </c>
      <c r="AA877" s="214">
        <v>59.3</v>
      </c>
      <c r="AB877" s="1">
        <f t="shared" si="531"/>
        <v>450.67999999999995</v>
      </c>
      <c r="AC877" s="1">
        <f t="shared" si="532"/>
        <v>430.084</v>
      </c>
      <c r="AD877" s="125">
        <f t="shared" si="540"/>
        <v>455.87385019710916</v>
      </c>
      <c r="AF877" s="326"/>
    </row>
    <row r="878" spans="1:32">
      <c r="A878" s="127" t="s">
        <v>466</v>
      </c>
      <c r="B878" s="127" t="s">
        <v>139</v>
      </c>
      <c r="C878" s="4">
        <v>43552</v>
      </c>
      <c r="D878" s="1">
        <v>391.29589399999998</v>
      </c>
      <c r="E878" s="1">
        <v>434.5</v>
      </c>
      <c r="F878" s="1">
        <v>443.29</v>
      </c>
      <c r="G878" s="1">
        <v>63.62</v>
      </c>
      <c r="H878" s="110">
        <v>-2.2000000000000002</v>
      </c>
      <c r="I878" s="110">
        <v>-2.2000000000000002</v>
      </c>
      <c r="J878" s="1">
        <f t="shared" si="542"/>
        <v>61.419999999999995</v>
      </c>
      <c r="K878" s="1">
        <f t="shared" si="530"/>
        <v>-2.09</v>
      </c>
      <c r="L878" s="1">
        <f t="shared" si="541"/>
        <v>61.53</v>
      </c>
      <c r="M878" s="1">
        <f t="shared" si="533"/>
        <v>404.27069645203676</v>
      </c>
      <c r="N878" s="1"/>
      <c r="O878" s="1"/>
      <c r="P878" s="1">
        <f t="shared" si="536"/>
        <v>1.5147619047619048</v>
      </c>
      <c r="Q878" s="1">
        <f t="shared" si="537"/>
        <v>1.4650000000000001</v>
      </c>
      <c r="R878" s="1">
        <f t="shared" si="538"/>
        <v>1.417981787304762</v>
      </c>
      <c r="S878" s="1">
        <f t="shared" si="543"/>
        <v>1.4650000000000001</v>
      </c>
      <c r="T878" s="1">
        <f t="shared" si="534"/>
        <v>403.54796320630743</v>
      </c>
      <c r="U878" s="1">
        <v>373.27176250000002</v>
      </c>
      <c r="V878" s="1">
        <v>612.59653800000001</v>
      </c>
      <c r="W878" s="1">
        <f t="shared" si="539"/>
        <v>409.81942045011823</v>
      </c>
      <c r="X878" s="1">
        <v>396.60710945599999</v>
      </c>
      <c r="Y878" s="1">
        <v>253.52115561391989</v>
      </c>
      <c r="Z878" s="1">
        <f t="shared" si="535"/>
        <v>418.00262812089352</v>
      </c>
      <c r="AA878" s="214">
        <v>59.41</v>
      </c>
      <c r="AB878" s="1">
        <f t="shared" si="531"/>
        <v>451.51599999999996</v>
      </c>
      <c r="AC878" s="1">
        <f t="shared" si="532"/>
        <v>424.08</v>
      </c>
      <c r="AD878" s="125">
        <f t="shared" si="540"/>
        <v>451.97371879106436</v>
      </c>
      <c r="AF878" s="326"/>
    </row>
    <row r="879" spans="1:32">
      <c r="A879" s="127" t="s">
        <v>467</v>
      </c>
      <c r="B879" s="127" t="s">
        <v>139</v>
      </c>
      <c r="C879" s="4">
        <v>43551</v>
      </c>
      <c r="D879" s="1">
        <v>391.29589399999998</v>
      </c>
      <c r="E879" s="1">
        <v>433.5</v>
      </c>
      <c r="F879" s="1">
        <v>441.29</v>
      </c>
      <c r="G879" s="1">
        <v>63.93</v>
      </c>
      <c r="H879" s="110">
        <v>-2.2000000000000002</v>
      </c>
      <c r="I879" s="110">
        <v>-2.2000000000000002</v>
      </c>
      <c r="J879" s="1">
        <f t="shared" si="542"/>
        <v>61.73</v>
      </c>
      <c r="K879" s="1">
        <f t="shared" ref="K879:K942" si="544">+H879*$F$1</f>
        <v>-2.09</v>
      </c>
      <c r="L879" s="1">
        <f t="shared" si="541"/>
        <v>61.84</v>
      </c>
      <c r="M879" s="1">
        <f t="shared" si="533"/>
        <v>406.30749014454665</v>
      </c>
      <c r="N879" s="1"/>
      <c r="O879" s="1"/>
      <c r="P879" s="1">
        <f t="shared" si="536"/>
        <v>1.5221428571428572</v>
      </c>
      <c r="Q879" s="1">
        <f t="shared" si="537"/>
        <v>1.4723809523809526</v>
      </c>
      <c r="R879" s="1">
        <f t="shared" si="538"/>
        <v>1.417981787304762</v>
      </c>
      <c r="S879" s="1">
        <f t="shared" si="543"/>
        <v>1.4723809523809526</v>
      </c>
      <c r="T879" s="1">
        <f t="shared" si="534"/>
        <v>405.58475689881732</v>
      </c>
      <c r="U879" s="1">
        <v>373.27176250000002</v>
      </c>
      <c r="V879" s="1">
        <v>612.59653800000001</v>
      </c>
      <c r="W879" s="1">
        <f t="shared" si="539"/>
        <v>411.79511033185281</v>
      </c>
      <c r="X879" s="1">
        <v>396.60710945599999</v>
      </c>
      <c r="Y879" s="1">
        <v>253.52115561391989</v>
      </c>
      <c r="Z879" s="1">
        <f t="shared" si="535"/>
        <v>420.03942181340341</v>
      </c>
      <c r="AA879" s="214">
        <v>59.94</v>
      </c>
      <c r="AB879" s="1">
        <f t="shared" si="531"/>
        <v>455.54399999999998</v>
      </c>
      <c r="AC879" s="1">
        <f t="shared" si="532"/>
        <v>434.87199999999996</v>
      </c>
      <c r="AD879" s="125">
        <f t="shared" si="540"/>
        <v>454.25492772667542</v>
      </c>
      <c r="AF879" s="326"/>
    </row>
    <row r="880" spans="1:32">
      <c r="A880" s="127" t="s">
        <v>468</v>
      </c>
      <c r="B880" s="127" t="s">
        <v>139</v>
      </c>
      <c r="C880" s="4">
        <v>43550</v>
      </c>
      <c r="D880" s="1">
        <v>391.29589399999998</v>
      </c>
      <c r="E880" s="1">
        <v>421.5</v>
      </c>
      <c r="F880" s="1">
        <v>440.29</v>
      </c>
      <c r="G880" s="1">
        <v>63.55</v>
      </c>
      <c r="H880" s="110">
        <v>-2.2000000000000002</v>
      </c>
      <c r="I880" s="110">
        <v>-2.2000000000000002</v>
      </c>
      <c r="J880" s="1">
        <f t="shared" si="542"/>
        <v>61.349999999999994</v>
      </c>
      <c r="K880" s="1">
        <f t="shared" si="544"/>
        <v>-2.09</v>
      </c>
      <c r="L880" s="1">
        <f t="shared" si="541"/>
        <v>61.459999999999994</v>
      </c>
      <c r="M880" s="1">
        <f t="shared" si="533"/>
        <v>403.81077529566352</v>
      </c>
      <c r="N880" s="1"/>
      <c r="O880" s="1"/>
      <c r="P880" s="1">
        <f t="shared" si="536"/>
        <v>1.513095238095238</v>
      </c>
      <c r="Q880" s="1">
        <f t="shared" si="537"/>
        <v>1.4633333333333332</v>
      </c>
      <c r="R880" s="1">
        <f t="shared" si="538"/>
        <v>1.417981787304762</v>
      </c>
      <c r="S880" s="1">
        <f t="shared" si="543"/>
        <v>1.4633333333333332</v>
      </c>
      <c r="T880" s="1">
        <f t="shared" si="534"/>
        <v>403.08804204993424</v>
      </c>
      <c r="U880" s="1">
        <v>378.41790349999997</v>
      </c>
      <c r="V880" s="1">
        <v>612.59653800000001</v>
      </c>
      <c r="W880" s="1">
        <f t="shared" si="539"/>
        <v>409.37329692843622</v>
      </c>
      <c r="X880" s="1">
        <v>396.60710945599999</v>
      </c>
      <c r="Y880" s="1">
        <v>253.52115561391989</v>
      </c>
      <c r="Z880" s="1">
        <f t="shared" si="535"/>
        <v>417.54270696452033</v>
      </c>
      <c r="AA880" s="214">
        <v>58.82</v>
      </c>
      <c r="AB880" s="1">
        <f t="shared" ref="AB880:AB943" si="545">AA880*$AB$91</f>
        <v>447.03199999999998</v>
      </c>
      <c r="AC880" s="1">
        <f t="shared" ref="AC880:AC943" si="546">AB898</f>
        <v>432.74399999999997</v>
      </c>
      <c r="AD880" s="125">
        <f t="shared" si="540"/>
        <v>451.45860709592642</v>
      </c>
      <c r="AF880" s="326"/>
    </row>
    <row r="881" spans="1:32">
      <c r="A881" s="127" t="s">
        <v>469</v>
      </c>
      <c r="B881" s="127" t="s">
        <v>139</v>
      </c>
      <c r="C881" s="4">
        <v>43549</v>
      </c>
      <c r="D881" s="1">
        <v>391.29589399999998</v>
      </c>
      <c r="E881" s="1">
        <v>420.5</v>
      </c>
      <c r="F881" s="1">
        <v>439.29</v>
      </c>
      <c r="G881" s="1">
        <v>62.57</v>
      </c>
      <c r="H881" s="110">
        <v>-2.2000000000000002</v>
      </c>
      <c r="I881" s="110">
        <v>-2.2000000000000002</v>
      </c>
      <c r="J881" s="1">
        <f t="shared" si="542"/>
        <v>60.37</v>
      </c>
      <c r="K881" s="1">
        <f t="shared" si="544"/>
        <v>-2.09</v>
      </c>
      <c r="L881" s="1">
        <f t="shared" si="541"/>
        <v>60.480000000000004</v>
      </c>
      <c r="M881" s="1">
        <f t="shared" si="533"/>
        <v>397.37187910643888</v>
      </c>
      <c r="N881" s="1"/>
      <c r="O881" s="1"/>
      <c r="P881" s="1">
        <f t="shared" si="536"/>
        <v>1.4897619047619048</v>
      </c>
      <c r="Q881" s="1">
        <f t="shared" si="537"/>
        <v>1.4400000000000002</v>
      </c>
      <c r="R881" s="1">
        <f t="shared" si="538"/>
        <v>1.417981787304762</v>
      </c>
      <c r="S881" s="1">
        <f t="shared" si="543"/>
        <v>1.4400000000000002</v>
      </c>
      <c r="T881" s="1">
        <f t="shared" si="534"/>
        <v>396.64914586070955</v>
      </c>
      <c r="U881" s="1">
        <v>378.41790349999997</v>
      </c>
      <c r="V881" s="1">
        <v>612.59653800000001</v>
      </c>
      <c r="W881" s="1">
        <f t="shared" si="539"/>
        <v>403.12756762488829</v>
      </c>
      <c r="X881" s="1">
        <v>396.60710945599999</v>
      </c>
      <c r="Y881" s="1">
        <v>253.52115561391989</v>
      </c>
      <c r="Z881" s="1">
        <f t="shared" si="535"/>
        <v>411.10381077529564</v>
      </c>
      <c r="AA881" s="214">
        <v>59.04</v>
      </c>
      <c r="AB881" s="1">
        <f t="shared" si="545"/>
        <v>448.70399999999995</v>
      </c>
      <c r="AC881" s="1">
        <f t="shared" si="546"/>
        <v>421.79999999999995</v>
      </c>
      <c r="AD881" s="125">
        <f t="shared" si="540"/>
        <v>444.24704336399475</v>
      </c>
      <c r="AF881" s="326"/>
    </row>
    <row r="882" spans="1:32">
      <c r="A882" s="127" t="s">
        <v>470</v>
      </c>
      <c r="B882" s="127" t="s">
        <v>139</v>
      </c>
      <c r="C882" s="4">
        <v>43546</v>
      </c>
      <c r="D882" s="1">
        <v>391.29589399999998</v>
      </c>
      <c r="E882" s="1">
        <v>434</v>
      </c>
      <c r="F882" s="1">
        <v>447.29</v>
      </c>
      <c r="G882" s="1">
        <v>62.26</v>
      </c>
      <c r="H882" s="110">
        <v>-2.2000000000000002</v>
      </c>
      <c r="I882" s="110">
        <v>-2.2000000000000002</v>
      </c>
      <c r="J882" s="1">
        <f t="shared" si="542"/>
        <v>60.059999999999995</v>
      </c>
      <c r="K882" s="1">
        <f t="shared" si="544"/>
        <v>-2.09</v>
      </c>
      <c r="L882" s="1">
        <f t="shared" si="541"/>
        <v>60.17</v>
      </c>
      <c r="M882" s="1">
        <f t="shared" si="533"/>
        <v>395.33508541392905</v>
      </c>
      <c r="N882" s="1"/>
      <c r="O882" s="1"/>
      <c r="P882" s="1">
        <f t="shared" si="536"/>
        <v>1.4823809523809524</v>
      </c>
      <c r="Q882" s="1">
        <f t="shared" si="537"/>
        <v>1.4326190476190477</v>
      </c>
      <c r="R882" s="1">
        <f t="shared" si="538"/>
        <v>1.417981787304762</v>
      </c>
      <c r="S882" s="1">
        <f t="shared" si="543"/>
        <v>1.4326190476190477</v>
      </c>
      <c r="T882" s="1">
        <f t="shared" si="534"/>
        <v>394.61235216819966</v>
      </c>
      <c r="U882" s="1">
        <v>378.41790349999997</v>
      </c>
      <c r="V882" s="1">
        <v>612.59653800000001</v>
      </c>
      <c r="W882" s="1">
        <f t="shared" si="539"/>
        <v>401.1518777431537</v>
      </c>
      <c r="X882" s="1">
        <v>396.60710945599999</v>
      </c>
      <c r="Y882" s="1">
        <v>253.52115561391989</v>
      </c>
      <c r="Z882" s="1">
        <f t="shared" si="535"/>
        <v>409.06701708278575</v>
      </c>
      <c r="AA882" s="214">
        <v>59.98</v>
      </c>
      <c r="AB882" s="1">
        <f t="shared" si="545"/>
        <v>455.84799999999996</v>
      </c>
      <c r="AC882" s="1">
        <f t="shared" si="546"/>
        <v>421.64799999999997</v>
      </c>
      <c r="AD882" s="125">
        <f t="shared" si="540"/>
        <v>441.96583442838369</v>
      </c>
      <c r="AF882" s="326"/>
    </row>
    <row r="883" spans="1:32">
      <c r="A883" s="127" t="s">
        <v>471</v>
      </c>
      <c r="B883" s="127" t="s">
        <v>139</v>
      </c>
      <c r="C883" s="4">
        <v>43545</v>
      </c>
      <c r="D883" s="1">
        <v>391.29589399999998</v>
      </c>
      <c r="E883" s="1">
        <v>431</v>
      </c>
      <c r="F883" s="1">
        <v>449.29</v>
      </c>
      <c r="G883" s="1">
        <v>63.38</v>
      </c>
      <c r="H883" s="110">
        <v>-2.2000000000000002</v>
      </c>
      <c r="I883" s="110">
        <v>-2.2000000000000002</v>
      </c>
      <c r="J883" s="1">
        <f t="shared" si="542"/>
        <v>61.18</v>
      </c>
      <c r="K883" s="1">
        <f t="shared" si="544"/>
        <v>-2.09</v>
      </c>
      <c r="L883" s="1">
        <f t="shared" si="541"/>
        <v>61.290000000000006</v>
      </c>
      <c r="M883" s="1">
        <f t="shared" si="533"/>
        <v>402.69382391590017</v>
      </c>
      <c r="N883" s="1"/>
      <c r="O883" s="1"/>
      <c r="P883" s="1">
        <f t="shared" si="536"/>
        <v>1.5090476190476192</v>
      </c>
      <c r="Q883" s="1">
        <f t="shared" si="537"/>
        <v>1.4592857142857145</v>
      </c>
      <c r="R883" s="1">
        <f t="shared" si="538"/>
        <v>1.417981787304762</v>
      </c>
      <c r="S883" s="1">
        <f t="shared" si="543"/>
        <v>1.4592857142857145</v>
      </c>
      <c r="T883" s="1">
        <f t="shared" si="534"/>
        <v>401.97109067017078</v>
      </c>
      <c r="U883" s="1">
        <v>378.41790349999997</v>
      </c>
      <c r="V883" s="1">
        <v>612.59653800000001</v>
      </c>
      <c r="W883" s="1">
        <f t="shared" si="539"/>
        <v>408.28985409006566</v>
      </c>
      <c r="X883" s="1">
        <v>396.60710945599999</v>
      </c>
      <c r="Y883" s="1">
        <v>253.52115561391989</v>
      </c>
      <c r="Z883" s="1">
        <f t="shared" si="535"/>
        <v>416.42575558475687</v>
      </c>
      <c r="AA883" s="214">
        <v>59.83</v>
      </c>
      <c r="AB883" s="1">
        <f t="shared" si="545"/>
        <v>454.70799999999997</v>
      </c>
      <c r="AC883" s="1">
        <f t="shared" si="546"/>
        <v>435.17599999999999</v>
      </c>
      <c r="AD883" s="125">
        <f t="shared" si="540"/>
        <v>450.20762155059134</v>
      </c>
      <c r="AF883" s="326"/>
    </row>
    <row r="884" spans="1:32">
      <c r="A884" s="127" t="s">
        <v>472</v>
      </c>
      <c r="B884" s="127" t="s">
        <v>139</v>
      </c>
      <c r="C884" s="4">
        <v>43544</v>
      </c>
      <c r="D884" s="1">
        <v>361.69941799999998</v>
      </c>
      <c r="E884" s="1">
        <v>432.5</v>
      </c>
      <c r="F884" s="1">
        <v>446.79</v>
      </c>
      <c r="G884" s="1">
        <v>63.59</v>
      </c>
      <c r="H884" s="110">
        <v>-2.2000000000000002</v>
      </c>
      <c r="I884" s="110">
        <v>-2.2000000000000002</v>
      </c>
      <c r="J884" s="1">
        <f t="shared" si="542"/>
        <v>61.39</v>
      </c>
      <c r="K884" s="1">
        <f t="shared" si="544"/>
        <v>-2.09</v>
      </c>
      <c r="L884" s="1">
        <f t="shared" si="541"/>
        <v>61.5</v>
      </c>
      <c r="M884" s="1">
        <f t="shared" si="533"/>
        <v>404.07358738501972</v>
      </c>
      <c r="N884" s="1"/>
      <c r="O884" s="1"/>
      <c r="P884" s="1">
        <f t="shared" si="536"/>
        <v>1.5140476190476191</v>
      </c>
      <c r="Q884" s="1">
        <f t="shared" si="537"/>
        <v>1.4642857142857142</v>
      </c>
      <c r="R884" s="1">
        <f t="shared" si="538"/>
        <v>1.3107297957047619</v>
      </c>
      <c r="S884" s="1">
        <f t="shared" si="543"/>
        <v>1.4642857142857142</v>
      </c>
      <c r="T884" s="1">
        <f t="shared" si="534"/>
        <v>403.35085413929039</v>
      </c>
      <c r="U884" s="1">
        <v>378.41790349999997</v>
      </c>
      <c r="V884" s="1">
        <v>612.59653800000001</v>
      </c>
      <c r="W884" s="1">
        <f t="shared" si="539"/>
        <v>409.62822465511169</v>
      </c>
      <c r="X884" s="1">
        <v>367.72094887999998</v>
      </c>
      <c r="Y884" s="1">
        <v>253.52115561391989</v>
      </c>
      <c r="Z884" s="1">
        <f t="shared" si="535"/>
        <v>417.80551905387648</v>
      </c>
      <c r="AA884" s="214">
        <v>59.03</v>
      </c>
      <c r="AB884" s="1">
        <f t="shared" si="545"/>
        <v>448.62799999999999</v>
      </c>
      <c r="AC884" s="1">
        <f t="shared" si="546"/>
        <v>432.89599999999996</v>
      </c>
      <c r="AD884" s="125">
        <f t="shared" si="540"/>
        <v>451.75295663600531</v>
      </c>
      <c r="AF884" s="326"/>
    </row>
    <row r="885" spans="1:32">
      <c r="A885" s="127" t="s">
        <v>473</v>
      </c>
      <c r="B885" s="127" t="s">
        <v>139</v>
      </c>
      <c r="C885" s="4">
        <v>43543</v>
      </c>
      <c r="D885" s="1">
        <v>361.69941799999998</v>
      </c>
      <c r="E885" s="1">
        <v>442</v>
      </c>
      <c r="F885" s="1">
        <v>450.79</v>
      </c>
      <c r="G885" s="1">
        <v>63.16</v>
      </c>
      <c r="H885" s="110">
        <v>-2.2000000000000002</v>
      </c>
      <c r="I885" s="110">
        <v>-2.2000000000000002</v>
      </c>
      <c r="J885" s="1">
        <f t="shared" si="542"/>
        <v>60.959999999999994</v>
      </c>
      <c r="K885" s="1">
        <f t="shared" si="544"/>
        <v>-2.09</v>
      </c>
      <c r="L885" s="1">
        <f t="shared" si="541"/>
        <v>61.069999999999993</v>
      </c>
      <c r="M885" s="1">
        <f t="shared" si="533"/>
        <v>401.24835742444145</v>
      </c>
      <c r="N885" s="1"/>
      <c r="O885" s="1"/>
      <c r="P885" s="1">
        <f t="shared" si="536"/>
        <v>1.5038095238095237</v>
      </c>
      <c r="Q885" s="1">
        <f t="shared" si="537"/>
        <v>1.4540476190476188</v>
      </c>
      <c r="R885" s="1">
        <f t="shared" si="538"/>
        <v>1.3107297957047619</v>
      </c>
      <c r="S885" s="1">
        <f t="shared" si="543"/>
        <v>1.4540476190476188</v>
      </c>
      <c r="T885" s="1">
        <f t="shared" si="534"/>
        <v>400.52562417871218</v>
      </c>
      <c r="U885" s="1">
        <v>382.22675399999997</v>
      </c>
      <c r="V885" s="1">
        <v>612.59653800000001</v>
      </c>
      <c r="W885" s="1">
        <f t="shared" si="539"/>
        <v>406.8877515933508</v>
      </c>
      <c r="X885" s="1">
        <v>367.72094887999998</v>
      </c>
      <c r="Y885" s="1">
        <v>253.52115561391989</v>
      </c>
      <c r="Z885" s="1">
        <f t="shared" si="535"/>
        <v>414.98028909329827</v>
      </c>
      <c r="AA885" s="214">
        <v>59.09</v>
      </c>
      <c r="AB885" s="1">
        <f t="shared" si="545"/>
        <v>449.084</v>
      </c>
      <c r="AC885" s="1">
        <f t="shared" si="546"/>
        <v>432.59199999999998</v>
      </c>
      <c r="AD885" s="125">
        <f t="shared" si="540"/>
        <v>448.58869908015771</v>
      </c>
      <c r="AF885" s="326"/>
    </row>
    <row r="886" spans="1:32">
      <c r="A886" s="127" t="s">
        <v>474</v>
      </c>
      <c r="B886" s="127" t="s">
        <v>139</v>
      </c>
      <c r="C886" s="4">
        <v>43542</v>
      </c>
      <c r="D886" s="1">
        <v>361.69941799999998</v>
      </c>
      <c r="E886" s="1">
        <v>440</v>
      </c>
      <c r="F886" s="1">
        <v>443.29</v>
      </c>
      <c r="G886" s="1">
        <v>63.25</v>
      </c>
      <c r="H886" s="110">
        <v>-2.2000000000000002</v>
      </c>
      <c r="I886" s="110">
        <v>-2.2000000000000002</v>
      </c>
      <c r="J886" s="1">
        <f t="shared" si="542"/>
        <v>61.05</v>
      </c>
      <c r="K886" s="1">
        <f t="shared" si="544"/>
        <v>-2.09</v>
      </c>
      <c r="L886" s="1">
        <f t="shared" si="541"/>
        <v>61.16</v>
      </c>
      <c r="M886" s="1">
        <f t="shared" si="533"/>
        <v>401.83968462549274</v>
      </c>
      <c r="N886" s="1"/>
      <c r="O886" s="1"/>
      <c r="P886" s="1">
        <f t="shared" si="536"/>
        <v>1.5059523809523809</v>
      </c>
      <c r="Q886" s="1">
        <f t="shared" si="537"/>
        <v>1.456190476190476</v>
      </c>
      <c r="R886" s="1">
        <f t="shared" si="538"/>
        <v>1.3107297957047619</v>
      </c>
      <c r="S886" s="1">
        <f t="shared" si="543"/>
        <v>1.456190476190476</v>
      </c>
      <c r="T886" s="1">
        <f t="shared" si="534"/>
        <v>401.11695137976341</v>
      </c>
      <c r="U886" s="1">
        <v>382.22675399999997</v>
      </c>
      <c r="V886" s="1">
        <v>612.59653800000001</v>
      </c>
      <c r="W886" s="1">
        <f t="shared" si="539"/>
        <v>407.46133897837052</v>
      </c>
      <c r="X886" s="1">
        <v>367.72094887999998</v>
      </c>
      <c r="Y886" s="1">
        <v>253.52115561391989</v>
      </c>
      <c r="Z886" s="1">
        <f t="shared" si="535"/>
        <v>415.5716162943495</v>
      </c>
      <c r="AA886" s="214">
        <v>58.52</v>
      </c>
      <c r="AB886" s="1">
        <f t="shared" si="545"/>
        <v>444.75200000000001</v>
      </c>
      <c r="AC886" s="1">
        <f t="shared" si="546"/>
        <v>426.28399999999999</v>
      </c>
      <c r="AD886" s="125">
        <f t="shared" si="540"/>
        <v>449.25098554533508</v>
      </c>
      <c r="AF886" s="326"/>
    </row>
    <row r="887" spans="1:32">
      <c r="A887" s="127" t="s">
        <v>475</v>
      </c>
      <c r="B887" s="127" t="s">
        <v>139</v>
      </c>
      <c r="C887" s="4">
        <v>43539</v>
      </c>
      <c r="D887" s="1">
        <v>361.69941799999998</v>
      </c>
      <c r="E887" s="1">
        <v>432</v>
      </c>
      <c r="F887" s="1">
        <v>446.29</v>
      </c>
      <c r="G887" s="1">
        <v>63.41</v>
      </c>
      <c r="H887" s="110">
        <v>-2.2000000000000002</v>
      </c>
      <c r="I887" s="110">
        <v>-2.2000000000000002</v>
      </c>
      <c r="J887" s="1">
        <f t="shared" si="542"/>
        <v>61.209999999999994</v>
      </c>
      <c r="K887" s="1">
        <f t="shared" si="544"/>
        <v>-2.09</v>
      </c>
      <c r="L887" s="1">
        <f t="shared" si="541"/>
        <v>61.319999999999993</v>
      </c>
      <c r="M887" s="1">
        <f t="shared" si="533"/>
        <v>402.89093298291715</v>
      </c>
      <c r="N887" s="1"/>
      <c r="O887" s="1"/>
      <c r="P887" s="1">
        <f t="shared" si="536"/>
        <v>1.5097619047619046</v>
      </c>
      <c r="Q887" s="1">
        <f t="shared" si="537"/>
        <v>1.4599999999999997</v>
      </c>
      <c r="R887" s="1">
        <f t="shared" si="538"/>
        <v>1.3107297957047619</v>
      </c>
      <c r="S887" s="1">
        <f t="shared" si="543"/>
        <v>1.4599999999999997</v>
      </c>
      <c r="T887" s="1">
        <f t="shared" si="534"/>
        <v>402.16819973718788</v>
      </c>
      <c r="U887" s="1">
        <v>382.22675399999997</v>
      </c>
      <c r="V887" s="1">
        <v>612.59653800000001</v>
      </c>
      <c r="W887" s="1">
        <f t="shared" si="539"/>
        <v>408.48104988507225</v>
      </c>
      <c r="X887" s="1">
        <v>367.72094887999998</v>
      </c>
      <c r="Y887" s="1">
        <v>253.52115561391989</v>
      </c>
      <c r="Z887" s="1">
        <f t="shared" si="535"/>
        <v>416.62286465177397</v>
      </c>
      <c r="AA887" s="214">
        <v>58.61</v>
      </c>
      <c r="AB887" s="1">
        <f t="shared" si="545"/>
        <v>445.43599999999998</v>
      </c>
      <c r="AC887" s="1">
        <f t="shared" si="546"/>
        <v>422.48399999999998</v>
      </c>
      <c r="AD887" s="125">
        <f t="shared" si="540"/>
        <v>450.42838370565045</v>
      </c>
      <c r="AF887" s="326"/>
    </row>
    <row r="888" spans="1:32">
      <c r="A888" s="127" t="s">
        <v>476</v>
      </c>
      <c r="B888" s="127" t="s">
        <v>139</v>
      </c>
      <c r="C888" s="4">
        <v>43538</v>
      </c>
      <c r="D888" s="1">
        <v>361.69941799999998</v>
      </c>
      <c r="E888" s="1">
        <v>442</v>
      </c>
      <c r="F888" s="1">
        <v>449.29</v>
      </c>
      <c r="G888" s="1">
        <v>63.9</v>
      </c>
      <c r="H888" s="110">
        <v>-2.2000000000000002</v>
      </c>
      <c r="I888" s="110">
        <v>-2.2000000000000002</v>
      </c>
      <c r="J888" s="1">
        <f t="shared" si="542"/>
        <v>61.699999999999996</v>
      </c>
      <c r="K888" s="1">
        <f t="shared" si="544"/>
        <v>-2.09</v>
      </c>
      <c r="L888" s="1">
        <f t="shared" si="541"/>
        <v>61.81</v>
      </c>
      <c r="M888" s="1">
        <f t="shared" si="533"/>
        <v>406.11038107752955</v>
      </c>
      <c r="N888" s="1"/>
      <c r="O888" s="1"/>
      <c r="P888" s="1">
        <f t="shared" si="536"/>
        <v>1.5214285714285714</v>
      </c>
      <c r="Q888" s="1">
        <f t="shared" si="537"/>
        <v>1.4716666666666667</v>
      </c>
      <c r="R888" s="1">
        <f t="shared" si="538"/>
        <v>1.3107297957047619</v>
      </c>
      <c r="S888" s="1">
        <f t="shared" si="543"/>
        <v>1.4716666666666667</v>
      </c>
      <c r="T888" s="1">
        <f t="shared" si="534"/>
        <v>405.38764783180022</v>
      </c>
      <c r="U888" s="1">
        <v>382.22675399999997</v>
      </c>
      <c r="V888" s="1">
        <v>612.59653800000001</v>
      </c>
      <c r="W888" s="1">
        <f t="shared" si="539"/>
        <v>411.60391453684622</v>
      </c>
      <c r="X888" s="1">
        <v>367.72094887999998</v>
      </c>
      <c r="Y888" s="1">
        <v>253.52115561391989</v>
      </c>
      <c r="Z888" s="1">
        <f t="shared" si="535"/>
        <v>419.84231274638631</v>
      </c>
      <c r="AA888" s="214">
        <v>58.26</v>
      </c>
      <c r="AB888" s="1">
        <f t="shared" si="545"/>
        <v>442.77599999999995</v>
      </c>
      <c r="AC888" s="1">
        <f t="shared" si="546"/>
        <v>422.48399999999998</v>
      </c>
      <c r="AD888" s="125">
        <f t="shared" si="540"/>
        <v>454.03416557161631</v>
      </c>
      <c r="AF888" s="326"/>
    </row>
    <row r="889" spans="1:32">
      <c r="A889" s="127" t="s">
        <v>477</v>
      </c>
      <c r="B889" s="127" t="s">
        <v>139</v>
      </c>
      <c r="C889" s="4">
        <v>43537</v>
      </c>
      <c r="D889" s="1">
        <v>361.69941799999998</v>
      </c>
      <c r="E889" s="1">
        <v>438</v>
      </c>
      <c r="F889" s="1">
        <v>449.29</v>
      </c>
      <c r="G889" s="1">
        <v>64.48</v>
      </c>
      <c r="H889" s="110">
        <v>-2.2000000000000002</v>
      </c>
      <c r="I889" s="110">
        <v>-2.2000000000000002</v>
      </c>
      <c r="J889" s="1">
        <f t="shared" si="542"/>
        <v>62.28</v>
      </c>
      <c r="K889" s="1">
        <f t="shared" si="544"/>
        <v>-2.09</v>
      </c>
      <c r="L889" s="1">
        <f t="shared" si="541"/>
        <v>62.39</v>
      </c>
      <c r="M889" s="1">
        <f t="shared" si="533"/>
        <v>409.92115637319313</v>
      </c>
      <c r="N889" s="1"/>
      <c r="O889" s="1"/>
      <c r="P889" s="1">
        <f t="shared" si="536"/>
        <v>1.5352380952380953</v>
      </c>
      <c r="Q889" s="1">
        <f t="shared" si="537"/>
        <v>1.4854761904761904</v>
      </c>
      <c r="R889" s="1">
        <f t="shared" si="538"/>
        <v>1.3107297957047619</v>
      </c>
      <c r="S889" s="1">
        <f t="shared" si="543"/>
        <v>1.4854761904761904</v>
      </c>
      <c r="T889" s="1">
        <f t="shared" si="534"/>
        <v>409.19842312746385</v>
      </c>
      <c r="U889" s="1">
        <v>382.22675399999997</v>
      </c>
      <c r="V889" s="1">
        <v>612.59653800000001</v>
      </c>
      <c r="W889" s="1">
        <f t="shared" si="539"/>
        <v>415.30036657363996</v>
      </c>
      <c r="X889" s="1">
        <v>367.72094887999998</v>
      </c>
      <c r="Y889" s="1">
        <v>253.52115561391989</v>
      </c>
      <c r="Z889" s="1">
        <f t="shared" si="535"/>
        <v>423.65308804204994</v>
      </c>
      <c r="AA889" s="214">
        <v>56.87</v>
      </c>
      <c r="AB889" s="1">
        <f t="shared" si="545"/>
        <v>432.21199999999993</v>
      </c>
      <c r="AC889" s="1">
        <f t="shared" si="546"/>
        <v>413.51599999999996</v>
      </c>
      <c r="AD889" s="125">
        <f t="shared" si="540"/>
        <v>458.30223390275955</v>
      </c>
      <c r="AF889" s="326"/>
    </row>
    <row r="890" spans="1:32">
      <c r="A890" s="127" t="s">
        <v>478</v>
      </c>
      <c r="B890" s="127" t="s">
        <v>139</v>
      </c>
      <c r="C890" s="4">
        <v>43536</v>
      </c>
      <c r="D890" s="1">
        <v>361.69941799999998</v>
      </c>
      <c r="E890" s="1">
        <v>439.5</v>
      </c>
      <c r="F890" s="1">
        <v>448.29</v>
      </c>
      <c r="G890" s="1">
        <v>64.38</v>
      </c>
      <c r="H890" s="110">
        <v>-2.2000000000000002</v>
      </c>
      <c r="I890" s="110">
        <v>-2.2000000000000002</v>
      </c>
      <c r="J890" s="1">
        <f t="shared" si="542"/>
        <v>62.179999999999993</v>
      </c>
      <c r="K890" s="1">
        <f t="shared" si="544"/>
        <v>-2.09</v>
      </c>
      <c r="L890" s="1">
        <f t="shared" si="541"/>
        <v>62.289999999999992</v>
      </c>
      <c r="M890" s="1">
        <f t="shared" si="533"/>
        <v>409.26412614980285</v>
      </c>
      <c r="N890" s="1"/>
      <c r="O890" s="1"/>
      <c r="P890" s="1">
        <f t="shared" si="536"/>
        <v>1.5328571428571427</v>
      </c>
      <c r="Q890" s="1">
        <f t="shared" si="537"/>
        <v>1.4830952380952378</v>
      </c>
      <c r="R890" s="1">
        <f t="shared" si="538"/>
        <v>1.3107297957047619</v>
      </c>
      <c r="S890" s="1">
        <f t="shared" si="543"/>
        <v>1.4830952380952378</v>
      </c>
      <c r="T890" s="1">
        <f t="shared" si="534"/>
        <v>408.54139290407352</v>
      </c>
      <c r="U890" s="1">
        <v>386.20331750000003</v>
      </c>
      <c r="V890" s="1">
        <v>612.59653800000001</v>
      </c>
      <c r="W890" s="1">
        <f t="shared" si="539"/>
        <v>414.6630472569513</v>
      </c>
      <c r="X890" s="1">
        <v>367.72094887999998</v>
      </c>
      <c r="Y890" s="1">
        <v>253.52115561391989</v>
      </c>
      <c r="Z890" s="1">
        <f t="shared" si="535"/>
        <v>422.99605781865961</v>
      </c>
      <c r="AA890" s="214">
        <v>56.07</v>
      </c>
      <c r="AB890" s="1">
        <f t="shared" si="545"/>
        <v>426.13200000000001</v>
      </c>
      <c r="AC890" s="1">
        <f t="shared" si="546"/>
        <v>409.64</v>
      </c>
      <c r="AD890" s="125">
        <f t="shared" si="540"/>
        <v>457.5663600525624</v>
      </c>
      <c r="AF890" s="326"/>
    </row>
    <row r="891" spans="1:32">
      <c r="A891" s="127" t="s">
        <v>479</v>
      </c>
      <c r="B891" s="127" t="s">
        <v>139</v>
      </c>
      <c r="C891" s="4">
        <v>43535</v>
      </c>
      <c r="D891" s="1">
        <v>361.69941799999998</v>
      </c>
      <c r="E891" s="1">
        <v>437</v>
      </c>
      <c r="F891" s="1">
        <v>445.29</v>
      </c>
      <c r="G891" s="1">
        <v>64.8</v>
      </c>
      <c r="H891" s="110">
        <v>-2.2000000000000002</v>
      </c>
      <c r="I891" s="110">
        <v>-2.2000000000000002</v>
      </c>
      <c r="J891" s="1">
        <f t="shared" si="542"/>
        <v>62.599999999999994</v>
      </c>
      <c r="K891" s="1">
        <f t="shared" si="544"/>
        <v>-2.09</v>
      </c>
      <c r="L891" s="1">
        <f t="shared" si="541"/>
        <v>62.709999999999994</v>
      </c>
      <c r="M891" s="1">
        <f t="shared" si="533"/>
        <v>412.02365308804201</v>
      </c>
      <c r="N891" s="1"/>
      <c r="O891" s="1"/>
      <c r="P891" s="1">
        <f t="shared" si="536"/>
        <v>1.5428571428571427</v>
      </c>
      <c r="Q891" s="1">
        <f t="shared" si="537"/>
        <v>1.493095238095238</v>
      </c>
      <c r="R891" s="1">
        <f t="shared" si="538"/>
        <v>1.3107297957047619</v>
      </c>
      <c r="S891" s="1">
        <f t="shared" si="543"/>
        <v>1.493095238095238</v>
      </c>
      <c r="T891" s="1">
        <f t="shared" si="534"/>
        <v>411.30091984231268</v>
      </c>
      <c r="U891" s="1">
        <v>386.20331750000003</v>
      </c>
      <c r="V891" s="1">
        <v>612.59653800000001</v>
      </c>
      <c r="W891" s="1">
        <f t="shared" si="539"/>
        <v>417.33978838704331</v>
      </c>
      <c r="X891" s="1">
        <v>367.72094887999998</v>
      </c>
      <c r="Y891" s="1">
        <v>253.52115561391989</v>
      </c>
      <c r="Z891" s="1">
        <f t="shared" si="535"/>
        <v>425.75558475689877</v>
      </c>
      <c r="AA891" s="214">
        <v>56.07</v>
      </c>
      <c r="AB891" s="1">
        <f t="shared" si="545"/>
        <v>426.13200000000001</v>
      </c>
      <c r="AC891" s="1">
        <f t="shared" si="546"/>
        <v>403.56</v>
      </c>
      <c r="AD891" s="125">
        <f t="shared" si="540"/>
        <v>460.65703022339022</v>
      </c>
      <c r="AF891" s="326"/>
    </row>
    <row r="892" spans="1:32">
      <c r="A892" s="127" t="s">
        <v>480</v>
      </c>
      <c r="B892" s="127" t="s">
        <v>139</v>
      </c>
      <c r="C892" s="4">
        <v>43532</v>
      </c>
      <c r="D892" s="1">
        <v>361.69941799999998</v>
      </c>
      <c r="E892" s="1">
        <v>439.5</v>
      </c>
      <c r="F892" s="1">
        <v>449.29</v>
      </c>
      <c r="G892" s="1">
        <v>63.8</v>
      </c>
      <c r="H892" s="110">
        <v>-2.2000000000000002</v>
      </c>
      <c r="I892" s="110">
        <v>-2.2000000000000002</v>
      </c>
      <c r="J892" s="1">
        <f t="shared" si="542"/>
        <v>61.599999999999994</v>
      </c>
      <c r="K892" s="1">
        <f t="shared" si="544"/>
        <v>-2.09</v>
      </c>
      <c r="L892" s="1">
        <f t="shared" si="541"/>
        <v>61.709999999999994</v>
      </c>
      <c r="M892" s="1">
        <f t="shared" si="533"/>
        <v>405.45335085413922</v>
      </c>
      <c r="N892" s="1"/>
      <c r="O892" s="1"/>
      <c r="P892" s="1">
        <f t="shared" si="536"/>
        <v>1.519047619047619</v>
      </c>
      <c r="Q892" s="1">
        <f t="shared" si="537"/>
        <v>1.4692857142857141</v>
      </c>
      <c r="R892" s="1">
        <f t="shared" si="538"/>
        <v>1.3107297957047619</v>
      </c>
      <c r="S892" s="1">
        <f t="shared" si="543"/>
        <v>1.4692857142857141</v>
      </c>
      <c r="T892" s="1">
        <f t="shared" si="534"/>
        <v>404.73061760840994</v>
      </c>
      <c r="U892" s="1">
        <v>386.20331750000003</v>
      </c>
      <c r="V892" s="1">
        <v>612.59653800000001</v>
      </c>
      <c r="W892" s="1">
        <f t="shared" si="539"/>
        <v>410.96659522015767</v>
      </c>
      <c r="X892" s="1">
        <v>367.72094887999998</v>
      </c>
      <c r="Y892" s="1">
        <v>253.52115561391989</v>
      </c>
      <c r="Z892" s="1">
        <f t="shared" si="535"/>
        <v>419.18528252299603</v>
      </c>
      <c r="AA892" s="214">
        <v>56.66</v>
      </c>
      <c r="AB892" s="1">
        <f t="shared" si="545"/>
        <v>430.61599999999993</v>
      </c>
      <c r="AC892" s="1">
        <f t="shared" si="546"/>
        <v>398.31599999999997</v>
      </c>
      <c r="AD892" s="125">
        <f t="shared" si="540"/>
        <v>453.29829172141916</v>
      </c>
      <c r="AF892" s="326"/>
    </row>
    <row r="893" spans="1:32">
      <c r="A893" s="127" t="s">
        <v>481</v>
      </c>
      <c r="B893" s="127" t="s">
        <v>139</v>
      </c>
      <c r="C893" s="4">
        <v>43531</v>
      </c>
      <c r="D893" s="1">
        <v>361.69941799999998</v>
      </c>
      <c r="E893" s="1">
        <v>442.5</v>
      </c>
      <c r="F893" s="1">
        <v>448.29</v>
      </c>
      <c r="G893" s="1">
        <v>64.5</v>
      </c>
      <c r="H893" s="110">
        <v>-2.2000000000000002</v>
      </c>
      <c r="I893" s="110">
        <v>-2.2000000000000002</v>
      </c>
      <c r="J893" s="1">
        <f t="shared" si="542"/>
        <v>62.3</v>
      </c>
      <c r="K893" s="1">
        <f t="shared" si="544"/>
        <v>-2.09</v>
      </c>
      <c r="L893" s="1">
        <f t="shared" si="541"/>
        <v>62.41</v>
      </c>
      <c r="M893" s="1">
        <f t="shared" ref="M893:M956" si="547">+L893*$F$2</f>
        <v>410.05256241787117</v>
      </c>
      <c r="N893" s="1"/>
      <c r="O893" s="1"/>
      <c r="P893" s="1">
        <f t="shared" si="536"/>
        <v>1.5357142857142858</v>
      </c>
      <c r="Q893" s="1">
        <f t="shared" si="537"/>
        <v>1.4859523809523809</v>
      </c>
      <c r="R893" s="1">
        <f t="shared" si="538"/>
        <v>1.3107297957047619</v>
      </c>
      <c r="S893" s="1">
        <f t="shared" si="543"/>
        <v>1.4859523809523809</v>
      </c>
      <c r="T893" s="1">
        <f t="shared" ref="T893:T956" si="548">+J893*$F$2</f>
        <v>409.3298291721419</v>
      </c>
      <c r="U893" s="1">
        <v>386.20331750000003</v>
      </c>
      <c r="V893" s="1">
        <v>612.59653800000001</v>
      </c>
      <c r="W893" s="1">
        <f t="shared" si="539"/>
        <v>415.42783043697767</v>
      </c>
      <c r="X893" s="1">
        <v>367.72094887999998</v>
      </c>
      <c r="Y893" s="1">
        <v>253.52115561391989</v>
      </c>
      <c r="Z893" s="1">
        <f t="shared" ref="Z893:Z956" si="549">+G893*$F$2</f>
        <v>423.78449408672799</v>
      </c>
      <c r="AA893" s="214">
        <v>56.22</v>
      </c>
      <c r="AB893" s="1">
        <f t="shared" si="545"/>
        <v>427.27199999999999</v>
      </c>
      <c r="AC893" s="1">
        <f t="shared" si="546"/>
        <v>400.67199999999997</v>
      </c>
      <c r="AD893" s="125">
        <f t="shared" si="540"/>
        <v>458.449408672799</v>
      </c>
      <c r="AF893" s="326"/>
    </row>
    <row r="894" spans="1:32">
      <c r="A894" s="127" t="s">
        <v>482</v>
      </c>
      <c r="B894" s="127" t="s">
        <v>139</v>
      </c>
      <c r="C894" s="4">
        <v>43530</v>
      </c>
      <c r="D894" s="1">
        <v>361.69941799999998</v>
      </c>
      <c r="E894" s="1">
        <v>442.5</v>
      </c>
      <c r="F894" s="1">
        <v>454.29</v>
      </c>
      <c r="G894" s="1">
        <v>64.5</v>
      </c>
      <c r="H894" s="110">
        <v>-2.2000000000000002</v>
      </c>
      <c r="I894" s="110">
        <v>-2.2000000000000002</v>
      </c>
      <c r="J894" s="1">
        <f t="shared" si="542"/>
        <v>62.3</v>
      </c>
      <c r="K894" s="1">
        <f t="shared" si="544"/>
        <v>-2.09</v>
      </c>
      <c r="L894" s="1">
        <f t="shared" si="541"/>
        <v>62.41</v>
      </c>
      <c r="M894" s="1">
        <f t="shared" si="547"/>
        <v>410.05256241787117</v>
      </c>
      <c r="N894" s="1"/>
      <c r="O894" s="1"/>
      <c r="P894" s="1">
        <f t="shared" si="536"/>
        <v>1.5357142857142858</v>
      </c>
      <c r="Q894" s="1">
        <f t="shared" si="537"/>
        <v>1.4859523809523809</v>
      </c>
      <c r="R894" s="1">
        <f t="shared" si="538"/>
        <v>1.3107297957047619</v>
      </c>
      <c r="S894" s="1">
        <f t="shared" si="543"/>
        <v>1.4859523809523809</v>
      </c>
      <c r="T894" s="1">
        <f t="shared" si="548"/>
        <v>409.3298291721419</v>
      </c>
      <c r="U894" s="1">
        <v>386.20331750000003</v>
      </c>
      <c r="V894" s="1">
        <v>612.59653800000001</v>
      </c>
      <c r="W894" s="1">
        <f t="shared" si="539"/>
        <v>415.42783043697767</v>
      </c>
      <c r="X894" s="1">
        <v>367.72094887999998</v>
      </c>
      <c r="Y894" s="1">
        <v>253.52115561391989</v>
      </c>
      <c r="Z894" s="1">
        <f t="shared" si="549"/>
        <v>423.78449408672799</v>
      </c>
      <c r="AA894" s="214">
        <v>56.56</v>
      </c>
      <c r="AB894" s="1">
        <f t="shared" si="545"/>
        <v>429.85599999999999</v>
      </c>
      <c r="AC894" s="1">
        <f t="shared" si="546"/>
        <v>400.06399999999996</v>
      </c>
      <c r="AD894" s="125">
        <f t="shared" si="540"/>
        <v>458.449408672799</v>
      </c>
      <c r="AF894" s="326"/>
    </row>
    <row r="895" spans="1:32">
      <c r="A895" s="127" t="s">
        <v>483</v>
      </c>
      <c r="B895" s="127" t="s">
        <v>139</v>
      </c>
      <c r="C895" s="4">
        <v>43529</v>
      </c>
      <c r="D895" s="1">
        <v>361.69941799999998</v>
      </c>
      <c r="E895" s="1">
        <v>444.5</v>
      </c>
      <c r="F895" s="1">
        <v>457.79</v>
      </c>
      <c r="G895" s="1">
        <v>65.400000000000006</v>
      </c>
      <c r="H895" s="110">
        <v>-2.2000000000000002</v>
      </c>
      <c r="I895" s="110">
        <v>-2.2000000000000002</v>
      </c>
      <c r="J895" s="1">
        <f t="shared" si="542"/>
        <v>63.2</v>
      </c>
      <c r="K895" s="1">
        <f t="shared" si="544"/>
        <v>-2.09</v>
      </c>
      <c r="L895" s="1">
        <f t="shared" si="541"/>
        <v>63.31</v>
      </c>
      <c r="M895" s="1">
        <f t="shared" si="547"/>
        <v>415.96583442838369</v>
      </c>
      <c r="N895" s="1"/>
      <c r="O895" s="1"/>
      <c r="P895" s="1">
        <f t="shared" si="536"/>
        <v>1.5571428571428574</v>
      </c>
      <c r="Q895" s="1">
        <f t="shared" si="537"/>
        <v>1.5073809523809525</v>
      </c>
      <c r="R895" s="1">
        <f t="shared" si="538"/>
        <v>1.3107297957047619</v>
      </c>
      <c r="S895" s="1">
        <f t="shared" si="543"/>
        <v>1.5073809523809525</v>
      </c>
      <c r="T895" s="1">
        <f t="shared" si="548"/>
        <v>415.24310118265441</v>
      </c>
      <c r="U895" s="1">
        <v>379.01372600000002</v>
      </c>
      <c r="V895" s="1">
        <v>612.59653800000001</v>
      </c>
      <c r="W895" s="1">
        <f t="shared" si="539"/>
        <v>421.16370428717477</v>
      </c>
      <c r="X895" s="1">
        <v>367.72094887999998</v>
      </c>
      <c r="Y895" s="1">
        <v>253.52115561391989</v>
      </c>
      <c r="Z895" s="1">
        <f t="shared" si="549"/>
        <v>429.6977660972405</v>
      </c>
      <c r="AA895" s="214">
        <v>56.59</v>
      </c>
      <c r="AB895" s="1">
        <f t="shared" si="545"/>
        <v>430.084</v>
      </c>
      <c r="AC895" s="1">
        <f t="shared" si="546"/>
        <v>410.47599999999994</v>
      </c>
      <c r="AD895" s="125">
        <f t="shared" si="540"/>
        <v>465.07227332457296</v>
      </c>
      <c r="AF895" s="326"/>
    </row>
    <row r="896" spans="1:32">
      <c r="A896" s="127" t="s">
        <v>484</v>
      </c>
      <c r="B896" s="127" t="s">
        <v>139</v>
      </c>
      <c r="C896" s="4">
        <v>43528</v>
      </c>
      <c r="D896" s="1">
        <v>361.69941799999998</v>
      </c>
      <c r="E896" s="1">
        <v>448</v>
      </c>
      <c r="F896" s="1">
        <v>454.79</v>
      </c>
      <c r="G896" s="1">
        <v>65.88</v>
      </c>
      <c r="H896" s="110">
        <v>-2.2000000000000002</v>
      </c>
      <c r="I896" s="110">
        <v>-2.2000000000000002</v>
      </c>
      <c r="J896" s="1">
        <f t="shared" si="542"/>
        <v>63.679999999999993</v>
      </c>
      <c r="K896" s="1">
        <f t="shared" si="544"/>
        <v>-2.09</v>
      </c>
      <c r="L896" s="1">
        <f t="shared" si="541"/>
        <v>63.789999999999992</v>
      </c>
      <c r="M896" s="1">
        <f t="shared" si="547"/>
        <v>419.11957950065698</v>
      </c>
      <c r="N896" s="1"/>
      <c r="O896" s="1"/>
      <c r="P896" s="1">
        <f t="shared" ref="P896:P959" si="550">+G896/42</f>
        <v>1.5685714285714285</v>
      </c>
      <c r="Q896" s="1">
        <f t="shared" ref="Q896:Q959" si="551">+L896/42</f>
        <v>1.5188095238095236</v>
      </c>
      <c r="R896" s="1">
        <f t="shared" si="538"/>
        <v>1.3107297957047619</v>
      </c>
      <c r="S896" s="1">
        <f t="shared" si="543"/>
        <v>1.5188095238095236</v>
      </c>
      <c r="T896" s="1">
        <f t="shared" si="548"/>
        <v>418.39684625492765</v>
      </c>
      <c r="U896" s="1">
        <v>379.01372600000002</v>
      </c>
      <c r="V896" s="1">
        <v>612.59653800000001</v>
      </c>
      <c r="W896" s="1">
        <f t="shared" si="539"/>
        <v>424.22283700727985</v>
      </c>
      <c r="X896" s="1">
        <v>367.72094887999998</v>
      </c>
      <c r="Y896" s="1">
        <v>253.52115561391989</v>
      </c>
      <c r="Z896" s="1">
        <f t="shared" si="549"/>
        <v>432.85151116951374</v>
      </c>
      <c r="AA896" s="214">
        <v>55.8</v>
      </c>
      <c r="AB896" s="1">
        <f t="shared" si="545"/>
        <v>424.08</v>
      </c>
      <c r="AC896" s="1">
        <f t="shared" si="546"/>
        <v>407.81599999999997</v>
      </c>
      <c r="AD896" s="125">
        <f t="shared" si="540"/>
        <v>468.60446780551899</v>
      </c>
      <c r="AF896" s="326"/>
    </row>
    <row r="897" spans="1:32">
      <c r="A897" s="128" t="s">
        <v>485</v>
      </c>
      <c r="B897" s="128" t="s">
        <v>139</v>
      </c>
      <c r="C897" s="26">
        <v>43525</v>
      </c>
      <c r="D897" s="27">
        <v>361.69941799999998</v>
      </c>
      <c r="E897" s="27">
        <v>450</v>
      </c>
      <c r="F897" s="27">
        <v>459.79</v>
      </c>
      <c r="G897" s="27">
        <v>65.3</v>
      </c>
      <c r="H897" s="110">
        <v>-2.2000000000000002</v>
      </c>
      <c r="I897" s="110">
        <v>-2.2000000000000002</v>
      </c>
      <c r="J897" s="27">
        <f t="shared" si="542"/>
        <v>63.099999999999994</v>
      </c>
      <c r="K897" s="27">
        <f t="shared" si="544"/>
        <v>-2.09</v>
      </c>
      <c r="L897" s="27">
        <f t="shared" si="541"/>
        <v>63.209999999999994</v>
      </c>
      <c r="M897" s="27">
        <f t="shared" si="547"/>
        <v>415.30880420499335</v>
      </c>
      <c r="N897" s="27"/>
      <c r="O897" s="27"/>
      <c r="P897" s="27">
        <f t="shared" si="550"/>
        <v>1.5547619047619048</v>
      </c>
      <c r="Q897" s="27">
        <f t="shared" si="551"/>
        <v>1.5049999999999999</v>
      </c>
      <c r="R897" s="27">
        <f t="shared" si="538"/>
        <v>1.3107297957047619</v>
      </c>
      <c r="S897" s="27">
        <f t="shared" si="543"/>
        <v>1.5049999999999999</v>
      </c>
      <c r="T897" s="1">
        <f t="shared" si="548"/>
        <v>414.58607095926408</v>
      </c>
      <c r="U897" s="27">
        <v>379.01372600000002</v>
      </c>
      <c r="V897" s="1">
        <v>612.59653800000001</v>
      </c>
      <c r="W897" s="1">
        <f t="shared" si="539"/>
        <v>420.52638497048616</v>
      </c>
      <c r="X897" s="1">
        <v>367.72094887999998</v>
      </c>
      <c r="Y897" s="1">
        <v>253.52115561391989</v>
      </c>
      <c r="Z897" s="1">
        <f t="shared" si="549"/>
        <v>429.04073587385017</v>
      </c>
      <c r="AA897" s="214">
        <v>57.22</v>
      </c>
      <c r="AB897" s="1">
        <f t="shared" si="545"/>
        <v>434.87199999999996</v>
      </c>
      <c r="AC897" s="1">
        <f t="shared" si="546"/>
        <v>414.65600000000001</v>
      </c>
      <c r="AD897" s="125">
        <f t="shared" si="540"/>
        <v>464.33639947437581</v>
      </c>
      <c r="AF897" s="326"/>
    </row>
    <row r="898" spans="1:32">
      <c r="A898" s="127" t="s">
        <v>486</v>
      </c>
      <c r="B898" s="127" t="s">
        <v>140</v>
      </c>
      <c r="C898" s="4">
        <v>43524</v>
      </c>
      <c r="D898" s="1">
        <v>361.69941799999998</v>
      </c>
      <c r="E898" s="1">
        <v>447</v>
      </c>
      <c r="F898" s="1">
        <v>449.29</v>
      </c>
      <c r="G898" s="1">
        <v>65.650000000000006</v>
      </c>
      <c r="H898" s="110">
        <v>-2.2000000000000002</v>
      </c>
      <c r="I898" s="110">
        <v>-2.2000000000000002</v>
      </c>
      <c r="J898" s="1">
        <f t="shared" si="542"/>
        <v>63.45</v>
      </c>
      <c r="K898" s="1">
        <f t="shared" si="544"/>
        <v>-2.09</v>
      </c>
      <c r="L898" s="1">
        <f t="shared" si="541"/>
        <v>63.56</v>
      </c>
      <c r="M898" s="1">
        <f t="shared" si="547"/>
        <v>417.60840998685939</v>
      </c>
      <c r="N898" s="1"/>
      <c r="O898" s="1"/>
      <c r="P898" s="1">
        <f t="shared" si="550"/>
        <v>1.5630952380952383</v>
      </c>
      <c r="Q898" s="1">
        <f t="shared" si="551"/>
        <v>1.5133333333333334</v>
      </c>
      <c r="R898" s="1">
        <f t="shared" si="538"/>
        <v>1.3107297957047619</v>
      </c>
      <c r="S898" s="1">
        <f t="shared" si="543"/>
        <v>1.5133333333333334</v>
      </c>
      <c r="T898" s="1">
        <f t="shared" si="548"/>
        <v>416.88567674113011</v>
      </c>
      <c r="U898" s="1">
        <v>379.01372600000002</v>
      </c>
      <c r="V898" s="1">
        <v>612.59653800000001</v>
      </c>
      <c r="W898" s="1">
        <f t="shared" si="539"/>
        <v>422.75700257889622</v>
      </c>
      <c r="X898" s="1">
        <v>367.72094887999998</v>
      </c>
      <c r="Y898" s="1">
        <v>232.34714379514116</v>
      </c>
      <c r="Z898" s="1">
        <f t="shared" si="549"/>
        <v>431.3403416557162</v>
      </c>
      <c r="AA898" s="214">
        <v>56.94</v>
      </c>
      <c r="AB898" s="1">
        <f t="shared" si="545"/>
        <v>432.74399999999997</v>
      </c>
      <c r="AC898" s="1">
        <f t="shared" si="546"/>
        <v>419.97599999999994</v>
      </c>
      <c r="AD898" s="125">
        <f t="shared" si="540"/>
        <v>466.91195795006576</v>
      </c>
      <c r="AF898" s="326"/>
    </row>
    <row r="899" spans="1:32">
      <c r="A899" s="127" t="s">
        <v>487</v>
      </c>
      <c r="B899" s="127" t="s">
        <v>140</v>
      </c>
      <c r="C899" s="4">
        <v>43523</v>
      </c>
      <c r="D899" s="1">
        <v>359.932052</v>
      </c>
      <c r="E899" s="1">
        <v>445</v>
      </c>
      <c r="F899" s="1">
        <v>448.29</v>
      </c>
      <c r="G899" s="1">
        <v>65.099999999999994</v>
      </c>
      <c r="H899" s="110">
        <v>-2.2000000000000002</v>
      </c>
      <c r="I899" s="110">
        <v>-2.2000000000000002</v>
      </c>
      <c r="J899" s="1">
        <f t="shared" si="542"/>
        <v>62.899999999999991</v>
      </c>
      <c r="K899" s="1">
        <f t="shared" si="544"/>
        <v>-2.09</v>
      </c>
      <c r="L899" s="1">
        <f t="shared" si="541"/>
        <v>63.009999999999991</v>
      </c>
      <c r="M899" s="1">
        <f t="shared" si="547"/>
        <v>413.99474375821279</v>
      </c>
      <c r="N899" s="1"/>
      <c r="O899" s="1"/>
      <c r="P899" s="1">
        <f t="shared" si="550"/>
        <v>1.5499999999999998</v>
      </c>
      <c r="Q899" s="1">
        <f t="shared" si="551"/>
        <v>1.5002380952380949</v>
      </c>
      <c r="R899" s="1">
        <f t="shared" si="538"/>
        <v>1.3043251979619048</v>
      </c>
      <c r="S899" s="1">
        <f t="shared" si="543"/>
        <v>1.5002380952380949</v>
      </c>
      <c r="T899" s="1">
        <f t="shared" si="548"/>
        <v>413.27201051248352</v>
      </c>
      <c r="U899" s="1">
        <v>379.01372600000002</v>
      </c>
      <c r="V899" s="1">
        <v>612.59653800000001</v>
      </c>
      <c r="W899" s="1">
        <f t="shared" si="539"/>
        <v>419.25174633710901</v>
      </c>
      <c r="X899" s="1">
        <v>365.99599966400001</v>
      </c>
      <c r="Y899" s="1">
        <v>232.34714379514116</v>
      </c>
      <c r="Z899" s="1">
        <f t="shared" si="549"/>
        <v>427.72667542706961</v>
      </c>
      <c r="AA899" s="214">
        <v>55.5</v>
      </c>
      <c r="AB899" s="1">
        <f t="shared" si="545"/>
        <v>421.79999999999995</v>
      </c>
      <c r="AC899" s="1">
        <f t="shared" si="546"/>
        <v>408.80399999999997</v>
      </c>
      <c r="AD899" s="125">
        <f t="shared" si="540"/>
        <v>462.86465177398156</v>
      </c>
      <c r="AF899" s="326"/>
    </row>
    <row r="900" spans="1:32">
      <c r="A900" s="127" t="s">
        <v>488</v>
      </c>
      <c r="B900" s="127" t="s">
        <v>140</v>
      </c>
      <c r="C900" s="4">
        <v>43522</v>
      </c>
      <c r="D900" s="1">
        <v>359.932052</v>
      </c>
      <c r="E900" s="1">
        <v>428.5</v>
      </c>
      <c r="F900" s="1">
        <v>446.29</v>
      </c>
      <c r="G900" s="1">
        <v>63.95</v>
      </c>
      <c r="H900" s="110">
        <v>-2.2000000000000002</v>
      </c>
      <c r="I900" s="110">
        <v>-2.2000000000000002</v>
      </c>
      <c r="J900" s="1">
        <f t="shared" si="542"/>
        <v>61.75</v>
      </c>
      <c r="K900" s="1">
        <f t="shared" si="544"/>
        <v>-2.09</v>
      </c>
      <c r="L900" s="1">
        <f t="shared" si="541"/>
        <v>61.86</v>
      </c>
      <c r="M900" s="1">
        <f t="shared" si="547"/>
        <v>406.43889618922469</v>
      </c>
      <c r="N900" s="1"/>
      <c r="O900" s="1"/>
      <c r="P900" s="1">
        <f t="shared" si="550"/>
        <v>1.5226190476190478</v>
      </c>
      <c r="Q900" s="1">
        <f t="shared" si="551"/>
        <v>1.4728571428571429</v>
      </c>
      <c r="R900" s="1">
        <f t="shared" si="538"/>
        <v>1.3043251979619048</v>
      </c>
      <c r="S900" s="1">
        <f t="shared" si="543"/>
        <v>1.4728571428571429</v>
      </c>
      <c r="T900" s="1">
        <f t="shared" si="548"/>
        <v>405.71616294349536</v>
      </c>
      <c r="U900" s="1">
        <v>379.27412250000003</v>
      </c>
      <c r="V900" s="1">
        <v>612.59653800000001</v>
      </c>
      <c r="W900" s="1">
        <f t="shared" si="539"/>
        <v>411.92257419519052</v>
      </c>
      <c r="X900" s="1">
        <v>365.99599966400001</v>
      </c>
      <c r="Y900" s="1">
        <v>232.34714379514116</v>
      </c>
      <c r="Z900" s="1">
        <f t="shared" si="549"/>
        <v>420.17082785808145</v>
      </c>
      <c r="AA900" s="214">
        <v>55.48</v>
      </c>
      <c r="AB900" s="1">
        <f t="shared" si="545"/>
        <v>421.64799999999997</v>
      </c>
      <c r="AC900" s="1">
        <f t="shared" si="546"/>
        <v>412.14799999999997</v>
      </c>
      <c r="AD900" s="125">
        <f t="shared" si="540"/>
        <v>454.40210249671486</v>
      </c>
      <c r="AF900" s="326"/>
    </row>
    <row r="901" spans="1:32">
      <c r="A901" s="127" t="s">
        <v>489</v>
      </c>
      <c r="B901" s="127" t="s">
        <v>140</v>
      </c>
      <c r="C901" s="4">
        <v>43521</v>
      </c>
      <c r="D901" s="1">
        <v>359.932052</v>
      </c>
      <c r="E901" s="1">
        <v>452</v>
      </c>
      <c r="F901" s="1">
        <v>462.29</v>
      </c>
      <c r="G901" s="1">
        <v>63.15</v>
      </c>
      <c r="H901" s="110">
        <v>-2.2000000000000002</v>
      </c>
      <c r="I901" s="110">
        <v>-2.2000000000000002</v>
      </c>
      <c r="J901" s="1">
        <f t="shared" si="542"/>
        <v>60.949999999999996</v>
      </c>
      <c r="K901" s="1">
        <f t="shared" si="544"/>
        <v>-2.09</v>
      </c>
      <c r="L901" s="1">
        <f t="shared" si="541"/>
        <v>61.06</v>
      </c>
      <c r="M901" s="1">
        <f t="shared" si="547"/>
        <v>401.18265440210251</v>
      </c>
      <c r="N901" s="1"/>
      <c r="O901" s="1"/>
      <c r="P901" s="1">
        <f t="shared" si="550"/>
        <v>1.5035714285714286</v>
      </c>
      <c r="Q901" s="1">
        <f t="shared" si="551"/>
        <v>1.4538095238095239</v>
      </c>
      <c r="R901" s="1">
        <f t="shared" si="538"/>
        <v>1.3043251979619048</v>
      </c>
      <c r="S901" s="1">
        <f t="shared" si="543"/>
        <v>1.4538095238095239</v>
      </c>
      <c r="T901" s="1">
        <f t="shared" si="548"/>
        <v>400.45992115637313</v>
      </c>
      <c r="U901" s="1">
        <v>379.27412250000003</v>
      </c>
      <c r="V901" s="1">
        <v>612.59653800000001</v>
      </c>
      <c r="W901" s="1">
        <f t="shared" si="539"/>
        <v>406.82401966168192</v>
      </c>
      <c r="X901" s="1">
        <v>365.99599966400001</v>
      </c>
      <c r="Y901" s="1">
        <v>232.34714379514116</v>
      </c>
      <c r="Z901" s="1">
        <f t="shared" si="549"/>
        <v>414.91458607095922</v>
      </c>
      <c r="AA901" s="214">
        <v>57.26</v>
      </c>
      <c r="AB901" s="1">
        <f t="shared" si="545"/>
        <v>435.17599999999999</v>
      </c>
      <c r="AC901" s="1">
        <f t="shared" si="546"/>
        <v>405.15600000000001</v>
      </c>
      <c r="AD901" s="125">
        <f t="shared" si="540"/>
        <v>448.51511169513793</v>
      </c>
      <c r="AF901" s="326"/>
    </row>
    <row r="902" spans="1:32">
      <c r="A902" s="127" t="s">
        <v>490</v>
      </c>
      <c r="B902" s="127" t="s">
        <v>140</v>
      </c>
      <c r="C902" s="4">
        <v>43518</v>
      </c>
      <c r="D902" s="1">
        <v>359.932052</v>
      </c>
      <c r="E902" s="1">
        <v>453</v>
      </c>
      <c r="F902" s="1">
        <v>463.29</v>
      </c>
      <c r="G902" s="1">
        <v>65.599999999999994</v>
      </c>
      <c r="H902" s="110">
        <v>-2.2000000000000002</v>
      </c>
      <c r="I902" s="110">
        <v>-2.2000000000000002</v>
      </c>
      <c r="J902" s="1">
        <f t="shared" si="542"/>
        <v>63.399999999999991</v>
      </c>
      <c r="K902" s="1">
        <f t="shared" si="544"/>
        <v>-2.09</v>
      </c>
      <c r="L902" s="1">
        <f t="shared" si="541"/>
        <v>63.509999999999991</v>
      </c>
      <c r="M902" s="1">
        <f t="shared" si="547"/>
        <v>417.27989487516419</v>
      </c>
      <c r="N902" s="1"/>
      <c r="O902" s="1"/>
      <c r="P902" s="1">
        <f t="shared" si="550"/>
        <v>1.5619047619047617</v>
      </c>
      <c r="Q902" s="1">
        <f t="shared" si="551"/>
        <v>1.512142857142857</v>
      </c>
      <c r="R902" s="1">
        <f t="shared" si="538"/>
        <v>1.3043251979619048</v>
      </c>
      <c r="S902" s="1">
        <f t="shared" si="543"/>
        <v>1.512142857142857</v>
      </c>
      <c r="T902" s="1">
        <f t="shared" si="548"/>
        <v>416.55716162943486</v>
      </c>
      <c r="U902" s="1">
        <v>379.27412250000003</v>
      </c>
      <c r="V902" s="1">
        <v>612.59653800000001</v>
      </c>
      <c r="W902" s="1">
        <f t="shared" si="539"/>
        <v>422.4383429205518</v>
      </c>
      <c r="X902" s="1">
        <v>365.99599966400001</v>
      </c>
      <c r="Y902" s="1">
        <v>232.34714379514116</v>
      </c>
      <c r="Z902" s="1">
        <f t="shared" si="549"/>
        <v>431.01182654402095</v>
      </c>
      <c r="AA902" s="214">
        <v>56.96</v>
      </c>
      <c r="AB902" s="1">
        <f t="shared" si="545"/>
        <v>432.89599999999996</v>
      </c>
      <c r="AC902" s="1">
        <f t="shared" si="546"/>
        <v>395.12400000000002</v>
      </c>
      <c r="AD902" s="125">
        <f t="shared" si="540"/>
        <v>466.54402102496709</v>
      </c>
      <c r="AF902" s="326"/>
    </row>
    <row r="903" spans="1:32">
      <c r="A903" s="127" t="s">
        <v>491</v>
      </c>
      <c r="B903" s="127" t="s">
        <v>140</v>
      </c>
      <c r="C903" s="4">
        <v>43517</v>
      </c>
      <c r="D903" s="1">
        <v>359.932052</v>
      </c>
      <c r="E903" s="1">
        <v>456.5</v>
      </c>
      <c r="F903" s="1">
        <v>466.29</v>
      </c>
      <c r="G903" s="1">
        <v>66.84</v>
      </c>
      <c r="H903" s="110">
        <v>-2.2000000000000002</v>
      </c>
      <c r="I903" s="110">
        <v>-2.2000000000000002</v>
      </c>
      <c r="J903" s="1">
        <f t="shared" si="542"/>
        <v>64.64</v>
      </c>
      <c r="K903" s="1">
        <f t="shared" si="544"/>
        <v>-2.09</v>
      </c>
      <c r="L903" s="1">
        <f t="shared" si="541"/>
        <v>64.75</v>
      </c>
      <c r="M903" s="1">
        <f t="shared" si="547"/>
        <v>425.42706964520369</v>
      </c>
      <c r="N903" s="1"/>
      <c r="O903" s="1"/>
      <c r="P903" s="1">
        <f t="shared" si="550"/>
        <v>1.5914285714285714</v>
      </c>
      <c r="Q903" s="1">
        <f t="shared" si="551"/>
        <v>1.5416666666666667</v>
      </c>
      <c r="R903" s="1">
        <f t="shared" ref="R903:R966" si="552">+D903/($F$2*42)</f>
        <v>1.3043251979619048</v>
      </c>
      <c r="S903" s="1">
        <f t="shared" si="543"/>
        <v>1.5416666666666667</v>
      </c>
      <c r="T903" s="1">
        <f t="shared" si="548"/>
        <v>424.70433639947436</v>
      </c>
      <c r="U903" s="1">
        <v>379.27412250000003</v>
      </c>
      <c r="V903" s="1">
        <v>612.59653800000001</v>
      </c>
      <c r="W903" s="1">
        <f t="shared" si="539"/>
        <v>430.34110244749013</v>
      </c>
      <c r="X903" s="1">
        <v>365.99599966400001</v>
      </c>
      <c r="Y903" s="1">
        <v>232.34714379514116</v>
      </c>
      <c r="Z903" s="1">
        <f t="shared" si="549"/>
        <v>439.15900131406045</v>
      </c>
      <c r="AA903" s="214">
        <v>56.92</v>
      </c>
      <c r="AB903" s="1">
        <f t="shared" si="545"/>
        <v>432.59199999999998</v>
      </c>
      <c r="AC903" s="1">
        <f t="shared" si="546"/>
        <v>408.04399999999998</v>
      </c>
      <c r="AD903" s="125">
        <f t="shared" si="540"/>
        <v>475.66885676741134</v>
      </c>
      <c r="AF903" s="326"/>
    </row>
    <row r="904" spans="1:32">
      <c r="A904" s="127" t="s">
        <v>492</v>
      </c>
      <c r="B904" s="127" t="s">
        <v>140</v>
      </c>
      <c r="C904" s="4">
        <v>43516</v>
      </c>
      <c r="D904" s="1">
        <v>332.73330900000002</v>
      </c>
      <c r="E904" s="1">
        <v>440.5</v>
      </c>
      <c r="F904" s="1">
        <v>461.29</v>
      </c>
      <c r="G904" s="1">
        <v>67.12</v>
      </c>
      <c r="H904" s="110">
        <v>-2.2000000000000002</v>
      </c>
      <c r="I904" s="110">
        <v>-2.2000000000000002</v>
      </c>
      <c r="J904" s="1">
        <f t="shared" si="542"/>
        <v>64.92</v>
      </c>
      <c r="K904" s="1">
        <f t="shared" si="544"/>
        <v>-2.09</v>
      </c>
      <c r="L904" s="1">
        <f t="shared" si="541"/>
        <v>65.03</v>
      </c>
      <c r="M904" s="1">
        <f t="shared" si="547"/>
        <v>427.26675427069642</v>
      </c>
      <c r="N904" s="1"/>
      <c r="O904" s="1"/>
      <c r="P904" s="1">
        <f t="shared" si="550"/>
        <v>1.5980952380952382</v>
      </c>
      <c r="Q904" s="1">
        <f t="shared" si="551"/>
        <v>1.5483333333333333</v>
      </c>
      <c r="R904" s="1">
        <f t="shared" si="552"/>
        <v>1.2057621340428573</v>
      </c>
      <c r="S904" s="1">
        <f t="shared" si="543"/>
        <v>1.5483333333333333</v>
      </c>
      <c r="T904" s="1">
        <f t="shared" si="548"/>
        <v>426.54402102496715</v>
      </c>
      <c r="U904" s="1">
        <v>379.27412250000003</v>
      </c>
      <c r="V904" s="1">
        <v>612.59653800000001</v>
      </c>
      <c r="W904" s="1">
        <f t="shared" ref="W904:W967" si="553">+T904*0.97+V904*0.03</f>
        <v>432.12559653421812</v>
      </c>
      <c r="X904" s="1">
        <v>339.45002649600002</v>
      </c>
      <c r="Y904" s="1">
        <v>232.34714379514116</v>
      </c>
      <c r="Z904" s="1">
        <f t="shared" si="549"/>
        <v>440.99868593955324</v>
      </c>
      <c r="AA904" s="214">
        <v>56.09</v>
      </c>
      <c r="AB904" s="1">
        <f t="shared" si="545"/>
        <v>426.28399999999999</v>
      </c>
      <c r="AC904" s="1">
        <f t="shared" si="546"/>
        <v>403.78800000000001</v>
      </c>
      <c r="AD904" s="125">
        <f t="shared" si="540"/>
        <v>477.72930354796324</v>
      </c>
      <c r="AF904" s="326"/>
    </row>
    <row r="905" spans="1:32">
      <c r="A905" s="127" t="s">
        <v>493</v>
      </c>
      <c r="B905" s="127" t="s">
        <v>140</v>
      </c>
      <c r="C905" s="4">
        <v>43515</v>
      </c>
      <c r="D905" s="1">
        <v>332.73330900000002</v>
      </c>
      <c r="E905" s="1">
        <v>456</v>
      </c>
      <c r="F905" s="1">
        <v>466.79</v>
      </c>
      <c r="G905" s="1">
        <v>65.75</v>
      </c>
      <c r="H905" s="110">
        <v>-2.2000000000000002</v>
      </c>
      <c r="I905" s="110">
        <v>-2.2000000000000002</v>
      </c>
      <c r="J905" s="1">
        <f t="shared" si="542"/>
        <v>63.55</v>
      </c>
      <c r="K905" s="1">
        <f t="shared" si="544"/>
        <v>-2.09</v>
      </c>
      <c r="L905" s="1">
        <f t="shared" si="541"/>
        <v>63.66</v>
      </c>
      <c r="M905" s="1">
        <f t="shared" si="547"/>
        <v>418.26544021024961</v>
      </c>
      <c r="N905" s="1"/>
      <c r="O905" s="1"/>
      <c r="P905" s="1">
        <f t="shared" si="550"/>
        <v>1.5654761904761905</v>
      </c>
      <c r="Q905" s="1">
        <f t="shared" si="551"/>
        <v>1.5157142857142856</v>
      </c>
      <c r="R905" s="1">
        <f t="shared" si="552"/>
        <v>1.2057621340428573</v>
      </c>
      <c r="S905" s="1">
        <f t="shared" si="543"/>
        <v>1.5157142857142856</v>
      </c>
      <c r="T905" s="1">
        <f t="shared" si="548"/>
        <v>417.54270696452033</v>
      </c>
      <c r="U905" s="1">
        <v>365.98066050000006</v>
      </c>
      <c r="V905" s="1">
        <v>612.59653800000001</v>
      </c>
      <c r="W905" s="1">
        <f t="shared" si="553"/>
        <v>423.39432189558471</v>
      </c>
      <c r="X905" s="1">
        <v>339.45002649600002</v>
      </c>
      <c r="Y905" s="1">
        <v>232.34714379514116</v>
      </c>
      <c r="Z905" s="1">
        <f t="shared" si="549"/>
        <v>431.99737187910642</v>
      </c>
      <c r="AA905" s="214">
        <v>55.59</v>
      </c>
      <c r="AB905" s="1">
        <f t="shared" si="545"/>
        <v>422.48399999999998</v>
      </c>
      <c r="AC905" s="1">
        <f t="shared" si="546"/>
        <v>399.91199999999998</v>
      </c>
      <c r="AD905" s="125">
        <f t="shared" ref="AD905:AD968" si="554">T905*1.12</f>
        <v>467.64783180026279</v>
      </c>
      <c r="AF905" s="326"/>
    </row>
    <row r="906" spans="1:32">
      <c r="A906" s="127" t="s">
        <v>494</v>
      </c>
      <c r="B906" s="127" t="s">
        <v>140</v>
      </c>
      <c r="C906" s="4">
        <v>43514</v>
      </c>
      <c r="D906" s="1">
        <v>332.73330900000002</v>
      </c>
      <c r="E906" s="1">
        <v>456</v>
      </c>
      <c r="F906" s="1">
        <v>466.79</v>
      </c>
      <c r="G906" s="67">
        <v>66.14</v>
      </c>
      <c r="H906" s="110">
        <v>-2.2000000000000002</v>
      </c>
      <c r="I906" s="110">
        <v>-2.2000000000000002</v>
      </c>
      <c r="J906" s="1">
        <f t="shared" si="542"/>
        <v>63.94</v>
      </c>
      <c r="K906" s="1">
        <f t="shared" si="544"/>
        <v>-2.09</v>
      </c>
      <c r="L906" s="1">
        <f t="shared" si="541"/>
        <v>64.05</v>
      </c>
      <c r="M906" s="1">
        <f t="shared" si="547"/>
        <v>420.82785808147173</v>
      </c>
      <c r="N906" s="1"/>
      <c r="O906" s="1"/>
      <c r="P906" s="1">
        <f t="shared" si="550"/>
        <v>1.5747619047619048</v>
      </c>
      <c r="Q906" s="1">
        <f t="shared" si="551"/>
        <v>1.5249999999999999</v>
      </c>
      <c r="R906" s="1">
        <f t="shared" si="552"/>
        <v>1.2057621340428573</v>
      </c>
      <c r="S906" s="1">
        <f t="shared" si="543"/>
        <v>1.5249999999999999</v>
      </c>
      <c r="T906" s="1">
        <f t="shared" si="548"/>
        <v>420.1051248357424</v>
      </c>
      <c r="U906" s="1">
        <v>365.98066050000006</v>
      </c>
      <c r="V906" s="1">
        <v>612.59653800000001</v>
      </c>
      <c r="W906" s="1">
        <f t="shared" si="553"/>
        <v>425.87986723067013</v>
      </c>
      <c r="X906" s="1">
        <v>339.45002649600002</v>
      </c>
      <c r="Y906" s="1">
        <v>232.34714379514116</v>
      </c>
      <c r="Z906" s="1">
        <f t="shared" si="549"/>
        <v>434.55978975032849</v>
      </c>
      <c r="AA906" s="214">
        <v>55.59</v>
      </c>
      <c r="AB906" s="1">
        <f t="shared" si="545"/>
        <v>422.48399999999998</v>
      </c>
      <c r="AC906" s="1">
        <f t="shared" si="546"/>
        <v>399.53199999999998</v>
      </c>
      <c r="AD906" s="125">
        <f t="shared" si="554"/>
        <v>470.51773981603151</v>
      </c>
      <c r="AF906" s="326"/>
    </row>
    <row r="907" spans="1:32">
      <c r="A907" s="127" t="s">
        <v>495</v>
      </c>
      <c r="B907" s="127" t="s">
        <v>140</v>
      </c>
      <c r="C907" s="4">
        <v>43511</v>
      </c>
      <c r="D907" s="1">
        <v>332.73330900000002</v>
      </c>
      <c r="E907" s="1">
        <v>443</v>
      </c>
      <c r="F907" s="1">
        <v>447.29</v>
      </c>
      <c r="G907" s="1">
        <v>66.53</v>
      </c>
      <c r="H907" s="110">
        <v>-2.2000000000000002</v>
      </c>
      <c r="I907" s="110">
        <v>-2.2000000000000002</v>
      </c>
      <c r="J907" s="1">
        <f t="shared" si="542"/>
        <v>64.33</v>
      </c>
      <c r="K907" s="1">
        <f t="shared" si="544"/>
        <v>-2.09</v>
      </c>
      <c r="L907" s="1">
        <f t="shared" si="541"/>
        <v>64.44</v>
      </c>
      <c r="M907" s="1">
        <f t="shared" si="547"/>
        <v>423.3902759526938</v>
      </c>
      <c r="N907" s="1"/>
      <c r="O907" s="1"/>
      <c r="P907" s="1">
        <f t="shared" si="550"/>
        <v>1.5840476190476191</v>
      </c>
      <c r="Q907" s="1">
        <f t="shared" si="551"/>
        <v>1.5342857142857143</v>
      </c>
      <c r="R907" s="1">
        <f t="shared" si="552"/>
        <v>1.2057621340428573</v>
      </c>
      <c r="S907" s="1">
        <f t="shared" si="543"/>
        <v>1.5342857142857143</v>
      </c>
      <c r="T907" s="1">
        <f t="shared" si="548"/>
        <v>422.66754270696447</v>
      </c>
      <c r="U907" s="1">
        <v>365.98066050000006</v>
      </c>
      <c r="V907" s="1">
        <v>612.59653800000001</v>
      </c>
      <c r="W907" s="1">
        <f t="shared" si="553"/>
        <v>428.36541256575555</v>
      </c>
      <c r="X907" s="1">
        <v>339.45002649600002</v>
      </c>
      <c r="Y907" s="1">
        <v>232.34714379514116</v>
      </c>
      <c r="Z907" s="1">
        <f t="shared" si="549"/>
        <v>437.12220762155056</v>
      </c>
      <c r="AA907" s="214">
        <v>54.41</v>
      </c>
      <c r="AB907" s="1">
        <f t="shared" si="545"/>
        <v>413.51599999999996</v>
      </c>
      <c r="AC907" s="1">
        <f t="shared" si="546"/>
        <v>403.40799999999996</v>
      </c>
      <c r="AD907" s="125">
        <f t="shared" si="554"/>
        <v>473.38764783180022</v>
      </c>
      <c r="AF907" s="326"/>
    </row>
    <row r="908" spans="1:32">
      <c r="A908" s="127" t="s">
        <v>496</v>
      </c>
      <c r="B908" s="127" t="s">
        <v>140</v>
      </c>
      <c r="C908" s="4">
        <v>43510</v>
      </c>
      <c r="D908" s="1">
        <v>332.73330900000002</v>
      </c>
      <c r="E908" s="1">
        <v>431.5</v>
      </c>
      <c r="F908" s="1">
        <v>454.79</v>
      </c>
      <c r="G908" s="1">
        <v>64.73</v>
      </c>
      <c r="H908" s="110">
        <v>-2.2000000000000002</v>
      </c>
      <c r="I908" s="110">
        <v>-2.2000000000000002</v>
      </c>
      <c r="J908" s="1">
        <f t="shared" si="542"/>
        <v>62.53</v>
      </c>
      <c r="K908" s="1">
        <f t="shared" si="544"/>
        <v>-2.09</v>
      </c>
      <c r="L908" s="1">
        <f t="shared" si="541"/>
        <v>62.64</v>
      </c>
      <c r="M908" s="1">
        <f t="shared" si="547"/>
        <v>411.56373193166883</v>
      </c>
      <c r="N908" s="1"/>
      <c r="O908" s="1"/>
      <c r="P908" s="1">
        <f t="shared" si="550"/>
        <v>1.5411904761904762</v>
      </c>
      <c r="Q908" s="1">
        <f t="shared" si="551"/>
        <v>1.4914285714285715</v>
      </c>
      <c r="R908" s="1">
        <f t="shared" si="552"/>
        <v>1.2057621340428573</v>
      </c>
      <c r="S908" s="1">
        <f t="shared" si="543"/>
        <v>1.4914285714285715</v>
      </c>
      <c r="T908" s="1">
        <f t="shared" si="548"/>
        <v>410.84099868593955</v>
      </c>
      <c r="U908" s="1">
        <v>365.98066050000006</v>
      </c>
      <c r="V908" s="1">
        <v>612.59653800000001</v>
      </c>
      <c r="W908" s="1">
        <f t="shared" si="553"/>
        <v>416.89366486536136</v>
      </c>
      <c r="X908" s="1">
        <v>339.45002649600002</v>
      </c>
      <c r="Y908" s="1">
        <v>232.34714379514116</v>
      </c>
      <c r="Z908" s="1">
        <f t="shared" si="549"/>
        <v>425.29566360052564</v>
      </c>
      <c r="AA908" s="214">
        <v>53.9</v>
      </c>
      <c r="AB908" s="1">
        <f t="shared" si="545"/>
        <v>409.64</v>
      </c>
      <c r="AC908" s="1">
        <f t="shared" si="546"/>
        <v>403.40799999999996</v>
      </c>
      <c r="AD908" s="125">
        <f t="shared" si="554"/>
        <v>460.14191852825235</v>
      </c>
      <c r="AF908" s="326"/>
    </row>
    <row r="909" spans="1:32">
      <c r="A909" s="127" t="s">
        <v>497</v>
      </c>
      <c r="B909" s="127" t="s">
        <v>140</v>
      </c>
      <c r="C909" s="4">
        <v>43509</v>
      </c>
      <c r="D909" s="1">
        <v>331.13367899999997</v>
      </c>
      <c r="E909" s="1">
        <v>424.5</v>
      </c>
      <c r="F909" s="1">
        <v>440.29</v>
      </c>
      <c r="G909" s="1">
        <v>63.88</v>
      </c>
      <c r="H909" s="110">
        <v>-2.2000000000000002</v>
      </c>
      <c r="I909" s="110">
        <v>-2.2000000000000002</v>
      </c>
      <c r="J909" s="1">
        <f t="shared" si="542"/>
        <v>61.68</v>
      </c>
      <c r="K909" s="1">
        <f t="shared" si="544"/>
        <v>-2.09</v>
      </c>
      <c r="L909" s="1">
        <f t="shared" si="541"/>
        <v>61.790000000000006</v>
      </c>
      <c r="M909" s="1">
        <f t="shared" si="547"/>
        <v>405.97897503285151</v>
      </c>
      <c r="N909" s="1"/>
      <c r="O909" s="1"/>
      <c r="P909" s="1">
        <f t="shared" si="550"/>
        <v>1.5209523809523811</v>
      </c>
      <c r="Q909" s="1">
        <f t="shared" si="551"/>
        <v>1.4711904761904764</v>
      </c>
      <c r="R909" s="1">
        <f t="shared" si="552"/>
        <v>1.1999653796142857</v>
      </c>
      <c r="S909" s="1">
        <f t="shared" si="543"/>
        <v>1.4711904761904764</v>
      </c>
      <c r="T909" s="1">
        <f t="shared" si="548"/>
        <v>405.25624178712218</v>
      </c>
      <c r="U909" s="1">
        <v>365.98066050000006</v>
      </c>
      <c r="V909" s="1">
        <v>612.59653800000001</v>
      </c>
      <c r="W909" s="1">
        <f t="shared" si="553"/>
        <v>411.47645067350851</v>
      </c>
      <c r="X909" s="1">
        <v>337.888787616</v>
      </c>
      <c r="Y909" s="1">
        <v>232.34714379514116</v>
      </c>
      <c r="Z909" s="1">
        <f t="shared" si="549"/>
        <v>419.71090670170827</v>
      </c>
      <c r="AA909" s="214">
        <v>53.1</v>
      </c>
      <c r="AB909" s="1">
        <f t="shared" si="545"/>
        <v>403.56</v>
      </c>
      <c r="AC909" s="1">
        <f t="shared" si="546"/>
        <v>405.30799999999999</v>
      </c>
      <c r="AD909" s="125">
        <f t="shared" si="554"/>
        <v>453.88699080157687</v>
      </c>
      <c r="AF909" s="326"/>
    </row>
    <row r="910" spans="1:32">
      <c r="A910" s="127" t="s">
        <v>498</v>
      </c>
      <c r="B910" s="127" t="s">
        <v>140</v>
      </c>
      <c r="C910" s="4">
        <v>43508</v>
      </c>
      <c r="D910" s="1">
        <v>331.13367899999997</v>
      </c>
      <c r="E910" s="1">
        <v>414.5</v>
      </c>
      <c r="F910" s="1">
        <v>432.29</v>
      </c>
      <c r="G910" s="1">
        <v>62.36</v>
      </c>
      <c r="H910" s="110">
        <v>-2.2000000000000002</v>
      </c>
      <c r="I910" s="110">
        <v>-2.2000000000000002</v>
      </c>
      <c r="J910" s="1">
        <f t="shared" si="542"/>
        <v>60.16</v>
      </c>
      <c r="K910" s="1">
        <f t="shared" si="544"/>
        <v>-2.09</v>
      </c>
      <c r="L910" s="1">
        <f t="shared" si="541"/>
        <v>60.269999999999996</v>
      </c>
      <c r="M910" s="1">
        <f t="shared" si="547"/>
        <v>395.99211563731927</v>
      </c>
      <c r="N910" s="1"/>
      <c r="O910" s="1"/>
      <c r="P910" s="1">
        <f t="shared" si="550"/>
        <v>1.4847619047619047</v>
      </c>
      <c r="Q910" s="1">
        <f t="shared" si="551"/>
        <v>1.4349999999999998</v>
      </c>
      <c r="R910" s="1">
        <f t="shared" si="552"/>
        <v>1.1999653796142857</v>
      </c>
      <c r="S910" s="1">
        <f t="shared" si="543"/>
        <v>1.4349999999999998</v>
      </c>
      <c r="T910" s="1">
        <f t="shared" si="548"/>
        <v>395.26938239159</v>
      </c>
      <c r="U910" s="1">
        <v>361.2670425</v>
      </c>
      <c r="V910" s="1">
        <v>612.59653800000001</v>
      </c>
      <c r="W910" s="1">
        <f t="shared" si="553"/>
        <v>401.78919705984231</v>
      </c>
      <c r="X910" s="1">
        <v>337.888787616</v>
      </c>
      <c r="Y910" s="1">
        <v>232.34714379514116</v>
      </c>
      <c r="Z910" s="1">
        <f t="shared" si="549"/>
        <v>409.72404730617609</v>
      </c>
      <c r="AA910" s="214">
        <v>52.41</v>
      </c>
      <c r="AB910" s="1">
        <f t="shared" si="545"/>
        <v>398.31599999999997</v>
      </c>
      <c r="AC910" s="1">
        <f t="shared" si="546"/>
        <v>397.55599999999998</v>
      </c>
      <c r="AD910" s="125">
        <f t="shared" si="554"/>
        <v>442.70170827858084</v>
      </c>
      <c r="AF910" s="326"/>
    </row>
    <row r="911" spans="1:32">
      <c r="A911" s="127" t="s">
        <v>499</v>
      </c>
      <c r="B911" s="127" t="s">
        <v>140</v>
      </c>
      <c r="C911" s="4">
        <v>43507</v>
      </c>
      <c r="D911" s="1">
        <v>331.13367899999997</v>
      </c>
      <c r="E911" s="1">
        <v>414.5</v>
      </c>
      <c r="F911" s="1">
        <v>436.79</v>
      </c>
      <c r="G911" s="1">
        <v>61.13</v>
      </c>
      <c r="H911" s="110">
        <v>-2.2000000000000002</v>
      </c>
      <c r="I911" s="110">
        <v>-2.2000000000000002</v>
      </c>
      <c r="J911" s="1">
        <f t="shared" si="542"/>
        <v>58.93</v>
      </c>
      <c r="K911" s="1">
        <f t="shared" si="544"/>
        <v>-2.09</v>
      </c>
      <c r="L911" s="1">
        <f t="shared" si="541"/>
        <v>59.040000000000006</v>
      </c>
      <c r="M911" s="1">
        <f t="shared" si="547"/>
        <v>387.91064388961894</v>
      </c>
      <c r="N911" s="1"/>
      <c r="O911" s="1"/>
      <c r="P911" s="1">
        <f t="shared" si="550"/>
        <v>1.4554761904761906</v>
      </c>
      <c r="Q911" s="1">
        <f t="shared" si="551"/>
        <v>1.4057142857142859</v>
      </c>
      <c r="R911" s="1">
        <f t="shared" si="552"/>
        <v>1.1999653796142857</v>
      </c>
      <c r="S911" s="1">
        <f t="shared" si="543"/>
        <v>1.4057142857142859</v>
      </c>
      <c r="T911" s="1">
        <f t="shared" si="548"/>
        <v>387.18791064388961</v>
      </c>
      <c r="U911" s="1">
        <v>361.2670425</v>
      </c>
      <c r="V911" s="1">
        <v>612.59653800000001</v>
      </c>
      <c r="W911" s="1">
        <f t="shared" si="553"/>
        <v>393.95016946457292</v>
      </c>
      <c r="X911" s="1">
        <v>337.888787616</v>
      </c>
      <c r="Y911" s="1">
        <v>232.34714379514116</v>
      </c>
      <c r="Z911" s="1">
        <f t="shared" si="549"/>
        <v>401.6425755584757</v>
      </c>
      <c r="AA911" s="214">
        <v>52.72</v>
      </c>
      <c r="AB911" s="1">
        <f t="shared" si="545"/>
        <v>400.67199999999997</v>
      </c>
      <c r="AC911" s="1">
        <f t="shared" si="546"/>
        <v>396.036</v>
      </c>
      <c r="AD911" s="125">
        <f t="shared" si="554"/>
        <v>433.65045992115643</v>
      </c>
      <c r="AF911" s="326"/>
    </row>
    <row r="912" spans="1:32">
      <c r="A912" s="127" t="s">
        <v>500</v>
      </c>
      <c r="B912" s="127" t="s">
        <v>140</v>
      </c>
      <c r="C912" s="4">
        <v>43504</v>
      </c>
      <c r="D912" s="1">
        <v>331.13367899999997</v>
      </c>
      <c r="E912" s="1">
        <v>426</v>
      </c>
      <c r="F912" s="1">
        <v>429.29</v>
      </c>
      <c r="G912" s="1">
        <v>61.47</v>
      </c>
      <c r="H912" s="110">
        <v>-2.2000000000000002</v>
      </c>
      <c r="I912" s="110">
        <v>-2.2000000000000002</v>
      </c>
      <c r="J912" s="1">
        <f t="shared" si="542"/>
        <v>59.269999999999996</v>
      </c>
      <c r="K912" s="1">
        <f t="shared" si="544"/>
        <v>-2.09</v>
      </c>
      <c r="L912" s="1">
        <f t="shared" si="541"/>
        <v>59.379999999999995</v>
      </c>
      <c r="M912" s="1">
        <f t="shared" si="547"/>
        <v>390.14454664914581</v>
      </c>
      <c r="N912" s="1"/>
      <c r="O912" s="1"/>
      <c r="P912" s="1">
        <f t="shared" si="550"/>
        <v>1.4635714285714285</v>
      </c>
      <c r="Q912" s="1">
        <f t="shared" si="551"/>
        <v>1.4138095238095236</v>
      </c>
      <c r="R912" s="1">
        <f t="shared" si="552"/>
        <v>1.1999653796142857</v>
      </c>
      <c r="S912" s="1">
        <f t="shared" si="543"/>
        <v>1.4138095238095236</v>
      </c>
      <c r="T912" s="1">
        <f t="shared" si="548"/>
        <v>389.42181340341654</v>
      </c>
      <c r="U912" s="1">
        <v>361.2670425</v>
      </c>
      <c r="V912" s="1">
        <v>612.59653800000001</v>
      </c>
      <c r="W912" s="1">
        <f t="shared" si="553"/>
        <v>396.11705514131404</v>
      </c>
      <c r="X912" s="1">
        <v>337.888787616</v>
      </c>
      <c r="Y912" s="1">
        <v>232.34714379514116</v>
      </c>
      <c r="Z912" s="1">
        <f t="shared" si="549"/>
        <v>403.87647831800263</v>
      </c>
      <c r="AA912" s="214">
        <v>52.64</v>
      </c>
      <c r="AB912" s="1">
        <f t="shared" si="545"/>
        <v>400.06399999999996</v>
      </c>
      <c r="AC912" s="1">
        <f t="shared" si="546"/>
        <v>383.87599999999998</v>
      </c>
      <c r="AD912" s="125">
        <f t="shared" si="554"/>
        <v>436.15243101182654</v>
      </c>
      <c r="AF912" s="326"/>
    </row>
    <row r="913" spans="1:32">
      <c r="A913" s="127" t="s">
        <v>501</v>
      </c>
      <c r="B913" s="127" t="s">
        <v>140</v>
      </c>
      <c r="C913" s="4">
        <v>43503</v>
      </c>
      <c r="D913" s="1">
        <v>331.13367899999997</v>
      </c>
      <c r="E913" s="1">
        <v>425</v>
      </c>
      <c r="F913" s="1">
        <v>432.29</v>
      </c>
      <c r="G913" s="1">
        <v>60.85</v>
      </c>
      <c r="H913" s="110">
        <v>-2.2000000000000002</v>
      </c>
      <c r="I913" s="110">
        <v>-2.2000000000000002</v>
      </c>
      <c r="J913" s="1">
        <f t="shared" si="542"/>
        <v>58.65</v>
      </c>
      <c r="K913" s="1">
        <f t="shared" si="544"/>
        <v>-2.09</v>
      </c>
      <c r="L913" s="1">
        <f t="shared" si="541"/>
        <v>58.760000000000005</v>
      </c>
      <c r="M913" s="1">
        <f t="shared" si="547"/>
        <v>386.07095926412615</v>
      </c>
      <c r="N913" s="1"/>
      <c r="O913" s="1"/>
      <c r="P913" s="1">
        <f t="shared" si="550"/>
        <v>1.4488095238095238</v>
      </c>
      <c r="Q913" s="1">
        <f t="shared" si="551"/>
        <v>1.3990476190476191</v>
      </c>
      <c r="R913" s="1">
        <f t="shared" si="552"/>
        <v>1.1999653796142857</v>
      </c>
      <c r="S913" s="1">
        <f t="shared" si="543"/>
        <v>1.3990476190476191</v>
      </c>
      <c r="T913" s="1">
        <f t="shared" si="548"/>
        <v>385.34822601839682</v>
      </c>
      <c r="U913" s="1">
        <v>361.2670425</v>
      </c>
      <c r="V913" s="1">
        <v>612.59653800000001</v>
      </c>
      <c r="W913" s="1">
        <f t="shared" si="553"/>
        <v>392.16567537784493</v>
      </c>
      <c r="X913" s="1">
        <v>337.888787616</v>
      </c>
      <c r="Y913" s="1">
        <v>232.34714379514116</v>
      </c>
      <c r="Z913" s="1">
        <f t="shared" si="549"/>
        <v>399.8028909329829</v>
      </c>
      <c r="AA913" s="214">
        <v>54.01</v>
      </c>
      <c r="AB913" s="1">
        <f t="shared" si="545"/>
        <v>410.47599999999994</v>
      </c>
      <c r="AC913" s="1">
        <f t="shared" si="546"/>
        <v>392.084</v>
      </c>
      <c r="AD913" s="125">
        <f t="shared" si="554"/>
        <v>431.59001314060447</v>
      </c>
      <c r="AF913" s="326"/>
    </row>
    <row r="914" spans="1:32">
      <c r="A914" s="127" t="s">
        <v>502</v>
      </c>
      <c r="B914" s="127" t="s">
        <v>140</v>
      </c>
      <c r="C914" s="4">
        <v>43502</v>
      </c>
      <c r="D914" s="1">
        <v>340.73146200000002</v>
      </c>
      <c r="E914" s="1">
        <v>413.5</v>
      </c>
      <c r="F914" s="1">
        <v>434.29</v>
      </c>
      <c r="G914" s="1">
        <v>61.35</v>
      </c>
      <c r="H914" s="110">
        <v>-2.2000000000000002</v>
      </c>
      <c r="I914" s="110">
        <v>-2.2000000000000002</v>
      </c>
      <c r="J914" s="1">
        <f t="shared" si="542"/>
        <v>59.15</v>
      </c>
      <c r="K914" s="1">
        <f t="shared" si="544"/>
        <v>-2.09</v>
      </c>
      <c r="L914" s="1">
        <f t="shared" si="541"/>
        <v>59.260000000000005</v>
      </c>
      <c r="M914" s="1">
        <f t="shared" si="547"/>
        <v>389.35611038107754</v>
      </c>
      <c r="N914" s="1"/>
      <c r="O914" s="1"/>
      <c r="P914" s="1">
        <f t="shared" si="550"/>
        <v>1.4607142857142859</v>
      </c>
      <c r="Q914" s="1">
        <f t="shared" si="551"/>
        <v>1.4109523809523812</v>
      </c>
      <c r="R914" s="1">
        <f t="shared" si="552"/>
        <v>1.2347459170571431</v>
      </c>
      <c r="S914" s="1">
        <f t="shared" si="543"/>
        <v>1.4109523809523812</v>
      </c>
      <c r="T914" s="1">
        <f t="shared" si="548"/>
        <v>388.63337713534821</v>
      </c>
      <c r="U914" s="1">
        <v>361.2670425</v>
      </c>
      <c r="V914" s="1">
        <v>612.59653800000001</v>
      </c>
      <c r="W914" s="1">
        <f t="shared" si="553"/>
        <v>395.35227196128778</v>
      </c>
      <c r="X914" s="1">
        <v>347.25622382400002</v>
      </c>
      <c r="Y914" s="1">
        <v>232.34714379514116</v>
      </c>
      <c r="Z914" s="1">
        <f t="shared" si="549"/>
        <v>403.0880420499343</v>
      </c>
      <c r="AA914" s="214">
        <v>53.66</v>
      </c>
      <c r="AB914" s="1">
        <f t="shared" si="545"/>
        <v>407.81599999999997</v>
      </c>
      <c r="AC914" s="1">
        <f t="shared" si="546"/>
        <v>399.68400000000003</v>
      </c>
      <c r="AD914" s="125">
        <f t="shared" si="554"/>
        <v>435.26938239159006</v>
      </c>
      <c r="AF914" s="326"/>
    </row>
    <row r="915" spans="1:32">
      <c r="A915" s="127" t="s">
        <v>503</v>
      </c>
      <c r="B915" s="127" t="s">
        <v>140</v>
      </c>
      <c r="C915" s="4">
        <v>43501</v>
      </c>
      <c r="D915" s="1">
        <v>340.73146200000002</v>
      </c>
      <c r="E915" s="1">
        <v>414.5</v>
      </c>
      <c r="F915" s="1">
        <v>424.29</v>
      </c>
      <c r="G915" s="1">
        <v>60.84</v>
      </c>
      <c r="H915" s="110">
        <v>-2.2000000000000002</v>
      </c>
      <c r="I915" s="110">
        <v>-2.2000000000000002</v>
      </c>
      <c r="J915" s="1">
        <f t="shared" si="542"/>
        <v>58.64</v>
      </c>
      <c r="K915" s="1">
        <f t="shared" si="544"/>
        <v>-2.09</v>
      </c>
      <c r="L915" s="1">
        <f t="shared" si="541"/>
        <v>58.75</v>
      </c>
      <c r="M915" s="1">
        <f t="shared" si="547"/>
        <v>386.00525624178709</v>
      </c>
      <c r="N915" s="1"/>
      <c r="O915" s="1"/>
      <c r="P915" s="1">
        <f t="shared" si="550"/>
        <v>1.4485714285714286</v>
      </c>
      <c r="Q915" s="1">
        <f t="shared" si="551"/>
        <v>1.3988095238095237</v>
      </c>
      <c r="R915" s="1">
        <f t="shared" si="552"/>
        <v>1.2347459170571431</v>
      </c>
      <c r="S915" s="1">
        <f t="shared" si="543"/>
        <v>1.3988095238095237</v>
      </c>
      <c r="T915" s="1">
        <f t="shared" si="548"/>
        <v>385.28252299605782</v>
      </c>
      <c r="U915" s="1">
        <v>349.29321700000003</v>
      </c>
      <c r="V915" s="1">
        <v>612.59653800000001</v>
      </c>
      <c r="W915" s="1">
        <f t="shared" si="553"/>
        <v>392.10194344617611</v>
      </c>
      <c r="X915" s="1">
        <v>347.25622382400002</v>
      </c>
      <c r="Y915" s="1">
        <v>232.34714379514116</v>
      </c>
      <c r="Z915" s="1">
        <f t="shared" si="549"/>
        <v>399.73718791064391</v>
      </c>
      <c r="AA915" s="214">
        <v>54.56</v>
      </c>
      <c r="AB915" s="1">
        <f t="shared" si="545"/>
        <v>414.65600000000001</v>
      </c>
      <c r="AC915" s="1">
        <f t="shared" si="546"/>
        <v>397.93599999999998</v>
      </c>
      <c r="AD915" s="125">
        <f t="shared" si="554"/>
        <v>431.51642575558481</v>
      </c>
      <c r="AF915" s="326"/>
    </row>
    <row r="916" spans="1:32">
      <c r="A916" s="127" t="s">
        <v>504</v>
      </c>
      <c r="B916" s="127" t="s">
        <v>140</v>
      </c>
      <c r="C916" s="4">
        <v>43500</v>
      </c>
      <c r="D916" s="1">
        <v>340.73146200000002</v>
      </c>
      <c r="E916" s="1">
        <v>407.5</v>
      </c>
      <c r="F916" s="1">
        <v>426.29</v>
      </c>
      <c r="G916" s="1">
        <v>60.55</v>
      </c>
      <c r="H916" s="110">
        <v>-2.2000000000000002</v>
      </c>
      <c r="I916" s="110">
        <v>-2.2000000000000002</v>
      </c>
      <c r="J916" s="1">
        <f t="shared" si="542"/>
        <v>58.349999999999994</v>
      </c>
      <c r="K916" s="1">
        <f t="shared" si="544"/>
        <v>-2.09</v>
      </c>
      <c r="L916" s="1">
        <f t="shared" si="541"/>
        <v>58.459999999999994</v>
      </c>
      <c r="M916" s="1">
        <f t="shared" si="547"/>
        <v>384.09986859395525</v>
      </c>
      <c r="N916" s="1"/>
      <c r="O916" s="1"/>
      <c r="P916" s="1">
        <f t="shared" si="550"/>
        <v>1.4416666666666667</v>
      </c>
      <c r="Q916" s="1">
        <f t="shared" si="551"/>
        <v>1.3919047619047618</v>
      </c>
      <c r="R916" s="1">
        <f t="shared" si="552"/>
        <v>1.2347459170571431</v>
      </c>
      <c r="S916" s="1">
        <f t="shared" si="543"/>
        <v>1.3919047619047618</v>
      </c>
      <c r="T916" s="1">
        <f t="shared" si="548"/>
        <v>383.37713534822598</v>
      </c>
      <c r="U916" s="1">
        <v>349.29321700000003</v>
      </c>
      <c r="V916" s="1">
        <v>612.59653800000001</v>
      </c>
      <c r="W916" s="1">
        <f t="shared" si="553"/>
        <v>390.25371742777918</v>
      </c>
      <c r="X916" s="1">
        <v>347.25622382400002</v>
      </c>
      <c r="Y916" s="1">
        <v>232.34714379514116</v>
      </c>
      <c r="Z916" s="1">
        <f t="shared" si="549"/>
        <v>397.83180026281207</v>
      </c>
      <c r="AA916" s="214">
        <v>55.26</v>
      </c>
      <c r="AB916" s="1">
        <f t="shared" si="545"/>
        <v>419.97599999999994</v>
      </c>
      <c r="AC916" s="1">
        <f t="shared" si="546"/>
        <v>378.32799999999997</v>
      </c>
      <c r="AD916" s="125">
        <f t="shared" si="554"/>
        <v>429.38239159001313</v>
      </c>
      <c r="AF916" s="326"/>
    </row>
    <row r="917" spans="1:32">
      <c r="A917" s="128" t="s">
        <v>505</v>
      </c>
      <c r="B917" s="128" t="s">
        <v>140</v>
      </c>
      <c r="C917" s="26">
        <v>43497</v>
      </c>
      <c r="D917" s="27">
        <v>340.73146200000002</v>
      </c>
      <c r="E917" s="27">
        <v>398.5</v>
      </c>
      <c r="F917" s="27">
        <v>414.29</v>
      </c>
      <c r="G917" s="27">
        <v>60.26</v>
      </c>
      <c r="H917" s="110">
        <v>-2.2000000000000002</v>
      </c>
      <c r="I917" s="110">
        <v>-2.2000000000000002</v>
      </c>
      <c r="J917" s="27">
        <f t="shared" si="542"/>
        <v>58.059999999999995</v>
      </c>
      <c r="K917" s="27">
        <f t="shared" si="544"/>
        <v>-2.09</v>
      </c>
      <c r="L917" s="27">
        <f t="shared" si="541"/>
        <v>58.17</v>
      </c>
      <c r="M917" s="27">
        <f t="shared" si="547"/>
        <v>382.19448094612352</v>
      </c>
      <c r="N917" s="27"/>
      <c r="O917" s="27"/>
      <c r="P917" s="27">
        <f t="shared" si="550"/>
        <v>1.4347619047619047</v>
      </c>
      <c r="Q917" s="27">
        <f t="shared" si="551"/>
        <v>1.385</v>
      </c>
      <c r="R917" s="27">
        <f t="shared" si="552"/>
        <v>1.2347459170571431</v>
      </c>
      <c r="S917" s="27">
        <f t="shared" si="543"/>
        <v>1.385</v>
      </c>
      <c r="T917" s="1">
        <f t="shared" si="548"/>
        <v>381.47174770039419</v>
      </c>
      <c r="U917" s="27">
        <v>349.29321700000003</v>
      </c>
      <c r="V917" s="1">
        <v>612.59653800000001</v>
      </c>
      <c r="W917" s="1">
        <f t="shared" si="553"/>
        <v>388.40549140938236</v>
      </c>
      <c r="X917" s="1">
        <v>347.25622382400002</v>
      </c>
      <c r="Y917" s="1">
        <v>232.34714379514116</v>
      </c>
      <c r="Z917" s="1">
        <f t="shared" si="549"/>
        <v>395.92641261498028</v>
      </c>
      <c r="AA917" s="214">
        <v>53.79</v>
      </c>
      <c r="AB917" s="1">
        <f t="shared" si="545"/>
        <v>408.80399999999997</v>
      </c>
      <c r="AC917" s="1">
        <f t="shared" si="546"/>
        <v>368.75200000000001</v>
      </c>
      <c r="AD917" s="125">
        <f t="shared" si="554"/>
        <v>427.24835742444151</v>
      </c>
      <c r="AF917" s="326"/>
    </row>
    <row r="918" spans="1:32">
      <c r="A918" s="127" t="s">
        <v>506</v>
      </c>
      <c r="B918" s="127" t="s">
        <v>141</v>
      </c>
      <c r="C918" s="4">
        <v>43496</v>
      </c>
      <c r="D918" s="1">
        <v>340.73146200000002</v>
      </c>
      <c r="E918" s="1">
        <v>411</v>
      </c>
      <c r="F918" s="1">
        <v>416.29</v>
      </c>
      <c r="G918" s="1">
        <v>58.39</v>
      </c>
      <c r="H918" s="110">
        <v>-2.2000000000000002</v>
      </c>
      <c r="I918" s="110">
        <v>-2.2000000000000002</v>
      </c>
      <c r="J918" s="1">
        <f t="shared" si="542"/>
        <v>56.19</v>
      </c>
      <c r="K918" s="1">
        <f t="shared" si="544"/>
        <v>-2.09</v>
      </c>
      <c r="L918" s="1">
        <f t="shared" si="541"/>
        <v>56.3</v>
      </c>
      <c r="M918" s="1">
        <f t="shared" si="547"/>
        <v>369.90801576872531</v>
      </c>
      <c r="N918" s="1"/>
      <c r="O918" s="1"/>
      <c r="P918" s="1">
        <f t="shared" si="550"/>
        <v>1.3902380952380953</v>
      </c>
      <c r="Q918" s="1">
        <f t="shared" si="551"/>
        <v>1.3404761904761904</v>
      </c>
      <c r="R918" s="1">
        <f t="shared" si="552"/>
        <v>1.2347459170571431</v>
      </c>
      <c r="S918" s="1">
        <f t="shared" si="543"/>
        <v>1.3404761904761904</v>
      </c>
      <c r="T918" s="1">
        <f t="shared" si="548"/>
        <v>369.18528252299603</v>
      </c>
      <c r="U918" s="1">
        <v>349.29321700000003</v>
      </c>
      <c r="V918" s="1">
        <v>612.59653800000001</v>
      </c>
      <c r="W918" s="1">
        <f t="shared" si="553"/>
        <v>376.48762018730616</v>
      </c>
      <c r="X918" s="1">
        <v>347.25622382400002</v>
      </c>
      <c r="Y918" s="1">
        <v>296.22106369008537</v>
      </c>
      <c r="Z918" s="1">
        <f t="shared" si="549"/>
        <v>383.63994743758212</v>
      </c>
      <c r="AA918" s="214">
        <v>54.23</v>
      </c>
      <c r="AB918" s="1">
        <f t="shared" si="545"/>
        <v>412.14799999999997</v>
      </c>
      <c r="AC918" s="1">
        <f t="shared" si="546"/>
        <v>364.49599999999998</v>
      </c>
      <c r="AD918" s="125">
        <f t="shared" si="554"/>
        <v>413.48751642575559</v>
      </c>
      <c r="AF918" s="326"/>
    </row>
    <row r="919" spans="1:32">
      <c r="A919" s="127" t="s">
        <v>507</v>
      </c>
      <c r="B919" s="127" t="s">
        <v>141</v>
      </c>
      <c r="C919" s="4">
        <v>43495</v>
      </c>
      <c r="D919" s="1">
        <v>327.62854700000003</v>
      </c>
      <c r="E919" s="1">
        <v>405</v>
      </c>
      <c r="F919" s="1">
        <v>414.29</v>
      </c>
      <c r="G919" s="1">
        <v>59.13</v>
      </c>
      <c r="H919" s="110">
        <v>-2.2000000000000002</v>
      </c>
      <c r="I919" s="110">
        <v>-2.2000000000000002</v>
      </c>
      <c r="J919" s="1">
        <f t="shared" si="542"/>
        <v>56.93</v>
      </c>
      <c r="K919" s="1">
        <f t="shared" si="544"/>
        <v>-2.09</v>
      </c>
      <c r="L919" s="1">
        <f t="shared" si="541"/>
        <v>57.040000000000006</v>
      </c>
      <c r="M919" s="1">
        <f t="shared" si="547"/>
        <v>374.77003942181341</v>
      </c>
      <c r="N919" s="1"/>
      <c r="O919" s="1"/>
      <c r="P919" s="1">
        <f t="shared" si="550"/>
        <v>1.4078571428571429</v>
      </c>
      <c r="Q919" s="1">
        <f t="shared" si="551"/>
        <v>1.3580952380952382</v>
      </c>
      <c r="R919" s="1">
        <f t="shared" si="552"/>
        <v>1.1872634488904765</v>
      </c>
      <c r="S919" s="1">
        <f t="shared" si="543"/>
        <v>1.3580952380952382</v>
      </c>
      <c r="T919" s="1">
        <f t="shared" si="548"/>
        <v>374.04730617608408</v>
      </c>
      <c r="U919" s="1">
        <v>349.29321700000003</v>
      </c>
      <c r="V919" s="1">
        <v>731.45303100000001</v>
      </c>
      <c r="W919" s="1">
        <f t="shared" si="553"/>
        <v>384.76947792080159</v>
      </c>
      <c r="X919" s="1">
        <v>337.32033461600003</v>
      </c>
      <c r="Y919" s="1">
        <v>296.22106369008537</v>
      </c>
      <c r="Z919" s="1">
        <f t="shared" si="549"/>
        <v>388.50197109067017</v>
      </c>
      <c r="AA919" s="214">
        <v>53.31</v>
      </c>
      <c r="AB919" s="1">
        <f t="shared" si="545"/>
        <v>405.15600000000001</v>
      </c>
      <c r="AC919" s="1">
        <f t="shared" si="546"/>
        <v>357.88400000000001</v>
      </c>
      <c r="AD919" s="125">
        <f t="shared" si="554"/>
        <v>418.93298291721419</v>
      </c>
      <c r="AF919" s="326"/>
    </row>
    <row r="920" spans="1:32">
      <c r="A920" s="127" t="s">
        <v>508</v>
      </c>
      <c r="B920" s="127" t="s">
        <v>141</v>
      </c>
      <c r="C920" s="4">
        <v>43494</v>
      </c>
      <c r="D920" s="1">
        <v>327.62854700000003</v>
      </c>
      <c r="E920" s="1">
        <v>379.5</v>
      </c>
      <c r="F920" s="1">
        <v>399.29</v>
      </c>
      <c r="G920" s="1">
        <v>58.24</v>
      </c>
      <c r="H920" s="110">
        <v>-2.2000000000000002</v>
      </c>
      <c r="I920" s="110">
        <v>-2.2000000000000002</v>
      </c>
      <c r="J920" s="1">
        <f t="shared" si="542"/>
        <v>56.04</v>
      </c>
      <c r="K920" s="1">
        <f t="shared" si="544"/>
        <v>-2.09</v>
      </c>
      <c r="L920" s="1">
        <f t="shared" si="541"/>
        <v>56.150000000000006</v>
      </c>
      <c r="M920" s="1">
        <f t="shared" si="547"/>
        <v>368.92247043363994</v>
      </c>
      <c r="N920" s="1"/>
      <c r="O920" s="1"/>
      <c r="P920" s="1">
        <f t="shared" si="550"/>
        <v>1.3866666666666667</v>
      </c>
      <c r="Q920" s="1">
        <f t="shared" si="551"/>
        <v>1.336904761904762</v>
      </c>
      <c r="R920" s="1">
        <f t="shared" si="552"/>
        <v>1.1872634488904765</v>
      </c>
      <c r="S920" s="1">
        <f t="shared" si="543"/>
        <v>1.336904761904762</v>
      </c>
      <c r="T920" s="1">
        <f t="shared" si="548"/>
        <v>368.19973718791061</v>
      </c>
      <c r="U920" s="1">
        <v>347.24535300000002</v>
      </c>
      <c r="V920" s="1">
        <v>731.45303100000001</v>
      </c>
      <c r="W920" s="1">
        <f t="shared" si="553"/>
        <v>379.09733600227332</v>
      </c>
      <c r="X920" s="1">
        <v>337.32033461600003</v>
      </c>
      <c r="Y920" s="1">
        <v>296.22106369008537</v>
      </c>
      <c r="Z920" s="1">
        <f t="shared" si="549"/>
        <v>382.6544021024967</v>
      </c>
      <c r="AA920" s="214">
        <v>51.99</v>
      </c>
      <c r="AB920" s="1">
        <f t="shared" si="545"/>
        <v>395.12400000000002</v>
      </c>
      <c r="AC920" s="1">
        <f t="shared" si="546"/>
        <v>353.81040000000002</v>
      </c>
      <c r="AD920" s="125">
        <f t="shared" si="554"/>
        <v>412.38370565045994</v>
      </c>
      <c r="AF920" s="326"/>
    </row>
    <row r="921" spans="1:32">
      <c r="A921" s="127" t="s">
        <v>509</v>
      </c>
      <c r="B921" s="127" t="s">
        <v>141</v>
      </c>
      <c r="C921" s="4">
        <v>43493</v>
      </c>
      <c r="D921" s="1">
        <v>327.62854700000003</v>
      </c>
      <c r="E921" s="1">
        <v>390</v>
      </c>
      <c r="F921" s="1">
        <v>411.29</v>
      </c>
      <c r="G921" s="1">
        <v>55.36</v>
      </c>
      <c r="H921" s="110">
        <v>-2.2000000000000002</v>
      </c>
      <c r="I921" s="110">
        <v>-2.2000000000000002</v>
      </c>
      <c r="J921" s="1">
        <f t="shared" si="542"/>
        <v>53.16</v>
      </c>
      <c r="K921" s="1">
        <f t="shared" si="544"/>
        <v>-2.09</v>
      </c>
      <c r="L921" s="1">
        <f t="shared" si="541"/>
        <v>53.269999999999996</v>
      </c>
      <c r="M921" s="1">
        <f t="shared" si="547"/>
        <v>349.99999999999994</v>
      </c>
      <c r="N921" s="1"/>
      <c r="O921" s="1"/>
      <c r="P921" s="1">
        <f t="shared" si="550"/>
        <v>1.318095238095238</v>
      </c>
      <c r="Q921" s="1">
        <f t="shared" si="551"/>
        <v>1.2683333333333333</v>
      </c>
      <c r="R921" s="1">
        <f t="shared" si="552"/>
        <v>1.1872634488904765</v>
      </c>
      <c r="S921" s="1">
        <f t="shared" si="543"/>
        <v>1.2683333333333333</v>
      </c>
      <c r="T921" s="1">
        <f t="shared" si="548"/>
        <v>349.27726675427067</v>
      </c>
      <c r="U921" s="1">
        <v>347.24535300000002</v>
      </c>
      <c r="V921" s="1">
        <v>731.45303100000001</v>
      </c>
      <c r="W921" s="1">
        <f t="shared" si="553"/>
        <v>360.74253968164248</v>
      </c>
      <c r="X921" s="1">
        <v>337.32033461600003</v>
      </c>
      <c r="Y921" s="1">
        <v>296.22106369008537</v>
      </c>
      <c r="Z921" s="1">
        <f t="shared" si="549"/>
        <v>363.73193166885676</v>
      </c>
      <c r="AA921" s="214">
        <v>53.69</v>
      </c>
      <c r="AB921" s="1">
        <f t="shared" si="545"/>
        <v>408.04399999999998</v>
      </c>
      <c r="AC921" s="1">
        <f t="shared" si="546"/>
        <v>345.11599999999999</v>
      </c>
      <c r="AD921" s="125">
        <f t="shared" si="554"/>
        <v>391.19053876478318</v>
      </c>
      <c r="AF921" s="326"/>
    </row>
    <row r="922" spans="1:32">
      <c r="A922" s="127" t="s">
        <v>510</v>
      </c>
      <c r="B922" s="127" t="s">
        <v>141</v>
      </c>
      <c r="C922" s="4">
        <v>43490</v>
      </c>
      <c r="D922" s="1">
        <v>327.62854700000003</v>
      </c>
      <c r="E922" s="1">
        <v>384.5</v>
      </c>
      <c r="F922" s="1">
        <v>409.29</v>
      </c>
      <c r="G922" s="1">
        <v>57.21</v>
      </c>
      <c r="H922" s="110">
        <v>-2.2000000000000002</v>
      </c>
      <c r="I922" s="110">
        <v>-2.2000000000000002</v>
      </c>
      <c r="J922" s="1">
        <f t="shared" si="542"/>
        <v>55.01</v>
      </c>
      <c r="K922" s="1">
        <f t="shared" si="544"/>
        <v>-2.09</v>
      </c>
      <c r="L922" s="1">
        <f t="shared" ref="L922:L985" si="555">+G922+K922</f>
        <v>55.120000000000005</v>
      </c>
      <c r="M922" s="1">
        <f t="shared" si="547"/>
        <v>362.15505913272011</v>
      </c>
      <c r="N922" s="1"/>
      <c r="O922" s="1"/>
      <c r="P922" s="1">
        <f t="shared" si="550"/>
        <v>1.3621428571428571</v>
      </c>
      <c r="Q922" s="1">
        <f t="shared" si="551"/>
        <v>1.3123809523809524</v>
      </c>
      <c r="R922" s="1">
        <f t="shared" si="552"/>
        <v>1.1872634488904765</v>
      </c>
      <c r="S922" s="1">
        <f t="shared" si="543"/>
        <v>1.3123809523809524</v>
      </c>
      <c r="T922" s="1">
        <f t="shared" si="548"/>
        <v>361.43232588699078</v>
      </c>
      <c r="U922" s="1">
        <v>347.24535300000002</v>
      </c>
      <c r="V922" s="1">
        <v>731.45303100000001</v>
      </c>
      <c r="W922" s="1">
        <f t="shared" si="553"/>
        <v>372.53294704038103</v>
      </c>
      <c r="X922" s="1">
        <v>337.32033461600003</v>
      </c>
      <c r="Y922" s="1">
        <v>296.22106369008537</v>
      </c>
      <c r="Z922" s="1">
        <f t="shared" si="549"/>
        <v>375.88699080157687</v>
      </c>
      <c r="AA922" s="214">
        <v>53.13</v>
      </c>
      <c r="AB922" s="1">
        <f t="shared" si="545"/>
        <v>403.78800000000001</v>
      </c>
      <c r="AC922" s="1">
        <f t="shared" si="546"/>
        <v>344.50799999999998</v>
      </c>
      <c r="AD922" s="125">
        <f t="shared" si="554"/>
        <v>404.80420499342972</v>
      </c>
      <c r="AF922" s="326"/>
    </row>
    <row r="923" spans="1:32">
      <c r="A923" s="127" t="s">
        <v>511</v>
      </c>
      <c r="B923" s="127" t="s">
        <v>141</v>
      </c>
      <c r="C923" s="4">
        <v>43489</v>
      </c>
      <c r="D923" s="1">
        <v>327.62854700000003</v>
      </c>
      <c r="E923" s="1">
        <v>386.5</v>
      </c>
      <c r="F923" s="1">
        <v>412.29</v>
      </c>
      <c r="G923" s="1">
        <v>56.62</v>
      </c>
      <c r="H923" s="110">
        <v>-2.2000000000000002</v>
      </c>
      <c r="I923" s="110">
        <v>-2.2000000000000002</v>
      </c>
      <c r="J923" s="1">
        <f t="shared" ref="J923:J986" si="556">+G923+H923</f>
        <v>54.419999999999995</v>
      </c>
      <c r="K923" s="1">
        <f t="shared" si="544"/>
        <v>-2.09</v>
      </c>
      <c r="L923" s="1">
        <f t="shared" si="555"/>
        <v>54.53</v>
      </c>
      <c r="M923" s="1">
        <f t="shared" si="547"/>
        <v>358.27858081471749</v>
      </c>
      <c r="N923" s="1"/>
      <c r="O923" s="1"/>
      <c r="P923" s="1">
        <f t="shared" si="550"/>
        <v>1.348095238095238</v>
      </c>
      <c r="Q923" s="1">
        <f t="shared" si="551"/>
        <v>1.2983333333333333</v>
      </c>
      <c r="R923" s="1">
        <f t="shared" si="552"/>
        <v>1.1872634488904765</v>
      </c>
      <c r="S923" s="1">
        <f t="shared" si="543"/>
        <v>1.2983333333333333</v>
      </c>
      <c r="T923" s="1">
        <f t="shared" si="548"/>
        <v>357.5558475689881</v>
      </c>
      <c r="U923" s="1">
        <v>347.24535300000002</v>
      </c>
      <c r="V923" s="1">
        <v>731.45303100000001</v>
      </c>
      <c r="W923" s="1">
        <f t="shared" si="553"/>
        <v>368.77276307191846</v>
      </c>
      <c r="X923" s="1">
        <v>337.32033461600003</v>
      </c>
      <c r="Y923" s="1">
        <v>296.22106369008537</v>
      </c>
      <c r="Z923" s="1">
        <f t="shared" si="549"/>
        <v>372.01051248357419</v>
      </c>
      <c r="AA923" s="214">
        <v>52.62</v>
      </c>
      <c r="AB923" s="1">
        <f t="shared" si="545"/>
        <v>399.91199999999998</v>
      </c>
      <c r="AC923" s="1">
        <f t="shared" si="546"/>
        <v>339.036</v>
      </c>
      <c r="AD923" s="125">
        <f t="shared" si="554"/>
        <v>400.4625492772667</v>
      </c>
      <c r="AF923" s="326"/>
    </row>
    <row r="924" spans="1:32">
      <c r="A924" s="127" t="s">
        <v>512</v>
      </c>
      <c r="B924" s="127" t="s">
        <v>141</v>
      </c>
      <c r="C924" s="4">
        <v>43488</v>
      </c>
      <c r="D924" s="1">
        <v>327.62854700000003</v>
      </c>
      <c r="E924" s="1">
        <v>398</v>
      </c>
      <c r="F924" s="1">
        <v>413.29</v>
      </c>
      <c r="G924" s="1">
        <v>57.12</v>
      </c>
      <c r="H924" s="110">
        <v>-2.2000000000000002</v>
      </c>
      <c r="I924" s="110">
        <v>-2.2000000000000002</v>
      </c>
      <c r="J924" s="1">
        <f t="shared" si="556"/>
        <v>54.919999999999995</v>
      </c>
      <c r="K924" s="1">
        <f t="shared" si="544"/>
        <v>-2.09</v>
      </c>
      <c r="L924" s="1">
        <f t="shared" si="555"/>
        <v>55.03</v>
      </c>
      <c r="M924" s="1">
        <f t="shared" si="547"/>
        <v>361.56373193166883</v>
      </c>
      <c r="N924" s="1"/>
      <c r="O924" s="1"/>
      <c r="P924" s="1">
        <f t="shared" si="550"/>
        <v>1.3599999999999999</v>
      </c>
      <c r="Q924" s="1">
        <f t="shared" si="551"/>
        <v>1.3102380952380952</v>
      </c>
      <c r="R924" s="1">
        <f t="shared" si="552"/>
        <v>1.1872634488904765</v>
      </c>
      <c r="S924" s="1">
        <f t="shared" si="543"/>
        <v>1.3102380952380952</v>
      </c>
      <c r="T924" s="1">
        <f t="shared" si="548"/>
        <v>360.8409986859395</v>
      </c>
      <c r="U924" s="1">
        <v>347.24535300000002</v>
      </c>
      <c r="V924" s="1">
        <v>731.45303100000001</v>
      </c>
      <c r="W924" s="1">
        <f t="shared" si="553"/>
        <v>371.95935965536125</v>
      </c>
      <c r="X924" s="1">
        <v>337.32033461600003</v>
      </c>
      <c r="Y924" s="1">
        <v>296.22106369008537</v>
      </c>
      <c r="Z924" s="1">
        <f t="shared" si="549"/>
        <v>375.29566360052559</v>
      </c>
      <c r="AA924" s="214">
        <v>52.57</v>
      </c>
      <c r="AB924" s="1">
        <f t="shared" si="545"/>
        <v>399.53199999999998</v>
      </c>
      <c r="AC924" s="1">
        <f t="shared" si="546"/>
        <v>351.27199999999999</v>
      </c>
      <c r="AD924" s="125">
        <f t="shared" si="554"/>
        <v>404.14191852825229</v>
      </c>
      <c r="AF924" s="326"/>
    </row>
    <row r="925" spans="1:32">
      <c r="A925" s="127" t="s">
        <v>513</v>
      </c>
      <c r="B925" s="127" t="s">
        <v>141</v>
      </c>
      <c r="C925" s="4">
        <v>43487</v>
      </c>
      <c r="D925" s="1">
        <v>327.62854700000003</v>
      </c>
      <c r="E925" s="1">
        <v>382.91</v>
      </c>
      <c r="F925" s="1">
        <v>417.29</v>
      </c>
      <c r="G925" s="1">
        <v>57.15</v>
      </c>
      <c r="H925" s="110">
        <v>-2.2000000000000002</v>
      </c>
      <c r="I925" s="110">
        <v>-2.2000000000000002</v>
      </c>
      <c r="J925" s="1">
        <f t="shared" si="556"/>
        <v>54.949999999999996</v>
      </c>
      <c r="K925" s="1">
        <f t="shared" si="544"/>
        <v>-2.09</v>
      </c>
      <c r="L925" s="1">
        <f t="shared" si="555"/>
        <v>55.06</v>
      </c>
      <c r="M925" s="1">
        <f t="shared" si="547"/>
        <v>361.76084099868592</v>
      </c>
      <c r="N925" s="1"/>
      <c r="O925" s="1"/>
      <c r="P925" s="1">
        <f t="shared" si="550"/>
        <v>1.3607142857142858</v>
      </c>
      <c r="Q925" s="1">
        <f t="shared" si="551"/>
        <v>1.3109523809523811</v>
      </c>
      <c r="R925" s="1">
        <f t="shared" si="552"/>
        <v>1.1872634488904765</v>
      </c>
      <c r="S925" s="1">
        <f t="shared" si="543"/>
        <v>1.3109523809523811</v>
      </c>
      <c r="T925" s="1">
        <f t="shared" si="548"/>
        <v>361.03810775295659</v>
      </c>
      <c r="U925" s="1">
        <v>337.27084300000007</v>
      </c>
      <c r="V925" s="1">
        <v>731.45303100000001</v>
      </c>
      <c r="W925" s="1">
        <f t="shared" si="553"/>
        <v>372.15055545036785</v>
      </c>
      <c r="X925" s="1">
        <v>337.32033461600003</v>
      </c>
      <c r="Y925" s="1">
        <v>296.22106369008537</v>
      </c>
      <c r="Z925" s="1">
        <f t="shared" si="549"/>
        <v>375.49277266754268</v>
      </c>
      <c r="AA925" s="214">
        <v>53.08</v>
      </c>
      <c r="AB925" s="1">
        <f t="shared" si="545"/>
        <v>403.40799999999996</v>
      </c>
      <c r="AC925" s="1">
        <f t="shared" si="546"/>
        <v>348.68799999999999</v>
      </c>
      <c r="AD925" s="125">
        <f t="shared" si="554"/>
        <v>404.3626806833114</v>
      </c>
      <c r="AF925" s="326"/>
    </row>
    <row r="926" spans="1:32">
      <c r="A926" s="127" t="s">
        <v>514</v>
      </c>
      <c r="B926" s="127" t="s">
        <v>141</v>
      </c>
      <c r="C926" s="4">
        <v>43486</v>
      </c>
      <c r="D926" s="1">
        <v>327.62854700000003</v>
      </c>
      <c r="E926" s="1">
        <v>382.91</v>
      </c>
      <c r="F926" s="1">
        <v>417.29</v>
      </c>
      <c r="G926" s="67">
        <v>57.465000000000003</v>
      </c>
      <c r="H926" s="110">
        <v>-2.2000000000000002</v>
      </c>
      <c r="I926" s="110">
        <v>-2.2000000000000002</v>
      </c>
      <c r="J926" s="1">
        <f t="shared" si="556"/>
        <v>55.265000000000001</v>
      </c>
      <c r="K926" s="1">
        <f t="shared" si="544"/>
        <v>-2.09</v>
      </c>
      <c r="L926" s="1">
        <f t="shared" si="555"/>
        <v>55.375</v>
      </c>
      <c r="M926" s="1">
        <f t="shared" si="547"/>
        <v>363.83048620236531</v>
      </c>
      <c r="N926" s="1"/>
      <c r="O926" s="1"/>
      <c r="P926" s="1">
        <f t="shared" si="550"/>
        <v>1.3682142857142858</v>
      </c>
      <c r="Q926" s="1">
        <f t="shared" si="551"/>
        <v>1.3184523809523809</v>
      </c>
      <c r="R926" s="1">
        <f t="shared" si="552"/>
        <v>1.1872634488904765</v>
      </c>
      <c r="S926" s="1">
        <f t="shared" si="543"/>
        <v>1.3184523809523809</v>
      </c>
      <c r="T926" s="1">
        <f t="shared" si="548"/>
        <v>363.10775295663598</v>
      </c>
      <c r="U926" s="1">
        <v>337.27084300000007</v>
      </c>
      <c r="V926" s="1">
        <v>731.45303100000001</v>
      </c>
      <c r="W926" s="1">
        <f t="shared" si="553"/>
        <v>374.1581112979369</v>
      </c>
      <c r="X926" s="1">
        <v>337.32033461600003</v>
      </c>
      <c r="Y926" s="1">
        <v>296.22106369008537</v>
      </c>
      <c r="Z926" s="1">
        <f t="shared" si="549"/>
        <v>377.56241787122207</v>
      </c>
      <c r="AA926" s="214">
        <v>53.08</v>
      </c>
      <c r="AB926" s="1">
        <f t="shared" si="545"/>
        <v>403.40799999999996</v>
      </c>
      <c r="AC926" s="1">
        <f t="shared" si="546"/>
        <v>358.72</v>
      </c>
      <c r="AD926" s="125">
        <f t="shared" si="554"/>
        <v>406.68068331143235</v>
      </c>
      <c r="AF926" s="326"/>
    </row>
    <row r="927" spans="1:32">
      <c r="A927" s="127" t="s">
        <v>515</v>
      </c>
      <c r="B927" s="127" t="s">
        <v>141</v>
      </c>
      <c r="C927" s="4">
        <v>43483</v>
      </c>
      <c r="D927" s="1">
        <v>327.62854700000003</v>
      </c>
      <c r="E927" s="1">
        <v>371.91</v>
      </c>
      <c r="F927" s="1">
        <v>405.29</v>
      </c>
      <c r="G927" s="1">
        <v>57.78</v>
      </c>
      <c r="H927" s="110">
        <v>-2.2000000000000002</v>
      </c>
      <c r="I927" s="110">
        <v>-2.2000000000000002</v>
      </c>
      <c r="J927" s="1">
        <f t="shared" si="556"/>
        <v>55.58</v>
      </c>
      <c r="K927" s="1">
        <f t="shared" si="544"/>
        <v>-2.09</v>
      </c>
      <c r="L927" s="1">
        <f t="shared" si="555"/>
        <v>55.69</v>
      </c>
      <c r="M927" s="1">
        <f t="shared" si="547"/>
        <v>365.90013140604464</v>
      </c>
      <c r="N927" s="1"/>
      <c r="O927" s="1"/>
      <c r="P927" s="1">
        <f t="shared" si="550"/>
        <v>1.3757142857142857</v>
      </c>
      <c r="Q927" s="1">
        <f t="shared" si="551"/>
        <v>1.325952380952381</v>
      </c>
      <c r="R927" s="1">
        <f t="shared" si="552"/>
        <v>1.1872634488904765</v>
      </c>
      <c r="S927" s="1">
        <f t="shared" si="543"/>
        <v>1.325952380952381</v>
      </c>
      <c r="T927" s="1">
        <f t="shared" si="548"/>
        <v>365.17739816031536</v>
      </c>
      <c r="U927" s="1">
        <v>337.27084300000007</v>
      </c>
      <c r="V927" s="1">
        <v>731.45303100000001</v>
      </c>
      <c r="W927" s="1">
        <f t="shared" si="553"/>
        <v>376.16566714550584</v>
      </c>
      <c r="X927" s="1">
        <v>337.32033461600003</v>
      </c>
      <c r="Y927" s="1">
        <v>296.22106369008537</v>
      </c>
      <c r="Z927" s="1">
        <f t="shared" si="549"/>
        <v>379.63206307490145</v>
      </c>
      <c r="AA927" s="214">
        <v>53.33</v>
      </c>
      <c r="AB927" s="1">
        <f t="shared" si="545"/>
        <v>405.30799999999999</v>
      </c>
      <c r="AC927" s="1">
        <f t="shared" si="546"/>
        <v>351.42399999999998</v>
      </c>
      <c r="AD927" s="125">
        <f t="shared" si="554"/>
        <v>408.99868593955324</v>
      </c>
      <c r="AF927" s="326"/>
    </row>
    <row r="928" spans="1:32">
      <c r="A928" s="127" t="s">
        <v>516</v>
      </c>
      <c r="B928" s="127" t="s">
        <v>141</v>
      </c>
      <c r="C928" s="4">
        <v>43482</v>
      </c>
      <c r="D928" s="1">
        <v>327.62854700000003</v>
      </c>
      <c r="E928" s="1">
        <v>372.91</v>
      </c>
      <c r="F928" s="1">
        <v>406.29</v>
      </c>
      <c r="G928" s="1">
        <v>55.95</v>
      </c>
      <c r="H928" s="110">
        <v>-2.2000000000000002</v>
      </c>
      <c r="I928" s="110">
        <v>-2.2000000000000002</v>
      </c>
      <c r="J928" s="1">
        <f t="shared" si="556"/>
        <v>53.75</v>
      </c>
      <c r="K928" s="1">
        <f t="shared" si="544"/>
        <v>-2.09</v>
      </c>
      <c r="L928" s="1">
        <f t="shared" si="555"/>
        <v>53.86</v>
      </c>
      <c r="M928" s="1">
        <f t="shared" si="547"/>
        <v>353.87647831800263</v>
      </c>
      <c r="N928" s="1"/>
      <c r="O928" s="1"/>
      <c r="P928" s="1">
        <f t="shared" si="550"/>
        <v>1.3321428571428573</v>
      </c>
      <c r="Q928" s="1">
        <f t="shared" si="551"/>
        <v>1.2823809523809524</v>
      </c>
      <c r="R928" s="1">
        <f t="shared" si="552"/>
        <v>1.1872634488904765</v>
      </c>
      <c r="S928" s="1">
        <f t="shared" si="543"/>
        <v>1.2823809523809524</v>
      </c>
      <c r="T928" s="1">
        <f t="shared" si="548"/>
        <v>353.1537450722733</v>
      </c>
      <c r="U928" s="1">
        <v>337.27084300000007</v>
      </c>
      <c r="V928" s="1">
        <v>731.45303100000001</v>
      </c>
      <c r="W928" s="1">
        <f t="shared" si="553"/>
        <v>364.50272365010505</v>
      </c>
      <c r="X928" s="1">
        <v>337.32033461600003</v>
      </c>
      <c r="Y928" s="1">
        <v>296.22106369008537</v>
      </c>
      <c r="Z928" s="1">
        <f t="shared" si="549"/>
        <v>367.60840998685939</v>
      </c>
      <c r="AA928" s="214">
        <v>52.31</v>
      </c>
      <c r="AB928" s="1">
        <f t="shared" si="545"/>
        <v>397.55599999999998</v>
      </c>
      <c r="AC928" s="1">
        <f t="shared" si="546"/>
        <v>379.08800000000002</v>
      </c>
      <c r="AD928" s="125">
        <f t="shared" si="554"/>
        <v>395.53219448094615</v>
      </c>
      <c r="AF928" s="326"/>
    </row>
    <row r="929" spans="1:32">
      <c r="A929" s="127" t="s">
        <v>517</v>
      </c>
      <c r="B929" s="127" t="s">
        <v>141</v>
      </c>
      <c r="C929" s="4">
        <v>43481</v>
      </c>
      <c r="D929" s="1">
        <v>330.93741499999999</v>
      </c>
      <c r="E929" s="1">
        <v>383.41</v>
      </c>
      <c r="F929" s="1">
        <v>405.29</v>
      </c>
      <c r="G929" s="1">
        <v>56.4</v>
      </c>
      <c r="H929" s="110">
        <v>-2.2000000000000002</v>
      </c>
      <c r="I929" s="110">
        <v>-2.2000000000000002</v>
      </c>
      <c r="J929" s="1">
        <f t="shared" si="556"/>
        <v>54.199999999999996</v>
      </c>
      <c r="K929" s="1">
        <f t="shared" si="544"/>
        <v>-2.09</v>
      </c>
      <c r="L929" s="1">
        <f t="shared" si="555"/>
        <v>54.31</v>
      </c>
      <c r="M929" s="1">
        <f t="shared" si="547"/>
        <v>356.83311432325888</v>
      </c>
      <c r="N929" s="1"/>
      <c r="O929" s="1"/>
      <c r="P929" s="1">
        <f t="shared" si="550"/>
        <v>1.3428571428571427</v>
      </c>
      <c r="Q929" s="1">
        <f t="shared" si="551"/>
        <v>1.2930952380952381</v>
      </c>
      <c r="R929" s="1">
        <f t="shared" si="552"/>
        <v>1.1992541562619048</v>
      </c>
      <c r="S929" s="1">
        <f t="shared" si="543"/>
        <v>1.2930952380952381</v>
      </c>
      <c r="T929" s="1">
        <f t="shared" si="548"/>
        <v>356.1103810775295</v>
      </c>
      <c r="U929" s="1">
        <v>337.27084300000007</v>
      </c>
      <c r="V929" s="1">
        <v>731.45303100000001</v>
      </c>
      <c r="W929" s="1">
        <f t="shared" si="553"/>
        <v>367.3706605752036</v>
      </c>
      <c r="X929" s="1">
        <v>340.54978978399998</v>
      </c>
      <c r="Y929" s="1">
        <v>296.22106369008537</v>
      </c>
      <c r="Z929" s="1">
        <f t="shared" si="549"/>
        <v>370.56504599211559</v>
      </c>
      <c r="AA929" s="214">
        <v>52.11</v>
      </c>
      <c r="AB929" s="1">
        <f t="shared" si="545"/>
        <v>396.036</v>
      </c>
      <c r="AC929" s="1">
        <f t="shared" si="546"/>
        <v>389.12</v>
      </c>
      <c r="AD929" s="125">
        <f t="shared" si="554"/>
        <v>398.84362680683307</v>
      </c>
      <c r="AF929" s="326"/>
    </row>
    <row r="930" spans="1:32">
      <c r="A930" s="127" t="s">
        <v>518</v>
      </c>
      <c r="B930" s="127" t="s">
        <v>141</v>
      </c>
      <c r="C930" s="4">
        <v>43480</v>
      </c>
      <c r="D930" s="1">
        <v>330.93741499999999</v>
      </c>
      <c r="E930" s="1">
        <v>370.91</v>
      </c>
      <c r="F930" s="1">
        <v>397.29</v>
      </c>
      <c r="G930" s="1">
        <v>56.16</v>
      </c>
      <c r="H930" s="110">
        <v>-2.2000000000000002</v>
      </c>
      <c r="I930" s="110">
        <v>-2.2000000000000002</v>
      </c>
      <c r="J930" s="1">
        <f t="shared" si="556"/>
        <v>53.959999999999994</v>
      </c>
      <c r="K930" s="1">
        <f t="shared" si="544"/>
        <v>-2.09</v>
      </c>
      <c r="L930" s="1">
        <f t="shared" si="555"/>
        <v>54.069999999999993</v>
      </c>
      <c r="M930" s="1">
        <f t="shared" si="547"/>
        <v>355.25624178712212</v>
      </c>
      <c r="N930" s="1"/>
      <c r="O930" s="1"/>
      <c r="P930" s="1">
        <f t="shared" si="550"/>
        <v>1.337142857142857</v>
      </c>
      <c r="Q930" s="1">
        <f t="shared" si="551"/>
        <v>1.2873809523809523</v>
      </c>
      <c r="R930" s="1">
        <f t="shared" si="552"/>
        <v>1.1992541562619048</v>
      </c>
      <c r="S930" s="1">
        <f t="shared" si="543"/>
        <v>1.2873809523809523</v>
      </c>
      <c r="T930" s="1">
        <f t="shared" si="548"/>
        <v>354.53350854139285</v>
      </c>
      <c r="U930" s="1">
        <v>325.66775150000007</v>
      </c>
      <c r="V930" s="1">
        <v>731.45303100000001</v>
      </c>
      <c r="W930" s="1">
        <f t="shared" si="553"/>
        <v>365.84109421515109</v>
      </c>
      <c r="X930" s="1">
        <v>340.54978978399998</v>
      </c>
      <c r="Y930" s="1">
        <v>296.22106369008537</v>
      </c>
      <c r="Z930" s="1">
        <f t="shared" si="549"/>
        <v>368.98817345597894</v>
      </c>
      <c r="AA930" s="214">
        <v>50.51</v>
      </c>
      <c r="AB930" s="1">
        <f t="shared" si="545"/>
        <v>383.87599999999998</v>
      </c>
      <c r="AC930" s="1">
        <f t="shared" si="546"/>
        <v>399.60799999999995</v>
      </c>
      <c r="AD930" s="125">
        <f t="shared" si="554"/>
        <v>397.07752956636006</v>
      </c>
      <c r="AF930" s="326"/>
    </row>
    <row r="931" spans="1:32">
      <c r="A931" s="127" t="s">
        <v>519</v>
      </c>
      <c r="B931" s="127" t="s">
        <v>141</v>
      </c>
      <c r="C931" s="4">
        <v>43479</v>
      </c>
      <c r="D931" s="1">
        <v>330.93741499999999</v>
      </c>
      <c r="E931" s="1">
        <v>371.91</v>
      </c>
      <c r="F931" s="1">
        <v>408.79</v>
      </c>
      <c r="G931" s="1">
        <v>54.84</v>
      </c>
      <c r="H931" s="110">
        <v>-2.2000000000000002</v>
      </c>
      <c r="I931" s="110">
        <v>-2.2000000000000002</v>
      </c>
      <c r="J931" s="1">
        <f t="shared" si="556"/>
        <v>52.64</v>
      </c>
      <c r="K931" s="1">
        <f t="shared" si="544"/>
        <v>-2.09</v>
      </c>
      <c r="L931" s="1">
        <f t="shared" si="555"/>
        <v>52.75</v>
      </c>
      <c r="M931" s="1">
        <f t="shared" si="547"/>
        <v>346.58344283837056</v>
      </c>
      <c r="N931" s="1"/>
      <c r="O931" s="1"/>
      <c r="P931" s="1">
        <f t="shared" si="550"/>
        <v>1.3057142857142858</v>
      </c>
      <c r="Q931" s="1">
        <f t="shared" si="551"/>
        <v>1.2559523809523809</v>
      </c>
      <c r="R931" s="1">
        <f t="shared" si="552"/>
        <v>1.1992541562619048</v>
      </c>
      <c r="S931" s="1">
        <f t="shared" si="543"/>
        <v>1.2559523809523809</v>
      </c>
      <c r="T931" s="1">
        <f t="shared" si="548"/>
        <v>345.86070959264123</v>
      </c>
      <c r="U931" s="1">
        <v>325.66775150000007</v>
      </c>
      <c r="V931" s="1">
        <v>731.45303100000001</v>
      </c>
      <c r="W931" s="1">
        <f t="shared" si="553"/>
        <v>357.42847923486192</v>
      </c>
      <c r="X931" s="1">
        <v>340.54978978399998</v>
      </c>
      <c r="Y931" s="1">
        <v>296.22106369008537</v>
      </c>
      <c r="Z931" s="1">
        <f t="shared" si="549"/>
        <v>360.31537450722732</v>
      </c>
      <c r="AA931" s="214">
        <v>51.59</v>
      </c>
      <c r="AB931" s="1">
        <f t="shared" si="545"/>
        <v>392.084</v>
      </c>
      <c r="AC931" s="1">
        <f t="shared" si="546"/>
        <v>392.53999999999996</v>
      </c>
      <c r="AD931" s="125">
        <f t="shared" si="554"/>
        <v>387.36399474375821</v>
      </c>
      <c r="AF931" s="326"/>
    </row>
    <row r="932" spans="1:32">
      <c r="A932" s="127" t="s">
        <v>520</v>
      </c>
      <c r="B932" s="127" t="s">
        <v>141</v>
      </c>
      <c r="C932" s="4">
        <v>43476</v>
      </c>
      <c r="D932" s="1">
        <v>330.93741499999999</v>
      </c>
      <c r="E932" s="1">
        <v>384.41</v>
      </c>
      <c r="F932" s="1">
        <v>416.29</v>
      </c>
      <c r="G932" s="1">
        <v>56.57</v>
      </c>
      <c r="H932" s="110">
        <v>-2.2000000000000002</v>
      </c>
      <c r="I932" s="110">
        <v>-2.2000000000000002</v>
      </c>
      <c r="J932" s="1">
        <f t="shared" si="556"/>
        <v>54.37</v>
      </c>
      <c r="K932" s="1">
        <f t="shared" si="544"/>
        <v>-2.09</v>
      </c>
      <c r="L932" s="1">
        <f t="shared" si="555"/>
        <v>54.480000000000004</v>
      </c>
      <c r="M932" s="1">
        <f t="shared" si="547"/>
        <v>357.95006570302235</v>
      </c>
      <c r="N932" s="1"/>
      <c r="O932" s="1"/>
      <c r="P932" s="1">
        <f t="shared" si="550"/>
        <v>1.3469047619047618</v>
      </c>
      <c r="Q932" s="1">
        <f t="shared" si="551"/>
        <v>1.2971428571428572</v>
      </c>
      <c r="R932" s="1">
        <f t="shared" si="552"/>
        <v>1.1992541562619048</v>
      </c>
      <c r="S932" s="1">
        <f t="shared" si="543"/>
        <v>1.2971428571428572</v>
      </c>
      <c r="T932" s="1">
        <f t="shared" si="548"/>
        <v>357.22733245729302</v>
      </c>
      <c r="U932" s="1">
        <v>325.66775150000007</v>
      </c>
      <c r="V932" s="1">
        <v>731.45303100000001</v>
      </c>
      <c r="W932" s="1">
        <f t="shared" si="553"/>
        <v>368.45410341357422</v>
      </c>
      <c r="X932" s="1">
        <v>340.54978978399998</v>
      </c>
      <c r="Y932" s="1">
        <v>296.22106369008537</v>
      </c>
      <c r="Z932" s="1">
        <f t="shared" si="549"/>
        <v>371.68199737187911</v>
      </c>
      <c r="AA932" s="214">
        <v>52.59</v>
      </c>
      <c r="AB932" s="1">
        <f t="shared" si="545"/>
        <v>399.68400000000003</v>
      </c>
      <c r="AC932" s="1">
        <f t="shared" si="546"/>
        <v>392.53999999999996</v>
      </c>
      <c r="AD932" s="125">
        <f t="shared" si="554"/>
        <v>400.09461235216821</v>
      </c>
      <c r="AF932" s="326"/>
    </row>
    <row r="933" spans="1:32">
      <c r="A933" s="127" t="s">
        <v>521</v>
      </c>
      <c r="B933" s="127" t="s">
        <v>141</v>
      </c>
      <c r="C933" s="4">
        <v>43475</v>
      </c>
      <c r="D933" s="1">
        <v>330.93741499999999</v>
      </c>
      <c r="E933" s="1">
        <v>379.91</v>
      </c>
      <c r="F933" s="1">
        <v>415.79</v>
      </c>
      <c r="G933" s="1">
        <v>57.7</v>
      </c>
      <c r="H933" s="110">
        <v>-2.2000000000000002</v>
      </c>
      <c r="I933" s="110">
        <v>-2.2000000000000002</v>
      </c>
      <c r="J933" s="1">
        <f t="shared" si="556"/>
        <v>55.5</v>
      </c>
      <c r="K933" s="1">
        <f t="shared" si="544"/>
        <v>-2.09</v>
      </c>
      <c r="L933" s="1">
        <f t="shared" si="555"/>
        <v>55.61</v>
      </c>
      <c r="M933" s="1">
        <f t="shared" si="547"/>
        <v>365.37450722733246</v>
      </c>
      <c r="N933" s="1"/>
      <c r="O933" s="1"/>
      <c r="P933" s="1">
        <f t="shared" si="550"/>
        <v>1.3738095238095238</v>
      </c>
      <c r="Q933" s="1">
        <f t="shared" si="551"/>
        <v>1.3240476190476191</v>
      </c>
      <c r="R933" s="1">
        <f t="shared" si="552"/>
        <v>1.1992541562619048</v>
      </c>
      <c r="S933" s="1">
        <f t="shared" si="543"/>
        <v>1.3240476190476191</v>
      </c>
      <c r="T933" s="1">
        <f t="shared" si="548"/>
        <v>364.65177398160313</v>
      </c>
      <c r="U933" s="1">
        <v>325.66775150000007</v>
      </c>
      <c r="V933" s="1">
        <v>731.45303100000001</v>
      </c>
      <c r="W933" s="1">
        <f t="shared" si="553"/>
        <v>375.655811692155</v>
      </c>
      <c r="X933" s="1">
        <v>340.54978978399998</v>
      </c>
      <c r="Y933" s="1">
        <v>296.22106369008537</v>
      </c>
      <c r="Z933" s="1">
        <f t="shared" si="549"/>
        <v>379.10643889618922</v>
      </c>
      <c r="AA933" s="214">
        <v>52.36</v>
      </c>
      <c r="AB933" s="1">
        <f t="shared" si="545"/>
        <v>397.93599999999998</v>
      </c>
      <c r="AC933" s="1">
        <f t="shared" si="546"/>
        <v>387.59999999999997</v>
      </c>
      <c r="AD933" s="125">
        <f t="shared" si="554"/>
        <v>408.40998685939553</v>
      </c>
      <c r="AF933" s="326"/>
    </row>
    <row r="934" spans="1:32">
      <c r="A934" s="127" t="s">
        <v>522</v>
      </c>
      <c r="B934" s="127" t="s">
        <v>141</v>
      </c>
      <c r="C934" s="4">
        <v>43474</v>
      </c>
      <c r="D934" s="1">
        <v>321.15201000000002</v>
      </c>
      <c r="E934" s="1">
        <v>357.91</v>
      </c>
      <c r="F934" s="1">
        <v>394.29</v>
      </c>
      <c r="G934" s="1">
        <v>57.63</v>
      </c>
      <c r="H934" s="110">
        <v>-2.2000000000000002</v>
      </c>
      <c r="I934" s="110">
        <v>-2.2000000000000002</v>
      </c>
      <c r="J934" s="1">
        <f t="shared" si="556"/>
        <v>55.43</v>
      </c>
      <c r="K934" s="1">
        <f t="shared" si="544"/>
        <v>-2.09</v>
      </c>
      <c r="L934" s="1">
        <f t="shared" si="555"/>
        <v>55.540000000000006</v>
      </c>
      <c r="M934" s="1">
        <f t="shared" si="547"/>
        <v>364.91458607095927</v>
      </c>
      <c r="N934" s="1"/>
      <c r="O934" s="1"/>
      <c r="P934" s="1">
        <f t="shared" si="550"/>
        <v>1.3721428571428571</v>
      </c>
      <c r="Q934" s="1">
        <f t="shared" si="551"/>
        <v>1.3223809523809524</v>
      </c>
      <c r="R934" s="1">
        <f t="shared" si="552"/>
        <v>1.1637937124285715</v>
      </c>
      <c r="S934" s="1">
        <f t="shared" si="543"/>
        <v>1.3223809523809524</v>
      </c>
      <c r="T934" s="1">
        <f t="shared" si="548"/>
        <v>364.19185282522994</v>
      </c>
      <c r="U934" s="1">
        <v>325.66775150000007</v>
      </c>
      <c r="V934" s="1">
        <v>731.45303100000001</v>
      </c>
      <c r="W934" s="1">
        <f t="shared" si="553"/>
        <v>375.20968817047299</v>
      </c>
      <c r="X934" s="1">
        <v>330.99923450400001</v>
      </c>
      <c r="Y934" s="1">
        <v>296.22106369008537</v>
      </c>
      <c r="Z934" s="1">
        <f t="shared" si="549"/>
        <v>378.64651773981603</v>
      </c>
      <c r="AA934" s="214">
        <v>49.78</v>
      </c>
      <c r="AB934" s="1">
        <f t="shared" si="545"/>
        <v>378.32799999999997</v>
      </c>
      <c r="AC934" s="1">
        <f t="shared" si="546"/>
        <v>393.37599999999998</v>
      </c>
      <c r="AD934" s="125">
        <f t="shared" si="554"/>
        <v>407.8948751642576</v>
      </c>
      <c r="AF934" s="326"/>
    </row>
    <row r="935" spans="1:32">
      <c r="A935" s="127" t="s">
        <v>523</v>
      </c>
      <c r="B935" s="127" t="s">
        <v>141</v>
      </c>
      <c r="C935" s="4">
        <v>43473</v>
      </c>
      <c r="D935" s="1">
        <v>321.15201000000002</v>
      </c>
      <c r="E935" s="1">
        <v>354.91</v>
      </c>
      <c r="F935" s="1">
        <v>391.29</v>
      </c>
      <c r="G935" s="1">
        <v>54.2</v>
      </c>
      <c r="H935" s="110">
        <v>-2.2000000000000002</v>
      </c>
      <c r="I935" s="110">
        <v>-2.2000000000000002</v>
      </c>
      <c r="J935" s="1">
        <f t="shared" si="556"/>
        <v>52</v>
      </c>
      <c r="K935" s="1">
        <f t="shared" si="544"/>
        <v>-2.09</v>
      </c>
      <c r="L935" s="1">
        <f t="shared" si="555"/>
        <v>52.11</v>
      </c>
      <c r="M935" s="1">
        <f t="shared" si="547"/>
        <v>342.37844940867279</v>
      </c>
      <c r="N935" s="1"/>
      <c r="O935" s="1"/>
      <c r="P935" s="1">
        <f t="shared" si="550"/>
        <v>1.2904761904761906</v>
      </c>
      <c r="Q935" s="1">
        <f t="shared" si="551"/>
        <v>1.2407142857142857</v>
      </c>
      <c r="R935" s="1">
        <f t="shared" si="552"/>
        <v>1.1637937124285715</v>
      </c>
      <c r="S935" s="1">
        <f t="shared" si="543"/>
        <v>1.2407142857142857</v>
      </c>
      <c r="T935" s="1">
        <f t="shared" si="548"/>
        <v>341.65571616294346</v>
      </c>
      <c r="U935" s="1">
        <v>296.99765550000001</v>
      </c>
      <c r="V935" s="1">
        <v>731.45303100000001</v>
      </c>
      <c r="W935" s="1">
        <f t="shared" si="553"/>
        <v>353.34963560805511</v>
      </c>
      <c r="X935" s="1">
        <v>330.99923450400001</v>
      </c>
      <c r="Y935" s="1">
        <v>296.22106369008537</v>
      </c>
      <c r="Z935" s="1">
        <f t="shared" si="549"/>
        <v>356.11038107752955</v>
      </c>
      <c r="AA935" s="214">
        <v>48.52</v>
      </c>
      <c r="AB935" s="1">
        <f t="shared" si="545"/>
        <v>368.75200000000001</v>
      </c>
      <c r="AC935" s="1">
        <f t="shared" si="546"/>
        <v>391.32400000000001</v>
      </c>
      <c r="AD935" s="125">
        <f t="shared" si="554"/>
        <v>382.6544021024967</v>
      </c>
      <c r="AF935" s="326"/>
    </row>
    <row r="936" spans="1:32">
      <c r="A936" s="127" t="s">
        <v>524</v>
      </c>
      <c r="B936" s="127" t="s">
        <v>141</v>
      </c>
      <c r="C936" s="4">
        <v>43472</v>
      </c>
      <c r="D936" s="1">
        <v>321.15201000000002</v>
      </c>
      <c r="E936" s="1">
        <v>345.91</v>
      </c>
      <c r="F936" s="1">
        <v>375.29</v>
      </c>
      <c r="G936" s="1">
        <v>52.97</v>
      </c>
      <c r="H936" s="110">
        <v>-2.2000000000000002</v>
      </c>
      <c r="I936" s="110">
        <v>-2.2000000000000002</v>
      </c>
      <c r="J936" s="1">
        <f t="shared" si="556"/>
        <v>50.769999999999996</v>
      </c>
      <c r="K936" s="1">
        <f t="shared" si="544"/>
        <v>-2.09</v>
      </c>
      <c r="L936" s="1">
        <f t="shared" si="555"/>
        <v>50.879999999999995</v>
      </c>
      <c r="M936" s="1">
        <f t="shared" si="547"/>
        <v>334.29697766097235</v>
      </c>
      <c r="N936" s="1"/>
      <c r="O936" s="1"/>
      <c r="P936" s="1">
        <f t="shared" si="550"/>
        <v>1.2611904761904762</v>
      </c>
      <c r="Q936" s="1">
        <f t="shared" si="551"/>
        <v>1.2114285714285713</v>
      </c>
      <c r="R936" s="1">
        <f t="shared" si="552"/>
        <v>1.1637937124285715</v>
      </c>
      <c r="S936" s="1">
        <f t="shared" si="543"/>
        <v>1.2114285714285713</v>
      </c>
      <c r="T936" s="1">
        <f t="shared" si="548"/>
        <v>333.57424441524307</v>
      </c>
      <c r="U936" s="1">
        <v>296.99765550000001</v>
      </c>
      <c r="V936" s="1">
        <v>731.45303100000001</v>
      </c>
      <c r="W936" s="1">
        <f t="shared" si="553"/>
        <v>345.51060801278572</v>
      </c>
      <c r="X936" s="1">
        <v>330.99923450400001</v>
      </c>
      <c r="Y936" s="1">
        <v>296.22106369008537</v>
      </c>
      <c r="Z936" s="1">
        <f t="shared" si="549"/>
        <v>348.02890932982916</v>
      </c>
      <c r="AA936" s="214">
        <v>47.96</v>
      </c>
      <c r="AB936" s="1">
        <f t="shared" si="545"/>
        <v>364.49599999999998</v>
      </c>
      <c r="AC936" s="1">
        <f t="shared" si="546"/>
        <v>401.964</v>
      </c>
      <c r="AD936" s="125">
        <f t="shared" si="554"/>
        <v>373.60315374507229</v>
      </c>
      <c r="AF936" s="326"/>
    </row>
    <row r="937" spans="1:32">
      <c r="A937" s="127" t="s">
        <v>525</v>
      </c>
      <c r="B937" s="127" t="s">
        <v>141</v>
      </c>
      <c r="C937" s="4">
        <v>43469</v>
      </c>
      <c r="D937" s="1">
        <v>321.15201000000002</v>
      </c>
      <c r="E937" s="1">
        <v>353.41</v>
      </c>
      <c r="F937" s="1">
        <v>368.29</v>
      </c>
      <c r="G937" s="1">
        <v>52.09</v>
      </c>
      <c r="H937" s="110">
        <v>-2.2000000000000002</v>
      </c>
      <c r="I937" s="110">
        <v>-2.2000000000000002</v>
      </c>
      <c r="J937" s="1">
        <f t="shared" si="556"/>
        <v>49.89</v>
      </c>
      <c r="K937" s="1">
        <f t="shared" si="544"/>
        <v>-2.09</v>
      </c>
      <c r="L937" s="1">
        <f t="shared" si="555"/>
        <v>50</v>
      </c>
      <c r="M937" s="1">
        <f t="shared" si="547"/>
        <v>328.51511169513799</v>
      </c>
      <c r="N937" s="1"/>
      <c r="O937" s="1"/>
      <c r="P937" s="1">
        <f t="shared" si="550"/>
        <v>1.2402380952380954</v>
      </c>
      <c r="Q937" s="1">
        <f t="shared" si="551"/>
        <v>1.1904761904761905</v>
      </c>
      <c r="R937" s="1">
        <f t="shared" si="552"/>
        <v>1.1637937124285715</v>
      </c>
      <c r="S937" s="1">
        <f t="shared" si="543"/>
        <v>1.1904761904761905</v>
      </c>
      <c r="T937" s="1">
        <f t="shared" si="548"/>
        <v>327.79237844940866</v>
      </c>
      <c r="U937" s="1">
        <v>296.99765550000001</v>
      </c>
      <c r="V937" s="1">
        <v>731.45303100000001</v>
      </c>
      <c r="W937" s="1">
        <f t="shared" si="553"/>
        <v>339.9021980259264</v>
      </c>
      <c r="X937" s="1">
        <v>330.99923450400001</v>
      </c>
      <c r="Y937" s="1">
        <v>296.22106369008537</v>
      </c>
      <c r="Z937" s="1">
        <f t="shared" si="549"/>
        <v>342.24704336399475</v>
      </c>
      <c r="AA937" s="214">
        <v>47.09</v>
      </c>
      <c r="AB937" s="1">
        <f t="shared" si="545"/>
        <v>357.88400000000001</v>
      </c>
      <c r="AC937" s="1">
        <f t="shared" si="546"/>
        <v>404.7</v>
      </c>
      <c r="AD937" s="125">
        <f t="shared" si="554"/>
        <v>367.12746386333771</v>
      </c>
      <c r="AF937" s="326"/>
    </row>
    <row r="938" spans="1:32">
      <c r="A938" s="127" t="s">
        <v>526</v>
      </c>
      <c r="B938" s="127" t="s">
        <v>141</v>
      </c>
      <c r="C938" s="4">
        <v>43468</v>
      </c>
      <c r="D938" s="1">
        <v>321.15201000000002</v>
      </c>
      <c r="E938" s="1">
        <v>331.91</v>
      </c>
      <c r="F938" s="1">
        <v>361.29</v>
      </c>
      <c r="G938" s="1">
        <v>50.9</v>
      </c>
      <c r="H938" s="110">
        <v>-2.2000000000000002</v>
      </c>
      <c r="I938" s="110">
        <v>-2.2000000000000002</v>
      </c>
      <c r="J938" s="1">
        <f t="shared" si="556"/>
        <v>48.699999999999996</v>
      </c>
      <c r="K938" s="1">
        <f t="shared" si="544"/>
        <v>-2.09</v>
      </c>
      <c r="L938" s="1">
        <f t="shared" si="555"/>
        <v>48.81</v>
      </c>
      <c r="M938" s="1">
        <f t="shared" si="547"/>
        <v>320.69645203679369</v>
      </c>
      <c r="N938" s="1"/>
      <c r="O938" s="1"/>
      <c r="P938" s="1">
        <f t="shared" si="550"/>
        <v>1.2119047619047618</v>
      </c>
      <c r="Q938" s="1">
        <f t="shared" si="551"/>
        <v>1.1621428571428571</v>
      </c>
      <c r="R938" s="1">
        <f t="shared" si="552"/>
        <v>1.1637937124285715</v>
      </c>
      <c r="S938" s="1">
        <f t="shared" si="543"/>
        <v>1.1621428571428571</v>
      </c>
      <c r="T938" s="1">
        <f t="shared" si="548"/>
        <v>319.97371879106436</v>
      </c>
      <c r="U938" s="1">
        <v>296.99765550000001</v>
      </c>
      <c r="V938" s="1">
        <v>731.45303100000001</v>
      </c>
      <c r="W938" s="1">
        <f t="shared" si="553"/>
        <v>332.31809815733243</v>
      </c>
      <c r="X938" s="1">
        <v>330.99923450400001</v>
      </c>
      <c r="Y938" s="1">
        <v>296.22106369008537</v>
      </c>
      <c r="Z938" s="1">
        <f t="shared" si="549"/>
        <v>334.42838370565045</v>
      </c>
      <c r="AA938" s="214">
        <v>46.554000000000002</v>
      </c>
      <c r="AB938" s="1">
        <f t="shared" si="545"/>
        <v>353.81040000000002</v>
      </c>
      <c r="AC938" s="1">
        <f t="shared" si="546"/>
        <v>402.42</v>
      </c>
      <c r="AD938" s="125">
        <f t="shared" si="554"/>
        <v>358.37056504599212</v>
      </c>
      <c r="AF938" s="326"/>
    </row>
    <row r="939" spans="1:32">
      <c r="A939" s="128" t="s">
        <v>527</v>
      </c>
      <c r="B939" s="128" t="s">
        <v>141</v>
      </c>
      <c r="C939" s="26">
        <v>43467</v>
      </c>
      <c r="D939" s="27">
        <v>331.36739599999999</v>
      </c>
      <c r="E939" s="27">
        <v>322.91000000000003</v>
      </c>
      <c r="F939" s="27">
        <v>347.29</v>
      </c>
      <c r="G939" s="27">
        <v>49.83</v>
      </c>
      <c r="H939" s="110">
        <v>-2.2000000000000002</v>
      </c>
      <c r="I939" s="110">
        <v>-2.2000000000000002</v>
      </c>
      <c r="J939" s="27">
        <f t="shared" si="556"/>
        <v>47.629999999999995</v>
      </c>
      <c r="K939" s="27">
        <f t="shared" si="544"/>
        <v>-2.09</v>
      </c>
      <c r="L939" s="27">
        <f t="shared" si="555"/>
        <v>47.739999999999995</v>
      </c>
      <c r="M939" s="27">
        <f t="shared" si="547"/>
        <v>313.66622864651771</v>
      </c>
      <c r="N939" s="27"/>
      <c r="O939" s="27"/>
      <c r="P939" s="27">
        <f t="shared" si="550"/>
        <v>1.1864285714285714</v>
      </c>
      <c r="Q939" s="27">
        <f t="shared" si="551"/>
        <v>1.1366666666666665</v>
      </c>
      <c r="R939" s="27">
        <f t="shared" si="552"/>
        <v>1.200812325504762</v>
      </c>
      <c r="S939" s="27">
        <f t="shared" ref="S939:S1002" si="557">+Q939-O939</f>
        <v>1.1366666666666665</v>
      </c>
      <c r="T939" s="1">
        <f t="shared" si="548"/>
        <v>312.94349540078838</v>
      </c>
      <c r="U939" s="27">
        <v>296.99765550000001</v>
      </c>
      <c r="V939" s="1">
        <v>731.45303100000001</v>
      </c>
      <c r="W939" s="1">
        <f t="shared" si="553"/>
        <v>325.49878146876472</v>
      </c>
      <c r="X939" s="1">
        <v>340.96945124000001</v>
      </c>
      <c r="Y939" s="1">
        <v>296.22106369008537</v>
      </c>
      <c r="Z939" s="1">
        <f t="shared" si="549"/>
        <v>327.39816031537447</v>
      </c>
      <c r="AA939" s="216">
        <v>45.41</v>
      </c>
      <c r="AB939" s="1">
        <f t="shared" si="545"/>
        <v>345.11599999999999</v>
      </c>
      <c r="AC939" s="1">
        <f t="shared" si="546"/>
        <v>387.06799999999998</v>
      </c>
      <c r="AD939" s="125">
        <f t="shared" si="554"/>
        <v>350.49671484888302</v>
      </c>
      <c r="AF939" s="326"/>
    </row>
    <row r="940" spans="1:32">
      <c r="A940" s="127" t="s">
        <v>528</v>
      </c>
      <c r="B940" s="127" t="s">
        <v>142</v>
      </c>
      <c r="C940" s="4">
        <v>43462</v>
      </c>
      <c r="D940" s="1">
        <v>331.36739599999999</v>
      </c>
      <c r="E940" s="1">
        <v>323.91000000000003</v>
      </c>
      <c r="F940" s="1">
        <v>361.29</v>
      </c>
      <c r="G940" s="1">
        <v>47.63</v>
      </c>
      <c r="H940" s="110">
        <v>-2.2000000000000002</v>
      </c>
      <c r="I940" s="110">
        <v>-2.2000000000000002</v>
      </c>
      <c r="J940" s="1">
        <f t="shared" si="556"/>
        <v>45.43</v>
      </c>
      <c r="K940" s="1">
        <f t="shared" si="544"/>
        <v>-2.09</v>
      </c>
      <c r="L940" s="1">
        <f t="shared" si="555"/>
        <v>45.540000000000006</v>
      </c>
      <c r="M940" s="1">
        <f t="shared" si="547"/>
        <v>299.21156373193168</v>
      </c>
      <c r="N940" s="1"/>
      <c r="O940" s="1"/>
      <c r="P940" s="1">
        <f t="shared" si="550"/>
        <v>1.1340476190476192</v>
      </c>
      <c r="Q940" s="1">
        <f t="shared" si="551"/>
        <v>1.0842857142857145</v>
      </c>
      <c r="R940" s="1">
        <f t="shared" si="552"/>
        <v>1.200812325504762</v>
      </c>
      <c r="S940" s="1">
        <f t="shared" si="557"/>
        <v>1.0842857142857145</v>
      </c>
      <c r="T940" s="1">
        <f t="shared" si="548"/>
        <v>298.48883048620235</v>
      </c>
      <c r="U940" s="1">
        <v>305.97030100000001</v>
      </c>
      <c r="V940" s="1">
        <v>731.45303100000001</v>
      </c>
      <c r="W940" s="1">
        <f t="shared" si="553"/>
        <v>311.47775650161623</v>
      </c>
      <c r="X940" s="1">
        <v>340.96945124000001</v>
      </c>
      <c r="Y940" s="1">
        <v>323.49982928430728</v>
      </c>
      <c r="Z940" s="1">
        <f t="shared" si="549"/>
        <v>312.94349540078844</v>
      </c>
      <c r="AA940" s="214">
        <v>45.33</v>
      </c>
      <c r="AB940" s="1">
        <f t="shared" si="545"/>
        <v>344.50799999999998</v>
      </c>
      <c r="AC940" s="1">
        <f t="shared" si="546"/>
        <v>391.02</v>
      </c>
      <c r="AD940" s="125">
        <f t="shared" si="554"/>
        <v>334.30749014454665</v>
      </c>
      <c r="AF940" s="326"/>
    </row>
    <row r="941" spans="1:32">
      <c r="A941" s="127" t="s">
        <v>529</v>
      </c>
      <c r="B941" s="127" t="s">
        <v>142</v>
      </c>
      <c r="C941" s="4">
        <v>43461</v>
      </c>
      <c r="D941" s="1">
        <v>331.36739599999999</v>
      </c>
      <c r="E941" s="1">
        <v>349.41</v>
      </c>
      <c r="F941" s="1">
        <v>359.29</v>
      </c>
      <c r="G941" s="1">
        <v>47.28</v>
      </c>
      <c r="H941" s="110">
        <v>-2.2000000000000002</v>
      </c>
      <c r="I941" s="110">
        <v>-2.2000000000000002</v>
      </c>
      <c r="J941" s="1">
        <f t="shared" si="556"/>
        <v>45.08</v>
      </c>
      <c r="K941" s="1">
        <f t="shared" si="544"/>
        <v>-2.09</v>
      </c>
      <c r="L941" s="1">
        <f t="shared" si="555"/>
        <v>45.19</v>
      </c>
      <c r="M941" s="1">
        <f t="shared" si="547"/>
        <v>296.9119579500657</v>
      </c>
      <c r="N941" s="1"/>
      <c r="O941" s="1"/>
      <c r="P941" s="1">
        <f t="shared" si="550"/>
        <v>1.1257142857142857</v>
      </c>
      <c r="Q941" s="1">
        <f t="shared" si="551"/>
        <v>1.075952380952381</v>
      </c>
      <c r="R941" s="1">
        <f t="shared" si="552"/>
        <v>1.200812325504762</v>
      </c>
      <c r="S941" s="1">
        <f t="shared" si="557"/>
        <v>1.075952380952381</v>
      </c>
      <c r="T941" s="1">
        <f t="shared" si="548"/>
        <v>296.18922470433637</v>
      </c>
      <c r="U941" s="1">
        <v>305.97030100000001</v>
      </c>
      <c r="V941" s="1">
        <v>781.51000199999999</v>
      </c>
      <c r="W941" s="1">
        <f t="shared" si="553"/>
        <v>310.74884802320628</v>
      </c>
      <c r="X941" s="1">
        <v>342.17081854399999</v>
      </c>
      <c r="Y941" s="1">
        <v>323.49982928430728</v>
      </c>
      <c r="Z941" s="1">
        <f t="shared" si="549"/>
        <v>310.64388961892246</v>
      </c>
      <c r="AA941" s="214">
        <v>44.61</v>
      </c>
      <c r="AB941" s="1">
        <f t="shared" si="545"/>
        <v>339.036</v>
      </c>
      <c r="AC941" s="1">
        <f t="shared" si="546"/>
        <v>382.20399999999995</v>
      </c>
      <c r="AD941" s="125">
        <f t="shared" si="554"/>
        <v>331.73193166885676</v>
      </c>
      <c r="AF941" s="326"/>
    </row>
    <row r="942" spans="1:32">
      <c r="A942" s="127" t="s">
        <v>530</v>
      </c>
      <c r="B942" s="127" t="s">
        <v>142</v>
      </c>
      <c r="C942" s="4">
        <v>43460</v>
      </c>
      <c r="D942" s="1">
        <v>341.452586</v>
      </c>
      <c r="E942" s="1">
        <v>348.41</v>
      </c>
      <c r="F942" s="1">
        <v>357.29</v>
      </c>
      <c r="G942" s="1">
        <v>48.95</v>
      </c>
      <c r="H942" s="110">
        <v>-2.2000000000000002</v>
      </c>
      <c r="I942" s="110">
        <v>-2.2000000000000002</v>
      </c>
      <c r="J942" s="1">
        <f t="shared" si="556"/>
        <v>46.75</v>
      </c>
      <c r="K942" s="1">
        <f t="shared" si="544"/>
        <v>-2.09</v>
      </c>
      <c r="L942" s="1">
        <f t="shared" si="555"/>
        <v>46.86</v>
      </c>
      <c r="M942" s="1">
        <f t="shared" si="547"/>
        <v>307.8843626806833</v>
      </c>
      <c r="N942" s="1"/>
      <c r="O942" s="1"/>
      <c r="P942" s="1">
        <f t="shared" si="550"/>
        <v>1.1654761904761906</v>
      </c>
      <c r="Q942" s="1">
        <f t="shared" si="551"/>
        <v>1.1157142857142857</v>
      </c>
      <c r="R942" s="1">
        <f t="shared" si="552"/>
        <v>1.2373591330761906</v>
      </c>
      <c r="S942" s="1">
        <f t="shared" si="557"/>
        <v>1.1157142857142857</v>
      </c>
      <c r="T942" s="1">
        <f t="shared" si="548"/>
        <v>307.16162943495402</v>
      </c>
      <c r="U942" s="1">
        <v>305.97030100000001</v>
      </c>
      <c r="V942" s="1">
        <v>781.51000199999999</v>
      </c>
      <c r="W942" s="1">
        <f t="shared" si="553"/>
        <v>321.39208061190544</v>
      </c>
      <c r="X942" s="1">
        <v>352.01396398399999</v>
      </c>
      <c r="Y942" s="1">
        <v>323.49982928430728</v>
      </c>
      <c r="Z942" s="1">
        <f t="shared" si="549"/>
        <v>321.61629434954006</v>
      </c>
      <c r="AA942" s="214">
        <v>46.22</v>
      </c>
      <c r="AB942" s="1">
        <f t="shared" si="545"/>
        <v>351.27199999999999</v>
      </c>
      <c r="AC942" s="1">
        <f t="shared" si="546"/>
        <v>391.85599999999999</v>
      </c>
      <c r="AD942" s="125">
        <f t="shared" si="554"/>
        <v>344.02102496714855</v>
      </c>
      <c r="AF942" s="328"/>
    </row>
    <row r="943" spans="1:32">
      <c r="A943" s="127" t="s">
        <v>531</v>
      </c>
      <c r="B943" s="127" t="s">
        <v>142</v>
      </c>
      <c r="C943" s="4">
        <v>43455</v>
      </c>
      <c r="D943" s="1">
        <v>341.452586</v>
      </c>
      <c r="E943" s="1">
        <v>331.91</v>
      </c>
      <c r="F943" s="1">
        <v>369.29</v>
      </c>
      <c r="G943" s="1">
        <v>48.37</v>
      </c>
      <c r="H943" s="110">
        <v>-2.2000000000000002</v>
      </c>
      <c r="I943" s="110">
        <v>-2.2000000000000002</v>
      </c>
      <c r="J943" s="1">
        <f t="shared" si="556"/>
        <v>46.169999999999995</v>
      </c>
      <c r="K943" s="1">
        <f t="shared" ref="K943:K1006" si="558">+H943*$F$1</f>
        <v>-2.09</v>
      </c>
      <c r="L943" s="1">
        <f t="shared" si="555"/>
        <v>46.28</v>
      </c>
      <c r="M943" s="1">
        <f t="shared" si="547"/>
        <v>304.07358738501972</v>
      </c>
      <c r="N943" s="1"/>
      <c r="O943" s="1"/>
      <c r="P943" s="1">
        <f t="shared" si="550"/>
        <v>1.1516666666666666</v>
      </c>
      <c r="Q943" s="1">
        <f t="shared" si="551"/>
        <v>1.1019047619047619</v>
      </c>
      <c r="R943" s="1">
        <f t="shared" si="552"/>
        <v>1.2373591330761906</v>
      </c>
      <c r="S943" s="1">
        <f t="shared" si="557"/>
        <v>1.1019047619047619</v>
      </c>
      <c r="T943" s="1">
        <f t="shared" si="548"/>
        <v>303.35085413929033</v>
      </c>
      <c r="U943" s="1">
        <v>317.09673449999997</v>
      </c>
      <c r="V943" s="1">
        <v>781.51000199999999</v>
      </c>
      <c r="W943" s="1">
        <f t="shared" si="553"/>
        <v>317.69562857511164</v>
      </c>
      <c r="X943" s="1">
        <v>352.01396398399999</v>
      </c>
      <c r="Y943" s="1">
        <v>323.49982928430728</v>
      </c>
      <c r="Z943" s="1">
        <f t="shared" si="549"/>
        <v>317.80551905387642</v>
      </c>
      <c r="AA943" s="214">
        <v>45.88</v>
      </c>
      <c r="AB943" s="1">
        <f t="shared" si="545"/>
        <v>348.68799999999999</v>
      </c>
      <c r="AC943" s="1">
        <f t="shared" si="546"/>
        <v>392.38799999999998</v>
      </c>
      <c r="AD943" s="125">
        <f t="shared" si="554"/>
        <v>339.75295663600519</v>
      </c>
      <c r="AF943" s="326"/>
    </row>
    <row r="944" spans="1:32">
      <c r="A944" s="127" t="s">
        <v>532</v>
      </c>
      <c r="B944" s="127" t="s">
        <v>142</v>
      </c>
      <c r="C944" s="4">
        <v>43454</v>
      </c>
      <c r="D944" s="1">
        <v>341.452586</v>
      </c>
      <c r="E944" s="1">
        <v>346.91</v>
      </c>
      <c r="F944" s="1">
        <v>383.29</v>
      </c>
      <c r="G944" s="1">
        <v>49.24</v>
      </c>
      <c r="H944" s="110">
        <v>-2.2000000000000002</v>
      </c>
      <c r="I944" s="110">
        <v>-2.2000000000000002</v>
      </c>
      <c r="J944" s="1">
        <f t="shared" si="556"/>
        <v>47.04</v>
      </c>
      <c r="K944" s="1">
        <f t="shared" si="558"/>
        <v>-2.09</v>
      </c>
      <c r="L944" s="1">
        <f t="shared" si="555"/>
        <v>47.150000000000006</v>
      </c>
      <c r="M944" s="1">
        <f t="shared" si="547"/>
        <v>309.78975032851514</v>
      </c>
      <c r="N944" s="1"/>
      <c r="O944" s="1"/>
      <c r="P944" s="1">
        <f t="shared" si="550"/>
        <v>1.1723809523809525</v>
      </c>
      <c r="Q944" s="1">
        <f t="shared" si="551"/>
        <v>1.1226190476190478</v>
      </c>
      <c r="R944" s="1">
        <f t="shared" si="552"/>
        <v>1.2373591330761906</v>
      </c>
      <c r="S944" s="1">
        <f t="shared" si="557"/>
        <v>1.1226190476190478</v>
      </c>
      <c r="T944" s="1">
        <f t="shared" si="548"/>
        <v>309.06701708278581</v>
      </c>
      <c r="U944" s="1">
        <v>317.09673449999997</v>
      </c>
      <c r="V944" s="1">
        <v>781.51000199999999</v>
      </c>
      <c r="W944" s="1">
        <f t="shared" si="553"/>
        <v>323.24030663030226</v>
      </c>
      <c r="X944" s="1">
        <v>352.01396398399999</v>
      </c>
      <c r="Y944" s="1">
        <v>323.49982928430728</v>
      </c>
      <c r="Z944" s="1">
        <f t="shared" si="549"/>
        <v>323.5216819973719</v>
      </c>
      <c r="AA944" s="214">
        <v>47.2</v>
      </c>
      <c r="AB944" s="1">
        <f t="shared" ref="AB944:AB1007" si="559">AA944*$AB$91</f>
        <v>358.72</v>
      </c>
      <c r="AC944" s="1">
        <f t="shared" ref="AC944:AC1007" si="560">AB962</f>
        <v>383.19200000000001</v>
      </c>
      <c r="AD944" s="125">
        <f t="shared" si="554"/>
        <v>346.15505913272011</v>
      </c>
      <c r="AF944" s="326"/>
    </row>
    <row r="945" spans="1:32">
      <c r="A945" s="127" t="s">
        <v>533</v>
      </c>
      <c r="B945" s="127" t="s">
        <v>142</v>
      </c>
      <c r="C945" s="4">
        <v>43453</v>
      </c>
      <c r="D945" s="1">
        <v>372.72486300000003</v>
      </c>
      <c r="E945" s="1">
        <v>337.91</v>
      </c>
      <c r="F945" s="1">
        <v>380.29</v>
      </c>
      <c r="G945" s="1">
        <v>51.32</v>
      </c>
      <c r="H945" s="110">
        <v>-2.2000000000000002</v>
      </c>
      <c r="I945" s="110">
        <v>-2.2000000000000002</v>
      </c>
      <c r="J945" s="1">
        <f t="shared" si="556"/>
        <v>49.12</v>
      </c>
      <c r="K945" s="1">
        <f t="shared" si="558"/>
        <v>-2.09</v>
      </c>
      <c r="L945" s="1">
        <f t="shared" si="555"/>
        <v>49.230000000000004</v>
      </c>
      <c r="M945" s="1">
        <f t="shared" si="547"/>
        <v>323.45597897503285</v>
      </c>
      <c r="N945" s="1"/>
      <c r="O945" s="1"/>
      <c r="P945" s="1">
        <f t="shared" si="550"/>
        <v>1.2219047619047618</v>
      </c>
      <c r="Q945" s="1">
        <f t="shared" si="551"/>
        <v>1.1721428571428572</v>
      </c>
      <c r="R945" s="1">
        <f t="shared" si="552"/>
        <v>1.3506839083000002</v>
      </c>
      <c r="S945" s="1">
        <f t="shared" si="557"/>
        <v>1.1721428571428572</v>
      </c>
      <c r="T945" s="1">
        <f t="shared" si="548"/>
        <v>322.73324572930352</v>
      </c>
      <c r="U945" s="1">
        <v>317.09673449999997</v>
      </c>
      <c r="V945" s="1">
        <v>781.51000199999999</v>
      </c>
      <c r="W945" s="1">
        <f t="shared" si="553"/>
        <v>336.49654841742444</v>
      </c>
      <c r="X945" s="1">
        <v>382.53570633600003</v>
      </c>
      <c r="Y945" s="1">
        <v>323.49982928430728</v>
      </c>
      <c r="Z945" s="1">
        <f t="shared" si="549"/>
        <v>337.18791064388961</v>
      </c>
      <c r="AA945" s="214">
        <v>46.24</v>
      </c>
      <c r="AB945" s="1">
        <f t="shared" si="559"/>
        <v>351.42399999999998</v>
      </c>
      <c r="AC945" s="1">
        <f t="shared" si="560"/>
        <v>406.06799999999998</v>
      </c>
      <c r="AD945" s="125">
        <f t="shared" si="554"/>
        <v>361.46123521682</v>
      </c>
      <c r="AF945" s="326"/>
    </row>
    <row r="946" spans="1:32">
      <c r="A946" s="127" t="s">
        <v>534</v>
      </c>
      <c r="B946" s="127" t="s">
        <v>142</v>
      </c>
      <c r="C946" s="4">
        <v>43452</v>
      </c>
      <c r="D946" s="1">
        <v>372.72486300000003</v>
      </c>
      <c r="E946" s="1">
        <v>352.91</v>
      </c>
      <c r="F946" s="1">
        <v>399.29</v>
      </c>
      <c r="G946" s="1">
        <v>49.77</v>
      </c>
      <c r="H946" s="110">
        <v>-2.2000000000000002</v>
      </c>
      <c r="I946" s="110">
        <v>-2.2000000000000002</v>
      </c>
      <c r="J946" s="1">
        <f t="shared" si="556"/>
        <v>47.57</v>
      </c>
      <c r="K946" s="1">
        <f t="shared" si="558"/>
        <v>-2.09</v>
      </c>
      <c r="L946" s="1">
        <f t="shared" si="555"/>
        <v>47.680000000000007</v>
      </c>
      <c r="M946" s="1">
        <f t="shared" si="547"/>
        <v>313.27201051248363</v>
      </c>
      <c r="N946" s="1"/>
      <c r="O946" s="1"/>
      <c r="P946" s="1">
        <f t="shared" si="550"/>
        <v>1.1850000000000001</v>
      </c>
      <c r="Q946" s="1">
        <f t="shared" si="551"/>
        <v>1.1352380952380954</v>
      </c>
      <c r="R946" s="1">
        <f t="shared" si="552"/>
        <v>1.3506839083000002</v>
      </c>
      <c r="S946" s="1">
        <f t="shared" si="557"/>
        <v>1.1352380952380954</v>
      </c>
      <c r="T946" s="1">
        <f t="shared" si="548"/>
        <v>312.54927726675425</v>
      </c>
      <c r="U946" s="1">
        <v>344.61490700000007</v>
      </c>
      <c r="V946" s="1">
        <v>781.51000199999999</v>
      </c>
      <c r="W946" s="1">
        <f t="shared" si="553"/>
        <v>326.61809900875164</v>
      </c>
      <c r="X946" s="1">
        <v>382.53570633600003</v>
      </c>
      <c r="Y946" s="1">
        <v>323.49982928430728</v>
      </c>
      <c r="Z946" s="1">
        <f t="shared" si="549"/>
        <v>327.00394218134034</v>
      </c>
      <c r="AA946" s="214">
        <v>49.88</v>
      </c>
      <c r="AB946" s="1">
        <f t="shared" si="559"/>
        <v>379.08800000000002</v>
      </c>
      <c r="AC946" s="1">
        <f t="shared" si="560"/>
        <v>431.37599999999998</v>
      </c>
      <c r="AD946" s="125">
        <f t="shared" si="554"/>
        <v>350.0551905387648</v>
      </c>
      <c r="AF946" s="326"/>
    </row>
    <row r="947" spans="1:32">
      <c r="A947" s="127" t="s">
        <v>535</v>
      </c>
      <c r="B947" s="127" t="s">
        <v>142</v>
      </c>
      <c r="C947" s="4">
        <v>43451</v>
      </c>
      <c r="D947" s="1">
        <v>372.72486300000003</v>
      </c>
      <c r="E947" s="1">
        <v>361.41</v>
      </c>
      <c r="F947" s="1">
        <v>403.29</v>
      </c>
      <c r="G947" s="1">
        <v>52.72</v>
      </c>
      <c r="H947" s="110">
        <v>-2.2000000000000002</v>
      </c>
      <c r="I947" s="110">
        <v>-2.2000000000000002</v>
      </c>
      <c r="J947" s="1">
        <f t="shared" si="556"/>
        <v>50.519999999999996</v>
      </c>
      <c r="K947" s="1">
        <f t="shared" si="558"/>
        <v>-2.09</v>
      </c>
      <c r="L947" s="1">
        <f t="shared" si="555"/>
        <v>50.629999999999995</v>
      </c>
      <c r="M947" s="1">
        <f t="shared" si="547"/>
        <v>332.65440210249665</v>
      </c>
      <c r="N947" s="1"/>
      <c r="O947" s="1"/>
      <c r="P947" s="1">
        <f t="shared" si="550"/>
        <v>1.2552380952380953</v>
      </c>
      <c r="Q947" s="1">
        <f t="shared" si="551"/>
        <v>1.2054761904761904</v>
      </c>
      <c r="R947" s="1">
        <f t="shared" si="552"/>
        <v>1.3506839083000002</v>
      </c>
      <c r="S947" s="1">
        <f t="shared" si="557"/>
        <v>1.2054761904761904</v>
      </c>
      <c r="T947" s="1">
        <f t="shared" si="548"/>
        <v>331.93166885676737</v>
      </c>
      <c r="U947" s="1">
        <v>344.61490700000007</v>
      </c>
      <c r="V947" s="1">
        <v>781.51000199999999</v>
      </c>
      <c r="W947" s="1">
        <f t="shared" si="553"/>
        <v>345.41901885106438</v>
      </c>
      <c r="X947" s="1">
        <v>382.53570633600003</v>
      </c>
      <c r="Y947" s="1">
        <v>323.49982928430728</v>
      </c>
      <c r="Z947" s="1">
        <f t="shared" si="549"/>
        <v>346.38633377135346</v>
      </c>
      <c r="AA947" s="214">
        <v>51.2</v>
      </c>
      <c r="AB947" s="1">
        <f t="shared" si="559"/>
        <v>389.12</v>
      </c>
      <c r="AC947" s="1">
        <f t="shared" si="560"/>
        <v>430.084</v>
      </c>
      <c r="AD947" s="125">
        <f t="shared" si="554"/>
        <v>371.7634691195795</v>
      </c>
      <c r="AF947" s="326"/>
    </row>
    <row r="948" spans="1:32">
      <c r="A948" s="127" t="s">
        <v>536</v>
      </c>
      <c r="B948" s="127" t="s">
        <v>142</v>
      </c>
      <c r="C948" s="4">
        <v>43448</v>
      </c>
      <c r="D948" s="1">
        <v>372.72486300000003</v>
      </c>
      <c r="E948" s="1">
        <v>362.91</v>
      </c>
      <c r="F948" s="1">
        <v>412.29</v>
      </c>
      <c r="G948" s="1">
        <v>53.7</v>
      </c>
      <c r="H948" s="110">
        <v>-2.2000000000000002</v>
      </c>
      <c r="I948" s="110">
        <v>-2.2000000000000002</v>
      </c>
      <c r="J948" s="1">
        <f t="shared" si="556"/>
        <v>51.5</v>
      </c>
      <c r="K948" s="1">
        <f t="shared" si="558"/>
        <v>-2.09</v>
      </c>
      <c r="L948" s="1">
        <f t="shared" si="555"/>
        <v>51.61</v>
      </c>
      <c r="M948" s="1">
        <f t="shared" si="547"/>
        <v>339.0932982917214</v>
      </c>
      <c r="N948" s="1"/>
      <c r="O948" s="1"/>
      <c r="P948" s="1">
        <f t="shared" si="550"/>
        <v>1.2785714285714287</v>
      </c>
      <c r="Q948" s="1">
        <f t="shared" si="551"/>
        <v>1.2288095238095238</v>
      </c>
      <c r="R948" s="1">
        <f t="shared" si="552"/>
        <v>1.3506839083000002</v>
      </c>
      <c r="S948" s="1">
        <f t="shared" si="557"/>
        <v>1.2288095238095238</v>
      </c>
      <c r="T948" s="1">
        <f t="shared" si="548"/>
        <v>338.37056504599212</v>
      </c>
      <c r="U948" s="1">
        <v>344.61490700000007</v>
      </c>
      <c r="V948" s="1">
        <v>781.51000199999999</v>
      </c>
      <c r="W948" s="1">
        <f t="shared" si="553"/>
        <v>351.66474815461237</v>
      </c>
      <c r="X948" s="1">
        <v>382.53570633600003</v>
      </c>
      <c r="Y948" s="1">
        <v>323.49982928430728</v>
      </c>
      <c r="Z948" s="1">
        <f t="shared" si="549"/>
        <v>352.82522996057821</v>
      </c>
      <c r="AA948" s="214">
        <v>52.58</v>
      </c>
      <c r="AB948" s="1">
        <f t="shared" si="559"/>
        <v>399.60799999999995</v>
      </c>
      <c r="AC948" s="1">
        <f t="shared" si="560"/>
        <v>429.096</v>
      </c>
      <c r="AD948" s="125">
        <f t="shared" si="554"/>
        <v>378.97503285151123</v>
      </c>
      <c r="AF948" s="326"/>
    </row>
    <row r="949" spans="1:32">
      <c r="A949" s="127" t="s">
        <v>537</v>
      </c>
      <c r="B949" s="127" t="s">
        <v>142</v>
      </c>
      <c r="C949" s="4">
        <v>43447</v>
      </c>
      <c r="D949" s="1">
        <v>372.72486300000003</v>
      </c>
      <c r="E949" s="1">
        <v>360.91</v>
      </c>
      <c r="F949" s="1">
        <v>411.29</v>
      </c>
      <c r="G949" s="1">
        <v>55.15</v>
      </c>
      <c r="H949" s="110">
        <v>-2.2000000000000002</v>
      </c>
      <c r="I949" s="110">
        <v>-2.2000000000000002</v>
      </c>
      <c r="J949" s="1">
        <f t="shared" si="556"/>
        <v>52.949999999999996</v>
      </c>
      <c r="K949" s="1">
        <f t="shared" si="558"/>
        <v>-2.09</v>
      </c>
      <c r="L949" s="1">
        <f t="shared" si="555"/>
        <v>53.06</v>
      </c>
      <c r="M949" s="1">
        <f t="shared" si="547"/>
        <v>348.62023653088045</v>
      </c>
      <c r="N949" s="1"/>
      <c r="O949" s="1"/>
      <c r="P949" s="1">
        <f t="shared" si="550"/>
        <v>1.3130952380952381</v>
      </c>
      <c r="Q949" s="1">
        <f t="shared" si="551"/>
        <v>1.2633333333333334</v>
      </c>
      <c r="R949" s="1">
        <f t="shared" si="552"/>
        <v>1.3506839083000002</v>
      </c>
      <c r="S949" s="1">
        <f t="shared" si="557"/>
        <v>1.2633333333333334</v>
      </c>
      <c r="T949" s="1">
        <f t="shared" si="548"/>
        <v>347.89750328515106</v>
      </c>
      <c r="U949" s="1">
        <v>344.61490700000007</v>
      </c>
      <c r="V949" s="1">
        <v>781.51000199999999</v>
      </c>
      <c r="W949" s="1">
        <f t="shared" si="553"/>
        <v>360.90587824659656</v>
      </c>
      <c r="X949" s="1">
        <v>382.53570633600003</v>
      </c>
      <c r="Y949" s="1">
        <v>323.49982928430728</v>
      </c>
      <c r="Z949" s="1">
        <f t="shared" si="549"/>
        <v>362.35216819973715</v>
      </c>
      <c r="AA949" s="214">
        <v>51.65</v>
      </c>
      <c r="AB949" s="1">
        <f t="shared" si="559"/>
        <v>392.53999999999996</v>
      </c>
      <c r="AC949" s="1">
        <f t="shared" si="560"/>
        <v>427.5</v>
      </c>
      <c r="AD949" s="125">
        <f t="shared" si="554"/>
        <v>389.64520367936922</v>
      </c>
      <c r="AF949" s="326"/>
    </row>
    <row r="950" spans="1:32">
      <c r="A950" s="127" t="s">
        <v>538</v>
      </c>
      <c r="B950" s="127" t="s">
        <v>142</v>
      </c>
      <c r="C950" s="4">
        <v>43446</v>
      </c>
      <c r="D950" s="1">
        <v>372.72486300000003</v>
      </c>
      <c r="E950" s="1">
        <v>365.91</v>
      </c>
      <c r="F950" s="1">
        <v>412.29</v>
      </c>
      <c r="G950" s="1">
        <v>54.27</v>
      </c>
      <c r="H950" s="110">
        <v>-2.2000000000000002</v>
      </c>
      <c r="I950" s="110">
        <v>-2.2000000000000002</v>
      </c>
      <c r="J950" s="1">
        <f t="shared" si="556"/>
        <v>52.07</v>
      </c>
      <c r="K950" s="1">
        <f t="shared" si="558"/>
        <v>-2.09</v>
      </c>
      <c r="L950" s="1">
        <f t="shared" si="555"/>
        <v>52.180000000000007</v>
      </c>
      <c r="M950" s="1">
        <f t="shared" si="547"/>
        <v>342.83837056504603</v>
      </c>
      <c r="N950" s="1"/>
      <c r="O950" s="1"/>
      <c r="P950" s="1">
        <f t="shared" si="550"/>
        <v>1.2921428571428573</v>
      </c>
      <c r="Q950" s="1">
        <f t="shared" si="551"/>
        <v>1.2423809523809526</v>
      </c>
      <c r="R950" s="1">
        <f t="shared" si="552"/>
        <v>1.3506839083000002</v>
      </c>
      <c r="S950" s="1">
        <f t="shared" si="557"/>
        <v>1.2423809523809526</v>
      </c>
      <c r="T950" s="1">
        <f t="shared" si="548"/>
        <v>342.1156373193167</v>
      </c>
      <c r="U950" s="1">
        <v>344.61490700000007</v>
      </c>
      <c r="V950" s="1">
        <v>781.51000199999999</v>
      </c>
      <c r="W950" s="1">
        <f t="shared" si="553"/>
        <v>355.29746825973723</v>
      </c>
      <c r="X950" s="1">
        <v>382.53570633600003</v>
      </c>
      <c r="Y950" s="1">
        <v>323.49982928430728</v>
      </c>
      <c r="Z950" s="1">
        <f t="shared" si="549"/>
        <v>356.57030223390274</v>
      </c>
      <c r="AA950" s="214">
        <v>51.65</v>
      </c>
      <c r="AB950" s="1">
        <f t="shared" si="559"/>
        <v>392.53999999999996</v>
      </c>
      <c r="AC950" s="1">
        <f t="shared" si="560"/>
        <v>424.84</v>
      </c>
      <c r="AD950" s="125">
        <f t="shared" si="554"/>
        <v>383.16951379763475</v>
      </c>
      <c r="AF950" s="326"/>
    </row>
    <row r="951" spans="1:32">
      <c r="A951" s="127" t="s">
        <v>539</v>
      </c>
      <c r="B951" s="127" t="s">
        <v>142</v>
      </c>
      <c r="C951" s="4">
        <v>43445</v>
      </c>
      <c r="D951" s="1">
        <v>372.72486300000003</v>
      </c>
      <c r="E951" s="1">
        <v>372.91</v>
      </c>
      <c r="F951" s="1">
        <v>411.29</v>
      </c>
      <c r="G951" s="1">
        <v>54.8</v>
      </c>
      <c r="H951" s="110">
        <v>-2.2000000000000002</v>
      </c>
      <c r="I951" s="110">
        <v>-2.2000000000000002</v>
      </c>
      <c r="J951" s="1">
        <f t="shared" si="556"/>
        <v>52.599999999999994</v>
      </c>
      <c r="K951" s="1">
        <f t="shared" si="558"/>
        <v>-2.09</v>
      </c>
      <c r="L951" s="1">
        <f t="shared" si="555"/>
        <v>52.709999999999994</v>
      </c>
      <c r="M951" s="1">
        <f t="shared" si="547"/>
        <v>346.32063074901441</v>
      </c>
      <c r="N951" s="1"/>
      <c r="O951" s="1"/>
      <c r="P951" s="1">
        <f t="shared" si="550"/>
        <v>1.3047619047619048</v>
      </c>
      <c r="Q951" s="1">
        <f t="shared" si="551"/>
        <v>1.2549999999999999</v>
      </c>
      <c r="R951" s="1">
        <f t="shared" si="552"/>
        <v>1.3506839083000002</v>
      </c>
      <c r="S951" s="1">
        <f t="shared" si="557"/>
        <v>1.2549999999999999</v>
      </c>
      <c r="T951" s="1">
        <f t="shared" si="548"/>
        <v>345.59789750328508</v>
      </c>
      <c r="U951" s="1">
        <v>354.21426950000006</v>
      </c>
      <c r="V951" s="1">
        <v>781.51000199999999</v>
      </c>
      <c r="W951" s="1">
        <f t="shared" si="553"/>
        <v>358.67526063818656</v>
      </c>
      <c r="X951" s="1">
        <v>382.53570633600003</v>
      </c>
      <c r="Y951" s="1">
        <v>323.49982928430728</v>
      </c>
      <c r="Z951" s="1">
        <f t="shared" si="549"/>
        <v>360.05256241787117</v>
      </c>
      <c r="AA951" s="214">
        <v>51</v>
      </c>
      <c r="AB951" s="1">
        <f t="shared" si="559"/>
        <v>387.59999999999997</v>
      </c>
      <c r="AC951" s="1">
        <f t="shared" si="560"/>
        <v>455.46799999999996</v>
      </c>
      <c r="AD951" s="125">
        <f t="shared" si="554"/>
        <v>387.06964520367933</v>
      </c>
      <c r="AF951" s="326"/>
    </row>
    <row r="952" spans="1:32">
      <c r="A952" s="127" t="s">
        <v>540</v>
      </c>
      <c r="B952" s="127" t="s">
        <v>142</v>
      </c>
      <c r="C952" s="4">
        <v>43444</v>
      </c>
      <c r="D952" s="1">
        <v>372.72486300000003</v>
      </c>
      <c r="E952" s="1">
        <v>371.91</v>
      </c>
      <c r="F952" s="1">
        <v>421.29</v>
      </c>
      <c r="G952" s="1">
        <v>54.78</v>
      </c>
      <c r="H952" s="110">
        <v>-2.2000000000000002</v>
      </c>
      <c r="I952" s="110">
        <v>-2.2000000000000002</v>
      </c>
      <c r="J952" s="1">
        <f t="shared" si="556"/>
        <v>52.58</v>
      </c>
      <c r="K952" s="1">
        <f t="shared" si="558"/>
        <v>-2.09</v>
      </c>
      <c r="L952" s="1">
        <f t="shared" si="555"/>
        <v>52.69</v>
      </c>
      <c r="M952" s="1">
        <f t="shared" si="547"/>
        <v>346.18922470433637</v>
      </c>
      <c r="N952" s="1"/>
      <c r="O952" s="1"/>
      <c r="P952" s="1">
        <f t="shared" si="550"/>
        <v>1.3042857142857143</v>
      </c>
      <c r="Q952" s="1">
        <f t="shared" si="551"/>
        <v>1.2545238095238094</v>
      </c>
      <c r="R952" s="1">
        <f t="shared" si="552"/>
        <v>1.3506839083000002</v>
      </c>
      <c r="S952" s="1">
        <f t="shared" si="557"/>
        <v>1.2545238095238094</v>
      </c>
      <c r="T952" s="1">
        <f t="shared" si="548"/>
        <v>345.46649145860709</v>
      </c>
      <c r="U952" s="1">
        <v>354.21426950000006</v>
      </c>
      <c r="V952" s="1">
        <v>781.51000199999999</v>
      </c>
      <c r="W952" s="1">
        <f t="shared" si="553"/>
        <v>358.5477967748489</v>
      </c>
      <c r="X952" s="1">
        <v>382.53570633600003</v>
      </c>
      <c r="Y952" s="1">
        <v>323.49982928430728</v>
      </c>
      <c r="Z952" s="1">
        <f t="shared" si="549"/>
        <v>359.92115637319318</v>
      </c>
      <c r="AA952" s="214">
        <v>51.76</v>
      </c>
      <c r="AB952" s="1">
        <f t="shared" si="559"/>
        <v>393.37599999999998</v>
      </c>
      <c r="AC952" s="1">
        <f t="shared" si="560"/>
        <v>457.44399999999996</v>
      </c>
      <c r="AD952" s="125">
        <f t="shared" si="554"/>
        <v>386.92247043364</v>
      </c>
      <c r="AF952" s="326"/>
    </row>
    <row r="953" spans="1:32">
      <c r="A953" s="127" t="s">
        <v>541</v>
      </c>
      <c r="B953" s="127" t="s">
        <v>142</v>
      </c>
      <c r="C953" s="4">
        <v>43441</v>
      </c>
      <c r="D953" s="1">
        <v>372.72486300000003</v>
      </c>
      <c r="E953" s="1">
        <v>362.91</v>
      </c>
      <c r="F953" s="1">
        <v>411.29</v>
      </c>
      <c r="G953" s="1">
        <v>56.41</v>
      </c>
      <c r="H953" s="110">
        <v>-2.2000000000000002</v>
      </c>
      <c r="I953" s="110">
        <v>-2.2000000000000002</v>
      </c>
      <c r="J953" s="1">
        <f t="shared" si="556"/>
        <v>54.209999999999994</v>
      </c>
      <c r="K953" s="1">
        <f t="shared" si="558"/>
        <v>-2.09</v>
      </c>
      <c r="L953" s="1">
        <f t="shared" si="555"/>
        <v>54.319999999999993</v>
      </c>
      <c r="M953" s="1">
        <f t="shared" si="547"/>
        <v>356.89881734559782</v>
      </c>
      <c r="N953" s="1"/>
      <c r="O953" s="1"/>
      <c r="P953" s="1">
        <f t="shared" si="550"/>
        <v>1.3430952380952381</v>
      </c>
      <c r="Q953" s="1">
        <f t="shared" si="551"/>
        <v>1.2933333333333332</v>
      </c>
      <c r="R953" s="1">
        <f t="shared" si="552"/>
        <v>1.3506839083000002</v>
      </c>
      <c r="S953" s="1">
        <f t="shared" si="557"/>
        <v>1.2933333333333332</v>
      </c>
      <c r="T953" s="1">
        <f t="shared" si="548"/>
        <v>356.17608409986855</v>
      </c>
      <c r="U953" s="1">
        <v>354.21426950000006</v>
      </c>
      <c r="V953" s="1">
        <v>781.51000199999999</v>
      </c>
      <c r="W953" s="1">
        <f t="shared" si="553"/>
        <v>368.93610163687248</v>
      </c>
      <c r="X953" s="1">
        <v>382.53570633600003</v>
      </c>
      <c r="Y953" s="1">
        <v>323.49982928430728</v>
      </c>
      <c r="Z953" s="1">
        <f t="shared" si="549"/>
        <v>370.63074901445464</v>
      </c>
      <c r="AA953" s="214">
        <v>51.49</v>
      </c>
      <c r="AB953" s="1">
        <f t="shared" si="559"/>
        <v>391.32400000000001</v>
      </c>
      <c r="AC953" s="1">
        <f t="shared" si="560"/>
        <v>461.09199999999998</v>
      </c>
      <c r="AD953" s="125">
        <f t="shared" si="554"/>
        <v>398.91721419185279</v>
      </c>
      <c r="AF953" s="326"/>
    </row>
    <row r="954" spans="1:32">
      <c r="A954" s="127" t="s">
        <v>542</v>
      </c>
      <c r="B954" s="127" t="s">
        <v>142</v>
      </c>
      <c r="C954" s="4">
        <v>43440</v>
      </c>
      <c r="D954" s="1">
        <v>372.72486300000003</v>
      </c>
      <c r="E954" s="1">
        <v>386.41</v>
      </c>
      <c r="F954" s="1">
        <v>424.29</v>
      </c>
      <c r="G954" s="1">
        <v>54.73</v>
      </c>
      <c r="H954" s="110">
        <v>-2.2000000000000002</v>
      </c>
      <c r="I954" s="110">
        <v>-2.2000000000000002</v>
      </c>
      <c r="J954" s="1">
        <f t="shared" si="556"/>
        <v>52.529999999999994</v>
      </c>
      <c r="K954" s="1">
        <f t="shared" si="558"/>
        <v>-2.09</v>
      </c>
      <c r="L954" s="1">
        <f t="shared" si="555"/>
        <v>52.64</v>
      </c>
      <c r="M954" s="1">
        <f t="shared" si="547"/>
        <v>345.86070959264123</v>
      </c>
      <c r="N954" s="1"/>
      <c r="O954" s="1"/>
      <c r="P954" s="1">
        <f t="shared" si="550"/>
        <v>1.3030952380952381</v>
      </c>
      <c r="Q954" s="1">
        <f t="shared" si="551"/>
        <v>1.2533333333333334</v>
      </c>
      <c r="R954" s="1">
        <f t="shared" si="552"/>
        <v>1.3506839083000002</v>
      </c>
      <c r="S954" s="1">
        <f t="shared" si="557"/>
        <v>1.2533333333333334</v>
      </c>
      <c r="T954" s="1">
        <f t="shared" si="548"/>
        <v>345.1379763469119</v>
      </c>
      <c r="U954" s="1">
        <v>354.21426950000006</v>
      </c>
      <c r="V954" s="1">
        <v>781.51000199999999</v>
      </c>
      <c r="W954" s="1">
        <f t="shared" si="553"/>
        <v>358.22913711650455</v>
      </c>
      <c r="X954" s="1">
        <v>382.53570633600003</v>
      </c>
      <c r="Y954" s="1">
        <v>323.49982928430728</v>
      </c>
      <c r="Z954" s="1">
        <f t="shared" si="549"/>
        <v>359.59264126149799</v>
      </c>
      <c r="AA954" s="214">
        <v>52.89</v>
      </c>
      <c r="AB954" s="1">
        <f t="shared" si="559"/>
        <v>401.964</v>
      </c>
      <c r="AC954" s="1">
        <f t="shared" si="560"/>
        <v>468.69200000000001</v>
      </c>
      <c r="AD954" s="125">
        <f t="shared" si="554"/>
        <v>386.55453350854134</v>
      </c>
      <c r="AF954" s="326"/>
    </row>
    <row r="955" spans="1:32">
      <c r="A955" s="127" t="s">
        <v>543</v>
      </c>
      <c r="B955" s="127" t="s">
        <v>142</v>
      </c>
      <c r="C955" s="4">
        <v>43439</v>
      </c>
      <c r="D955" s="1">
        <v>405.815</v>
      </c>
      <c r="E955" s="1">
        <v>377.91</v>
      </c>
      <c r="F955" s="1">
        <v>427.29</v>
      </c>
      <c r="G955" s="1">
        <v>57.16</v>
      </c>
      <c r="H955" s="110">
        <v>-2.2000000000000002</v>
      </c>
      <c r="I955" s="110">
        <v>-2.2000000000000002</v>
      </c>
      <c r="J955" s="1">
        <f t="shared" si="556"/>
        <v>54.959999999999994</v>
      </c>
      <c r="K955" s="1">
        <f t="shared" si="558"/>
        <v>-2.09</v>
      </c>
      <c r="L955" s="1">
        <f t="shared" si="555"/>
        <v>55.069999999999993</v>
      </c>
      <c r="M955" s="1">
        <f t="shared" si="547"/>
        <v>361.82654402102492</v>
      </c>
      <c r="N955" s="1"/>
      <c r="O955" s="1"/>
      <c r="P955" s="1">
        <f t="shared" si="550"/>
        <v>1.3609523809523809</v>
      </c>
      <c r="Q955" s="1">
        <f t="shared" si="551"/>
        <v>1.311190476190476</v>
      </c>
      <c r="R955" s="1">
        <f t="shared" si="552"/>
        <v>1.4705962619047621</v>
      </c>
      <c r="S955" s="1">
        <f t="shared" si="557"/>
        <v>1.311190476190476</v>
      </c>
      <c r="T955" s="1">
        <f t="shared" si="548"/>
        <v>361.10381077529559</v>
      </c>
      <c r="U955" s="1">
        <v>354.21426950000006</v>
      </c>
      <c r="V955" s="1">
        <v>781.51000199999999</v>
      </c>
      <c r="W955" s="1">
        <f t="shared" si="553"/>
        <v>373.71599651203672</v>
      </c>
      <c r="X955" s="1">
        <v>414.83168004800001</v>
      </c>
      <c r="Y955" s="1">
        <v>323.49982928430728</v>
      </c>
      <c r="Z955" s="1">
        <f t="shared" si="549"/>
        <v>375.55847568988167</v>
      </c>
      <c r="AA955" s="214">
        <v>53.25</v>
      </c>
      <c r="AB955" s="1">
        <f t="shared" si="559"/>
        <v>404.7</v>
      </c>
      <c r="AC955" s="1">
        <f t="shared" si="560"/>
        <v>472.79599999999999</v>
      </c>
      <c r="AD955" s="125">
        <f t="shared" si="554"/>
        <v>404.43626806833112</v>
      </c>
      <c r="AF955" s="326"/>
    </row>
    <row r="956" spans="1:32">
      <c r="A956" s="127" t="s">
        <v>544</v>
      </c>
      <c r="B956" s="127" t="s">
        <v>142</v>
      </c>
      <c r="C956" s="4">
        <v>43438</v>
      </c>
      <c r="D956" s="1">
        <v>405.815</v>
      </c>
      <c r="E956" s="1">
        <v>377.91</v>
      </c>
      <c r="F956" s="1">
        <v>426.29</v>
      </c>
      <c r="G956" s="1">
        <v>57.63</v>
      </c>
      <c r="H956" s="110">
        <v>-2.2000000000000002</v>
      </c>
      <c r="I956" s="110">
        <v>-2.2000000000000002</v>
      </c>
      <c r="J956" s="1">
        <f t="shared" si="556"/>
        <v>55.43</v>
      </c>
      <c r="K956" s="1">
        <f t="shared" si="558"/>
        <v>-2.09</v>
      </c>
      <c r="L956" s="1">
        <f t="shared" si="555"/>
        <v>55.540000000000006</v>
      </c>
      <c r="M956" s="1">
        <f t="shared" si="547"/>
        <v>364.91458607095927</v>
      </c>
      <c r="N956" s="1"/>
      <c r="O956" s="1"/>
      <c r="P956" s="1">
        <f t="shared" si="550"/>
        <v>1.3721428571428571</v>
      </c>
      <c r="Q956" s="1">
        <f t="shared" si="551"/>
        <v>1.3223809523809524</v>
      </c>
      <c r="R956" s="1">
        <f t="shared" si="552"/>
        <v>1.4705962619047621</v>
      </c>
      <c r="S956" s="1">
        <f t="shared" si="557"/>
        <v>1.3223809523809524</v>
      </c>
      <c r="T956" s="1">
        <f t="shared" si="548"/>
        <v>364.19185282522994</v>
      </c>
      <c r="U956" s="1">
        <v>377.35866349999998</v>
      </c>
      <c r="V956" s="1">
        <v>706.95709399999998</v>
      </c>
      <c r="W956" s="1">
        <f t="shared" si="553"/>
        <v>374.47481006047303</v>
      </c>
      <c r="X956" s="1">
        <v>435.92920939999999</v>
      </c>
      <c r="Y956" s="1">
        <v>323.49982928430728</v>
      </c>
      <c r="Z956" s="1">
        <f t="shared" si="549"/>
        <v>378.64651773981603</v>
      </c>
      <c r="AA956" s="214">
        <v>52.95</v>
      </c>
      <c r="AB956" s="1">
        <f t="shared" si="559"/>
        <v>402.42</v>
      </c>
      <c r="AC956" s="1">
        <f t="shared" si="560"/>
        <v>479.56</v>
      </c>
      <c r="AD956" s="125">
        <f t="shared" si="554"/>
        <v>407.8948751642576</v>
      </c>
      <c r="AF956" s="110"/>
    </row>
    <row r="957" spans="1:32">
      <c r="A957" s="127" t="s">
        <v>545</v>
      </c>
      <c r="B957" s="127" t="s">
        <v>142</v>
      </c>
      <c r="C957" s="4">
        <v>43437</v>
      </c>
      <c r="D957" s="1">
        <v>405.815</v>
      </c>
      <c r="E957" s="1">
        <v>362.91</v>
      </c>
      <c r="F957" s="1">
        <v>441.29</v>
      </c>
      <c r="G957" s="1">
        <v>57</v>
      </c>
      <c r="H957" s="110">
        <v>-2.2000000000000002</v>
      </c>
      <c r="I957" s="110">
        <v>-2.2000000000000002</v>
      </c>
      <c r="J957" s="1">
        <f t="shared" si="556"/>
        <v>54.8</v>
      </c>
      <c r="K957" s="1">
        <f t="shared" si="558"/>
        <v>-2.09</v>
      </c>
      <c r="L957" s="1">
        <f t="shared" si="555"/>
        <v>54.91</v>
      </c>
      <c r="M957" s="1">
        <f t="shared" ref="M957:M1020" si="561">+L957*$F$2</f>
        <v>360.7752956636005</v>
      </c>
      <c r="N957" s="1"/>
      <c r="O957" s="1"/>
      <c r="P957" s="1">
        <f t="shared" si="550"/>
        <v>1.3571428571428572</v>
      </c>
      <c r="Q957" s="1">
        <f t="shared" si="551"/>
        <v>1.3073809523809523</v>
      </c>
      <c r="R957" s="1">
        <f t="shared" si="552"/>
        <v>1.4705962619047621</v>
      </c>
      <c r="S957" s="1">
        <f t="shared" si="557"/>
        <v>1.3073809523809523</v>
      </c>
      <c r="T957" s="1">
        <f t="shared" ref="T957:T1020" si="562">+J957*$F$2</f>
        <v>360.05256241787117</v>
      </c>
      <c r="U957" s="1">
        <v>377.35866349999998</v>
      </c>
      <c r="V957" s="1">
        <v>706.95709399999998</v>
      </c>
      <c r="W957" s="1">
        <f t="shared" si="553"/>
        <v>370.45969836533504</v>
      </c>
      <c r="X957" s="1">
        <v>435.92920939999999</v>
      </c>
      <c r="Y957" s="1">
        <v>323.49982928430728</v>
      </c>
      <c r="Z957" s="1">
        <f t="shared" ref="Z957:Z1020" si="563">+G957*$F$2</f>
        <v>374.50722733245726</v>
      </c>
      <c r="AA957" s="214">
        <v>50.93</v>
      </c>
      <c r="AB957" s="1">
        <f t="shared" si="559"/>
        <v>387.06799999999998</v>
      </c>
      <c r="AC957" s="1">
        <f t="shared" si="560"/>
        <v>479.86399999999998</v>
      </c>
      <c r="AD957" s="125">
        <f t="shared" si="554"/>
        <v>403.25886990801575</v>
      </c>
      <c r="AF957" s="326"/>
    </row>
    <row r="958" spans="1:32">
      <c r="A958" s="127" t="s">
        <v>546</v>
      </c>
      <c r="B958" s="127" t="s">
        <v>143</v>
      </c>
      <c r="C958" s="4">
        <v>43434</v>
      </c>
      <c r="D958" s="1">
        <v>405.815</v>
      </c>
      <c r="E958" s="1">
        <v>362.91</v>
      </c>
      <c r="F958" s="1">
        <v>447.29</v>
      </c>
      <c r="G958" s="1">
        <v>54.75</v>
      </c>
      <c r="H958" s="110">
        <v>-2.2000000000000002</v>
      </c>
      <c r="I958" s="110">
        <v>-2.2000000000000002</v>
      </c>
      <c r="J958" s="1">
        <f t="shared" si="556"/>
        <v>52.55</v>
      </c>
      <c r="K958" s="1">
        <f t="shared" si="558"/>
        <v>-2.09</v>
      </c>
      <c r="L958" s="1">
        <f t="shared" si="555"/>
        <v>52.66</v>
      </c>
      <c r="M958" s="1">
        <f t="shared" si="561"/>
        <v>345.99211563731927</v>
      </c>
      <c r="N958" s="1"/>
      <c r="O958" s="1"/>
      <c r="P958" s="1">
        <f t="shared" si="550"/>
        <v>1.3035714285714286</v>
      </c>
      <c r="Q958" s="1">
        <f t="shared" si="551"/>
        <v>1.2538095238095237</v>
      </c>
      <c r="R958" s="1">
        <f t="shared" si="552"/>
        <v>1.4705962619047621</v>
      </c>
      <c r="S958" s="1">
        <f t="shared" si="557"/>
        <v>1.2538095238095237</v>
      </c>
      <c r="T958" s="1">
        <f t="shared" si="562"/>
        <v>345.26938239159</v>
      </c>
      <c r="U958" s="1">
        <v>377.35866349999998</v>
      </c>
      <c r="V958" s="1">
        <v>706.95709399999998</v>
      </c>
      <c r="W958" s="1">
        <f t="shared" si="553"/>
        <v>356.12001373984231</v>
      </c>
      <c r="X958" s="1">
        <v>435.92920939999999</v>
      </c>
      <c r="Y958" s="1">
        <v>300.71200262639525</v>
      </c>
      <c r="Z958" s="1">
        <f t="shared" si="563"/>
        <v>359.72404730617609</v>
      </c>
      <c r="AA958" s="214">
        <v>51.45</v>
      </c>
      <c r="AB958" s="1">
        <f t="shared" si="559"/>
        <v>391.02</v>
      </c>
      <c r="AC958" s="1">
        <f t="shared" si="560"/>
        <v>484.04399999999998</v>
      </c>
      <c r="AD958" s="125">
        <f t="shared" si="554"/>
        <v>386.70170827858084</v>
      </c>
      <c r="AF958" s="326"/>
    </row>
    <row r="959" spans="1:32">
      <c r="A959" s="127" t="s">
        <v>547</v>
      </c>
      <c r="B959" s="127" t="s">
        <v>143</v>
      </c>
      <c r="C959" s="4">
        <v>43433</v>
      </c>
      <c r="D959" s="1">
        <v>405.815</v>
      </c>
      <c r="E959" s="1">
        <v>356.91</v>
      </c>
      <c r="F959" s="1">
        <v>446.29</v>
      </c>
      <c r="G959" s="1">
        <v>54.61</v>
      </c>
      <c r="H959" s="110">
        <v>-2.2000000000000002</v>
      </c>
      <c r="I959" s="110">
        <v>-2.2000000000000002</v>
      </c>
      <c r="J959" s="1">
        <f t="shared" si="556"/>
        <v>52.41</v>
      </c>
      <c r="K959" s="1">
        <f t="shared" si="558"/>
        <v>-2.09</v>
      </c>
      <c r="L959" s="1">
        <f t="shared" si="555"/>
        <v>52.519999999999996</v>
      </c>
      <c r="M959" s="1">
        <f t="shared" si="561"/>
        <v>345.0722733245729</v>
      </c>
      <c r="N959" s="1"/>
      <c r="O959" s="1"/>
      <c r="P959" s="1">
        <f t="shared" si="550"/>
        <v>1.3002380952380952</v>
      </c>
      <c r="Q959" s="1">
        <f t="shared" si="551"/>
        <v>1.2504761904761903</v>
      </c>
      <c r="R959" s="1">
        <f t="shared" si="552"/>
        <v>1.4705962619047621</v>
      </c>
      <c r="S959" s="1">
        <f t="shared" si="557"/>
        <v>1.2504761904761903</v>
      </c>
      <c r="T959" s="1">
        <f t="shared" si="562"/>
        <v>344.34954007884357</v>
      </c>
      <c r="U959" s="1">
        <v>377.35866349999998</v>
      </c>
      <c r="V959" s="1">
        <v>706.95709399999998</v>
      </c>
      <c r="W959" s="1">
        <f t="shared" si="553"/>
        <v>355.22776669647828</v>
      </c>
      <c r="X959" s="1">
        <v>435.92920939999999</v>
      </c>
      <c r="Y959" s="1">
        <v>300.71200262639525</v>
      </c>
      <c r="Z959" s="1">
        <f t="shared" si="563"/>
        <v>358.80420499342966</v>
      </c>
      <c r="AA959" s="214">
        <v>50.29</v>
      </c>
      <c r="AB959" s="1">
        <f t="shared" si="559"/>
        <v>382.20399999999995</v>
      </c>
      <c r="AC959" s="1">
        <f t="shared" si="560"/>
        <v>496.35599999999999</v>
      </c>
      <c r="AD959" s="125">
        <f t="shared" si="554"/>
        <v>385.67148488830486</v>
      </c>
      <c r="AF959" s="326"/>
    </row>
    <row r="960" spans="1:32">
      <c r="A960" s="127" t="s">
        <v>548</v>
      </c>
      <c r="B960" s="127" t="s">
        <v>143</v>
      </c>
      <c r="C960" s="4">
        <v>43432</v>
      </c>
      <c r="D960" s="1">
        <v>406.35186800000002</v>
      </c>
      <c r="E960" s="1">
        <v>401.91</v>
      </c>
      <c r="F960" s="1">
        <v>458.79</v>
      </c>
      <c r="G960" s="1">
        <v>54.07</v>
      </c>
      <c r="H960" s="110">
        <v>-2.2000000000000002</v>
      </c>
      <c r="I960" s="110">
        <v>-2.2000000000000002</v>
      </c>
      <c r="J960" s="1">
        <f t="shared" si="556"/>
        <v>51.87</v>
      </c>
      <c r="K960" s="1">
        <f t="shared" si="558"/>
        <v>-2.09</v>
      </c>
      <c r="L960" s="1">
        <f t="shared" si="555"/>
        <v>51.980000000000004</v>
      </c>
      <c r="M960" s="1">
        <f t="shared" si="561"/>
        <v>341.52431011826548</v>
      </c>
      <c r="N960" s="1"/>
      <c r="O960" s="1"/>
      <c r="P960" s="1">
        <f t="shared" ref="P960:P1023" si="564">+G960/42</f>
        <v>1.2873809523809523</v>
      </c>
      <c r="Q960" s="1">
        <f t="shared" ref="Q960:Q1023" si="565">+L960/42</f>
        <v>1.2376190476190476</v>
      </c>
      <c r="R960" s="1">
        <f t="shared" si="552"/>
        <v>1.4725417692761908</v>
      </c>
      <c r="S960" s="1">
        <f t="shared" si="557"/>
        <v>1.2376190476190476</v>
      </c>
      <c r="T960" s="1">
        <f t="shared" si="562"/>
        <v>340.80157687253609</v>
      </c>
      <c r="U960" s="1">
        <v>377.35866349999998</v>
      </c>
      <c r="V960" s="1">
        <v>706.95709399999998</v>
      </c>
      <c r="W960" s="1">
        <f t="shared" si="553"/>
        <v>351.78624238636002</v>
      </c>
      <c r="X960" s="1">
        <v>436.41239060000004</v>
      </c>
      <c r="Y960" s="1">
        <v>300.71200262639525</v>
      </c>
      <c r="Z960" s="1">
        <f t="shared" si="563"/>
        <v>355.25624178712218</v>
      </c>
      <c r="AA960" s="214">
        <v>51.56</v>
      </c>
      <c r="AB960" s="1">
        <f t="shared" si="559"/>
        <v>391.85599999999999</v>
      </c>
      <c r="AC960" s="1">
        <f t="shared" si="560"/>
        <v>502.96800000000002</v>
      </c>
      <c r="AD960" s="125">
        <f t="shared" si="554"/>
        <v>381.69776609724045</v>
      </c>
      <c r="AF960" s="326"/>
    </row>
    <row r="961" spans="1:32">
      <c r="A961" s="127" t="s">
        <v>549</v>
      </c>
      <c r="B961" s="127" t="s">
        <v>143</v>
      </c>
      <c r="C961" s="4">
        <v>43431</v>
      </c>
      <c r="D961" s="1">
        <v>406.35186800000002</v>
      </c>
      <c r="E961" s="1">
        <v>379.91</v>
      </c>
      <c r="F961" s="1">
        <v>463.79</v>
      </c>
      <c r="G961" s="1">
        <v>55.95</v>
      </c>
      <c r="H961" s="110">
        <v>-2.2000000000000002</v>
      </c>
      <c r="I961" s="110">
        <v>-2.2000000000000002</v>
      </c>
      <c r="J961" s="1">
        <f t="shared" si="556"/>
        <v>53.75</v>
      </c>
      <c r="K961" s="1">
        <f t="shared" si="558"/>
        <v>-2.09</v>
      </c>
      <c r="L961" s="1">
        <f t="shared" si="555"/>
        <v>53.86</v>
      </c>
      <c r="M961" s="1">
        <f t="shared" si="561"/>
        <v>353.87647831800263</v>
      </c>
      <c r="N961" s="1"/>
      <c r="O961" s="1"/>
      <c r="P961" s="1">
        <f t="shared" si="564"/>
        <v>1.3321428571428573</v>
      </c>
      <c r="Q961" s="1">
        <f t="shared" si="565"/>
        <v>1.2823809523809524</v>
      </c>
      <c r="R961" s="1">
        <f t="shared" si="552"/>
        <v>1.4725417692761908</v>
      </c>
      <c r="S961" s="1">
        <f t="shared" si="557"/>
        <v>1.2823809523809524</v>
      </c>
      <c r="T961" s="1">
        <f t="shared" si="562"/>
        <v>353.1537450722733</v>
      </c>
      <c r="U961" s="1">
        <v>365.98066050000006</v>
      </c>
      <c r="V961" s="1">
        <v>706.95709399999998</v>
      </c>
      <c r="W961" s="1">
        <f t="shared" si="553"/>
        <v>363.7678455401051</v>
      </c>
      <c r="X961" s="1">
        <v>439.41844286000003</v>
      </c>
      <c r="Y961" s="1">
        <v>300.71200262639525</v>
      </c>
      <c r="Z961" s="1">
        <f t="shared" si="563"/>
        <v>367.60840998685939</v>
      </c>
      <c r="AA961" s="214">
        <v>51.63</v>
      </c>
      <c r="AB961" s="1">
        <f t="shared" si="559"/>
        <v>392.38799999999998</v>
      </c>
      <c r="AC961" s="1">
        <f t="shared" si="560"/>
        <v>509.50400000000002</v>
      </c>
      <c r="AD961" s="125">
        <f t="shared" si="554"/>
        <v>395.53219448094615</v>
      </c>
      <c r="AF961" s="326"/>
    </row>
    <row r="962" spans="1:32">
      <c r="A962" s="127" t="s">
        <v>550</v>
      </c>
      <c r="B962" s="127" t="s">
        <v>143</v>
      </c>
      <c r="C962" s="4">
        <v>43430</v>
      </c>
      <c r="D962" s="1">
        <v>406.35186800000002</v>
      </c>
      <c r="E962" s="1">
        <v>413.41</v>
      </c>
      <c r="F962" s="1">
        <v>449.29</v>
      </c>
      <c r="G962" s="1">
        <v>56.78</v>
      </c>
      <c r="H962" s="110">
        <v>-2.2000000000000002</v>
      </c>
      <c r="I962" s="110">
        <v>-2.2000000000000002</v>
      </c>
      <c r="J962" s="1">
        <f t="shared" si="556"/>
        <v>54.58</v>
      </c>
      <c r="K962" s="1">
        <f t="shared" si="558"/>
        <v>-2.09</v>
      </c>
      <c r="L962" s="1">
        <f t="shared" si="555"/>
        <v>54.69</v>
      </c>
      <c r="M962" s="1">
        <f t="shared" si="561"/>
        <v>359.3298291721419</v>
      </c>
      <c r="N962" s="1"/>
      <c r="O962" s="1"/>
      <c r="P962" s="1">
        <f t="shared" si="564"/>
        <v>1.3519047619047619</v>
      </c>
      <c r="Q962" s="1">
        <f t="shared" si="565"/>
        <v>1.302142857142857</v>
      </c>
      <c r="R962" s="1">
        <f t="shared" si="552"/>
        <v>1.4725417692761908</v>
      </c>
      <c r="S962" s="1">
        <f t="shared" si="557"/>
        <v>1.302142857142857</v>
      </c>
      <c r="T962" s="1">
        <f t="shared" si="562"/>
        <v>358.60709592641257</v>
      </c>
      <c r="U962" s="1">
        <v>365.98066050000006</v>
      </c>
      <c r="V962" s="1">
        <v>706.95709399999998</v>
      </c>
      <c r="W962" s="1">
        <f t="shared" si="553"/>
        <v>369.05759586862018</v>
      </c>
      <c r="X962" s="1">
        <v>439.41844286000003</v>
      </c>
      <c r="Y962" s="1">
        <v>300.71200262639525</v>
      </c>
      <c r="Z962" s="1">
        <f t="shared" si="563"/>
        <v>373.06176084099866</v>
      </c>
      <c r="AA962" s="214">
        <v>50.42</v>
      </c>
      <c r="AB962" s="1">
        <f t="shared" si="559"/>
        <v>383.19200000000001</v>
      </c>
      <c r="AC962" s="1">
        <f t="shared" si="560"/>
        <v>513.68399999999997</v>
      </c>
      <c r="AD962" s="125">
        <f t="shared" si="554"/>
        <v>401.63994743758212</v>
      </c>
      <c r="AF962" s="326"/>
    </row>
    <row r="963" spans="1:32">
      <c r="A963" s="127" t="s">
        <v>551</v>
      </c>
      <c r="B963" s="127" t="s">
        <v>143</v>
      </c>
      <c r="C963" s="4">
        <v>43425</v>
      </c>
      <c r="D963" s="1">
        <v>406.35186800000002</v>
      </c>
      <c r="E963" s="1">
        <v>382.91</v>
      </c>
      <c r="F963" s="1">
        <v>440.29</v>
      </c>
      <c r="G963" s="1">
        <v>59.98</v>
      </c>
      <c r="H963" s="110">
        <v>-2.2000000000000002</v>
      </c>
      <c r="I963" s="110">
        <v>-2.2000000000000002</v>
      </c>
      <c r="J963" s="1">
        <f t="shared" si="556"/>
        <v>57.779999999999994</v>
      </c>
      <c r="K963" s="1">
        <f t="shared" si="558"/>
        <v>-2.09</v>
      </c>
      <c r="L963" s="1">
        <f t="shared" si="555"/>
        <v>57.89</v>
      </c>
      <c r="M963" s="1">
        <f t="shared" si="561"/>
        <v>380.35479632063073</v>
      </c>
      <c r="N963" s="1"/>
      <c r="O963" s="1"/>
      <c r="P963" s="1">
        <f t="shared" si="564"/>
        <v>1.4280952380952381</v>
      </c>
      <c r="Q963" s="1">
        <f t="shared" si="565"/>
        <v>1.3783333333333334</v>
      </c>
      <c r="R963" s="1">
        <f t="shared" si="552"/>
        <v>1.4725417692761908</v>
      </c>
      <c r="S963" s="1">
        <f t="shared" si="557"/>
        <v>1.3783333333333334</v>
      </c>
      <c r="T963" s="1">
        <f t="shared" si="562"/>
        <v>379.6320630749014</v>
      </c>
      <c r="U963" s="1">
        <v>365.98066050000006</v>
      </c>
      <c r="V963" s="1">
        <v>706.95709399999998</v>
      </c>
      <c r="W963" s="1">
        <f t="shared" si="553"/>
        <v>389.45181400265437</v>
      </c>
      <c r="X963" s="1">
        <v>418.37607704000004</v>
      </c>
      <c r="Y963" s="1">
        <v>300.71200262639525</v>
      </c>
      <c r="Z963" s="1">
        <f t="shared" si="563"/>
        <v>394.08672798948749</v>
      </c>
      <c r="AA963" s="214">
        <v>53.43</v>
      </c>
      <c r="AB963" s="1">
        <f t="shared" si="559"/>
        <v>406.06799999999998</v>
      </c>
      <c r="AC963" s="1">
        <f t="shared" si="560"/>
        <v>511.70799999999997</v>
      </c>
      <c r="AD963" s="125">
        <f t="shared" si="554"/>
        <v>425.18791064388961</v>
      </c>
      <c r="AF963" s="326"/>
    </row>
    <row r="964" spans="1:32">
      <c r="A964" s="127" t="s">
        <v>552</v>
      </c>
      <c r="B964" s="127" t="s">
        <v>143</v>
      </c>
      <c r="C964" s="4">
        <v>43424</v>
      </c>
      <c r="D964" s="1">
        <v>406.35186800000002</v>
      </c>
      <c r="E964" s="1">
        <v>406.91</v>
      </c>
      <c r="F964" s="1">
        <v>455.29</v>
      </c>
      <c r="G964" s="1">
        <v>58.57</v>
      </c>
      <c r="H964" s="110">
        <v>-2.2000000000000002</v>
      </c>
      <c r="I964" s="110">
        <v>-2.2000000000000002</v>
      </c>
      <c r="J964" s="1">
        <f t="shared" si="556"/>
        <v>56.37</v>
      </c>
      <c r="K964" s="1">
        <f t="shared" si="558"/>
        <v>-2.09</v>
      </c>
      <c r="L964" s="1">
        <f t="shared" si="555"/>
        <v>56.480000000000004</v>
      </c>
      <c r="M964" s="1">
        <f t="shared" si="561"/>
        <v>371.09067017082788</v>
      </c>
      <c r="N964" s="1"/>
      <c r="O964" s="1"/>
      <c r="P964" s="1">
        <f t="shared" si="564"/>
        <v>1.3945238095238095</v>
      </c>
      <c r="Q964" s="1">
        <f t="shared" si="565"/>
        <v>1.3447619047619048</v>
      </c>
      <c r="R964" s="1">
        <f t="shared" si="552"/>
        <v>1.4725417692761908</v>
      </c>
      <c r="S964" s="1">
        <f t="shared" si="557"/>
        <v>1.3447619047619048</v>
      </c>
      <c r="T964" s="1">
        <f t="shared" si="562"/>
        <v>370.36793692509855</v>
      </c>
      <c r="U964" s="1">
        <v>376.78490850000003</v>
      </c>
      <c r="V964" s="1">
        <v>706.95709399999998</v>
      </c>
      <c r="W964" s="1">
        <f t="shared" si="553"/>
        <v>380.4656116373456</v>
      </c>
      <c r="X964" s="1">
        <v>418.37607704000004</v>
      </c>
      <c r="Y964" s="1">
        <v>300.71200262639525</v>
      </c>
      <c r="Z964" s="1">
        <f t="shared" si="563"/>
        <v>384.82260183968464</v>
      </c>
      <c r="AA964" s="214">
        <v>56.76</v>
      </c>
      <c r="AB964" s="1">
        <f t="shared" si="559"/>
        <v>431.37599999999998</v>
      </c>
      <c r="AC964" s="1">
        <f t="shared" si="560"/>
        <v>507.83199999999994</v>
      </c>
      <c r="AD964" s="125">
        <f t="shared" si="554"/>
        <v>414.81208935611039</v>
      </c>
      <c r="AF964" s="326"/>
    </row>
    <row r="965" spans="1:32">
      <c r="A965" s="127" t="s">
        <v>553</v>
      </c>
      <c r="B965" s="127" t="s">
        <v>143</v>
      </c>
      <c r="C965" s="4">
        <v>43423</v>
      </c>
      <c r="D965" s="1">
        <v>406.35186800000002</v>
      </c>
      <c r="E965" s="1">
        <v>404.41</v>
      </c>
      <c r="F965" s="1">
        <v>450.29</v>
      </c>
      <c r="G965" s="1">
        <v>62.48</v>
      </c>
      <c r="H965" s="110">
        <v>-2.2000000000000002</v>
      </c>
      <c r="I965" s="110">
        <v>-2.2000000000000002</v>
      </c>
      <c r="J965" s="1">
        <f t="shared" si="556"/>
        <v>60.279999999999994</v>
      </c>
      <c r="K965" s="1">
        <f t="shared" si="558"/>
        <v>-2.09</v>
      </c>
      <c r="L965" s="1">
        <f t="shared" si="555"/>
        <v>60.39</v>
      </c>
      <c r="M965" s="1">
        <f t="shared" si="561"/>
        <v>396.78055190538765</v>
      </c>
      <c r="N965" s="1"/>
      <c r="O965" s="1"/>
      <c r="P965" s="1">
        <f t="shared" si="564"/>
        <v>1.4876190476190476</v>
      </c>
      <c r="Q965" s="1">
        <f t="shared" si="565"/>
        <v>1.4378571428571429</v>
      </c>
      <c r="R965" s="1">
        <f t="shared" si="552"/>
        <v>1.4725417692761908</v>
      </c>
      <c r="S965" s="1">
        <f t="shared" si="557"/>
        <v>1.4378571428571429</v>
      </c>
      <c r="T965" s="1">
        <f t="shared" si="562"/>
        <v>396.05781865965827</v>
      </c>
      <c r="U965" s="1">
        <v>376.78490850000003</v>
      </c>
      <c r="V965" s="1">
        <v>706.95709399999998</v>
      </c>
      <c r="W965" s="1">
        <f t="shared" si="553"/>
        <v>405.38479691986851</v>
      </c>
      <c r="X965" s="1">
        <v>418.37607704000004</v>
      </c>
      <c r="Y965" s="1">
        <v>300.71200262639525</v>
      </c>
      <c r="Z965" s="1">
        <f t="shared" si="563"/>
        <v>410.51248357424436</v>
      </c>
      <c r="AA965" s="214">
        <v>56.59</v>
      </c>
      <c r="AB965" s="1">
        <f t="shared" si="559"/>
        <v>430.084</v>
      </c>
      <c r="AC965" s="1">
        <f t="shared" si="560"/>
        <v>504.86800000000005</v>
      </c>
      <c r="AD965" s="125">
        <f t="shared" si="554"/>
        <v>443.58475689881732</v>
      </c>
      <c r="AF965" s="326"/>
    </row>
    <row r="966" spans="1:32">
      <c r="A966" s="127" t="s">
        <v>554</v>
      </c>
      <c r="B966" s="127" t="s">
        <v>143</v>
      </c>
      <c r="C966" s="4">
        <v>43420</v>
      </c>
      <c r="D966" s="1">
        <v>406.35186800000002</v>
      </c>
      <c r="E966" s="1">
        <v>403.91</v>
      </c>
      <c r="F966" s="1">
        <v>449.29</v>
      </c>
      <c r="G966" s="1">
        <v>61.53</v>
      </c>
      <c r="H966" s="110">
        <v>-2.2000000000000002</v>
      </c>
      <c r="I966" s="110">
        <v>-2.2000000000000002</v>
      </c>
      <c r="J966" s="1">
        <f t="shared" si="556"/>
        <v>59.33</v>
      </c>
      <c r="K966" s="1">
        <f t="shared" si="558"/>
        <v>-2.09</v>
      </c>
      <c r="L966" s="1">
        <f t="shared" si="555"/>
        <v>59.44</v>
      </c>
      <c r="M966" s="1">
        <f t="shared" si="561"/>
        <v>390.53876478318</v>
      </c>
      <c r="N966" s="1"/>
      <c r="O966" s="1"/>
      <c r="P966" s="1">
        <f t="shared" si="564"/>
        <v>1.4650000000000001</v>
      </c>
      <c r="Q966" s="1">
        <f t="shared" si="565"/>
        <v>1.4152380952380952</v>
      </c>
      <c r="R966" s="1">
        <f t="shared" si="552"/>
        <v>1.4725417692761908</v>
      </c>
      <c r="S966" s="1">
        <f t="shared" si="557"/>
        <v>1.4152380952380952</v>
      </c>
      <c r="T966" s="1">
        <f t="shared" si="562"/>
        <v>389.81603153745067</v>
      </c>
      <c r="U966" s="1">
        <v>376.78490850000003</v>
      </c>
      <c r="V966" s="1">
        <v>706.95709399999998</v>
      </c>
      <c r="W966" s="1">
        <f t="shared" si="553"/>
        <v>399.33026341132717</v>
      </c>
      <c r="X966" s="1">
        <v>418.37607704000004</v>
      </c>
      <c r="Y966" s="1">
        <v>300.71200262639525</v>
      </c>
      <c r="Z966" s="1">
        <f t="shared" si="563"/>
        <v>404.27069645203676</v>
      </c>
      <c r="AA966" s="214">
        <v>56.46</v>
      </c>
      <c r="AB966" s="1">
        <f t="shared" si="559"/>
        <v>429.096</v>
      </c>
      <c r="AC966" s="1">
        <f t="shared" si="560"/>
        <v>525.69200000000001</v>
      </c>
      <c r="AD966" s="125">
        <f t="shared" si="554"/>
        <v>436.5939553219448</v>
      </c>
      <c r="AF966" s="326"/>
    </row>
    <row r="967" spans="1:32">
      <c r="A967" s="127" t="s">
        <v>555</v>
      </c>
      <c r="B967" s="127" t="s">
        <v>143</v>
      </c>
      <c r="C967" s="4">
        <v>43419</v>
      </c>
      <c r="D967" s="1">
        <v>406.35186800000002</v>
      </c>
      <c r="E967" s="1">
        <v>405.41</v>
      </c>
      <c r="F967" s="1">
        <v>446.29</v>
      </c>
      <c r="G967" s="1">
        <v>61.48</v>
      </c>
      <c r="H967" s="110">
        <v>-2.2000000000000002</v>
      </c>
      <c r="I967" s="110">
        <v>-2.2000000000000002</v>
      </c>
      <c r="J967" s="1">
        <f t="shared" si="556"/>
        <v>59.279999999999994</v>
      </c>
      <c r="K967" s="1">
        <f t="shared" si="558"/>
        <v>-2.09</v>
      </c>
      <c r="L967" s="1">
        <f t="shared" si="555"/>
        <v>59.39</v>
      </c>
      <c r="M967" s="1">
        <f t="shared" si="561"/>
        <v>390.21024967148486</v>
      </c>
      <c r="N967" s="1"/>
      <c r="O967" s="1"/>
      <c r="P967" s="1">
        <f t="shared" si="564"/>
        <v>1.4638095238095237</v>
      </c>
      <c r="Q967" s="1">
        <f t="shared" si="565"/>
        <v>1.414047619047619</v>
      </c>
      <c r="R967" s="1">
        <f t="shared" ref="R967:R1030" si="566">+D967/($F$2*42)</f>
        <v>1.4725417692761908</v>
      </c>
      <c r="S967" s="1">
        <f t="shared" si="557"/>
        <v>1.414047619047619</v>
      </c>
      <c r="T967" s="1">
        <f t="shared" si="562"/>
        <v>389.48751642575553</v>
      </c>
      <c r="U967" s="1">
        <v>376.78490850000003</v>
      </c>
      <c r="V967" s="1">
        <v>706.95709399999998</v>
      </c>
      <c r="W967" s="1">
        <f t="shared" si="553"/>
        <v>399.01160375298286</v>
      </c>
      <c r="X967" s="1">
        <v>418.37607704000004</v>
      </c>
      <c r="Y967" s="1">
        <v>300.71200262639525</v>
      </c>
      <c r="Z967" s="1">
        <f t="shared" si="563"/>
        <v>403.94218134034162</v>
      </c>
      <c r="AA967" s="214">
        <v>56.25</v>
      </c>
      <c r="AB967" s="1">
        <f t="shared" si="559"/>
        <v>427.5</v>
      </c>
      <c r="AC967" s="1">
        <f t="shared" si="560"/>
        <v>525.31200000000001</v>
      </c>
      <c r="AD967" s="125">
        <f t="shared" si="554"/>
        <v>436.22601839684626</v>
      </c>
      <c r="AF967" s="326"/>
    </row>
    <row r="968" spans="1:32">
      <c r="A968" s="127" t="s">
        <v>556</v>
      </c>
      <c r="B968" s="127" t="s">
        <v>143</v>
      </c>
      <c r="C968" s="4">
        <v>43418</v>
      </c>
      <c r="D968" s="1">
        <v>411.97814199999999</v>
      </c>
      <c r="E968" s="1">
        <v>399.91</v>
      </c>
      <c r="F968" s="1">
        <v>443.29</v>
      </c>
      <c r="G968" s="1">
        <v>61.25</v>
      </c>
      <c r="H968" s="110">
        <v>-2.2000000000000002</v>
      </c>
      <c r="I968" s="110">
        <v>-2.2000000000000002</v>
      </c>
      <c r="J968" s="1">
        <f t="shared" si="556"/>
        <v>59.05</v>
      </c>
      <c r="K968" s="1">
        <f t="shared" si="558"/>
        <v>-2.09</v>
      </c>
      <c r="L968" s="1">
        <f t="shared" si="555"/>
        <v>59.16</v>
      </c>
      <c r="M968" s="1">
        <f t="shared" si="561"/>
        <v>388.69908015768721</v>
      </c>
      <c r="N968" s="1"/>
      <c r="O968" s="1"/>
      <c r="P968" s="1">
        <f t="shared" si="564"/>
        <v>1.4583333333333333</v>
      </c>
      <c r="Q968" s="1">
        <f t="shared" si="565"/>
        <v>1.4085714285714286</v>
      </c>
      <c r="R968" s="1">
        <f t="shared" si="566"/>
        <v>1.4929303145809525</v>
      </c>
      <c r="S968" s="1">
        <f t="shared" si="557"/>
        <v>1.4085714285714286</v>
      </c>
      <c r="T968" s="1">
        <f t="shared" si="562"/>
        <v>387.97634691195793</v>
      </c>
      <c r="U968" s="1">
        <v>376.78490850000003</v>
      </c>
      <c r="V968" s="1">
        <v>705.89199499999995</v>
      </c>
      <c r="W968" s="1">
        <f t="shared" ref="W968:W1031" si="567">+T968*0.97+V968*0.03</f>
        <v>397.51381635459916</v>
      </c>
      <c r="X968" s="1">
        <v>423.73469611999997</v>
      </c>
      <c r="Y968" s="1">
        <v>300.71200262639525</v>
      </c>
      <c r="Z968" s="1">
        <f t="shared" si="563"/>
        <v>402.43101182654402</v>
      </c>
      <c r="AA968" s="214">
        <v>55.9</v>
      </c>
      <c r="AB968" s="1">
        <f t="shared" si="559"/>
        <v>424.84</v>
      </c>
      <c r="AC968" s="1">
        <f t="shared" si="560"/>
        <v>521.74</v>
      </c>
      <c r="AD968" s="125">
        <f t="shared" si="554"/>
        <v>434.53350854139291</v>
      </c>
      <c r="AF968" s="326"/>
    </row>
    <row r="969" spans="1:32">
      <c r="A969" s="127" t="s">
        <v>557</v>
      </c>
      <c r="B969" s="127" t="s">
        <v>143</v>
      </c>
      <c r="C969" s="4">
        <v>43417</v>
      </c>
      <c r="D969" s="1">
        <v>411.97814199999999</v>
      </c>
      <c r="E969" s="1">
        <v>427.91</v>
      </c>
      <c r="F969" s="1">
        <v>462.29</v>
      </c>
      <c r="G969" s="1">
        <v>60.37</v>
      </c>
      <c r="H969" s="110">
        <v>-2.2000000000000002</v>
      </c>
      <c r="I969" s="110">
        <v>-2.2000000000000002</v>
      </c>
      <c r="J969" s="1">
        <f t="shared" si="556"/>
        <v>58.169999999999995</v>
      </c>
      <c r="K969" s="1">
        <f t="shared" si="558"/>
        <v>-2.09</v>
      </c>
      <c r="L969" s="1">
        <f t="shared" si="555"/>
        <v>58.28</v>
      </c>
      <c r="M969" s="1">
        <f t="shared" si="561"/>
        <v>382.91721419185279</v>
      </c>
      <c r="N969" s="1"/>
      <c r="O969" s="1"/>
      <c r="P969" s="1">
        <f t="shared" si="564"/>
        <v>1.4373809523809524</v>
      </c>
      <c r="Q969" s="1">
        <f t="shared" si="565"/>
        <v>1.3876190476190478</v>
      </c>
      <c r="R969" s="1">
        <f t="shared" si="566"/>
        <v>1.4929303145809525</v>
      </c>
      <c r="S969" s="1">
        <f t="shared" si="557"/>
        <v>1.3876190476190478</v>
      </c>
      <c r="T969" s="1">
        <f t="shared" si="562"/>
        <v>382.19448094612346</v>
      </c>
      <c r="U969" s="1">
        <v>404.53258300000005</v>
      </c>
      <c r="V969" s="1">
        <v>705.89199499999995</v>
      </c>
      <c r="W969" s="1">
        <f t="shared" si="567"/>
        <v>391.90540636773977</v>
      </c>
      <c r="X969" s="1">
        <v>423.73469611999997</v>
      </c>
      <c r="Y969" s="1">
        <v>300.71200262639525</v>
      </c>
      <c r="Z969" s="1">
        <f t="shared" si="563"/>
        <v>396.64914586070955</v>
      </c>
      <c r="AA969" s="214">
        <v>59.93</v>
      </c>
      <c r="AB969" s="1">
        <f t="shared" si="559"/>
        <v>455.46799999999996</v>
      </c>
      <c r="AC969" s="1">
        <f t="shared" si="560"/>
        <v>530.1</v>
      </c>
      <c r="AD969" s="125">
        <f t="shared" ref="AD969:AD1032" si="568">T969*1.12</f>
        <v>428.05781865965832</v>
      </c>
      <c r="AF969" s="326"/>
    </row>
    <row r="970" spans="1:32">
      <c r="A970" s="127" t="s">
        <v>558</v>
      </c>
      <c r="B970" s="127" t="s">
        <v>143</v>
      </c>
      <c r="C970" s="4">
        <v>43416</v>
      </c>
      <c r="D970" s="1">
        <v>411.97814199999999</v>
      </c>
      <c r="E970" s="1">
        <v>428.41</v>
      </c>
      <c r="F970" s="1">
        <v>464.29</v>
      </c>
      <c r="G970" s="1">
        <v>64.540000000000006</v>
      </c>
      <c r="H970" s="110">
        <v>-2.2000000000000002</v>
      </c>
      <c r="I970" s="110">
        <v>-2.2000000000000002</v>
      </c>
      <c r="J970" s="1">
        <f t="shared" si="556"/>
        <v>62.34</v>
      </c>
      <c r="K970" s="1">
        <f t="shared" si="558"/>
        <v>-2.09</v>
      </c>
      <c r="L970" s="1">
        <f t="shared" si="555"/>
        <v>62.45</v>
      </c>
      <c r="M970" s="1">
        <f t="shared" si="561"/>
        <v>410.31537450722732</v>
      </c>
      <c r="N970" s="1"/>
      <c r="O970" s="1"/>
      <c r="P970" s="1">
        <f t="shared" si="564"/>
        <v>1.5366666666666668</v>
      </c>
      <c r="Q970" s="1">
        <f t="shared" si="565"/>
        <v>1.486904761904762</v>
      </c>
      <c r="R970" s="1">
        <f t="shared" si="566"/>
        <v>1.4929303145809525</v>
      </c>
      <c r="S970" s="1">
        <f t="shared" si="557"/>
        <v>1.486904761904762</v>
      </c>
      <c r="T970" s="1">
        <f t="shared" si="562"/>
        <v>409.59264126149804</v>
      </c>
      <c r="U970" s="1">
        <v>404.53258300000005</v>
      </c>
      <c r="V970" s="1">
        <v>705.89199499999995</v>
      </c>
      <c r="W970" s="1">
        <f t="shared" si="567"/>
        <v>418.48162187365307</v>
      </c>
      <c r="X970" s="1">
        <v>423.73469611999997</v>
      </c>
      <c r="Y970" s="1">
        <v>300.71200262639525</v>
      </c>
      <c r="Z970" s="1">
        <f t="shared" si="563"/>
        <v>424.04730617608413</v>
      </c>
      <c r="AA970" s="214">
        <v>60.19</v>
      </c>
      <c r="AB970" s="1">
        <f t="shared" si="559"/>
        <v>457.44399999999996</v>
      </c>
      <c r="AC970" s="1">
        <f t="shared" si="560"/>
        <v>546.59199999999998</v>
      </c>
      <c r="AD970" s="125">
        <f t="shared" si="568"/>
        <v>458.74375821287788</v>
      </c>
      <c r="AF970" s="326"/>
    </row>
    <row r="971" spans="1:32">
      <c r="A971" s="127" t="s">
        <v>559</v>
      </c>
      <c r="B971" s="127" t="s">
        <v>143</v>
      </c>
      <c r="C971" s="4">
        <v>43413</v>
      </c>
      <c r="D971" s="1">
        <v>411.97814199999999</v>
      </c>
      <c r="E971" s="1">
        <v>427.91</v>
      </c>
      <c r="F971" s="1">
        <v>463.29</v>
      </c>
      <c r="G971" s="1">
        <v>64.69</v>
      </c>
      <c r="H971" s="110">
        <v>-2.2000000000000002</v>
      </c>
      <c r="I971" s="110">
        <v>-2.2000000000000002</v>
      </c>
      <c r="J971" s="1">
        <f t="shared" si="556"/>
        <v>62.489999999999995</v>
      </c>
      <c r="K971" s="1">
        <f t="shared" si="558"/>
        <v>-2.09</v>
      </c>
      <c r="L971" s="1">
        <f t="shared" si="555"/>
        <v>62.599999999999994</v>
      </c>
      <c r="M971" s="1">
        <f t="shared" si="561"/>
        <v>411.30091984231268</v>
      </c>
      <c r="N971" s="1"/>
      <c r="O971" s="1"/>
      <c r="P971" s="1">
        <f t="shared" si="564"/>
        <v>1.5402380952380952</v>
      </c>
      <c r="Q971" s="1">
        <f t="shared" si="565"/>
        <v>1.4904761904761903</v>
      </c>
      <c r="R971" s="1">
        <f t="shared" si="566"/>
        <v>1.4929303145809525</v>
      </c>
      <c r="S971" s="1">
        <f t="shared" si="557"/>
        <v>1.4904761904761903</v>
      </c>
      <c r="T971" s="1">
        <f t="shared" si="562"/>
        <v>410.57818659658341</v>
      </c>
      <c r="U971" s="1">
        <v>404.53258300000005</v>
      </c>
      <c r="V971" s="1">
        <v>705.89199499999995</v>
      </c>
      <c r="W971" s="1">
        <f t="shared" si="567"/>
        <v>419.43760084868592</v>
      </c>
      <c r="X971" s="1">
        <v>423.73469611999997</v>
      </c>
      <c r="Y971" s="1">
        <v>300.71200262639525</v>
      </c>
      <c r="Z971" s="1">
        <f t="shared" si="563"/>
        <v>425.0328515111695</v>
      </c>
      <c r="AA971" s="214">
        <v>60.67</v>
      </c>
      <c r="AB971" s="1">
        <f t="shared" si="559"/>
        <v>461.09199999999998</v>
      </c>
      <c r="AC971" s="1">
        <f t="shared" si="560"/>
        <v>545.52800000000002</v>
      </c>
      <c r="AD971" s="125">
        <f t="shared" si="568"/>
        <v>459.84756898817346</v>
      </c>
      <c r="AF971" s="326"/>
    </row>
    <row r="972" spans="1:32">
      <c r="A972" s="127" t="s">
        <v>560</v>
      </c>
      <c r="B972" s="127" t="s">
        <v>143</v>
      </c>
      <c r="C972" s="4">
        <v>43412</v>
      </c>
      <c r="D972" s="1">
        <v>411.97814199999999</v>
      </c>
      <c r="E972" s="1">
        <v>434.91</v>
      </c>
      <c r="F972" s="1">
        <v>474.29</v>
      </c>
      <c r="G972" s="1">
        <v>65.19</v>
      </c>
      <c r="H972" s="110">
        <v>-2.2000000000000002</v>
      </c>
      <c r="I972" s="110">
        <v>-2.2000000000000002</v>
      </c>
      <c r="J972" s="1">
        <f t="shared" si="556"/>
        <v>62.989999999999995</v>
      </c>
      <c r="K972" s="1">
        <f t="shared" si="558"/>
        <v>-2.09</v>
      </c>
      <c r="L972" s="1">
        <f t="shared" si="555"/>
        <v>63.099999999999994</v>
      </c>
      <c r="M972" s="1">
        <f t="shared" si="561"/>
        <v>414.58607095926408</v>
      </c>
      <c r="N972" s="1"/>
      <c r="O972" s="1"/>
      <c r="P972" s="1">
        <f t="shared" si="564"/>
        <v>1.552142857142857</v>
      </c>
      <c r="Q972" s="1">
        <f t="shared" si="565"/>
        <v>1.5023809523809522</v>
      </c>
      <c r="R972" s="1">
        <f t="shared" si="566"/>
        <v>1.4929303145809525</v>
      </c>
      <c r="S972" s="1">
        <f t="shared" si="557"/>
        <v>1.5023809523809522</v>
      </c>
      <c r="T972" s="1">
        <f t="shared" si="562"/>
        <v>413.86333771353475</v>
      </c>
      <c r="U972" s="1">
        <v>404.53258300000005</v>
      </c>
      <c r="V972" s="1">
        <v>705.89199499999995</v>
      </c>
      <c r="W972" s="1">
        <f t="shared" si="567"/>
        <v>422.62419743212871</v>
      </c>
      <c r="X972" s="1">
        <v>423.73469611999997</v>
      </c>
      <c r="Y972" s="1">
        <v>300.71200262639525</v>
      </c>
      <c r="Z972" s="1">
        <f t="shared" si="563"/>
        <v>428.31800262812084</v>
      </c>
      <c r="AA972" s="214">
        <v>61.67</v>
      </c>
      <c r="AB972" s="1">
        <f t="shared" si="559"/>
        <v>468.69200000000001</v>
      </c>
      <c r="AC972" s="1">
        <f t="shared" si="560"/>
        <v>543.32399999999996</v>
      </c>
      <c r="AD972" s="125">
        <f t="shared" si="568"/>
        <v>463.52693823915894</v>
      </c>
      <c r="AF972" s="326"/>
    </row>
    <row r="973" spans="1:32">
      <c r="A973" s="127" t="s">
        <v>561</v>
      </c>
      <c r="B973" s="127" t="s">
        <v>143</v>
      </c>
      <c r="C973" s="4">
        <v>43411</v>
      </c>
      <c r="D973" s="1">
        <v>432.141076</v>
      </c>
      <c r="E973" s="1">
        <v>446.41</v>
      </c>
      <c r="F973" s="1">
        <v>468.29</v>
      </c>
      <c r="G973" s="1">
        <v>66.86</v>
      </c>
      <c r="H973" s="110">
        <v>-2.2000000000000002</v>
      </c>
      <c r="I973" s="110">
        <v>-2.2000000000000002</v>
      </c>
      <c r="J973" s="1">
        <f t="shared" si="556"/>
        <v>64.66</v>
      </c>
      <c r="K973" s="1">
        <f t="shared" si="558"/>
        <v>-2.09</v>
      </c>
      <c r="L973" s="1">
        <f t="shared" si="555"/>
        <v>64.77</v>
      </c>
      <c r="M973" s="1">
        <f t="shared" si="561"/>
        <v>425.55847568988167</v>
      </c>
      <c r="N973" s="1"/>
      <c r="O973" s="1"/>
      <c r="P973" s="1">
        <f t="shared" si="564"/>
        <v>1.5919047619047619</v>
      </c>
      <c r="Q973" s="1">
        <f t="shared" si="565"/>
        <v>1.542142857142857</v>
      </c>
      <c r="R973" s="1">
        <f t="shared" si="566"/>
        <v>1.5659969468380954</v>
      </c>
      <c r="S973" s="1">
        <f t="shared" si="557"/>
        <v>1.542142857142857</v>
      </c>
      <c r="T973" s="1">
        <f t="shared" si="562"/>
        <v>424.8357424441524</v>
      </c>
      <c r="U973" s="1">
        <v>404.53258300000005</v>
      </c>
      <c r="V973" s="1">
        <v>705.89199499999995</v>
      </c>
      <c r="W973" s="1">
        <f t="shared" si="567"/>
        <v>433.26743002082782</v>
      </c>
      <c r="X973" s="1">
        <v>438.71109805599997</v>
      </c>
      <c r="Y973" s="1">
        <v>300.71200262639525</v>
      </c>
      <c r="Z973" s="1">
        <f t="shared" si="563"/>
        <v>439.29040735873849</v>
      </c>
      <c r="AA973" s="214">
        <v>62.21</v>
      </c>
      <c r="AB973" s="1">
        <f t="shared" si="559"/>
        <v>472.79599999999999</v>
      </c>
      <c r="AC973" s="1">
        <f t="shared" si="560"/>
        <v>543.32399999999996</v>
      </c>
      <c r="AD973" s="125">
        <f t="shared" si="568"/>
        <v>475.81603153745073</v>
      </c>
      <c r="AF973" s="326"/>
    </row>
    <row r="974" spans="1:32">
      <c r="A974" s="127" t="s">
        <v>562</v>
      </c>
      <c r="B974" s="127" t="s">
        <v>143</v>
      </c>
      <c r="C974" s="4">
        <v>43410</v>
      </c>
      <c r="D974" s="1">
        <v>432.141076</v>
      </c>
      <c r="E974" s="1">
        <v>448.41</v>
      </c>
      <c r="F974" s="1">
        <v>478.29</v>
      </c>
      <c r="G974" s="1">
        <v>65.95</v>
      </c>
      <c r="H974" s="110">
        <v>-2.2000000000000002</v>
      </c>
      <c r="I974" s="110">
        <v>-2.2000000000000002</v>
      </c>
      <c r="J974" s="1">
        <f t="shared" si="556"/>
        <v>63.75</v>
      </c>
      <c r="K974" s="1">
        <f t="shared" si="558"/>
        <v>-2.09</v>
      </c>
      <c r="L974" s="1">
        <f t="shared" si="555"/>
        <v>63.86</v>
      </c>
      <c r="M974" s="1">
        <f t="shared" si="561"/>
        <v>419.57950065703022</v>
      </c>
      <c r="N974" s="1"/>
      <c r="O974" s="1"/>
      <c r="P974" s="1">
        <f t="shared" si="564"/>
        <v>1.5702380952380952</v>
      </c>
      <c r="Q974" s="1">
        <f t="shared" si="565"/>
        <v>1.5204761904761905</v>
      </c>
      <c r="R974" s="1">
        <f t="shared" si="566"/>
        <v>1.5659969468380954</v>
      </c>
      <c r="S974" s="1">
        <f t="shared" si="557"/>
        <v>1.5204761904761905</v>
      </c>
      <c r="T974" s="1">
        <f t="shared" si="562"/>
        <v>418.85676741130089</v>
      </c>
      <c r="U974" s="1">
        <v>410.49522149999996</v>
      </c>
      <c r="V974" s="1">
        <v>705.89199499999995</v>
      </c>
      <c r="W974" s="1">
        <f t="shared" si="567"/>
        <v>427.46782423896184</v>
      </c>
      <c r="X974" s="1">
        <v>438.71109805599997</v>
      </c>
      <c r="Y974" s="1">
        <v>300.71200262639525</v>
      </c>
      <c r="Z974" s="1">
        <f t="shared" si="563"/>
        <v>433.31143232588698</v>
      </c>
      <c r="AA974" s="214">
        <v>63.1</v>
      </c>
      <c r="AB974" s="1">
        <f t="shared" si="559"/>
        <v>479.56</v>
      </c>
      <c r="AC974" s="1">
        <f t="shared" si="560"/>
        <v>547.27600000000007</v>
      </c>
      <c r="AD974" s="125">
        <f t="shared" si="568"/>
        <v>469.11957950065704</v>
      </c>
      <c r="AF974" s="326"/>
    </row>
    <row r="975" spans="1:32">
      <c r="A975" s="127" t="s">
        <v>563</v>
      </c>
      <c r="B975" s="127" t="s">
        <v>143</v>
      </c>
      <c r="C975" s="4">
        <v>43409</v>
      </c>
      <c r="D975" s="1">
        <v>432.141076</v>
      </c>
      <c r="E975" s="1">
        <v>438.41</v>
      </c>
      <c r="F975" s="1">
        <v>477.29</v>
      </c>
      <c r="G975" s="1">
        <v>66.84</v>
      </c>
      <c r="H975" s="110">
        <v>-2.2000000000000002</v>
      </c>
      <c r="I975" s="110">
        <v>-2.2000000000000002</v>
      </c>
      <c r="J975" s="1">
        <f t="shared" si="556"/>
        <v>64.64</v>
      </c>
      <c r="K975" s="1">
        <f t="shared" si="558"/>
        <v>-2.09</v>
      </c>
      <c r="L975" s="1">
        <f t="shared" si="555"/>
        <v>64.75</v>
      </c>
      <c r="M975" s="1">
        <f t="shared" si="561"/>
        <v>425.42706964520369</v>
      </c>
      <c r="N975" s="1"/>
      <c r="O975" s="1"/>
      <c r="P975" s="1">
        <f t="shared" si="564"/>
        <v>1.5914285714285714</v>
      </c>
      <c r="Q975" s="1">
        <f t="shared" si="565"/>
        <v>1.5416666666666667</v>
      </c>
      <c r="R975" s="1">
        <f t="shared" si="566"/>
        <v>1.5659969468380954</v>
      </c>
      <c r="S975" s="1">
        <f t="shared" si="557"/>
        <v>1.5416666666666667</v>
      </c>
      <c r="T975" s="1">
        <f t="shared" si="562"/>
        <v>424.70433639947436</v>
      </c>
      <c r="U975" s="1">
        <v>410.49522149999996</v>
      </c>
      <c r="V975" s="1">
        <v>705.89199499999995</v>
      </c>
      <c r="W975" s="1">
        <f t="shared" si="567"/>
        <v>433.13996615749011</v>
      </c>
      <c r="X975" s="1">
        <v>438.71109805599997</v>
      </c>
      <c r="Y975" s="1">
        <v>300.71200262639525</v>
      </c>
      <c r="Z975" s="1">
        <f t="shared" si="563"/>
        <v>439.15900131406045</v>
      </c>
      <c r="AA975" s="214">
        <v>63.14</v>
      </c>
      <c r="AB975" s="1">
        <f t="shared" si="559"/>
        <v>479.86399999999998</v>
      </c>
      <c r="AC975" s="1">
        <f t="shared" si="560"/>
        <v>562.02</v>
      </c>
      <c r="AD975" s="125">
        <f t="shared" si="568"/>
        <v>475.66885676741134</v>
      </c>
      <c r="AF975" s="326"/>
    </row>
    <row r="976" spans="1:32">
      <c r="A976" s="127" t="s">
        <v>564</v>
      </c>
      <c r="B976" s="127" t="s">
        <v>143</v>
      </c>
      <c r="C976" s="4">
        <v>43406</v>
      </c>
      <c r="D976" s="1">
        <v>432.141076</v>
      </c>
      <c r="E976" s="1">
        <v>439.41</v>
      </c>
      <c r="F976" s="1">
        <v>476.79</v>
      </c>
      <c r="G976" s="1">
        <v>66.77</v>
      </c>
      <c r="H976" s="110">
        <v>-2.2000000000000002</v>
      </c>
      <c r="I976" s="110">
        <v>-2.2000000000000002</v>
      </c>
      <c r="J976" s="1">
        <f t="shared" si="556"/>
        <v>64.569999999999993</v>
      </c>
      <c r="K976" s="1">
        <f t="shared" si="558"/>
        <v>-2.09</v>
      </c>
      <c r="L976" s="1">
        <f t="shared" si="555"/>
        <v>64.679999999999993</v>
      </c>
      <c r="M976" s="1">
        <f t="shared" si="561"/>
        <v>424.96714848883045</v>
      </c>
      <c r="N976" s="1"/>
      <c r="O976" s="1"/>
      <c r="P976" s="1">
        <f t="shared" si="564"/>
        <v>1.5897619047619047</v>
      </c>
      <c r="Q976" s="1">
        <f t="shared" si="565"/>
        <v>1.5399999999999998</v>
      </c>
      <c r="R976" s="1">
        <f t="shared" si="566"/>
        <v>1.5659969468380954</v>
      </c>
      <c r="S976" s="1">
        <f t="shared" si="557"/>
        <v>1.5399999999999998</v>
      </c>
      <c r="T976" s="1">
        <f t="shared" si="562"/>
        <v>424.24441524310112</v>
      </c>
      <c r="U976" s="1">
        <v>410.49522149999996</v>
      </c>
      <c r="V976" s="1">
        <v>705.89199499999995</v>
      </c>
      <c r="W976" s="1">
        <f t="shared" si="567"/>
        <v>432.6938426358081</v>
      </c>
      <c r="X976" s="1">
        <v>438.71109805599997</v>
      </c>
      <c r="Y976" s="1">
        <v>300.71200262639525</v>
      </c>
      <c r="Z976" s="1">
        <f t="shared" si="563"/>
        <v>438.69908015768721</v>
      </c>
      <c r="AA976" s="214">
        <v>63.69</v>
      </c>
      <c r="AB976" s="1">
        <f t="shared" si="559"/>
        <v>484.04399999999998</v>
      </c>
      <c r="AC976" s="1">
        <f t="shared" si="560"/>
        <v>564.60400000000004</v>
      </c>
      <c r="AD976" s="125">
        <f t="shared" si="568"/>
        <v>475.1537450722733</v>
      </c>
      <c r="AF976" s="326"/>
    </row>
    <row r="977" spans="1:32">
      <c r="A977" s="127" t="s">
        <v>565</v>
      </c>
      <c r="B977" s="127" t="s">
        <v>143</v>
      </c>
      <c r="C977" s="4">
        <v>43405</v>
      </c>
      <c r="D977" s="1">
        <v>432.141076</v>
      </c>
      <c r="E977" s="1">
        <v>453.41</v>
      </c>
      <c r="F977" s="1">
        <v>484.29</v>
      </c>
      <c r="G977" s="1">
        <v>67</v>
      </c>
      <c r="H977" s="110">
        <v>-2.2000000000000002</v>
      </c>
      <c r="I977" s="110">
        <v>-2.2000000000000002</v>
      </c>
      <c r="J977" s="1">
        <f t="shared" si="556"/>
        <v>64.8</v>
      </c>
      <c r="K977" s="1">
        <f t="shared" si="558"/>
        <v>-2.09</v>
      </c>
      <c r="L977" s="1">
        <f t="shared" si="555"/>
        <v>64.91</v>
      </c>
      <c r="M977" s="1">
        <f t="shared" si="561"/>
        <v>426.4783180026281</v>
      </c>
      <c r="N977" s="1"/>
      <c r="O977" s="1"/>
      <c r="P977" s="1">
        <f t="shared" si="564"/>
        <v>1.5952380952380953</v>
      </c>
      <c r="Q977" s="1">
        <f t="shared" si="565"/>
        <v>1.5454761904761904</v>
      </c>
      <c r="R977" s="1">
        <f t="shared" si="566"/>
        <v>1.5659969468380954</v>
      </c>
      <c r="S977" s="1">
        <f t="shared" si="557"/>
        <v>1.5454761904761904</v>
      </c>
      <c r="T977" s="1">
        <f t="shared" si="562"/>
        <v>425.75558475689877</v>
      </c>
      <c r="U977" s="1">
        <v>410.49522149999996</v>
      </c>
      <c r="V977" s="1">
        <v>705.89199499999995</v>
      </c>
      <c r="W977" s="1">
        <f t="shared" si="567"/>
        <v>434.15967706419178</v>
      </c>
      <c r="X977" s="1">
        <v>438.71109805599997</v>
      </c>
      <c r="Y977" s="1">
        <v>300.71200262639525</v>
      </c>
      <c r="Z977" s="1">
        <f t="shared" si="563"/>
        <v>440.21024967148486</v>
      </c>
      <c r="AA977" s="214">
        <v>65.31</v>
      </c>
      <c r="AB977" s="1">
        <f t="shared" si="559"/>
        <v>496.35599999999999</v>
      </c>
      <c r="AC977" s="1">
        <f t="shared" si="560"/>
        <v>564.98400000000004</v>
      </c>
      <c r="AD977" s="125">
        <f t="shared" si="568"/>
        <v>476.84625492772665</v>
      </c>
      <c r="AF977" s="326"/>
    </row>
    <row r="978" spans="1:32">
      <c r="A978" s="127" t="s">
        <v>566</v>
      </c>
      <c r="B978" s="127" t="s">
        <v>144</v>
      </c>
      <c r="C978" s="4">
        <v>43404</v>
      </c>
      <c r="D978" s="1">
        <v>434.52507700000001</v>
      </c>
      <c r="E978" s="1">
        <v>445.91</v>
      </c>
      <c r="F978" s="1">
        <v>483.79</v>
      </c>
      <c r="G978" s="1">
        <v>68.400000000000006</v>
      </c>
      <c r="H978" s="110">
        <v>-2.2000000000000002</v>
      </c>
      <c r="I978" s="110">
        <v>-2.2000000000000002</v>
      </c>
      <c r="J978" s="1">
        <f t="shared" si="556"/>
        <v>66.2</v>
      </c>
      <c r="K978" s="1">
        <f t="shared" si="558"/>
        <v>-2.09</v>
      </c>
      <c r="L978" s="1">
        <f t="shared" si="555"/>
        <v>66.31</v>
      </c>
      <c r="M978" s="1">
        <f t="shared" si="561"/>
        <v>435.67674113009195</v>
      </c>
      <c r="N978" s="1"/>
      <c r="O978" s="1"/>
      <c r="P978" s="1">
        <f t="shared" si="564"/>
        <v>1.6285714285714288</v>
      </c>
      <c r="Q978" s="1">
        <f t="shared" si="565"/>
        <v>1.5788095238095239</v>
      </c>
      <c r="R978" s="1">
        <f t="shared" si="566"/>
        <v>1.574636112366667</v>
      </c>
      <c r="S978" s="1">
        <f t="shared" si="557"/>
        <v>1.5788095238095239</v>
      </c>
      <c r="T978" s="1">
        <f t="shared" si="562"/>
        <v>434.95400788436268</v>
      </c>
      <c r="U978" s="1">
        <v>410.49522149999996</v>
      </c>
      <c r="V978" s="1">
        <v>705.89199499999995</v>
      </c>
      <c r="W978" s="1">
        <f t="shared" si="567"/>
        <v>443.08214749783178</v>
      </c>
      <c r="X978" s="1">
        <v>441.03788303199997</v>
      </c>
      <c r="Y978" s="1">
        <v>289.41033486539726</v>
      </c>
      <c r="Z978" s="1">
        <f t="shared" si="563"/>
        <v>449.40867279894877</v>
      </c>
      <c r="AA978" s="214">
        <v>66.180000000000007</v>
      </c>
      <c r="AB978" s="1">
        <f t="shared" si="559"/>
        <v>502.96800000000002</v>
      </c>
      <c r="AC978" s="1">
        <f t="shared" si="560"/>
        <v>562.4</v>
      </c>
      <c r="AD978" s="125">
        <f t="shared" si="568"/>
        <v>487.14848883048626</v>
      </c>
      <c r="AF978" s="326"/>
    </row>
    <row r="979" spans="1:32">
      <c r="A979" s="127" t="s">
        <v>567</v>
      </c>
      <c r="B979" s="127" t="s">
        <v>144</v>
      </c>
      <c r="C979" s="4">
        <v>43403</v>
      </c>
      <c r="D979" s="1">
        <v>434.52507700000001</v>
      </c>
      <c r="E979" s="1">
        <v>459.41</v>
      </c>
      <c r="F979" s="1">
        <v>486.29</v>
      </c>
      <c r="G979" s="1">
        <v>68.34</v>
      </c>
      <c r="H979" s="110">
        <v>-2.2000000000000002</v>
      </c>
      <c r="I979" s="110">
        <v>-2.2000000000000002</v>
      </c>
      <c r="J979" s="1">
        <f t="shared" si="556"/>
        <v>66.14</v>
      </c>
      <c r="K979" s="1">
        <f t="shared" si="558"/>
        <v>-2.09</v>
      </c>
      <c r="L979" s="1">
        <f t="shared" si="555"/>
        <v>66.25</v>
      </c>
      <c r="M979" s="1">
        <f t="shared" si="561"/>
        <v>435.28252299605782</v>
      </c>
      <c r="N979" s="1"/>
      <c r="O979" s="1"/>
      <c r="P979" s="1">
        <f t="shared" si="564"/>
        <v>1.6271428571428572</v>
      </c>
      <c r="Q979" s="1">
        <f t="shared" si="565"/>
        <v>1.5773809523809523</v>
      </c>
      <c r="R979" s="1">
        <f t="shared" si="566"/>
        <v>1.574636112366667</v>
      </c>
      <c r="S979" s="1">
        <f t="shared" si="557"/>
        <v>1.5773809523809523</v>
      </c>
      <c r="T979" s="1">
        <f t="shared" si="562"/>
        <v>434.55978975032849</v>
      </c>
      <c r="U979" s="1">
        <v>406.7437465000001</v>
      </c>
      <c r="V979" s="1">
        <v>705.89199499999995</v>
      </c>
      <c r="W979" s="1">
        <f t="shared" si="567"/>
        <v>442.6997559078186</v>
      </c>
      <c r="X979" s="1">
        <v>441.03788303199997</v>
      </c>
      <c r="Y979" s="1">
        <v>289.41033486539726</v>
      </c>
      <c r="Z979" s="1">
        <f t="shared" si="563"/>
        <v>449.01445466491458</v>
      </c>
      <c r="AA979" s="214">
        <v>67.040000000000006</v>
      </c>
      <c r="AB979" s="1">
        <f t="shared" si="559"/>
        <v>509.50400000000002</v>
      </c>
      <c r="AC979" s="1">
        <f t="shared" si="560"/>
        <v>574.40800000000002</v>
      </c>
      <c r="AD979" s="125">
        <f t="shared" si="568"/>
        <v>486.70696452036793</v>
      </c>
      <c r="AF979" s="326"/>
    </row>
    <row r="980" spans="1:32">
      <c r="A980" s="127" t="s">
        <v>568</v>
      </c>
      <c r="B980" s="127" t="s">
        <v>144</v>
      </c>
      <c r="C980" s="4">
        <v>43402</v>
      </c>
      <c r="D980" s="1">
        <v>434.52507700000001</v>
      </c>
      <c r="E980" s="1">
        <v>462.91</v>
      </c>
      <c r="F980" s="1">
        <v>490.29</v>
      </c>
      <c r="G980" s="1">
        <v>69.72</v>
      </c>
      <c r="H980" s="110">
        <v>-2.2000000000000002</v>
      </c>
      <c r="I980" s="110">
        <v>-2.2000000000000002</v>
      </c>
      <c r="J980" s="1">
        <f t="shared" si="556"/>
        <v>67.52</v>
      </c>
      <c r="K980" s="1">
        <f t="shared" si="558"/>
        <v>-2.09</v>
      </c>
      <c r="L980" s="1">
        <f t="shared" si="555"/>
        <v>67.63</v>
      </c>
      <c r="M980" s="1">
        <f t="shared" si="561"/>
        <v>444.34954007884357</v>
      </c>
      <c r="N980" s="1"/>
      <c r="O980" s="1"/>
      <c r="P980" s="1">
        <f t="shared" si="564"/>
        <v>1.66</v>
      </c>
      <c r="Q980" s="1">
        <f t="shared" si="565"/>
        <v>1.610238095238095</v>
      </c>
      <c r="R980" s="1">
        <f t="shared" si="566"/>
        <v>1.574636112366667</v>
      </c>
      <c r="S980" s="1">
        <f t="shared" si="557"/>
        <v>1.610238095238095</v>
      </c>
      <c r="T980" s="1">
        <f t="shared" si="562"/>
        <v>443.6268068331143</v>
      </c>
      <c r="U980" s="1">
        <v>406.7437465000001</v>
      </c>
      <c r="V980" s="1">
        <v>705.89199499999995</v>
      </c>
      <c r="W980" s="1">
        <f t="shared" si="567"/>
        <v>451.49476247812083</v>
      </c>
      <c r="X980" s="1">
        <v>441.03788303199997</v>
      </c>
      <c r="Y980" s="1">
        <v>289.41033486539726</v>
      </c>
      <c r="Z980" s="1">
        <f t="shared" si="563"/>
        <v>458.08147174770039</v>
      </c>
      <c r="AA980" s="214">
        <v>67.59</v>
      </c>
      <c r="AB980" s="1">
        <f t="shared" si="559"/>
        <v>513.68399999999997</v>
      </c>
      <c r="AC980" s="1">
        <f t="shared" si="560"/>
        <v>570.98799999999994</v>
      </c>
      <c r="AD980" s="125">
        <f t="shared" si="568"/>
        <v>496.86202365308804</v>
      </c>
      <c r="AF980" s="326"/>
    </row>
    <row r="981" spans="1:32">
      <c r="A981" s="127" t="s">
        <v>569</v>
      </c>
      <c r="B981" s="127" t="s">
        <v>144</v>
      </c>
      <c r="C981" s="4">
        <v>43399</v>
      </c>
      <c r="D981" s="1">
        <v>434.52507700000001</v>
      </c>
      <c r="E981" s="1">
        <v>453.41</v>
      </c>
      <c r="F981" s="1">
        <v>484.29</v>
      </c>
      <c r="G981" s="1">
        <v>70.7</v>
      </c>
      <c r="H981" s="110">
        <v>-2.2000000000000002</v>
      </c>
      <c r="I981" s="110">
        <v>-2.2000000000000002</v>
      </c>
      <c r="J981" s="1">
        <f t="shared" si="556"/>
        <v>68.5</v>
      </c>
      <c r="K981" s="1">
        <f t="shared" si="558"/>
        <v>-2.09</v>
      </c>
      <c r="L981" s="1">
        <f t="shared" si="555"/>
        <v>68.61</v>
      </c>
      <c r="M981" s="1">
        <f t="shared" si="561"/>
        <v>450.78843626806832</v>
      </c>
      <c r="N981" s="1"/>
      <c r="O981" s="1"/>
      <c r="P981" s="1">
        <f t="shared" si="564"/>
        <v>1.6833333333333333</v>
      </c>
      <c r="Q981" s="1">
        <f t="shared" si="565"/>
        <v>1.6335714285714285</v>
      </c>
      <c r="R981" s="1">
        <f t="shared" si="566"/>
        <v>1.574636112366667</v>
      </c>
      <c r="S981" s="1">
        <f t="shared" si="557"/>
        <v>1.6335714285714285</v>
      </c>
      <c r="T981" s="1">
        <f t="shared" si="562"/>
        <v>450.06570302233899</v>
      </c>
      <c r="U981" s="1">
        <v>406.7437465000001</v>
      </c>
      <c r="V981" s="1">
        <v>705.89199499999995</v>
      </c>
      <c r="W981" s="1">
        <f t="shared" si="567"/>
        <v>457.74049178166882</v>
      </c>
      <c r="X981" s="1">
        <v>441.03788303199997</v>
      </c>
      <c r="Y981" s="1">
        <v>289.41033486539726</v>
      </c>
      <c r="Z981" s="1">
        <f t="shared" si="563"/>
        <v>464.52036793692508</v>
      </c>
      <c r="AA981" s="214">
        <v>67.33</v>
      </c>
      <c r="AB981" s="1">
        <f t="shared" si="559"/>
        <v>511.70799999999997</v>
      </c>
      <c r="AC981" s="1">
        <f t="shared" si="560"/>
        <v>570.53199999999993</v>
      </c>
      <c r="AD981" s="125">
        <f t="shared" si="568"/>
        <v>504.07358738501972</v>
      </c>
      <c r="AF981" s="326"/>
    </row>
    <row r="982" spans="1:32">
      <c r="A982" s="127" t="s">
        <v>570</v>
      </c>
      <c r="B982" s="127" t="s">
        <v>144</v>
      </c>
      <c r="C982" s="4">
        <v>43398</v>
      </c>
      <c r="D982" s="1">
        <v>434.52507700000001</v>
      </c>
      <c r="E982" s="1">
        <v>447.91</v>
      </c>
      <c r="F982" s="1">
        <v>479.29</v>
      </c>
      <c r="G982" s="1">
        <v>69.930000000000007</v>
      </c>
      <c r="H982" s="110">
        <v>-2.2000000000000002</v>
      </c>
      <c r="I982" s="110">
        <v>-2.2000000000000002</v>
      </c>
      <c r="J982" s="1">
        <f t="shared" si="556"/>
        <v>67.73</v>
      </c>
      <c r="K982" s="1">
        <f t="shared" si="558"/>
        <v>-2.09</v>
      </c>
      <c r="L982" s="1">
        <f t="shared" si="555"/>
        <v>67.84</v>
      </c>
      <c r="M982" s="1">
        <f t="shared" si="561"/>
        <v>445.72930354796318</v>
      </c>
      <c r="N982" s="1"/>
      <c r="O982" s="1"/>
      <c r="P982" s="1">
        <f t="shared" si="564"/>
        <v>1.6650000000000003</v>
      </c>
      <c r="Q982" s="1">
        <f t="shared" si="565"/>
        <v>1.6152380952380954</v>
      </c>
      <c r="R982" s="1">
        <f t="shared" si="566"/>
        <v>1.574636112366667</v>
      </c>
      <c r="S982" s="1">
        <f t="shared" si="557"/>
        <v>1.6152380952380954</v>
      </c>
      <c r="T982" s="1">
        <f t="shared" si="562"/>
        <v>445.00657030223391</v>
      </c>
      <c r="U982" s="1">
        <v>406.7437465000001</v>
      </c>
      <c r="V982" s="1">
        <v>705.89199499999995</v>
      </c>
      <c r="W982" s="1">
        <f t="shared" si="567"/>
        <v>452.83313304316687</v>
      </c>
      <c r="X982" s="1">
        <v>441.03788303199997</v>
      </c>
      <c r="Y982" s="1">
        <v>289.41033486539726</v>
      </c>
      <c r="Z982" s="1">
        <f t="shared" si="563"/>
        <v>459.46123521682</v>
      </c>
      <c r="AA982" s="214">
        <v>66.819999999999993</v>
      </c>
      <c r="AB982" s="1">
        <f t="shared" si="559"/>
        <v>507.83199999999994</v>
      </c>
      <c r="AC982" s="1">
        <f t="shared" si="560"/>
        <v>558.6</v>
      </c>
      <c r="AD982" s="125">
        <f t="shared" si="568"/>
        <v>498.40735873850201</v>
      </c>
      <c r="AF982" s="326"/>
    </row>
    <row r="983" spans="1:32">
      <c r="A983" s="127" t="s">
        <v>571</v>
      </c>
      <c r="B983" s="127" t="s">
        <v>144</v>
      </c>
      <c r="C983" s="4">
        <v>43397</v>
      </c>
      <c r="D983" s="1">
        <v>434.52507700000001</v>
      </c>
      <c r="E983" s="1">
        <v>440.91</v>
      </c>
      <c r="F983" s="1">
        <v>471.29</v>
      </c>
      <c r="G983" s="1">
        <v>68.510000000000005</v>
      </c>
      <c r="H983" s="110">
        <v>-2.2000000000000002</v>
      </c>
      <c r="I983" s="110">
        <v>-2.2000000000000002</v>
      </c>
      <c r="J983" s="1">
        <f t="shared" si="556"/>
        <v>66.31</v>
      </c>
      <c r="K983" s="1">
        <f t="shared" si="558"/>
        <v>-2.09</v>
      </c>
      <c r="L983" s="1">
        <f t="shared" si="555"/>
        <v>66.42</v>
      </c>
      <c r="M983" s="1">
        <f t="shared" si="561"/>
        <v>436.39947437582128</v>
      </c>
      <c r="N983" s="1"/>
      <c r="O983" s="1"/>
      <c r="P983" s="1">
        <f t="shared" si="564"/>
        <v>1.6311904761904763</v>
      </c>
      <c r="Q983" s="1">
        <f t="shared" si="565"/>
        <v>1.5814285714285714</v>
      </c>
      <c r="R983" s="1">
        <f t="shared" si="566"/>
        <v>1.574636112366667</v>
      </c>
      <c r="S983" s="1">
        <f t="shared" si="557"/>
        <v>1.5814285714285714</v>
      </c>
      <c r="T983" s="1">
        <f t="shared" si="562"/>
        <v>435.67674113009195</v>
      </c>
      <c r="U983" s="1">
        <v>406.7437465000001</v>
      </c>
      <c r="V983" s="1">
        <v>705.89199499999995</v>
      </c>
      <c r="W983" s="1">
        <f t="shared" si="567"/>
        <v>443.78319874618916</v>
      </c>
      <c r="X983" s="1">
        <v>441.03788303199997</v>
      </c>
      <c r="Y983" s="1">
        <v>289.41033486539726</v>
      </c>
      <c r="Z983" s="1">
        <f t="shared" si="563"/>
        <v>450.13140604467804</v>
      </c>
      <c r="AA983" s="214">
        <v>66.430000000000007</v>
      </c>
      <c r="AB983" s="1">
        <f t="shared" si="559"/>
        <v>504.86800000000005</v>
      </c>
      <c r="AC983" s="1">
        <f t="shared" si="560"/>
        <v>554.72399999999993</v>
      </c>
      <c r="AD983" s="125">
        <f t="shared" si="568"/>
        <v>487.95795006570302</v>
      </c>
      <c r="AF983" s="326"/>
    </row>
    <row r="984" spans="1:32">
      <c r="A984" s="127" t="s">
        <v>572</v>
      </c>
      <c r="B984" s="127" t="s">
        <v>144</v>
      </c>
      <c r="C984" s="4">
        <v>43396</v>
      </c>
      <c r="D984" s="1">
        <v>434.52507700000001</v>
      </c>
      <c r="E984" s="1">
        <v>463.91</v>
      </c>
      <c r="F984" s="1">
        <v>489.29</v>
      </c>
      <c r="G984" s="1">
        <v>67.489999999999995</v>
      </c>
      <c r="H984" s="110">
        <v>-2.2000000000000002</v>
      </c>
      <c r="I984" s="110">
        <v>-2.2000000000000002</v>
      </c>
      <c r="J984" s="1">
        <f t="shared" si="556"/>
        <v>65.289999999999992</v>
      </c>
      <c r="K984" s="1">
        <f t="shared" si="558"/>
        <v>-2.09</v>
      </c>
      <c r="L984" s="1">
        <f t="shared" si="555"/>
        <v>65.399999999999991</v>
      </c>
      <c r="M984" s="1">
        <f t="shared" si="561"/>
        <v>429.69776609724039</v>
      </c>
      <c r="N984" s="1"/>
      <c r="O984" s="1"/>
      <c r="P984" s="1">
        <f t="shared" si="564"/>
        <v>1.6069047619047618</v>
      </c>
      <c r="Q984" s="1">
        <f t="shared" si="565"/>
        <v>1.5571428571428569</v>
      </c>
      <c r="R984" s="1">
        <f t="shared" si="566"/>
        <v>1.574636112366667</v>
      </c>
      <c r="S984" s="1">
        <f t="shared" si="557"/>
        <v>1.5571428571428569</v>
      </c>
      <c r="T984" s="1">
        <f t="shared" si="562"/>
        <v>428.97503285151112</v>
      </c>
      <c r="U984" s="1">
        <v>422.39401750000002</v>
      </c>
      <c r="V984" s="1">
        <v>705.89199499999995</v>
      </c>
      <c r="W984" s="1">
        <f t="shared" si="567"/>
        <v>437.28254171596575</v>
      </c>
      <c r="X984" s="1">
        <v>441.03788303199997</v>
      </c>
      <c r="Y984" s="1">
        <v>289.41033486539726</v>
      </c>
      <c r="Z984" s="1">
        <f t="shared" si="563"/>
        <v>443.42969776609721</v>
      </c>
      <c r="AA984" s="214">
        <v>69.17</v>
      </c>
      <c r="AB984" s="1">
        <f t="shared" si="559"/>
        <v>525.69200000000001</v>
      </c>
      <c r="AC984" s="1">
        <f t="shared" si="560"/>
        <v>547.428</v>
      </c>
      <c r="AD984" s="125">
        <f t="shared" si="568"/>
        <v>480.45203679369251</v>
      </c>
      <c r="AF984" s="326"/>
    </row>
    <row r="985" spans="1:32">
      <c r="A985" s="127" t="s">
        <v>573</v>
      </c>
      <c r="B985" s="127" t="s">
        <v>144</v>
      </c>
      <c r="C985" s="4">
        <v>43395</v>
      </c>
      <c r="D985" s="1">
        <v>434.52507700000001</v>
      </c>
      <c r="E985" s="1">
        <v>462.91</v>
      </c>
      <c r="F985" s="1">
        <v>490.29</v>
      </c>
      <c r="G985" s="1">
        <v>70.36</v>
      </c>
      <c r="H985" s="110">
        <v>-2.2000000000000002</v>
      </c>
      <c r="I985" s="110">
        <v>-2.2000000000000002</v>
      </c>
      <c r="J985" s="1">
        <f t="shared" si="556"/>
        <v>68.16</v>
      </c>
      <c r="K985" s="1">
        <f t="shared" si="558"/>
        <v>-2.09</v>
      </c>
      <c r="L985" s="1">
        <f t="shared" si="555"/>
        <v>68.27</v>
      </c>
      <c r="M985" s="1">
        <f t="shared" si="561"/>
        <v>448.55453350854134</v>
      </c>
      <c r="N985" s="1"/>
      <c r="O985" s="1"/>
      <c r="P985" s="1">
        <f t="shared" si="564"/>
        <v>1.6752380952380952</v>
      </c>
      <c r="Q985" s="1">
        <f t="shared" si="565"/>
        <v>1.6254761904761903</v>
      </c>
      <c r="R985" s="1">
        <f t="shared" si="566"/>
        <v>1.574636112366667</v>
      </c>
      <c r="S985" s="1">
        <f t="shared" si="557"/>
        <v>1.6254761904761903</v>
      </c>
      <c r="T985" s="1">
        <f t="shared" si="562"/>
        <v>447.83180026281207</v>
      </c>
      <c r="U985" s="1">
        <v>422.39401750000002</v>
      </c>
      <c r="V985" s="1">
        <v>705.89199499999995</v>
      </c>
      <c r="W985" s="1">
        <f t="shared" si="567"/>
        <v>455.57360610492771</v>
      </c>
      <c r="X985" s="1">
        <v>441.03788303199997</v>
      </c>
      <c r="Y985" s="1">
        <v>289.41033486539726</v>
      </c>
      <c r="Z985" s="1">
        <f t="shared" si="563"/>
        <v>462.28646517739816</v>
      </c>
      <c r="AA985" s="214">
        <v>69.12</v>
      </c>
      <c r="AB985" s="1">
        <f t="shared" si="559"/>
        <v>525.31200000000001</v>
      </c>
      <c r="AC985" s="1">
        <f t="shared" si="560"/>
        <v>543.9319999999999</v>
      </c>
      <c r="AD985" s="125">
        <f t="shared" si="568"/>
        <v>501.57161629434955</v>
      </c>
      <c r="AF985" s="326"/>
    </row>
    <row r="986" spans="1:32">
      <c r="A986" s="127" t="s">
        <v>574</v>
      </c>
      <c r="B986" s="127" t="s">
        <v>144</v>
      </c>
      <c r="C986" s="4">
        <v>43392</v>
      </c>
      <c r="D986" s="1">
        <v>435.52507700000001</v>
      </c>
      <c r="E986" s="1">
        <v>458.91</v>
      </c>
      <c r="F986" s="1">
        <v>486.79</v>
      </c>
      <c r="G986" s="1">
        <v>70.400000000000006</v>
      </c>
      <c r="H986" s="110">
        <v>-2.2000000000000002</v>
      </c>
      <c r="I986" s="110">
        <v>-2.2000000000000002</v>
      </c>
      <c r="J986" s="1">
        <f t="shared" si="556"/>
        <v>68.2</v>
      </c>
      <c r="K986" s="1">
        <f t="shared" si="558"/>
        <v>-2.09</v>
      </c>
      <c r="L986" s="1">
        <f t="shared" ref="L986:L1049" si="569">+G986+K986</f>
        <v>68.31</v>
      </c>
      <c r="M986" s="1">
        <f t="shared" si="561"/>
        <v>448.81734559789749</v>
      </c>
      <c r="N986" s="1"/>
      <c r="O986" s="1"/>
      <c r="P986" s="1">
        <f t="shared" si="564"/>
        <v>1.6761904761904762</v>
      </c>
      <c r="Q986" s="1">
        <f t="shared" si="565"/>
        <v>1.6264285714285716</v>
      </c>
      <c r="R986" s="1">
        <f t="shared" si="566"/>
        <v>1.5782599218904765</v>
      </c>
      <c r="S986" s="1">
        <f t="shared" si="557"/>
        <v>1.6264285714285716</v>
      </c>
      <c r="T986" s="1">
        <f t="shared" si="562"/>
        <v>448.09461235216821</v>
      </c>
      <c r="U986" s="1">
        <v>422.39401750000002</v>
      </c>
      <c r="V986" s="1">
        <v>705.89199499999995</v>
      </c>
      <c r="W986" s="1">
        <f t="shared" si="567"/>
        <v>455.82853383160312</v>
      </c>
      <c r="X986" s="1">
        <v>442.01388303199997</v>
      </c>
      <c r="Y986" s="1">
        <v>289.41033486539726</v>
      </c>
      <c r="Z986" s="1">
        <f t="shared" si="563"/>
        <v>462.5492772667543</v>
      </c>
      <c r="AA986" s="214">
        <v>68.650000000000006</v>
      </c>
      <c r="AB986" s="1">
        <f t="shared" si="559"/>
        <v>521.74</v>
      </c>
      <c r="AC986" s="1">
        <f t="shared" si="560"/>
        <v>551</v>
      </c>
      <c r="AD986" s="125">
        <f t="shared" si="568"/>
        <v>501.86596583442844</v>
      </c>
      <c r="AF986" s="326"/>
    </row>
    <row r="987" spans="1:32">
      <c r="A987" s="127" t="s">
        <v>575</v>
      </c>
      <c r="B987" s="127" t="s">
        <v>144</v>
      </c>
      <c r="C987" s="4">
        <v>43391</v>
      </c>
      <c r="D987" s="1">
        <v>436.52507700000001</v>
      </c>
      <c r="E987" s="1">
        <v>458.9</v>
      </c>
      <c r="F987" s="1">
        <v>484.3</v>
      </c>
      <c r="G987" s="1">
        <v>69.569999999999993</v>
      </c>
      <c r="H987" s="110">
        <v>-2.2000000000000002</v>
      </c>
      <c r="I987" s="110">
        <v>-2.2000000000000002</v>
      </c>
      <c r="J987" s="1">
        <f t="shared" ref="J987:J1050" si="570">+G987+H987</f>
        <v>67.36999999999999</v>
      </c>
      <c r="K987" s="1">
        <f t="shared" si="558"/>
        <v>-2.09</v>
      </c>
      <c r="L987" s="1">
        <f t="shared" si="569"/>
        <v>67.47999999999999</v>
      </c>
      <c r="M987" s="1">
        <f t="shared" si="561"/>
        <v>443.3639947437581</v>
      </c>
      <c r="N987" s="1"/>
      <c r="O987" s="1"/>
      <c r="P987" s="1">
        <f t="shared" si="564"/>
        <v>1.6564285714285714</v>
      </c>
      <c r="Q987" s="1">
        <f t="shared" si="565"/>
        <v>1.6066666666666665</v>
      </c>
      <c r="R987" s="1">
        <f t="shared" si="566"/>
        <v>1.581883731414286</v>
      </c>
      <c r="S987" s="1">
        <f t="shared" si="557"/>
        <v>1.6066666666666665</v>
      </c>
      <c r="T987" s="1">
        <f t="shared" si="562"/>
        <v>442.64126149802883</v>
      </c>
      <c r="U987" s="1">
        <v>422.39401750000002</v>
      </c>
      <c r="V987" s="1">
        <v>705.89</v>
      </c>
      <c r="W987" s="1">
        <f t="shared" si="567"/>
        <v>450.53872365308791</v>
      </c>
      <c r="X987" s="1">
        <v>428.76</v>
      </c>
      <c r="Y987" s="1">
        <v>289.41033486539726</v>
      </c>
      <c r="Z987" s="1">
        <f t="shared" si="563"/>
        <v>457.09592641261492</v>
      </c>
      <c r="AA987" s="214">
        <v>69.75</v>
      </c>
      <c r="AB987" s="1">
        <f t="shared" si="559"/>
        <v>530.1</v>
      </c>
      <c r="AC987" s="1">
        <f t="shared" si="560"/>
        <v>549.1</v>
      </c>
      <c r="AD987" s="125">
        <f t="shared" si="568"/>
        <v>495.75821287779235</v>
      </c>
      <c r="AF987" s="326"/>
    </row>
    <row r="988" spans="1:32">
      <c r="A988" s="127" t="s">
        <v>576</v>
      </c>
      <c r="B988" s="127" t="s">
        <v>144</v>
      </c>
      <c r="C988" s="4">
        <v>43390</v>
      </c>
      <c r="D988" s="1">
        <v>437.52507700000001</v>
      </c>
      <c r="E988" s="1">
        <v>468.41</v>
      </c>
      <c r="F988" s="1">
        <v>495.29</v>
      </c>
      <c r="G988" s="1">
        <v>69.81</v>
      </c>
      <c r="H988" s="110">
        <v>-2.2000000000000002</v>
      </c>
      <c r="I988" s="110">
        <v>-2.2000000000000002</v>
      </c>
      <c r="J988" s="1">
        <f t="shared" si="570"/>
        <v>67.61</v>
      </c>
      <c r="K988" s="1">
        <f t="shared" si="558"/>
        <v>-2.09</v>
      </c>
      <c r="L988" s="1">
        <f t="shared" si="569"/>
        <v>67.72</v>
      </c>
      <c r="M988" s="1">
        <f t="shared" si="561"/>
        <v>444.94086727989486</v>
      </c>
      <c r="N988" s="1"/>
      <c r="O988" s="1"/>
      <c r="P988" s="1">
        <f t="shared" si="564"/>
        <v>1.6621428571428571</v>
      </c>
      <c r="Q988" s="1">
        <f t="shared" si="565"/>
        <v>1.6123809523809522</v>
      </c>
      <c r="R988" s="1">
        <f t="shared" si="566"/>
        <v>1.5855075409380954</v>
      </c>
      <c r="S988" s="1">
        <f t="shared" si="557"/>
        <v>1.6123809523809522</v>
      </c>
      <c r="T988" s="1">
        <f t="shared" si="562"/>
        <v>444.21813403416553</v>
      </c>
      <c r="U988" s="1">
        <v>422.39401750000002</v>
      </c>
      <c r="V988" s="1">
        <v>705.89199499999995</v>
      </c>
      <c r="W988" s="1">
        <f t="shared" si="567"/>
        <v>452.06834986314055</v>
      </c>
      <c r="X988" s="1">
        <v>443.96588303199997</v>
      </c>
      <c r="Y988" s="1">
        <v>289.41033486539726</v>
      </c>
      <c r="Z988" s="1">
        <f t="shared" si="563"/>
        <v>458.67279894875162</v>
      </c>
      <c r="AA988" s="214">
        <v>71.92</v>
      </c>
      <c r="AB988" s="1">
        <f t="shared" si="559"/>
        <v>546.59199999999998</v>
      </c>
      <c r="AC988" s="1">
        <f t="shared" si="560"/>
        <v>544.31200000000001</v>
      </c>
      <c r="AD988" s="125">
        <f t="shared" si="568"/>
        <v>497.52431011826542</v>
      </c>
      <c r="AF988" s="326"/>
    </row>
    <row r="989" spans="1:32">
      <c r="A989" s="127" t="s">
        <v>577</v>
      </c>
      <c r="B989" s="127" t="s">
        <v>144</v>
      </c>
      <c r="C989" s="4">
        <v>43389</v>
      </c>
      <c r="D989" s="1">
        <v>438.52507700000001</v>
      </c>
      <c r="E989" s="1">
        <v>467.41</v>
      </c>
      <c r="F989" s="1">
        <v>490.79</v>
      </c>
      <c r="G989" s="1">
        <v>70.69</v>
      </c>
      <c r="H989" s="110">
        <v>-2.2000000000000002</v>
      </c>
      <c r="I989" s="110">
        <v>-2.2000000000000002</v>
      </c>
      <c r="J989" s="1">
        <f t="shared" si="570"/>
        <v>68.489999999999995</v>
      </c>
      <c r="K989" s="1">
        <f t="shared" si="558"/>
        <v>-2.09</v>
      </c>
      <c r="L989" s="1">
        <f t="shared" si="569"/>
        <v>68.599999999999994</v>
      </c>
      <c r="M989" s="1">
        <f t="shared" si="561"/>
        <v>450.72273324572927</v>
      </c>
      <c r="N989" s="1"/>
      <c r="O989" s="1"/>
      <c r="P989" s="1">
        <f t="shared" si="564"/>
        <v>1.683095238095238</v>
      </c>
      <c r="Q989" s="1">
        <f t="shared" si="565"/>
        <v>1.6333333333333333</v>
      </c>
      <c r="R989" s="1">
        <f t="shared" si="566"/>
        <v>1.5891313504619049</v>
      </c>
      <c r="S989" s="1">
        <f t="shared" si="557"/>
        <v>1.6333333333333333</v>
      </c>
      <c r="T989" s="1">
        <f t="shared" si="562"/>
        <v>449.99999999999994</v>
      </c>
      <c r="U989" s="1">
        <v>435.33439950000002</v>
      </c>
      <c r="V989" s="1">
        <v>705.89199499999995</v>
      </c>
      <c r="W989" s="1">
        <f t="shared" si="567"/>
        <v>457.67675984999994</v>
      </c>
      <c r="X989" s="1">
        <v>444.94188303199996</v>
      </c>
      <c r="Y989" s="1">
        <v>289.41033486539726</v>
      </c>
      <c r="Z989" s="1">
        <f t="shared" si="563"/>
        <v>464.45466491458603</v>
      </c>
      <c r="AA989" s="214">
        <v>71.78</v>
      </c>
      <c r="AB989" s="1">
        <f t="shared" si="559"/>
        <v>545.52800000000002</v>
      </c>
      <c r="AC989" s="1">
        <f t="shared" si="560"/>
        <v>544.61599999999999</v>
      </c>
      <c r="AD989" s="125">
        <f t="shared" si="568"/>
        <v>504</v>
      </c>
      <c r="AF989" s="326"/>
    </row>
    <row r="990" spans="1:32">
      <c r="A990" s="127" t="s">
        <v>578</v>
      </c>
      <c r="B990" s="127" t="s">
        <v>144</v>
      </c>
      <c r="C990" s="4">
        <v>43388</v>
      </c>
      <c r="D990" s="1">
        <v>438.52507700000001</v>
      </c>
      <c r="E990" s="1">
        <v>468.41</v>
      </c>
      <c r="F990" s="1">
        <v>494.29</v>
      </c>
      <c r="G990" s="1">
        <v>70.25</v>
      </c>
      <c r="H990" s="110">
        <v>-2.2000000000000002</v>
      </c>
      <c r="I990" s="110">
        <v>-2.2000000000000002</v>
      </c>
      <c r="J990" s="1">
        <f t="shared" si="570"/>
        <v>68.05</v>
      </c>
      <c r="K990" s="1">
        <f t="shared" si="558"/>
        <v>-2.09</v>
      </c>
      <c r="L990" s="1">
        <f t="shared" si="569"/>
        <v>68.16</v>
      </c>
      <c r="M990" s="1">
        <f t="shared" si="561"/>
        <v>447.83180026281207</v>
      </c>
      <c r="N990" s="1"/>
      <c r="O990" s="1"/>
      <c r="P990" s="1">
        <f t="shared" si="564"/>
        <v>1.6726190476190477</v>
      </c>
      <c r="Q990" s="1">
        <f t="shared" si="565"/>
        <v>1.6228571428571428</v>
      </c>
      <c r="R990" s="1">
        <f t="shared" si="566"/>
        <v>1.5891313504619049</v>
      </c>
      <c r="S990" s="1">
        <f t="shared" si="557"/>
        <v>1.6228571428571428</v>
      </c>
      <c r="T990" s="1">
        <f t="shared" si="562"/>
        <v>447.10906701708274</v>
      </c>
      <c r="U990" s="1">
        <v>435.33439950000002</v>
      </c>
      <c r="V990" s="1">
        <v>705.89199499999995</v>
      </c>
      <c r="W990" s="1">
        <f t="shared" si="567"/>
        <v>454.87255485657022</v>
      </c>
      <c r="X990" s="1">
        <v>444.94188303199996</v>
      </c>
      <c r="Y990" s="1">
        <v>289.41033486539726</v>
      </c>
      <c r="Z990" s="1">
        <f t="shared" si="563"/>
        <v>461.56373193166883</v>
      </c>
      <c r="AA990" s="214">
        <v>71.489999999999995</v>
      </c>
      <c r="AB990" s="1">
        <f t="shared" si="559"/>
        <v>543.32399999999996</v>
      </c>
      <c r="AC990" s="1">
        <f t="shared" si="560"/>
        <v>539.14400000000001</v>
      </c>
      <c r="AD990" s="125">
        <f t="shared" si="568"/>
        <v>500.76215505913274</v>
      </c>
      <c r="AF990" s="326"/>
    </row>
    <row r="991" spans="1:32">
      <c r="A991" s="127" t="s">
        <v>579</v>
      </c>
      <c r="B991" s="127" t="s">
        <v>144</v>
      </c>
      <c r="C991" s="4">
        <v>43385</v>
      </c>
      <c r="D991" s="1">
        <v>438.52507700000001</v>
      </c>
      <c r="E991" s="1">
        <v>455.91</v>
      </c>
      <c r="F991" s="1">
        <v>491.29</v>
      </c>
      <c r="G991" s="1">
        <v>69.680000000000007</v>
      </c>
      <c r="H991" s="110">
        <v>-2.2000000000000002</v>
      </c>
      <c r="I991" s="110">
        <v>-2.2000000000000002</v>
      </c>
      <c r="J991" s="1">
        <f t="shared" si="570"/>
        <v>67.48</v>
      </c>
      <c r="K991" s="1">
        <f t="shared" si="558"/>
        <v>-2.09</v>
      </c>
      <c r="L991" s="1">
        <f t="shared" si="569"/>
        <v>67.59</v>
      </c>
      <c r="M991" s="1">
        <f t="shared" si="561"/>
        <v>444.08672798948754</v>
      </c>
      <c r="N991" s="1"/>
      <c r="O991" s="1"/>
      <c r="P991" s="1">
        <f t="shared" si="564"/>
        <v>1.6590476190476191</v>
      </c>
      <c r="Q991" s="1">
        <f t="shared" si="565"/>
        <v>1.6092857142857144</v>
      </c>
      <c r="R991" s="1">
        <f t="shared" si="566"/>
        <v>1.5891313504619049</v>
      </c>
      <c r="S991" s="1">
        <f t="shared" si="557"/>
        <v>1.6092857142857144</v>
      </c>
      <c r="T991" s="1">
        <f t="shared" si="562"/>
        <v>443.36399474375821</v>
      </c>
      <c r="U991" s="1">
        <v>435.33439950000002</v>
      </c>
      <c r="V991" s="1">
        <v>705.89199499999995</v>
      </c>
      <c r="W991" s="1">
        <f t="shared" si="567"/>
        <v>451.23983475144547</v>
      </c>
      <c r="X991" s="1">
        <v>444.94188303199996</v>
      </c>
      <c r="Y991" s="1">
        <v>289.41033486539726</v>
      </c>
      <c r="Z991" s="1">
        <f t="shared" si="563"/>
        <v>457.8186596583443</v>
      </c>
      <c r="AA991" s="214">
        <v>71.489999999999995</v>
      </c>
      <c r="AB991" s="1">
        <f t="shared" si="559"/>
        <v>543.32399999999996</v>
      </c>
      <c r="AC991" s="1">
        <f t="shared" si="560"/>
        <v>530.70799999999997</v>
      </c>
      <c r="AD991" s="125">
        <f t="shared" si="568"/>
        <v>496.56767411300922</v>
      </c>
      <c r="AF991" s="326"/>
    </row>
    <row r="992" spans="1:32">
      <c r="A992" s="127" t="s">
        <v>580</v>
      </c>
      <c r="B992" s="127" t="s">
        <v>144</v>
      </c>
      <c r="C992" s="4">
        <v>43384</v>
      </c>
      <c r="D992" s="1">
        <v>438.52507700000001</v>
      </c>
      <c r="E992" s="1">
        <v>468.41</v>
      </c>
      <c r="F992" s="1">
        <v>496.29</v>
      </c>
      <c r="G992" s="1">
        <v>69.08</v>
      </c>
      <c r="H992" s="110">
        <v>-2.2000000000000002</v>
      </c>
      <c r="I992" s="110">
        <v>-2.2000000000000002</v>
      </c>
      <c r="J992" s="1">
        <f t="shared" si="570"/>
        <v>66.88</v>
      </c>
      <c r="K992" s="1">
        <f t="shared" si="558"/>
        <v>-2.09</v>
      </c>
      <c r="L992" s="1">
        <f t="shared" si="569"/>
        <v>66.989999999999995</v>
      </c>
      <c r="M992" s="1">
        <f t="shared" si="561"/>
        <v>440.14454664914581</v>
      </c>
      <c r="N992" s="1"/>
      <c r="O992" s="1"/>
      <c r="P992" s="1">
        <f t="shared" si="564"/>
        <v>1.6447619047619046</v>
      </c>
      <c r="Q992" s="1">
        <f t="shared" si="565"/>
        <v>1.595</v>
      </c>
      <c r="R992" s="1">
        <f t="shared" si="566"/>
        <v>1.5891313504619049</v>
      </c>
      <c r="S992" s="1">
        <f t="shared" si="557"/>
        <v>1.595</v>
      </c>
      <c r="T992" s="1">
        <f t="shared" si="562"/>
        <v>439.42181340341654</v>
      </c>
      <c r="U992" s="1">
        <v>435.33439950000002</v>
      </c>
      <c r="V992" s="1">
        <v>705.89199499999995</v>
      </c>
      <c r="W992" s="1">
        <f t="shared" si="567"/>
        <v>447.41591885131402</v>
      </c>
      <c r="X992" s="1">
        <v>444.94188303199996</v>
      </c>
      <c r="Y992" s="1">
        <v>289.41033486539726</v>
      </c>
      <c r="Z992" s="1">
        <f t="shared" si="563"/>
        <v>453.87647831800263</v>
      </c>
      <c r="AA992" s="214">
        <v>72.010000000000005</v>
      </c>
      <c r="AB992" s="1">
        <f t="shared" si="559"/>
        <v>547.27600000000007</v>
      </c>
      <c r="AC992" s="1">
        <f t="shared" si="560"/>
        <v>522.42399999999998</v>
      </c>
      <c r="AD992" s="125">
        <f t="shared" si="568"/>
        <v>492.15243101182659</v>
      </c>
      <c r="AF992" s="326"/>
    </row>
    <row r="993" spans="1:32">
      <c r="A993" s="127" t="s">
        <v>581</v>
      </c>
      <c r="B993" s="127" t="s">
        <v>144</v>
      </c>
      <c r="C993" s="4">
        <v>43383</v>
      </c>
      <c r="D993" s="1">
        <v>419.791721</v>
      </c>
      <c r="E993" s="1">
        <v>480.91</v>
      </c>
      <c r="F993" s="1">
        <v>509.29</v>
      </c>
      <c r="G993" s="1">
        <v>71.53</v>
      </c>
      <c r="H993" s="110">
        <v>-2.2000000000000002</v>
      </c>
      <c r="I993" s="110">
        <v>-2.2000000000000002</v>
      </c>
      <c r="J993" s="1">
        <f t="shared" si="570"/>
        <v>69.33</v>
      </c>
      <c r="K993" s="1">
        <f t="shared" si="558"/>
        <v>-2.09</v>
      </c>
      <c r="L993" s="1">
        <f t="shared" si="569"/>
        <v>69.44</v>
      </c>
      <c r="M993" s="1">
        <f t="shared" si="561"/>
        <v>456.2417871222076</v>
      </c>
      <c r="N993" s="1"/>
      <c r="O993" s="1"/>
      <c r="P993" s="1">
        <f t="shared" si="564"/>
        <v>1.7030952380952382</v>
      </c>
      <c r="Q993" s="1">
        <f t="shared" si="565"/>
        <v>1.6533333333333333</v>
      </c>
      <c r="R993" s="1">
        <f t="shared" si="566"/>
        <v>1.5212452365761906</v>
      </c>
      <c r="S993" s="1">
        <f t="shared" si="557"/>
        <v>1.6533333333333333</v>
      </c>
      <c r="T993" s="1">
        <f t="shared" si="562"/>
        <v>455.51905387647827</v>
      </c>
      <c r="U993" s="1">
        <v>435.33439950000002</v>
      </c>
      <c r="V993" s="1">
        <v>705.89199499999995</v>
      </c>
      <c r="W993" s="1">
        <f t="shared" si="567"/>
        <v>463.03024211018391</v>
      </c>
      <c r="X993" s="1">
        <v>426.65812757599997</v>
      </c>
      <c r="Y993" s="1">
        <v>289.41033486539726</v>
      </c>
      <c r="Z993" s="1">
        <f t="shared" si="563"/>
        <v>469.97371879106436</v>
      </c>
      <c r="AA993" s="214">
        <v>73.95</v>
      </c>
      <c r="AB993" s="1">
        <f t="shared" si="559"/>
        <v>562.02</v>
      </c>
      <c r="AC993" s="1">
        <f t="shared" si="560"/>
        <v>524.476</v>
      </c>
      <c r="AD993" s="125">
        <f t="shared" si="568"/>
        <v>510.1813403416557</v>
      </c>
      <c r="AF993" s="326"/>
    </row>
    <row r="994" spans="1:32">
      <c r="A994" s="127" t="s">
        <v>582</v>
      </c>
      <c r="B994" s="127" t="s">
        <v>144</v>
      </c>
      <c r="C994" s="4">
        <v>43382</v>
      </c>
      <c r="D994" s="1">
        <v>419.791721</v>
      </c>
      <c r="E994" s="1">
        <v>483.41</v>
      </c>
      <c r="F994" s="1">
        <v>500.29</v>
      </c>
      <c r="G994" s="1">
        <v>73.430000000000007</v>
      </c>
      <c r="H994" s="110">
        <v>-2.2000000000000002</v>
      </c>
      <c r="I994" s="110">
        <v>-2.2000000000000002</v>
      </c>
      <c r="J994" s="1">
        <f t="shared" si="570"/>
        <v>71.23</v>
      </c>
      <c r="K994" s="1">
        <f t="shared" si="558"/>
        <v>-2.09</v>
      </c>
      <c r="L994" s="1">
        <f t="shared" si="569"/>
        <v>71.34</v>
      </c>
      <c r="M994" s="1">
        <f t="shared" si="561"/>
        <v>468.72536136662285</v>
      </c>
      <c r="N994" s="1"/>
      <c r="O994" s="1"/>
      <c r="P994" s="1">
        <f t="shared" si="564"/>
        <v>1.7483333333333335</v>
      </c>
      <c r="Q994" s="1">
        <f t="shared" si="565"/>
        <v>1.6985714285714286</v>
      </c>
      <c r="R994" s="1">
        <f t="shared" si="566"/>
        <v>1.5212452365761906</v>
      </c>
      <c r="S994" s="1">
        <f t="shared" si="557"/>
        <v>1.6985714285714286</v>
      </c>
      <c r="T994" s="1">
        <f t="shared" si="562"/>
        <v>468.00262812089358</v>
      </c>
      <c r="U994" s="1">
        <v>427.86234400000001</v>
      </c>
      <c r="V994" s="1">
        <v>705.89199499999995</v>
      </c>
      <c r="W994" s="1">
        <f t="shared" si="567"/>
        <v>475.13930912726676</v>
      </c>
      <c r="X994" s="1">
        <v>426.65812757599997</v>
      </c>
      <c r="Y994" s="1">
        <v>289.41033486539726</v>
      </c>
      <c r="Z994" s="1">
        <f t="shared" si="563"/>
        <v>482.45729303547967</v>
      </c>
      <c r="AA994" s="214">
        <v>74.290000000000006</v>
      </c>
      <c r="AB994" s="1">
        <f t="shared" si="559"/>
        <v>564.60400000000004</v>
      </c>
      <c r="AC994" s="1">
        <f t="shared" si="560"/>
        <v>534.81200000000001</v>
      </c>
      <c r="AD994" s="125">
        <f t="shared" si="568"/>
        <v>524.1629434954009</v>
      </c>
      <c r="AF994" s="326"/>
    </row>
    <row r="995" spans="1:32">
      <c r="A995" s="127" t="s">
        <v>583</v>
      </c>
      <c r="B995" s="127" t="s">
        <v>144</v>
      </c>
      <c r="C995" s="4">
        <v>43381</v>
      </c>
      <c r="D995" s="1">
        <v>419.791721</v>
      </c>
      <c r="E995" s="1">
        <v>476.91</v>
      </c>
      <c r="F995" s="1">
        <v>504.29</v>
      </c>
      <c r="G995" s="1">
        <v>72.48</v>
      </c>
      <c r="H995" s="110">
        <v>-2.2000000000000002</v>
      </c>
      <c r="I995" s="110">
        <v>-2.2000000000000002</v>
      </c>
      <c r="J995" s="1">
        <f t="shared" si="570"/>
        <v>70.28</v>
      </c>
      <c r="K995" s="1">
        <f t="shared" si="558"/>
        <v>-2.09</v>
      </c>
      <c r="L995" s="1">
        <f t="shared" si="569"/>
        <v>70.39</v>
      </c>
      <c r="M995" s="1">
        <f t="shared" si="561"/>
        <v>462.48357424441525</v>
      </c>
      <c r="N995" s="1"/>
      <c r="O995" s="1"/>
      <c r="P995" s="1">
        <f t="shared" si="564"/>
        <v>1.7257142857142858</v>
      </c>
      <c r="Q995" s="1">
        <f t="shared" si="565"/>
        <v>1.6759523809523809</v>
      </c>
      <c r="R995" s="1">
        <f t="shared" si="566"/>
        <v>1.5212452365761906</v>
      </c>
      <c r="S995" s="1">
        <f t="shared" si="557"/>
        <v>1.6759523809523809</v>
      </c>
      <c r="T995" s="1">
        <f t="shared" si="562"/>
        <v>461.76084099868592</v>
      </c>
      <c r="U995" s="1">
        <v>427.86234400000001</v>
      </c>
      <c r="V995" s="1">
        <v>705.89199499999995</v>
      </c>
      <c r="W995" s="1">
        <f t="shared" si="567"/>
        <v>469.0847756187253</v>
      </c>
      <c r="X995" s="1">
        <v>426.65812757599997</v>
      </c>
      <c r="Y995" s="1">
        <v>289.41033486539726</v>
      </c>
      <c r="Z995" s="1">
        <f t="shared" si="563"/>
        <v>476.21550591327201</v>
      </c>
      <c r="AA995" s="214">
        <v>74.34</v>
      </c>
      <c r="AB995" s="1">
        <f t="shared" si="559"/>
        <v>564.98400000000004</v>
      </c>
      <c r="AC995" s="1">
        <f t="shared" si="560"/>
        <v>526.29999999999995</v>
      </c>
      <c r="AD995" s="125">
        <f t="shared" si="568"/>
        <v>517.17214191852827</v>
      </c>
      <c r="AF995" s="326"/>
    </row>
    <row r="996" spans="1:32">
      <c r="A996" s="127" t="s">
        <v>584</v>
      </c>
      <c r="B996" s="127" t="s">
        <v>144</v>
      </c>
      <c r="C996" s="4">
        <v>43378</v>
      </c>
      <c r="D996" s="1">
        <v>419.791721</v>
      </c>
      <c r="E996" s="1">
        <v>476.41</v>
      </c>
      <c r="F996" s="1">
        <v>505.29</v>
      </c>
      <c r="G996" s="1">
        <v>72.28</v>
      </c>
      <c r="H996" s="110">
        <v>-2.2000000000000002</v>
      </c>
      <c r="I996" s="110">
        <v>-2.2000000000000002</v>
      </c>
      <c r="J996" s="1">
        <f t="shared" si="570"/>
        <v>70.08</v>
      </c>
      <c r="K996" s="1">
        <f t="shared" si="558"/>
        <v>-2.09</v>
      </c>
      <c r="L996" s="1">
        <f t="shared" si="569"/>
        <v>70.19</v>
      </c>
      <c r="M996" s="1">
        <f t="shared" si="561"/>
        <v>461.16951379763464</v>
      </c>
      <c r="N996" s="1"/>
      <c r="O996" s="1"/>
      <c r="P996" s="1">
        <f t="shared" si="564"/>
        <v>1.720952380952381</v>
      </c>
      <c r="Q996" s="1">
        <f t="shared" si="565"/>
        <v>1.6711904761904761</v>
      </c>
      <c r="R996" s="1">
        <f t="shared" si="566"/>
        <v>1.5212452365761906</v>
      </c>
      <c r="S996" s="1">
        <f t="shared" si="557"/>
        <v>1.6711904761904761</v>
      </c>
      <c r="T996" s="1">
        <f t="shared" si="562"/>
        <v>460.44678055190536</v>
      </c>
      <c r="U996" s="1">
        <v>427.86234400000001</v>
      </c>
      <c r="V996" s="1">
        <v>705.89199499999995</v>
      </c>
      <c r="W996" s="1">
        <f t="shared" si="567"/>
        <v>467.81013698534821</v>
      </c>
      <c r="X996" s="1">
        <v>426.65812757599997</v>
      </c>
      <c r="Y996" s="1">
        <v>289.41033486539726</v>
      </c>
      <c r="Z996" s="1">
        <f t="shared" si="563"/>
        <v>474.90144546649145</v>
      </c>
      <c r="AA996" s="214">
        <v>74</v>
      </c>
      <c r="AB996" s="1">
        <f t="shared" si="559"/>
        <v>562.4</v>
      </c>
      <c r="AC996" s="1">
        <f t="shared" si="560"/>
        <v>514.9</v>
      </c>
      <c r="AD996" s="125">
        <f t="shared" si="568"/>
        <v>515.70039421813408</v>
      </c>
      <c r="AF996" s="326"/>
    </row>
    <row r="997" spans="1:32">
      <c r="A997" s="127" t="s">
        <v>585</v>
      </c>
      <c r="B997" s="127" t="s">
        <v>144</v>
      </c>
      <c r="C997" s="4">
        <v>43377</v>
      </c>
      <c r="D997" s="1">
        <v>419.791721</v>
      </c>
      <c r="E997" s="1">
        <v>478.41</v>
      </c>
      <c r="F997" s="1">
        <v>507.29</v>
      </c>
      <c r="G997" s="1">
        <v>72.25</v>
      </c>
      <c r="H997" s="110">
        <v>-2.2000000000000002</v>
      </c>
      <c r="I997" s="110">
        <v>-2.2000000000000002</v>
      </c>
      <c r="J997" s="1">
        <f t="shared" si="570"/>
        <v>70.05</v>
      </c>
      <c r="K997" s="1">
        <f t="shared" si="558"/>
        <v>-2.09</v>
      </c>
      <c r="L997" s="1">
        <f t="shared" si="569"/>
        <v>70.16</v>
      </c>
      <c r="M997" s="1">
        <f t="shared" si="561"/>
        <v>460.97240473061754</v>
      </c>
      <c r="N997" s="1"/>
      <c r="O997" s="1"/>
      <c r="P997" s="1">
        <f t="shared" si="564"/>
        <v>1.7202380952380953</v>
      </c>
      <c r="Q997" s="1">
        <f t="shared" si="565"/>
        <v>1.6704761904761904</v>
      </c>
      <c r="R997" s="1">
        <f t="shared" si="566"/>
        <v>1.5212452365761906</v>
      </c>
      <c r="S997" s="1">
        <f t="shared" si="557"/>
        <v>1.6704761904761904</v>
      </c>
      <c r="T997" s="1">
        <f t="shared" si="562"/>
        <v>460.24967148488827</v>
      </c>
      <c r="U997" s="1">
        <v>427.86234400000001</v>
      </c>
      <c r="V997" s="1">
        <v>705.89199499999995</v>
      </c>
      <c r="W997" s="1">
        <f t="shared" si="567"/>
        <v>467.61894119034162</v>
      </c>
      <c r="X997" s="1">
        <v>426.65812757599997</v>
      </c>
      <c r="Y997" s="1">
        <v>289.41033486539726</v>
      </c>
      <c r="Z997" s="1">
        <f t="shared" si="563"/>
        <v>474.70433639947436</v>
      </c>
      <c r="AA997" s="214">
        <v>75.58</v>
      </c>
      <c r="AB997" s="1">
        <f t="shared" si="559"/>
        <v>574.40800000000002</v>
      </c>
      <c r="AC997" s="1">
        <f t="shared" si="560"/>
        <v>513.30399999999997</v>
      </c>
      <c r="AD997" s="125">
        <f t="shared" si="568"/>
        <v>515.47963206307486</v>
      </c>
      <c r="AF997" s="326"/>
    </row>
    <row r="998" spans="1:32">
      <c r="A998" s="127" t="s">
        <v>586</v>
      </c>
      <c r="B998" s="127" t="s">
        <v>144</v>
      </c>
      <c r="C998" s="4">
        <v>43376</v>
      </c>
      <c r="D998" s="1">
        <v>409.64006999999998</v>
      </c>
      <c r="E998" s="1">
        <v>475.41</v>
      </c>
      <c r="F998" s="1">
        <v>504.29</v>
      </c>
      <c r="G998" s="1">
        <v>73.430000000000007</v>
      </c>
      <c r="H998" s="110">
        <v>-2.2000000000000002</v>
      </c>
      <c r="I998" s="110">
        <v>-2.2000000000000002</v>
      </c>
      <c r="J998" s="1">
        <f t="shared" si="570"/>
        <v>71.23</v>
      </c>
      <c r="K998" s="1">
        <f t="shared" si="558"/>
        <v>-2.09</v>
      </c>
      <c r="L998" s="1">
        <f t="shared" si="569"/>
        <v>71.34</v>
      </c>
      <c r="M998" s="1">
        <f t="shared" si="561"/>
        <v>468.72536136662285</v>
      </c>
      <c r="N998" s="1"/>
      <c r="O998" s="1"/>
      <c r="P998" s="1">
        <f t="shared" si="564"/>
        <v>1.7483333333333335</v>
      </c>
      <c r="Q998" s="1">
        <f t="shared" si="565"/>
        <v>1.6985714285714286</v>
      </c>
      <c r="R998" s="1">
        <f t="shared" si="566"/>
        <v>1.4844575870000001</v>
      </c>
      <c r="S998" s="1">
        <f t="shared" si="557"/>
        <v>1.6985714285714286</v>
      </c>
      <c r="T998" s="1">
        <f t="shared" si="562"/>
        <v>468.00262812089358</v>
      </c>
      <c r="U998" s="1">
        <v>427.86234400000001</v>
      </c>
      <c r="V998" s="1">
        <v>705.89199499999995</v>
      </c>
      <c r="W998" s="1">
        <f t="shared" si="567"/>
        <v>475.13930912726676</v>
      </c>
      <c r="X998" s="1">
        <v>416.75011619999998</v>
      </c>
      <c r="Y998" s="1">
        <v>289.41033486539726</v>
      </c>
      <c r="Z998" s="1">
        <f t="shared" si="563"/>
        <v>482.45729303547967</v>
      </c>
      <c r="AA998" s="214">
        <v>75.13</v>
      </c>
      <c r="AB998" s="1">
        <f t="shared" si="559"/>
        <v>570.98799999999994</v>
      </c>
      <c r="AC998" s="1">
        <f t="shared" si="560"/>
        <v>511.25199999999995</v>
      </c>
      <c r="AD998" s="125">
        <f t="shared" si="568"/>
        <v>524.1629434954009</v>
      </c>
      <c r="AF998" s="326"/>
    </row>
    <row r="999" spans="1:32">
      <c r="A999" s="127" t="s">
        <v>587</v>
      </c>
      <c r="B999" s="127" t="s">
        <v>144</v>
      </c>
      <c r="C999" s="4">
        <v>43375</v>
      </c>
      <c r="D999" s="1">
        <v>409.64006999999998</v>
      </c>
      <c r="E999" s="1">
        <v>474.91</v>
      </c>
      <c r="F999" s="1">
        <v>506.79</v>
      </c>
      <c r="G999" s="1">
        <v>71.709999999999994</v>
      </c>
      <c r="H999" s="110">
        <v>-2.2000000000000002</v>
      </c>
      <c r="I999" s="110">
        <v>-2.2000000000000002</v>
      </c>
      <c r="J999" s="1">
        <f t="shared" si="570"/>
        <v>69.509999999999991</v>
      </c>
      <c r="K999" s="1">
        <f t="shared" si="558"/>
        <v>-2.09</v>
      </c>
      <c r="L999" s="1">
        <f t="shared" si="569"/>
        <v>69.61999999999999</v>
      </c>
      <c r="M999" s="1">
        <f t="shared" si="561"/>
        <v>457.42444152431005</v>
      </c>
      <c r="N999" s="1"/>
      <c r="O999" s="1"/>
      <c r="P999" s="1">
        <f t="shared" si="564"/>
        <v>1.7073809523809522</v>
      </c>
      <c r="Q999" s="1">
        <f t="shared" si="565"/>
        <v>1.6576190476190473</v>
      </c>
      <c r="R999" s="1">
        <f t="shared" si="566"/>
        <v>1.4844575870000001</v>
      </c>
      <c r="S999" s="1">
        <f t="shared" si="557"/>
        <v>1.6576190476190473</v>
      </c>
      <c r="T999" s="1">
        <f t="shared" si="562"/>
        <v>456.70170827858072</v>
      </c>
      <c r="U999" s="1">
        <v>410.49963500000001</v>
      </c>
      <c r="V999" s="1">
        <v>705.89199499999995</v>
      </c>
      <c r="W999" s="1">
        <f t="shared" si="567"/>
        <v>464.17741688022329</v>
      </c>
      <c r="X999" s="1">
        <v>416.75011619999998</v>
      </c>
      <c r="Y999" s="1">
        <v>289.41033486539726</v>
      </c>
      <c r="Z999" s="1">
        <f t="shared" si="563"/>
        <v>471.15637319316681</v>
      </c>
      <c r="AA999" s="214">
        <v>75.069999999999993</v>
      </c>
      <c r="AB999" s="1">
        <f t="shared" si="559"/>
        <v>570.53199999999993</v>
      </c>
      <c r="AC999" s="1">
        <f t="shared" si="560"/>
        <v>522.27199999999993</v>
      </c>
      <c r="AD999" s="125">
        <f t="shared" si="568"/>
        <v>511.50591327201045</v>
      </c>
      <c r="AF999" s="326"/>
    </row>
    <row r="1000" spans="1:32">
      <c r="A1000" s="127" t="s">
        <v>588</v>
      </c>
      <c r="B1000" s="127" t="s">
        <v>144</v>
      </c>
      <c r="C1000" s="4">
        <v>43374</v>
      </c>
      <c r="D1000" s="1">
        <v>409.64006999999998</v>
      </c>
      <c r="E1000" s="1">
        <v>471.41</v>
      </c>
      <c r="F1000" s="1">
        <v>494.29</v>
      </c>
      <c r="G1000" s="1">
        <v>71.7</v>
      </c>
      <c r="H1000" s="110">
        <v>-2.2000000000000002</v>
      </c>
      <c r="I1000" s="110">
        <v>-2.2000000000000002</v>
      </c>
      <c r="J1000" s="1">
        <f t="shared" si="570"/>
        <v>69.5</v>
      </c>
      <c r="K1000" s="1">
        <f t="shared" si="558"/>
        <v>-2.09</v>
      </c>
      <c r="L1000" s="1">
        <f t="shared" si="569"/>
        <v>69.61</v>
      </c>
      <c r="M1000" s="1">
        <f t="shared" si="561"/>
        <v>457.35873850197106</v>
      </c>
      <c r="N1000" s="1"/>
      <c r="O1000" s="1"/>
      <c r="P1000" s="1">
        <f t="shared" si="564"/>
        <v>1.7071428571428573</v>
      </c>
      <c r="Q1000" s="1">
        <f t="shared" si="565"/>
        <v>1.6573809523809524</v>
      </c>
      <c r="R1000" s="1">
        <f t="shared" si="566"/>
        <v>1.4844575870000001</v>
      </c>
      <c r="S1000" s="1">
        <f t="shared" si="557"/>
        <v>1.6573809523809524</v>
      </c>
      <c r="T1000" s="1">
        <f t="shared" si="562"/>
        <v>456.63600525624179</v>
      </c>
      <c r="U1000" s="1">
        <v>410.49963500000001</v>
      </c>
      <c r="V1000" s="1">
        <v>705.89199499999995</v>
      </c>
      <c r="W1000" s="1">
        <f t="shared" si="567"/>
        <v>464.11368494855452</v>
      </c>
      <c r="X1000" s="1">
        <v>416.75011619999998</v>
      </c>
      <c r="Y1000" s="1">
        <v>289.41033486539726</v>
      </c>
      <c r="Z1000" s="1">
        <f t="shared" si="563"/>
        <v>471.09067017082788</v>
      </c>
      <c r="AA1000" s="214">
        <v>73.5</v>
      </c>
      <c r="AB1000" s="1">
        <f t="shared" si="559"/>
        <v>558.6</v>
      </c>
      <c r="AC1000" s="1">
        <f t="shared" si="560"/>
        <v>527.82000000000005</v>
      </c>
      <c r="AD1000" s="125">
        <f t="shared" si="568"/>
        <v>511.43232588699084</v>
      </c>
      <c r="AF1000" s="326"/>
    </row>
    <row r="1001" spans="1:32">
      <c r="A1001" s="127" t="s">
        <v>589</v>
      </c>
      <c r="B1001" s="127" t="s">
        <v>145</v>
      </c>
      <c r="C1001" s="4">
        <v>43371</v>
      </c>
      <c r="D1001" s="1">
        <v>409.64006999999998</v>
      </c>
      <c r="E1001" s="1">
        <v>463.41</v>
      </c>
      <c r="F1001" s="1">
        <v>487.29</v>
      </c>
      <c r="G1001" s="1">
        <v>70.599999999999994</v>
      </c>
      <c r="H1001" s="110">
        <v>-2.2000000000000002</v>
      </c>
      <c r="I1001" s="110">
        <v>-2.2000000000000002</v>
      </c>
      <c r="J1001" s="1">
        <f t="shared" si="570"/>
        <v>68.399999999999991</v>
      </c>
      <c r="K1001" s="1">
        <f t="shared" si="558"/>
        <v>-2.09</v>
      </c>
      <c r="L1001" s="1">
        <f t="shared" si="569"/>
        <v>68.509999999999991</v>
      </c>
      <c r="M1001" s="1">
        <f t="shared" si="561"/>
        <v>450.13140604467799</v>
      </c>
      <c r="N1001" s="1"/>
      <c r="O1001" s="1"/>
      <c r="P1001" s="1">
        <f t="shared" si="564"/>
        <v>1.6809523809523808</v>
      </c>
      <c r="Q1001" s="1">
        <f t="shared" si="565"/>
        <v>1.6311904761904761</v>
      </c>
      <c r="R1001" s="1">
        <f t="shared" si="566"/>
        <v>1.4844575870000001</v>
      </c>
      <c r="S1001" s="1">
        <f t="shared" si="557"/>
        <v>1.6311904761904761</v>
      </c>
      <c r="T1001" s="1">
        <f t="shared" si="562"/>
        <v>449.40867279894866</v>
      </c>
      <c r="U1001" s="1">
        <v>410.49963500000001</v>
      </c>
      <c r="V1001" s="1">
        <v>705.89199499999995</v>
      </c>
      <c r="W1001" s="1">
        <f t="shared" si="567"/>
        <v>457.10317246498016</v>
      </c>
      <c r="X1001" s="1">
        <v>416.75011619999998</v>
      </c>
      <c r="Y1001" s="1">
        <v>297.60047275114903</v>
      </c>
      <c r="Z1001" s="1">
        <f t="shared" si="563"/>
        <v>463.86333771353475</v>
      </c>
      <c r="AA1001" s="214">
        <v>72.989999999999995</v>
      </c>
      <c r="AB1001" s="1">
        <f t="shared" si="559"/>
        <v>554.72399999999993</v>
      </c>
      <c r="AC1001" s="1">
        <f t="shared" si="560"/>
        <v>531.54399999999998</v>
      </c>
      <c r="AD1001" s="125">
        <f t="shared" si="568"/>
        <v>503.33771353482257</v>
      </c>
      <c r="AF1001" s="326"/>
    </row>
    <row r="1002" spans="1:32">
      <c r="A1002" s="127" t="s">
        <v>590</v>
      </c>
      <c r="B1002" s="127" t="s">
        <v>145</v>
      </c>
      <c r="C1002" s="4">
        <v>43370</v>
      </c>
      <c r="D1002" s="1">
        <v>409.64006999999998</v>
      </c>
      <c r="E1002" s="1">
        <v>453.41</v>
      </c>
      <c r="F1002" s="1">
        <v>482.29</v>
      </c>
      <c r="G1002" s="1">
        <v>69.400000000000006</v>
      </c>
      <c r="H1002" s="110">
        <v>-2.2000000000000002</v>
      </c>
      <c r="I1002" s="110">
        <v>-2.2000000000000002</v>
      </c>
      <c r="J1002" s="1">
        <f t="shared" si="570"/>
        <v>67.2</v>
      </c>
      <c r="K1002" s="1">
        <f t="shared" si="558"/>
        <v>-2.09</v>
      </c>
      <c r="L1002" s="1">
        <f t="shared" si="569"/>
        <v>67.31</v>
      </c>
      <c r="M1002" s="1">
        <f t="shared" si="561"/>
        <v>442.24704336399475</v>
      </c>
      <c r="N1002" s="1"/>
      <c r="O1002" s="1"/>
      <c r="P1002" s="1">
        <f t="shared" si="564"/>
        <v>1.6523809523809525</v>
      </c>
      <c r="Q1002" s="1">
        <f t="shared" si="565"/>
        <v>1.6026190476190476</v>
      </c>
      <c r="R1002" s="1">
        <f t="shared" si="566"/>
        <v>1.4844575870000001</v>
      </c>
      <c r="S1002" s="1">
        <f t="shared" si="557"/>
        <v>1.6026190476190476</v>
      </c>
      <c r="T1002" s="1">
        <f t="shared" si="562"/>
        <v>441.52431011826542</v>
      </c>
      <c r="U1002" s="1">
        <v>410.49963500000001</v>
      </c>
      <c r="V1002" s="1">
        <v>705.89199499999995</v>
      </c>
      <c r="W1002" s="1">
        <f t="shared" si="567"/>
        <v>449.45534066471743</v>
      </c>
      <c r="X1002" s="1">
        <v>416.75011619999998</v>
      </c>
      <c r="Y1002" s="1">
        <v>297.60047275114903</v>
      </c>
      <c r="Z1002" s="1">
        <f t="shared" si="563"/>
        <v>455.97897503285151</v>
      </c>
      <c r="AA1002" s="214">
        <v>72.03</v>
      </c>
      <c r="AB1002" s="1">
        <f t="shared" si="559"/>
        <v>547.428</v>
      </c>
      <c r="AC1002" s="1">
        <f t="shared" si="560"/>
        <v>531.62</v>
      </c>
      <c r="AD1002" s="125">
        <f t="shared" si="568"/>
        <v>494.50722733245732</v>
      </c>
      <c r="AF1002" s="326"/>
    </row>
    <row r="1003" spans="1:32">
      <c r="A1003" s="127" t="s">
        <v>591</v>
      </c>
      <c r="B1003" s="127" t="s">
        <v>145</v>
      </c>
      <c r="C1003" s="4">
        <v>43369</v>
      </c>
      <c r="D1003" s="1">
        <v>409.64006999999998</v>
      </c>
      <c r="E1003" s="1">
        <v>450.41</v>
      </c>
      <c r="F1003" s="1">
        <v>484.29</v>
      </c>
      <c r="G1003" s="1">
        <v>68.66</v>
      </c>
      <c r="H1003" s="110">
        <v>-2.2000000000000002</v>
      </c>
      <c r="I1003" s="110">
        <v>-2.2000000000000002</v>
      </c>
      <c r="J1003" s="1">
        <f t="shared" si="570"/>
        <v>66.459999999999994</v>
      </c>
      <c r="K1003" s="1">
        <f t="shared" si="558"/>
        <v>-2.09</v>
      </c>
      <c r="L1003" s="1">
        <f t="shared" si="569"/>
        <v>66.569999999999993</v>
      </c>
      <c r="M1003" s="1">
        <f t="shared" si="561"/>
        <v>437.38501971090665</v>
      </c>
      <c r="N1003" s="1"/>
      <c r="O1003" s="1"/>
      <c r="P1003" s="1">
        <f t="shared" si="564"/>
        <v>1.6347619047619046</v>
      </c>
      <c r="Q1003" s="1">
        <f t="shared" si="565"/>
        <v>1.5849999999999997</v>
      </c>
      <c r="R1003" s="1">
        <f t="shared" si="566"/>
        <v>1.4844575870000001</v>
      </c>
      <c r="S1003" s="1">
        <f t="shared" ref="S1003:S1066" si="571">+Q1003-O1003</f>
        <v>1.5849999999999997</v>
      </c>
      <c r="T1003" s="1">
        <f t="shared" si="562"/>
        <v>436.66228646517732</v>
      </c>
      <c r="U1003" s="1">
        <v>410.49963500000001</v>
      </c>
      <c r="V1003" s="1">
        <v>705.89199499999995</v>
      </c>
      <c r="W1003" s="1">
        <f t="shared" si="567"/>
        <v>444.73917772122201</v>
      </c>
      <c r="X1003" s="1">
        <v>416.75011619999998</v>
      </c>
      <c r="Y1003" s="1">
        <v>297.60047275114903</v>
      </c>
      <c r="Z1003" s="1">
        <f t="shared" si="563"/>
        <v>451.11695137976341</v>
      </c>
      <c r="AA1003" s="214">
        <v>71.569999999999993</v>
      </c>
      <c r="AB1003" s="1">
        <f t="shared" si="559"/>
        <v>543.9319999999999</v>
      </c>
      <c r="AC1003" s="1">
        <f t="shared" si="560"/>
        <v>531.62</v>
      </c>
      <c r="AD1003" s="125">
        <f t="shared" si="568"/>
        <v>489.06176084099866</v>
      </c>
      <c r="AF1003" s="326"/>
    </row>
    <row r="1004" spans="1:32">
      <c r="A1004" s="127" t="s">
        <v>592</v>
      </c>
      <c r="B1004" s="127" t="s">
        <v>145</v>
      </c>
      <c r="C1004" s="4">
        <v>43368</v>
      </c>
      <c r="D1004" s="1">
        <v>409.64006999999998</v>
      </c>
      <c r="E1004" s="1">
        <v>448.41</v>
      </c>
      <c r="F1004" s="1">
        <v>479.29</v>
      </c>
      <c r="G1004" s="1">
        <v>69.05</v>
      </c>
      <c r="H1004" s="110">
        <v>-2.2000000000000002</v>
      </c>
      <c r="I1004" s="110">
        <v>-2.2000000000000002</v>
      </c>
      <c r="J1004" s="1">
        <f t="shared" si="570"/>
        <v>66.849999999999994</v>
      </c>
      <c r="K1004" s="1">
        <f t="shared" si="558"/>
        <v>-2.09</v>
      </c>
      <c r="L1004" s="1">
        <f t="shared" si="569"/>
        <v>66.959999999999994</v>
      </c>
      <c r="M1004" s="1">
        <f t="shared" si="561"/>
        <v>439.94743758212871</v>
      </c>
      <c r="N1004" s="1"/>
      <c r="O1004" s="1"/>
      <c r="P1004" s="1">
        <f t="shared" si="564"/>
        <v>1.644047619047619</v>
      </c>
      <c r="Q1004" s="1">
        <f t="shared" si="565"/>
        <v>1.5942857142857141</v>
      </c>
      <c r="R1004" s="1">
        <f t="shared" si="566"/>
        <v>1.4844575870000001</v>
      </c>
      <c r="S1004" s="1">
        <f t="shared" si="571"/>
        <v>1.5942857142857141</v>
      </c>
      <c r="T1004" s="1">
        <f t="shared" si="562"/>
        <v>439.22470433639944</v>
      </c>
      <c r="U1004" s="1">
        <v>395.55552399999999</v>
      </c>
      <c r="V1004" s="1">
        <v>705.89199499999995</v>
      </c>
      <c r="W1004" s="1">
        <f t="shared" si="567"/>
        <v>447.22472305630743</v>
      </c>
      <c r="X1004" s="1">
        <v>416.75011619999998</v>
      </c>
      <c r="Y1004" s="1">
        <v>297.60047275114903</v>
      </c>
      <c r="Z1004" s="1">
        <f t="shared" si="563"/>
        <v>453.67936925098553</v>
      </c>
      <c r="AA1004" s="214">
        <v>72.5</v>
      </c>
      <c r="AB1004" s="1">
        <f t="shared" si="559"/>
        <v>551</v>
      </c>
      <c r="AC1004" s="1">
        <f t="shared" si="560"/>
        <v>525.61599999999999</v>
      </c>
      <c r="AD1004" s="125">
        <f t="shared" si="568"/>
        <v>491.93166885676743</v>
      </c>
      <c r="AF1004" s="326"/>
    </row>
    <row r="1005" spans="1:32">
      <c r="A1005" s="127" t="s">
        <v>593</v>
      </c>
      <c r="B1005" s="127" t="s">
        <v>145</v>
      </c>
      <c r="C1005" s="4">
        <v>43367</v>
      </c>
      <c r="D1005" s="1">
        <v>409.64006999999998</v>
      </c>
      <c r="E1005" s="1">
        <v>435.41</v>
      </c>
      <c r="F1005" s="1">
        <v>478.29</v>
      </c>
      <c r="G1005" s="1">
        <v>68.260000000000005</v>
      </c>
      <c r="H1005" s="110">
        <v>-2.2000000000000002</v>
      </c>
      <c r="I1005" s="110">
        <v>-2.2000000000000002</v>
      </c>
      <c r="J1005" s="1">
        <f t="shared" si="570"/>
        <v>66.06</v>
      </c>
      <c r="K1005" s="1">
        <f t="shared" si="558"/>
        <v>-2.09</v>
      </c>
      <c r="L1005" s="1">
        <f t="shared" si="569"/>
        <v>66.17</v>
      </c>
      <c r="M1005" s="1">
        <f t="shared" si="561"/>
        <v>434.75689881734559</v>
      </c>
      <c r="N1005" s="1"/>
      <c r="O1005" s="1"/>
      <c r="P1005" s="1">
        <f t="shared" si="564"/>
        <v>1.6252380952380954</v>
      </c>
      <c r="Q1005" s="1">
        <f t="shared" si="565"/>
        <v>1.5754761904761905</v>
      </c>
      <c r="R1005" s="1">
        <f t="shared" si="566"/>
        <v>1.4844575870000001</v>
      </c>
      <c r="S1005" s="1">
        <f t="shared" si="571"/>
        <v>1.5754761904761905</v>
      </c>
      <c r="T1005" s="1">
        <f t="shared" si="562"/>
        <v>434.03416557161631</v>
      </c>
      <c r="U1005" s="1">
        <v>395.55552399999999</v>
      </c>
      <c r="V1005" s="1">
        <v>705.89199499999995</v>
      </c>
      <c r="W1005" s="1">
        <f t="shared" si="567"/>
        <v>442.18990045446782</v>
      </c>
      <c r="X1005" s="1">
        <v>416.75011619999998</v>
      </c>
      <c r="Y1005" s="1">
        <v>297.60047275114903</v>
      </c>
      <c r="Z1005" s="1">
        <f t="shared" si="563"/>
        <v>448.4888304862024</v>
      </c>
      <c r="AA1005" s="214">
        <v>72.25</v>
      </c>
      <c r="AB1005" s="1">
        <f t="shared" si="559"/>
        <v>549.1</v>
      </c>
      <c r="AC1005" s="1">
        <f t="shared" si="560"/>
        <v>523.41200000000003</v>
      </c>
      <c r="AD1005" s="125">
        <f t="shared" si="568"/>
        <v>486.11826544021034</v>
      </c>
      <c r="AF1005" s="326"/>
    </row>
    <row r="1006" spans="1:32">
      <c r="A1006" s="127" t="s">
        <v>594</v>
      </c>
      <c r="B1006" s="127" t="s">
        <v>145</v>
      </c>
      <c r="C1006" s="4">
        <v>43364</v>
      </c>
      <c r="D1006" s="1">
        <v>409.64006999999998</v>
      </c>
      <c r="E1006" s="1">
        <v>439.41</v>
      </c>
      <c r="F1006" s="1">
        <v>472.29</v>
      </c>
      <c r="G1006" s="1">
        <v>66.48</v>
      </c>
      <c r="H1006" s="110">
        <v>-2.2000000000000002</v>
      </c>
      <c r="I1006" s="110">
        <v>-2.2000000000000002</v>
      </c>
      <c r="J1006" s="1">
        <f t="shared" si="570"/>
        <v>64.28</v>
      </c>
      <c r="K1006" s="1">
        <f t="shared" si="558"/>
        <v>-2.09</v>
      </c>
      <c r="L1006" s="1">
        <f t="shared" si="569"/>
        <v>64.39</v>
      </c>
      <c r="M1006" s="1">
        <f t="shared" si="561"/>
        <v>423.06176084099866</v>
      </c>
      <c r="N1006" s="1"/>
      <c r="O1006" s="1"/>
      <c r="P1006" s="1">
        <f t="shared" si="564"/>
        <v>1.582857142857143</v>
      </c>
      <c r="Q1006" s="1">
        <f t="shared" si="565"/>
        <v>1.5330952380952381</v>
      </c>
      <c r="R1006" s="1">
        <f t="shared" si="566"/>
        <v>1.4844575870000001</v>
      </c>
      <c r="S1006" s="1">
        <f t="shared" si="571"/>
        <v>1.5330952380952381</v>
      </c>
      <c r="T1006" s="1">
        <f t="shared" si="562"/>
        <v>422.33902759526939</v>
      </c>
      <c r="U1006" s="1">
        <v>395.55552399999999</v>
      </c>
      <c r="V1006" s="1">
        <v>705.89199499999995</v>
      </c>
      <c r="W1006" s="1">
        <f t="shared" si="567"/>
        <v>430.84561661741128</v>
      </c>
      <c r="X1006" s="1">
        <v>416.75011619999998</v>
      </c>
      <c r="Y1006" s="1">
        <v>297.60047275114903</v>
      </c>
      <c r="Z1006" s="1">
        <f t="shared" si="563"/>
        <v>436.79369250985548</v>
      </c>
      <c r="AA1006" s="214">
        <v>71.62</v>
      </c>
      <c r="AB1006" s="1">
        <f t="shared" si="559"/>
        <v>544.31200000000001</v>
      </c>
      <c r="AC1006" s="1">
        <f t="shared" si="560"/>
        <v>523.64</v>
      </c>
      <c r="AD1006" s="125">
        <f t="shared" si="568"/>
        <v>473.01971090670173</v>
      </c>
      <c r="AF1006" s="326"/>
    </row>
    <row r="1007" spans="1:32">
      <c r="A1007" s="127" t="s">
        <v>595</v>
      </c>
      <c r="B1007" s="127" t="s">
        <v>145</v>
      </c>
      <c r="C1007" s="4">
        <v>43363</v>
      </c>
      <c r="D1007" s="1">
        <v>409.64006999999998</v>
      </c>
      <c r="E1007" s="1">
        <v>438.41</v>
      </c>
      <c r="F1007" s="1">
        <v>480.79</v>
      </c>
      <c r="G1007" s="1">
        <v>66.5</v>
      </c>
      <c r="H1007" s="110">
        <v>-2.2000000000000002</v>
      </c>
      <c r="I1007" s="110">
        <v>-2.2000000000000002</v>
      </c>
      <c r="J1007" s="1">
        <f t="shared" si="570"/>
        <v>64.3</v>
      </c>
      <c r="K1007" s="1">
        <f t="shared" ref="K1007:K1070" si="572">+H1007*$F$1</f>
        <v>-2.09</v>
      </c>
      <c r="L1007" s="1">
        <f t="shared" si="569"/>
        <v>64.41</v>
      </c>
      <c r="M1007" s="1">
        <f t="shared" si="561"/>
        <v>423.1931668856767</v>
      </c>
      <c r="N1007" s="1"/>
      <c r="O1007" s="1"/>
      <c r="P1007" s="1">
        <f t="shared" si="564"/>
        <v>1.5833333333333333</v>
      </c>
      <c r="Q1007" s="1">
        <f t="shared" si="565"/>
        <v>1.5335714285714286</v>
      </c>
      <c r="R1007" s="1">
        <f t="shared" si="566"/>
        <v>1.4844575870000001</v>
      </c>
      <c r="S1007" s="1">
        <f t="shared" si="571"/>
        <v>1.5335714285714286</v>
      </c>
      <c r="T1007" s="1">
        <f t="shared" si="562"/>
        <v>422.47043363994737</v>
      </c>
      <c r="U1007" s="1">
        <v>395.55552399999999</v>
      </c>
      <c r="V1007" s="1">
        <v>705.89199499999995</v>
      </c>
      <c r="W1007" s="1">
        <f t="shared" si="567"/>
        <v>430.97308048074893</v>
      </c>
      <c r="X1007" s="1">
        <v>416.75011619999998</v>
      </c>
      <c r="Y1007" s="1">
        <v>297.60047275114903</v>
      </c>
      <c r="Z1007" s="1">
        <f t="shared" si="563"/>
        <v>436.92509855453346</v>
      </c>
      <c r="AA1007" s="214">
        <v>71.66</v>
      </c>
      <c r="AB1007" s="1">
        <f t="shared" si="559"/>
        <v>544.61599999999999</v>
      </c>
      <c r="AC1007" s="1">
        <f t="shared" si="560"/>
        <v>524.9319999999999</v>
      </c>
      <c r="AD1007" s="125">
        <f t="shared" si="568"/>
        <v>473.16688567674112</v>
      </c>
      <c r="AF1007" s="326"/>
    </row>
    <row r="1008" spans="1:32">
      <c r="A1008" s="127" t="s">
        <v>596</v>
      </c>
      <c r="B1008" s="127" t="s">
        <v>145</v>
      </c>
      <c r="C1008" s="4">
        <v>43362</v>
      </c>
      <c r="D1008" s="1">
        <v>409.64006999999998</v>
      </c>
      <c r="E1008" s="1">
        <v>433.41</v>
      </c>
      <c r="F1008" s="1">
        <v>474.29</v>
      </c>
      <c r="G1008" s="1">
        <v>66.569999999999993</v>
      </c>
      <c r="H1008" s="110">
        <v>-2.2000000000000002</v>
      </c>
      <c r="I1008" s="110">
        <v>-2.2000000000000002</v>
      </c>
      <c r="J1008" s="1">
        <f t="shared" si="570"/>
        <v>64.36999999999999</v>
      </c>
      <c r="K1008" s="1">
        <f t="shared" si="572"/>
        <v>-2.09</v>
      </c>
      <c r="L1008" s="1">
        <f t="shared" si="569"/>
        <v>64.47999999999999</v>
      </c>
      <c r="M1008" s="1">
        <f t="shared" si="561"/>
        <v>423.65308804204983</v>
      </c>
      <c r="N1008" s="1"/>
      <c r="O1008" s="1"/>
      <c r="P1008" s="1">
        <f t="shared" si="564"/>
        <v>1.5849999999999997</v>
      </c>
      <c r="Q1008" s="1">
        <f t="shared" si="565"/>
        <v>1.5352380952380951</v>
      </c>
      <c r="R1008" s="1">
        <f t="shared" si="566"/>
        <v>1.4844575870000001</v>
      </c>
      <c r="S1008" s="1">
        <f t="shared" si="571"/>
        <v>1.5352380952380951</v>
      </c>
      <c r="T1008" s="1">
        <f t="shared" si="562"/>
        <v>422.93035479632056</v>
      </c>
      <c r="U1008" s="1">
        <v>395.55552399999999</v>
      </c>
      <c r="V1008" s="1">
        <v>705.89199499999995</v>
      </c>
      <c r="W1008" s="1">
        <f t="shared" si="567"/>
        <v>431.41920400243094</v>
      </c>
      <c r="X1008" s="1">
        <v>416.75011619999998</v>
      </c>
      <c r="Y1008" s="1">
        <v>297.60047275114903</v>
      </c>
      <c r="Z1008" s="1">
        <f t="shared" si="563"/>
        <v>437.38501971090665</v>
      </c>
      <c r="AA1008" s="214">
        <v>70.94</v>
      </c>
      <c r="AB1008" s="1">
        <f t="shared" ref="AB1008:AB1071" si="573">AA1008*$AB$91</f>
        <v>539.14400000000001</v>
      </c>
      <c r="AC1008" s="1">
        <f t="shared" ref="AC1008:AC1071" si="574">AB1026</f>
        <v>513.53199999999993</v>
      </c>
      <c r="AD1008" s="125">
        <f t="shared" si="568"/>
        <v>473.68199737187905</v>
      </c>
      <c r="AF1008" s="326"/>
    </row>
    <row r="1009" spans="1:32">
      <c r="A1009" s="127" t="s">
        <v>597</v>
      </c>
      <c r="B1009" s="127" t="s">
        <v>145</v>
      </c>
      <c r="C1009" s="4">
        <v>43361</v>
      </c>
      <c r="D1009" s="1">
        <v>409.64006999999998</v>
      </c>
      <c r="E1009" s="1">
        <v>428.41</v>
      </c>
      <c r="F1009" s="1">
        <v>468.29</v>
      </c>
      <c r="G1009" s="1">
        <v>66.31</v>
      </c>
      <c r="H1009" s="110">
        <v>-2.2000000000000002</v>
      </c>
      <c r="I1009" s="110">
        <v>-2.2000000000000002</v>
      </c>
      <c r="J1009" s="1">
        <f t="shared" si="570"/>
        <v>64.11</v>
      </c>
      <c r="K1009" s="1">
        <f t="shared" si="572"/>
        <v>-2.09</v>
      </c>
      <c r="L1009" s="1">
        <f t="shared" si="569"/>
        <v>64.22</v>
      </c>
      <c r="M1009" s="1">
        <f t="shared" si="561"/>
        <v>421.9448094612352</v>
      </c>
      <c r="N1009" s="1"/>
      <c r="O1009" s="1"/>
      <c r="P1009" s="1">
        <f t="shared" si="564"/>
        <v>1.5788095238095239</v>
      </c>
      <c r="Q1009" s="1">
        <f t="shared" si="565"/>
        <v>1.529047619047619</v>
      </c>
      <c r="R1009" s="1">
        <f t="shared" si="566"/>
        <v>1.4844575870000001</v>
      </c>
      <c r="S1009" s="1">
        <f t="shared" si="571"/>
        <v>1.529047619047619</v>
      </c>
      <c r="T1009" s="1">
        <f t="shared" si="562"/>
        <v>421.22207621550587</v>
      </c>
      <c r="U1009" s="1">
        <v>397.36505899999997</v>
      </c>
      <c r="V1009" s="1">
        <v>705.89199499999995</v>
      </c>
      <c r="W1009" s="1">
        <f t="shared" si="567"/>
        <v>429.76217377904067</v>
      </c>
      <c r="X1009" s="1">
        <v>416.75011619999998</v>
      </c>
      <c r="Y1009" s="1">
        <v>297.60047275114903</v>
      </c>
      <c r="Z1009" s="1">
        <f t="shared" si="563"/>
        <v>435.67674113009195</v>
      </c>
      <c r="AA1009" s="214">
        <v>69.83</v>
      </c>
      <c r="AB1009" s="1">
        <f t="shared" si="573"/>
        <v>530.70799999999997</v>
      </c>
      <c r="AC1009" s="1">
        <f t="shared" si="574"/>
        <v>517.63599999999997</v>
      </c>
      <c r="AD1009" s="125">
        <f t="shared" si="568"/>
        <v>471.76872536136659</v>
      </c>
      <c r="AF1009" s="326"/>
    </row>
    <row r="1010" spans="1:32">
      <c r="A1010" s="127" t="s">
        <v>598</v>
      </c>
      <c r="B1010" s="127" t="s">
        <v>145</v>
      </c>
      <c r="C1010" s="4">
        <v>43360</v>
      </c>
      <c r="D1010" s="1">
        <v>409.64006999999998</v>
      </c>
      <c r="E1010" s="1">
        <v>427.41</v>
      </c>
      <c r="F1010" s="1">
        <v>469.29</v>
      </c>
      <c r="G1010" s="1">
        <v>65.3</v>
      </c>
      <c r="H1010" s="110">
        <v>-2.2000000000000002</v>
      </c>
      <c r="I1010" s="110">
        <v>-2.2000000000000002</v>
      </c>
      <c r="J1010" s="1">
        <f t="shared" si="570"/>
        <v>63.099999999999994</v>
      </c>
      <c r="K1010" s="1">
        <f t="shared" si="572"/>
        <v>-2.09</v>
      </c>
      <c r="L1010" s="1">
        <f t="shared" si="569"/>
        <v>63.209999999999994</v>
      </c>
      <c r="M1010" s="1">
        <f t="shared" si="561"/>
        <v>415.30880420499335</v>
      </c>
      <c r="N1010" s="1"/>
      <c r="O1010" s="1"/>
      <c r="P1010" s="1">
        <f t="shared" si="564"/>
        <v>1.5547619047619048</v>
      </c>
      <c r="Q1010" s="1">
        <f t="shared" si="565"/>
        <v>1.5049999999999999</v>
      </c>
      <c r="R1010" s="1">
        <f t="shared" si="566"/>
        <v>1.4844575870000001</v>
      </c>
      <c r="S1010" s="1">
        <f t="shared" si="571"/>
        <v>1.5049999999999999</v>
      </c>
      <c r="T1010" s="1">
        <f t="shared" si="562"/>
        <v>414.58607095926408</v>
      </c>
      <c r="U1010" s="1">
        <v>397.36505899999997</v>
      </c>
      <c r="V1010" s="1">
        <v>705.89199499999995</v>
      </c>
      <c r="W1010" s="1">
        <f t="shared" si="567"/>
        <v>423.32524868048614</v>
      </c>
      <c r="X1010" s="1">
        <v>416.75011619999998</v>
      </c>
      <c r="Y1010" s="1">
        <v>297.60047275114903</v>
      </c>
      <c r="Z1010" s="1">
        <f t="shared" si="563"/>
        <v>429.04073587385017</v>
      </c>
      <c r="AA1010" s="214">
        <v>68.739999999999995</v>
      </c>
      <c r="AB1010" s="1">
        <f t="shared" si="573"/>
        <v>522.42399999999998</v>
      </c>
      <c r="AC1010" s="1">
        <f t="shared" si="574"/>
        <v>516.49599999999998</v>
      </c>
      <c r="AD1010" s="125">
        <f t="shared" si="568"/>
        <v>464.33639947437581</v>
      </c>
      <c r="AF1010" s="326"/>
    </row>
    <row r="1011" spans="1:32">
      <c r="A1011" s="127" t="s">
        <v>599</v>
      </c>
      <c r="B1011" s="127" t="s">
        <v>145</v>
      </c>
      <c r="C1011" s="4">
        <v>43357</v>
      </c>
      <c r="D1011" s="1">
        <v>409.64006999999998</v>
      </c>
      <c r="E1011" s="1">
        <v>424.91</v>
      </c>
      <c r="F1011" s="1">
        <v>471.29</v>
      </c>
      <c r="G1011" s="1">
        <v>64.849999999999994</v>
      </c>
      <c r="H1011" s="110">
        <v>-2.2000000000000002</v>
      </c>
      <c r="I1011" s="110">
        <v>-2.2000000000000002</v>
      </c>
      <c r="J1011" s="1">
        <f t="shared" si="570"/>
        <v>62.649999999999991</v>
      </c>
      <c r="K1011" s="1">
        <f t="shared" si="572"/>
        <v>-2.09</v>
      </c>
      <c r="L1011" s="1">
        <f t="shared" si="569"/>
        <v>62.759999999999991</v>
      </c>
      <c r="M1011" s="1">
        <f t="shared" si="561"/>
        <v>412.35216819973709</v>
      </c>
      <c r="N1011" s="1"/>
      <c r="O1011" s="1"/>
      <c r="P1011" s="1">
        <f t="shared" si="564"/>
        <v>1.5440476190476189</v>
      </c>
      <c r="Q1011" s="1">
        <f t="shared" si="565"/>
        <v>1.494285714285714</v>
      </c>
      <c r="R1011" s="1">
        <f t="shared" si="566"/>
        <v>1.4844575870000001</v>
      </c>
      <c r="S1011" s="1">
        <f t="shared" si="571"/>
        <v>1.494285714285714</v>
      </c>
      <c r="T1011" s="1">
        <f t="shared" si="562"/>
        <v>411.62943495400782</v>
      </c>
      <c r="U1011" s="1">
        <v>397.36505899999997</v>
      </c>
      <c r="V1011" s="1">
        <v>705.89199499999995</v>
      </c>
      <c r="W1011" s="1">
        <f t="shared" si="567"/>
        <v>420.45731175538759</v>
      </c>
      <c r="X1011" s="1">
        <v>416.75011619999998</v>
      </c>
      <c r="Y1011" s="1">
        <v>297.60047275114903</v>
      </c>
      <c r="Z1011" s="1">
        <f t="shared" si="563"/>
        <v>426.08409986859391</v>
      </c>
      <c r="AA1011" s="214">
        <v>69.010000000000005</v>
      </c>
      <c r="AB1011" s="1">
        <f t="shared" si="573"/>
        <v>524.476</v>
      </c>
      <c r="AC1011" s="1">
        <f t="shared" si="574"/>
        <v>503.42399999999992</v>
      </c>
      <c r="AD1011" s="125">
        <f t="shared" si="568"/>
        <v>461.02496714848883</v>
      </c>
      <c r="AF1011" s="326"/>
    </row>
    <row r="1012" spans="1:32">
      <c r="A1012" s="127" t="s">
        <v>600</v>
      </c>
      <c r="B1012" s="127" t="s">
        <v>145</v>
      </c>
      <c r="C1012" s="4">
        <v>43356</v>
      </c>
      <c r="D1012" s="1">
        <v>409.64006999999998</v>
      </c>
      <c r="E1012" s="1">
        <v>440.91</v>
      </c>
      <c r="F1012" s="1">
        <v>482.29</v>
      </c>
      <c r="G1012" s="1">
        <v>64.91</v>
      </c>
      <c r="H1012" s="110">
        <v>-2.2000000000000002</v>
      </c>
      <c r="I1012" s="110">
        <v>-2.2000000000000002</v>
      </c>
      <c r="J1012" s="1">
        <f t="shared" si="570"/>
        <v>62.709999999999994</v>
      </c>
      <c r="K1012" s="1">
        <f t="shared" si="572"/>
        <v>-2.09</v>
      </c>
      <c r="L1012" s="1">
        <f t="shared" si="569"/>
        <v>62.819999999999993</v>
      </c>
      <c r="M1012" s="1">
        <f t="shared" si="561"/>
        <v>412.74638633377128</v>
      </c>
      <c r="N1012" s="1"/>
      <c r="O1012" s="1"/>
      <c r="P1012" s="1">
        <f t="shared" si="564"/>
        <v>1.5454761904761904</v>
      </c>
      <c r="Q1012" s="1">
        <f t="shared" si="565"/>
        <v>1.4957142857142856</v>
      </c>
      <c r="R1012" s="1">
        <f t="shared" si="566"/>
        <v>1.4844575870000001</v>
      </c>
      <c r="S1012" s="1">
        <f t="shared" si="571"/>
        <v>1.4957142857142856</v>
      </c>
      <c r="T1012" s="1">
        <f t="shared" si="562"/>
        <v>412.02365308804201</v>
      </c>
      <c r="U1012" s="1">
        <v>397.36505899999997</v>
      </c>
      <c r="V1012" s="1">
        <v>705.89199499999995</v>
      </c>
      <c r="W1012" s="1">
        <f t="shared" si="567"/>
        <v>420.83970334540072</v>
      </c>
      <c r="X1012" s="1">
        <v>416.75011619999998</v>
      </c>
      <c r="Y1012" s="1">
        <v>297.60047275114903</v>
      </c>
      <c r="Z1012" s="1">
        <f t="shared" si="563"/>
        <v>426.4783180026281</v>
      </c>
      <c r="AA1012" s="214">
        <v>70.37</v>
      </c>
      <c r="AB1012" s="1">
        <f t="shared" si="573"/>
        <v>534.81200000000001</v>
      </c>
      <c r="AC1012" s="1">
        <f t="shared" si="574"/>
        <v>500.00400000000002</v>
      </c>
      <c r="AD1012" s="125">
        <f t="shared" si="568"/>
        <v>461.46649145860709</v>
      </c>
      <c r="AF1012" s="326"/>
    </row>
    <row r="1013" spans="1:32">
      <c r="A1013" s="127" t="s">
        <v>601</v>
      </c>
      <c r="B1013" s="127" t="s">
        <v>145</v>
      </c>
      <c r="C1013" s="4">
        <v>43355</v>
      </c>
      <c r="D1013" s="1">
        <v>396.608994</v>
      </c>
      <c r="E1013" s="1">
        <v>446.41</v>
      </c>
      <c r="F1013" s="1">
        <v>481.29</v>
      </c>
      <c r="G1013" s="1">
        <v>66.3</v>
      </c>
      <c r="H1013" s="110">
        <v>-2.2000000000000002</v>
      </c>
      <c r="I1013" s="110">
        <v>-2.2000000000000002</v>
      </c>
      <c r="J1013" s="1">
        <f t="shared" si="570"/>
        <v>64.099999999999994</v>
      </c>
      <c r="K1013" s="1">
        <f t="shared" si="572"/>
        <v>-2.09</v>
      </c>
      <c r="L1013" s="1">
        <f t="shared" si="569"/>
        <v>64.209999999999994</v>
      </c>
      <c r="M1013" s="1">
        <f t="shared" si="561"/>
        <v>421.87910643889614</v>
      </c>
      <c r="N1013" s="1"/>
      <c r="O1013" s="1"/>
      <c r="P1013" s="1">
        <f t="shared" si="564"/>
        <v>1.5785714285714285</v>
      </c>
      <c r="Q1013" s="1">
        <f t="shared" si="565"/>
        <v>1.5288095238095236</v>
      </c>
      <c r="R1013" s="1">
        <f t="shared" si="566"/>
        <v>1.4372354496857145</v>
      </c>
      <c r="S1013" s="1">
        <f t="shared" si="571"/>
        <v>1.5288095238095236</v>
      </c>
      <c r="T1013" s="1">
        <f t="shared" si="562"/>
        <v>421.15637319316681</v>
      </c>
      <c r="U1013" s="1">
        <v>397.36505899999997</v>
      </c>
      <c r="V1013" s="1">
        <v>705.89199499999995</v>
      </c>
      <c r="W1013" s="1">
        <f t="shared" si="567"/>
        <v>429.69844184737178</v>
      </c>
      <c r="X1013" s="1">
        <v>404.03178602399998</v>
      </c>
      <c r="Y1013" s="1">
        <v>297.60047275114903</v>
      </c>
      <c r="Z1013" s="1">
        <f t="shared" si="563"/>
        <v>435.6110381077529</v>
      </c>
      <c r="AA1013" s="214">
        <v>69.25</v>
      </c>
      <c r="AB1013" s="1">
        <f t="shared" si="573"/>
        <v>526.29999999999995</v>
      </c>
      <c r="AC1013" s="1">
        <f t="shared" si="574"/>
        <v>497.49599999999992</v>
      </c>
      <c r="AD1013" s="125">
        <f t="shared" si="568"/>
        <v>471.69513797634687</v>
      </c>
      <c r="AF1013" s="326"/>
    </row>
    <row r="1014" spans="1:32">
      <c r="A1014" s="127" t="s">
        <v>602</v>
      </c>
      <c r="B1014" s="127" t="s">
        <v>145</v>
      </c>
      <c r="C1014" s="4">
        <v>43354</v>
      </c>
      <c r="D1014" s="1">
        <v>396.608994</v>
      </c>
      <c r="E1014" s="1">
        <v>441.41</v>
      </c>
      <c r="F1014" s="1">
        <v>476.79</v>
      </c>
      <c r="G1014" s="1">
        <v>65.92</v>
      </c>
      <c r="H1014" s="110">
        <v>-2.2000000000000002</v>
      </c>
      <c r="I1014" s="110">
        <v>-2.2000000000000002</v>
      </c>
      <c r="J1014" s="1">
        <f t="shared" si="570"/>
        <v>63.72</v>
      </c>
      <c r="K1014" s="1">
        <f t="shared" si="572"/>
        <v>-2.09</v>
      </c>
      <c r="L1014" s="1">
        <f t="shared" si="569"/>
        <v>63.83</v>
      </c>
      <c r="M1014" s="1">
        <f t="shared" si="561"/>
        <v>419.38239159001313</v>
      </c>
      <c r="N1014" s="1"/>
      <c r="O1014" s="1"/>
      <c r="P1014" s="1">
        <f t="shared" si="564"/>
        <v>1.5695238095238095</v>
      </c>
      <c r="Q1014" s="1">
        <f t="shared" si="565"/>
        <v>1.5197619047619046</v>
      </c>
      <c r="R1014" s="1">
        <f t="shared" si="566"/>
        <v>1.4372354496857145</v>
      </c>
      <c r="S1014" s="1">
        <f t="shared" si="571"/>
        <v>1.5197619047619046</v>
      </c>
      <c r="T1014" s="1">
        <f t="shared" si="562"/>
        <v>418.6596583442838</v>
      </c>
      <c r="U1014" s="1">
        <v>389.95920599999999</v>
      </c>
      <c r="V1014" s="1">
        <v>705.89199499999995</v>
      </c>
      <c r="W1014" s="1">
        <f t="shared" si="567"/>
        <v>427.27662844395525</v>
      </c>
      <c r="X1014" s="1">
        <v>404.03178602399998</v>
      </c>
      <c r="Y1014" s="1">
        <v>297.60047275114903</v>
      </c>
      <c r="Z1014" s="1">
        <f t="shared" si="563"/>
        <v>433.11432325886989</v>
      </c>
      <c r="AA1014" s="214">
        <v>67.75</v>
      </c>
      <c r="AB1014" s="1">
        <f t="shared" si="573"/>
        <v>514.9</v>
      </c>
      <c r="AC1014" s="1">
        <f t="shared" si="574"/>
        <v>503.87999999999994</v>
      </c>
      <c r="AD1014" s="125">
        <f t="shared" si="568"/>
        <v>468.89881734559788</v>
      </c>
      <c r="AF1014" s="326"/>
    </row>
    <row r="1015" spans="1:32">
      <c r="A1015" s="127" t="s">
        <v>603</v>
      </c>
      <c r="B1015" s="127" t="s">
        <v>145</v>
      </c>
      <c r="C1015" s="4">
        <v>43353</v>
      </c>
      <c r="D1015" s="1">
        <v>396.608994</v>
      </c>
      <c r="E1015" s="1">
        <v>433.41</v>
      </c>
      <c r="F1015" s="1">
        <v>468.29</v>
      </c>
      <c r="G1015" s="1">
        <v>64.72</v>
      </c>
      <c r="H1015" s="110">
        <v>-2.2000000000000002</v>
      </c>
      <c r="I1015" s="110">
        <v>-2.2000000000000002</v>
      </c>
      <c r="J1015" s="1">
        <f t="shared" si="570"/>
        <v>62.519999999999996</v>
      </c>
      <c r="K1015" s="1">
        <f t="shared" si="572"/>
        <v>-2.09</v>
      </c>
      <c r="L1015" s="1">
        <f t="shared" si="569"/>
        <v>62.629999999999995</v>
      </c>
      <c r="M1015" s="1">
        <f t="shared" si="561"/>
        <v>411.49802890932978</v>
      </c>
      <c r="N1015" s="1"/>
      <c r="O1015" s="1"/>
      <c r="P1015" s="1">
        <f t="shared" si="564"/>
        <v>1.5409523809523809</v>
      </c>
      <c r="Q1015" s="1">
        <f t="shared" si="565"/>
        <v>1.4911904761904762</v>
      </c>
      <c r="R1015" s="1">
        <f t="shared" si="566"/>
        <v>1.4372354496857145</v>
      </c>
      <c r="S1015" s="1">
        <f t="shared" si="571"/>
        <v>1.4911904761904762</v>
      </c>
      <c r="T1015" s="1">
        <f t="shared" si="562"/>
        <v>410.7752956636005</v>
      </c>
      <c r="U1015" s="1">
        <v>389.95920599999999</v>
      </c>
      <c r="V1015" s="1">
        <v>705.89199499999995</v>
      </c>
      <c r="W1015" s="1">
        <f t="shared" si="567"/>
        <v>419.62879664369245</v>
      </c>
      <c r="X1015" s="1">
        <v>404.03178602399998</v>
      </c>
      <c r="Y1015" s="1">
        <v>297.60047275114903</v>
      </c>
      <c r="Z1015" s="1">
        <f t="shared" si="563"/>
        <v>425.22996057818659</v>
      </c>
      <c r="AA1015" s="214">
        <v>67.540000000000006</v>
      </c>
      <c r="AB1015" s="1">
        <f t="shared" si="573"/>
        <v>513.30399999999997</v>
      </c>
      <c r="AC1015" s="1">
        <f t="shared" si="574"/>
        <v>518.77600000000007</v>
      </c>
      <c r="AD1015" s="125">
        <f t="shared" si="568"/>
        <v>460.06833114323263</v>
      </c>
      <c r="AF1015" s="326"/>
    </row>
    <row r="1016" spans="1:32">
      <c r="A1016" s="127" t="s">
        <v>604</v>
      </c>
      <c r="B1016" s="127" t="s">
        <v>145</v>
      </c>
      <c r="C1016" s="4">
        <v>43350</v>
      </c>
      <c r="D1016" s="1">
        <v>396.608994</v>
      </c>
      <c r="E1016" s="1">
        <v>420.91</v>
      </c>
      <c r="F1016" s="1">
        <v>459.29</v>
      </c>
      <c r="G1016" s="1">
        <v>64.44</v>
      </c>
      <c r="H1016" s="110">
        <v>-2.2000000000000002</v>
      </c>
      <c r="I1016" s="110">
        <v>-2.2000000000000002</v>
      </c>
      <c r="J1016" s="1">
        <f t="shared" si="570"/>
        <v>62.239999999999995</v>
      </c>
      <c r="K1016" s="1">
        <f t="shared" si="572"/>
        <v>-2.09</v>
      </c>
      <c r="L1016" s="1">
        <f t="shared" si="569"/>
        <v>62.349999999999994</v>
      </c>
      <c r="M1016" s="1">
        <f t="shared" si="561"/>
        <v>409.65834428383698</v>
      </c>
      <c r="N1016" s="1"/>
      <c r="O1016" s="1"/>
      <c r="P1016" s="1">
        <f t="shared" si="564"/>
        <v>1.5342857142857143</v>
      </c>
      <c r="Q1016" s="1">
        <f t="shared" si="565"/>
        <v>1.4845238095238094</v>
      </c>
      <c r="R1016" s="1">
        <f t="shared" si="566"/>
        <v>1.4372354496857145</v>
      </c>
      <c r="S1016" s="1">
        <f t="shared" si="571"/>
        <v>1.4845238095238094</v>
      </c>
      <c r="T1016" s="1">
        <f t="shared" si="562"/>
        <v>408.93561103810771</v>
      </c>
      <c r="U1016" s="1">
        <v>389.95920599999999</v>
      </c>
      <c r="V1016" s="1">
        <v>705.89199499999995</v>
      </c>
      <c r="W1016" s="1">
        <f t="shared" si="567"/>
        <v>417.84430255696446</v>
      </c>
      <c r="X1016" s="1">
        <v>404.03178602399998</v>
      </c>
      <c r="Y1016" s="1">
        <v>297.60047275114903</v>
      </c>
      <c r="Z1016" s="1">
        <f t="shared" si="563"/>
        <v>423.3902759526938</v>
      </c>
      <c r="AA1016" s="214">
        <v>67.27</v>
      </c>
      <c r="AB1016" s="1">
        <f t="shared" si="573"/>
        <v>511.25199999999995</v>
      </c>
      <c r="AC1016" s="1">
        <f t="shared" si="574"/>
        <v>510.87199999999996</v>
      </c>
      <c r="AD1016" s="125">
        <f t="shared" si="568"/>
        <v>458.00788436268067</v>
      </c>
      <c r="AF1016" s="326"/>
    </row>
    <row r="1017" spans="1:32">
      <c r="A1017" s="127" t="s">
        <v>605</v>
      </c>
      <c r="B1017" s="127" t="s">
        <v>145</v>
      </c>
      <c r="C1017" s="4">
        <v>43349</v>
      </c>
      <c r="D1017" s="1">
        <v>396.608994</v>
      </c>
      <c r="E1017" s="1">
        <v>434.91</v>
      </c>
      <c r="F1017" s="1">
        <v>464.29</v>
      </c>
      <c r="G1017" s="1">
        <v>63.74</v>
      </c>
      <c r="H1017" s="110">
        <v>-2.2000000000000002</v>
      </c>
      <c r="I1017" s="110">
        <v>-2.2000000000000002</v>
      </c>
      <c r="J1017" s="1">
        <f t="shared" si="570"/>
        <v>61.54</v>
      </c>
      <c r="K1017" s="1">
        <f t="shared" si="572"/>
        <v>-2.09</v>
      </c>
      <c r="L1017" s="1">
        <f t="shared" si="569"/>
        <v>61.650000000000006</v>
      </c>
      <c r="M1017" s="1">
        <f t="shared" si="561"/>
        <v>405.05913272010514</v>
      </c>
      <c r="N1017" s="1"/>
      <c r="O1017" s="1"/>
      <c r="P1017" s="1">
        <f t="shared" si="564"/>
        <v>1.5176190476190476</v>
      </c>
      <c r="Q1017" s="1">
        <f t="shared" si="565"/>
        <v>1.467857142857143</v>
      </c>
      <c r="R1017" s="1">
        <f t="shared" si="566"/>
        <v>1.4372354496857145</v>
      </c>
      <c r="S1017" s="1">
        <f t="shared" si="571"/>
        <v>1.467857142857143</v>
      </c>
      <c r="T1017" s="1">
        <f t="shared" si="562"/>
        <v>404.33639947437581</v>
      </c>
      <c r="U1017" s="1">
        <v>389.95920599999999</v>
      </c>
      <c r="V1017" s="1">
        <v>705.89199499999995</v>
      </c>
      <c r="W1017" s="1">
        <f t="shared" si="567"/>
        <v>413.38306734014452</v>
      </c>
      <c r="X1017" s="1">
        <v>404.03178602399998</v>
      </c>
      <c r="Y1017" s="1">
        <v>297.60047275114903</v>
      </c>
      <c r="Z1017" s="1">
        <f t="shared" si="563"/>
        <v>418.7910643889619</v>
      </c>
      <c r="AA1017" s="214">
        <v>68.72</v>
      </c>
      <c r="AB1017" s="1">
        <f t="shared" si="573"/>
        <v>522.27199999999993</v>
      </c>
      <c r="AC1017" s="1">
        <f t="shared" si="574"/>
        <v>510.87199999999996</v>
      </c>
      <c r="AD1017" s="125">
        <f t="shared" si="568"/>
        <v>452.85676741130095</v>
      </c>
      <c r="AF1017" s="326"/>
    </row>
    <row r="1018" spans="1:32">
      <c r="A1018" s="127" t="s">
        <v>606</v>
      </c>
      <c r="B1018" s="127" t="s">
        <v>145</v>
      </c>
      <c r="C1018" s="4">
        <v>43348</v>
      </c>
      <c r="D1018" s="1">
        <v>395.40992799999998</v>
      </c>
      <c r="E1018" s="1">
        <v>436.91</v>
      </c>
      <c r="F1018" s="1">
        <v>467.29</v>
      </c>
      <c r="G1018" s="1">
        <v>63.73</v>
      </c>
      <c r="H1018" s="110">
        <v>-2.2000000000000002</v>
      </c>
      <c r="I1018" s="110">
        <v>-2.2000000000000002</v>
      </c>
      <c r="J1018" s="1">
        <f t="shared" si="570"/>
        <v>61.529999999999994</v>
      </c>
      <c r="K1018" s="1">
        <f t="shared" si="572"/>
        <v>-2.09</v>
      </c>
      <c r="L1018" s="1">
        <f t="shared" si="569"/>
        <v>61.64</v>
      </c>
      <c r="M1018" s="1">
        <f t="shared" si="561"/>
        <v>404.99342969776609</v>
      </c>
      <c r="N1018" s="1"/>
      <c r="O1018" s="1"/>
      <c r="P1018" s="1">
        <f t="shared" si="564"/>
        <v>1.5173809523809523</v>
      </c>
      <c r="Q1018" s="1">
        <f t="shared" si="565"/>
        <v>1.4676190476190476</v>
      </c>
      <c r="R1018" s="1">
        <f t="shared" si="566"/>
        <v>1.4328902628952382</v>
      </c>
      <c r="S1018" s="1">
        <f t="shared" si="571"/>
        <v>1.4676190476190476</v>
      </c>
      <c r="T1018" s="1">
        <f t="shared" si="562"/>
        <v>404.27069645203676</v>
      </c>
      <c r="U1018" s="1">
        <v>389.95920599999999</v>
      </c>
      <c r="V1018" s="1">
        <v>705.89199499999995</v>
      </c>
      <c r="W1018" s="1">
        <f t="shared" si="567"/>
        <v>413.31933540847564</v>
      </c>
      <c r="X1018" s="1">
        <v>402.86149760799998</v>
      </c>
      <c r="Y1018" s="1">
        <v>297.60047275114903</v>
      </c>
      <c r="Z1018" s="1">
        <f t="shared" si="563"/>
        <v>418.72536136662285</v>
      </c>
      <c r="AA1018" s="214">
        <v>69.45</v>
      </c>
      <c r="AB1018" s="1">
        <f t="shared" si="573"/>
        <v>527.82000000000005</v>
      </c>
      <c r="AC1018" s="1">
        <f t="shared" si="574"/>
        <v>510.87199999999996</v>
      </c>
      <c r="AD1018" s="125">
        <f t="shared" si="568"/>
        <v>452.78318002628123</v>
      </c>
      <c r="AF1018" s="326"/>
    </row>
    <row r="1019" spans="1:32">
      <c r="A1019" s="127" t="s">
        <v>607</v>
      </c>
      <c r="B1019" s="127" t="s">
        <v>145</v>
      </c>
      <c r="C1019" s="4">
        <v>43347</v>
      </c>
      <c r="D1019" s="1">
        <v>395.40992799999998</v>
      </c>
      <c r="E1019" s="1">
        <v>447.41</v>
      </c>
      <c r="F1019" s="1">
        <v>464.29</v>
      </c>
      <c r="G1019" s="1">
        <v>65</v>
      </c>
      <c r="H1019" s="110">
        <v>-2.2000000000000002</v>
      </c>
      <c r="I1019" s="110">
        <v>-2.2000000000000002</v>
      </c>
      <c r="J1019" s="1">
        <f t="shared" si="570"/>
        <v>62.8</v>
      </c>
      <c r="K1019" s="1">
        <f t="shared" si="572"/>
        <v>-2.09</v>
      </c>
      <c r="L1019" s="1">
        <f t="shared" si="569"/>
        <v>62.91</v>
      </c>
      <c r="M1019" s="1">
        <f t="shared" si="561"/>
        <v>413.33771353482257</v>
      </c>
      <c r="N1019" s="1"/>
      <c r="O1019" s="1"/>
      <c r="P1019" s="1">
        <f t="shared" si="564"/>
        <v>1.5476190476190477</v>
      </c>
      <c r="Q1019" s="1">
        <f t="shared" si="565"/>
        <v>1.4978571428571428</v>
      </c>
      <c r="R1019" s="1">
        <f t="shared" si="566"/>
        <v>1.4328902628952382</v>
      </c>
      <c r="S1019" s="1">
        <f t="shared" si="571"/>
        <v>1.4978571428571428</v>
      </c>
      <c r="T1019" s="1">
        <f t="shared" si="562"/>
        <v>412.61498028909324</v>
      </c>
      <c r="U1019" s="1">
        <v>387.79659100000003</v>
      </c>
      <c r="V1019" s="1">
        <v>705.89199499999995</v>
      </c>
      <c r="W1019" s="1">
        <f t="shared" si="567"/>
        <v>421.41329073042044</v>
      </c>
      <c r="X1019" s="1">
        <v>402.86149760799998</v>
      </c>
      <c r="Y1019" s="1">
        <v>297.60047275114903</v>
      </c>
      <c r="Z1019" s="1">
        <f t="shared" si="563"/>
        <v>427.06964520367933</v>
      </c>
      <c r="AA1019" s="214">
        <v>69.94</v>
      </c>
      <c r="AB1019" s="1">
        <f t="shared" si="573"/>
        <v>531.54399999999998</v>
      </c>
      <c r="AC1019" s="1">
        <f t="shared" si="574"/>
        <v>515.35599999999999</v>
      </c>
      <c r="AD1019" s="125">
        <f t="shared" si="568"/>
        <v>462.12877792378447</v>
      </c>
      <c r="AF1019" s="326"/>
    </row>
    <row r="1020" spans="1:32">
      <c r="A1020" s="127" t="s">
        <v>608</v>
      </c>
      <c r="B1020" s="127" t="s">
        <v>146</v>
      </c>
      <c r="C1020" s="4">
        <v>43343</v>
      </c>
      <c r="D1020" s="1">
        <v>395.29620999999997</v>
      </c>
      <c r="E1020" s="1">
        <v>446.41</v>
      </c>
      <c r="F1020" s="1">
        <v>460.29</v>
      </c>
      <c r="G1020" s="1">
        <v>66.67</v>
      </c>
      <c r="H1020" s="110">
        <v>-2.2000000000000002</v>
      </c>
      <c r="I1020" s="110">
        <v>-2.2000000000000002</v>
      </c>
      <c r="J1020" s="1">
        <f t="shared" si="570"/>
        <v>64.47</v>
      </c>
      <c r="K1020" s="1">
        <f t="shared" si="572"/>
        <v>-2.09</v>
      </c>
      <c r="L1020" s="1">
        <f t="shared" si="569"/>
        <v>64.58</v>
      </c>
      <c r="M1020" s="1">
        <f t="shared" si="561"/>
        <v>424.31011826544017</v>
      </c>
      <c r="N1020" s="1"/>
      <c r="O1020" s="1"/>
      <c r="P1020" s="1">
        <f t="shared" si="564"/>
        <v>1.5873809523809523</v>
      </c>
      <c r="Q1020" s="1">
        <f t="shared" si="565"/>
        <v>1.5376190476190477</v>
      </c>
      <c r="R1020" s="1">
        <f t="shared" si="566"/>
        <v>1.4324781705238097</v>
      </c>
      <c r="S1020" s="1">
        <f t="shared" si="571"/>
        <v>1.5376190476190477</v>
      </c>
      <c r="T1020" s="1">
        <f t="shared" si="562"/>
        <v>423.58738501971089</v>
      </c>
      <c r="U1020" s="1">
        <v>387.79659100000003</v>
      </c>
      <c r="V1020" s="1">
        <v>709.08729300000005</v>
      </c>
      <c r="W1020" s="1">
        <f t="shared" si="567"/>
        <v>432.15238225911958</v>
      </c>
      <c r="X1020" s="1">
        <v>402.82719599199999</v>
      </c>
      <c r="Y1020" s="1">
        <v>282.08694681549576</v>
      </c>
      <c r="Z1020" s="1">
        <f t="shared" si="563"/>
        <v>438.04204993429698</v>
      </c>
      <c r="AA1020" s="214">
        <v>69.95</v>
      </c>
      <c r="AB1020" s="1">
        <f t="shared" si="573"/>
        <v>531.62</v>
      </c>
      <c r="AC1020" s="1">
        <f t="shared" si="574"/>
        <v>528.27600000000007</v>
      </c>
      <c r="AD1020" s="125">
        <f t="shared" si="568"/>
        <v>474.41787122207626</v>
      </c>
      <c r="AF1020" s="326"/>
    </row>
    <row r="1021" spans="1:32">
      <c r="A1021" s="127" t="s">
        <v>609</v>
      </c>
      <c r="B1021" s="127" t="s">
        <v>146</v>
      </c>
      <c r="C1021" s="4">
        <v>43342</v>
      </c>
      <c r="D1021" s="1">
        <v>395.29620999999997</v>
      </c>
      <c r="E1021" s="1">
        <v>443.41</v>
      </c>
      <c r="F1021" s="1">
        <v>456.29</v>
      </c>
      <c r="G1021" s="1">
        <v>67.33</v>
      </c>
      <c r="H1021" s="110">
        <v>-2.2000000000000002</v>
      </c>
      <c r="I1021" s="110">
        <v>-2.2000000000000002</v>
      </c>
      <c r="J1021" s="1">
        <f t="shared" si="570"/>
        <v>65.13</v>
      </c>
      <c r="K1021" s="1">
        <f t="shared" si="572"/>
        <v>-2.09</v>
      </c>
      <c r="L1021" s="1">
        <f t="shared" si="569"/>
        <v>65.239999999999995</v>
      </c>
      <c r="M1021" s="1">
        <f t="shared" ref="M1021:M1084" si="575">+L1021*$F$2</f>
        <v>428.64651773981598</v>
      </c>
      <c r="N1021" s="1"/>
      <c r="O1021" s="1"/>
      <c r="P1021" s="1">
        <f t="shared" si="564"/>
        <v>1.6030952380952381</v>
      </c>
      <c r="Q1021" s="1">
        <f t="shared" si="565"/>
        <v>1.5533333333333332</v>
      </c>
      <c r="R1021" s="1">
        <f t="shared" si="566"/>
        <v>1.4324781705238097</v>
      </c>
      <c r="S1021" s="1">
        <f t="shared" si="571"/>
        <v>1.5533333333333332</v>
      </c>
      <c r="T1021" s="1">
        <f t="shared" ref="T1021:T1084" si="576">+J1021*$F$2</f>
        <v>427.9237844940867</v>
      </c>
      <c r="U1021" s="1">
        <v>387.79659100000003</v>
      </c>
      <c r="V1021" s="1">
        <v>709.08729300000005</v>
      </c>
      <c r="W1021" s="1">
        <f t="shared" si="567"/>
        <v>436.3586897492641</v>
      </c>
      <c r="X1021" s="1">
        <v>402.82719599199999</v>
      </c>
      <c r="Y1021" s="1">
        <v>282.08694681549576</v>
      </c>
      <c r="Z1021" s="1">
        <f t="shared" ref="Z1021:Z1084" si="577">+G1021*$F$2</f>
        <v>442.37844940867279</v>
      </c>
      <c r="AA1021" s="214">
        <v>69.95</v>
      </c>
      <c r="AB1021" s="1">
        <f t="shared" si="573"/>
        <v>531.62</v>
      </c>
      <c r="AC1021" s="1">
        <f t="shared" si="574"/>
        <v>525.69200000000001</v>
      </c>
      <c r="AD1021" s="125">
        <f t="shared" si="568"/>
        <v>479.27463863337715</v>
      </c>
      <c r="AF1021" s="326"/>
    </row>
    <row r="1022" spans="1:32">
      <c r="A1022" s="127" t="s">
        <v>610</v>
      </c>
      <c r="B1022" s="127" t="s">
        <v>146</v>
      </c>
      <c r="C1022" s="4">
        <v>43341</v>
      </c>
      <c r="D1022" s="1">
        <v>393.25309600000003</v>
      </c>
      <c r="E1022" s="1">
        <v>434.41</v>
      </c>
      <c r="F1022" s="1">
        <v>453.29</v>
      </c>
      <c r="G1022" s="1">
        <v>66.739999999999995</v>
      </c>
      <c r="H1022" s="110">
        <v>-2.2000000000000002</v>
      </c>
      <c r="I1022" s="110">
        <v>-2.2000000000000002</v>
      </c>
      <c r="J1022" s="1">
        <f t="shared" si="570"/>
        <v>64.539999999999992</v>
      </c>
      <c r="K1022" s="1">
        <f t="shared" si="572"/>
        <v>-2.09</v>
      </c>
      <c r="L1022" s="1">
        <f t="shared" si="569"/>
        <v>64.649999999999991</v>
      </c>
      <c r="M1022" s="1">
        <f t="shared" si="575"/>
        <v>424.77003942181335</v>
      </c>
      <c r="N1022" s="1"/>
      <c r="O1022" s="1"/>
      <c r="P1022" s="1">
        <f t="shared" si="564"/>
        <v>1.5890476190476188</v>
      </c>
      <c r="Q1022" s="1">
        <f t="shared" si="565"/>
        <v>1.5392857142857141</v>
      </c>
      <c r="R1022" s="1">
        <f t="shared" si="566"/>
        <v>1.4250743145523812</v>
      </c>
      <c r="S1022" s="1">
        <f t="shared" si="571"/>
        <v>1.5392857142857141</v>
      </c>
      <c r="T1022" s="1">
        <f t="shared" si="576"/>
        <v>424.04730617608402</v>
      </c>
      <c r="U1022" s="1">
        <v>387.79659100000003</v>
      </c>
      <c r="V1022" s="1">
        <v>709.08729300000005</v>
      </c>
      <c r="W1022" s="1">
        <f t="shared" si="567"/>
        <v>432.59850578080153</v>
      </c>
      <c r="X1022" s="1">
        <v>400.83311672800005</v>
      </c>
      <c r="Y1022" s="1">
        <v>282.08694681549576</v>
      </c>
      <c r="Z1022" s="1">
        <f t="shared" si="577"/>
        <v>438.50197109067011</v>
      </c>
      <c r="AA1022" s="214">
        <v>69.16</v>
      </c>
      <c r="AB1022" s="1">
        <f t="shared" si="573"/>
        <v>525.61599999999999</v>
      </c>
      <c r="AC1022" s="1">
        <f t="shared" si="574"/>
        <v>523.48799999999994</v>
      </c>
      <c r="AD1022" s="125">
        <f t="shared" si="568"/>
        <v>474.93298291721413</v>
      </c>
      <c r="AF1022" s="326"/>
    </row>
    <row r="1023" spans="1:32">
      <c r="A1023" s="127" t="s">
        <v>611</v>
      </c>
      <c r="B1023" s="127" t="s">
        <v>146</v>
      </c>
      <c r="C1023" s="4">
        <v>43340</v>
      </c>
      <c r="D1023" s="1">
        <v>393.25309600000003</v>
      </c>
      <c r="E1023" s="1">
        <v>439.41</v>
      </c>
      <c r="F1023" s="1">
        <v>454.29</v>
      </c>
      <c r="G1023" s="1">
        <v>65.209999999999994</v>
      </c>
      <c r="H1023" s="110">
        <v>-2.2000000000000002</v>
      </c>
      <c r="I1023" s="110">
        <v>-2.2000000000000002</v>
      </c>
      <c r="J1023" s="1">
        <f t="shared" si="570"/>
        <v>63.009999999999991</v>
      </c>
      <c r="K1023" s="1">
        <f t="shared" si="572"/>
        <v>-2.09</v>
      </c>
      <c r="L1023" s="1">
        <f t="shared" si="569"/>
        <v>63.11999999999999</v>
      </c>
      <c r="M1023" s="1">
        <f t="shared" si="575"/>
        <v>414.71747700394212</v>
      </c>
      <c r="N1023" s="1"/>
      <c r="O1023" s="1"/>
      <c r="P1023" s="1">
        <f t="shared" si="564"/>
        <v>1.5526190476190476</v>
      </c>
      <c r="Q1023" s="1">
        <f t="shared" si="565"/>
        <v>1.5028571428571427</v>
      </c>
      <c r="R1023" s="1">
        <f t="shared" si="566"/>
        <v>1.4250743145523812</v>
      </c>
      <c r="S1023" s="1">
        <f t="shared" si="571"/>
        <v>1.5028571428571427</v>
      </c>
      <c r="T1023" s="1">
        <f t="shared" si="576"/>
        <v>413.99474375821279</v>
      </c>
      <c r="U1023" s="1">
        <v>374.41927250000003</v>
      </c>
      <c r="V1023" s="1">
        <v>709.08729300000005</v>
      </c>
      <c r="W1023" s="1">
        <f t="shared" si="567"/>
        <v>422.84752023546645</v>
      </c>
      <c r="X1023" s="1">
        <v>400.83311672800005</v>
      </c>
      <c r="Y1023" s="1">
        <v>282.08694681549576</v>
      </c>
      <c r="Z1023" s="1">
        <f t="shared" si="577"/>
        <v>428.44940867279888</v>
      </c>
      <c r="AA1023" s="214">
        <v>68.87</v>
      </c>
      <c r="AB1023" s="1">
        <f t="shared" si="573"/>
        <v>523.41200000000003</v>
      </c>
      <c r="AC1023" s="1">
        <f t="shared" si="574"/>
        <v>512.16399999999999</v>
      </c>
      <c r="AD1023" s="125">
        <f t="shared" si="568"/>
        <v>463.67411300919838</v>
      </c>
      <c r="AF1023" s="326"/>
    </row>
    <row r="1024" spans="1:32">
      <c r="A1024" s="127" t="s">
        <v>612</v>
      </c>
      <c r="B1024" s="127" t="s">
        <v>146</v>
      </c>
      <c r="C1024" s="4">
        <v>43339</v>
      </c>
      <c r="D1024" s="1">
        <v>393.25309600000003</v>
      </c>
      <c r="E1024" s="1">
        <v>438.41</v>
      </c>
      <c r="F1024" s="1">
        <v>451.29</v>
      </c>
      <c r="G1024" s="1">
        <v>65.45</v>
      </c>
      <c r="H1024" s="110">
        <v>-2.2000000000000002</v>
      </c>
      <c r="I1024" s="110">
        <v>-2.2000000000000002</v>
      </c>
      <c r="J1024" s="1">
        <f t="shared" si="570"/>
        <v>63.25</v>
      </c>
      <c r="K1024" s="1">
        <f t="shared" si="572"/>
        <v>-2.09</v>
      </c>
      <c r="L1024" s="1">
        <f t="shared" si="569"/>
        <v>63.36</v>
      </c>
      <c r="M1024" s="1">
        <f t="shared" si="575"/>
        <v>416.29434954007883</v>
      </c>
      <c r="N1024" s="1"/>
      <c r="O1024" s="1"/>
      <c r="P1024" s="1">
        <f t="shared" ref="P1024:P1087" si="578">+G1024/42</f>
        <v>1.5583333333333333</v>
      </c>
      <c r="Q1024" s="1">
        <f t="shared" ref="Q1024:Q1087" si="579">+L1024/42</f>
        <v>1.5085714285714285</v>
      </c>
      <c r="R1024" s="1">
        <f t="shared" si="566"/>
        <v>1.4250743145523812</v>
      </c>
      <c r="S1024" s="1">
        <f t="shared" si="571"/>
        <v>1.5085714285714285</v>
      </c>
      <c r="T1024" s="1">
        <f t="shared" si="576"/>
        <v>415.5716162943495</v>
      </c>
      <c r="U1024" s="1">
        <v>374.41927250000003</v>
      </c>
      <c r="V1024" s="1">
        <v>709.08729300000005</v>
      </c>
      <c r="W1024" s="1">
        <f t="shared" si="567"/>
        <v>424.37708659551902</v>
      </c>
      <c r="X1024" s="1">
        <v>400.83311672800005</v>
      </c>
      <c r="Y1024" s="1">
        <v>282.08694681549576</v>
      </c>
      <c r="Z1024" s="1">
        <f t="shared" si="577"/>
        <v>430.02628120893559</v>
      </c>
      <c r="AA1024" s="214">
        <v>68.900000000000006</v>
      </c>
      <c r="AB1024" s="1">
        <f t="shared" si="573"/>
        <v>523.64</v>
      </c>
      <c r="AC1024" s="1">
        <f t="shared" si="574"/>
        <v>514.44399999999996</v>
      </c>
      <c r="AD1024" s="125">
        <f t="shared" si="568"/>
        <v>465.44021024967145</v>
      </c>
      <c r="AF1024" s="326"/>
    </row>
    <row r="1025" spans="1:32">
      <c r="A1025" s="127" t="s">
        <v>613</v>
      </c>
      <c r="B1025" s="127" t="s">
        <v>146</v>
      </c>
      <c r="C1025" s="4">
        <v>43336</v>
      </c>
      <c r="D1025" s="1">
        <v>393.25309600000003</v>
      </c>
      <c r="E1025" s="1">
        <v>431.41</v>
      </c>
      <c r="F1025" s="1">
        <v>446.29</v>
      </c>
      <c r="G1025" s="1">
        <v>65.2</v>
      </c>
      <c r="H1025" s="110">
        <v>-2.2000000000000002</v>
      </c>
      <c r="I1025" s="110">
        <v>-2.2000000000000002</v>
      </c>
      <c r="J1025" s="1">
        <f t="shared" si="570"/>
        <v>63</v>
      </c>
      <c r="K1025" s="1">
        <f t="shared" si="572"/>
        <v>-2.09</v>
      </c>
      <c r="L1025" s="1">
        <f t="shared" si="569"/>
        <v>63.11</v>
      </c>
      <c r="M1025" s="1">
        <f t="shared" si="575"/>
        <v>414.65177398160313</v>
      </c>
      <c r="N1025" s="1"/>
      <c r="O1025" s="1"/>
      <c r="P1025" s="1">
        <f t="shared" si="578"/>
        <v>1.5523809523809524</v>
      </c>
      <c r="Q1025" s="1">
        <f t="shared" si="579"/>
        <v>1.5026190476190475</v>
      </c>
      <c r="R1025" s="1">
        <f t="shared" si="566"/>
        <v>1.4250743145523812</v>
      </c>
      <c r="S1025" s="1">
        <f t="shared" si="571"/>
        <v>1.5026190476190475</v>
      </c>
      <c r="T1025" s="1">
        <f t="shared" si="576"/>
        <v>413.92904073587385</v>
      </c>
      <c r="U1025" s="1">
        <v>374.41927250000003</v>
      </c>
      <c r="V1025" s="1">
        <v>709.08729300000005</v>
      </c>
      <c r="W1025" s="1">
        <f t="shared" si="567"/>
        <v>422.78378830379768</v>
      </c>
      <c r="X1025" s="1">
        <v>400.83311672800005</v>
      </c>
      <c r="Y1025" s="1">
        <v>282.08694681549576</v>
      </c>
      <c r="Z1025" s="1">
        <f t="shared" si="577"/>
        <v>428.38370565045994</v>
      </c>
      <c r="AA1025" s="214">
        <v>69.069999999999993</v>
      </c>
      <c r="AB1025" s="1">
        <f t="shared" si="573"/>
        <v>524.9319999999999</v>
      </c>
      <c r="AC1025" s="1">
        <f t="shared" si="574"/>
        <v>525.61599999999999</v>
      </c>
      <c r="AD1025" s="125">
        <f t="shared" si="568"/>
        <v>463.60052562417877</v>
      </c>
      <c r="AF1025" s="326"/>
    </row>
    <row r="1026" spans="1:32">
      <c r="A1026" s="127" t="s">
        <v>614</v>
      </c>
      <c r="B1026" s="127" t="s">
        <v>146</v>
      </c>
      <c r="C1026" s="4">
        <v>43335</v>
      </c>
      <c r="D1026" s="1">
        <v>393.25309600000003</v>
      </c>
      <c r="E1026" s="1">
        <v>430.41</v>
      </c>
      <c r="F1026" s="1">
        <v>444.29</v>
      </c>
      <c r="G1026" s="1">
        <v>64.87</v>
      </c>
      <c r="H1026" s="110">
        <v>-2.2000000000000002</v>
      </c>
      <c r="I1026" s="110">
        <v>-2.2000000000000002</v>
      </c>
      <c r="J1026" s="1">
        <f t="shared" si="570"/>
        <v>62.67</v>
      </c>
      <c r="K1026" s="1">
        <f t="shared" si="572"/>
        <v>-2.09</v>
      </c>
      <c r="L1026" s="1">
        <f t="shared" si="569"/>
        <v>62.78</v>
      </c>
      <c r="M1026" s="1">
        <f t="shared" si="575"/>
        <v>412.48357424441525</v>
      </c>
      <c r="N1026" s="1"/>
      <c r="O1026" s="1"/>
      <c r="P1026" s="1">
        <f t="shared" si="578"/>
        <v>1.5445238095238096</v>
      </c>
      <c r="Q1026" s="1">
        <f t="shared" si="579"/>
        <v>1.4947619047619047</v>
      </c>
      <c r="R1026" s="1">
        <f t="shared" si="566"/>
        <v>1.4250743145523812</v>
      </c>
      <c r="S1026" s="1">
        <f t="shared" si="571"/>
        <v>1.4947619047619047</v>
      </c>
      <c r="T1026" s="1">
        <f t="shared" si="576"/>
        <v>411.76084099868592</v>
      </c>
      <c r="U1026" s="1">
        <v>374.41927250000003</v>
      </c>
      <c r="V1026" s="1">
        <v>709.08729300000005</v>
      </c>
      <c r="W1026" s="1">
        <f t="shared" si="567"/>
        <v>420.68063455872533</v>
      </c>
      <c r="X1026" s="1">
        <v>400.83311672800005</v>
      </c>
      <c r="Y1026" s="1">
        <v>282.08694681549576</v>
      </c>
      <c r="Z1026" s="1">
        <f t="shared" si="577"/>
        <v>426.21550591327201</v>
      </c>
      <c r="AA1026" s="214">
        <v>67.569999999999993</v>
      </c>
      <c r="AB1026" s="1">
        <f t="shared" si="573"/>
        <v>513.53199999999993</v>
      </c>
      <c r="AC1026" s="1">
        <f t="shared" si="574"/>
        <v>532.83600000000001</v>
      </c>
      <c r="AD1026" s="125">
        <f t="shared" si="568"/>
        <v>461.17214191852827</v>
      </c>
      <c r="AF1026" s="326"/>
    </row>
    <row r="1027" spans="1:32">
      <c r="A1027" s="127" t="s">
        <v>615</v>
      </c>
      <c r="B1027" s="127" t="s">
        <v>146</v>
      </c>
      <c r="C1027" s="4">
        <v>43334</v>
      </c>
      <c r="D1027" s="1">
        <v>398.63169499999998</v>
      </c>
      <c r="E1027" s="1">
        <v>414.91</v>
      </c>
      <c r="F1027" s="1">
        <v>439.29</v>
      </c>
      <c r="G1027" s="1">
        <v>64.599999999999994</v>
      </c>
      <c r="H1027" s="110">
        <v>-2.2000000000000002</v>
      </c>
      <c r="I1027" s="110">
        <v>-2.2000000000000002</v>
      </c>
      <c r="J1027" s="1">
        <f t="shared" si="570"/>
        <v>62.399999999999991</v>
      </c>
      <c r="K1027" s="1">
        <f t="shared" si="572"/>
        <v>-2.09</v>
      </c>
      <c r="L1027" s="1">
        <f t="shared" si="569"/>
        <v>62.509999999999991</v>
      </c>
      <c r="M1027" s="1">
        <f t="shared" si="575"/>
        <v>410.70959264126139</v>
      </c>
      <c r="N1027" s="1"/>
      <c r="O1027" s="1"/>
      <c r="P1027" s="1">
        <f t="shared" si="578"/>
        <v>1.538095238095238</v>
      </c>
      <c r="Q1027" s="1">
        <f t="shared" si="579"/>
        <v>1.4883333333333331</v>
      </c>
      <c r="R1027" s="1">
        <f t="shared" si="566"/>
        <v>1.4445653328333334</v>
      </c>
      <c r="S1027" s="1">
        <f t="shared" si="571"/>
        <v>1.4883333333333331</v>
      </c>
      <c r="T1027" s="1">
        <f t="shared" si="576"/>
        <v>409.98685939553212</v>
      </c>
      <c r="U1027" s="1">
        <v>374.41927250000003</v>
      </c>
      <c r="V1027" s="1">
        <v>709.08729300000005</v>
      </c>
      <c r="W1027" s="1">
        <f t="shared" si="567"/>
        <v>418.95987240366617</v>
      </c>
      <c r="X1027" s="1">
        <v>406.08262935199997</v>
      </c>
      <c r="Y1027" s="1">
        <v>282.08694681549576</v>
      </c>
      <c r="Z1027" s="1">
        <f t="shared" si="577"/>
        <v>424.44152431011821</v>
      </c>
      <c r="AA1027" s="214">
        <v>68.11</v>
      </c>
      <c r="AB1027" s="1">
        <f t="shared" si="573"/>
        <v>517.63599999999997</v>
      </c>
      <c r="AC1027" s="1">
        <f t="shared" si="574"/>
        <v>527.74399999999991</v>
      </c>
      <c r="AD1027" s="125">
        <f t="shared" si="568"/>
        <v>459.18528252299603</v>
      </c>
      <c r="AF1027" s="326"/>
    </row>
    <row r="1028" spans="1:32">
      <c r="A1028" s="127" t="s">
        <v>616</v>
      </c>
      <c r="B1028" s="127" t="s">
        <v>146</v>
      </c>
      <c r="C1028" s="4">
        <v>43333</v>
      </c>
      <c r="D1028" s="1">
        <v>398.63169499999998</v>
      </c>
      <c r="E1028" s="1">
        <v>407.41</v>
      </c>
      <c r="F1028" s="1">
        <v>440.29</v>
      </c>
      <c r="G1028" s="1">
        <v>62.01</v>
      </c>
      <c r="H1028" s="110">
        <v>-2.2000000000000002</v>
      </c>
      <c r="I1028" s="110">
        <v>-2.2000000000000002</v>
      </c>
      <c r="J1028" s="1">
        <f t="shared" si="570"/>
        <v>59.809999999999995</v>
      </c>
      <c r="K1028" s="1">
        <f t="shared" si="572"/>
        <v>-2.09</v>
      </c>
      <c r="L1028" s="1">
        <f t="shared" si="569"/>
        <v>59.92</v>
      </c>
      <c r="M1028" s="1">
        <f t="shared" si="575"/>
        <v>393.69250985545335</v>
      </c>
      <c r="N1028" s="1"/>
      <c r="O1028" s="1"/>
      <c r="P1028" s="1">
        <f t="shared" si="578"/>
        <v>1.4764285714285714</v>
      </c>
      <c r="Q1028" s="1">
        <f t="shared" si="579"/>
        <v>1.4266666666666667</v>
      </c>
      <c r="R1028" s="1">
        <f t="shared" si="566"/>
        <v>1.4445653328333334</v>
      </c>
      <c r="S1028" s="1">
        <f t="shared" si="571"/>
        <v>1.4266666666666667</v>
      </c>
      <c r="T1028" s="1">
        <f t="shared" si="576"/>
        <v>392.96977660972402</v>
      </c>
      <c r="U1028" s="1">
        <v>379.92290700000001</v>
      </c>
      <c r="V1028" s="1">
        <v>709.08729300000005</v>
      </c>
      <c r="W1028" s="1">
        <f t="shared" si="567"/>
        <v>402.45330210143231</v>
      </c>
      <c r="X1028" s="1">
        <v>406.08262935199997</v>
      </c>
      <c r="Y1028" s="1">
        <v>282.08694681549576</v>
      </c>
      <c r="Z1028" s="1">
        <f t="shared" si="577"/>
        <v>407.42444152431011</v>
      </c>
      <c r="AA1028" s="214">
        <v>67.959999999999994</v>
      </c>
      <c r="AB1028" s="1">
        <f t="shared" si="573"/>
        <v>516.49599999999998</v>
      </c>
      <c r="AC1028" s="1">
        <f t="shared" si="574"/>
        <v>526.22399999999993</v>
      </c>
      <c r="AD1028" s="125">
        <f t="shared" si="568"/>
        <v>440.12614980289095</v>
      </c>
      <c r="AF1028" s="326"/>
    </row>
    <row r="1029" spans="1:32">
      <c r="A1029" s="127" t="s">
        <v>617</v>
      </c>
      <c r="B1029" s="127" t="s">
        <v>146</v>
      </c>
      <c r="C1029" s="4">
        <v>43332</v>
      </c>
      <c r="D1029" s="1">
        <v>398.63169499999998</v>
      </c>
      <c r="E1029" s="1">
        <v>403.91</v>
      </c>
      <c r="F1029" s="1">
        <v>439.29</v>
      </c>
      <c r="G1029" s="1">
        <v>62.15</v>
      </c>
      <c r="H1029" s="110">
        <v>-2.2000000000000002</v>
      </c>
      <c r="I1029" s="110">
        <v>-2.2000000000000002</v>
      </c>
      <c r="J1029" s="1">
        <f t="shared" si="570"/>
        <v>59.949999999999996</v>
      </c>
      <c r="K1029" s="1">
        <f t="shared" si="572"/>
        <v>-2.09</v>
      </c>
      <c r="L1029" s="1">
        <f t="shared" si="569"/>
        <v>60.06</v>
      </c>
      <c r="M1029" s="1">
        <f t="shared" si="575"/>
        <v>394.61235216819972</v>
      </c>
      <c r="N1029" s="1"/>
      <c r="O1029" s="1"/>
      <c r="P1029" s="1">
        <f t="shared" si="578"/>
        <v>1.4797619047619048</v>
      </c>
      <c r="Q1029" s="1">
        <f t="shared" si="579"/>
        <v>1.4300000000000002</v>
      </c>
      <c r="R1029" s="1">
        <f t="shared" si="566"/>
        <v>1.4445653328333334</v>
      </c>
      <c r="S1029" s="1">
        <f t="shared" si="571"/>
        <v>1.4300000000000002</v>
      </c>
      <c r="T1029" s="1">
        <f t="shared" si="576"/>
        <v>393.88961892247039</v>
      </c>
      <c r="U1029" s="1">
        <v>379.92290700000001</v>
      </c>
      <c r="V1029" s="1">
        <v>709.08729300000005</v>
      </c>
      <c r="W1029" s="1">
        <f t="shared" si="567"/>
        <v>403.34554914479628</v>
      </c>
      <c r="X1029" s="1">
        <v>406.08262935199997</v>
      </c>
      <c r="Y1029" s="1">
        <v>282.08694681549576</v>
      </c>
      <c r="Z1029" s="1">
        <f t="shared" si="577"/>
        <v>408.34428383705648</v>
      </c>
      <c r="AA1029" s="214">
        <v>66.239999999999995</v>
      </c>
      <c r="AB1029" s="1">
        <f t="shared" si="573"/>
        <v>503.42399999999992</v>
      </c>
      <c r="AC1029" s="1">
        <f t="shared" si="574"/>
        <v>521.43599999999992</v>
      </c>
      <c r="AD1029" s="125">
        <f t="shared" si="568"/>
        <v>441.15637319316687</v>
      </c>
      <c r="AF1029" s="326"/>
    </row>
    <row r="1030" spans="1:32">
      <c r="A1030" s="127" t="s">
        <v>618</v>
      </c>
      <c r="B1030" s="127" t="s">
        <v>146</v>
      </c>
      <c r="C1030" s="4">
        <v>43329</v>
      </c>
      <c r="D1030" s="1">
        <v>398.63169499999998</v>
      </c>
      <c r="E1030" s="1">
        <v>404.91</v>
      </c>
      <c r="F1030" s="1">
        <v>441.29</v>
      </c>
      <c r="G1030" s="1">
        <v>61.58</v>
      </c>
      <c r="H1030" s="110">
        <v>-2.2000000000000002</v>
      </c>
      <c r="I1030" s="110">
        <v>-2.2000000000000002</v>
      </c>
      <c r="J1030" s="1">
        <f t="shared" si="570"/>
        <v>59.379999999999995</v>
      </c>
      <c r="K1030" s="1">
        <f t="shared" si="572"/>
        <v>-2.09</v>
      </c>
      <c r="L1030" s="1">
        <f t="shared" si="569"/>
        <v>59.489999999999995</v>
      </c>
      <c r="M1030" s="1">
        <f t="shared" si="575"/>
        <v>390.86727989487514</v>
      </c>
      <c r="N1030" s="1"/>
      <c r="O1030" s="1"/>
      <c r="P1030" s="1">
        <f t="shared" si="578"/>
        <v>1.466190476190476</v>
      </c>
      <c r="Q1030" s="1">
        <f t="shared" si="579"/>
        <v>1.4164285714285714</v>
      </c>
      <c r="R1030" s="1">
        <f t="shared" si="566"/>
        <v>1.4445653328333334</v>
      </c>
      <c r="S1030" s="1">
        <f t="shared" si="571"/>
        <v>1.4164285714285714</v>
      </c>
      <c r="T1030" s="1">
        <f t="shared" si="576"/>
        <v>390.14454664914581</v>
      </c>
      <c r="U1030" s="1">
        <v>379.92290700000001</v>
      </c>
      <c r="V1030" s="1">
        <v>709.08729300000005</v>
      </c>
      <c r="W1030" s="1">
        <f t="shared" si="567"/>
        <v>399.71282903967148</v>
      </c>
      <c r="X1030" s="1">
        <v>406.08262935199997</v>
      </c>
      <c r="Y1030" s="1">
        <v>282.08694681549576</v>
      </c>
      <c r="Z1030" s="1">
        <f t="shared" si="577"/>
        <v>404.5992115637319</v>
      </c>
      <c r="AA1030" s="214">
        <v>65.790000000000006</v>
      </c>
      <c r="AB1030" s="1">
        <f t="shared" si="573"/>
        <v>500.00400000000002</v>
      </c>
      <c r="AC1030" s="1">
        <f t="shared" si="574"/>
        <v>522.5</v>
      </c>
      <c r="AD1030" s="125">
        <f t="shared" si="568"/>
        <v>436.96189224704335</v>
      </c>
      <c r="AF1030" s="326"/>
    </row>
    <row r="1031" spans="1:32">
      <c r="A1031" s="127" t="s">
        <v>619</v>
      </c>
      <c r="B1031" s="127" t="s">
        <v>146</v>
      </c>
      <c r="C1031" s="4">
        <v>43328</v>
      </c>
      <c r="D1031" s="1">
        <v>398.63169499999998</v>
      </c>
      <c r="E1031" s="1">
        <v>402.91</v>
      </c>
      <c r="F1031" s="1">
        <v>440.29</v>
      </c>
      <c r="G1031" s="1">
        <v>61.8</v>
      </c>
      <c r="H1031" s="110">
        <v>-2.2000000000000002</v>
      </c>
      <c r="I1031" s="110">
        <v>-2.2000000000000002</v>
      </c>
      <c r="J1031" s="1">
        <f t="shared" si="570"/>
        <v>59.599999999999994</v>
      </c>
      <c r="K1031" s="1">
        <f t="shared" si="572"/>
        <v>-2.09</v>
      </c>
      <c r="L1031" s="1">
        <f t="shared" si="569"/>
        <v>59.709999999999994</v>
      </c>
      <c r="M1031" s="1">
        <f t="shared" si="575"/>
        <v>392.31274638633369</v>
      </c>
      <c r="N1031" s="1"/>
      <c r="O1031" s="1"/>
      <c r="P1031" s="1">
        <f t="shared" si="578"/>
        <v>1.4714285714285713</v>
      </c>
      <c r="Q1031" s="1">
        <f t="shared" si="579"/>
        <v>1.4216666666666664</v>
      </c>
      <c r="R1031" s="1">
        <f t="shared" ref="R1031:R1094" si="580">+D1031/($F$2*42)</f>
        <v>1.4445653328333334</v>
      </c>
      <c r="S1031" s="1">
        <f t="shared" si="571"/>
        <v>1.4216666666666664</v>
      </c>
      <c r="T1031" s="1">
        <f t="shared" si="576"/>
        <v>391.59001314060441</v>
      </c>
      <c r="U1031" s="1">
        <v>379.92290700000001</v>
      </c>
      <c r="V1031" s="1">
        <v>709.08729300000005</v>
      </c>
      <c r="W1031" s="1">
        <f t="shared" si="567"/>
        <v>401.11493153638628</v>
      </c>
      <c r="X1031" s="1">
        <v>406.08262935199997</v>
      </c>
      <c r="Y1031" s="1">
        <v>282.08694681549576</v>
      </c>
      <c r="Z1031" s="1">
        <f t="shared" si="577"/>
        <v>406.0446780551905</v>
      </c>
      <c r="AA1031" s="214">
        <v>65.459999999999994</v>
      </c>
      <c r="AB1031" s="1">
        <f t="shared" si="573"/>
        <v>497.49599999999992</v>
      </c>
      <c r="AC1031" s="1">
        <f t="shared" si="574"/>
        <v>524.24800000000005</v>
      </c>
      <c r="AD1031" s="125">
        <f t="shared" si="568"/>
        <v>438.58081471747698</v>
      </c>
      <c r="AF1031" s="326"/>
    </row>
    <row r="1032" spans="1:32">
      <c r="A1032" s="127" t="s">
        <v>620</v>
      </c>
      <c r="B1032" s="127" t="s">
        <v>146</v>
      </c>
      <c r="C1032" s="4">
        <v>43327</v>
      </c>
      <c r="D1032" s="1">
        <v>390.56379600000002</v>
      </c>
      <c r="E1032" s="1">
        <v>411.41</v>
      </c>
      <c r="F1032" s="1">
        <v>452.29</v>
      </c>
      <c r="G1032" s="1">
        <v>61.12</v>
      </c>
      <c r="H1032" s="110">
        <v>-2.2000000000000002</v>
      </c>
      <c r="I1032" s="110">
        <v>-2.2000000000000002</v>
      </c>
      <c r="J1032" s="1">
        <f t="shared" si="570"/>
        <v>58.919999999999995</v>
      </c>
      <c r="K1032" s="1">
        <f t="shared" si="572"/>
        <v>-2.09</v>
      </c>
      <c r="L1032" s="1">
        <f t="shared" si="569"/>
        <v>59.03</v>
      </c>
      <c r="M1032" s="1">
        <f t="shared" si="575"/>
        <v>387.84494086727989</v>
      </c>
      <c r="N1032" s="1"/>
      <c r="O1032" s="1"/>
      <c r="P1032" s="1">
        <f t="shared" si="578"/>
        <v>1.4552380952380952</v>
      </c>
      <c r="Q1032" s="1">
        <f t="shared" si="579"/>
        <v>1.4054761904761905</v>
      </c>
      <c r="R1032" s="1">
        <f t="shared" si="580"/>
        <v>1.4153288036000002</v>
      </c>
      <c r="S1032" s="1">
        <f t="shared" si="571"/>
        <v>1.4054761904761905</v>
      </c>
      <c r="T1032" s="1">
        <f t="shared" si="576"/>
        <v>387.12220762155056</v>
      </c>
      <c r="U1032" s="1">
        <v>379.92290700000001</v>
      </c>
      <c r="V1032" s="1">
        <v>709.08729300000005</v>
      </c>
      <c r="W1032" s="1">
        <f t="shared" ref="W1032:W1095" si="581">+T1032*0.97+V1032*0.03</f>
        <v>396.78116018290405</v>
      </c>
      <c r="X1032" s="1">
        <v>398.20835992800005</v>
      </c>
      <c r="Y1032" s="1">
        <v>282.08694681549576</v>
      </c>
      <c r="Z1032" s="1">
        <f t="shared" si="577"/>
        <v>401.57687253613665</v>
      </c>
      <c r="AA1032" s="214">
        <v>66.3</v>
      </c>
      <c r="AB1032" s="1">
        <f t="shared" si="573"/>
        <v>503.87999999999994</v>
      </c>
      <c r="AC1032" s="1">
        <f t="shared" si="574"/>
        <v>527.21199999999999</v>
      </c>
      <c r="AD1032" s="125">
        <f t="shared" si="568"/>
        <v>433.57687253613665</v>
      </c>
      <c r="AF1032" s="326"/>
    </row>
    <row r="1033" spans="1:32">
      <c r="A1033" s="127" t="s">
        <v>621</v>
      </c>
      <c r="B1033" s="127" t="s">
        <v>146</v>
      </c>
      <c r="C1033" s="4">
        <v>43326</v>
      </c>
      <c r="D1033" s="1">
        <v>390.56379600000002</v>
      </c>
      <c r="E1033" s="1">
        <v>409.91</v>
      </c>
      <c r="F1033" s="1">
        <v>441.29</v>
      </c>
      <c r="G1033" s="1">
        <v>62.75</v>
      </c>
      <c r="H1033" s="110">
        <v>-2.2000000000000002</v>
      </c>
      <c r="I1033" s="110">
        <v>-2.2000000000000002</v>
      </c>
      <c r="J1033" s="1">
        <f t="shared" si="570"/>
        <v>60.55</v>
      </c>
      <c r="K1033" s="1">
        <f t="shared" si="572"/>
        <v>-2.09</v>
      </c>
      <c r="L1033" s="1">
        <f t="shared" si="569"/>
        <v>60.66</v>
      </c>
      <c r="M1033" s="1">
        <f t="shared" si="575"/>
        <v>398.55453350854134</v>
      </c>
      <c r="N1033" s="1"/>
      <c r="O1033" s="1"/>
      <c r="P1033" s="1">
        <f t="shared" si="578"/>
        <v>1.4940476190476191</v>
      </c>
      <c r="Q1033" s="1">
        <f t="shared" si="579"/>
        <v>1.4442857142857142</v>
      </c>
      <c r="R1033" s="1">
        <f t="shared" si="580"/>
        <v>1.4153288036000002</v>
      </c>
      <c r="S1033" s="1">
        <f t="shared" si="571"/>
        <v>1.4442857142857142</v>
      </c>
      <c r="T1033" s="1">
        <f t="shared" si="576"/>
        <v>397.83180026281207</v>
      </c>
      <c r="U1033" s="1">
        <v>390.62123100000002</v>
      </c>
      <c r="V1033" s="1">
        <v>709.08729300000005</v>
      </c>
      <c r="W1033" s="1">
        <f t="shared" si="581"/>
        <v>407.16946504492773</v>
      </c>
      <c r="X1033" s="1">
        <v>398.20835992800005</v>
      </c>
      <c r="Y1033" s="1">
        <v>282.08694681549576</v>
      </c>
      <c r="Z1033" s="1">
        <f t="shared" si="577"/>
        <v>412.28646517739816</v>
      </c>
      <c r="AA1033" s="214">
        <v>68.260000000000005</v>
      </c>
      <c r="AB1033" s="1">
        <f t="shared" si="573"/>
        <v>518.77600000000007</v>
      </c>
      <c r="AC1033" s="1">
        <f t="shared" si="574"/>
        <v>532.22799999999995</v>
      </c>
      <c r="AD1033" s="125">
        <f t="shared" ref="AD1033:AD1096" si="582">T1033*1.12</f>
        <v>445.57161629434955</v>
      </c>
      <c r="AF1033" s="326"/>
    </row>
    <row r="1034" spans="1:32">
      <c r="A1034" s="127" t="s">
        <v>622</v>
      </c>
      <c r="B1034" s="127" t="s">
        <v>146</v>
      </c>
      <c r="C1034" s="4">
        <v>43325</v>
      </c>
      <c r="D1034" s="1">
        <v>390.56379600000002</v>
      </c>
      <c r="E1034" s="1">
        <v>418.41</v>
      </c>
      <c r="F1034" s="1">
        <v>442.29</v>
      </c>
      <c r="G1034" s="1">
        <v>62.9</v>
      </c>
      <c r="H1034" s="110">
        <v>-2.2000000000000002</v>
      </c>
      <c r="I1034" s="110">
        <v>-2.2000000000000002</v>
      </c>
      <c r="J1034" s="1">
        <f t="shared" si="570"/>
        <v>60.699999999999996</v>
      </c>
      <c r="K1034" s="1">
        <f t="shared" si="572"/>
        <v>-2.09</v>
      </c>
      <c r="L1034" s="1">
        <f t="shared" si="569"/>
        <v>60.81</v>
      </c>
      <c r="M1034" s="1">
        <f t="shared" si="575"/>
        <v>399.54007884362682</v>
      </c>
      <c r="N1034" s="1"/>
      <c r="O1034" s="1"/>
      <c r="P1034" s="1">
        <f t="shared" si="578"/>
        <v>1.4976190476190476</v>
      </c>
      <c r="Q1034" s="1">
        <f t="shared" si="579"/>
        <v>1.447857142857143</v>
      </c>
      <c r="R1034" s="1">
        <f t="shared" si="580"/>
        <v>1.4153288036000002</v>
      </c>
      <c r="S1034" s="1">
        <f t="shared" si="571"/>
        <v>1.447857142857143</v>
      </c>
      <c r="T1034" s="1">
        <f t="shared" si="576"/>
        <v>398.81734559789749</v>
      </c>
      <c r="U1034" s="1">
        <v>390.62123100000002</v>
      </c>
      <c r="V1034" s="1">
        <v>709.08729300000005</v>
      </c>
      <c r="W1034" s="1">
        <f t="shared" si="581"/>
        <v>408.12544401996058</v>
      </c>
      <c r="X1034" s="1">
        <v>398.20835992800005</v>
      </c>
      <c r="Y1034" s="1">
        <v>282.08694681549576</v>
      </c>
      <c r="Z1034" s="1">
        <f t="shared" si="577"/>
        <v>413.27201051248358</v>
      </c>
      <c r="AA1034" s="214">
        <v>67.22</v>
      </c>
      <c r="AB1034" s="1">
        <f t="shared" si="573"/>
        <v>510.87199999999996</v>
      </c>
      <c r="AC1034" s="1">
        <f t="shared" si="574"/>
        <v>511.63199999999995</v>
      </c>
      <c r="AD1034" s="125">
        <f t="shared" si="582"/>
        <v>446.67542706964525</v>
      </c>
      <c r="AF1034" s="326"/>
    </row>
    <row r="1035" spans="1:32">
      <c r="A1035" s="127" t="s">
        <v>623</v>
      </c>
      <c r="B1035" s="127" t="s">
        <v>146</v>
      </c>
      <c r="C1035" s="4">
        <v>43322</v>
      </c>
      <c r="D1035" s="1">
        <v>390.56379600000002</v>
      </c>
      <c r="E1035" s="1">
        <v>412.91</v>
      </c>
      <c r="F1035" s="1">
        <v>438.29</v>
      </c>
      <c r="G1035" s="1">
        <v>63.48</v>
      </c>
      <c r="H1035" s="110">
        <v>-2.2000000000000002</v>
      </c>
      <c r="I1035" s="110">
        <v>-2.2000000000000002</v>
      </c>
      <c r="J1035" s="1">
        <f t="shared" si="570"/>
        <v>61.279999999999994</v>
      </c>
      <c r="K1035" s="1">
        <f t="shared" si="572"/>
        <v>-2.09</v>
      </c>
      <c r="L1035" s="1">
        <f t="shared" si="569"/>
        <v>61.39</v>
      </c>
      <c r="M1035" s="1">
        <f t="shared" si="575"/>
        <v>403.35085413929039</v>
      </c>
      <c r="N1035" s="1"/>
      <c r="O1035" s="1"/>
      <c r="P1035" s="1">
        <f t="shared" si="578"/>
        <v>1.5114285714285713</v>
      </c>
      <c r="Q1035" s="1">
        <f t="shared" si="579"/>
        <v>1.4616666666666667</v>
      </c>
      <c r="R1035" s="1">
        <f t="shared" si="580"/>
        <v>1.4153288036000002</v>
      </c>
      <c r="S1035" s="1">
        <f t="shared" si="571"/>
        <v>1.4616666666666667</v>
      </c>
      <c r="T1035" s="1">
        <f t="shared" si="576"/>
        <v>402.62812089356106</v>
      </c>
      <c r="U1035" s="1">
        <v>390.62123100000002</v>
      </c>
      <c r="V1035" s="1">
        <v>709.08729300000005</v>
      </c>
      <c r="W1035" s="1">
        <f t="shared" si="581"/>
        <v>411.82189605675427</v>
      </c>
      <c r="X1035" s="1">
        <v>398.20835992800005</v>
      </c>
      <c r="Y1035" s="1">
        <v>282.08694681549576</v>
      </c>
      <c r="Z1035" s="1">
        <f t="shared" si="577"/>
        <v>417.08278580814715</v>
      </c>
      <c r="AA1035" s="214">
        <v>67.22</v>
      </c>
      <c r="AB1035" s="1">
        <f t="shared" si="573"/>
        <v>510.87199999999996</v>
      </c>
      <c r="AC1035" s="1">
        <f t="shared" si="574"/>
        <v>511.09999999999997</v>
      </c>
      <c r="AD1035" s="125">
        <f t="shared" si="582"/>
        <v>450.94349540078844</v>
      </c>
      <c r="AF1035" s="326"/>
    </row>
    <row r="1036" spans="1:32">
      <c r="A1036" s="127" t="s">
        <v>624</v>
      </c>
      <c r="B1036" s="127" t="s">
        <v>146</v>
      </c>
      <c r="C1036" s="4">
        <v>43321</v>
      </c>
      <c r="D1036" s="1">
        <v>390.56379600000002</v>
      </c>
      <c r="E1036" s="1">
        <v>420.91</v>
      </c>
      <c r="F1036" s="1">
        <v>427.29</v>
      </c>
      <c r="G1036" s="1">
        <v>62.78</v>
      </c>
      <c r="H1036" s="110">
        <v>-2.2000000000000002</v>
      </c>
      <c r="I1036" s="110">
        <v>-2.2000000000000002</v>
      </c>
      <c r="J1036" s="1">
        <f t="shared" si="570"/>
        <v>60.58</v>
      </c>
      <c r="K1036" s="1">
        <f t="shared" si="572"/>
        <v>-2.09</v>
      </c>
      <c r="L1036" s="1">
        <f t="shared" si="569"/>
        <v>60.69</v>
      </c>
      <c r="M1036" s="1">
        <f t="shared" si="575"/>
        <v>398.75164257555844</v>
      </c>
      <c r="N1036" s="1"/>
      <c r="O1036" s="1"/>
      <c r="P1036" s="1">
        <f t="shared" si="578"/>
        <v>1.4947619047619047</v>
      </c>
      <c r="Q1036" s="1">
        <f t="shared" si="579"/>
        <v>1.4449999999999998</v>
      </c>
      <c r="R1036" s="1">
        <f t="shared" si="580"/>
        <v>1.4153288036000002</v>
      </c>
      <c r="S1036" s="1">
        <f t="shared" si="571"/>
        <v>1.4449999999999998</v>
      </c>
      <c r="T1036" s="1">
        <f t="shared" si="576"/>
        <v>398.02890932982916</v>
      </c>
      <c r="U1036" s="1">
        <v>390.62123100000002</v>
      </c>
      <c r="V1036" s="1">
        <v>709.08729300000005</v>
      </c>
      <c r="W1036" s="1">
        <f t="shared" si="581"/>
        <v>407.36066083993433</v>
      </c>
      <c r="X1036" s="1">
        <v>398.20835992800005</v>
      </c>
      <c r="Y1036" s="1">
        <v>282.08694681549576</v>
      </c>
      <c r="Z1036" s="1">
        <f t="shared" si="577"/>
        <v>412.48357424441525</v>
      </c>
      <c r="AA1036" s="214">
        <v>67.22</v>
      </c>
      <c r="AB1036" s="1">
        <f t="shared" si="573"/>
        <v>510.87199999999996</v>
      </c>
      <c r="AC1036" s="1">
        <f t="shared" si="574"/>
        <v>527.89599999999996</v>
      </c>
      <c r="AD1036" s="125">
        <f t="shared" si="582"/>
        <v>445.79237844940872</v>
      </c>
      <c r="AF1036" s="326"/>
    </row>
    <row r="1037" spans="1:32">
      <c r="A1037" s="127" t="s">
        <v>625</v>
      </c>
      <c r="B1037" s="127" t="s">
        <v>146</v>
      </c>
      <c r="C1037" s="4">
        <v>43320</v>
      </c>
      <c r="D1037" s="1">
        <v>390.56379600000002</v>
      </c>
      <c r="E1037" s="1">
        <v>443.41</v>
      </c>
      <c r="F1037" s="1">
        <v>443.29</v>
      </c>
      <c r="G1037" s="1">
        <v>62.7</v>
      </c>
      <c r="H1037" s="110">
        <v>-2.2000000000000002</v>
      </c>
      <c r="I1037" s="110">
        <v>-2.2000000000000002</v>
      </c>
      <c r="J1037" s="1">
        <f t="shared" si="570"/>
        <v>60.5</v>
      </c>
      <c r="K1037" s="1">
        <f t="shared" si="572"/>
        <v>-2.09</v>
      </c>
      <c r="L1037" s="1">
        <f t="shared" si="569"/>
        <v>60.61</v>
      </c>
      <c r="M1037" s="1">
        <f t="shared" si="575"/>
        <v>398.22601839684626</v>
      </c>
      <c r="N1037" s="1"/>
      <c r="O1037" s="1"/>
      <c r="P1037" s="1">
        <f t="shared" si="578"/>
        <v>1.4928571428571429</v>
      </c>
      <c r="Q1037" s="1">
        <f t="shared" si="579"/>
        <v>1.443095238095238</v>
      </c>
      <c r="R1037" s="1">
        <f t="shared" si="580"/>
        <v>1.4153288036000002</v>
      </c>
      <c r="S1037" s="1">
        <f t="shared" si="571"/>
        <v>1.443095238095238</v>
      </c>
      <c r="T1037" s="1">
        <f t="shared" si="576"/>
        <v>397.50328515111693</v>
      </c>
      <c r="U1037" s="1">
        <v>390.62123100000002</v>
      </c>
      <c r="V1037" s="1">
        <v>709.08729300000005</v>
      </c>
      <c r="W1037" s="1">
        <f t="shared" si="581"/>
        <v>406.85080538658343</v>
      </c>
      <c r="X1037" s="1">
        <v>398.20835992800005</v>
      </c>
      <c r="Y1037" s="1">
        <v>282.08694681549576</v>
      </c>
      <c r="Z1037" s="1">
        <f t="shared" si="577"/>
        <v>411.95795006570302</v>
      </c>
      <c r="AA1037" s="214">
        <v>67.81</v>
      </c>
      <c r="AB1037" s="1">
        <f t="shared" si="573"/>
        <v>515.35599999999999</v>
      </c>
      <c r="AC1037" s="1">
        <f t="shared" si="574"/>
        <v>538.00400000000002</v>
      </c>
      <c r="AD1037" s="125">
        <f t="shared" si="582"/>
        <v>445.20367936925101</v>
      </c>
      <c r="AF1037" s="326"/>
    </row>
    <row r="1038" spans="1:32">
      <c r="A1038" s="127" t="s">
        <v>626</v>
      </c>
      <c r="B1038" s="127" t="s">
        <v>146</v>
      </c>
      <c r="C1038" s="4">
        <v>43319</v>
      </c>
      <c r="D1038" s="1">
        <v>390.56379600000002</v>
      </c>
      <c r="E1038" s="1">
        <v>437.41</v>
      </c>
      <c r="F1038" s="1">
        <v>454.29</v>
      </c>
      <c r="G1038" s="1">
        <v>64.75</v>
      </c>
      <c r="H1038" s="110">
        <v>-2.2000000000000002</v>
      </c>
      <c r="I1038" s="110">
        <v>-2.2000000000000002</v>
      </c>
      <c r="J1038" s="1">
        <f t="shared" si="570"/>
        <v>62.55</v>
      </c>
      <c r="K1038" s="1">
        <f t="shared" si="572"/>
        <v>-2.09</v>
      </c>
      <c r="L1038" s="1">
        <f t="shared" si="569"/>
        <v>62.66</v>
      </c>
      <c r="M1038" s="1">
        <f t="shared" si="575"/>
        <v>411.69513797634687</v>
      </c>
      <c r="N1038" s="1"/>
      <c r="O1038" s="1"/>
      <c r="P1038" s="1">
        <f t="shared" si="578"/>
        <v>1.5416666666666667</v>
      </c>
      <c r="Q1038" s="1">
        <f t="shared" si="579"/>
        <v>1.4919047619047618</v>
      </c>
      <c r="R1038" s="1">
        <f t="shared" si="580"/>
        <v>1.4153288036000002</v>
      </c>
      <c r="S1038" s="1">
        <f t="shared" si="571"/>
        <v>1.4919047619047618</v>
      </c>
      <c r="T1038" s="1">
        <f t="shared" si="576"/>
        <v>410.9724047306176</v>
      </c>
      <c r="U1038" s="1">
        <v>398.62732000000005</v>
      </c>
      <c r="V1038" s="1">
        <v>709.08729300000005</v>
      </c>
      <c r="W1038" s="1">
        <f t="shared" si="581"/>
        <v>419.91585137869907</v>
      </c>
      <c r="X1038" s="1">
        <v>398.20835992800005</v>
      </c>
      <c r="Y1038" s="1">
        <v>282.08694681549576</v>
      </c>
      <c r="Z1038" s="1">
        <f t="shared" si="577"/>
        <v>425.42706964520369</v>
      </c>
      <c r="AA1038" s="214">
        <v>69.510000000000005</v>
      </c>
      <c r="AB1038" s="1">
        <f t="shared" si="573"/>
        <v>528.27600000000007</v>
      </c>
      <c r="AC1038" s="1">
        <f t="shared" si="574"/>
        <v>538.84</v>
      </c>
      <c r="AD1038" s="125">
        <f t="shared" si="582"/>
        <v>460.28909329829173</v>
      </c>
      <c r="AF1038" s="326"/>
    </row>
    <row r="1039" spans="1:32">
      <c r="A1039" s="127" t="s">
        <v>627</v>
      </c>
      <c r="B1039" s="127" t="s">
        <v>146</v>
      </c>
      <c r="C1039" s="4">
        <v>43318</v>
      </c>
      <c r="D1039" s="1">
        <v>390.56379600000002</v>
      </c>
      <c r="E1039" s="1">
        <v>438.41</v>
      </c>
      <c r="F1039" s="1">
        <v>452.29</v>
      </c>
      <c r="G1039" s="1">
        <v>63.8</v>
      </c>
      <c r="H1039" s="110">
        <v>-2.2000000000000002</v>
      </c>
      <c r="I1039" s="110">
        <v>-2.2000000000000002</v>
      </c>
      <c r="J1039" s="1">
        <f t="shared" si="570"/>
        <v>61.599999999999994</v>
      </c>
      <c r="K1039" s="1">
        <f t="shared" si="572"/>
        <v>-2.09</v>
      </c>
      <c r="L1039" s="1">
        <f t="shared" si="569"/>
        <v>61.709999999999994</v>
      </c>
      <c r="M1039" s="1">
        <f t="shared" si="575"/>
        <v>405.45335085413922</v>
      </c>
      <c r="N1039" s="1"/>
      <c r="O1039" s="1"/>
      <c r="P1039" s="1">
        <f t="shared" si="578"/>
        <v>1.519047619047619</v>
      </c>
      <c r="Q1039" s="1">
        <f t="shared" si="579"/>
        <v>1.4692857142857141</v>
      </c>
      <c r="R1039" s="1">
        <f t="shared" si="580"/>
        <v>1.4153288036000002</v>
      </c>
      <c r="S1039" s="1">
        <f t="shared" si="571"/>
        <v>1.4692857142857141</v>
      </c>
      <c r="T1039" s="1">
        <f t="shared" si="576"/>
        <v>404.73061760840994</v>
      </c>
      <c r="U1039" s="1">
        <v>398.62732000000005</v>
      </c>
      <c r="V1039" s="1">
        <v>709.08729300000005</v>
      </c>
      <c r="W1039" s="1">
        <f t="shared" si="581"/>
        <v>413.86131787015768</v>
      </c>
      <c r="X1039" s="1">
        <v>398.20835992800005</v>
      </c>
      <c r="Y1039" s="1">
        <v>282.08694681549576</v>
      </c>
      <c r="Z1039" s="1">
        <f t="shared" si="577"/>
        <v>419.18528252299603</v>
      </c>
      <c r="AA1039" s="214">
        <v>69.17</v>
      </c>
      <c r="AB1039" s="1">
        <f t="shared" si="573"/>
        <v>525.69200000000001</v>
      </c>
      <c r="AC1039" s="1">
        <f t="shared" si="574"/>
        <v>556.77600000000007</v>
      </c>
      <c r="AD1039" s="125">
        <f t="shared" si="582"/>
        <v>453.29829172141916</v>
      </c>
      <c r="AF1039" s="326"/>
    </row>
    <row r="1040" spans="1:32">
      <c r="A1040" s="127" t="s">
        <v>628</v>
      </c>
      <c r="B1040" s="127" t="s">
        <v>146</v>
      </c>
      <c r="C1040" s="4">
        <v>43315</v>
      </c>
      <c r="D1040" s="1">
        <v>390.56379600000002</v>
      </c>
      <c r="E1040" s="1">
        <v>442.41</v>
      </c>
      <c r="F1040" s="1">
        <v>453.29</v>
      </c>
      <c r="G1040" s="1">
        <v>63.82</v>
      </c>
      <c r="H1040" s="110">
        <v>-2.2000000000000002</v>
      </c>
      <c r="I1040" s="110">
        <v>-2.2000000000000002</v>
      </c>
      <c r="J1040" s="1">
        <f t="shared" si="570"/>
        <v>61.62</v>
      </c>
      <c r="K1040" s="1">
        <f t="shared" si="572"/>
        <v>-2.09</v>
      </c>
      <c r="L1040" s="1">
        <f t="shared" si="569"/>
        <v>61.730000000000004</v>
      </c>
      <c r="M1040" s="1">
        <f t="shared" si="575"/>
        <v>405.58475689881737</v>
      </c>
      <c r="N1040" s="1"/>
      <c r="O1040" s="1"/>
      <c r="P1040" s="1">
        <f t="shared" si="578"/>
        <v>1.5195238095238095</v>
      </c>
      <c r="Q1040" s="1">
        <f t="shared" si="579"/>
        <v>1.4697619047619048</v>
      </c>
      <c r="R1040" s="1">
        <f t="shared" si="580"/>
        <v>1.4153288036000002</v>
      </c>
      <c r="S1040" s="1">
        <f t="shared" si="571"/>
        <v>1.4697619047619048</v>
      </c>
      <c r="T1040" s="1">
        <f t="shared" si="576"/>
        <v>404.86202365308799</v>
      </c>
      <c r="U1040" s="1">
        <v>398.62732000000005</v>
      </c>
      <c r="V1040" s="1">
        <v>709.08729300000005</v>
      </c>
      <c r="W1040" s="1">
        <f t="shared" si="581"/>
        <v>413.98878173349539</v>
      </c>
      <c r="X1040" s="1">
        <v>398.20835992800005</v>
      </c>
      <c r="Y1040" s="1">
        <v>282.08694681549576</v>
      </c>
      <c r="Z1040" s="1">
        <f t="shared" si="577"/>
        <v>419.31668856767408</v>
      </c>
      <c r="AA1040" s="214">
        <v>68.88</v>
      </c>
      <c r="AB1040" s="1">
        <f t="shared" si="573"/>
        <v>523.48799999999994</v>
      </c>
      <c r="AC1040" s="1">
        <f t="shared" si="574"/>
        <v>565.21199999999999</v>
      </c>
      <c r="AD1040" s="125">
        <f t="shared" si="582"/>
        <v>453.4454664914586</v>
      </c>
      <c r="AF1040" s="326"/>
    </row>
    <row r="1041" spans="1:32">
      <c r="A1041" s="127" t="s">
        <v>629</v>
      </c>
      <c r="B1041" s="127" t="s">
        <v>146</v>
      </c>
      <c r="C1041" s="4">
        <v>43314</v>
      </c>
      <c r="D1041" s="1">
        <v>390.56379600000002</v>
      </c>
      <c r="E1041" s="1">
        <v>438.41</v>
      </c>
      <c r="F1041" s="1">
        <v>445.29</v>
      </c>
      <c r="G1041" s="1">
        <v>64.22</v>
      </c>
      <c r="H1041" s="110">
        <v>-2.2000000000000002</v>
      </c>
      <c r="I1041" s="110">
        <v>-2.2000000000000002</v>
      </c>
      <c r="J1041" s="1">
        <f t="shared" si="570"/>
        <v>62.019999999999996</v>
      </c>
      <c r="K1041" s="1">
        <f t="shared" si="572"/>
        <v>-2.09</v>
      </c>
      <c r="L1041" s="1">
        <f t="shared" si="569"/>
        <v>62.129999999999995</v>
      </c>
      <c r="M1041" s="1">
        <f t="shared" si="575"/>
        <v>408.21287779237838</v>
      </c>
      <c r="N1041" s="1"/>
      <c r="O1041" s="1"/>
      <c r="P1041" s="1">
        <f t="shared" si="578"/>
        <v>1.529047619047619</v>
      </c>
      <c r="Q1041" s="1">
        <f t="shared" si="579"/>
        <v>1.4792857142857141</v>
      </c>
      <c r="R1041" s="1">
        <f t="shared" si="580"/>
        <v>1.4153288036000002</v>
      </c>
      <c r="S1041" s="1">
        <f t="shared" si="571"/>
        <v>1.4792857142857141</v>
      </c>
      <c r="T1041" s="1">
        <f t="shared" si="576"/>
        <v>407.49014454664911</v>
      </c>
      <c r="U1041" s="1">
        <v>398.62732000000005</v>
      </c>
      <c r="V1041" s="1">
        <v>709.08729300000005</v>
      </c>
      <c r="W1041" s="1">
        <f t="shared" si="581"/>
        <v>416.53805900024963</v>
      </c>
      <c r="X1041" s="1">
        <v>398.20835992800005</v>
      </c>
      <c r="Y1041" s="1">
        <v>282.08694681549576</v>
      </c>
      <c r="Z1041" s="1">
        <f t="shared" si="577"/>
        <v>421.9448094612352</v>
      </c>
      <c r="AA1041" s="214">
        <v>67.39</v>
      </c>
      <c r="AB1041" s="1">
        <f t="shared" si="573"/>
        <v>512.16399999999999</v>
      </c>
      <c r="AC1041" s="1">
        <f t="shared" si="574"/>
        <v>559.66399999999999</v>
      </c>
      <c r="AD1041" s="125">
        <f t="shared" si="582"/>
        <v>456.38896189224704</v>
      </c>
      <c r="AF1041" s="326"/>
    </row>
    <row r="1042" spans="1:32">
      <c r="A1042" s="127" t="s">
        <v>630</v>
      </c>
      <c r="B1042" s="127" t="s">
        <v>146</v>
      </c>
      <c r="C1042" s="4">
        <v>43313</v>
      </c>
      <c r="D1042" s="1">
        <v>388.62973599999998</v>
      </c>
      <c r="E1042" s="1">
        <v>453.41</v>
      </c>
      <c r="F1042" s="1">
        <v>459.29</v>
      </c>
      <c r="G1042" s="1">
        <v>63.62</v>
      </c>
      <c r="H1042" s="110">
        <v>-2.2000000000000002</v>
      </c>
      <c r="I1042" s="110">
        <v>-2.2000000000000002</v>
      </c>
      <c r="J1042" s="1">
        <f t="shared" si="570"/>
        <v>61.419999999999995</v>
      </c>
      <c r="K1042" s="1">
        <f t="shared" si="572"/>
        <v>-2.09</v>
      </c>
      <c r="L1042" s="1">
        <f t="shared" si="569"/>
        <v>61.53</v>
      </c>
      <c r="M1042" s="1">
        <f t="shared" si="575"/>
        <v>404.27069645203676</v>
      </c>
      <c r="N1042" s="1"/>
      <c r="O1042" s="1"/>
      <c r="P1042" s="1">
        <f t="shared" si="578"/>
        <v>1.5147619047619048</v>
      </c>
      <c r="Q1042" s="1">
        <f t="shared" si="579"/>
        <v>1.4650000000000001</v>
      </c>
      <c r="R1042" s="1">
        <f t="shared" si="580"/>
        <v>1.4083201385523811</v>
      </c>
      <c r="S1042" s="1">
        <f t="shared" si="571"/>
        <v>1.4650000000000001</v>
      </c>
      <c r="T1042" s="1">
        <f t="shared" si="576"/>
        <v>403.54796320630743</v>
      </c>
      <c r="U1042" s="1">
        <v>398.62732000000005</v>
      </c>
      <c r="V1042" s="1">
        <v>709.08729300000005</v>
      </c>
      <c r="W1042" s="1">
        <f t="shared" si="581"/>
        <v>412.71414310011824</v>
      </c>
      <c r="X1042" s="1">
        <v>400.486665609</v>
      </c>
      <c r="Y1042" s="1">
        <v>282.08694681549576</v>
      </c>
      <c r="Z1042" s="1">
        <f t="shared" si="577"/>
        <v>418.00262812089352</v>
      </c>
      <c r="AA1042" s="214">
        <v>67.69</v>
      </c>
      <c r="AB1042" s="1">
        <f t="shared" si="573"/>
        <v>514.44399999999996</v>
      </c>
      <c r="AC1042" s="1">
        <f t="shared" si="574"/>
        <v>561.64</v>
      </c>
      <c r="AD1042" s="125">
        <f t="shared" si="582"/>
        <v>451.97371879106436</v>
      </c>
      <c r="AF1042" s="326"/>
    </row>
    <row r="1043" spans="1:32">
      <c r="A1043" s="127" t="s">
        <v>631</v>
      </c>
      <c r="B1043" s="127" t="s">
        <v>147</v>
      </c>
      <c r="C1043" s="4">
        <v>43312</v>
      </c>
      <c r="D1043" s="1">
        <v>388.62973599999998</v>
      </c>
      <c r="E1043" s="1">
        <v>458.41</v>
      </c>
      <c r="F1043" s="1">
        <v>460.29</v>
      </c>
      <c r="G1043" s="1">
        <v>65.86</v>
      </c>
      <c r="H1043" s="110">
        <v>-2.2000000000000002</v>
      </c>
      <c r="I1043" s="110">
        <v>-2.2000000000000002</v>
      </c>
      <c r="J1043" s="1">
        <f t="shared" si="570"/>
        <v>63.66</v>
      </c>
      <c r="K1043" s="1">
        <f t="shared" si="572"/>
        <v>-2.09</v>
      </c>
      <c r="L1043" s="1">
        <f t="shared" si="569"/>
        <v>63.769999999999996</v>
      </c>
      <c r="M1043" s="1">
        <f t="shared" si="575"/>
        <v>418.98817345597894</v>
      </c>
      <c r="N1043" s="1"/>
      <c r="O1043" s="1"/>
      <c r="P1043" s="1">
        <f t="shared" si="578"/>
        <v>1.568095238095238</v>
      </c>
      <c r="Q1043" s="1">
        <f t="shared" si="579"/>
        <v>1.5183333333333333</v>
      </c>
      <c r="R1043" s="1">
        <f t="shared" si="580"/>
        <v>1.4083201385523811</v>
      </c>
      <c r="S1043" s="1">
        <f t="shared" si="571"/>
        <v>1.5183333333333333</v>
      </c>
      <c r="T1043" s="1">
        <f t="shared" si="576"/>
        <v>418.26544021024961</v>
      </c>
      <c r="U1043" s="1">
        <v>394.95970150000005</v>
      </c>
      <c r="V1043" s="1">
        <v>702.69669699999997</v>
      </c>
      <c r="W1043" s="1">
        <f t="shared" si="581"/>
        <v>426.79837791394209</v>
      </c>
      <c r="X1043" s="1">
        <v>400.250213557</v>
      </c>
      <c r="Y1043" s="1">
        <v>288.54386080105058</v>
      </c>
      <c r="Z1043" s="1">
        <f t="shared" si="577"/>
        <v>432.7201051248357</v>
      </c>
      <c r="AA1043" s="214">
        <v>69.16</v>
      </c>
      <c r="AB1043" s="1">
        <f t="shared" si="573"/>
        <v>525.61599999999999</v>
      </c>
      <c r="AC1043" s="1">
        <f t="shared" si="574"/>
        <v>561.64</v>
      </c>
      <c r="AD1043" s="125">
        <f t="shared" si="582"/>
        <v>468.45729303547961</v>
      </c>
      <c r="AF1043" s="326"/>
    </row>
    <row r="1044" spans="1:32">
      <c r="A1044" s="127" t="s">
        <v>632</v>
      </c>
      <c r="B1044" s="127" t="s">
        <v>147</v>
      </c>
      <c r="C1044" s="4">
        <v>43311</v>
      </c>
      <c r="D1044" s="1">
        <v>388.62973599999998</v>
      </c>
      <c r="E1044" s="1">
        <v>455.41</v>
      </c>
      <c r="F1044" s="1">
        <v>458.29</v>
      </c>
      <c r="G1044" s="1">
        <v>67.31</v>
      </c>
      <c r="H1044" s="110">
        <v>-2.2000000000000002</v>
      </c>
      <c r="I1044" s="110">
        <v>-2.2000000000000002</v>
      </c>
      <c r="J1044" s="1">
        <f t="shared" si="570"/>
        <v>65.11</v>
      </c>
      <c r="K1044" s="1">
        <f t="shared" si="572"/>
        <v>-2.09</v>
      </c>
      <c r="L1044" s="1">
        <f t="shared" si="569"/>
        <v>65.22</v>
      </c>
      <c r="M1044" s="1">
        <f t="shared" si="575"/>
        <v>428.51511169513793</v>
      </c>
      <c r="N1044" s="1"/>
      <c r="O1044" s="1"/>
      <c r="P1044" s="1">
        <f t="shared" si="578"/>
        <v>1.6026190476190476</v>
      </c>
      <c r="Q1044" s="1">
        <f t="shared" si="579"/>
        <v>1.5528571428571429</v>
      </c>
      <c r="R1044" s="1">
        <f t="shared" si="580"/>
        <v>1.4083201385523811</v>
      </c>
      <c r="S1044" s="1">
        <f t="shared" si="571"/>
        <v>1.5528571428571429</v>
      </c>
      <c r="T1044" s="1">
        <f t="shared" si="576"/>
        <v>427.79237844940866</v>
      </c>
      <c r="U1044" s="1">
        <v>394.95970150000005</v>
      </c>
      <c r="V1044" s="1">
        <v>702.69669699999997</v>
      </c>
      <c r="W1044" s="1">
        <f t="shared" si="581"/>
        <v>436.03950800592634</v>
      </c>
      <c r="X1044" s="1">
        <v>400.250213557</v>
      </c>
      <c r="Y1044" s="1">
        <v>288.54386080105058</v>
      </c>
      <c r="Z1044" s="1">
        <f t="shared" si="577"/>
        <v>442.24704336399475</v>
      </c>
      <c r="AA1044" s="214">
        <v>70.11</v>
      </c>
      <c r="AB1044" s="1">
        <f t="shared" si="573"/>
        <v>532.83600000000001</v>
      </c>
      <c r="AC1044" s="1">
        <f t="shared" si="574"/>
        <v>570.15199999999993</v>
      </c>
      <c r="AD1044" s="125">
        <f t="shared" si="582"/>
        <v>479.12746386333777</v>
      </c>
      <c r="AF1044" s="326"/>
    </row>
    <row r="1045" spans="1:32">
      <c r="A1045" s="127" t="s">
        <v>633</v>
      </c>
      <c r="B1045" s="127" t="s">
        <v>147</v>
      </c>
      <c r="C1045" s="4">
        <v>43308</v>
      </c>
      <c r="D1045" s="1">
        <v>388.62973599999998</v>
      </c>
      <c r="E1045" s="1">
        <v>456.41</v>
      </c>
      <c r="F1045" s="1">
        <v>459.29</v>
      </c>
      <c r="G1045" s="1">
        <v>66.91</v>
      </c>
      <c r="H1045" s="110">
        <v>-2.2000000000000002</v>
      </c>
      <c r="I1045" s="110">
        <v>-2.2000000000000002</v>
      </c>
      <c r="J1045" s="1">
        <f t="shared" si="570"/>
        <v>64.709999999999994</v>
      </c>
      <c r="K1045" s="1">
        <f t="shared" si="572"/>
        <v>-2.09</v>
      </c>
      <c r="L1045" s="1">
        <f t="shared" si="569"/>
        <v>64.819999999999993</v>
      </c>
      <c r="M1045" s="1">
        <f t="shared" si="575"/>
        <v>425.88699080157681</v>
      </c>
      <c r="N1045" s="1"/>
      <c r="O1045" s="1"/>
      <c r="P1045" s="1">
        <f t="shared" si="578"/>
        <v>1.5930952380952381</v>
      </c>
      <c r="Q1045" s="1">
        <f t="shared" si="579"/>
        <v>1.5433333333333332</v>
      </c>
      <c r="R1045" s="1">
        <f t="shared" si="580"/>
        <v>1.4083201385523811</v>
      </c>
      <c r="S1045" s="1">
        <f t="shared" si="571"/>
        <v>1.5433333333333332</v>
      </c>
      <c r="T1045" s="1">
        <f t="shared" si="576"/>
        <v>425.16425755584748</v>
      </c>
      <c r="U1045" s="1">
        <v>394.95970150000005</v>
      </c>
      <c r="V1045" s="1">
        <v>702.69669699999997</v>
      </c>
      <c r="W1045" s="1">
        <f t="shared" si="581"/>
        <v>433.49023073917203</v>
      </c>
      <c r="X1045" s="1">
        <v>400.250213557</v>
      </c>
      <c r="Y1045" s="1">
        <v>288.54386080105058</v>
      </c>
      <c r="Z1045" s="1">
        <f t="shared" si="577"/>
        <v>439.61892247043357</v>
      </c>
      <c r="AA1045" s="214">
        <v>69.44</v>
      </c>
      <c r="AB1045" s="1">
        <f t="shared" si="573"/>
        <v>527.74399999999991</v>
      </c>
      <c r="AC1045" s="1">
        <f t="shared" si="574"/>
        <v>561.41200000000003</v>
      </c>
      <c r="AD1045" s="125">
        <f t="shared" si="582"/>
        <v>476.18396846254922</v>
      </c>
      <c r="AF1045" s="326"/>
    </row>
    <row r="1046" spans="1:32">
      <c r="A1046" s="127" t="s">
        <v>634</v>
      </c>
      <c r="B1046" s="127" t="s">
        <v>147</v>
      </c>
      <c r="C1046" s="4">
        <v>43307</v>
      </c>
      <c r="D1046" s="1">
        <v>388.62973599999998</v>
      </c>
      <c r="E1046" s="1">
        <v>436.91</v>
      </c>
      <c r="F1046" s="1">
        <v>457.29</v>
      </c>
      <c r="G1046" s="1">
        <v>67.75</v>
      </c>
      <c r="H1046" s="110">
        <v>-2.2000000000000002</v>
      </c>
      <c r="I1046" s="110">
        <v>-2.2000000000000002</v>
      </c>
      <c r="J1046" s="1">
        <f t="shared" si="570"/>
        <v>65.55</v>
      </c>
      <c r="K1046" s="1">
        <f t="shared" si="572"/>
        <v>-2.09</v>
      </c>
      <c r="L1046" s="1">
        <f t="shared" si="569"/>
        <v>65.66</v>
      </c>
      <c r="M1046" s="1">
        <f t="shared" si="575"/>
        <v>431.40604467805514</v>
      </c>
      <c r="N1046" s="1"/>
      <c r="O1046" s="1"/>
      <c r="P1046" s="1">
        <f t="shared" si="578"/>
        <v>1.6130952380952381</v>
      </c>
      <c r="Q1046" s="1">
        <f t="shared" si="579"/>
        <v>1.5633333333333332</v>
      </c>
      <c r="R1046" s="1">
        <f t="shared" si="580"/>
        <v>1.4083201385523811</v>
      </c>
      <c r="S1046" s="1">
        <f t="shared" si="571"/>
        <v>1.5633333333333332</v>
      </c>
      <c r="T1046" s="1">
        <f t="shared" si="576"/>
        <v>430.68331143232587</v>
      </c>
      <c r="U1046" s="1">
        <v>394.95970150000005</v>
      </c>
      <c r="V1046" s="1">
        <v>702.69669699999997</v>
      </c>
      <c r="W1046" s="1">
        <f t="shared" si="581"/>
        <v>438.84371299935606</v>
      </c>
      <c r="X1046" s="1">
        <v>400.250213557</v>
      </c>
      <c r="Y1046" s="1">
        <v>288.54386080105058</v>
      </c>
      <c r="Z1046" s="1">
        <f t="shared" si="577"/>
        <v>445.13797634691196</v>
      </c>
      <c r="AA1046" s="214">
        <v>69.239999999999995</v>
      </c>
      <c r="AB1046" s="1">
        <f t="shared" si="573"/>
        <v>526.22399999999993</v>
      </c>
      <c r="AC1046" s="1">
        <f t="shared" si="574"/>
        <v>560.57600000000002</v>
      </c>
      <c r="AD1046" s="125">
        <f t="shared" si="582"/>
        <v>482.36530880420503</v>
      </c>
      <c r="AF1046" s="326"/>
    </row>
    <row r="1047" spans="1:32">
      <c r="A1047" s="127" t="s">
        <v>635</v>
      </c>
      <c r="B1047" s="127" t="s">
        <v>147</v>
      </c>
      <c r="C1047" s="4">
        <v>43306</v>
      </c>
      <c r="D1047" s="1">
        <v>387.21</v>
      </c>
      <c r="E1047" s="1">
        <v>446.91</v>
      </c>
      <c r="F1047" s="1">
        <v>456.29</v>
      </c>
      <c r="G1047" s="1">
        <v>66.91</v>
      </c>
      <c r="H1047" s="110">
        <v>-2.2000000000000002</v>
      </c>
      <c r="I1047" s="110">
        <v>-2.2000000000000002</v>
      </c>
      <c r="J1047" s="1">
        <f t="shared" si="570"/>
        <v>64.709999999999994</v>
      </c>
      <c r="K1047" s="1">
        <f t="shared" si="572"/>
        <v>-2.09</v>
      </c>
      <c r="L1047" s="1">
        <f t="shared" si="569"/>
        <v>64.819999999999993</v>
      </c>
      <c r="M1047" s="1">
        <f t="shared" si="575"/>
        <v>425.88699080157681</v>
      </c>
      <c r="N1047" s="1"/>
      <c r="O1047" s="1"/>
      <c r="P1047" s="1">
        <f t="shared" si="578"/>
        <v>1.5930952380952381</v>
      </c>
      <c r="Q1047" s="1">
        <f t="shared" si="579"/>
        <v>1.5433333333333332</v>
      </c>
      <c r="R1047" s="1">
        <f t="shared" si="580"/>
        <v>1.4031752857142858</v>
      </c>
      <c r="S1047" s="1">
        <f t="shared" si="571"/>
        <v>1.5433333333333332</v>
      </c>
      <c r="T1047" s="1">
        <f t="shared" si="576"/>
        <v>425.16425755584748</v>
      </c>
      <c r="U1047" s="1">
        <v>394.95970150000005</v>
      </c>
      <c r="V1047" s="1">
        <v>702.7</v>
      </c>
      <c r="W1047" s="1">
        <f t="shared" si="581"/>
        <v>433.49032982917208</v>
      </c>
      <c r="X1047" s="1">
        <v>398.88312999999999</v>
      </c>
      <c r="Y1047" s="1">
        <v>288.54386080105058</v>
      </c>
      <c r="Z1047" s="1">
        <f t="shared" si="577"/>
        <v>439.61892247043357</v>
      </c>
      <c r="AA1047" s="214">
        <v>68.61</v>
      </c>
      <c r="AB1047" s="1">
        <f t="shared" si="573"/>
        <v>521.43599999999992</v>
      </c>
      <c r="AC1047" s="1">
        <f t="shared" si="574"/>
        <v>558.67600000000004</v>
      </c>
      <c r="AD1047" s="125">
        <f t="shared" si="582"/>
        <v>476.18396846254922</v>
      </c>
      <c r="AF1047" s="326"/>
    </row>
    <row r="1048" spans="1:32">
      <c r="A1048" s="127" t="s">
        <v>636</v>
      </c>
      <c r="B1048" s="127" t="s">
        <v>147</v>
      </c>
      <c r="C1048" s="4">
        <v>43305</v>
      </c>
      <c r="D1048" s="1">
        <v>387.21</v>
      </c>
      <c r="E1048" s="1">
        <v>446.41</v>
      </c>
      <c r="F1048" s="1">
        <v>455.29</v>
      </c>
      <c r="G1048" s="1">
        <v>66.67</v>
      </c>
      <c r="H1048" s="110">
        <v>-2.2000000000000002</v>
      </c>
      <c r="I1048" s="110">
        <v>-2.2000000000000002</v>
      </c>
      <c r="J1048" s="1">
        <f t="shared" si="570"/>
        <v>64.47</v>
      </c>
      <c r="K1048" s="1">
        <f t="shared" si="572"/>
        <v>-2.09</v>
      </c>
      <c r="L1048" s="1">
        <f t="shared" si="569"/>
        <v>64.58</v>
      </c>
      <c r="M1048" s="1">
        <f t="shared" si="575"/>
        <v>424.31011826544017</v>
      </c>
      <c r="N1048" s="1"/>
      <c r="O1048" s="1"/>
      <c r="P1048" s="1">
        <f t="shared" si="578"/>
        <v>1.5873809523809523</v>
      </c>
      <c r="Q1048" s="1">
        <f t="shared" si="579"/>
        <v>1.5376190476190477</v>
      </c>
      <c r="R1048" s="1">
        <f t="shared" si="580"/>
        <v>1.4031752857142858</v>
      </c>
      <c r="S1048" s="1">
        <f t="shared" si="571"/>
        <v>1.5376190476190477</v>
      </c>
      <c r="T1048" s="1">
        <f t="shared" si="576"/>
        <v>423.58738501971089</v>
      </c>
      <c r="U1048" s="1">
        <v>391.55689300000006</v>
      </c>
      <c r="V1048" s="1">
        <v>702.7</v>
      </c>
      <c r="W1048" s="1">
        <f t="shared" si="581"/>
        <v>431.96076346911957</v>
      </c>
      <c r="X1048" s="1">
        <v>398.88312999999999</v>
      </c>
      <c r="Y1048" s="1">
        <v>288.54386080105058</v>
      </c>
      <c r="Z1048" s="1">
        <f t="shared" si="577"/>
        <v>438.04204993429698</v>
      </c>
      <c r="AA1048" s="214">
        <v>68.75</v>
      </c>
      <c r="AB1048" s="1">
        <f t="shared" si="573"/>
        <v>522.5</v>
      </c>
      <c r="AC1048" s="1">
        <f t="shared" si="574"/>
        <v>554.04</v>
      </c>
      <c r="AD1048" s="125">
        <f t="shared" si="582"/>
        <v>474.41787122207626</v>
      </c>
      <c r="AF1048" s="326"/>
    </row>
    <row r="1049" spans="1:32">
      <c r="A1049" s="127" t="s">
        <v>637</v>
      </c>
      <c r="B1049" s="127" t="s">
        <v>147</v>
      </c>
      <c r="C1049" s="4">
        <v>43304</v>
      </c>
      <c r="D1049" s="1">
        <v>387.21</v>
      </c>
      <c r="E1049" s="1">
        <v>436.91</v>
      </c>
      <c r="F1049" s="1">
        <v>454.79</v>
      </c>
      <c r="G1049" s="1">
        <v>66.02</v>
      </c>
      <c r="H1049" s="110">
        <v>-2.2000000000000002</v>
      </c>
      <c r="I1049" s="110">
        <v>-2.2000000000000002</v>
      </c>
      <c r="J1049" s="1">
        <f t="shared" si="570"/>
        <v>63.819999999999993</v>
      </c>
      <c r="K1049" s="1">
        <f t="shared" si="572"/>
        <v>-2.09</v>
      </c>
      <c r="L1049" s="1">
        <f t="shared" si="569"/>
        <v>63.929999999999993</v>
      </c>
      <c r="M1049" s="1">
        <f t="shared" si="575"/>
        <v>420.03942181340335</v>
      </c>
      <c r="N1049" s="1"/>
      <c r="O1049" s="1"/>
      <c r="P1049" s="1">
        <f t="shared" si="578"/>
        <v>1.5719047619047619</v>
      </c>
      <c r="Q1049" s="1">
        <f t="shared" si="579"/>
        <v>1.522142857142857</v>
      </c>
      <c r="R1049" s="1">
        <f t="shared" si="580"/>
        <v>1.4031752857142858</v>
      </c>
      <c r="S1049" s="1">
        <f t="shared" si="571"/>
        <v>1.522142857142857</v>
      </c>
      <c r="T1049" s="1">
        <f t="shared" si="576"/>
        <v>419.31668856767408</v>
      </c>
      <c r="U1049" s="1">
        <v>391.55689300000006</v>
      </c>
      <c r="V1049" s="1">
        <v>702.69669699999997</v>
      </c>
      <c r="W1049" s="1">
        <f t="shared" si="581"/>
        <v>427.81808882064388</v>
      </c>
      <c r="X1049" s="1">
        <v>398.88300778899998</v>
      </c>
      <c r="Y1049" s="1">
        <v>288.54386080105058</v>
      </c>
      <c r="Z1049" s="1">
        <f t="shared" si="577"/>
        <v>433.77135348226017</v>
      </c>
      <c r="AA1049" s="214">
        <v>68.98</v>
      </c>
      <c r="AB1049" s="1">
        <f t="shared" si="573"/>
        <v>524.24800000000005</v>
      </c>
      <c r="AC1049" s="1">
        <f t="shared" si="574"/>
        <v>522.19599999999991</v>
      </c>
      <c r="AD1049" s="125">
        <f t="shared" si="582"/>
        <v>469.63469119579503</v>
      </c>
      <c r="AF1049" s="326"/>
    </row>
    <row r="1050" spans="1:32">
      <c r="A1050" s="127" t="s">
        <v>638</v>
      </c>
      <c r="B1050" s="127" t="s">
        <v>147</v>
      </c>
      <c r="C1050" s="4">
        <v>43301</v>
      </c>
      <c r="D1050" s="1">
        <v>387.21345200000002</v>
      </c>
      <c r="E1050" s="1">
        <v>440.41</v>
      </c>
      <c r="F1050" s="1">
        <v>449.29</v>
      </c>
      <c r="G1050" s="1">
        <v>65.44</v>
      </c>
      <c r="H1050" s="110">
        <v>-2.2000000000000002</v>
      </c>
      <c r="I1050" s="110">
        <v>-2.2000000000000002</v>
      </c>
      <c r="J1050" s="1">
        <f t="shared" si="570"/>
        <v>63.239999999999995</v>
      </c>
      <c r="K1050" s="1">
        <f t="shared" si="572"/>
        <v>-2.09</v>
      </c>
      <c r="L1050" s="1">
        <f t="shared" ref="L1050:L1113" si="583">+G1050+K1050</f>
        <v>63.349999999999994</v>
      </c>
      <c r="M1050" s="1">
        <f t="shared" si="575"/>
        <v>416.22864651773978</v>
      </c>
      <c r="N1050" s="1"/>
      <c r="O1050" s="1"/>
      <c r="P1050" s="1">
        <f t="shared" si="578"/>
        <v>1.558095238095238</v>
      </c>
      <c r="Q1050" s="1">
        <f t="shared" si="579"/>
        <v>1.5083333333333333</v>
      </c>
      <c r="R1050" s="1">
        <f t="shared" si="580"/>
        <v>1.4031877951047622</v>
      </c>
      <c r="S1050" s="1">
        <f t="shared" si="571"/>
        <v>1.5083333333333333</v>
      </c>
      <c r="T1050" s="1">
        <f t="shared" si="576"/>
        <v>415.50591327201045</v>
      </c>
      <c r="U1050" s="1">
        <v>391.55689300000006</v>
      </c>
      <c r="V1050" s="1">
        <v>702.69669699999997</v>
      </c>
      <c r="W1050" s="1">
        <f t="shared" si="581"/>
        <v>424.12163678385014</v>
      </c>
      <c r="X1050" s="1">
        <v>398.88633206500003</v>
      </c>
      <c r="Y1050" s="1">
        <v>288.54386080105058</v>
      </c>
      <c r="Z1050" s="1">
        <f t="shared" si="577"/>
        <v>429.96057818659654</v>
      </c>
      <c r="AA1050" s="214">
        <v>69.37</v>
      </c>
      <c r="AB1050" s="1">
        <f t="shared" si="573"/>
        <v>527.21199999999999</v>
      </c>
      <c r="AC1050" s="1">
        <f t="shared" si="574"/>
        <v>522.27199999999993</v>
      </c>
      <c r="AD1050" s="125">
        <f t="shared" si="582"/>
        <v>465.36662286465173</v>
      </c>
      <c r="AF1050" s="326"/>
    </row>
    <row r="1051" spans="1:32">
      <c r="A1051" s="127" t="s">
        <v>639</v>
      </c>
      <c r="B1051" s="127" t="s">
        <v>147</v>
      </c>
      <c r="C1051" s="4">
        <v>43300</v>
      </c>
      <c r="D1051" s="1">
        <v>387.21345200000002</v>
      </c>
      <c r="E1051" s="1">
        <v>434.91</v>
      </c>
      <c r="F1051" s="1">
        <v>447.29</v>
      </c>
      <c r="G1051" s="1">
        <v>64.650000000000006</v>
      </c>
      <c r="H1051" s="110">
        <v>-2.2000000000000002</v>
      </c>
      <c r="I1051" s="110">
        <v>-2.2000000000000002</v>
      </c>
      <c r="J1051" s="1">
        <f t="shared" ref="J1051:J1114" si="584">+G1051+H1051</f>
        <v>62.45</v>
      </c>
      <c r="K1051" s="1">
        <f t="shared" si="572"/>
        <v>-2.09</v>
      </c>
      <c r="L1051" s="1">
        <f t="shared" si="583"/>
        <v>62.56</v>
      </c>
      <c r="M1051" s="1">
        <f t="shared" si="575"/>
        <v>411.03810775295665</v>
      </c>
      <c r="N1051" s="1"/>
      <c r="O1051" s="1"/>
      <c r="P1051" s="1">
        <f t="shared" si="578"/>
        <v>1.5392857142857144</v>
      </c>
      <c r="Q1051" s="1">
        <f t="shared" si="579"/>
        <v>1.4895238095238095</v>
      </c>
      <c r="R1051" s="1">
        <f t="shared" si="580"/>
        <v>1.4031877951047622</v>
      </c>
      <c r="S1051" s="1">
        <f t="shared" si="571"/>
        <v>1.4895238095238095</v>
      </c>
      <c r="T1051" s="1">
        <f t="shared" si="576"/>
        <v>410.31537450722732</v>
      </c>
      <c r="U1051" s="1">
        <v>391.55689300000006</v>
      </c>
      <c r="V1051" s="1">
        <v>702.69669699999997</v>
      </c>
      <c r="W1051" s="1">
        <f t="shared" si="581"/>
        <v>419.08681418201047</v>
      </c>
      <c r="X1051" s="1">
        <v>398.88633206500003</v>
      </c>
      <c r="Y1051" s="1">
        <v>288.54386080105058</v>
      </c>
      <c r="Z1051" s="1">
        <f t="shared" si="577"/>
        <v>424.77003942181341</v>
      </c>
      <c r="AA1051" s="214">
        <v>70.03</v>
      </c>
      <c r="AB1051" s="1">
        <f t="shared" si="573"/>
        <v>532.22799999999995</v>
      </c>
      <c r="AC1051" s="1">
        <f t="shared" si="574"/>
        <v>511.25199999999995</v>
      </c>
      <c r="AD1051" s="125">
        <f t="shared" si="582"/>
        <v>459.55321944809464</v>
      </c>
      <c r="AF1051" s="326"/>
    </row>
    <row r="1052" spans="1:32">
      <c r="A1052" s="127" t="s">
        <v>640</v>
      </c>
      <c r="B1052" s="127" t="s">
        <v>147</v>
      </c>
      <c r="C1052" s="4">
        <v>43299</v>
      </c>
      <c r="D1052" s="1">
        <v>389.33787799999999</v>
      </c>
      <c r="E1052" s="1">
        <v>443.41</v>
      </c>
      <c r="F1052" s="1">
        <v>450.29</v>
      </c>
      <c r="G1052" s="1">
        <v>65.099999999999994</v>
      </c>
      <c r="H1052" s="110">
        <v>-2.2000000000000002</v>
      </c>
      <c r="I1052" s="110">
        <v>-2.2000000000000002</v>
      </c>
      <c r="J1052" s="1">
        <f t="shared" si="584"/>
        <v>62.899999999999991</v>
      </c>
      <c r="K1052" s="1">
        <f t="shared" si="572"/>
        <v>-2.09</v>
      </c>
      <c r="L1052" s="1">
        <f t="shared" si="583"/>
        <v>63.009999999999991</v>
      </c>
      <c r="M1052" s="1">
        <f t="shared" si="575"/>
        <v>413.99474375821279</v>
      </c>
      <c r="N1052" s="1"/>
      <c r="O1052" s="1"/>
      <c r="P1052" s="1">
        <f t="shared" si="578"/>
        <v>1.5499999999999998</v>
      </c>
      <c r="Q1052" s="1">
        <f t="shared" si="579"/>
        <v>1.5002380952380949</v>
      </c>
      <c r="R1052" s="1">
        <f t="shared" si="580"/>
        <v>1.4108863102761906</v>
      </c>
      <c r="S1052" s="1">
        <f t="shared" si="571"/>
        <v>1.5002380952380949</v>
      </c>
      <c r="T1052" s="1">
        <f t="shared" si="576"/>
        <v>413.27201051248352</v>
      </c>
      <c r="U1052" s="1">
        <v>391.55689300000006</v>
      </c>
      <c r="V1052" s="1">
        <v>702.69669699999997</v>
      </c>
      <c r="W1052" s="1">
        <f t="shared" si="581"/>
        <v>421.95475110710902</v>
      </c>
      <c r="X1052" s="1">
        <v>400.932154303</v>
      </c>
      <c r="Y1052" s="1">
        <v>288.54386080105058</v>
      </c>
      <c r="Z1052" s="1">
        <f t="shared" si="577"/>
        <v>427.72667542706961</v>
      </c>
      <c r="AA1052" s="214">
        <v>67.319999999999993</v>
      </c>
      <c r="AB1052" s="1">
        <f t="shared" si="573"/>
        <v>511.63199999999995</v>
      </c>
      <c r="AC1052" s="1">
        <f t="shared" si="574"/>
        <v>493.24</v>
      </c>
      <c r="AD1052" s="125">
        <f t="shared" si="582"/>
        <v>462.86465177398156</v>
      </c>
      <c r="AF1052" s="326"/>
    </row>
    <row r="1053" spans="1:32">
      <c r="A1053" s="127" t="s">
        <v>641</v>
      </c>
      <c r="B1053" s="127" t="s">
        <v>147</v>
      </c>
      <c r="C1053" s="4">
        <v>43298</v>
      </c>
      <c r="D1053" s="1">
        <v>389.33787799999999</v>
      </c>
      <c r="E1053" s="1">
        <v>427.91</v>
      </c>
      <c r="F1053" s="1">
        <v>449.29</v>
      </c>
      <c r="G1053" s="1">
        <v>65.510000000000005</v>
      </c>
      <c r="H1053" s="110">
        <v>-2.2000000000000002</v>
      </c>
      <c r="I1053" s="110">
        <v>-2.2000000000000002</v>
      </c>
      <c r="J1053" s="1">
        <f t="shared" si="584"/>
        <v>63.31</v>
      </c>
      <c r="K1053" s="1">
        <f t="shared" si="572"/>
        <v>-2.09</v>
      </c>
      <c r="L1053" s="1">
        <f t="shared" si="583"/>
        <v>63.42</v>
      </c>
      <c r="M1053" s="1">
        <f t="shared" si="575"/>
        <v>416.68856767411302</v>
      </c>
      <c r="N1053" s="1"/>
      <c r="O1053" s="1"/>
      <c r="P1053" s="1">
        <f t="shared" si="578"/>
        <v>1.5597619047619049</v>
      </c>
      <c r="Q1053" s="1">
        <f t="shared" si="579"/>
        <v>1.51</v>
      </c>
      <c r="R1053" s="1">
        <f t="shared" si="580"/>
        <v>1.4108863102761906</v>
      </c>
      <c r="S1053" s="1">
        <f t="shared" si="571"/>
        <v>1.51</v>
      </c>
      <c r="T1053" s="1">
        <f t="shared" si="576"/>
        <v>415.96583442838369</v>
      </c>
      <c r="U1053" s="1">
        <v>417.3361465000001</v>
      </c>
      <c r="V1053" s="1">
        <v>702.69669699999997</v>
      </c>
      <c r="W1053" s="1">
        <f t="shared" si="581"/>
        <v>424.56776030553215</v>
      </c>
      <c r="X1053" s="1">
        <v>400.932154303</v>
      </c>
      <c r="Y1053" s="1">
        <v>288.54386080105058</v>
      </c>
      <c r="Z1053" s="1">
        <f t="shared" si="577"/>
        <v>430.42049934296978</v>
      </c>
      <c r="AA1053" s="214">
        <v>67.25</v>
      </c>
      <c r="AB1053" s="1">
        <f t="shared" si="573"/>
        <v>511.09999999999997</v>
      </c>
      <c r="AC1053" s="1">
        <f t="shared" si="574"/>
        <v>501.67599999999999</v>
      </c>
      <c r="AD1053" s="125">
        <f t="shared" si="582"/>
        <v>465.88173455978978</v>
      </c>
      <c r="AF1053" s="326"/>
    </row>
    <row r="1054" spans="1:32">
      <c r="A1054" s="127" t="s">
        <v>642</v>
      </c>
      <c r="B1054" s="127" t="s">
        <v>147</v>
      </c>
      <c r="C1054" s="4">
        <v>43297</v>
      </c>
      <c r="D1054" s="1">
        <v>389.33787799999999</v>
      </c>
      <c r="E1054" s="1">
        <v>443.91</v>
      </c>
      <c r="F1054" s="1">
        <v>465.29</v>
      </c>
      <c r="G1054" s="1">
        <v>65.180000000000007</v>
      </c>
      <c r="H1054" s="110">
        <v>-2.2000000000000002</v>
      </c>
      <c r="I1054" s="110">
        <v>-2.2000000000000002</v>
      </c>
      <c r="J1054" s="1">
        <f t="shared" si="584"/>
        <v>62.980000000000004</v>
      </c>
      <c r="K1054" s="1">
        <f t="shared" si="572"/>
        <v>-2.09</v>
      </c>
      <c r="L1054" s="1">
        <f t="shared" si="583"/>
        <v>63.09</v>
      </c>
      <c r="M1054" s="1">
        <f t="shared" si="575"/>
        <v>414.52036793692508</v>
      </c>
      <c r="N1054" s="1"/>
      <c r="O1054" s="1"/>
      <c r="P1054" s="1">
        <f t="shared" si="578"/>
        <v>1.5519047619047621</v>
      </c>
      <c r="Q1054" s="1">
        <f t="shared" si="579"/>
        <v>1.5021428571428572</v>
      </c>
      <c r="R1054" s="1">
        <f t="shared" si="580"/>
        <v>1.4108863102761906</v>
      </c>
      <c r="S1054" s="1">
        <f t="shared" si="571"/>
        <v>1.5021428571428572</v>
      </c>
      <c r="T1054" s="1">
        <f t="shared" si="576"/>
        <v>413.79763469119581</v>
      </c>
      <c r="U1054" s="1">
        <v>417.3361465000001</v>
      </c>
      <c r="V1054" s="1">
        <v>702.69669699999997</v>
      </c>
      <c r="W1054" s="1">
        <f t="shared" si="581"/>
        <v>422.46460656045997</v>
      </c>
      <c r="X1054" s="1">
        <v>400.932154303</v>
      </c>
      <c r="Y1054" s="1">
        <v>288.54386080105058</v>
      </c>
      <c r="Z1054" s="1">
        <f t="shared" si="577"/>
        <v>428.2522996057819</v>
      </c>
      <c r="AA1054" s="214">
        <v>69.459999999999994</v>
      </c>
      <c r="AB1054" s="1">
        <f t="shared" si="573"/>
        <v>527.89599999999996</v>
      </c>
      <c r="AC1054" s="1">
        <f t="shared" si="574"/>
        <v>491.64399999999995</v>
      </c>
      <c r="AD1054" s="125">
        <f t="shared" si="582"/>
        <v>463.45335085413933</v>
      </c>
      <c r="AF1054" s="326"/>
    </row>
    <row r="1055" spans="1:32">
      <c r="A1055" s="127" t="s">
        <v>643</v>
      </c>
      <c r="B1055" s="127" t="s">
        <v>147</v>
      </c>
      <c r="C1055" s="4">
        <v>43294</v>
      </c>
      <c r="D1055" s="1">
        <v>389.33787799999999</v>
      </c>
      <c r="E1055" s="1">
        <v>441.91</v>
      </c>
      <c r="F1055" s="1">
        <v>464.29</v>
      </c>
      <c r="G1055" s="1">
        <v>68.650000000000006</v>
      </c>
      <c r="H1055" s="110">
        <v>-2.2000000000000002</v>
      </c>
      <c r="I1055" s="110">
        <v>-2.2000000000000002</v>
      </c>
      <c r="J1055" s="1">
        <f t="shared" si="584"/>
        <v>66.45</v>
      </c>
      <c r="K1055" s="1">
        <f t="shared" si="572"/>
        <v>-2.09</v>
      </c>
      <c r="L1055" s="1">
        <f t="shared" si="583"/>
        <v>66.56</v>
      </c>
      <c r="M1055" s="1">
        <f t="shared" si="575"/>
        <v>437.31931668856765</v>
      </c>
      <c r="N1055" s="1"/>
      <c r="O1055" s="1"/>
      <c r="P1055" s="1">
        <f t="shared" si="578"/>
        <v>1.6345238095238097</v>
      </c>
      <c r="Q1055" s="1">
        <f t="shared" si="579"/>
        <v>1.5847619047619048</v>
      </c>
      <c r="R1055" s="1">
        <f t="shared" si="580"/>
        <v>1.4108863102761906</v>
      </c>
      <c r="S1055" s="1">
        <f t="shared" si="571"/>
        <v>1.5847619047619048</v>
      </c>
      <c r="T1055" s="1">
        <f t="shared" si="576"/>
        <v>436.59658344283838</v>
      </c>
      <c r="U1055" s="1">
        <v>417.3361465000001</v>
      </c>
      <c r="V1055" s="1">
        <v>702.69669699999997</v>
      </c>
      <c r="W1055" s="1">
        <f t="shared" si="581"/>
        <v>444.57958684955327</v>
      </c>
      <c r="X1055" s="1">
        <v>400.932154303</v>
      </c>
      <c r="Y1055" s="1">
        <v>288.54386080105058</v>
      </c>
      <c r="Z1055" s="1">
        <f t="shared" si="577"/>
        <v>451.05124835742447</v>
      </c>
      <c r="AA1055" s="214">
        <v>70.790000000000006</v>
      </c>
      <c r="AB1055" s="1">
        <f t="shared" si="573"/>
        <v>538.00400000000002</v>
      </c>
      <c r="AC1055" s="1">
        <f t="shared" si="574"/>
        <v>495.976</v>
      </c>
      <c r="AD1055" s="125">
        <f t="shared" si="582"/>
        <v>488.98817345597905</v>
      </c>
      <c r="AF1055" s="326"/>
    </row>
    <row r="1056" spans="1:32">
      <c r="A1056" s="127" t="s">
        <v>644</v>
      </c>
      <c r="B1056" s="127" t="s">
        <v>147</v>
      </c>
      <c r="C1056" s="4">
        <v>43293</v>
      </c>
      <c r="D1056" s="1">
        <v>389.33787799999999</v>
      </c>
      <c r="E1056" s="1">
        <v>448.91</v>
      </c>
      <c r="F1056" s="1">
        <v>468.29</v>
      </c>
      <c r="G1056" s="1">
        <v>65.680000000000007</v>
      </c>
      <c r="H1056" s="110">
        <v>-2.2000000000000002</v>
      </c>
      <c r="I1056" s="110">
        <v>-2.2000000000000002</v>
      </c>
      <c r="J1056" s="1">
        <f t="shared" si="584"/>
        <v>63.480000000000004</v>
      </c>
      <c r="K1056" s="1">
        <f t="shared" si="572"/>
        <v>-2.09</v>
      </c>
      <c r="L1056" s="1">
        <f t="shared" si="583"/>
        <v>63.59</v>
      </c>
      <c r="M1056" s="1">
        <f t="shared" si="575"/>
        <v>417.80551905387648</v>
      </c>
      <c r="N1056" s="1"/>
      <c r="O1056" s="1"/>
      <c r="P1056" s="1">
        <f t="shared" si="578"/>
        <v>1.563809523809524</v>
      </c>
      <c r="Q1056" s="1">
        <f t="shared" si="579"/>
        <v>1.5140476190476191</v>
      </c>
      <c r="R1056" s="1">
        <f t="shared" si="580"/>
        <v>1.4108863102761906</v>
      </c>
      <c r="S1056" s="1">
        <f t="shared" si="571"/>
        <v>1.5140476190476191</v>
      </c>
      <c r="T1056" s="1">
        <f t="shared" si="576"/>
        <v>417.08278580814721</v>
      </c>
      <c r="U1056" s="1">
        <v>417.3361465000001</v>
      </c>
      <c r="V1056" s="1">
        <v>702.69669699999997</v>
      </c>
      <c r="W1056" s="1">
        <f t="shared" si="581"/>
        <v>425.65120314390276</v>
      </c>
      <c r="X1056" s="1">
        <v>400.932154303</v>
      </c>
      <c r="Y1056" s="1">
        <v>288.54386080105058</v>
      </c>
      <c r="Z1056" s="1">
        <f t="shared" si="577"/>
        <v>431.5374507227333</v>
      </c>
      <c r="AA1056" s="214">
        <v>70.900000000000006</v>
      </c>
      <c r="AB1056" s="1">
        <f t="shared" si="573"/>
        <v>538.84</v>
      </c>
      <c r="AC1056" s="1">
        <f t="shared" si="574"/>
        <v>496.584</v>
      </c>
      <c r="AD1056" s="125">
        <f t="shared" si="582"/>
        <v>467.13272010512492</v>
      </c>
      <c r="AF1056" s="326"/>
    </row>
    <row r="1057" spans="1:32">
      <c r="A1057" s="127" t="s">
        <v>645</v>
      </c>
      <c r="B1057" s="127" t="s">
        <v>147</v>
      </c>
      <c r="C1057" s="4">
        <v>43292</v>
      </c>
      <c r="D1057" s="1">
        <v>389.33787799999999</v>
      </c>
      <c r="E1057" s="1">
        <v>463.91</v>
      </c>
      <c r="F1057" s="1">
        <v>483.29</v>
      </c>
      <c r="G1057" s="1">
        <v>66.290000000000006</v>
      </c>
      <c r="H1057" s="110">
        <v>-2.2000000000000002</v>
      </c>
      <c r="I1057" s="110">
        <v>-2.2000000000000002</v>
      </c>
      <c r="J1057" s="1">
        <f t="shared" si="584"/>
        <v>64.09</v>
      </c>
      <c r="K1057" s="1">
        <f t="shared" si="572"/>
        <v>-2.09</v>
      </c>
      <c r="L1057" s="1">
        <f t="shared" si="583"/>
        <v>64.2</v>
      </c>
      <c r="M1057" s="1">
        <f t="shared" si="575"/>
        <v>421.81340341655715</v>
      </c>
      <c r="N1057" s="1"/>
      <c r="O1057" s="1"/>
      <c r="P1057" s="1">
        <f t="shared" si="578"/>
        <v>1.5783333333333336</v>
      </c>
      <c r="Q1057" s="1">
        <f t="shared" si="579"/>
        <v>1.5285714285714287</v>
      </c>
      <c r="R1057" s="1">
        <f t="shared" si="580"/>
        <v>1.4108863102761906</v>
      </c>
      <c r="S1057" s="1">
        <f t="shared" si="571"/>
        <v>1.5285714285714287</v>
      </c>
      <c r="T1057" s="1">
        <f t="shared" si="576"/>
        <v>421.09067017082788</v>
      </c>
      <c r="U1057" s="1">
        <v>417.3361465000001</v>
      </c>
      <c r="V1057" s="1">
        <v>702.69669699999997</v>
      </c>
      <c r="W1057" s="1">
        <f t="shared" si="581"/>
        <v>429.53885097570299</v>
      </c>
      <c r="X1057" s="1">
        <v>400.932154303</v>
      </c>
      <c r="Y1057" s="1">
        <v>288.54386080105058</v>
      </c>
      <c r="Z1057" s="1">
        <f t="shared" si="577"/>
        <v>435.54533508541397</v>
      </c>
      <c r="AA1057" s="220">
        <v>73.260000000000005</v>
      </c>
      <c r="AB1057" s="1">
        <f t="shared" si="573"/>
        <v>556.77600000000007</v>
      </c>
      <c r="AC1057" s="1">
        <f t="shared" si="574"/>
        <v>509.12399999999991</v>
      </c>
      <c r="AD1057" s="125">
        <f t="shared" si="582"/>
        <v>471.62155059132726</v>
      </c>
      <c r="AF1057" s="326"/>
    </row>
    <row r="1058" spans="1:32">
      <c r="A1058" s="127" t="s">
        <v>646</v>
      </c>
      <c r="B1058" s="127" t="s">
        <v>147</v>
      </c>
      <c r="C1058" s="4">
        <v>43291</v>
      </c>
      <c r="D1058" s="1">
        <v>389.33787799999999</v>
      </c>
      <c r="E1058" s="1">
        <v>466.41</v>
      </c>
      <c r="F1058" s="1">
        <v>472.29</v>
      </c>
      <c r="G1058" s="1">
        <v>70.5</v>
      </c>
      <c r="H1058" s="110">
        <v>-2.2000000000000002</v>
      </c>
      <c r="I1058" s="110">
        <v>-2.2000000000000002</v>
      </c>
      <c r="J1058" s="1">
        <f t="shared" si="584"/>
        <v>68.3</v>
      </c>
      <c r="K1058" s="1">
        <f t="shared" si="572"/>
        <v>-2.09</v>
      </c>
      <c r="L1058" s="1">
        <f t="shared" si="583"/>
        <v>68.41</v>
      </c>
      <c r="M1058" s="1">
        <f t="shared" si="575"/>
        <v>449.47437582128777</v>
      </c>
      <c r="N1058" s="1"/>
      <c r="O1058" s="1"/>
      <c r="P1058" s="1">
        <f t="shared" si="578"/>
        <v>1.6785714285714286</v>
      </c>
      <c r="Q1058" s="1">
        <f t="shared" si="579"/>
        <v>1.6288095238095237</v>
      </c>
      <c r="R1058" s="1">
        <f t="shared" si="580"/>
        <v>1.4108863102761906</v>
      </c>
      <c r="S1058" s="1">
        <f t="shared" si="571"/>
        <v>1.6288095238095237</v>
      </c>
      <c r="T1058" s="1">
        <f t="shared" si="576"/>
        <v>448.75164257555844</v>
      </c>
      <c r="U1058" s="1">
        <v>408.38115499999998</v>
      </c>
      <c r="V1058" s="1">
        <v>702.69669699999997</v>
      </c>
      <c r="W1058" s="1">
        <f t="shared" si="581"/>
        <v>456.3699942082917</v>
      </c>
      <c r="X1058" s="1">
        <v>400.932154303</v>
      </c>
      <c r="Y1058" s="1">
        <v>288.54386080105058</v>
      </c>
      <c r="Z1058" s="1">
        <f t="shared" si="577"/>
        <v>463.20630749014452</v>
      </c>
      <c r="AA1058" s="214">
        <v>74.37</v>
      </c>
      <c r="AB1058" s="1">
        <f t="shared" si="573"/>
        <v>565.21199999999999</v>
      </c>
      <c r="AC1058" s="1">
        <f t="shared" si="574"/>
        <v>501.59999999999997</v>
      </c>
      <c r="AD1058" s="125">
        <f t="shared" si="582"/>
        <v>502.60183968462547</v>
      </c>
      <c r="AF1058" s="326"/>
    </row>
    <row r="1059" spans="1:32">
      <c r="A1059" s="127" t="s">
        <v>647</v>
      </c>
      <c r="B1059" s="127" t="s">
        <v>147</v>
      </c>
      <c r="C1059" s="4">
        <v>43290</v>
      </c>
      <c r="D1059" s="1">
        <v>389.33787799999999</v>
      </c>
      <c r="E1059" s="1">
        <v>465.41</v>
      </c>
      <c r="F1059" s="1">
        <v>471.29</v>
      </c>
      <c r="G1059" s="1">
        <v>69.73</v>
      </c>
      <c r="H1059" s="110">
        <v>-2.2000000000000002</v>
      </c>
      <c r="I1059" s="110">
        <v>-2.2000000000000002</v>
      </c>
      <c r="J1059" s="1">
        <f t="shared" si="584"/>
        <v>67.53</v>
      </c>
      <c r="K1059" s="1">
        <f t="shared" si="572"/>
        <v>-2.09</v>
      </c>
      <c r="L1059" s="1">
        <f t="shared" si="583"/>
        <v>67.64</v>
      </c>
      <c r="M1059" s="1">
        <f t="shared" si="575"/>
        <v>444.41524310118263</v>
      </c>
      <c r="N1059" s="1"/>
      <c r="O1059" s="1"/>
      <c r="P1059" s="1">
        <f t="shared" si="578"/>
        <v>1.6602380952380953</v>
      </c>
      <c r="Q1059" s="1">
        <f t="shared" si="579"/>
        <v>1.6104761904761904</v>
      </c>
      <c r="R1059" s="1">
        <f t="shared" si="580"/>
        <v>1.4108863102761906</v>
      </c>
      <c r="S1059" s="1">
        <f t="shared" si="571"/>
        <v>1.6104761904761904</v>
      </c>
      <c r="T1059" s="1">
        <f t="shared" si="576"/>
        <v>443.69250985545335</v>
      </c>
      <c r="U1059" s="1">
        <v>408.38115499999998</v>
      </c>
      <c r="V1059" s="1">
        <v>702.69669699999997</v>
      </c>
      <c r="W1059" s="1">
        <f t="shared" si="581"/>
        <v>451.46263546978969</v>
      </c>
      <c r="X1059" s="1">
        <v>400.932154303</v>
      </c>
      <c r="Y1059" s="1">
        <v>288.54386080105058</v>
      </c>
      <c r="Z1059" s="1">
        <f t="shared" si="577"/>
        <v>458.14717477003944</v>
      </c>
      <c r="AA1059" s="214">
        <v>73.64</v>
      </c>
      <c r="AB1059" s="1">
        <f t="shared" si="573"/>
        <v>559.66399999999999</v>
      </c>
      <c r="AC1059" s="1">
        <f t="shared" si="574"/>
        <v>504.33599999999996</v>
      </c>
      <c r="AD1059" s="125">
        <f t="shared" si="582"/>
        <v>496.93561103810782</v>
      </c>
      <c r="AF1059" s="326"/>
    </row>
    <row r="1060" spans="1:32">
      <c r="A1060" s="127" t="s">
        <v>648</v>
      </c>
      <c r="B1060" s="127" t="s">
        <v>147</v>
      </c>
      <c r="C1060" s="4">
        <v>43287</v>
      </c>
      <c r="D1060" s="1">
        <v>389.33787799999999</v>
      </c>
      <c r="E1060" s="1">
        <v>466.41</v>
      </c>
      <c r="F1060" s="1">
        <v>477.29</v>
      </c>
      <c r="G1060" s="1">
        <v>68.900000000000006</v>
      </c>
      <c r="H1060" s="110">
        <v>-2.2000000000000002</v>
      </c>
      <c r="I1060" s="110">
        <v>-2.2000000000000002</v>
      </c>
      <c r="J1060" s="1">
        <f t="shared" si="584"/>
        <v>66.7</v>
      </c>
      <c r="K1060" s="1">
        <f t="shared" si="572"/>
        <v>-2.09</v>
      </c>
      <c r="L1060" s="1">
        <f t="shared" si="583"/>
        <v>66.81</v>
      </c>
      <c r="M1060" s="1">
        <f t="shared" si="575"/>
        <v>438.96189224704335</v>
      </c>
      <c r="N1060" s="1"/>
      <c r="O1060" s="1"/>
      <c r="P1060" s="1">
        <f t="shared" si="578"/>
        <v>1.6404761904761906</v>
      </c>
      <c r="Q1060" s="1">
        <f t="shared" si="579"/>
        <v>1.5907142857142857</v>
      </c>
      <c r="R1060" s="1">
        <f t="shared" si="580"/>
        <v>1.4108863102761906</v>
      </c>
      <c r="S1060" s="1">
        <f t="shared" si="571"/>
        <v>1.5907142857142857</v>
      </c>
      <c r="T1060" s="1">
        <f t="shared" si="576"/>
        <v>438.23915900131408</v>
      </c>
      <c r="U1060" s="1">
        <v>408.38115499999998</v>
      </c>
      <c r="V1060" s="1">
        <v>702.69669699999997</v>
      </c>
      <c r="W1060" s="1">
        <f t="shared" si="581"/>
        <v>446.17288514127461</v>
      </c>
      <c r="X1060" s="1">
        <v>400.932154303</v>
      </c>
      <c r="Y1060" s="1">
        <v>288.54386080105058</v>
      </c>
      <c r="Z1060" s="1">
        <f t="shared" si="577"/>
        <v>452.69382391590017</v>
      </c>
      <c r="AA1060" s="214">
        <v>73.900000000000006</v>
      </c>
      <c r="AB1060" s="1">
        <f t="shared" si="573"/>
        <v>561.64</v>
      </c>
      <c r="AC1060" s="1">
        <f t="shared" si="574"/>
        <v>498.40799999999996</v>
      </c>
      <c r="AD1060" s="125">
        <f t="shared" si="582"/>
        <v>490.82785808147179</v>
      </c>
      <c r="AF1060" s="326"/>
    </row>
    <row r="1061" spans="1:32">
      <c r="A1061" s="127" t="s">
        <v>649</v>
      </c>
      <c r="B1061" s="127" t="s">
        <v>147</v>
      </c>
      <c r="C1061" s="4">
        <v>43286</v>
      </c>
      <c r="D1061" s="1">
        <v>389.33787799999999</v>
      </c>
      <c r="E1061" s="1">
        <v>463.41</v>
      </c>
      <c r="F1061" s="1">
        <v>475.29</v>
      </c>
      <c r="G1061" s="1">
        <v>69.23</v>
      </c>
      <c r="H1061" s="110">
        <v>-2.2000000000000002</v>
      </c>
      <c r="I1061" s="110">
        <v>-2.2000000000000002</v>
      </c>
      <c r="J1061" s="1">
        <f t="shared" si="584"/>
        <v>67.03</v>
      </c>
      <c r="K1061" s="1">
        <f t="shared" si="572"/>
        <v>-2.09</v>
      </c>
      <c r="L1061" s="1">
        <f t="shared" si="583"/>
        <v>67.14</v>
      </c>
      <c r="M1061" s="1">
        <f t="shared" si="575"/>
        <v>441.13009198423129</v>
      </c>
      <c r="N1061" s="1"/>
      <c r="O1061" s="1"/>
      <c r="P1061" s="1">
        <f t="shared" si="578"/>
        <v>1.6483333333333334</v>
      </c>
      <c r="Q1061" s="1">
        <f t="shared" si="579"/>
        <v>1.5985714285714285</v>
      </c>
      <c r="R1061" s="1">
        <f t="shared" si="580"/>
        <v>1.4108863102761906</v>
      </c>
      <c r="S1061" s="1">
        <f t="shared" si="571"/>
        <v>1.5985714285714285</v>
      </c>
      <c r="T1061" s="1">
        <f t="shared" si="576"/>
        <v>440.40735873850196</v>
      </c>
      <c r="U1061" s="1">
        <v>408.38115499999998</v>
      </c>
      <c r="V1061" s="1">
        <v>702.69669699999997</v>
      </c>
      <c r="W1061" s="1">
        <f t="shared" si="581"/>
        <v>448.2760388863469</v>
      </c>
      <c r="X1061" s="1">
        <v>400.932154303</v>
      </c>
      <c r="Y1061" s="1">
        <v>288.54386080105058</v>
      </c>
      <c r="Z1061" s="1">
        <f t="shared" si="577"/>
        <v>454.86202365308804</v>
      </c>
      <c r="AA1061" s="214">
        <v>73.900000000000006</v>
      </c>
      <c r="AB1061" s="1">
        <f t="shared" si="573"/>
        <v>561.64</v>
      </c>
      <c r="AC1061" s="1">
        <f t="shared" si="574"/>
        <v>500.53599999999994</v>
      </c>
      <c r="AD1061" s="125">
        <f t="shared" si="582"/>
        <v>493.25624178712224</v>
      </c>
      <c r="AF1061" s="326"/>
    </row>
    <row r="1062" spans="1:32">
      <c r="A1062" s="127" t="s">
        <v>650</v>
      </c>
      <c r="B1062" s="127" t="s">
        <v>147</v>
      </c>
      <c r="C1062" s="4">
        <v>43284</v>
      </c>
      <c r="D1062" s="1">
        <v>382.96460000000002</v>
      </c>
      <c r="E1062" s="1">
        <v>455.41</v>
      </c>
      <c r="F1062" s="1">
        <v>473.79</v>
      </c>
      <c r="G1062" s="1">
        <v>69.31</v>
      </c>
      <c r="H1062" s="110">
        <v>-2.2000000000000002</v>
      </c>
      <c r="I1062" s="110">
        <v>-2.2000000000000002</v>
      </c>
      <c r="J1062" s="1">
        <f t="shared" si="584"/>
        <v>67.11</v>
      </c>
      <c r="K1062" s="1">
        <f t="shared" si="572"/>
        <v>-2.09</v>
      </c>
      <c r="L1062" s="1">
        <f t="shared" si="583"/>
        <v>67.22</v>
      </c>
      <c r="M1062" s="1">
        <f t="shared" si="575"/>
        <v>441.65571616294346</v>
      </c>
      <c r="N1062" s="1"/>
      <c r="O1062" s="1"/>
      <c r="P1062" s="1">
        <f t="shared" si="578"/>
        <v>1.6502380952380953</v>
      </c>
      <c r="Q1062" s="1">
        <f t="shared" si="579"/>
        <v>1.6004761904761904</v>
      </c>
      <c r="R1062" s="1">
        <f t="shared" si="580"/>
        <v>1.387790764761905</v>
      </c>
      <c r="S1062" s="1">
        <f t="shared" si="571"/>
        <v>1.6004761904761904</v>
      </c>
      <c r="T1062" s="1">
        <f t="shared" si="576"/>
        <v>440.93298291721419</v>
      </c>
      <c r="U1062" s="1">
        <v>381.91780900000009</v>
      </c>
      <c r="V1062" s="1">
        <v>702.69669699999997</v>
      </c>
      <c r="W1062" s="1">
        <f t="shared" si="581"/>
        <v>448.78589433969773</v>
      </c>
      <c r="X1062" s="1">
        <v>394.79468758900003</v>
      </c>
      <c r="Y1062" s="1">
        <v>288.54386080105058</v>
      </c>
      <c r="Z1062" s="1">
        <f t="shared" si="577"/>
        <v>455.38764783180028</v>
      </c>
      <c r="AA1062" s="214">
        <v>75.02</v>
      </c>
      <c r="AB1062" s="1">
        <f t="shared" si="573"/>
        <v>570.15199999999993</v>
      </c>
      <c r="AC1062" s="1">
        <f t="shared" si="574"/>
        <v>497.42</v>
      </c>
      <c r="AD1062" s="125">
        <f t="shared" si="582"/>
        <v>493.84494086727994</v>
      </c>
      <c r="AF1062" s="326"/>
    </row>
    <row r="1063" spans="1:32">
      <c r="A1063" s="127" t="s">
        <v>651</v>
      </c>
      <c r="B1063" s="127" t="s">
        <v>147</v>
      </c>
      <c r="C1063" s="4">
        <v>43283</v>
      </c>
      <c r="D1063" s="1">
        <v>382.96460000000002</v>
      </c>
      <c r="E1063" s="1">
        <v>463.41</v>
      </c>
      <c r="F1063" s="1">
        <v>474.29</v>
      </c>
      <c r="G1063" s="1">
        <v>68.75</v>
      </c>
      <c r="H1063" s="110">
        <v>-2.2000000000000002</v>
      </c>
      <c r="I1063" s="110">
        <v>-2.2000000000000002</v>
      </c>
      <c r="J1063" s="1">
        <f t="shared" si="584"/>
        <v>66.55</v>
      </c>
      <c r="K1063" s="1">
        <f t="shared" si="572"/>
        <v>-2.09</v>
      </c>
      <c r="L1063" s="1">
        <f t="shared" si="583"/>
        <v>66.66</v>
      </c>
      <c r="M1063" s="1">
        <f t="shared" si="575"/>
        <v>437.97634691195793</v>
      </c>
      <c r="N1063" s="1"/>
      <c r="O1063" s="1"/>
      <c r="P1063" s="1">
        <f t="shared" si="578"/>
        <v>1.6369047619047619</v>
      </c>
      <c r="Q1063" s="1">
        <f t="shared" si="579"/>
        <v>1.587142857142857</v>
      </c>
      <c r="R1063" s="1">
        <f t="shared" si="580"/>
        <v>1.387790764761905</v>
      </c>
      <c r="S1063" s="1">
        <f t="shared" si="571"/>
        <v>1.587142857142857</v>
      </c>
      <c r="T1063" s="1">
        <f t="shared" si="576"/>
        <v>437.2536136662286</v>
      </c>
      <c r="U1063" s="1">
        <v>381.91780900000009</v>
      </c>
      <c r="V1063" s="1">
        <v>702.69669699999997</v>
      </c>
      <c r="W1063" s="1">
        <f t="shared" si="581"/>
        <v>445.21690616624176</v>
      </c>
      <c r="X1063" s="1">
        <v>394.79468758900003</v>
      </c>
      <c r="Y1063" s="1">
        <v>288.54386080105058</v>
      </c>
      <c r="Z1063" s="1">
        <f t="shared" si="577"/>
        <v>451.70827858081469</v>
      </c>
      <c r="AA1063" s="214">
        <v>73.87</v>
      </c>
      <c r="AB1063" s="1">
        <f t="shared" si="573"/>
        <v>561.41200000000003</v>
      </c>
      <c r="AC1063" s="1">
        <f t="shared" si="574"/>
        <v>487.76800000000003</v>
      </c>
      <c r="AD1063" s="125">
        <f t="shared" si="582"/>
        <v>489.72404730617609</v>
      </c>
      <c r="AF1063" s="326"/>
    </row>
    <row r="1064" spans="1:32">
      <c r="A1064" s="127" t="s">
        <v>652</v>
      </c>
      <c r="B1064" s="127" t="s">
        <v>148</v>
      </c>
      <c r="C1064" s="4">
        <v>43280</v>
      </c>
      <c r="D1064" s="1">
        <v>382.96460000000002</v>
      </c>
      <c r="E1064" s="1">
        <v>448.41</v>
      </c>
      <c r="F1064" s="1">
        <v>468.29</v>
      </c>
      <c r="G1064" s="1">
        <v>70.28</v>
      </c>
      <c r="H1064" s="110">
        <v>-2.2000000000000002</v>
      </c>
      <c r="I1064" s="110">
        <v>-2.2000000000000002</v>
      </c>
      <c r="J1064" s="1">
        <f t="shared" si="584"/>
        <v>68.08</v>
      </c>
      <c r="K1064" s="1">
        <f t="shared" si="572"/>
        <v>-2.09</v>
      </c>
      <c r="L1064" s="1">
        <f t="shared" si="583"/>
        <v>68.19</v>
      </c>
      <c r="M1064" s="1">
        <f t="shared" si="575"/>
        <v>448.02890932982916</v>
      </c>
      <c r="N1064" s="1"/>
      <c r="O1064" s="1"/>
      <c r="P1064" s="1">
        <f t="shared" si="578"/>
        <v>1.6733333333333333</v>
      </c>
      <c r="Q1064" s="1">
        <f t="shared" si="579"/>
        <v>1.6235714285714284</v>
      </c>
      <c r="R1064" s="1">
        <f t="shared" si="580"/>
        <v>1.387790764761905</v>
      </c>
      <c r="S1064" s="1">
        <f t="shared" si="571"/>
        <v>1.6235714285714284</v>
      </c>
      <c r="T1064" s="1">
        <f t="shared" si="576"/>
        <v>447.30617608409983</v>
      </c>
      <c r="U1064" s="1">
        <v>381.91780900000009</v>
      </c>
      <c r="V1064" s="1">
        <v>646.89421000000004</v>
      </c>
      <c r="W1064" s="1">
        <f t="shared" si="581"/>
        <v>453.29381710157679</v>
      </c>
      <c r="X1064" s="1">
        <v>392.72999557000003</v>
      </c>
      <c r="Y1064" s="1">
        <v>271.86768220617205</v>
      </c>
      <c r="Z1064" s="1">
        <f t="shared" si="577"/>
        <v>461.76084099868592</v>
      </c>
      <c r="AA1064" s="214">
        <v>73.760000000000005</v>
      </c>
      <c r="AB1064" s="1">
        <f t="shared" si="573"/>
        <v>560.57600000000002</v>
      </c>
      <c r="AC1064" s="1">
        <f t="shared" si="574"/>
        <v>491.64399999999995</v>
      </c>
      <c r="AD1064" s="125">
        <f t="shared" si="582"/>
        <v>500.98291721419184</v>
      </c>
      <c r="AF1064" s="326"/>
    </row>
    <row r="1065" spans="1:32">
      <c r="A1065" s="127" t="s">
        <v>653</v>
      </c>
      <c r="B1065" s="127" t="s">
        <v>148</v>
      </c>
      <c r="C1065" s="4">
        <v>43279</v>
      </c>
      <c r="D1065" s="1">
        <v>382.96460000000002</v>
      </c>
      <c r="E1065" s="1">
        <v>445.41</v>
      </c>
      <c r="F1065" s="1">
        <v>467.29</v>
      </c>
      <c r="G1065" s="1">
        <v>68.16</v>
      </c>
      <c r="H1065" s="110">
        <v>-2.2000000000000002</v>
      </c>
      <c r="I1065" s="110">
        <v>-2.2000000000000002</v>
      </c>
      <c r="J1065" s="1">
        <f t="shared" si="584"/>
        <v>65.959999999999994</v>
      </c>
      <c r="K1065" s="1">
        <f t="shared" si="572"/>
        <v>-2.09</v>
      </c>
      <c r="L1065" s="1">
        <f t="shared" si="583"/>
        <v>66.069999999999993</v>
      </c>
      <c r="M1065" s="1">
        <f t="shared" si="575"/>
        <v>434.09986859395525</v>
      </c>
      <c r="N1065" s="1"/>
      <c r="O1065" s="1"/>
      <c r="P1065" s="1">
        <f t="shared" si="578"/>
        <v>1.6228571428571428</v>
      </c>
      <c r="Q1065" s="1">
        <f t="shared" si="579"/>
        <v>1.5730952380952379</v>
      </c>
      <c r="R1065" s="1">
        <f t="shared" si="580"/>
        <v>1.387790764761905</v>
      </c>
      <c r="S1065" s="1">
        <f t="shared" si="571"/>
        <v>1.5730952380952379</v>
      </c>
      <c r="T1065" s="1">
        <f t="shared" si="576"/>
        <v>433.37713534822598</v>
      </c>
      <c r="U1065" s="1">
        <v>381.91780900000009</v>
      </c>
      <c r="V1065" s="1">
        <v>646.89421000000004</v>
      </c>
      <c r="W1065" s="1">
        <f t="shared" si="581"/>
        <v>439.78264758777914</v>
      </c>
      <c r="X1065" s="1">
        <v>392.72999557000003</v>
      </c>
      <c r="Y1065" s="1">
        <v>271.86768220617205</v>
      </c>
      <c r="Z1065" s="1">
        <f t="shared" si="577"/>
        <v>447.83180026281207</v>
      </c>
      <c r="AA1065" s="214">
        <v>73.510000000000005</v>
      </c>
      <c r="AB1065" s="1">
        <f t="shared" si="573"/>
        <v>558.67600000000004</v>
      </c>
      <c r="AC1065" s="1">
        <f t="shared" si="574"/>
        <v>493.31599999999997</v>
      </c>
      <c r="AD1065" s="125">
        <f t="shared" si="582"/>
        <v>485.38239159001313</v>
      </c>
      <c r="AF1065" s="326"/>
    </row>
    <row r="1066" spans="1:32">
      <c r="A1066" s="127" t="s">
        <v>654</v>
      </c>
      <c r="B1066" s="127" t="s">
        <v>148</v>
      </c>
      <c r="C1066" s="4">
        <v>43278</v>
      </c>
      <c r="D1066" s="1">
        <v>365.542304</v>
      </c>
      <c r="E1066" s="1">
        <v>438.41</v>
      </c>
      <c r="F1066" s="1">
        <v>447.29</v>
      </c>
      <c r="G1066" s="1">
        <v>67.61</v>
      </c>
      <c r="H1066" s="110">
        <v>-2.2000000000000002</v>
      </c>
      <c r="I1066" s="110">
        <v>-2.2000000000000002</v>
      </c>
      <c r="J1066" s="1">
        <f t="shared" si="584"/>
        <v>65.41</v>
      </c>
      <c r="K1066" s="1">
        <f t="shared" si="572"/>
        <v>-2.09</v>
      </c>
      <c r="L1066" s="1">
        <f t="shared" si="583"/>
        <v>65.52</v>
      </c>
      <c r="M1066" s="1">
        <f t="shared" si="575"/>
        <v>430.48620236530877</v>
      </c>
      <c r="N1066" s="1"/>
      <c r="O1066" s="1"/>
      <c r="P1066" s="1">
        <f t="shared" si="578"/>
        <v>1.6097619047619047</v>
      </c>
      <c r="Q1066" s="1">
        <f t="shared" si="579"/>
        <v>1.5599999999999998</v>
      </c>
      <c r="R1066" s="1">
        <f t="shared" si="580"/>
        <v>1.3246556825904763</v>
      </c>
      <c r="S1066" s="1">
        <f t="shared" si="571"/>
        <v>1.5599999999999998</v>
      </c>
      <c r="T1066" s="1">
        <f t="shared" si="576"/>
        <v>429.76346911957944</v>
      </c>
      <c r="U1066" s="1">
        <v>381.91780900000009</v>
      </c>
      <c r="V1066" s="1">
        <v>646.89421000000004</v>
      </c>
      <c r="W1066" s="1">
        <f t="shared" si="581"/>
        <v>436.27739134599204</v>
      </c>
      <c r="X1066" s="1">
        <v>375.95232452199997</v>
      </c>
      <c r="Y1066" s="1">
        <v>271.86768220617205</v>
      </c>
      <c r="Z1066" s="1">
        <f t="shared" si="577"/>
        <v>444.21813403416553</v>
      </c>
      <c r="AA1066" s="214">
        <v>72.900000000000006</v>
      </c>
      <c r="AB1066" s="1">
        <f t="shared" si="573"/>
        <v>554.04</v>
      </c>
      <c r="AC1066" s="1">
        <f t="shared" si="574"/>
        <v>504.33599999999996</v>
      </c>
      <c r="AD1066" s="125">
        <f t="shared" si="582"/>
        <v>481.33508541392899</v>
      </c>
      <c r="AF1066" s="326"/>
    </row>
    <row r="1067" spans="1:32">
      <c r="A1067" s="127" t="s">
        <v>655</v>
      </c>
      <c r="B1067" s="127" t="s">
        <v>148</v>
      </c>
      <c r="C1067" s="4">
        <v>43277</v>
      </c>
      <c r="D1067" s="1">
        <v>365.542304</v>
      </c>
      <c r="E1067" s="1">
        <v>430.41</v>
      </c>
      <c r="F1067" s="1">
        <v>439.29</v>
      </c>
      <c r="G1067" s="1">
        <v>66.14</v>
      </c>
      <c r="H1067" s="110">
        <v>-2.2000000000000002</v>
      </c>
      <c r="I1067" s="110">
        <v>-2.2000000000000002</v>
      </c>
      <c r="J1067" s="1">
        <f t="shared" si="584"/>
        <v>63.94</v>
      </c>
      <c r="K1067" s="1">
        <f t="shared" si="572"/>
        <v>-2.09</v>
      </c>
      <c r="L1067" s="1">
        <f t="shared" si="583"/>
        <v>64.05</v>
      </c>
      <c r="M1067" s="1">
        <f t="shared" si="575"/>
        <v>420.82785808147173</v>
      </c>
      <c r="N1067" s="1"/>
      <c r="O1067" s="1"/>
      <c r="P1067" s="1">
        <f t="shared" si="578"/>
        <v>1.5747619047619048</v>
      </c>
      <c r="Q1067" s="1">
        <f t="shared" si="579"/>
        <v>1.5249999999999999</v>
      </c>
      <c r="R1067" s="1">
        <f t="shared" si="580"/>
        <v>1.3246556825904763</v>
      </c>
      <c r="S1067" s="1">
        <f t="shared" ref="S1067:S1130" si="585">+Q1067-O1067</f>
        <v>1.5249999999999999</v>
      </c>
      <c r="T1067" s="1">
        <f t="shared" si="576"/>
        <v>420.1051248357424</v>
      </c>
      <c r="U1067" s="1">
        <v>369.25989100000004</v>
      </c>
      <c r="V1067" s="1">
        <v>646.89421000000004</v>
      </c>
      <c r="W1067" s="1">
        <f t="shared" si="581"/>
        <v>426.90879739067009</v>
      </c>
      <c r="X1067" s="1">
        <v>375.95232452199997</v>
      </c>
      <c r="Y1067" s="1">
        <v>271.86768220617205</v>
      </c>
      <c r="Z1067" s="1">
        <f t="shared" si="577"/>
        <v>434.55978975032849</v>
      </c>
      <c r="AA1067" s="214">
        <v>68.709999999999994</v>
      </c>
      <c r="AB1067" s="1">
        <f t="shared" si="573"/>
        <v>522.19599999999991</v>
      </c>
      <c r="AC1067" s="1">
        <f t="shared" si="574"/>
        <v>509.50400000000002</v>
      </c>
      <c r="AD1067" s="125">
        <f t="shared" si="582"/>
        <v>470.51773981603151</v>
      </c>
      <c r="AF1067" s="326"/>
    </row>
    <row r="1068" spans="1:32">
      <c r="A1068" s="127" t="s">
        <v>656</v>
      </c>
      <c r="B1068" s="127" t="s">
        <v>148</v>
      </c>
      <c r="C1068" s="4">
        <v>43276</v>
      </c>
      <c r="D1068" s="1">
        <v>365.542304</v>
      </c>
      <c r="E1068" s="1">
        <v>431.41</v>
      </c>
      <c r="F1068" s="1">
        <v>442.29</v>
      </c>
      <c r="G1068" s="1">
        <v>64.430000000000007</v>
      </c>
      <c r="H1068" s="110">
        <v>-2.2000000000000002</v>
      </c>
      <c r="I1068" s="110">
        <v>-2.2000000000000002</v>
      </c>
      <c r="J1068" s="1">
        <f t="shared" si="584"/>
        <v>62.230000000000004</v>
      </c>
      <c r="K1068" s="1">
        <f t="shared" si="572"/>
        <v>-2.09</v>
      </c>
      <c r="L1068" s="1">
        <f t="shared" si="583"/>
        <v>62.34</v>
      </c>
      <c r="M1068" s="1">
        <f t="shared" si="575"/>
        <v>409.59264126149804</v>
      </c>
      <c r="N1068" s="1"/>
      <c r="O1068" s="1"/>
      <c r="P1068" s="1">
        <f t="shared" si="578"/>
        <v>1.5340476190476191</v>
      </c>
      <c r="Q1068" s="1">
        <f t="shared" si="579"/>
        <v>1.4842857142857144</v>
      </c>
      <c r="R1068" s="1">
        <f t="shared" si="580"/>
        <v>1.3246556825904763</v>
      </c>
      <c r="S1068" s="1">
        <f t="shared" si="585"/>
        <v>1.4842857142857144</v>
      </c>
      <c r="T1068" s="1">
        <f t="shared" si="576"/>
        <v>408.86990801576871</v>
      </c>
      <c r="U1068" s="1">
        <v>369.25989100000004</v>
      </c>
      <c r="V1068" s="1">
        <v>646.89421000000004</v>
      </c>
      <c r="W1068" s="1">
        <f t="shared" si="581"/>
        <v>416.01063707529562</v>
      </c>
      <c r="X1068" s="1">
        <v>375.95232452199997</v>
      </c>
      <c r="Y1068" s="1">
        <v>271.86768220617205</v>
      </c>
      <c r="Z1068" s="1">
        <f t="shared" si="577"/>
        <v>423.3245729303548</v>
      </c>
      <c r="AA1068" s="214">
        <v>68.72</v>
      </c>
      <c r="AB1068" s="1">
        <f t="shared" si="573"/>
        <v>522.27199999999993</v>
      </c>
      <c r="AC1068" s="1">
        <f t="shared" si="574"/>
        <v>511.02399999999994</v>
      </c>
      <c r="AD1068" s="125">
        <f t="shared" si="582"/>
        <v>457.93429697766101</v>
      </c>
      <c r="AF1068" s="326"/>
    </row>
    <row r="1069" spans="1:32">
      <c r="A1069" s="127" t="s">
        <v>657</v>
      </c>
      <c r="B1069" s="127" t="s">
        <v>148</v>
      </c>
      <c r="C1069" s="4">
        <v>43273</v>
      </c>
      <c r="D1069" s="1">
        <v>365.542304</v>
      </c>
      <c r="E1069" s="1">
        <v>423.41</v>
      </c>
      <c r="F1069" s="1">
        <v>434.29</v>
      </c>
      <c r="G1069" s="1">
        <v>64.64</v>
      </c>
      <c r="H1069" s="110">
        <v>-2.2000000000000002</v>
      </c>
      <c r="I1069" s="110">
        <v>-2.2000000000000002</v>
      </c>
      <c r="J1069" s="1">
        <f t="shared" si="584"/>
        <v>62.44</v>
      </c>
      <c r="K1069" s="1">
        <f t="shared" si="572"/>
        <v>-2.09</v>
      </c>
      <c r="L1069" s="1">
        <f t="shared" si="583"/>
        <v>62.55</v>
      </c>
      <c r="M1069" s="1">
        <f t="shared" si="575"/>
        <v>410.9724047306176</v>
      </c>
      <c r="N1069" s="1"/>
      <c r="O1069" s="1"/>
      <c r="P1069" s="1">
        <f t="shared" si="578"/>
        <v>1.539047619047619</v>
      </c>
      <c r="Q1069" s="1">
        <f t="shared" si="579"/>
        <v>1.4892857142857143</v>
      </c>
      <c r="R1069" s="1">
        <f t="shared" si="580"/>
        <v>1.3246556825904763</v>
      </c>
      <c r="S1069" s="1">
        <f t="shared" si="585"/>
        <v>1.4892857142857143</v>
      </c>
      <c r="T1069" s="1">
        <f t="shared" si="576"/>
        <v>410.24967148488827</v>
      </c>
      <c r="U1069" s="1">
        <v>369.25989100000004</v>
      </c>
      <c r="V1069" s="1">
        <v>646.89421000000004</v>
      </c>
      <c r="W1069" s="1">
        <f t="shared" si="581"/>
        <v>417.3490076403416</v>
      </c>
      <c r="X1069" s="1">
        <v>375.95232452199997</v>
      </c>
      <c r="Y1069" s="1">
        <v>271.86768220617205</v>
      </c>
      <c r="Z1069" s="1">
        <f t="shared" si="577"/>
        <v>424.70433639947436</v>
      </c>
      <c r="AA1069" s="214">
        <v>67.27</v>
      </c>
      <c r="AB1069" s="1">
        <f t="shared" si="573"/>
        <v>511.25199999999995</v>
      </c>
      <c r="AC1069" s="1">
        <f t="shared" si="574"/>
        <v>508.21199999999999</v>
      </c>
      <c r="AD1069" s="125">
        <f t="shared" si="582"/>
        <v>459.47963206307492</v>
      </c>
      <c r="AF1069" s="326"/>
    </row>
    <row r="1070" spans="1:32">
      <c r="A1070" s="127" t="s">
        <v>658</v>
      </c>
      <c r="B1070" s="127" t="s">
        <v>148</v>
      </c>
      <c r="C1070" s="4">
        <v>43272</v>
      </c>
      <c r="D1070" s="1">
        <v>365.542304</v>
      </c>
      <c r="E1070" s="1">
        <v>428.41</v>
      </c>
      <c r="F1070" s="1">
        <v>445.29</v>
      </c>
      <c r="G1070" s="1">
        <v>62.86</v>
      </c>
      <c r="H1070" s="110">
        <v>-2.2000000000000002</v>
      </c>
      <c r="I1070" s="110">
        <v>-2.2000000000000002</v>
      </c>
      <c r="J1070" s="1">
        <f t="shared" si="584"/>
        <v>60.66</v>
      </c>
      <c r="K1070" s="1">
        <f t="shared" si="572"/>
        <v>-2.09</v>
      </c>
      <c r="L1070" s="1">
        <f t="shared" si="583"/>
        <v>60.769999999999996</v>
      </c>
      <c r="M1070" s="1">
        <f t="shared" si="575"/>
        <v>399.27726675427067</v>
      </c>
      <c r="N1070" s="1"/>
      <c r="O1070" s="1"/>
      <c r="P1070" s="1">
        <f t="shared" si="578"/>
        <v>1.4966666666666666</v>
      </c>
      <c r="Q1070" s="1">
        <f t="shared" si="579"/>
        <v>1.4469047619047619</v>
      </c>
      <c r="R1070" s="1">
        <f t="shared" si="580"/>
        <v>1.3246556825904763</v>
      </c>
      <c r="S1070" s="1">
        <f t="shared" si="585"/>
        <v>1.4469047619047619</v>
      </c>
      <c r="T1070" s="1">
        <f t="shared" si="576"/>
        <v>398.55453350854134</v>
      </c>
      <c r="U1070" s="1">
        <v>369.25989100000004</v>
      </c>
      <c r="V1070" s="1">
        <v>646.89421000000004</v>
      </c>
      <c r="W1070" s="1">
        <f t="shared" si="581"/>
        <v>406.00472380328506</v>
      </c>
      <c r="X1070" s="1">
        <v>375.95232452199997</v>
      </c>
      <c r="Y1070" s="1">
        <v>271.86768220617205</v>
      </c>
      <c r="Z1070" s="1">
        <f t="shared" si="577"/>
        <v>413.00919842312743</v>
      </c>
      <c r="AA1070" s="214">
        <v>64.900000000000006</v>
      </c>
      <c r="AB1070" s="1">
        <f t="shared" si="573"/>
        <v>493.24</v>
      </c>
      <c r="AC1070" s="1">
        <f t="shared" si="574"/>
        <v>504.79199999999997</v>
      </c>
      <c r="AD1070" s="125">
        <f t="shared" si="582"/>
        <v>446.38107752956637</v>
      </c>
      <c r="AF1070" s="326"/>
    </row>
    <row r="1071" spans="1:32">
      <c r="A1071" s="127" t="s">
        <v>659</v>
      </c>
      <c r="B1071" s="127" t="s">
        <v>148</v>
      </c>
      <c r="C1071" s="4">
        <v>43271</v>
      </c>
      <c r="D1071" s="1">
        <v>365.542304</v>
      </c>
      <c r="E1071" s="1">
        <v>417.41</v>
      </c>
      <c r="F1071" s="1">
        <v>432.29</v>
      </c>
      <c r="G1071" s="1">
        <v>63.82</v>
      </c>
      <c r="H1071" s="110">
        <v>-2.2000000000000002</v>
      </c>
      <c r="I1071" s="110">
        <v>-2.2000000000000002</v>
      </c>
      <c r="J1071" s="1">
        <f t="shared" si="584"/>
        <v>61.62</v>
      </c>
      <c r="K1071" s="1">
        <f t="shared" ref="K1071:K1134" si="586">+H1071*$F$1</f>
        <v>-2.09</v>
      </c>
      <c r="L1071" s="1">
        <f t="shared" si="583"/>
        <v>61.730000000000004</v>
      </c>
      <c r="M1071" s="1">
        <f t="shared" si="575"/>
        <v>405.58475689881737</v>
      </c>
      <c r="N1071" s="1"/>
      <c r="O1071" s="1"/>
      <c r="P1071" s="1">
        <f t="shared" si="578"/>
        <v>1.5195238095238095</v>
      </c>
      <c r="Q1071" s="1">
        <f t="shared" si="579"/>
        <v>1.4697619047619048</v>
      </c>
      <c r="R1071" s="1">
        <f t="shared" si="580"/>
        <v>1.3246556825904763</v>
      </c>
      <c r="S1071" s="1">
        <f t="shared" si="585"/>
        <v>1.4697619047619048</v>
      </c>
      <c r="T1071" s="1">
        <f t="shared" si="576"/>
        <v>404.86202365308799</v>
      </c>
      <c r="U1071" s="1">
        <v>369.25989100000004</v>
      </c>
      <c r="V1071" s="1">
        <v>646.89421000000004</v>
      </c>
      <c r="W1071" s="1">
        <f t="shared" si="581"/>
        <v>412.12298924349534</v>
      </c>
      <c r="X1071" s="1">
        <v>375.95232452199997</v>
      </c>
      <c r="Y1071" s="1">
        <v>271.86768220617205</v>
      </c>
      <c r="Z1071" s="1">
        <f t="shared" si="577"/>
        <v>419.31668856767408</v>
      </c>
      <c r="AA1071" s="214">
        <v>66.010000000000005</v>
      </c>
      <c r="AB1071" s="1">
        <f t="shared" si="573"/>
        <v>501.67599999999999</v>
      </c>
      <c r="AC1071" s="1">
        <f t="shared" si="574"/>
        <v>504.79199999999997</v>
      </c>
      <c r="AD1071" s="125">
        <f t="shared" si="582"/>
        <v>453.4454664914586</v>
      </c>
      <c r="AF1071" s="326"/>
    </row>
    <row r="1072" spans="1:32">
      <c r="A1072" s="127" t="s">
        <v>660</v>
      </c>
      <c r="B1072" s="127" t="s">
        <v>148</v>
      </c>
      <c r="C1072" s="4">
        <v>43270</v>
      </c>
      <c r="D1072" s="1">
        <v>365.542304</v>
      </c>
      <c r="E1072" s="1">
        <v>418.41</v>
      </c>
      <c r="F1072" s="1">
        <v>434.29</v>
      </c>
      <c r="G1072" s="1">
        <v>63.45</v>
      </c>
      <c r="H1072" s="110">
        <v>-2.2000000000000002</v>
      </c>
      <c r="I1072" s="110">
        <v>-2.2000000000000002</v>
      </c>
      <c r="J1072" s="1">
        <f t="shared" si="584"/>
        <v>61.25</v>
      </c>
      <c r="K1072" s="1">
        <f t="shared" si="586"/>
        <v>-2.09</v>
      </c>
      <c r="L1072" s="1">
        <f t="shared" si="583"/>
        <v>61.36</v>
      </c>
      <c r="M1072" s="1">
        <f t="shared" si="575"/>
        <v>403.1537450722733</v>
      </c>
      <c r="N1072" s="1"/>
      <c r="O1072" s="1"/>
      <c r="P1072" s="1">
        <f t="shared" si="578"/>
        <v>1.5107142857142857</v>
      </c>
      <c r="Q1072" s="1">
        <f t="shared" si="579"/>
        <v>1.460952380952381</v>
      </c>
      <c r="R1072" s="1">
        <f t="shared" si="580"/>
        <v>1.3246556825904763</v>
      </c>
      <c r="S1072" s="1">
        <f t="shared" si="585"/>
        <v>1.460952380952381</v>
      </c>
      <c r="T1072" s="1">
        <f t="shared" si="576"/>
        <v>402.43101182654402</v>
      </c>
      <c r="U1072" s="1">
        <v>376.33914500000003</v>
      </c>
      <c r="V1072" s="1">
        <v>646.89421000000004</v>
      </c>
      <c r="W1072" s="1">
        <f t="shared" si="581"/>
        <v>409.76490777174769</v>
      </c>
      <c r="X1072" s="1">
        <v>375.95232452199997</v>
      </c>
      <c r="Y1072" s="1">
        <v>271.86768220617205</v>
      </c>
      <c r="Z1072" s="1">
        <f t="shared" si="577"/>
        <v>416.88567674113011</v>
      </c>
      <c r="AA1072" s="214">
        <v>64.69</v>
      </c>
      <c r="AB1072" s="1">
        <f t="shared" ref="AB1072:AB1135" si="587">AA1072*$AB$91</f>
        <v>491.64399999999995</v>
      </c>
      <c r="AC1072" s="1">
        <f t="shared" ref="AC1072:AC1135" si="588">AB1090</f>
        <v>537.69999999999993</v>
      </c>
      <c r="AD1072" s="125">
        <f t="shared" si="582"/>
        <v>450.72273324572933</v>
      </c>
      <c r="AF1072" s="326"/>
    </row>
    <row r="1073" spans="1:32">
      <c r="A1073" s="127" t="s">
        <v>661</v>
      </c>
      <c r="B1073" s="127" t="s">
        <v>148</v>
      </c>
      <c r="C1073" s="4">
        <v>43269</v>
      </c>
      <c r="D1073" s="1">
        <v>365.542304</v>
      </c>
      <c r="E1073" s="1">
        <v>408.41</v>
      </c>
      <c r="F1073" s="1">
        <v>433.29</v>
      </c>
      <c r="G1073" s="1">
        <v>63.65</v>
      </c>
      <c r="H1073" s="110">
        <v>-2.2000000000000002</v>
      </c>
      <c r="I1073" s="110">
        <v>-2.2000000000000002</v>
      </c>
      <c r="J1073" s="1">
        <f t="shared" si="584"/>
        <v>61.449999999999996</v>
      </c>
      <c r="K1073" s="1">
        <f t="shared" si="586"/>
        <v>-2.09</v>
      </c>
      <c r="L1073" s="1">
        <f t="shared" si="583"/>
        <v>61.56</v>
      </c>
      <c r="M1073" s="1">
        <f t="shared" si="575"/>
        <v>404.46780551905385</v>
      </c>
      <c r="N1073" s="1"/>
      <c r="O1073" s="1"/>
      <c r="P1073" s="1">
        <f t="shared" si="578"/>
        <v>1.5154761904761904</v>
      </c>
      <c r="Q1073" s="1">
        <f t="shared" si="579"/>
        <v>1.4657142857142857</v>
      </c>
      <c r="R1073" s="1">
        <f t="shared" si="580"/>
        <v>1.3246556825904763</v>
      </c>
      <c r="S1073" s="1">
        <f t="shared" si="585"/>
        <v>1.4657142857142857</v>
      </c>
      <c r="T1073" s="1">
        <f t="shared" si="576"/>
        <v>403.74507227332452</v>
      </c>
      <c r="U1073" s="1">
        <v>376.33914500000003</v>
      </c>
      <c r="V1073" s="1">
        <v>646.89421000000004</v>
      </c>
      <c r="W1073" s="1">
        <f t="shared" si="581"/>
        <v>411.03954640512478</v>
      </c>
      <c r="X1073" s="1">
        <v>375.95232452199997</v>
      </c>
      <c r="Y1073" s="1">
        <v>271.86768220617205</v>
      </c>
      <c r="Z1073" s="1">
        <f t="shared" si="577"/>
        <v>418.19973718791061</v>
      </c>
      <c r="AA1073" s="214">
        <v>65.260000000000005</v>
      </c>
      <c r="AB1073" s="1">
        <f t="shared" si="587"/>
        <v>495.976</v>
      </c>
      <c r="AC1073" s="1">
        <f t="shared" si="588"/>
        <v>546.82000000000005</v>
      </c>
      <c r="AD1073" s="125">
        <f t="shared" si="582"/>
        <v>452.19448094612352</v>
      </c>
      <c r="AF1073" s="326"/>
    </row>
    <row r="1074" spans="1:32">
      <c r="A1074" s="127" t="s">
        <v>662</v>
      </c>
      <c r="B1074" s="127" t="s">
        <v>148</v>
      </c>
      <c r="C1074" s="4">
        <v>43266</v>
      </c>
      <c r="D1074" s="1">
        <v>365.542304</v>
      </c>
      <c r="E1074" s="1">
        <v>423.41</v>
      </c>
      <c r="F1074" s="1">
        <v>437.29</v>
      </c>
      <c r="G1074" s="1">
        <v>61.94</v>
      </c>
      <c r="H1074" s="110">
        <v>-2.2000000000000002</v>
      </c>
      <c r="I1074" s="110">
        <v>-2.2000000000000002</v>
      </c>
      <c r="J1074" s="1">
        <f t="shared" si="584"/>
        <v>59.739999999999995</v>
      </c>
      <c r="K1074" s="1">
        <f t="shared" si="586"/>
        <v>-2.09</v>
      </c>
      <c r="L1074" s="1">
        <f t="shared" si="583"/>
        <v>59.849999999999994</v>
      </c>
      <c r="M1074" s="1">
        <f t="shared" si="575"/>
        <v>393.23258869908011</v>
      </c>
      <c r="N1074" s="1"/>
      <c r="O1074" s="1"/>
      <c r="P1074" s="1">
        <f t="shared" si="578"/>
        <v>1.4747619047619047</v>
      </c>
      <c r="Q1074" s="1">
        <f t="shared" si="579"/>
        <v>1.4249999999999998</v>
      </c>
      <c r="R1074" s="1">
        <f t="shared" si="580"/>
        <v>1.3246556825904763</v>
      </c>
      <c r="S1074" s="1">
        <f t="shared" si="585"/>
        <v>1.4249999999999998</v>
      </c>
      <c r="T1074" s="1">
        <f t="shared" si="576"/>
        <v>392.50985545335078</v>
      </c>
      <c r="U1074" s="1">
        <v>376.33914500000003</v>
      </c>
      <c r="V1074" s="1">
        <v>646.89421000000004</v>
      </c>
      <c r="W1074" s="1">
        <f t="shared" si="581"/>
        <v>400.1413860897502</v>
      </c>
      <c r="X1074" s="1">
        <v>375.95232452199997</v>
      </c>
      <c r="Y1074" s="1">
        <v>271.86768220617205</v>
      </c>
      <c r="Z1074" s="1">
        <f t="shared" si="577"/>
        <v>406.96452036793687</v>
      </c>
      <c r="AA1074" s="214">
        <v>65.34</v>
      </c>
      <c r="AB1074" s="1">
        <f t="shared" si="587"/>
        <v>496.584</v>
      </c>
      <c r="AC1074" s="1">
        <f t="shared" si="588"/>
        <v>550.16399999999999</v>
      </c>
      <c r="AD1074" s="125">
        <f t="shared" si="582"/>
        <v>439.6110381077529</v>
      </c>
      <c r="AF1074" s="326"/>
    </row>
    <row r="1075" spans="1:32">
      <c r="A1075" s="127" t="s">
        <v>663</v>
      </c>
      <c r="B1075" s="127" t="s">
        <v>148</v>
      </c>
      <c r="C1075" s="4">
        <v>43265</v>
      </c>
      <c r="D1075" s="1">
        <v>365.542304</v>
      </c>
      <c r="E1075" s="1">
        <v>431.41</v>
      </c>
      <c r="F1075" s="1">
        <v>449.29</v>
      </c>
      <c r="G1075" s="1">
        <v>63.7</v>
      </c>
      <c r="H1075" s="110">
        <v>-2.2000000000000002</v>
      </c>
      <c r="I1075" s="110">
        <v>-2.2000000000000002</v>
      </c>
      <c r="J1075" s="1">
        <f t="shared" si="584"/>
        <v>61.5</v>
      </c>
      <c r="K1075" s="1">
        <f t="shared" si="586"/>
        <v>-2.09</v>
      </c>
      <c r="L1075" s="1">
        <f t="shared" si="583"/>
        <v>61.61</v>
      </c>
      <c r="M1075" s="1">
        <f t="shared" si="575"/>
        <v>404.79632063074899</v>
      </c>
      <c r="N1075" s="1"/>
      <c r="O1075" s="1"/>
      <c r="P1075" s="1">
        <f t="shared" si="578"/>
        <v>1.5166666666666668</v>
      </c>
      <c r="Q1075" s="1">
        <f t="shared" si="579"/>
        <v>1.4669047619047619</v>
      </c>
      <c r="R1075" s="1">
        <f t="shared" si="580"/>
        <v>1.3246556825904763</v>
      </c>
      <c r="S1075" s="1">
        <f t="shared" si="585"/>
        <v>1.4669047619047619</v>
      </c>
      <c r="T1075" s="1">
        <f t="shared" si="576"/>
        <v>404.07358738501972</v>
      </c>
      <c r="U1075" s="1">
        <v>376.33914500000003</v>
      </c>
      <c r="V1075" s="1">
        <v>646.89421000000004</v>
      </c>
      <c r="W1075" s="1">
        <f t="shared" si="581"/>
        <v>411.35820606346908</v>
      </c>
      <c r="X1075" s="1">
        <v>375.95232452199997</v>
      </c>
      <c r="Y1075" s="1">
        <v>271.86768220617205</v>
      </c>
      <c r="Z1075" s="1">
        <f t="shared" si="577"/>
        <v>418.52825229960581</v>
      </c>
      <c r="AA1075" s="214">
        <v>66.989999999999995</v>
      </c>
      <c r="AB1075" s="1">
        <f t="shared" si="587"/>
        <v>509.12399999999991</v>
      </c>
      <c r="AC1075" s="1">
        <f t="shared" si="588"/>
        <v>547.12399999999991</v>
      </c>
      <c r="AD1075" s="125">
        <f t="shared" si="582"/>
        <v>452.56241787122212</v>
      </c>
      <c r="AF1075" s="326"/>
    </row>
    <row r="1076" spans="1:32">
      <c r="A1076" s="127" t="s">
        <v>664</v>
      </c>
      <c r="B1076" s="127" t="s">
        <v>148</v>
      </c>
      <c r="C1076" s="4">
        <v>43264</v>
      </c>
      <c r="D1076" s="1">
        <v>363.50858599999998</v>
      </c>
      <c r="E1076" s="1">
        <v>428.41</v>
      </c>
      <c r="F1076" s="1">
        <v>442.29</v>
      </c>
      <c r="G1076" s="1">
        <v>64.05</v>
      </c>
      <c r="H1076" s="110">
        <v>-2.2000000000000002</v>
      </c>
      <c r="I1076" s="110">
        <v>-2.2000000000000002</v>
      </c>
      <c r="J1076" s="1">
        <f t="shared" si="584"/>
        <v>61.849999999999994</v>
      </c>
      <c r="K1076" s="1">
        <f t="shared" si="586"/>
        <v>-2.09</v>
      </c>
      <c r="L1076" s="1">
        <f t="shared" si="583"/>
        <v>61.959999999999994</v>
      </c>
      <c r="M1076" s="1">
        <f t="shared" si="575"/>
        <v>407.09592641261492</v>
      </c>
      <c r="N1076" s="1"/>
      <c r="O1076" s="1"/>
      <c r="P1076" s="1">
        <f t="shared" si="578"/>
        <v>1.5249999999999999</v>
      </c>
      <c r="Q1076" s="1">
        <f t="shared" si="579"/>
        <v>1.475238095238095</v>
      </c>
      <c r="R1076" s="1">
        <f t="shared" si="580"/>
        <v>1.3172858759333335</v>
      </c>
      <c r="S1076" s="1">
        <f t="shared" si="585"/>
        <v>1.475238095238095</v>
      </c>
      <c r="T1076" s="1">
        <f t="shared" si="576"/>
        <v>406.37319316688564</v>
      </c>
      <c r="U1076" s="1">
        <v>376.33914500000003</v>
      </c>
      <c r="V1076" s="1">
        <v>646.89462100000003</v>
      </c>
      <c r="W1076" s="1">
        <f t="shared" si="581"/>
        <v>413.58883600187903</v>
      </c>
      <c r="X1076" s="1">
        <v>373.99386929499997</v>
      </c>
      <c r="Y1076" s="1">
        <v>271.86768220617205</v>
      </c>
      <c r="Z1076" s="1">
        <f t="shared" si="577"/>
        <v>420.82785808147173</v>
      </c>
      <c r="AA1076" s="214">
        <v>66</v>
      </c>
      <c r="AB1076" s="1">
        <f t="shared" si="587"/>
        <v>501.59999999999997</v>
      </c>
      <c r="AC1076" s="1">
        <f t="shared" si="588"/>
        <v>542.56399999999996</v>
      </c>
      <c r="AD1076" s="125">
        <f t="shared" si="582"/>
        <v>455.13797634691196</v>
      </c>
      <c r="AF1076" s="326"/>
    </row>
    <row r="1077" spans="1:32">
      <c r="A1077" s="127" t="s">
        <v>665</v>
      </c>
      <c r="B1077" s="127" t="s">
        <v>148</v>
      </c>
      <c r="C1077" s="4">
        <v>43263</v>
      </c>
      <c r="D1077" s="1">
        <v>363.50858599999998</v>
      </c>
      <c r="E1077" s="1">
        <v>426.41</v>
      </c>
      <c r="F1077" s="1">
        <v>449.29</v>
      </c>
      <c r="G1077" s="1">
        <v>63.3</v>
      </c>
      <c r="H1077" s="110">
        <v>-2.2000000000000002</v>
      </c>
      <c r="I1077" s="110">
        <v>-2.2000000000000002</v>
      </c>
      <c r="J1077" s="1">
        <f t="shared" si="584"/>
        <v>61.099999999999994</v>
      </c>
      <c r="K1077" s="1">
        <f t="shared" si="586"/>
        <v>-2.09</v>
      </c>
      <c r="L1077" s="1">
        <f t="shared" si="583"/>
        <v>61.209999999999994</v>
      </c>
      <c r="M1077" s="1">
        <f t="shared" si="575"/>
        <v>402.16819973718788</v>
      </c>
      <c r="N1077" s="1"/>
      <c r="O1077" s="1"/>
      <c r="P1077" s="1">
        <f t="shared" si="578"/>
        <v>1.5071428571428571</v>
      </c>
      <c r="Q1077" s="1">
        <f t="shared" si="579"/>
        <v>1.4573809523809522</v>
      </c>
      <c r="R1077" s="1">
        <f t="shared" si="580"/>
        <v>1.3172858759333335</v>
      </c>
      <c r="S1077" s="1">
        <f t="shared" si="585"/>
        <v>1.4573809523809522</v>
      </c>
      <c r="T1077" s="1">
        <f t="shared" si="576"/>
        <v>401.44546649145855</v>
      </c>
      <c r="U1077" s="1">
        <v>374.48547500000006</v>
      </c>
      <c r="V1077" s="1">
        <v>646.89462100000003</v>
      </c>
      <c r="W1077" s="1">
        <f t="shared" si="581"/>
        <v>408.80894112671479</v>
      </c>
      <c r="X1077" s="1">
        <v>373.99386929499997</v>
      </c>
      <c r="Y1077" s="1">
        <v>271.86768220617205</v>
      </c>
      <c r="Z1077" s="1">
        <f t="shared" si="577"/>
        <v>415.90013140604464</v>
      </c>
      <c r="AA1077" s="214">
        <v>66.36</v>
      </c>
      <c r="AB1077" s="1">
        <f t="shared" si="587"/>
        <v>504.33599999999996</v>
      </c>
      <c r="AC1077" s="1">
        <f t="shared" si="588"/>
        <v>546.51599999999996</v>
      </c>
      <c r="AD1077" s="125">
        <f t="shared" si="582"/>
        <v>449.61892247043363</v>
      </c>
      <c r="AF1077" s="326"/>
    </row>
    <row r="1078" spans="1:32">
      <c r="A1078" s="127" t="s">
        <v>666</v>
      </c>
      <c r="B1078" s="127" t="s">
        <v>148</v>
      </c>
      <c r="C1078" s="4">
        <v>43262</v>
      </c>
      <c r="D1078" s="1">
        <v>363.50858599999998</v>
      </c>
      <c r="E1078" s="1">
        <v>428.41</v>
      </c>
      <c r="F1078" s="1">
        <v>438.29</v>
      </c>
      <c r="G1078" s="1">
        <v>64.349999999999994</v>
      </c>
      <c r="H1078" s="110">
        <v>-2.2000000000000002</v>
      </c>
      <c r="I1078" s="110">
        <v>-2.2000000000000002</v>
      </c>
      <c r="J1078" s="1">
        <f t="shared" si="584"/>
        <v>62.149999999999991</v>
      </c>
      <c r="K1078" s="1">
        <f t="shared" si="586"/>
        <v>-2.09</v>
      </c>
      <c r="L1078" s="1">
        <f t="shared" si="583"/>
        <v>62.259999999999991</v>
      </c>
      <c r="M1078" s="1">
        <f t="shared" si="575"/>
        <v>409.06701708278575</v>
      </c>
      <c r="N1078" s="1"/>
      <c r="O1078" s="1"/>
      <c r="P1078" s="1">
        <f t="shared" si="578"/>
        <v>1.532142857142857</v>
      </c>
      <c r="Q1078" s="1">
        <f t="shared" si="579"/>
        <v>1.4823809523809521</v>
      </c>
      <c r="R1078" s="1">
        <f t="shared" si="580"/>
        <v>1.3172858759333335</v>
      </c>
      <c r="S1078" s="1">
        <f t="shared" si="585"/>
        <v>1.4823809523809521</v>
      </c>
      <c r="T1078" s="1">
        <f t="shared" si="576"/>
        <v>408.34428383705642</v>
      </c>
      <c r="U1078" s="1">
        <v>374.48547500000006</v>
      </c>
      <c r="V1078" s="1">
        <v>646.89462100000003</v>
      </c>
      <c r="W1078" s="1">
        <f t="shared" si="581"/>
        <v>415.50079395194473</v>
      </c>
      <c r="X1078" s="1">
        <v>373.99386929499997</v>
      </c>
      <c r="Y1078" s="1">
        <v>271.86768220617205</v>
      </c>
      <c r="Z1078" s="1">
        <f t="shared" si="577"/>
        <v>422.79894875164251</v>
      </c>
      <c r="AA1078" s="214">
        <v>65.58</v>
      </c>
      <c r="AB1078" s="1">
        <f t="shared" si="587"/>
        <v>498.40799999999996</v>
      </c>
      <c r="AC1078" s="1">
        <f t="shared" si="588"/>
        <v>538.84</v>
      </c>
      <c r="AD1078" s="125">
        <f t="shared" si="582"/>
        <v>457.34559789750324</v>
      </c>
      <c r="AF1078" s="326"/>
    </row>
    <row r="1079" spans="1:32">
      <c r="A1079" s="127" t="s">
        <v>667</v>
      </c>
      <c r="B1079" s="127" t="s">
        <v>148</v>
      </c>
      <c r="C1079" s="4">
        <v>43259</v>
      </c>
      <c r="D1079" s="1">
        <v>363.50858599999998</v>
      </c>
      <c r="E1079" s="1">
        <v>431.41</v>
      </c>
      <c r="F1079" s="1">
        <v>440.29</v>
      </c>
      <c r="G1079" s="1">
        <v>64.650000000000006</v>
      </c>
      <c r="H1079" s="110">
        <v>-2.2000000000000002</v>
      </c>
      <c r="I1079" s="110">
        <v>-2.2000000000000002</v>
      </c>
      <c r="J1079" s="1">
        <f t="shared" si="584"/>
        <v>62.45</v>
      </c>
      <c r="K1079" s="1">
        <f t="shared" si="586"/>
        <v>-2.09</v>
      </c>
      <c r="L1079" s="1">
        <f t="shared" si="583"/>
        <v>62.56</v>
      </c>
      <c r="M1079" s="1">
        <f t="shared" si="575"/>
        <v>411.03810775295665</v>
      </c>
      <c r="N1079" s="1"/>
      <c r="O1079" s="1"/>
      <c r="P1079" s="1">
        <f t="shared" si="578"/>
        <v>1.5392857142857144</v>
      </c>
      <c r="Q1079" s="1">
        <f t="shared" si="579"/>
        <v>1.4895238095238095</v>
      </c>
      <c r="R1079" s="1">
        <f t="shared" si="580"/>
        <v>1.3172858759333335</v>
      </c>
      <c r="S1079" s="1">
        <f t="shared" si="585"/>
        <v>1.4895238095238095</v>
      </c>
      <c r="T1079" s="1">
        <f t="shared" si="576"/>
        <v>410.31537450722732</v>
      </c>
      <c r="U1079" s="1">
        <v>374.48547500000006</v>
      </c>
      <c r="V1079" s="1">
        <v>646.89462100000003</v>
      </c>
      <c r="W1079" s="1">
        <f t="shared" si="581"/>
        <v>417.41275190201048</v>
      </c>
      <c r="X1079" s="1">
        <v>373.99386929499997</v>
      </c>
      <c r="Y1079" s="1">
        <v>271.86768220617205</v>
      </c>
      <c r="Z1079" s="1">
        <f t="shared" si="577"/>
        <v>424.77003942181341</v>
      </c>
      <c r="AA1079" s="214">
        <v>65.86</v>
      </c>
      <c r="AB1079" s="1">
        <f t="shared" si="587"/>
        <v>500.53599999999994</v>
      </c>
      <c r="AC1079" s="1">
        <f t="shared" si="588"/>
        <v>540.05600000000004</v>
      </c>
      <c r="AD1079" s="125">
        <f t="shared" si="582"/>
        <v>459.55321944809464</v>
      </c>
      <c r="AF1079" s="326"/>
    </row>
    <row r="1080" spans="1:32">
      <c r="A1080" s="127" t="s">
        <v>668</v>
      </c>
      <c r="B1080" s="127" t="s">
        <v>148</v>
      </c>
      <c r="C1080" s="4">
        <v>43258</v>
      </c>
      <c r="D1080" s="1">
        <v>363.50858599999998</v>
      </c>
      <c r="E1080" s="1">
        <v>417.91</v>
      </c>
      <c r="F1080" s="1">
        <v>434.29</v>
      </c>
      <c r="G1080" s="1">
        <v>65.25</v>
      </c>
      <c r="H1080" s="110">
        <v>-2.2000000000000002</v>
      </c>
      <c r="I1080" s="110">
        <v>-2.2000000000000002</v>
      </c>
      <c r="J1080" s="1">
        <f t="shared" si="584"/>
        <v>63.05</v>
      </c>
      <c r="K1080" s="1">
        <f t="shared" si="586"/>
        <v>-2.09</v>
      </c>
      <c r="L1080" s="1">
        <f t="shared" si="583"/>
        <v>63.16</v>
      </c>
      <c r="M1080" s="1">
        <f t="shared" si="575"/>
        <v>414.98028909329827</v>
      </c>
      <c r="N1080" s="1"/>
      <c r="O1080" s="1"/>
      <c r="P1080" s="1">
        <f t="shared" si="578"/>
        <v>1.5535714285714286</v>
      </c>
      <c r="Q1080" s="1">
        <f t="shared" si="579"/>
        <v>1.5038095238095237</v>
      </c>
      <c r="R1080" s="1">
        <f t="shared" si="580"/>
        <v>1.3172858759333335</v>
      </c>
      <c r="S1080" s="1">
        <f t="shared" si="585"/>
        <v>1.5038095238095237</v>
      </c>
      <c r="T1080" s="1">
        <f t="shared" si="576"/>
        <v>414.25755584756894</v>
      </c>
      <c r="U1080" s="1">
        <v>374.48547500000006</v>
      </c>
      <c r="V1080" s="1">
        <v>646.89462100000003</v>
      </c>
      <c r="W1080" s="1">
        <f t="shared" si="581"/>
        <v>421.23666780214182</v>
      </c>
      <c r="X1080" s="1">
        <v>373.99386929499997</v>
      </c>
      <c r="Y1080" s="1">
        <v>271.86768220617205</v>
      </c>
      <c r="Z1080" s="1">
        <f t="shared" si="577"/>
        <v>428.71222076215503</v>
      </c>
      <c r="AA1080" s="214">
        <v>65.45</v>
      </c>
      <c r="AB1080" s="1">
        <f t="shared" si="587"/>
        <v>497.42</v>
      </c>
      <c r="AC1080" s="1">
        <f t="shared" si="588"/>
        <v>539.6</v>
      </c>
      <c r="AD1080" s="125">
        <f t="shared" si="582"/>
        <v>463.96846254927726</v>
      </c>
      <c r="AF1080" s="326"/>
    </row>
    <row r="1081" spans="1:32">
      <c r="A1081" s="127" t="s">
        <v>669</v>
      </c>
      <c r="B1081" s="127" t="s">
        <v>148</v>
      </c>
      <c r="C1081" s="4">
        <v>43257</v>
      </c>
      <c r="D1081" s="1">
        <v>363.50858599999998</v>
      </c>
      <c r="E1081" s="1">
        <v>419.41</v>
      </c>
      <c r="F1081" s="1">
        <v>430.29</v>
      </c>
      <c r="G1081" s="1">
        <v>63.35</v>
      </c>
      <c r="H1081" s="110">
        <v>-2.2000000000000002</v>
      </c>
      <c r="I1081" s="110">
        <v>-2.2000000000000002</v>
      </c>
      <c r="J1081" s="1">
        <f t="shared" si="584"/>
        <v>61.15</v>
      </c>
      <c r="K1081" s="1">
        <f t="shared" si="586"/>
        <v>-2.09</v>
      </c>
      <c r="L1081" s="1">
        <f t="shared" si="583"/>
        <v>61.260000000000005</v>
      </c>
      <c r="M1081" s="1">
        <f t="shared" si="575"/>
        <v>402.49671484888307</v>
      </c>
      <c r="N1081" s="1"/>
      <c r="O1081" s="1"/>
      <c r="P1081" s="1">
        <f t="shared" si="578"/>
        <v>1.5083333333333333</v>
      </c>
      <c r="Q1081" s="1">
        <f t="shared" si="579"/>
        <v>1.4585714285714286</v>
      </c>
      <c r="R1081" s="1">
        <f t="shared" si="580"/>
        <v>1.3172858759333335</v>
      </c>
      <c r="S1081" s="1">
        <f t="shared" si="585"/>
        <v>1.4585714285714286</v>
      </c>
      <c r="T1081" s="1">
        <f t="shared" si="576"/>
        <v>401.77398160315374</v>
      </c>
      <c r="U1081" s="1">
        <v>374.48547500000006</v>
      </c>
      <c r="V1081" s="1">
        <v>630.64317400000004</v>
      </c>
      <c r="W1081" s="1">
        <f t="shared" si="581"/>
        <v>408.64005737505909</v>
      </c>
      <c r="X1081" s="1">
        <v>373.39256575599995</v>
      </c>
      <c r="Y1081" s="1">
        <v>271.86768220617205</v>
      </c>
      <c r="Z1081" s="1">
        <f t="shared" si="577"/>
        <v>416.22864651773983</v>
      </c>
      <c r="AA1081" s="214">
        <v>64.180000000000007</v>
      </c>
      <c r="AB1081" s="1">
        <f t="shared" si="587"/>
        <v>487.76800000000003</v>
      </c>
      <c r="AC1081" s="1">
        <f t="shared" si="588"/>
        <v>540.51200000000006</v>
      </c>
      <c r="AD1081" s="125">
        <f t="shared" si="582"/>
        <v>449.98685939553224</v>
      </c>
      <c r="AF1081" s="326"/>
    </row>
    <row r="1082" spans="1:32">
      <c r="A1082" s="127" t="s">
        <v>670</v>
      </c>
      <c r="B1082" s="127" t="s">
        <v>148</v>
      </c>
      <c r="C1082" s="4">
        <v>43256</v>
      </c>
      <c r="D1082" s="1">
        <v>363.50858599999998</v>
      </c>
      <c r="E1082" s="1">
        <v>421.41</v>
      </c>
      <c r="F1082" s="1">
        <v>436.29</v>
      </c>
      <c r="G1082" s="1">
        <v>63.95</v>
      </c>
      <c r="H1082" s="110">
        <v>-2.2000000000000002</v>
      </c>
      <c r="I1082" s="110">
        <v>-2.2000000000000002</v>
      </c>
      <c r="J1082" s="1">
        <f t="shared" si="584"/>
        <v>61.75</v>
      </c>
      <c r="K1082" s="1">
        <f t="shared" si="586"/>
        <v>-2.09</v>
      </c>
      <c r="L1082" s="1">
        <f t="shared" si="583"/>
        <v>61.86</v>
      </c>
      <c r="M1082" s="1">
        <f t="shared" si="575"/>
        <v>406.43889618922469</v>
      </c>
      <c r="N1082" s="1"/>
      <c r="O1082" s="1"/>
      <c r="P1082" s="1">
        <f t="shared" si="578"/>
        <v>1.5226190476190478</v>
      </c>
      <c r="Q1082" s="1">
        <f t="shared" si="579"/>
        <v>1.4728571428571429</v>
      </c>
      <c r="R1082" s="1">
        <f t="shared" si="580"/>
        <v>1.3172858759333335</v>
      </c>
      <c r="S1082" s="1">
        <f t="shared" si="585"/>
        <v>1.4728571428571429</v>
      </c>
      <c r="T1082" s="1">
        <f t="shared" si="576"/>
        <v>405.71616294349536</v>
      </c>
      <c r="U1082" s="1">
        <v>378.91662900000006</v>
      </c>
      <c r="V1082" s="1">
        <v>630.64317400000004</v>
      </c>
      <c r="W1082" s="1">
        <f t="shared" si="581"/>
        <v>412.46397327519048</v>
      </c>
      <c r="X1082" s="1">
        <v>373.39256575599995</v>
      </c>
      <c r="Y1082" s="1">
        <v>271.86768220617205</v>
      </c>
      <c r="Z1082" s="1">
        <f t="shared" si="577"/>
        <v>420.17082785808145</v>
      </c>
      <c r="AA1082" s="214">
        <v>64.69</v>
      </c>
      <c r="AB1082" s="1">
        <f t="shared" si="587"/>
        <v>491.64399999999995</v>
      </c>
      <c r="AC1082" s="1">
        <f t="shared" si="588"/>
        <v>540.3599999999999</v>
      </c>
      <c r="AD1082" s="125">
        <f t="shared" si="582"/>
        <v>454.40210249671486</v>
      </c>
      <c r="AF1082" s="326"/>
    </row>
    <row r="1083" spans="1:32">
      <c r="A1083" s="127" t="s">
        <v>671</v>
      </c>
      <c r="B1083" s="127" t="s">
        <v>148</v>
      </c>
      <c r="C1083" s="4">
        <v>43255</v>
      </c>
      <c r="D1083" s="1">
        <v>363.50858599999998</v>
      </c>
      <c r="E1083" s="1">
        <v>424.41</v>
      </c>
      <c r="F1083" s="1">
        <v>441.29</v>
      </c>
      <c r="G1083" s="1">
        <v>63.4</v>
      </c>
      <c r="H1083" s="110">
        <v>-2.2000000000000002</v>
      </c>
      <c r="I1083" s="110">
        <v>-2.2000000000000002</v>
      </c>
      <c r="J1083" s="1">
        <f t="shared" si="584"/>
        <v>61.199999999999996</v>
      </c>
      <c r="K1083" s="1">
        <f t="shared" si="586"/>
        <v>-2.09</v>
      </c>
      <c r="L1083" s="1">
        <f t="shared" si="583"/>
        <v>61.31</v>
      </c>
      <c r="M1083" s="1">
        <f t="shared" si="575"/>
        <v>402.82522996057821</v>
      </c>
      <c r="N1083" s="1"/>
      <c r="O1083" s="1"/>
      <c r="P1083" s="1">
        <f t="shared" si="578"/>
        <v>1.5095238095238095</v>
      </c>
      <c r="Q1083" s="1">
        <f t="shared" si="579"/>
        <v>1.4597619047619048</v>
      </c>
      <c r="R1083" s="1">
        <f t="shared" si="580"/>
        <v>1.3172858759333335</v>
      </c>
      <c r="S1083" s="1">
        <f t="shared" si="585"/>
        <v>1.4597619047619048</v>
      </c>
      <c r="T1083" s="1">
        <f t="shared" si="576"/>
        <v>402.10249671484883</v>
      </c>
      <c r="U1083" s="1">
        <v>378.91662900000006</v>
      </c>
      <c r="V1083" s="1">
        <v>630.64317400000004</v>
      </c>
      <c r="W1083" s="1">
        <f t="shared" si="581"/>
        <v>408.95871703340333</v>
      </c>
      <c r="X1083" s="1">
        <v>373.39256575599995</v>
      </c>
      <c r="Y1083" s="1">
        <v>271.86768220617205</v>
      </c>
      <c r="Z1083" s="1">
        <f t="shared" si="577"/>
        <v>416.55716162943492</v>
      </c>
      <c r="AA1083" s="214">
        <v>64.91</v>
      </c>
      <c r="AB1083" s="1">
        <f t="shared" si="587"/>
        <v>493.31599999999997</v>
      </c>
      <c r="AC1083" s="1">
        <f t="shared" si="588"/>
        <v>539.82799999999997</v>
      </c>
      <c r="AD1083" s="125">
        <f t="shared" si="582"/>
        <v>450.35479632063073</v>
      </c>
      <c r="AF1083" s="326"/>
    </row>
    <row r="1084" spans="1:32">
      <c r="A1084" s="127" t="s">
        <v>672</v>
      </c>
      <c r="B1084" s="127" t="s">
        <v>148</v>
      </c>
      <c r="C1084" s="4">
        <v>43252</v>
      </c>
      <c r="D1084" s="1">
        <v>363.50858599999998</v>
      </c>
      <c r="E1084" s="1">
        <v>426.91</v>
      </c>
      <c r="F1084" s="1">
        <v>443.29</v>
      </c>
      <c r="G1084" s="1">
        <v>64.56</v>
      </c>
      <c r="H1084" s="110">
        <v>-2.2000000000000002</v>
      </c>
      <c r="I1084" s="110">
        <v>-2.2000000000000002</v>
      </c>
      <c r="J1084" s="1">
        <f t="shared" si="584"/>
        <v>62.36</v>
      </c>
      <c r="K1084" s="1">
        <f t="shared" si="586"/>
        <v>-2.09</v>
      </c>
      <c r="L1084" s="1">
        <f t="shared" si="583"/>
        <v>62.47</v>
      </c>
      <c r="M1084" s="1">
        <f t="shared" si="575"/>
        <v>410.44678055190536</v>
      </c>
      <c r="N1084" s="1"/>
      <c r="O1084" s="1"/>
      <c r="P1084" s="1">
        <f t="shared" si="578"/>
        <v>1.5371428571428571</v>
      </c>
      <c r="Q1084" s="1">
        <f t="shared" si="579"/>
        <v>1.4873809523809522</v>
      </c>
      <c r="R1084" s="1">
        <f t="shared" si="580"/>
        <v>1.3172858759333335</v>
      </c>
      <c r="S1084" s="1">
        <f t="shared" si="585"/>
        <v>1.4873809523809522</v>
      </c>
      <c r="T1084" s="1">
        <f t="shared" si="576"/>
        <v>409.72404730617609</v>
      </c>
      <c r="U1084" s="1">
        <v>378.91662900000006</v>
      </c>
      <c r="V1084" s="1">
        <v>630.64317400000004</v>
      </c>
      <c r="W1084" s="1">
        <f t="shared" si="581"/>
        <v>416.35162110699076</v>
      </c>
      <c r="X1084" s="1">
        <v>373.39256575599995</v>
      </c>
      <c r="Y1084" s="1">
        <v>271.86768220617205</v>
      </c>
      <c r="Z1084" s="1">
        <f t="shared" si="577"/>
        <v>424.17871222076218</v>
      </c>
      <c r="AA1084" s="214">
        <v>66.36</v>
      </c>
      <c r="AB1084" s="1">
        <f t="shared" si="587"/>
        <v>504.33599999999996</v>
      </c>
      <c r="AC1084" s="1">
        <f t="shared" si="588"/>
        <v>531.54399999999998</v>
      </c>
      <c r="AD1084" s="125">
        <f t="shared" si="582"/>
        <v>458.89093298291726</v>
      </c>
      <c r="AF1084" s="326"/>
    </row>
    <row r="1085" spans="1:32">
      <c r="A1085" s="127" t="s">
        <v>673</v>
      </c>
      <c r="B1085" s="127" t="s">
        <v>149</v>
      </c>
      <c r="C1085" s="4">
        <v>43251</v>
      </c>
      <c r="D1085" s="1">
        <v>363.50858599999998</v>
      </c>
      <c r="E1085" s="1">
        <v>433.41</v>
      </c>
      <c r="F1085" s="1">
        <v>444.29</v>
      </c>
      <c r="G1085" s="1">
        <v>64.86</v>
      </c>
      <c r="H1085" s="110">
        <v>-2.2000000000000002</v>
      </c>
      <c r="I1085" s="110">
        <v>-2.2000000000000002</v>
      </c>
      <c r="J1085" s="1">
        <f t="shared" si="584"/>
        <v>62.66</v>
      </c>
      <c r="K1085" s="1">
        <f t="shared" si="586"/>
        <v>-2.09</v>
      </c>
      <c r="L1085" s="1">
        <f t="shared" si="583"/>
        <v>62.769999999999996</v>
      </c>
      <c r="M1085" s="1">
        <f t="shared" ref="M1085:M1148" si="589">+L1085*$F$2</f>
        <v>412.41787122207614</v>
      </c>
      <c r="N1085" s="1"/>
      <c r="O1085" s="1"/>
      <c r="P1085" s="1">
        <f t="shared" si="578"/>
        <v>1.5442857142857143</v>
      </c>
      <c r="Q1085" s="1">
        <f t="shared" si="579"/>
        <v>1.4945238095238094</v>
      </c>
      <c r="R1085" s="1">
        <f t="shared" si="580"/>
        <v>1.3172858759333335</v>
      </c>
      <c r="S1085" s="1">
        <f t="shared" si="585"/>
        <v>1.4945238095238094</v>
      </c>
      <c r="T1085" s="1">
        <f t="shared" ref="T1085:T1148" si="590">+J1085*$F$2</f>
        <v>411.69513797634687</v>
      </c>
      <c r="U1085" s="1">
        <v>378.91662900000006</v>
      </c>
      <c r="V1085" s="1">
        <v>630.64317400000004</v>
      </c>
      <c r="W1085" s="1">
        <f t="shared" si="581"/>
        <v>418.26357905705646</v>
      </c>
      <c r="X1085" s="1">
        <v>373.39256575599995</v>
      </c>
      <c r="Y1085" s="1">
        <v>253.40560735390676</v>
      </c>
      <c r="Z1085" s="1">
        <f t="shared" ref="Z1085:Z1148" si="591">+G1085*$F$2</f>
        <v>426.14980289093296</v>
      </c>
      <c r="AA1085" s="214">
        <v>67.040000000000006</v>
      </c>
      <c r="AB1085" s="1">
        <f t="shared" si="587"/>
        <v>509.50400000000002</v>
      </c>
      <c r="AC1085" s="1">
        <f t="shared" si="588"/>
        <v>534.50799999999992</v>
      </c>
      <c r="AD1085" s="125">
        <f t="shared" si="582"/>
        <v>461.09855453350855</v>
      </c>
      <c r="AF1085" s="326"/>
    </row>
    <row r="1086" spans="1:32">
      <c r="A1086" s="127" t="s">
        <v>674</v>
      </c>
      <c r="B1086" s="127" t="s">
        <v>149</v>
      </c>
      <c r="C1086" s="4">
        <v>43250</v>
      </c>
      <c r="D1086" s="1">
        <v>368.19465400000001</v>
      </c>
      <c r="E1086" s="1">
        <v>428.41</v>
      </c>
      <c r="F1086" s="1">
        <v>437.29</v>
      </c>
      <c r="G1086" s="1">
        <v>64.959999999999994</v>
      </c>
      <c r="H1086" s="110">
        <v>-2.2000000000000002</v>
      </c>
      <c r="I1086" s="110">
        <v>-2.2000000000000002</v>
      </c>
      <c r="J1086" s="1">
        <f t="shared" si="584"/>
        <v>62.759999999999991</v>
      </c>
      <c r="K1086" s="1">
        <f t="shared" si="586"/>
        <v>-2.09</v>
      </c>
      <c r="L1086" s="1">
        <f t="shared" si="583"/>
        <v>62.86999999999999</v>
      </c>
      <c r="M1086" s="1">
        <f t="shared" si="589"/>
        <v>413.07490144546642</v>
      </c>
      <c r="N1086" s="1"/>
      <c r="O1086" s="1"/>
      <c r="P1086" s="1">
        <f t="shared" si="578"/>
        <v>1.5466666666666664</v>
      </c>
      <c r="Q1086" s="1">
        <f t="shared" si="579"/>
        <v>1.4969047619047617</v>
      </c>
      <c r="R1086" s="1">
        <f t="shared" si="580"/>
        <v>1.3342672937809525</v>
      </c>
      <c r="S1086" s="1">
        <f t="shared" si="585"/>
        <v>1.4969047619047617</v>
      </c>
      <c r="T1086" s="1">
        <f t="shared" si="590"/>
        <v>412.35216819973709</v>
      </c>
      <c r="U1086" s="1">
        <v>378.91662900000006</v>
      </c>
      <c r="V1086" s="1">
        <v>630.64</v>
      </c>
      <c r="W1086" s="1">
        <f t="shared" si="581"/>
        <v>418.90080315374496</v>
      </c>
      <c r="X1086" s="1">
        <v>377.90513180200003</v>
      </c>
      <c r="Y1086" s="1">
        <v>253.40560735390676</v>
      </c>
      <c r="Z1086" s="1">
        <f t="shared" si="591"/>
        <v>426.80683311432318</v>
      </c>
      <c r="AA1086" s="214">
        <v>67.239999999999995</v>
      </c>
      <c r="AB1086" s="1">
        <f t="shared" si="587"/>
        <v>511.02399999999994</v>
      </c>
      <c r="AC1086" s="1">
        <f t="shared" si="588"/>
        <v>522.27199999999993</v>
      </c>
      <c r="AD1086" s="125">
        <f t="shared" si="582"/>
        <v>461.83442838370559</v>
      </c>
      <c r="AF1086" s="326"/>
    </row>
    <row r="1087" spans="1:32">
      <c r="A1087" s="127" t="s">
        <v>675</v>
      </c>
      <c r="B1087" s="127" t="s">
        <v>149</v>
      </c>
      <c r="C1087" s="4">
        <v>43249</v>
      </c>
      <c r="D1087" s="1">
        <v>368.19465400000001</v>
      </c>
      <c r="E1087" s="1">
        <v>432.41</v>
      </c>
      <c r="F1087" s="1">
        <v>448.29</v>
      </c>
      <c r="G1087" s="1">
        <v>62.65</v>
      </c>
      <c r="H1087" s="110">
        <v>-2.2000000000000002</v>
      </c>
      <c r="I1087" s="110">
        <v>-2.2000000000000002</v>
      </c>
      <c r="J1087" s="1">
        <f t="shared" si="584"/>
        <v>60.449999999999996</v>
      </c>
      <c r="K1087" s="1">
        <f t="shared" si="586"/>
        <v>-2.09</v>
      </c>
      <c r="L1087" s="1">
        <f t="shared" si="583"/>
        <v>60.56</v>
      </c>
      <c r="M1087" s="1">
        <f t="shared" si="589"/>
        <v>397.89750328515112</v>
      </c>
      <c r="N1087" s="1"/>
      <c r="O1087" s="1"/>
      <c r="P1087" s="1">
        <f t="shared" si="578"/>
        <v>1.4916666666666667</v>
      </c>
      <c r="Q1087" s="1">
        <f t="shared" si="579"/>
        <v>1.441904761904762</v>
      </c>
      <c r="R1087" s="1">
        <f t="shared" si="580"/>
        <v>1.3342672937809525</v>
      </c>
      <c r="S1087" s="1">
        <f t="shared" si="585"/>
        <v>1.441904761904762</v>
      </c>
      <c r="T1087" s="1">
        <f t="shared" si="590"/>
        <v>397.17477003942179</v>
      </c>
      <c r="U1087" s="1">
        <v>398.27865350000002</v>
      </c>
      <c r="V1087" s="1">
        <v>630.64</v>
      </c>
      <c r="W1087" s="1">
        <f t="shared" si="581"/>
        <v>404.17872693823909</v>
      </c>
      <c r="X1087" s="1">
        <v>377.90513180200003</v>
      </c>
      <c r="Y1087" s="1">
        <v>253.40560735390676</v>
      </c>
      <c r="Z1087" s="1">
        <f t="shared" si="591"/>
        <v>411.62943495400788</v>
      </c>
      <c r="AA1087" s="214">
        <v>66.87</v>
      </c>
      <c r="AB1087" s="1">
        <f t="shared" si="587"/>
        <v>508.21199999999999</v>
      </c>
      <c r="AC1087" s="1">
        <f t="shared" si="588"/>
        <v>514.14</v>
      </c>
      <c r="AD1087" s="125">
        <f t="shared" si="582"/>
        <v>444.83574244415246</v>
      </c>
      <c r="AF1087" s="326"/>
    </row>
    <row r="1088" spans="1:32">
      <c r="A1088" s="127" t="s">
        <v>676</v>
      </c>
      <c r="B1088" s="127" t="s">
        <v>149</v>
      </c>
      <c r="C1088" s="4">
        <v>43245</v>
      </c>
      <c r="D1088" s="1">
        <v>368.19465400000001</v>
      </c>
      <c r="E1088" s="1">
        <v>442.41</v>
      </c>
      <c r="F1088" s="1">
        <v>458.29</v>
      </c>
      <c r="G1088" s="1">
        <v>63.9</v>
      </c>
      <c r="H1088" s="110">
        <v>-2.2000000000000002</v>
      </c>
      <c r="I1088" s="110">
        <v>-2.2000000000000002</v>
      </c>
      <c r="J1088" s="1">
        <f t="shared" si="584"/>
        <v>61.699999999999996</v>
      </c>
      <c r="K1088" s="1">
        <f t="shared" si="586"/>
        <v>-2.09</v>
      </c>
      <c r="L1088" s="1">
        <f t="shared" si="583"/>
        <v>61.81</v>
      </c>
      <c r="M1088" s="1">
        <f t="shared" si="589"/>
        <v>406.11038107752955</v>
      </c>
      <c r="N1088" s="1"/>
      <c r="O1088" s="1"/>
      <c r="P1088" s="1">
        <f t="shared" ref="P1088:P1151" si="592">+G1088/42</f>
        <v>1.5214285714285714</v>
      </c>
      <c r="Q1088" s="1">
        <f t="shared" ref="Q1088:Q1151" si="593">+L1088/42</f>
        <v>1.4716666666666667</v>
      </c>
      <c r="R1088" s="1">
        <f t="shared" si="580"/>
        <v>1.3342672937809525</v>
      </c>
      <c r="S1088" s="1">
        <f t="shared" si="585"/>
        <v>1.4716666666666667</v>
      </c>
      <c r="T1088" s="1">
        <f t="shared" si="590"/>
        <v>405.38764783180022</v>
      </c>
      <c r="U1088" s="1">
        <v>398.27865350000002</v>
      </c>
      <c r="V1088" s="1">
        <v>630.64</v>
      </c>
      <c r="W1088" s="1">
        <f t="shared" si="581"/>
        <v>412.14521839684619</v>
      </c>
      <c r="X1088" s="1">
        <v>377.90513180200003</v>
      </c>
      <c r="Y1088" s="1">
        <v>253.40560735390676</v>
      </c>
      <c r="Z1088" s="1">
        <f t="shared" si="591"/>
        <v>419.84231274638631</v>
      </c>
      <c r="AA1088" s="214">
        <v>66.42</v>
      </c>
      <c r="AB1088" s="1">
        <f t="shared" si="587"/>
        <v>504.79199999999997</v>
      </c>
      <c r="AC1088" s="1">
        <f t="shared" si="588"/>
        <v>510.18799999999993</v>
      </c>
      <c r="AD1088" s="125">
        <f t="shared" si="582"/>
        <v>454.03416557161631</v>
      </c>
      <c r="AF1088" s="326"/>
    </row>
    <row r="1089" spans="1:32">
      <c r="A1089" s="127" t="s">
        <v>677</v>
      </c>
      <c r="B1089" s="127" t="s">
        <v>149</v>
      </c>
      <c r="C1089" s="4">
        <v>43244</v>
      </c>
      <c r="D1089" s="1">
        <v>368.19465400000001</v>
      </c>
      <c r="E1089" s="1">
        <v>446.41</v>
      </c>
      <c r="F1089" s="1">
        <v>464.29</v>
      </c>
      <c r="G1089" s="1">
        <v>66.5</v>
      </c>
      <c r="H1089" s="110">
        <v>-2.2000000000000002</v>
      </c>
      <c r="I1089" s="110">
        <v>-2.2000000000000002</v>
      </c>
      <c r="J1089" s="1">
        <f t="shared" si="584"/>
        <v>64.3</v>
      </c>
      <c r="K1089" s="1">
        <f t="shared" si="586"/>
        <v>-2.09</v>
      </c>
      <c r="L1089" s="1">
        <f t="shared" si="583"/>
        <v>64.41</v>
      </c>
      <c r="M1089" s="1">
        <f t="shared" si="589"/>
        <v>423.1931668856767</v>
      </c>
      <c r="N1089" s="1"/>
      <c r="O1089" s="1"/>
      <c r="P1089" s="1">
        <f t="shared" si="592"/>
        <v>1.5833333333333333</v>
      </c>
      <c r="Q1089" s="1">
        <f t="shared" si="593"/>
        <v>1.5335714285714286</v>
      </c>
      <c r="R1089" s="1">
        <f t="shared" si="580"/>
        <v>1.3342672937809525</v>
      </c>
      <c r="S1089" s="1">
        <f t="shared" si="585"/>
        <v>1.5335714285714286</v>
      </c>
      <c r="T1089" s="1">
        <f t="shared" si="590"/>
        <v>422.47043363994737</v>
      </c>
      <c r="U1089" s="1">
        <v>398.27865350000002</v>
      </c>
      <c r="V1089" s="1">
        <v>630.64</v>
      </c>
      <c r="W1089" s="1">
        <f t="shared" si="581"/>
        <v>428.71552063074893</v>
      </c>
      <c r="X1089" s="1">
        <v>377.90513180200003</v>
      </c>
      <c r="Y1089" s="1">
        <v>253.40560735390676</v>
      </c>
      <c r="Z1089" s="1">
        <f t="shared" si="591"/>
        <v>436.92509855453346</v>
      </c>
      <c r="AA1089" s="214">
        <v>66.42</v>
      </c>
      <c r="AB1089" s="1">
        <f t="shared" si="587"/>
        <v>504.79199999999997</v>
      </c>
      <c r="AC1089" s="1">
        <f t="shared" si="588"/>
        <v>510.18799999999993</v>
      </c>
      <c r="AD1089" s="125">
        <f t="shared" si="582"/>
        <v>473.16688567674112</v>
      </c>
      <c r="AF1089" s="326"/>
    </row>
    <row r="1090" spans="1:32">
      <c r="A1090" s="127" t="s">
        <v>678</v>
      </c>
      <c r="B1090" s="127" t="s">
        <v>149</v>
      </c>
      <c r="C1090" s="4">
        <v>43243</v>
      </c>
      <c r="D1090" s="1">
        <v>368.19465400000001</v>
      </c>
      <c r="E1090" s="1">
        <v>446.91</v>
      </c>
      <c r="F1090" s="1">
        <v>469.29</v>
      </c>
      <c r="G1090" s="1">
        <v>68.12</v>
      </c>
      <c r="H1090" s="110">
        <v>-2.2000000000000002</v>
      </c>
      <c r="I1090" s="110">
        <v>-2.2000000000000002</v>
      </c>
      <c r="J1090" s="1">
        <f t="shared" si="584"/>
        <v>65.92</v>
      </c>
      <c r="K1090" s="1">
        <f t="shared" si="586"/>
        <v>-2.09</v>
      </c>
      <c r="L1090" s="1">
        <f t="shared" si="583"/>
        <v>66.03</v>
      </c>
      <c r="M1090" s="1">
        <f t="shared" si="589"/>
        <v>433.83705650459922</v>
      </c>
      <c r="N1090" s="1"/>
      <c r="O1090" s="1"/>
      <c r="P1090" s="1">
        <f t="shared" si="592"/>
        <v>1.621904761904762</v>
      </c>
      <c r="Q1090" s="1">
        <f t="shared" si="593"/>
        <v>1.5721428571428571</v>
      </c>
      <c r="R1090" s="1">
        <f t="shared" si="580"/>
        <v>1.3342672937809525</v>
      </c>
      <c r="S1090" s="1">
        <f t="shared" si="585"/>
        <v>1.5721428571428571</v>
      </c>
      <c r="T1090" s="1">
        <f t="shared" si="590"/>
        <v>433.11432325886989</v>
      </c>
      <c r="U1090" s="1">
        <v>398.27865350000002</v>
      </c>
      <c r="V1090" s="1">
        <v>630.64</v>
      </c>
      <c r="W1090" s="1">
        <f t="shared" si="581"/>
        <v>439.04009356110379</v>
      </c>
      <c r="X1090" s="1">
        <v>377.90513180200003</v>
      </c>
      <c r="Y1090" s="1">
        <v>253.40560735390676</v>
      </c>
      <c r="Z1090" s="1">
        <f t="shared" si="591"/>
        <v>447.56898817345598</v>
      </c>
      <c r="AA1090" s="214">
        <v>70.75</v>
      </c>
      <c r="AB1090" s="1">
        <f t="shared" si="587"/>
        <v>537.69999999999993</v>
      </c>
      <c r="AC1090" s="1">
        <f t="shared" si="588"/>
        <v>516.572</v>
      </c>
      <c r="AD1090" s="125">
        <f t="shared" si="582"/>
        <v>485.0880420499343</v>
      </c>
      <c r="AF1090" s="326"/>
    </row>
    <row r="1091" spans="1:32">
      <c r="A1091" s="127" t="s">
        <v>679</v>
      </c>
      <c r="B1091" s="127" t="s">
        <v>149</v>
      </c>
      <c r="C1091" s="4">
        <v>43242</v>
      </c>
      <c r="D1091" s="1">
        <v>368.19465400000001</v>
      </c>
      <c r="E1091" s="1">
        <v>452.91</v>
      </c>
      <c r="F1091" s="1">
        <v>472.29</v>
      </c>
      <c r="G1091" s="1">
        <v>68.2</v>
      </c>
      <c r="H1091" s="110">
        <v>-2.2000000000000002</v>
      </c>
      <c r="I1091" s="110">
        <v>-2.2000000000000002</v>
      </c>
      <c r="J1091" s="1">
        <f t="shared" si="584"/>
        <v>66</v>
      </c>
      <c r="K1091" s="1">
        <f t="shared" si="586"/>
        <v>-2.09</v>
      </c>
      <c r="L1091" s="1">
        <f t="shared" si="583"/>
        <v>66.11</v>
      </c>
      <c r="M1091" s="1">
        <f t="shared" si="589"/>
        <v>434.3626806833114</v>
      </c>
      <c r="N1091" s="1"/>
      <c r="O1091" s="1"/>
      <c r="P1091" s="1">
        <f t="shared" si="592"/>
        <v>1.6238095238095238</v>
      </c>
      <c r="Q1091" s="1">
        <f t="shared" si="593"/>
        <v>1.5740476190476191</v>
      </c>
      <c r="R1091" s="1">
        <f t="shared" si="580"/>
        <v>1.3342672937809525</v>
      </c>
      <c r="S1091" s="1">
        <f t="shared" si="585"/>
        <v>1.5740476190476191</v>
      </c>
      <c r="T1091" s="1">
        <f t="shared" si="590"/>
        <v>433.63994743758212</v>
      </c>
      <c r="U1091" s="1">
        <v>394.59338099999997</v>
      </c>
      <c r="V1091" s="1">
        <v>630.64</v>
      </c>
      <c r="W1091" s="1">
        <f t="shared" si="581"/>
        <v>439.54994901445463</v>
      </c>
      <c r="X1091" s="1">
        <v>377.90513180200003</v>
      </c>
      <c r="Y1091" s="1">
        <v>253.40560735390676</v>
      </c>
      <c r="Z1091" s="1">
        <f t="shared" si="591"/>
        <v>448.09461235216821</v>
      </c>
      <c r="AA1091" s="214">
        <v>71.95</v>
      </c>
      <c r="AB1091" s="1">
        <f t="shared" si="587"/>
        <v>546.82000000000005</v>
      </c>
      <c r="AC1091" s="1">
        <f t="shared" si="588"/>
        <v>521.89199999999994</v>
      </c>
      <c r="AD1091" s="125">
        <f t="shared" si="582"/>
        <v>485.67674113009201</v>
      </c>
      <c r="AF1091" s="326"/>
    </row>
    <row r="1092" spans="1:32">
      <c r="A1092" s="127" t="s">
        <v>680</v>
      </c>
      <c r="B1092" s="127" t="s">
        <v>149</v>
      </c>
      <c r="C1092" s="4">
        <v>43241</v>
      </c>
      <c r="D1092" s="1">
        <v>368.19465400000001</v>
      </c>
      <c r="E1092" s="1">
        <v>460.41</v>
      </c>
      <c r="F1092" s="1">
        <v>473.29</v>
      </c>
      <c r="G1092" s="1">
        <v>67.900000000000006</v>
      </c>
      <c r="H1092" s="110">
        <v>-2.2000000000000002</v>
      </c>
      <c r="I1092" s="110">
        <v>-2.2000000000000002</v>
      </c>
      <c r="J1092" s="1">
        <f t="shared" si="584"/>
        <v>65.7</v>
      </c>
      <c r="K1092" s="1">
        <f t="shared" si="586"/>
        <v>-2.09</v>
      </c>
      <c r="L1092" s="1">
        <f t="shared" si="583"/>
        <v>65.81</v>
      </c>
      <c r="M1092" s="1">
        <f t="shared" si="589"/>
        <v>432.39159001314061</v>
      </c>
      <c r="N1092" s="1"/>
      <c r="O1092" s="1"/>
      <c r="P1092" s="1">
        <f t="shared" si="592"/>
        <v>1.6166666666666667</v>
      </c>
      <c r="Q1092" s="1">
        <f t="shared" si="593"/>
        <v>1.566904761904762</v>
      </c>
      <c r="R1092" s="1">
        <f t="shared" si="580"/>
        <v>1.3342672937809525</v>
      </c>
      <c r="S1092" s="1">
        <f t="shared" si="585"/>
        <v>1.566904761904762</v>
      </c>
      <c r="T1092" s="1">
        <f t="shared" si="590"/>
        <v>431.66885676741128</v>
      </c>
      <c r="U1092" s="1">
        <v>394.59338099999997</v>
      </c>
      <c r="V1092" s="1">
        <v>630.64</v>
      </c>
      <c r="W1092" s="1">
        <f t="shared" si="581"/>
        <v>437.63799106438893</v>
      </c>
      <c r="X1092" s="1">
        <v>377.90513180200003</v>
      </c>
      <c r="Y1092" s="1">
        <v>253.40560735390676</v>
      </c>
      <c r="Z1092" s="1">
        <f t="shared" si="591"/>
        <v>446.12352168199737</v>
      </c>
      <c r="AA1092" s="214">
        <v>72.39</v>
      </c>
      <c r="AB1092" s="1">
        <f t="shared" si="587"/>
        <v>550.16399999999999</v>
      </c>
      <c r="AC1092" s="1">
        <f t="shared" si="588"/>
        <v>515.50799999999992</v>
      </c>
      <c r="AD1092" s="125">
        <f t="shared" si="582"/>
        <v>483.46911957950067</v>
      </c>
      <c r="AF1092" s="326"/>
    </row>
    <row r="1093" spans="1:32">
      <c r="A1093" s="127" t="s">
        <v>681</v>
      </c>
      <c r="B1093" s="127" t="s">
        <v>149</v>
      </c>
      <c r="C1093" s="4">
        <v>43238</v>
      </c>
      <c r="D1093" s="1">
        <v>368.19465400000001</v>
      </c>
      <c r="E1093" s="1">
        <v>461.41</v>
      </c>
      <c r="F1093" s="1">
        <v>474.29</v>
      </c>
      <c r="G1093" s="1">
        <v>68.150000000000006</v>
      </c>
      <c r="H1093" s="110">
        <v>-2.2000000000000002</v>
      </c>
      <c r="I1093" s="110">
        <v>-2.2000000000000002</v>
      </c>
      <c r="J1093" s="1">
        <f t="shared" si="584"/>
        <v>65.95</v>
      </c>
      <c r="K1093" s="1">
        <f t="shared" si="586"/>
        <v>-2.09</v>
      </c>
      <c r="L1093" s="1">
        <f t="shared" si="583"/>
        <v>66.06</v>
      </c>
      <c r="M1093" s="1">
        <f t="shared" si="589"/>
        <v>434.03416557161631</v>
      </c>
      <c r="N1093" s="1"/>
      <c r="O1093" s="1"/>
      <c r="P1093" s="1">
        <f t="shared" si="592"/>
        <v>1.6226190476190478</v>
      </c>
      <c r="Q1093" s="1">
        <f t="shared" si="593"/>
        <v>1.572857142857143</v>
      </c>
      <c r="R1093" s="1">
        <f t="shared" si="580"/>
        <v>1.3342672937809525</v>
      </c>
      <c r="S1093" s="1">
        <f t="shared" si="585"/>
        <v>1.572857142857143</v>
      </c>
      <c r="T1093" s="1">
        <f t="shared" si="590"/>
        <v>433.31143232588698</v>
      </c>
      <c r="U1093" s="1">
        <v>394.59338099999997</v>
      </c>
      <c r="V1093" s="1">
        <v>630.64</v>
      </c>
      <c r="W1093" s="1">
        <f t="shared" si="581"/>
        <v>439.23128935611032</v>
      </c>
      <c r="X1093" s="1">
        <v>377.90513180200003</v>
      </c>
      <c r="Y1093" s="1">
        <v>253.40560735390676</v>
      </c>
      <c r="Z1093" s="1">
        <f t="shared" si="591"/>
        <v>447.76609724047307</v>
      </c>
      <c r="AA1093" s="214">
        <v>71.989999999999995</v>
      </c>
      <c r="AB1093" s="1">
        <f t="shared" si="587"/>
        <v>547.12399999999991</v>
      </c>
      <c r="AC1093" s="1">
        <f t="shared" si="588"/>
        <v>521.66399999999999</v>
      </c>
      <c r="AD1093" s="125">
        <f t="shared" si="582"/>
        <v>485.30880420499346</v>
      </c>
      <c r="AF1093" s="326"/>
    </row>
    <row r="1094" spans="1:32">
      <c r="A1094" s="127" t="s">
        <v>682</v>
      </c>
      <c r="B1094" s="127" t="s">
        <v>149</v>
      </c>
      <c r="C1094" s="4">
        <v>43237</v>
      </c>
      <c r="D1094" s="1">
        <v>368.19465400000001</v>
      </c>
      <c r="E1094" s="1">
        <v>454.41</v>
      </c>
      <c r="F1094" s="1">
        <v>466.29</v>
      </c>
      <c r="G1094" s="1">
        <v>68.41</v>
      </c>
      <c r="H1094" s="110">
        <v>-2.2000000000000002</v>
      </c>
      <c r="I1094" s="110">
        <v>-2.2000000000000002</v>
      </c>
      <c r="J1094" s="1">
        <f t="shared" si="584"/>
        <v>66.209999999999994</v>
      </c>
      <c r="K1094" s="1">
        <f t="shared" si="586"/>
        <v>-2.09</v>
      </c>
      <c r="L1094" s="1">
        <f t="shared" si="583"/>
        <v>66.319999999999993</v>
      </c>
      <c r="M1094" s="1">
        <f t="shared" si="589"/>
        <v>435.74244415243095</v>
      </c>
      <c r="N1094" s="1"/>
      <c r="O1094" s="1"/>
      <c r="P1094" s="1">
        <f t="shared" si="592"/>
        <v>1.6288095238095237</v>
      </c>
      <c r="Q1094" s="1">
        <f t="shared" si="593"/>
        <v>1.5790476190476188</v>
      </c>
      <c r="R1094" s="1">
        <f t="shared" si="580"/>
        <v>1.3342672937809525</v>
      </c>
      <c r="S1094" s="1">
        <f t="shared" si="585"/>
        <v>1.5790476190476188</v>
      </c>
      <c r="T1094" s="1">
        <f t="shared" si="590"/>
        <v>435.01971090670168</v>
      </c>
      <c r="U1094" s="1">
        <v>394.59338099999997</v>
      </c>
      <c r="V1094" s="1">
        <v>630.64</v>
      </c>
      <c r="W1094" s="1">
        <f t="shared" si="581"/>
        <v>440.8883195795006</v>
      </c>
      <c r="X1094" s="1">
        <v>377.90513180200003</v>
      </c>
      <c r="Y1094" s="1">
        <v>253.40560735390676</v>
      </c>
      <c r="Z1094" s="1">
        <f t="shared" si="591"/>
        <v>449.47437582128777</v>
      </c>
      <c r="AA1094" s="214">
        <v>71.39</v>
      </c>
      <c r="AB1094" s="1">
        <f t="shared" si="587"/>
        <v>542.56399999999996</v>
      </c>
      <c r="AC1094" s="1">
        <f t="shared" si="588"/>
        <v>511.55599999999998</v>
      </c>
      <c r="AD1094" s="125">
        <f t="shared" si="582"/>
        <v>487.22207621550592</v>
      </c>
      <c r="AF1094" s="326"/>
    </row>
    <row r="1095" spans="1:32">
      <c r="A1095" s="127" t="s">
        <v>683</v>
      </c>
      <c r="B1095" s="127" t="s">
        <v>149</v>
      </c>
      <c r="C1095" s="4">
        <v>43236</v>
      </c>
      <c r="D1095" s="1">
        <v>368.19465400000001</v>
      </c>
      <c r="E1095" s="1">
        <v>452.41</v>
      </c>
      <c r="F1095" s="1">
        <v>464.29</v>
      </c>
      <c r="G1095" s="1">
        <v>67.86</v>
      </c>
      <c r="H1095" s="110">
        <v>-2.2000000000000002</v>
      </c>
      <c r="I1095" s="110">
        <v>-2.2000000000000002</v>
      </c>
      <c r="J1095" s="1">
        <f t="shared" si="584"/>
        <v>65.66</v>
      </c>
      <c r="K1095" s="1">
        <f t="shared" si="586"/>
        <v>-2.09</v>
      </c>
      <c r="L1095" s="1">
        <f t="shared" si="583"/>
        <v>65.77</v>
      </c>
      <c r="M1095" s="1">
        <f t="shared" si="589"/>
        <v>432.12877792378447</v>
      </c>
      <c r="N1095" s="1"/>
      <c r="O1095" s="1"/>
      <c r="P1095" s="1">
        <f t="shared" si="592"/>
        <v>1.6157142857142857</v>
      </c>
      <c r="Q1095" s="1">
        <f t="shared" si="593"/>
        <v>1.5659523809523808</v>
      </c>
      <c r="R1095" s="1">
        <f t="shared" ref="R1095:R1158" si="594">+D1095/($F$2*42)</f>
        <v>1.3342672937809525</v>
      </c>
      <c r="S1095" s="1">
        <f t="shared" si="585"/>
        <v>1.5659523809523808</v>
      </c>
      <c r="T1095" s="1">
        <f t="shared" si="590"/>
        <v>431.40604467805514</v>
      </c>
      <c r="U1095" s="1">
        <v>394.59338099999997</v>
      </c>
      <c r="V1095" s="1">
        <v>630.64</v>
      </c>
      <c r="W1095" s="1">
        <f t="shared" si="581"/>
        <v>437.38306333771345</v>
      </c>
      <c r="X1095" s="1">
        <v>377.90513180200003</v>
      </c>
      <c r="Y1095" s="1">
        <v>253.40560735390676</v>
      </c>
      <c r="Z1095" s="1">
        <f t="shared" si="591"/>
        <v>445.86070959264123</v>
      </c>
      <c r="AA1095" s="214">
        <v>71.91</v>
      </c>
      <c r="AB1095" s="1">
        <f t="shared" si="587"/>
        <v>546.51599999999996</v>
      </c>
      <c r="AC1095" s="1">
        <f t="shared" si="588"/>
        <v>514.74800000000005</v>
      </c>
      <c r="AD1095" s="125">
        <f t="shared" si="582"/>
        <v>483.17477003942179</v>
      </c>
      <c r="AF1095" s="326"/>
    </row>
    <row r="1096" spans="1:32">
      <c r="A1096" s="127" t="s">
        <v>117</v>
      </c>
      <c r="B1096" s="127" t="s">
        <v>149</v>
      </c>
      <c r="C1096" s="4">
        <v>43235</v>
      </c>
      <c r="D1096" s="1">
        <v>368.19465400000001</v>
      </c>
      <c r="E1096" s="1">
        <v>441.41</v>
      </c>
      <c r="F1096" s="1">
        <v>454.29</v>
      </c>
      <c r="G1096" s="1">
        <v>67.05</v>
      </c>
      <c r="H1096" s="110">
        <v>-2.2000000000000002</v>
      </c>
      <c r="I1096" s="110">
        <v>-2.2000000000000002</v>
      </c>
      <c r="J1096" s="1">
        <f t="shared" si="584"/>
        <v>64.849999999999994</v>
      </c>
      <c r="K1096" s="1">
        <f t="shared" si="586"/>
        <v>-2.09</v>
      </c>
      <c r="L1096" s="1">
        <f t="shared" si="583"/>
        <v>64.959999999999994</v>
      </c>
      <c r="M1096" s="1">
        <f t="shared" si="589"/>
        <v>426.80683311432318</v>
      </c>
      <c r="N1096" s="1"/>
      <c r="O1096" s="1"/>
      <c r="P1096" s="1">
        <f t="shared" si="592"/>
        <v>1.5964285714285713</v>
      </c>
      <c r="Q1096" s="1">
        <f t="shared" si="593"/>
        <v>1.5466666666666664</v>
      </c>
      <c r="R1096" s="1">
        <f t="shared" si="594"/>
        <v>1.3342672937809525</v>
      </c>
      <c r="S1096" s="1">
        <f t="shared" si="585"/>
        <v>1.5466666666666664</v>
      </c>
      <c r="T1096" s="1">
        <f t="shared" si="590"/>
        <v>426.08409986859391</v>
      </c>
      <c r="U1096" s="1">
        <v>364.03430700000001</v>
      </c>
      <c r="V1096" s="1">
        <v>630.64</v>
      </c>
      <c r="W1096" s="1">
        <f t="shared" ref="W1096:W1159" si="595">+T1096*0.97+V1096*0.03</f>
        <v>432.22077687253608</v>
      </c>
      <c r="X1096" s="1">
        <v>377.90513180200003</v>
      </c>
      <c r="Y1096" s="1">
        <v>253.40560735390676</v>
      </c>
      <c r="Z1096" s="1">
        <f t="shared" si="591"/>
        <v>440.53876478318</v>
      </c>
      <c r="AA1096" s="214">
        <v>70.900000000000006</v>
      </c>
      <c r="AB1096" s="1">
        <f t="shared" si="587"/>
        <v>538.84</v>
      </c>
      <c r="AC1096" s="1">
        <f t="shared" si="588"/>
        <v>521.3599999999999</v>
      </c>
      <c r="AD1096" s="125">
        <f t="shared" si="582"/>
        <v>477.21419185282525</v>
      </c>
      <c r="AF1096" s="326"/>
    </row>
    <row r="1097" spans="1:32">
      <c r="A1097" s="127" t="s">
        <v>684</v>
      </c>
      <c r="B1097" s="127" t="s">
        <v>149</v>
      </c>
      <c r="C1097" s="4">
        <v>43234</v>
      </c>
      <c r="D1097" s="1">
        <v>368.19465400000001</v>
      </c>
      <c r="E1097" s="1">
        <v>433.41</v>
      </c>
      <c r="F1097" s="1">
        <v>453.79</v>
      </c>
      <c r="G1097" s="1">
        <v>66.56</v>
      </c>
      <c r="H1097" s="110">
        <v>-1.79</v>
      </c>
      <c r="I1097" s="110">
        <v>-1.79</v>
      </c>
      <c r="J1097" s="1">
        <f t="shared" si="584"/>
        <v>64.77</v>
      </c>
      <c r="K1097" s="1">
        <f t="shared" si="586"/>
        <v>-1.7004999999999999</v>
      </c>
      <c r="L1097" s="1">
        <f t="shared" si="583"/>
        <v>64.859499999999997</v>
      </c>
      <c r="M1097" s="1">
        <f t="shared" si="589"/>
        <v>426.14651773981598</v>
      </c>
      <c r="N1097" s="1"/>
      <c r="O1097" s="1"/>
      <c r="P1097" s="1">
        <f t="shared" si="592"/>
        <v>1.5847619047619048</v>
      </c>
      <c r="Q1097" s="1">
        <f t="shared" si="593"/>
        <v>1.5442738095238095</v>
      </c>
      <c r="R1097" s="1">
        <f t="shared" si="594"/>
        <v>1.3342672937809525</v>
      </c>
      <c r="S1097" s="1">
        <f t="shared" si="585"/>
        <v>1.5442738095238095</v>
      </c>
      <c r="T1097" s="1">
        <f t="shared" si="590"/>
        <v>425.55847568988167</v>
      </c>
      <c r="U1097" s="1">
        <v>364.03430700000001</v>
      </c>
      <c r="V1097" s="1">
        <v>630.64</v>
      </c>
      <c r="W1097" s="1">
        <f t="shared" si="595"/>
        <v>431.71092141918518</v>
      </c>
      <c r="X1097" s="1">
        <v>377.90513180200003</v>
      </c>
      <c r="Y1097" s="1">
        <v>253.40560735390676</v>
      </c>
      <c r="Z1097" s="1">
        <f t="shared" si="591"/>
        <v>437.31931668856765</v>
      </c>
      <c r="AA1097" s="214">
        <v>71.06</v>
      </c>
      <c r="AB1097" s="1">
        <f t="shared" si="587"/>
        <v>540.05600000000004</v>
      </c>
      <c r="AC1097" s="1">
        <f t="shared" si="588"/>
        <v>514.67199999999991</v>
      </c>
      <c r="AD1097" s="125">
        <f t="shared" ref="AD1097:AD1160" si="596">T1097*1.12</f>
        <v>476.62549277266754</v>
      </c>
      <c r="AF1097" s="326"/>
    </row>
    <row r="1098" spans="1:32">
      <c r="A1098" s="127" t="s">
        <v>685</v>
      </c>
      <c r="B1098" s="127" t="s">
        <v>149</v>
      </c>
      <c r="C1098" s="4">
        <v>43231</v>
      </c>
      <c r="D1098" s="1">
        <v>368.19465400000001</v>
      </c>
      <c r="E1098" s="1">
        <v>428.41</v>
      </c>
      <c r="F1098" s="1">
        <v>439.29</v>
      </c>
      <c r="G1098" s="1">
        <v>65.53</v>
      </c>
      <c r="H1098" s="110">
        <v>-1.79</v>
      </c>
      <c r="I1098" s="110">
        <v>-1.79</v>
      </c>
      <c r="J1098" s="1">
        <f t="shared" si="584"/>
        <v>63.74</v>
      </c>
      <c r="K1098" s="1">
        <f t="shared" si="586"/>
        <v>-1.7004999999999999</v>
      </c>
      <c r="L1098" s="1">
        <f t="shared" si="583"/>
        <v>63.829500000000003</v>
      </c>
      <c r="M1098" s="1">
        <f t="shared" si="589"/>
        <v>419.3791064388962</v>
      </c>
      <c r="N1098" s="1"/>
      <c r="O1098" s="1"/>
      <c r="P1098" s="1">
        <f t="shared" si="592"/>
        <v>1.5602380952380952</v>
      </c>
      <c r="Q1098" s="1">
        <f t="shared" si="593"/>
        <v>1.5197500000000002</v>
      </c>
      <c r="R1098" s="1">
        <f t="shared" si="594"/>
        <v>1.3342672937809525</v>
      </c>
      <c r="S1098" s="1">
        <f t="shared" si="585"/>
        <v>1.5197500000000002</v>
      </c>
      <c r="T1098" s="1">
        <f t="shared" si="590"/>
        <v>418.7910643889619</v>
      </c>
      <c r="U1098" s="1">
        <v>364.03430700000001</v>
      </c>
      <c r="V1098" s="1">
        <v>630.64</v>
      </c>
      <c r="W1098" s="1">
        <f t="shared" si="595"/>
        <v>425.14653245729301</v>
      </c>
      <c r="X1098" s="1">
        <v>377.90513180200003</v>
      </c>
      <c r="Y1098" s="1">
        <v>253.40560735390676</v>
      </c>
      <c r="Z1098" s="1">
        <f t="shared" si="591"/>
        <v>430.55190538764782</v>
      </c>
      <c r="AA1098" s="214">
        <v>71</v>
      </c>
      <c r="AB1098" s="1">
        <f t="shared" si="587"/>
        <v>539.6</v>
      </c>
      <c r="AC1098" s="1">
        <f t="shared" si="588"/>
        <v>500.45999999999992</v>
      </c>
      <c r="AD1098" s="125">
        <f t="shared" si="596"/>
        <v>469.04599211563738</v>
      </c>
      <c r="AF1098" s="326"/>
    </row>
    <row r="1099" spans="1:32">
      <c r="A1099" s="127" t="s">
        <v>686</v>
      </c>
      <c r="B1099" s="127" t="s">
        <v>149</v>
      </c>
      <c r="C1099" s="4">
        <v>43230</v>
      </c>
      <c r="D1099" s="1">
        <v>368.19465400000001</v>
      </c>
      <c r="E1099" s="1">
        <v>425.41</v>
      </c>
      <c r="F1099" s="1">
        <v>441.29</v>
      </c>
      <c r="G1099" s="1">
        <v>64.72</v>
      </c>
      <c r="H1099" s="110">
        <v>-1.79</v>
      </c>
      <c r="I1099" s="110">
        <v>-1.79</v>
      </c>
      <c r="J1099" s="1">
        <f t="shared" si="584"/>
        <v>62.93</v>
      </c>
      <c r="K1099" s="1">
        <f t="shared" si="586"/>
        <v>-1.7004999999999999</v>
      </c>
      <c r="L1099" s="1">
        <f t="shared" si="583"/>
        <v>63.019500000000001</v>
      </c>
      <c r="M1099" s="1">
        <f t="shared" si="589"/>
        <v>414.05716162943492</v>
      </c>
      <c r="N1099" s="1"/>
      <c r="O1099" s="1"/>
      <c r="P1099" s="1">
        <f t="shared" si="592"/>
        <v>1.5409523809523809</v>
      </c>
      <c r="Q1099" s="1">
        <f t="shared" si="593"/>
        <v>1.5004642857142858</v>
      </c>
      <c r="R1099" s="1">
        <f t="shared" si="594"/>
        <v>1.3342672937809525</v>
      </c>
      <c r="S1099" s="1">
        <f t="shared" si="585"/>
        <v>1.5004642857142858</v>
      </c>
      <c r="T1099" s="1">
        <f t="shared" si="590"/>
        <v>413.46911957950061</v>
      </c>
      <c r="U1099" s="1">
        <v>364.03430700000001</v>
      </c>
      <c r="V1099" s="1">
        <v>630.64</v>
      </c>
      <c r="W1099" s="1">
        <f t="shared" si="595"/>
        <v>419.98424599211558</v>
      </c>
      <c r="X1099" s="1">
        <v>377.90513180200003</v>
      </c>
      <c r="Y1099" s="1">
        <v>253.40560735390676</v>
      </c>
      <c r="Z1099" s="1">
        <f t="shared" si="591"/>
        <v>425.22996057818659</v>
      </c>
      <c r="AA1099" s="214">
        <v>71.12</v>
      </c>
      <c r="AB1099" s="1">
        <f t="shared" si="587"/>
        <v>540.51200000000006</v>
      </c>
      <c r="AC1099" s="1">
        <f t="shared" si="588"/>
        <v>504.48799999999994</v>
      </c>
      <c r="AD1099" s="125">
        <f t="shared" si="596"/>
        <v>463.08541392904073</v>
      </c>
      <c r="AF1099" s="326"/>
    </row>
    <row r="1100" spans="1:32">
      <c r="A1100" s="127" t="s">
        <v>687</v>
      </c>
      <c r="B1100" s="127" t="s">
        <v>149</v>
      </c>
      <c r="C1100" s="4">
        <v>43229</v>
      </c>
      <c r="D1100" s="1">
        <v>343.88347800000003</v>
      </c>
      <c r="E1100" s="1">
        <v>413.41</v>
      </c>
      <c r="F1100" s="1">
        <v>434.29</v>
      </c>
      <c r="G1100" s="1">
        <v>64.23</v>
      </c>
      <c r="H1100" s="110">
        <v>-1.79</v>
      </c>
      <c r="I1100" s="110">
        <v>-1.79</v>
      </c>
      <c r="J1100" s="1">
        <f t="shared" si="584"/>
        <v>62.440000000000005</v>
      </c>
      <c r="K1100" s="1">
        <f t="shared" si="586"/>
        <v>-1.7004999999999999</v>
      </c>
      <c r="L1100" s="1">
        <f t="shared" si="583"/>
        <v>62.529500000000006</v>
      </c>
      <c r="M1100" s="1">
        <f t="shared" si="589"/>
        <v>410.83771353482263</v>
      </c>
      <c r="N1100" s="1"/>
      <c r="O1100" s="1"/>
      <c r="P1100" s="1">
        <f t="shared" si="592"/>
        <v>1.5292857142857144</v>
      </c>
      <c r="Q1100" s="1">
        <f t="shared" si="593"/>
        <v>1.4887976190476191</v>
      </c>
      <c r="R1100" s="1">
        <f t="shared" si="594"/>
        <v>1.2461682226571431</v>
      </c>
      <c r="S1100" s="1">
        <f t="shared" si="585"/>
        <v>1.4887976190476191</v>
      </c>
      <c r="T1100" s="1">
        <f t="shared" si="590"/>
        <v>410.24967148488832</v>
      </c>
      <c r="U1100" s="1">
        <v>364.03430700000001</v>
      </c>
      <c r="V1100" s="1">
        <v>630.64317400000004</v>
      </c>
      <c r="W1100" s="1">
        <f t="shared" si="595"/>
        <v>416.86147656034166</v>
      </c>
      <c r="X1100" s="1">
        <v>354.493586752</v>
      </c>
      <c r="Y1100" s="1">
        <v>253.40560735390676</v>
      </c>
      <c r="Z1100" s="1">
        <f t="shared" si="591"/>
        <v>422.01051248357425</v>
      </c>
      <c r="AA1100" s="214">
        <v>71.099999999999994</v>
      </c>
      <c r="AB1100" s="1">
        <f t="shared" si="587"/>
        <v>540.3599999999999</v>
      </c>
      <c r="AC1100" s="1">
        <f t="shared" si="588"/>
        <v>512.84799999999996</v>
      </c>
      <c r="AD1100" s="125">
        <f t="shared" si="596"/>
        <v>459.47963206307497</v>
      </c>
      <c r="AF1100" s="326"/>
    </row>
    <row r="1101" spans="1:32">
      <c r="A1101" s="127" t="s">
        <v>688</v>
      </c>
      <c r="B1101" s="127" t="s">
        <v>149</v>
      </c>
      <c r="C1101" s="4">
        <v>43228</v>
      </c>
      <c r="D1101" s="1">
        <v>343.88347800000003</v>
      </c>
      <c r="E1101" s="1">
        <v>408.41</v>
      </c>
      <c r="F1101" s="1">
        <v>444.29</v>
      </c>
      <c r="G1101" s="1">
        <v>62.19</v>
      </c>
      <c r="H1101" s="110">
        <v>-1.79</v>
      </c>
      <c r="I1101" s="110">
        <v>-1.79</v>
      </c>
      <c r="J1101" s="1">
        <f t="shared" si="584"/>
        <v>60.4</v>
      </c>
      <c r="K1101" s="1">
        <f t="shared" si="586"/>
        <v>-1.7004999999999999</v>
      </c>
      <c r="L1101" s="1">
        <f t="shared" si="583"/>
        <v>60.4895</v>
      </c>
      <c r="M1101" s="1">
        <f t="shared" si="589"/>
        <v>397.43429697766095</v>
      </c>
      <c r="N1101" s="1"/>
      <c r="O1101" s="1"/>
      <c r="P1101" s="1">
        <f t="shared" si="592"/>
        <v>1.4807142857142856</v>
      </c>
      <c r="Q1101" s="1">
        <f t="shared" si="593"/>
        <v>1.4402261904761904</v>
      </c>
      <c r="R1101" s="1">
        <f t="shared" si="594"/>
        <v>1.2461682226571431</v>
      </c>
      <c r="S1101" s="1">
        <f t="shared" si="585"/>
        <v>1.4402261904761904</v>
      </c>
      <c r="T1101" s="1">
        <f t="shared" si="590"/>
        <v>396.84625492772665</v>
      </c>
      <c r="U1101" s="1">
        <v>353.16827000000006</v>
      </c>
      <c r="V1101" s="1">
        <v>630.64317400000004</v>
      </c>
      <c r="W1101" s="1">
        <f t="shared" si="595"/>
        <v>403.86016249989484</v>
      </c>
      <c r="X1101" s="1">
        <v>354.493586752</v>
      </c>
      <c r="Y1101" s="1">
        <v>253.40560735390676</v>
      </c>
      <c r="Z1101" s="1">
        <f t="shared" si="591"/>
        <v>408.60709592641257</v>
      </c>
      <c r="AA1101" s="214">
        <v>71.03</v>
      </c>
      <c r="AB1101" s="1">
        <f t="shared" si="587"/>
        <v>539.82799999999997</v>
      </c>
      <c r="AC1101" s="1">
        <f t="shared" si="588"/>
        <v>507.98399999999998</v>
      </c>
      <c r="AD1101" s="125">
        <f t="shared" si="596"/>
        <v>444.46780551905391</v>
      </c>
      <c r="AF1101" s="326"/>
    </row>
    <row r="1102" spans="1:32">
      <c r="A1102" s="127" t="s">
        <v>689</v>
      </c>
      <c r="B1102" s="127" t="s">
        <v>149</v>
      </c>
      <c r="C1102" s="4">
        <v>43227</v>
      </c>
      <c r="D1102" s="1">
        <v>343.88347800000003</v>
      </c>
      <c r="E1102" s="1">
        <v>405.41</v>
      </c>
      <c r="F1102" s="1">
        <v>429.29</v>
      </c>
      <c r="G1102" s="1">
        <v>62.65</v>
      </c>
      <c r="H1102" s="110">
        <v>-1.79</v>
      </c>
      <c r="I1102" s="110">
        <v>-1.79</v>
      </c>
      <c r="J1102" s="1">
        <f t="shared" si="584"/>
        <v>60.86</v>
      </c>
      <c r="K1102" s="1">
        <f t="shared" si="586"/>
        <v>-1.7004999999999999</v>
      </c>
      <c r="L1102" s="1">
        <f t="shared" si="583"/>
        <v>60.9495</v>
      </c>
      <c r="M1102" s="1">
        <f t="shared" si="589"/>
        <v>400.4566360052562</v>
      </c>
      <c r="N1102" s="1"/>
      <c r="O1102" s="1"/>
      <c r="P1102" s="1">
        <f t="shared" si="592"/>
        <v>1.4916666666666667</v>
      </c>
      <c r="Q1102" s="1">
        <f t="shared" si="593"/>
        <v>1.4511785714285714</v>
      </c>
      <c r="R1102" s="1">
        <f t="shared" si="594"/>
        <v>1.2461682226571431</v>
      </c>
      <c r="S1102" s="1">
        <f t="shared" si="585"/>
        <v>1.4511785714285714</v>
      </c>
      <c r="T1102" s="1">
        <f t="shared" si="590"/>
        <v>399.8685939553219</v>
      </c>
      <c r="U1102" s="1">
        <v>353.16827000000006</v>
      </c>
      <c r="V1102" s="1">
        <v>630.64317400000004</v>
      </c>
      <c r="W1102" s="1">
        <f t="shared" si="595"/>
        <v>406.79183135666221</v>
      </c>
      <c r="X1102" s="1">
        <v>354.493586752</v>
      </c>
      <c r="Y1102" s="1">
        <v>253.40560735390676</v>
      </c>
      <c r="Z1102" s="1">
        <f t="shared" si="591"/>
        <v>411.62943495400788</v>
      </c>
      <c r="AA1102" s="214">
        <v>69.94</v>
      </c>
      <c r="AB1102" s="1">
        <f t="shared" si="587"/>
        <v>531.54399999999998</v>
      </c>
      <c r="AC1102" s="1">
        <f t="shared" si="588"/>
        <v>501.29599999999994</v>
      </c>
      <c r="AD1102" s="125">
        <f t="shared" si="596"/>
        <v>447.85282522996056</v>
      </c>
      <c r="AF1102" s="326"/>
    </row>
    <row r="1103" spans="1:32">
      <c r="A1103" s="127" t="s">
        <v>690</v>
      </c>
      <c r="B1103" s="127" t="s">
        <v>149</v>
      </c>
      <c r="C1103" s="4">
        <v>43224</v>
      </c>
      <c r="D1103" s="1">
        <v>343.88347800000003</v>
      </c>
      <c r="E1103" s="1">
        <v>397.41</v>
      </c>
      <c r="F1103" s="1">
        <v>416.29</v>
      </c>
      <c r="G1103" s="1">
        <v>61.88</v>
      </c>
      <c r="H1103" s="110">
        <v>-1.79</v>
      </c>
      <c r="I1103" s="110">
        <v>-1.79</v>
      </c>
      <c r="J1103" s="1">
        <f t="shared" si="584"/>
        <v>60.09</v>
      </c>
      <c r="K1103" s="1">
        <f t="shared" si="586"/>
        <v>-1.7004999999999999</v>
      </c>
      <c r="L1103" s="1">
        <f t="shared" si="583"/>
        <v>60.179500000000004</v>
      </c>
      <c r="M1103" s="1">
        <f t="shared" si="589"/>
        <v>395.39750328515112</v>
      </c>
      <c r="N1103" s="1"/>
      <c r="O1103" s="1"/>
      <c r="P1103" s="1">
        <f t="shared" si="592"/>
        <v>1.4733333333333334</v>
      </c>
      <c r="Q1103" s="1">
        <f t="shared" si="593"/>
        <v>1.4328452380952381</v>
      </c>
      <c r="R1103" s="1">
        <f t="shared" si="594"/>
        <v>1.2461682226571431</v>
      </c>
      <c r="S1103" s="1">
        <f t="shared" si="585"/>
        <v>1.4328452380952381</v>
      </c>
      <c r="T1103" s="1">
        <f t="shared" si="590"/>
        <v>394.80946123521682</v>
      </c>
      <c r="U1103" s="1">
        <v>353.16827000000006</v>
      </c>
      <c r="V1103" s="1">
        <v>630.64317400000004</v>
      </c>
      <c r="W1103" s="1">
        <f t="shared" si="595"/>
        <v>401.88447261816026</v>
      </c>
      <c r="X1103" s="1">
        <v>354.493586752</v>
      </c>
      <c r="Y1103" s="1">
        <v>253.40560735390676</v>
      </c>
      <c r="Z1103" s="1">
        <f t="shared" si="591"/>
        <v>406.57030223390274</v>
      </c>
      <c r="AA1103" s="214">
        <v>70.33</v>
      </c>
      <c r="AB1103" s="1">
        <f t="shared" si="587"/>
        <v>534.50799999999992</v>
      </c>
      <c r="AC1103" s="1">
        <f t="shared" si="588"/>
        <v>491.11200000000002</v>
      </c>
      <c r="AD1103" s="125">
        <f t="shared" si="596"/>
        <v>442.18659658344285</v>
      </c>
      <c r="AF1103" s="326"/>
    </row>
    <row r="1104" spans="1:32">
      <c r="A1104" s="127" t="s">
        <v>691</v>
      </c>
      <c r="B1104" s="127" t="s">
        <v>149</v>
      </c>
      <c r="C1104" s="4">
        <v>43223</v>
      </c>
      <c r="D1104" s="1">
        <v>343.88347800000003</v>
      </c>
      <c r="E1104" s="1">
        <v>398.41</v>
      </c>
      <c r="F1104" s="1">
        <v>414.29</v>
      </c>
      <c r="G1104" s="1">
        <v>60.37</v>
      </c>
      <c r="H1104" s="110">
        <v>-1.79</v>
      </c>
      <c r="I1104" s="110">
        <v>-1.79</v>
      </c>
      <c r="J1104" s="1">
        <f t="shared" si="584"/>
        <v>58.58</v>
      </c>
      <c r="K1104" s="1">
        <f t="shared" si="586"/>
        <v>-1.7004999999999999</v>
      </c>
      <c r="L1104" s="1">
        <f t="shared" si="583"/>
        <v>58.669499999999999</v>
      </c>
      <c r="M1104" s="1">
        <f t="shared" si="589"/>
        <v>385.47634691195793</v>
      </c>
      <c r="N1104" s="1"/>
      <c r="O1104" s="1"/>
      <c r="P1104" s="1">
        <f t="shared" si="592"/>
        <v>1.4373809523809524</v>
      </c>
      <c r="Q1104" s="1">
        <f t="shared" si="593"/>
        <v>1.3968928571428572</v>
      </c>
      <c r="R1104" s="1">
        <f t="shared" si="594"/>
        <v>1.2461682226571431</v>
      </c>
      <c r="S1104" s="1">
        <f t="shared" si="585"/>
        <v>1.3968928571428572</v>
      </c>
      <c r="T1104" s="1">
        <f t="shared" si="590"/>
        <v>384.88830486202363</v>
      </c>
      <c r="U1104" s="1">
        <v>353.16827000000006</v>
      </c>
      <c r="V1104" s="1">
        <v>630.64317400000004</v>
      </c>
      <c r="W1104" s="1">
        <f t="shared" si="595"/>
        <v>392.26095093616289</v>
      </c>
      <c r="X1104" s="1">
        <v>354.493586752</v>
      </c>
      <c r="Y1104" s="1">
        <v>253.40560735390676</v>
      </c>
      <c r="Z1104" s="1">
        <f t="shared" si="591"/>
        <v>396.64914586070955</v>
      </c>
      <c r="AA1104" s="214">
        <v>68.72</v>
      </c>
      <c r="AB1104" s="1">
        <f t="shared" si="587"/>
        <v>522.27199999999993</v>
      </c>
      <c r="AC1104" s="1">
        <f t="shared" si="588"/>
        <v>478.19200000000001</v>
      </c>
      <c r="AD1104" s="125">
        <f t="shared" si="596"/>
        <v>431.07490144546648</v>
      </c>
      <c r="AF1104" s="326"/>
    </row>
    <row r="1105" spans="1:32">
      <c r="A1105" s="127" t="s">
        <v>692</v>
      </c>
      <c r="B1105" s="127" t="s">
        <v>149</v>
      </c>
      <c r="C1105" s="4">
        <v>43222</v>
      </c>
      <c r="D1105" s="1">
        <v>329.91778299999999</v>
      </c>
      <c r="E1105" s="1">
        <v>399.41</v>
      </c>
      <c r="F1105" s="1">
        <v>424.29</v>
      </c>
      <c r="G1105" s="1">
        <v>60.78</v>
      </c>
      <c r="H1105" s="110">
        <v>-1.79</v>
      </c>
      <c r="I1105" s="110">
        <v>-1.79</v>
      </c>
      <c r="J1105" s="1">
        <f t="shared" si="584"/>
        <v>58.99</v>
      </c>
      <c r="K1105" s="1">
        <f t="shared" si="586"/>
        <v>-1.7004999999999999</v>
      </c>
      <c r="L1105" s="1">
        <f t="shared" si="583"/>
        <v>59.079500000000003</v>
      </c>
      <c r="M1105" s="1">
        <f t="shared" si="589"/>
        <v>388.1701708278581</v>
      </c>
      <c r="N1105" s="1"/>
      <c r="O1105" s="1"/>
      <c r="P1105" s="1">
        <f t="shared" si="592"/>
        <v>1.4471428571428571</v>
      </c>
      <c r="Q1105" s="1">
        <f t="shared" si="593"/>
        <v>1.406654761904762</v>
      </c>
      <c r="R1105" s="1">
        <f t="shared" si="594"/>
        <v>1.195559204109524</v>
      </c>
      <c r="S1105" s="1">
        <f t="shared" si="585"/>
        <v>1.406654761904762</v>
      </c>
      <c r="T1105" s="1">
        <f t="shared" si="590"/>
        <v>387.5821287779238</v>
      </c>
      <c r="U1105" s="1">
        <v>353.16827000000006</v>
      </c>
      <c r="V1105" s="1">
        <v>630.64317400000004</v>
      </c>
      <c r="W1105" s="1">
        <f t="shared" si="595"/>
        <v>394.87396013458607</v>
      </c>
      <c r="X1105" s="1">
        <v>341.04462246699995</v>
      </c>
      <c r="Y1105" s="1">
        <v>253.40560735390676</v>
      </c>
      <c r="Z1105" s="1">
        <f t="shared" si="591"/>
        <v>399.34296977660972</v>
      </c>
      <c r="AA1105" s="214">
        <v>67.650000000000006</v>
      </c>
      <c r="AB1105" s="1">
        <f t="shared" si="587"/>
        <v>514.14</v>
      </c>
      <c r="AC1105" s="1">
        <f t="shared" si="588"/>
        <v>485.18400000000003</v>
      </c>
      <c r="AD1105" s="125">
        <f t="shared" si="596"/>
        <v>434.09198423127469</v>
      </c>
      <c r="AF1105" s="326"/>
    </row>
    <row r="1106" spans="1:32">
      <c r="A1106" s="127" t="s">
        <v>693</v>
      </c>
      <c r="B1106" s="127" t="s">
        <v>149</v>
      </c>
      <c r="C1106" s="4">
        <v>43221</v>
      </c>
      <c r="D1106" s="1">
        <v>329.91778299999999</v>
      </c>
      <c r="E1106" s="1">
        <v>398.41</v>
      </c>
      <c r="F1106" s="1">
        <v>434.29</v>
      </c>
      <c r="G1106" s="1">
        <v>61.23</v>
      </c>
      <c r="H1106" s="110">
        <v>-1.79</v>
      </c>
      <c r="I1106" s="110">
        <v>-1.79</v>
      </c>
      <c r="J1106" s="1">
        <f t="shared" si="584"/>
        <v>59.44</v>
      </c>
      <c r="K1106" s="1">
        <f t="shared" si="586"/>
        <v>-1.7004999999999999</v>
      </c>
      <c r="L1106" s="1">
        <f t="shared" si="583"/>
        <v>59.529499999999999</v>
      </c>
      <c r="M1106" s="1">
        <f t="shared" si="589"/>
        <v>391.1268068331143</v>
      </c>
      <c r="N1106" s="1"/>
      <c r="O1106" s="1"/>
      <c r="P1106" s="1">
        <f t="shared" si="592"/>
        <v>1.4578571428571427</v>
      </c>
      <c r="Q1106" s="1">
        <f t="shared" si="593"/>
        <v>1.4173690476190477</v>
      </c>
      <c r="R1106" s="1">
        <f t="shared" si="594"/>
        <v>1.195559204109524</v>
      </c>
      <c r="S1106" s="1">
        <f t="shared" si="585"/>
        <v>1.4173690476190477</v>
      </c>
      <c r="T1106" s="1">
        <f t="shared" si="590"/>
        <v>390.53876478318</v>
      </c>
      <c r="U1106" s="1">
        <v>341.19444450000003</v>
      </c>
      <c r="V1106" s="1">
        <v>630.64317400000004</v>
      </c>
      <c r="W1106" s="1">
        <f t="shared" si="595"/>
        <v>397.74189705968456</v>
      </c>
      <c r="X1106" s="1">
        <v>341.04462246699995</v>
      </c>
      <c r="Y1106" s="1">
        <v>253.40560735390676</v>
      </c>
      <c r="Z1106" s="1">
        <f t="shared" si="591"/>
        <v>402.29960578186592</v>
      </c>
      <c r="AA1106" s="214">
        <v>67.13</v>
      </c>
      <c r="AB1106" s="1">
        <f t="shared" si="587"/>
        <v>510.18799999999993</v>
      </c>
      <c r="AC1106" s="1">
        <f t="shared" si="588"/>
        <v>485.18400000000003</v>
      </c>
      <c r="AD1106" s="125">
        <f t="shared" si="596"/>
        <v>437.40341655716162</v>
      </c>
      <c r="AF1106" s="326"/>
    </row>
    <row r="1107" spans="1:32">
      <c r="A1107" s="127" t="s">
        <v>694</v>
      </c>
      <c r="B1107" s="127" t="s">
        <v>150</v>
      </c>
      <c r="C1107" s="4">
        <v>43220</v>
      </c>
      <c r="D1107" s="1">
        <v>329.91778299999999</v>
      </c>
      <c r="E1107" s="1">
        <v>397.41</v>
      </c>
      <c r="F1107" s="1">
        <v>420.29</v>
      </c>
      <c r="G1107" s="1">
        <v>61.55</v>
      </c>
      <c r="H1107" s="110">
        <v>-1.79</v>
      </c>
      <c r="I1107" s="110">
        <v>-1.79</v>
      </c>
      <c r="J1107" s="1">
        <f t="shared" si="584"/>
        <v>59.76</v>
      </c>
      <c r="K1107" s="1">
        <f t="shared" si="586"/>
        <v>-1.7004999999999999</v>
      </c>
      <c r="L1107" s="1">
        <f t="shared" si="583"/>
        <v>59.849499999999999</v>
      </c>
      <c r="M1107" s="1">
        <f t="shared" si="589"/>
        <v>393.22930354796318</v>
      </c>
      <c r="N1107" s="1"/>
      <c r="O1107" s="1"/>
      <c r="P1107" s="1">
        <f t="shared" si="592"/>
        <v>1.4654761904761904</v>
      </c>
      <c r="Q1107" s="1">
        <f t="shared" si="593"/>
        <v>1.4249880952380951</v>
      </c>
      <c r="R1107" s="1">
        <f t="shared" si="594"/>
        <v>1.195559204109524</v>
      </c>
      <c r="S1107" s="1">
        <f t="shared" si="585"/>
        <v>1.4249880952380951</v>
      </c>
      <c r="T1107" s="1">
        <f t="shared" si="590"/>
        <v>392.64126149802888</v>
      </c>
      <c r="U1107" s="1">
        <v>341.19444450000003</v>
      </c>
      <c r="V1107" s="1">
        <v>646.69357200000002</v>
      </c>
      <c r="W1107" s="1">
        <f t="shared" si="595"/>
        <v>400.26283081308799</v>
      </c>
      <c r="X1107" s="1">
        <v>341.638487193</v>
      </c>
      <c r="Y1107" s="1">
        <v>300.2649770190414</v>
      </c>
      <c r="Z1107" s="1">
        <f t="shared" si="591"/>
        <v>404.4021024967148</v>
      </c>
      <c r="AA1107" s="225">
        <v>67.13</v>
      </c>
      <c r="AB1107" s="1">
        <f t="shared" si="587"/>
        <v>510.18799999999993</v>
      </c>
      <c r="AC1107" s="1">
        <f t="shared" si="588"/>
        <v>473.17599999999999</v>
      </c>
      <c r="AD1107" s="125">
        <f t="shared" si="596"/>
        <v>439.7582128777924</v>
      </c>
      <c r="AF1107" s="326"/>
    </row>
    <row r="1108" spans="1:32">
      <c r="A1108" s="127" t="s">
        <v>695</v>
      </c>
      <c r="B1108" s="127" t="s">
        <v>150</v>
      </c>
      <c r="C1108" s="4">
        <v>43217</v>
      </c>
      <c r="D1108" s="1">
        <v>329.91778299999999</v>
      </c>
      <c r="E1108" s="1">
        <v>392.41</v>
      </c>
      <c r="F1108" s="1">
        <v>410.29</v>
      </c>
      <c r="G1108" s="1">
        <v>60.39</v>
      </c>
      <c r="H1108" s="110">
        <v>-1.79</v>
      </c>
      <c r="I1108" s="110">
        <v>-1.79</v>
      </c>
      <c r="J1108" s="1">
        <f t="shared" si="584"/>
        <v>58.6</v>
      </c>
      <c r="K1108" s="1">
        <f t="shared" si="586"/>
        <v>-1.7004999999999999</v>
      </c>
      <c r="L1108" s="1">
        <f t="shared" si="583"/>
        <v>58.689500000000002</v>
      </c>
      <c r="M1108" s="1">
        <f t="shared" si="589"/>
        <v>385.60775295663598</v>
      </c>
      <c r="N1108" s="1"/>
      <c r="O1108" s="1"/>
      <c r="P1108" s="1">
        <f t="shared" si="592"/>
        <v>1.4378571428571429</v>
      </c>
      <c r="Q1108" s="1">
        <f t="shared" si="593"/>
        <v>1.3973690476190477</v>
      </c>
      <c r="R1108" s="1">
        <f t="shared" si="594"/>
        <v>1.195559204109524</v>
      </c>
      <c r="S1108" s="1">
        <f t="shared" si="585"/>
        <v>1.3973690476190477</v>
      </c>
      <c r="T1108" s="1">
        <f t="shared" si="590"/>
        <v>385.01971090670168</v>
      </c>
      <c r="U1108" s="1">
        <v>341.19444450000003</v>
      </c>
      <c r="V1108" s="1">
        <v>646.69357200000002</v>
      </c>
      <c r="W1108" s="1">
        <f t="shared" si="595"/>
        <v>392.86992673950061</v>
      </c>
      <c r="X1108" s="1">
        <v>341.638487193</v>
      </c>
      <c r="Y1108" s="1">
        <v>300.2649770190414</v>
      </c>
      <c r="Z1108" s="1">
        <f t="shared" si="591"/>
        <v>396.78055190538765</v>
      </c>
      <c r="AA1108" s="225">
        <v>67.97</v>
      </c>
      <c r="AB1108" s="1">
        <f t="shared" si="587"/>
        <v>516.572</v>
      </c>
      <c r="AC1108" s="1">
        <f t="shared" si="588"/>
        <v>480.77599999999995</v>
      </c>
      <c r="AD1108" s="125">
        <f t="shared" si="596"/>
        <v>431.22207621550592</v>
      </c>
      <c r="AF1108" s="326"/>
    </row>
    <row r="1109" spans="1:32">
      <c r="A1109" s="127" t="s">
        <v>696</v>
      </c>
      <c r="B1109" s="127" t="s">
        <v>150</v>
      </c>
      <c r="C1109" s="4">
        <v>43216</v>
      </c>
      <c r="D1109" s="1">
        <v>329.91778299999999</v>
      </c>
      <c r="E1109" s="1">
        <v>388.91</v>
      </c>
      <c r="F1109" s="1">
        <v>416.29</v>
      </c>
      <c r="G1109" s="1">
        <v>60.04</v>
      </c>
      <c r="H1109" s="110">
        <v>-1.79</v>
      </c>
      <c r="I1109" s="110">
        <v>-1.79</v>
      </c>
      <c r="J1109" s="1">
        <f t="shared" si="584"/>
        <v>58.25</v>
      </c>
      <c r="K1109" s="1">
        <f t="shared" si="586"/>
        <v>-1.7004999999999999</v>
      </c>
      <c r="L1109" s="1">
        <f t="shared" si="583"/>
        <v>58.339500000000001</v>
      </c>
      <c r="M1109" s="1">
        <f t="shared" si="589"/>
        <v>383.30814717477006</v>
      </c>
      <c r="N1109" s="1"/>
      <c r="O1109" s="1"/>
      <c r="P1109" s="1">
        <f t="shared" si="592"/>
        <v>1.4295238095238094</v>
      </c>
      <c r="Q1109" s="1">
        <f t="shared" si="593"/>
        <v>1.3890357142857144</v>
      </c>
      <c r="R1109" s="1">
        <f t="shared" si="594"/>
        <v>1.195559204109524</v>
      </c>
      <c r="S1109" s="1">
        <f t="shared" si="585"/>
        <v>1.3890357142857144</v>
      </c>
      <c r="T1109" s="1">
        <f t="shared" si="590"/>
        <v>382.72010512483575</v>
      </c>
      <c r="U1109" s="1">
        <v>341.19444450000003</v>
      </c>
      <c r="V1109" s="1">
        <v>646.69357200000002</v>
      </c>
      <c r="W1109" s="1">
        <f t="shared" si="595"/>
        <v>390.63930913109067</v>
      </c>
      <c r="X1109" s="1">
        <v>341.638487193</v>
      </c>
      <c r="Y1109" s="1">
        <v>300.2649770190414</v>
      </c>
      <c r="Z1109" s="1">
        <f t="shared" si="591"/>
        <v>394.48094612352168</v>
      </c>
      <c r="AA1109" s="225">
        <v>68.67</v>
      </c>
      <c r="AB1109" s="1">
        <f t="shared" si="587"/>
        <v>521.89199999999994</v>
      </c>
      <c r="AC1109" s="1">
        <f t="shared" si="588"/>
        <v>488.07199999999995</v>
      </c>
      <c r="AD1109" s="125">
        <f t="shared" si="596"/>
        <v>428.64651773981609</v>
      </c>
      <c r="AF1109" s="326"/>
    </row>
    <row r="1110" spans="1:32">
      <c r="A1110" s="127" t="s">
        <v>697</v>
      </c>
      <c r="B1110" s="127" t="s">
        <v>150</v>
      </c>
      <c r="C1110" s="4">
        <v>43215</v>
      </c>
      <c r="D1110" s="1">
        <v>329.91778299999999</v>
      </c>
      <c r="E1110" s="1">
        <v>384.91</v>
      </c>
      <c r="F1110" s="1">
        <v>404.29</v>
      </c>
      <c r="G1110" s="1">
        <v>59.29</v>
      </c>
      <c r="H1110" s="110">
        <v>-1.79</v>
      </c>
      <c r="I1110" s="110">
        <v>-1.79</v>
      </c>
      <c r="J1110" s="1">
        <f t="shared" si="584"/>
        <v>57.5</v>
      </c>
      <c r="K1110" s="1">
        <f t="shared" si="586"/>
        <v>-1.7004999999999999</v>
      </c>
      <c r="L1110" s="1">
        <f t="shared" si="583"/>
        <v>57.589500000000001</v>
      </c>
      <c r="M1110" s="1">
        <f t="shared" si="589"/>
        <v>378.38042049934296</v>
      </c>
      <c r="N1110" s="1"/>
      <c r="O1110" s="1"/>
      <c r="P1110" s="1">
        <f t="shared" si="592"/>
        <v>1.4116666666666666</v>
      </c>
      <c r="Q1110" s="1">
        <f t="shared" si="593"/>
        <v>1.3711785714285714</v>
      </c>
      <c r="R1110" s="1">
        <f t="shared" si="594"/>
        <v>1.195559204109524</v>
      </c>
      <c r="S1110" s="1">
        <f t="shared" si="585"/>
        <v>1.3711785714285714</v>
      </c>
      <c r="T1110" s="1">
        <f t="shared" si="590"/>
        <v>377.79237844940866</v>
      </c>
      <c r="U1110" s="1">
        <v>341.19444450000003</v>
      </c>
      <c r="V1110" s="1">
        <v>646.69357200000002</v>
      </c>
      <c r="W1110" s="1">
        <f t="shared" si="595"/>
        <v>385.85941425592637</v>
      </c>
      <c r="X1110" s="1">
        <v>341.638487193</v>
      </c>
      <c r="Y1110" s="1">
        <v>300.2649770190414</v>
      </c>
      <c r="Z1110" s="1">
        <f t="shared" si="591"/>
        <v>389.55321944809458</v>
      </c>
      <c r="AA1110" s="225">
        <v>67.83</v>
      </c>
      <c r="AB1110" s="1">
        <f t="shared" si="587"/>
        <v>515.50799999999992</v>
      </c>
      <c r="AC1110" s="1">
        <f t="shared" si="588"/>
        <v>490.50400000000002</v>
      </c>
      <c r="AD1110" s="125">
        <f t="shared" si="596"/>
        <v>423.12746386333777</v>
      </c>
      <c r="AF1110" s="326"/>
    </row>
    <row r="1111" spans="1:32">
      <c r="A1111" s="127" t="s">
        <v>698</v>
      </c>
      <c r="B1111" s="127" t="s">
        <v>150</v>
      </c>
      <c r="C1111" s="4">
        <v>43214</v>
      </c>
      <c r="D1111" s="1">
        <v>329.91778299999999</v>
      </c>
      <c r="E1111" s="1">
        <v>387.41</v>
      </c>
      <c r="F1111" s="1">
        <v>409.29</v>
      </c>
      <c r="G1111" s="1">
        <v>58.38</v>
      </c>
      <c r="H1111" s="110">
        <v>-1.79</v>
      </c>
      <c r="I1111" s="110">
        <v>-1.79</v>
      </c>
      <c r="J1111" s="1">
        <f t="shared" si="584"/>
        <v>56.59</v>
      </c>
      <c r="K1111" s="1">
        <f t="shared" si="586"/>
        <v>-1.7004999999999999</v>
      </c>
      <c r="L1111" s="1">
        <f t="shared" si="583"/>
        <v>56.679500000000004</v>
      </c>
      <c r="M1111" s="1">
        <f t="shared" si="589"/>
        <v>372.40144546649145</v>
      </c>
      <c r="N1111" s="1"/>
      <c r="O1111" s="1"/>
      <c r="P1111" s="1">
        <f t="shared" si="592"/>
        <v>1.3900000000000001</v>
      </c>
      <c r="Q1111" s="1">
        <f t="shared" si="593"/>
        <v>1.3495119047619049</v>
      </c>
      <c r="R1111" s="1">
        <f t="shared" si="594"/>
        <v>1.195559204109524</v>
      </c>
      <c r="S1111" s="1">
        <f t="shared" si="585"/>
        <v>1.3495119047619049</v>
      </c>
      <c r="T1111" s="1">
        <f t="shared" si="590"/>
        <v>371.81340341655715</v>
      </c>
      <c r="U1111" s="1">
        <v>337.22670800000003</v>
      </c>
      <c r="V1111" s="1">
        <v>646.69357200000002</v>
      </c>
      <c r="W1111" s="1">
        <f t="shared" si="595"/>
        <v>380.05980847406045</v>
      </c>
      <c r="X1111" s="1">
        <v>341.638487193</v>
      </c>
      <c r="Y1111" s="1">
        <v>300.2649770190414</v>
      </c>
      <c r="Z1111" s="1">
        <f t="shared" si="591"/>
        <v>383.57424441524313</v>
      </c>
      <c r="AA1111" s="225">
        <v>68.64</v>
      </c>
      <c r="AB1111" s="1">
        <f t="shared" si="587"/>
        <v>521.66399999999999</v>
      </c>
      <c r="AC1111" s="1">
        <f t="shared" si="588"/>
        <v>490.048</v>
      </c>
      <c r="AD1111" s="125">
        <f t="shared" si="596"/>
        <v>416.43101182654402</v>
      </c>
      <c r="AF1111" s="326"/>
    </row>
    <row r="1112" spans="1:32">
      <c r="A1112" s="127" t="s">
        <v>699</v>
      </c>
      <c r="B1112" s="127" t="s">
        <v>150</v>
      </c>
      <c r="C1112" s="4">
        <v>43213</v>
      </c>
      <c r="D1112" s="1">
        <v>329.91778299999999</v>
      </c>
      <c r="E1112" s="1">
        <v>387.91</v>
      </c>
      <c r="F1112" s="1">
        <v>411.29</v>
      </c>
      <c r="G1112" s="1">
        <v>59.12</v>
      </c>
      <c r="H1112" s="110">
        <v>-1.79</v>
      </c>
      <c r="I1112" s="110">
        <v>-1.79</v>
      </c>
      <c r="J1112" s="1">
        <f t="shared" si="584"/>
        <v>57.33</v>
      </c>
      <c r="K1112" s="1">
        <f t="shared" si="586"/>
        <v>-1.7004999999999999</v>
      </c>
      <c r="L1112" s="1">
        <f t="shared" si="583"/>
        <v>57.419499999999999</v>
      </c>
      <c r="M1112" s="1">
        <f t="shared" si="589"/>
        <v>377.2634691195795</v>
      </c>
      <c r="N1112" s="1"/>
      <c r="O1112" s="1"/>
      <c r="P1112" s="1">
        <f t="shared" si="592"/>
        <v>1.4076190476190475</v>
      </c>
      <c r="Q1112" s="1">
        <f t="shared" si="593"/>
        <v>1.3671309523809523</v>
      </c>
      <c r="R1112" s="1">
        <f t="shared" si="594"/>
        <v>1.195559204109524</v>
      </c>
      <c r="S1112" s="1">
        <f t="shared" si="585"/>
        <v>1.3671309523809523</v>
      </c>
      <c r="T1112" s="1">
        <f t="shared" si="590"/>
        <v>376.6754270696452</v>
      </c>
      <c r="U1112" s="1">
        <v>337.22670800000003</v>
      </c>
      <c r="V1112" s="1">
        <v>646.69357200000002</v>
      </c>
      <c r="W1112" s="1">
        <f t="shared" si="595"/>
        <v>384.77597141755581</v>
      </c>
      <c r="X1112" s="1">
        <v>341.638487193</v>
      </c>
      <c r="Y1112" s="1">
        <v>300.2649770190414</v>
      </c>
      <c r="Z1112" s="1">
        <f t="shared" si="591"/>
        <v>388.43626806833112</v>
      </c>
      <c r="AA1112" s="225">
        <v>67.31</v>
      </c>
      <c r="AB1112" s="1">
        <f t="shared" si="587"/>
        <v>511.55599999999998</v>
      </c>
      <c r="AC1112" s="1">
        <f t="shared" si="588"/>
        <v>490.048</v>
      </c>
      <c r="AD1112" s="125">
        <f t="shared" si="596"/>
        <v>421.87647831800268</v>
      </c>
      <c r="AF1112" s="326"/>
    </row>
    <row r="1113" spans="1:32">
      <c r="A1113" s="127" t="s">
        <v>700</v>
      </c>
      <c r="B1113" s="127" t="s">
        <v>150</v>
      </c>
      <c r="C1113" s="4">
        <v>43210</v>
      </c>
      <c r="D1113" s="1">
        <v>329.91778299999999</v>
      </c>
      <c r="E1113" s="1">
        <v>391.41</v>
      </c>
      <c r="F1113" s="1">
        <v>409.29</v>
      </c>
      <c r="G1113" s="1">
        <v>59.07</v>
      </c>
      <c r="H1113" s="110">
        <v>-1.79</v>
      </c>
      <c r="I1113" s="110">
        <v>-1.79</v>
      </c>
      <c r="J1113" s="1">
        <f t="shared" si="584"/>
        <v>57.28</v>
      </c>
      <c r="K1113" s="1">
        <f t="shared" si="586"/>
        <v>-1.7004999999999999</v>
      </c>
      <c r="L1113" s="1">
        <f t="shared" si="583"/>
        <v>57.369500000000002</v>
      </c>
      <c r="M1113" s="1">
        <f t="shared" si="589"/>
        <v>376.93495400788436</v>
      </c>
      <c r="N1113" s="1"/>
      <c r="O1113" s="1"/>
      <c r="P1113" s="1">
        <f t="shared" si="592"/>
        <v>1.4064285714285714</v>
      </c>
      <c r="Q1113" s="1">
        <f t="shared" si="593"/>
        <v>1.3659404761904763</v>
      </c>
      <c r="R1113" s="1">
        <f t="shared" si="594"/>
        <v>1.195559204109524</v>
      </c>
      <c r="S1113" s="1">
        <f t="shared" si="585"/>
        <v>1.3659404761904763</v>
      </c>
      <c r="T1113" s="1">
        <f t="shared" si="590"/>
        <v>376.34691195795006</v>
      </c>
      <c r="U1113" s="1">
        <v>337.22670800000003</v>
      </c>
      <c r="V1113" s="1">
        <v>646.69357200000002</v>
      </c>
      <c r="W1113" s="1">
        <f t="shared" si="595"/>
        <v>384.45731175921156</v>
      </c>
      <c r="X1113" s="1">
        <v>341.638487193</v>
      </c>
      <c r="Y1113" s="1">
        <v>300.2649770190414</v>
      </c>
      <c r="Z1113" s="1">
        <f t="shared" si="591"/>
        <v>388.10775295663598</v>
      </c>
      <c r="AA1113" s="225">
        <v>67.73</v>
      </c>
      <c r="AB1113" s="1">
        <f t="shared" si="587"/>
        <v>514.74800000000005</v>
      </c>
      <c r="AC1113" s="1">
        <f t="shared" si="588"/>
        <v>488.67999999999995</v>
      </c>
      <c r="AD1113" s="125">
        <f t="shared" si="596"/>
        <v>421.50854139290408</v>
      </c>
      <c r="AF1113" s="326"/>
    </row>
    <row r="1114" spans="1:32">
      <c r="A1114" s="127" t="s">
        <v>701</v>
      </c>
      <c r="B1114" s="127" t="s">
        <v>150</v>
      </c>
      <c r="C1114" s="4">
        <v>43209</v>
      </c>
      <c r="D1114" s="1">
        <v>329.91778299999999</v>
      </c>
      <c r="E1114" s="1">
        <v>384.41</v>
      </c>
      <c r="F1114" s="1">
        <v>414.29</v>
      </c>
      <c r="G1114" s="1">
        <v>58.8</v>
      </c>
      <c r="H1114" s="110">
        <v>-1.79</v>
      </c>
      <c r="I1114" s="110">
        <v>-1.79</v>
      </c>
      <c r="J1114" s="1">
        <f t="shared" si="584"/>
        <v>57.01</v>
      </c>
      <c r="K1114" s="1">
        <f t="shared" si="586"/>
        <v>-1.7004999999999999</v>
      </c>
      <c r="L1114" s="1">
        <f t="shared" ref="L1114:L1177" si="597">+G1114+K1114</f>
        <v>57.099499999999999</v>
      </c>
      <c r="M1114" s="1">
        <f t="shared" si="589"/>
        <v>375.16097240473061</v>
      </c>
      <c r="N1114" s="1"/>
      <c r="O1114" s="1"/>
      <c r="P1114" s="1">
        <f t="shared" si="592"/>
        <v>1.4</v>
      </c>
      <c r="Q1114" s="1">
        <f t="shared" si="593"/>
        <v>1.3595119047619046</v>
      </c>
      <c r="R1114" s="1">
        <f t="shared" si="594"/>
        <v>1.195559204109524</v>
      </c>
      <c r="S1114" s="1">
        <f t="shared" si="585"/>
        <v>1.3595119047619046</v>
      </c>
      <c r="T1114" s="1">
        <f t="shared" si="590"/>
        <v>374.57293035479631</v>
      </c>
      <c r="U1114" s="1">
        <v>337.22670800000003</v>
      </c>
      <c r="V1114" s="1">
        <v>646.69357200000002</v>
      </c>
      <c r="W1114" s="1">
        <f t="shared" si="595"/>
        <v>382.7365496041524</v>
      </c>
      <c r="X1114" s="1">
        <v>341.638487193</v>
      </c>
      <c r="Y1114" s="1">
        <v>300.2649770190414</v>
      </c>
      <c r="Z1114" s="1">
        <f t="shared" si="591"/>
        <v>386.33377135348223</v>
      </c>
      <c r="AA1114" s="225">
        <v>68.599999999999994</v>
      </c>
      <c r="AB1114" s="1">
        <f t="shared" si="587"/>
        <v>521.3599999999999</v>
      </c>
      <c r="AC1114" s="1">
        <f t="shared" si="588"/>
        <v>488.67999999999995</v>
      </c>
      <c r="AD1114" s="125">
        <f t="shared" si="596"/>
        <v>419.5216819973719</v>
      </c>
      <c r="AF1114" s="326"/>
    </row>
    <row r="1115" spans="1:32">
      <c r="A1115" s="127" t="s">
        <v>702</v>
      </c>
      <c r="B1115" s="127" t="s">
        <v>150</v>
      </c>
      <c r="C1115" s="4">
        <v>43208</v>
      </c>
      <c r="D1115" s="1">
        <v>329.91778299999999</v>
      </c>
      <c r="E1115" s="1">
        <v>378.41</v>
      </c>
      <c r="F1115" s="1">
        <v>400.29</v>
      </c>
      <c r="G1115" s="1">
        <v>58.66</v>
      </c>
      <c r="H1115" s="110">
        <v>-1.79</v>
      </c>
      <c r="I1115" s="110">
        <v>-1.79</v>
      </c>
      <c r="J1115" s="1">
        <f t="shared" ref="J1115:J1178" si="598">+G1115+H1115</f>
        <v>56.87</v>
      </c>
      <c r="K1115" s="1">
        <f t="shared" si="586"/>
        <v>-1.7004999999999999</v>
      </c>
      <c r="L1115" s="1">
        <f t="shared" si="597"/>
        <v>56.959499999999998</v>
      </c>
      <c r="M1115" s="1">
        <f t="shared" si="589"/>
        <v>374.24113009198419</v>
      </c>
      <c r="N1115" s="1"/>
      <c r="O1115" s="1"/>
      <c r="P1115" s="1">
        <f t="shared" si="592"/>
        <v>1.3966666666666665</v>
      </c>
      <c r="Q1115" s="1">
        <f t="shared" si="593"/>
        <v>1.3561785714285715</v>
      </c>
      <c r="R1115" s="1">
        <f t="shared" si="594"/>
        <v>1.195559204109524</v>
      </c>
      <c r="S1115" s="1">
        <f t="shared" si="585"/>
        <v>1.3561785714285715</v>
      </c>
      <c r="T1115" s="1">
        <f t="shared" si="590"/>
        <v>373.65308804204989</v>
      </c>
      <c r="U1115" s="1">
        <v>337.22670800000003</v>
      </c>
      <c r="V1115" s="1">
        <v>646.69357200000002</v>
      </c>
      <c r="W1115" s="1">
        <f t="shared" si="595"/>
        <v>381.84430256078838</v>
      </c>
      <c r="X1115" s="1">
        <v>341.638487193</v>
      </c>
      <c r="Y1115" s="1">
        <v>300.2649770190414</v>
      </c>
      <c r="Z1115" s="1">
        <f t="shared" si="591"/>
        <v>385.41392904073581</v>
      </c>
      <c r="AA1115" s="225">
        <v>67.72</v>
      </c>
      <c r="AB1115" s="1">
        <f t="shared" si="587"/>
        <v>514.67199999999991</v>
      </c>
      <c r="AC1115" s="1">
        <f t="shared" si="588"/>
        <v>495.29199999999997</v>
      </c>
      <c r="AD1115" s="125">
        <f t="shared" si="596"/>
        <v>418.49145860709592</v>
      </c>
      <c r="AF1115" s="326"/>
    </row>
    <row r="1116" spans="1:32">
      <c r="A1116" s="127" t="s">
        <v>703</v>
      </c>
      <c r="B1116" s="127" t="s">
        <v>150</v>
      </c>
      <c r="C1116" s="4">
        <v>43207</v>
      </c>
      <c r="D1116" s="1">
        <v>329.91778299999999</v>
      </c>
      <c r="E1116" s="1">
        <v>378.41</v>
      </c>
      <c r="F1116" s="1">
        <v>409.29</v>
      </c>
      <c r="G1116" s="1">
        <v>57.43</v>
      </c>
      <c r="H1116" s="110">
        <v>-1.79</v>
      </c>
      <c r="I1116" s="110">
        <v>-1.79</v>
      </c>
      <c r="J1116" s="1">
        <f t="shared" si="598"/>
        <v>55.64</v>
      </c>
      <c r="K1116" s="1">
        <f t="shared" si="586"/>
        <v>-1.7004999999999999</v>
      </c>
      <c r="L1116" s="1">
        <f t="shared" si="597"/>
        <v>55.729500000000002</v>
      </c>
      <c r="M1116" s="1">
        <f t="shared" si="589"/>
        <v>366.15965834428386</v>
      </c>
      <c r="N1116" s="1"/>
      <c r="O1116" s="1"/>
      <c r="P1116" s="1">
        <f t="shared" si="592"/>
        <v>1.3673809523809524</v>
      </c>
      <c r="Q1116" s="1">
        <f t="shared" si="593"/>
        <v>1.3268928571428571</v>
      </c>
      <c r="R1116" s="1">
        <f t="shared" si="594"/>
        <v>1.195559204109524</v>
      </c>
      <c r="S1116" s="1">
        <f t="shared" si="585"/>
        <v>1.3268928571428571</v>
      </c>
      <c r="T1116" s="1">
        <f t="shared" si="590"/>
        <v>365.57161629434955</v>
      </c>
      <c r="U1116" s="1">
        <v>335.36421100000001</v>
      </c>
      <c r="V1116" s="1">
        <v>646.69357200000002</v>
      </c>
      <c r="W1116" s="1">
        <f t="shared" si="595"/>
        <v>374.00527496551905</v>
      </c>
      <c r="X1116" s="1">
        <v>341.638487193</v>
      </c>
      <c r="Y1116" s="1">
        <v>300.2649770190414</v>
      </c>
      <c r="Z1116" s="1">
        <f t="shared" si="591"/>
        <v>377.33245729303547</v>
      </c>
      <c r="AA1116" s="225">
        <v>65.849999999999994</v>
      </c>
      <c r="AB1116" s="1">
        <f t="shared" si="587"/>
        <v>500.45999999999992</v>
      </c>
      <c r="AC1116" s="1">
        <f t="shared" si="588"/>
        <v>482.59999999999997</v>
      </c>
      <c r="AD1116" s="125">
        <f t="shared" si="596"/>
        <v>409.44021024967157</v>
      </c>
      <c r="AF1116" s="326"/>
    </row>
    <row r="1117" spans="1:32">
      <c r="A1117" s="127" t="s">
        <v>704</v>
      </c>
      <c r="B1117" s="127" t="s">
        <v>150</v>
      </c>
      <c r="C1117" s="4">
        <v>43206</v>
      </c>
      <c r="D1117" s="1">
        <v>329.91778299999999</v>
      </c>
      <c r="E1117" s="1">
        <v>383.41</v>
      </c>
      <c r="F1117" s="1">
        <v>411.29</v>
      </c>
      <c r="G1117" s="1">
        <v>57.45</v>
      </c>
      <c r="H1117" s="110">
        <v>-1.79</v>
      </c>
      <c r="I1117" s="110">
        <v>-1.79</v>
      </c>
      <c r="J1117" s="1">
        <f t="shared" si="598"/>
        <v>55.660000000000004</v>
      </c>
      <c r="K1117" s="1">
        <f t="shared" si="586"/>
        <v>-1.7004999999999999</v>
      </c>
      <c r="L1117" s="1">
        <f t="shared" si="597"/>
        <v>55.749500000000005</v>
      </c>
      <c r="M1117" s="1">
        <f t="shared" si="589"/>
        <v>366.2910643889619</v>
      </c>
      <c r="N1117" s="1"/>
      <c r="O1117" s="1"/>
      <c r="P1117" s="1">
        <f t="shared" si="592"/>
        <v>1.3678571428571429</v>
      </c>
      <c r="Q1117" s="1">
        <f t="shared" si="593"/>
        <v>1.3273690476190478</v>
      </c>
      <c r="R1117" s="1">
        <f t="shared" si="594"/>
        <v>1.195559204109524</v>
      </c>
      <c r="S1117" s="1">
        <f t="shared" si="585"/>
        <v>1.3273690476190478</v>
      </c>
      <c r="T1117" s="1">
        <f t="shared" si="590"/>
        <v>365.7030223390276</v>
      </c>
      <c r="U1117" s="1">
        <v>335.36421100000001</v>
      </c>
      <c r="V1117" s="1">
        <v>646.69357200000002</v>
      </c>
      <c r="W1117" s="1">
        <f t="shared" si="595"/>
        <v>374.13273882885676</v>
      </c>
      <c r="X1117" s="1">
        <v>341.638487193</v>
      </c>
      <c r="Y1117" s="1">
        <v>300.2649770190414</v>
      </c>
      <c r="Z1117" s="1">
        <f t="shared" si="591"/>
        <v>377.46386333771352</v>
      </c>
      <c r="AA1117" s="225">
        <v>66.38</v>
      </c>
      <c r="AB1117" s="1">
        <f t="shared" si="587"/>
        <v>504.48799999999994</v>
      </c>
      <c r="AC1117" s="1">
        <f t="shared" si="588"/>
        <v>480.24399999999997</v>
      </c>
      <c r="AD1117" s="125">
        <f t="shared" si="596"/>
        <v>409.58738501971095</v>
      </c>
      <c r="AF1117" s="326"/>
    </row>
    <row r="1118" spans="1:32">
      <c r="A1118" s="127" t="s">
        <v>705</v>
      </c>
      <c r="B1118" s="127" t="s">
        <v>150</v>
      </c>
      <c r="C1118" s="4">
        <v>43203</v>
      </c>
      <c r="D1118" s="1">
        <v>329.91778299999999</v>
      </c>
      <c r="E1118" s="1">
        <v>379.41</v>
      </c>
      <c r="F1118" s="1">
        <v>395.29</v>
      </c>
      <c r="G1118" s="1">
        <v>58.1</v>
      </c>
      <c r="H1118" s="110">
        <v>-1.79</v>
      </c>
      <c r="I1118" s="110">
        <v>-1.79</v>
      </c>
      <c r="J1118" s="1">
        <f t="shared" si="598"/>
        <v>56.31</v>
      </c>
      <c r="K1118" s="1">
        <f t="shared" si="586"/>
        <v>-1.7004999999999999</v>
      </c>
      <c r="L1118" s="1">
        <f t="shared" si="597"/>
        <v>56.399500000000003</v>
      </c>
      <c r="M1118" s="1">
        <f t="shared" si="589"/>
        <v>370.56176084099872</v>
      </c>
      <c r="N1118" s="1"/>
      <c r="O1118" s="1"/>
      <c r="P1118" s="1">
        <f t="shared" si="592"/>
        <v>1.3833333333333333</v>
      </c>
      <c r="Q1118" s="1">
        <f t="shared" si="593"/>
        <v>1.3428452380952383</v>
      </c>
      <c r="R1118" s="1">
        <f t="shared" si="594"/>
        <v>1.195559204109524</v>
      </c>
      <c r="S1118" s="1">
        <f t="shared" si="585"/>
        <v>1.3428452380952383</v>
      </c>
      <c r="T1118" s="1">
        <f t="shared" si="590"/>
        <v>369.97371879106441</v>
      </c>
      <c r="U1118" s="1">
        <v>335.36421100000001</v>
      </c>
      <c r="V1118" s="1">
        <v>646.69357200000002</v>
      </c>
      <c r="W1118" s="1">
        <f t="shared" si="595"/>
        <v>378.27531438733246</v>
      </c>
      <c r="X1118" s="1">
        <v>341.638487193</v>
      </c>
      <c r="Y1118" s="1">
        <v>300.2649770190414</v>
      </c>
      <c r="Z1118" s="1">
        <f t="shared" si="591"/>
        <v>381.73455978975034</v>
      </c>
      <c r="AA1118" s="225">
        <v>67.48</v>
      </c>
      <c r="AB1118" s="1">
        <f t="shared" si="587"/>
        <v>512.84799999999996</v>
      </c>
      <c r="AC1118" s="1">
        <f t="shared" si="588"/>
        <v>472.94799999999998</v>
      </c>
      <c r="AD1118" s="125">
        <f t="shared" si="596"/>
        <v>414.37056504599218</v>
      </c>
      <c r="AF1118" s="326"/>
    </row>
    <row r="1119" spans="1:32">
      <c r="A1119" s="127" t="s">
        <v>706</v>
      </c>
      <c r="B1119" s="127" t="s">
        <v>150</v>
      </c>
      <c r="C1119" s="4">
        <v>43202</v>
      </c>
      <c r="D1119" s="1">
        <v>329.91778299999999</v>
      </c>
      <c r="E1119" s="1">
        <v>378.91</v>
      </c>
      <c r="F1119" s="1">
        <v>396.29</v>
      </c>
      <c r="G1119" s="1">
        <v>57.8</v>
      </c>
      <c r="H1119" s="110">
        <v>-1.79</v>
      </c>
      <c r="I1119" s="110">
        <v>-1.79</v>
      </c>
      <c r="J1119" s="1">
        <f t="shared" si="598"/>
        <v>56.01</v>
      </c>
      <c r="K1119" s="1">
        <f t="shared" si="586"/>
        <v>-1.7004999999999999</v>
      </c>
      <c r="L1119" s="1">
        <f t="shared" si="597"/>
        <v>56.099499999999999</v>
      </c>
      <c r="M1119" s="1">
        <f t="shared" si="589"/>
        <v>368.59067017082782</v>
      </c>
      <c r="N1119" s="1"/>
      <c r="O1119" s="1"/>
      <c r="P1119" s="1">
        <f t="shared" si="592"/>
        <v>1.3761904761904762</v>
      </c>
      <c r="Q1119" s="1">
        <f t="shared" si="593"/>
        <v>1.3357023809523809</v>
      </c>
      <c r="R1119" s="1">
        <f t="shared" si="594"/>
        <v>1.195559204109524</v>
      </c>
      <c r="S1119" s="1">
        <f t="shared" si="585"/>
        <v>1.3357023809523809</v>
      </c>
      <c r="T1119" s="1">
        <f t="shared" si="590"/>
        <v>368.00262812089352</v>
      </c>
      <c r="U1119" s="1">
        <v>335.36421100000001</v>
      </c>
      <c r="V1119" s="1">
        <v>646.69357200000002</v>
      </c>
      <c r="W1119" s="1">
        <f t="shared" si="595"/>
        <v>376.3633564372667</v>
      </c>
      <c r="X1119" s="1">
        <v>341.638487193</v>
      </c>
      <c r="Y1119" s="1">
        <v>300.2649770190414</v>
      </c>
      <c r="Z1119" s="1">
        <f t="shared" si="591"/>
        <v>379.76346911957944</v>
      </c>
      <c r="AA1119" s="225">
        <v>66.84</v>
      </c>
      <c r="AB1119" s="1">
        <f t="shared" si="587"/>
        <v>507.98399999999998</v>
      </c>
      <c r="AC1119" s="1">
        <f t="shared" si="588"/>
        <v>464.81599999999997</v>
      </c>
      <c r="AD1119" s="125">
        <f t="shared" si="596"/>
        <v>412.16294349540078</v>
      </c>
      <c r="AF1119" s="326"/>
    </row>
    <row r="1120" spans="1:32">
      <c r="A1120" s="127" t="s">
        <v>707</v>
      </c>
      <c r="B1120" s="127" t="s">
        <v>150</v>
      </c>
      <c r="C1120" s="4">
        <v>43201</v>
      </c>
      <c r="D1120" s="1">
        <v>329.91778299999999</v>
      </c>
      <c r="E1120" s="1">
        <v>378.41</v>
      </c>
      <c r="F1120" s="1">
        <v>403.79</v>
      </c>
      <c r="G1120" s="1">
        <v>57.65</v>
      </c>
      <c r="H1120" s="110">
        <v>-1.79</v>
      </c>
      <c r="I1120" s="110">
        <v>-1.79</v>
      </c>
      <c r="J1120" s="1">
        <f t="shared" si="598"/>
        <v>55.86</v>
      </c>
      <c r="K1120" s="1">
        <f t="shared" si="586"/>
        <v>-1.7004999999999999</v>
      </c>
      <c r="L1120" s="1">
        <f t="shared" si="597"/>
        <v>55.9495</v>
      </c>
      <c r="M1120" s="1">
        <f t="shared" si="589"/>
        <v>367.60512483574246</v>
      </c>
      <c r="N1120" s="1"/>
      <c r="O1120" s="1"/>
      <c r="P1120" s="1">
        <f t="shared" si="592"/>
        <v>1.3726190476190476</v>
      </c>
      <c r="Q1120" s="1">
        <f t="shared" si="593"/>
        <v>1.3321309523809524</v>
      </c>
      <c r="R1120" s="1">
        <f t="shared" si="594"/>
        <v>1.195559204109524</v>
      </c>
      <c r="S1120" s="1">
        <f t="shared" si="585"/>
        <v>1.3321309523809524</v>
      </c>
      <c r="T1120" s="1">
        <f t="shared" si="590"/>
        <v>367.0170827858081</v>
      </c>
      <c r="U1120" s="1">
        <v>335.36421100000001</v>
      </c>
      <c r="V1120" s="1">
        <v>646.69357200000002</v>
      </c>
      <c r="W1120" s="1">
        <f t="shared" si="595"/>
        <v>375.40737746223385</v>
      </c>
      <c r="X1120" s="1">
        <v>341.638487193</v>
      </c>
      <c r="Y1120" s="1">
        <v>300.2649770190414</v>
      </c>
      <c r="Z1120" s="1">
        <f t="shared" si="591"/>
        <v>378.77792378449408</v>
      </c>
      <c r="AA1120" s="225">
        <v>65.959999999999994</v>
      </c>
      <c r="AB1120" s="1">
        <f t="shared" si="587"/>
        <v>501.29599999999994</v>
      </c>
      <c r="AC1120" s="1">
        <f t="shared" si="588"/>
        <v>465.34799999999996</v>
      </c>
      <c r="AD1120" s="125">
        <f t="shared" si="596"/>
        <v>411.05913272010508</v>
      </c>
      <c r="AF1120" s="326"/>
    </row>
    <row r="1121" spans="1:32">
      <c r="A1121" s="127" t="s">
        <v>708</v>
      </c>
      <c r="B1121" s="127" t="s">
        <v>150</v>
      </c>
      <c r="C1121" s="4">
        <v>43200</v>
      </c>
      <c r="D1121" s="1">
        <v>329.91778299999999</v>
      </c>
      <c r="E1121" s="1">
        <v>370.41</v>
      </c>
      <c r="F1121" s="1">
        <v>381.29</v>
      </c>
      <c r="G1121" s="1">
        <v>56.55</v>
      </c>
      <c r="H1121" s="110">
        <v>-1.79</v>
      </c>
      <c r="I1121" s="110">
        <v>-1.79</v>
      </c>
      <c r="J1121" s="1">
        <f t="shared" si="598"/>
        <v>54.76</v>
      </c>
      <c r="K1121" s="1">
        <f t="shared" si="586"/>
        <v>-1.7004999999999999</v>
      </c>
      <c r="L1121" s="1">
        <f t="shared" si="597"/>
        <v>54.849499999999999</v>
      </c>
      <c r="M1121" s="1">
        <f t="shared" si="589"/>
        <v>360.37779237844939</v>
      </c>
      <c r="N1121" s="1"/>
      <c r="O1121" s="1"/>
      <c r="P1121" s="1">
        <f t="shared" si="592"/>
        <v>1.3464285714285713</v>
      </c>
      <c r="Q1121" s="1">
        <f t="shared" si="593"/>
        <v>1.3059404761904763</v>
      </c>
      <c r="R1121" s="1">
        <f t="shared" si="594"/>
        <v>1.195559204109524</v>
      </c>
      <c r="S1121" s="1">
        <f t="shared" si="585"/>
        <v>1.3059404761904763</v>
      </c>
      <c r="T1121" s="1">
        <f t="shared" si="590"/>
        <v>359.78975032851508</v>
      </c>
      <c r="U1121" s="1">
        <v>321.94717100000003</v>
      </c>
      <c r="V1121" s="1">
        <v>646.69357200000002</v>
      </c>
      <c r="W1121" s="1">
        <f t="shared" si="595"/>
        <v>368.39686497865961</v>
      </c>
      <c r="X1121" s="1">
        <v>341.638487193</v>
      </c>
      <c r="Y1121" s="1">
        <v>300.2649770190414</v>
      </c>
      <c r="Z1121" s="1">
        <f t="shared" si="591"/>
        <v>371.550591327201</v>
      </c>
      <c r="AA1121" s="225">
        <v>64.62</v>
      </c>
      <c r="AB1121" s="1">
        <f t="shared" si="587"/>
        <v>491.11200000000002</v>
      </c>
      <c r="AC1121" s="1">
        <f t="shared" si="588"/>
        <v>462.536</v>
      </c>
      <c r="AD1121" s="125">
        <f t="shared" si="596"/>
        <v>402.96452036793693</v>
      </c>
      <c r="AF1121" s="326"/>
    </row>
    <row r="1122" spans="1:32">
      <c r="A1122" s="127" t="s">
        <v>709</v>
      </c>
      <c r="B1122" s="127" t="s">
        <v>150</v>
      </c>
      <c r="C1122" s="4">
        <v>43199</v>
      </c>
      <c r="D1122" s="1">
        <v>329.91778299999999</v>
      </c>
      <c r="E1122" s="1">
        <v>361.91</v>
      </c>
      <c r="F1122" s="1">
        <v>377.29</v>
      </c>
      <c r="G1122" s="1">
        <v>55.63</v>
      </c>
      <c r="H1122" s="110">
        <v>-1.79</v>
      </c>
      <c r="I1122" s="110">
        <v>-1.79</v>
      </c>
      <c r="J1122" s="1">
        <f t="shared" si="598"/>
        <v>53.84</v>
      </c>
      <c r="K1122" s="1">
        <f t="shared" si="586"/>
        <v>-1.7004999999999999</v>
      </c>
      <c r="L1122" s="1">
        <f t="shared" si="597"/>
        <v>53.929500000000004</v>
      </c>
      <c r="M1122" s="1">
        <f t="shared" si="589"/>
        <v>354.33311432325888</v>
      </c>
      <c r="N1122" s="1"/>
      <c r="O1122" s="1"/>
      <c r="P1122" s="1">
        <f t="shared" si="592"/>
        <v>1.3245238095238097</v>
      </c>
      <c r="Q1122" s="1">
        <f t="shared" si="593"/>
        <v>1.2840357142857144</v>
      </c>
      <c r="R1122" s="1">
        <f t="shared" si="594"/>
        <v>1.195559204109524</v>
      </c>
      <c r="S1122" s="1">
        <f t="shared" si="585"/>
        <v>1.2840357142857144</v>
      </c>
      <c r="T1122" s="1">
        <f t="shared" si="590"/>
        <v>353.74507227332458</v>
      </c>
      <c r="U1122" s="1">
        <v>321.94717100000003</v>
      </c>
      <c r="V1122" s="1">
        <v>646.69357200000002</v>
      </c>
      <c r="W1122" s="1">
        <f t="shared" si="595"/>
        <v>362.53352726512486</v>
      </c>
      <c r="X1122" s="1">
        <v>341.638487193</v>
      </c>
      <c r="Y1122" s="1">
        <v>300.2649770190414</v>
      </c>
      <c r="Z1122" s="1">
        <f t="shared" si="591"/>
        <v>365.5059132720105</v>
      </c>
      <c r="AA1122" s="225">
        <v>62.92</v>
      </c>
      <c r="AB1122" s="1">
        <f t="shared" si="587"/>
        <v>478.19200000000001</v>
      </c>
      <c r="AC1122" s="1">
        <f t="shared" si="588"/>
        <v>468.61599999999993</v>
      </c>
      <c r="AD1122" s="125">
        <f t="shared" si="596"/>
        <v>396.19448094612358</v>
      </c>
      <c r="AF1122" s="326"/>
    </row>
    <row r="1123" spans="1:32">
      <c r="A1123" s="127" t="s">
        <v>710</v>
      </c>
      <c r="B1123" s="127" t="s">
        <v>150</v>
      </c>
      <c r="C1123" s="4">
        <v>43196</v>
      </c>
      <c r="D1123" s="1">
        <v>329.91778299999999</v>
      </c>
      <c r="E1123" s="1">
        <v>363.41</v>
      </c>
      <c r="F1123" s="1">
        <v>388.29</v>
      </c>
      <c r="G1123" s="1">
        <v>54.6</v>
      </c>
      <c r="H1123" s="110">
        <v>-1.79</v>
      </c>
      <c r="I1123" s="110">
        <v>-1.79</v>
      </c>
      <c r="J1123" s="1">
        <f t="shared" si="598"/>
        <v>52.81</v>
      </c>
      <c r="K1123" s="1">
        <f t="shared" si="586"/>
        <v>-1.7004999999999999</v>
      </c>
      <c r="L1123" s="1">
        <f t="shared" si="597"/>
        <v>52.899500000000003</v>
      </c>
      <c r="M1123" s="1">
        <f t="shared" si="589"/>
        <v>347.56570302233905</v>
      </c>
      <c r="N1123" s="1"/>
      <c r="O1123" s="1"/>
      <c r="P1123" s="1">
        <f t="shared" si="592"/>
        <v>1.3</v>
      </c>
      <c r="Q1123" s="1">
        <f t="shared" si="593"/>
        <v>1.2595119047619048</v>
      </c>
      <c r="R1123" s="1">
        <f t="shared" si="594"/>
        <v>1.195559204109524</v>
      </c>
      <c r="S1123" s="1">
        <f t="shared" si="585"/>
        <v>1.2595119047619048</v>
      </c>
      <c r="T1123" s="1">
        <f t="shared" si="590"/>
        <v>346.97766097240475</v>
      </c>
      <c r="U1123" s="1">
        <v>321.94717100000003</v>
      </c>
      <c r="V1123" s="1">
        <v>646.69357200000002</v>
      </c>
      <c r="W1123" s="1">
        <f t="shared" si="595"/>
        <v>355.96913830323257</v>
      </c>
      <c r="X1123" s="1">
        <v>341.638487193</v>
      </c>
      <c r="Y1123" s="1">
        <v>300.2649770190414</v>
      </c>
      <c r="Z1123" s="1">
        <f t="shared" si="591"/>
        <v>358.73850197109067</v>
      </c>
      <c r="AA1123" s="225">
        <v>63.84</v>
      </c>
      <c r="AB1123" s="1">
        <f t="shared" si="587"/>
        <v>485.18400000000003</v>
      </c>
      <c r="AC1123" s="1">
        <f t="shared" si="588"/>
        <v>465.42399999999998</v>
      </c>
      <c r="AD1123" s="125">
        <f t="shared" si="596"/>
        <v>388.61498028909335</v>
      </c>
      <c r="AF1123" s="326"/>
    </row>
    <row r="1124" spans="1:32">
      <c r="A1124" s="127" t="s">
        <v>711</v>
      </c>
      <c r="B1124" s="127" t="s">
        <v>150</v>
      </c>
      <c r="C1124" s="4">
        <v>43195</v>
      </c>
      <c r="D1124" s="1">
        <v>329.91778299999999</v>
      </c>
      <c r="E1124" s="1">
        <v>362.41</v>
      </c>
      <c r="F1124" s="1">
        <v>378.29</v>
      </c>
      <c r="G1124" s="1">
        <v>55.27</v>
      </c>
      <c r="H1124" s="110">
        <v>-1.79</v>
      </c>
      <c r="I1124" s="110">
        <v>-1.79</v>
      </c>
      <c r="J1124" s="1">
        <f t="shared" si="598"/>
        <v>53.480000000000004</v>
      </c>
      <c r="K1124" s="1">
        <f t="shared" si="586"/>
        <v>-1.7004999999999999</v>
      </c>
      <c r="L1124" s="1">
        <f t="shared" si="597"/>
        <v>53.569500000000005</v>
      </c>
      <c r="M1124" s="1">
        <f t="shared" si="589"/>
        <v>351.96780551905391</v>
      </c>
      <c r="N1124" s="1"/>
      <c r="O1124" s="1"/>
      <c r="P1124" s="1">
        <f t="shared" si="592"/>
        <v>1.315952380952381</v>
      </c>
      <c r="Q1124" s="1">
        <f t="shared" si="593"/>
        <v>1.2754642857142859</v>
      </c>
      <c r="R1124" s="1">
        <f t="shared" si="594"/>
        <v>1.195559204109524</v>
      </c>
      <c r="S1124" s="1">
        <f t="shared" si="585"/>
        <v>1.2754642857142859</v>
      </c>
      <c r="T1124" s="1">
        <f t="shared" si="590"/>
        <v>351.37976346911961</v>
      </c>
      <c r="U1124" s="1">
        <v>321.94717100000003</v>
      </c>
      <c r="V1124" s="1">
        <v>646.69357200000002</v>
      </c>
      <c r="W1124" s="1">
        <f t="shared" si="595"/>
        <v>360.23917772504603</v>
      </c>
      <c r="X1124" s="1">
        <v>341.638487193</v>
      </c>
      <c r="Y1124" s="1">
        <v>300.2649770190414</v>
      </c>
      <c r="Z1124" s="1">
        <f t="shared" si="591"/>
        <v>363.14060446780553</v>
      </c>
      <c r="AA1124" s="225">
        <v>63.84</v>
      </c>
      <c r="AB1124" s="1">
        <f t="shared" si="587"/>
        <v>485.18400000000003</v>
      </c>
      <c r="AC1124" s="1">
        <f t="shared" si="588"/>
        <v>460.93999999999994</v>
      </c>
      <c r="AD1124" s="125">
        <f t="shared" si="596"/>
        <v>393.54533508541402</v>
      </c>
      <c r="AF1124" s="326"/>
    </row>
    <row r="1125" spans="1:32">
      <c r="A1125" s="127" t="s">
        <v>712</v>
      </c>
      <c r="B1125" s="127" t="s">
        <v>150</v>
      </c>
      <c r="C1125" s="4">
        <v>43194</v>
      </c>
      <c r="D1125" s="1">
        <v>329.91778299999999</v>
      </c>
      <c r="E1125" s="1">
        <v>363.41</v>
      </c>
      <c r="F1125" s="1">
        <v>385.29</v>
      </c>
      <c r="G1125" s="1">
        <v>54.72</v>
      </c>
      <c r="H1125" s="110">
        <v>-1.79</v>
      </c>
      <c r="I1125" s="110">
        <v>-1.79</v>
      </c>
      <c r="J1125" s="1">
        <f t="shared" si="598"/>
        <v>52.93</v>
      </c>
      <c r="K1125" s="1">
        <f t="shared" si="586"/>
        <v>-1.7004999999999999</v>
      </c>
      <c r="L1125" s="1">
        <f t="shared" si="597"/>
        <v>53.019500000000001</v>
      </c>
      <c r="M1125" s="1">
        <f t="shared" si="589"/>
        <v>348.35413929040737</v>
      </c>
      <c r="N1125" s="1"/>
      <c r="O1125" s="1"/>
      <c r="P1125" s="1">
        <f t="shared" si="592"/>
        <v>1.3028571428571429</v>
      </c>
      <c r="Q1125" s="1">
        <f t="shared" si="593"/>
        <v>1.2623690476190477</v>
      </c>
      <c r="R1125" s="1">
        <f t="shared" si="594"/>
        <v>1.195559204109524</v>
      </c>
      <c r="S1125" s="1">
        <f t="shared" si="585"/>
        <v>1.2623690476190477</v>
      </c>
      <c r="T1125" s="1">
        <f t="shared" si="590"/>
        <v>347.76609724047307</v>
      </c>
      <c r="U1125" s="1">
        <v>321.94717100000003</v>
      </c>
      <c r="V1125" s="1">
        <v>646.69357200000002</v>
      </c>
      <c r="W1125" s="1">
        <f t="shared" si="595"/>
        <v>356.73392148325888</v>
      </c>
      <c r="X1125" s="1">
        <v>341.638487193</v>
      </c>
      <c r="Y1125" s="1">
        <v>300.2649770190414</v>
      </c>
      <c r="Z1125" s="1">
        <f t="shared" si="591"/>
        <v>359.52693823915899</v>
      </c>
      <c r="AA1125" s="225">
        <v>62.26</v>
      </c>
      <c r="AB1125" s="1">
        <f t="shared" si="587"/>
        <v>473.17599999999999</v>
      </c>
      <c r="AC1125" s="1">
        <f t="shared" si="588"/>
        <v>464.58800000000002</v>
      </c>
      <c r="AD1125" s="125">
        <f t="shared" si="596"/>
        <v>389.49802890932989</v>
      </c>
      <c r="AF1125" s="326"/>
    </row>
    <row r="1126" spans="1:32">
      <c r="A1126" s="127" t="s">
        <v>713</v>
      </c>
      <c r="B1126" s="127" t="s">
        <v>150</v>
      </c>
      <c r="C1126" s="4">
        <v>43193</v>
      </c>
      <c r="D1126" s="1">
        <v>329.91778299999999</v>
      </c>
      <c r="E1126" s="1">
        <v>358.41</v>
      </c>
      <c r="F1126" s="1">
        <v>385.29</v>
      </c>
      <c r="G1126" s="1">
        <v>54.42</v>
      </c>
      <c r="H1126" s="110">
        <v>-1.79</v>
      </c>
      <c r="I1126" s="110">
        <v>-1.79</v>
      </c>
      <c r="J1126" s="1">
        <f t="shared" si="598"/>
        <v>52.63</v>
      </c>
      <c r="K1126" s="1">
        <f t="shared" si="586"/>
        <v>-1.7004999999999999</v>
      </c>
      <c r="L1126" s="1">
        <f t="shared" si="597"/>
        <v>52.719500000000004</v>
      </c>
      <c r="M1126" s="1">
        <f t="shared" si="589"/>
        <v>346.38304862023654</v>
      </c>
      <c r="N1126" s="1"/>
      <c r="O1126" s="1"/>
      <c r="P1126" s="1">
        <f t="shared" si="592"/>
        <v>1.2957142857142858</v>
      </c>
      <c r="Q1126" s="1">
        <f t="shared" si="593"/>
        <v>1.2552261904761906</v>
      </c>
      <c r="R1126" s="1">
        <f t="shared" si="594"/>
        <v>1.195559204109524</v>
      </c>
      <c r="S1126" s="1">
        <f t="shared" si="585"/>
        <v>1.2552261904761906</v>
      </c>
      <c r="T1126" s="1">
        <f t="shared" si="590"/>
        <v>345.79500657030223</v>
      </c>
      <c r="U1126" s="1">
        <v>325.34997950000007</v>
      </c>
      <c r="V1126" s="1">
        <v>646.69357200000002</v>
      </c>
      <c r="W1126" s="1">
        <f t="shared" si="595"/>
        <v>354.82196353319318</v>
      </c>
      <c r="X1126" s="1">
        <v>341.638487193</v>
      </c>
      <c r="Y1126" s="1">
        <v>300.2649770190414</v>
      </c>
      <c r="Z1126" s="1">
        <f t="shared" si="591"/>
        <v>357.55584756898816</v>
      </c>
      <c r="AA1126" s="225">
        <v>63.26</v>
      </c>
      <c r="AB1126" s="1">
        <f t="shared" si="587"/>
        <v>480.77599999999995</v>
      </c>
      <c r="AC1126" s="1">
        <f t="shared" si="588"/>
        <v>474.31599999999997</v>
      </c>
      <c r="AD1126" s="125">
        <f t="shared" si="596"/>
        <v>387.29040735873855</v>
      </c>
      <c r="AF1126" s="326"/>
    </row>
    <row r="1127" spans="1:32">
      <c r="A1127" s="127" t="s">
        <v>714</v>
      </c>
      <c r="B1127" s="127" t="s">
        <v>150</v>
      </c>
      <c r="C1127" s="4">
        <v>43192</v>
      </c>
      <c r="D1127" s="1">
        <v>329.91778299999999</v>
      </c>
      <c r="E1127" s="1">
        <v>365.41</v>
      </c>
      <c r="F1127" s="1">
        <v>385.29</v>
      </c>
      <c r="G1127" s="1">
        <v>53.53</v>
      </c>
      <c r="H1127" s="110">
        <v>-1.79</v>
      </c>
      <c r="I1127" s="110">
        <v>-1.79</v>
      </c>
      <c r="J1127" s="1">
        <f t="shared" si="598"/>
        <v>51.74</v>
      </c>
      <c r="K1127" s="1">
        <f t="shared" si="586"/>
        <v>-1.7004999999999999</v>
      </c>
      <c r="L1127" s="1">
        <f t="shared" si="597"/>
        <v>51.829500000000003</v>
      </c>
      <c r="M1127" s="1">
        <f t="shared" si="589"/>
        <v>340.53547963206307</v>
      </c>
      <c r="N1127" s="1"/>
      <c r="O1127" s="1"/>
      <c r="P1127" s="1">
        <f t="shared" si="592"/>
        <v>1.2745238095238096</v>
      </c>
      <c r="Q1127" s="1">
        <f t="shared" si="593"/>
        <v>1.2340357142857143</v>
      </c>
      <c r="R1127" s="1">
        <f t="shared" si="594"/>
        <v>1.195559204109524</v>
      </c>
      <c r="S1127" s="1">
        <f t="shared" si="585"/>
        <v>1.2340357142857143</v>
      </c>
      <c r="T1127" s="1">
        <f t="shared" si="590"/>
        <v>339.94743758212877</v>
      </c>
      <c r="U1127" s="1">
        <v>325.34997950000007</v>
      </c>
      <c r="V1127" s="1">
        <v>646.69357200000002</v>
      </c>
      <c r="W1127" s="1">
        <f t="shared" si="595"/>
        <v>349.14982161466492</v>
      </c>
      <c r="X1127" s="1">
        <v>341.638487193</v>
      </c>
      <c r="Y1127" s="1">
        <v>300.2649770190414</v>
      </c>
      <c r="Z1127" s="1">
        <f t="shared" si="591"/>
        <v>351.70827858081469</v>
      </c>
      <c r="AA1127" s="225">
        <v>64.22</v>
      </c>
      <c r="AB1127" s="1">
        <f t="shared" si="587"/>
        <v>488.07199999999995</v>
      </c>
      <c r="AC1127" s="1">
        <f t="shared" si="588"/>
        <v>479.48399999999998</v>
      </c>
      <c r="AD1127" s="125">
        <f t="shared" si="596"/>
        <v>380.74113009198425</v>
      </c>
      <c r="AF1127" s="326"/>
    </row>
    <row r="1128" spans="1:32">
      <c r="A1128" s="127" t="s">
        <v>715</v>
      </c>
      <c r="B1128" s="127" t="s">
        <v>151</v>
      </c>
      <c r="C1128" s="4">
        <v>43188</v>
      </c>
      <c r="D1128" s="1">
        <v>324.28583200000003</v>
      </c>
      <c r="E1128" s="1">
        <v>361.41</v>
      </c>
      <c r="F1128" s="1">
        <v>384.29</v>
      </c>
      <c r="G1128" s="1">
        <v>54.76</v>
      </c>
      <c r="H1128" s="110">
        <v>-1.79</v>
      </c>
      <c r="I1128" s="110">
        <v>-1.79</v>
      </c>
      <c r="J1128" s="1">
        <f t="shared" si="598"/>
        <v>52.97</v>
      </c>
      <c r="K1128" s="1">
        <f t="shared" si="586"/>
        <v>-1.7004999999999999</v>
      </c>
      <c r="L1128" s="1">
        <f t="shared" si="597"/>
        <v>53.0595</v>
      </c>
      <c r="M1128" s="1">
        <f t="shared" si="589"/>
        <v>348.61695137976346</v>
      </c>
      <c r="N1128" s="1"/>
      <c r="O1128" s="1"/>
      <c r="P1128" s="1">
        <f t="shared" si="592"/>
        <v>1.3038095238095238</v>
      </c>
      <c r="Q1128" s="1">
        <f t="shared" si="593"/>
        <v>1.2633214285714285</v>
      </c>
      <c r="R1128" s="1">
        <f t="shared" si="594"/>
        <v>1.1751500864380955</v>
      </c>
      <c r="S1128" s="1">
        <f t="shared" si="585"/>
        <v>1.2633214285714285</v>
      </c>
      <c r="T1128" s="1">
        <f t="shared" si="590"/>
        <v>348.02890932982916</v>
      </c>
      <c r="U1128" s="1">
        <v>325.34997950000007</v>
      </c>
      <c r="V1128" s="1">
        <v>663.34711800000002</v>
      </c>
      <c r="W1128" s="1">
        <f t="shared" si="595"/>
        <v>357.48845558993429</v>
      </c>
      <c r="X1128" s="1">
        <v>336.83109958199998</v>
      </c>
      <c r="Y1128" s="1">
        <v>295.73763624425476</v>
      </c>
      <c r="Z1128" s="1">
        <f t="shared" si="591"/>
        <v>359.78975032851508</v>
      </c>
      <c r="AA1128" s="226">
        <v>64.540000000000006</v>
      </c>
      <c r="AB1128" s="1">
        <f t="shared" si="587"/>
        <v>490.50400000000002</v>
      </c>
      <c r="AC1128" s="1">
        <f t="shared" si="588"/>
        <v>468.31199999999995</v>
      </c>
      <c r="AD1128" s="125">
        <f t="shared" si="596"/>
        <v>389.79237844940872</v>
      </c>
      <c r="AF1128" s="326"/>
    </row>
    <row r="1129" spans="1:32">
      <c r="A1129" s="127" t="s">
        <v>716</v>
      </c>
      <c r="B1129" s="127" t="s">
        <v>151</v>
      </c>
      <c r="C1129" s="4">
        <v>43187</v>
      </c>
      <c r="D1129" s="1">
        <v>324.28583200000003</v>
      </c>
      <c r="E1129" s="1">
        <v>368.91</v>
      </c>
      <c r="F1129" s="1">
        <v>391.29</v>
      </c>
      <c r="G1129" s="1">
        <v>54.45</v>
      </c>
      <c r="H1129" s="110">
        <v>-1.79</v>
      </c>
      <c r="I1129" s="110">
        <v>-1.79</v>
      </c>
      <c r="J1129" s="1">
        <f t="shared" si="598"/>
        <v>52.660000000000004</v>
      </c>
      <c r="K1129" s="1">
        <f t="shared" si="586"/>
        <v>-1.7004999999999999</v>
      </c>
      <c r="L1129" s="1">
        <f t="shared" si="597"/>
        <v>52.749500000000005</v>
      </c>
      <c r="M1129" s="1">
        <f t="shared" si="589"/>
        <v>346.58015768725363</v>
      </c>
      <c r="N1129" s="1"/>
      <c r="O1129" s="1"/>
      <c r="P1129" s="1">
        <f t="shared" si="592"/>
        <v>1.2964285714285715</v>
      </c>
      <c r="Q1129" s="1">
        <f t="shared" si="593"/>
        <v>1.2559404761904762</v>
      </c>
      <c r="R1129" s="1">
        <f t="shared" si="594"/>
        <v>1.1751500864380955</v>
      </c>
      <c r="S1129" s="1">
        <f t="shared" si="585"/>
        <v>1.2559404761904762</v>
      </c>
      <c r="T1129" s="1">
        <f t="shared" si="590"/>
        <v>345.99211563731933</v>
      </c>
      <c r="U1129" s="1">
        <v>325.34997950000007</v>
      </c>
      <c r="V1129" s="1">
        <v>663.34711800000002</v>
      </c>
      <c r="W1129" s="1">
        <f t="shared" si="595"/>
        <v>355.51276570819971</v>
      </c>
      <c r="X1129" s="1">
        <v>336.83109958199998</v>
      </c>
      <c r="Y1129" s="1">
        <v>295.73763624425476</v>
      </c>
      <c r="Z1129" s="1">
        <f t="shared" si="591"/>
        <v>357.75295663600525</v>
      </c>
      <c r="AA1129" s="226">
        <v>64.48</v>
      </c>
      <c r="AB1129" s="1">
        <f t="shared" si="587"/>
        <v>490.048</v>
      </c>
      <c r="AC1129" s="1">
        <f t="shared" si="588"/>
        <v>461.24399999999997</v>
      </c>
      <c r="AD1129" s="125">
        <f t="shared" si="596"/>
        <v>387.51116951379771</v>
      </c>
      <c r="AF1129" s="326"/>
    </row>
    <row r="1130" spans="1:32">
      <c r="A1130" s="127" t="s">
        <v>717</v>
      </c>
      <c r="B1130" s="127" t="s">
        <v>151</v>
      </c>
      <c r="C1130" s="4">
        <v>43186</v>
      </c>
      <c r="D1130" s="1">
        <v>324.28583200000003</v>
      </c>
      <c r="E1130" s="1">
        <v>369.91</v>
      </c>
      <c r="F1130" s="1">
        <v>385.29</v>
      </c>
      <c r="G1130" s="1">
        <v>55.5</v>
      </c>
      <c r="H1130" s="110">
        <v>-1.79</v>
      </c>
      <c r="I1130" s="110">
        <v>-1.79</v>
      </c>
      <c r="J1130" s="1">
        <f t="shared" si="598"/>
        <v>53.71</v>
      </c>
      <c r="K1130" s="1">
        <f t="shared" si="586"/>
        <v>-1.7004999999999999</v>
      </c>
      <c r="L1130" s="1">
        <f t="shared" si="597"/>
        <v>53.799500000000002</v>
      </c>
      <c r="M1130" s="1">
        <f t="shared" si="589"/>
        <v>353.47897503285151</v>
      </c>
      <c r="N1130" s="1"/>
      <c r="O1130" s="1"/>
      <c r="P1130" s="1">
        <f t="shared" si="592"/>
        <v>1.3214285714285714</v>
      </c>
      <c r="Q1130" s="1">
        <f t="shared" si="593"/>
        <v>1.2809404761904761</v>
      </c>
      <c r="R1130" s="1">
        <f t="shared" si="594"/>
        <v>1.1751500864380955</v>
      </c>
      <c r="S1130" s="1">
        <f t="shared" si="585"/>
        <v>1.2809404761904761</v>
      </c>
      <c r="T1130" s="1">
        <f t="shared" si="590"/>
        <v>352.89093298291721</v>
      </c>
      <c r="U1130" s="1">
        <v>318.58849749999996</v>
      </c>
      <c r="V1130" s="1">
        <v>663.34711800000002</v>
      </c>
      <c r="W1130" s="1">
        <f t="shared" si="595"/>
        <v>362.20461853342965</v>
      </c>
      <c r="X1130" s="1">
        <v>336.83109958199998</v>
      </c>
      <c r="Y1130" s="1">
        <v>295.73763624425476</v>
      </c>
      <c r="Z1130" s="1">
        <f t="shared" si="591"/>
        <v>364.65177398160313</v>
      </c>
      <c r="AA1130" s="226">
        <v>64.48</v>
      </c>
      <c r="AB1130" s="1">
        <f t="shared" si="587"/>
        <v>490.048</v>
      </c>
      <c r="AC1130" s="1">
        <f t="shared" si="588"/>
        <v>461.24399999999997</v>
      </c>
      <c r="AD1130" s="125">
        <f t="shared" si="596"/>
        <v>395.23784494086732</v>
      </c>
      <c r="AF1130" s="326"/>
    </row>
    <row r="1131" spans="1:32">
      <c r="A1131" s="127" t="s">
        <v>718</v>
      </c>
      <c r="B1131" s="127" t="s">
        <v>151</v>
      </c>
      <c r="C1131" s="4">
        <v>43185</v>
      </c>
      <c r="D1131" s="1">
        <v>324.28583200000003</v>
      </c>
      <c r="E1131" s="1">
        <v>376.41</v>
      </c>
      <c r="F1131" s="1">
        <v>386.29</v>
      </c>
      <c r="G1131" s="1">
        <v>56.01</v>
      </c>
      <c r="H1131" s="110">
        <v>-1.79</v>
      </c>
      <c r="I1131" s="110">
        <v>-1.79</v>
      </c>
      <c r="J1131" s="1">
        <f t="shared" si="598"/>
        <v>54.22</v>
      </c>
      <c r="K1131" s="1">
        <f t="shared" si="586"/>
        <v>-1.7004999999999999</v>
      </c>
      <c r="L1131" s="1">
        <f t="shared" si="597"/>
        <v>54.3095</v>
      </c>
      <c r="M1131" s="1">
        <f t="shared" si="589"/>
        <v>356.8298291721419</v>
      </c>
      <c r="N1131" s="1"/>
      <c r="O1131" s="1"/>
      <c r="P1131" s="1">
        <f t="shared" si="592"/>
        <v>1.3335714285714286</v>
      </c>
      <c r="Q1131" s="1">
        <f t="shared" si="593"/>
        <v>1.2930833333333334</v>
      </c>
      <c r="R1131" s="1">
        <f t="shared" si="594"/>
        <v>1.1751500864380955</v>
      </c>
      <c r="S1131" s="1">
        <f t="shared" ref="S1131:S1194" si="599">+Q1131-O1131</f>
        <v>1.2930833333333334</v>
      </c>
      <c r="T1131" s="1">
        <f t="shared" si="590"/>
        <v>356.2417871222076</v>
      </c>
      <c r="U1131" s="1">
        <v>318.58849749999996</v>
      </c>
      <c r="V1131" s="1">
        <v>663.34711800000002</v>
      </c>
      <c r="W1131" s="1">
        <f t="shared" si="595"/>
        <v>365.45494704854133</v>
      </c>
      <c r="X1131" s="1">
        <v>336.83109958199998</v>
      </c>
      <c r="Y1131" s="1">
        <v>295.73763624425476</v>
      </c>
      <c r="Z1131" s="1">
        <f t="shared" si="591"/>
        <v>368.00262812089352</v>
      </c>
      <c r="AA1131" s="226">
        <v>64.3</v>
      </c>
      <c r="AB1131" s="1">
        <f t="shared" si="587"/>
        <v>488.67999999999995</v>
      </c>
      <c r="AC1131" s="1">
        <f t="shared" si="588"/>
        <v>478.57199999999995</v>
      </c>
      <c r="AD1131" s="125">
        <f t="shared" si="596"/>
        <v>398.99080157687257</v>
      </c>
      <c r="AF1131" s="326"/>
    </row>
    <row r="1132" spans="1:32">
      <c r="A1132" s="127" t="s">
        <v>719</v>
      </c>
      <c r="B1132" s="127" t="s">
        <v>151</v>
      </c>
      <c r="C1132" s="4">
        <v>43182</v>
      </c>
      <c r="D1132" s="1">
        <v>324.28583200000003</v>
      </c>
      <c r="E1132" s="1">
        <v>366.41</v>
      </c>
      <c r="F1132" s="1">
        <v>384.29</v>
      </c>
      <c r="G1132" s="1">
        <v>56.3</v>
      </c>
      <c r="H1132" s="110">
        <v>-1.79</v>
      </c>
      <c r="I1132" s="110">
        <v>-1.79</v>
      </c>
      <c r="J1132" s="1">
        <f t="shared" si="598"/>
        <v>54.51</v>
      </c>
      <c r="K1132" s="1">
        <f t="shared" si="586"/>
        <v>-1.7004999999999999</v>
      </c>
      <c r="L1132" s="1">
        <f t="shared" si="597"/>
        <v>54.599499999999999</v>
      </c>
      <c r="M1132" s="1">
        <f t="shared" si="589"/>
        <v>358.73521681997369</v>
      </c>
      <c r="N1132" s="1"/>
      <c r="O1132" s="1"/>
      <c r="P1132" s="1">
        <f t="shared" si="592"/>
        <v>1.3404761904761904</v>
      </c>
      <c r="Q1132" s="1">
        <f t="shared" si="593"/>
        <v>1.2999880952380951</v>
      </c>
      <c r="R1132" s="1">
        <f t="shared" si="594"/>
        <v>1.1751500864380955</v>
      </c>
      <c r="S1132" s="1">
        <f t="shared" si="599"/>
        <v>1.2999880952380951</v>
      </c>
      <c r="T1132" s="1">
        <f t="shared" si="590"/>
        <v>358.14717477003938</v>
      </c>
      <c r="U1132" s="1">
        <v>318.58849749999996</v>
      </c>
      <c r="V1132" s="1">
        <v>663.34711800000002</v>
      </c>
      <c r="W1132" s="1">
        <f t="shared" si="595"/>
        <v>367.3031730669382</v>
      </c>
      <c r="X1132" s="1">
        <v>336.83109958199998</v>
      </c>
      <c r="Y1132" s="1">
        <v>295.73763624425476</v>
      </c>
      <c r="Z1132" s="1">
        <f t="shared" si="591"/>
        <v>369.90801576872531</v>
      </c>
      <c r="AA1132" s="226">
        <v>64.3</v>
      </c>
      <c r="AB1132" s="1">
        <f t="shared" si="587"/>
        <v>488.67999999999995</v>
      </c>
      <c r="AC1132" s="1">
        <f t="shared" si="588"/>
        <v>483.73999999999995</v>
      </c>
      <c r="AD1132" s="125">
        <f t="shared" si="596"/>
        <v>401.12483574244413</v>
      </c>
      <c r="AF1132" s="326"/>
    </row>
    <row r="1133" spans="1:32">
      <c r="A1133" s="127" t="s">
        <v>720</v>
      </c>
      <c r="B1133" s="127" t="s">
        <v>151</v>
      </c>
      <c r="C1133" s="4">
        <v>43181</v>
      </c>
      <c r="D1133" s="1">
        <v>324.28583200000003</v>
      </c>
      <c r="E1133" s="1">
        <v>368.91</v>
      </c>
      <c r="F1133" s="1">
        <v>386.29</v>
      </c>
      <c r="G1133" s="1">
        <v>55.5</v>
      </c>
      <c r="H1133" s="110">
        <v>-1.79</v>
      </c>
      <c r="I1133" s="110">
        <v>-1.79</v>
      </c>
      <c r="J1133" s="1">
        <f t="shared" si="598"/>
        <v>53.71</v>
      </c>
      <c r="K1133" s="1">
        <f t="shared" si="586"/>
        <v>-1.7004999999999999</v>
      </c>
      <c r="L1133" s="1">
        <f t="shared" si="597"/>
        <v>53.799500000000002</v>
      </c>
      <c r="M1133" s="1">
        <f t="shared" si="589"/>
        <v>353.47897503285151</v>
      </c>
      <c r="N1133" s="1"/>
      <c r="O1133" s="1"/>
      <c r="P1133" s="1">
        <f t="shared" si="592"/>
        <v>1.3214285714285714</v>
      </c>
      <c r="Q1133" s="1">
        <f t="shared" si="593"/>
        <v>1.2809404761904761</v>
      </c>
      <c r="R1133" s="1">
        <f t="shared" si="594"/>
        <v>1.1751500864380955</v>
      </c>
      <c r="S1133" s="1">
        <f t="shared" si="599"/>
        <v>1.2809404761904761</v>
      </c>
      <c r="T1133" s="1">
        <f t="shared" si="590"/>
        <v>352.89093298291721</v>
      </c>
      <c r="U1133" s="1">
        <v>318.58849749999996</v>
      </c>
      <c r="V1133" s="1">
        <v>663.34711800000002</v>
      </c>
      <c r="W1133" s="1">
        <f t="shared" si="595"/>
        <v>362.20461853342965</v>
      </c>
      <c r="X1133" s="1">
        <v>336.83109958199998</v>
      </c>
      <c r="Y1133" s="1">
        <v>295.73763624425476</v>
      </c>
      <c r="Z1133" s="1">
        <f t="shared" si="591"/>
        <v>364.65177398160313</v>
      </c>
      <c r="AA1133" s="226">
        <v>65.17</v>
      </c>
      <c r="AB1133" s="1">
        <f t="shared" si="587"/>
        <v>495.29199999999997</v>
      </c>
      <c r="AC1133" s="1">
        <f t="shared" si="588"/>
        <v>481.46</v>
      </c>
      <c r="AD1133" s="125">
        <f t="shared" si="596"/>
        <v>395.23784494086732</v>
      </c>
      <c r="AF1133" s="326"/>
    </row>
    <row r="1134" spans="1:32">
      <c r="A1134" s="127" t="s">
        <v>721</v>
      </c>
      <c r="B1134" s="127" t="s">
        <v>151</v>
      </c>
      <c r="C1134" s="4">
        <v>43180</v>
      </c>
      <c r="D1134" s="1">
        <v>324.28583200000003</v>
      </c>
      <c r="E1134" s="1">
        <v>362.91</v>
      </c>
      <c r="F1134" s="1">
        <v>384.29</v>
      </c>
      <c r="G1134" s="1">
        <v>55.9</v>
      </c>
      <c r="H1134" s="110">
        <v>-1.79</v>
      </c>
      <c r="I1134" s="110">
        <v>-1.79</v>
      </c>
      <c r="J1134" s="1">
        <f t="shared" si="598"/>
        <v>54.11</v>
      </c>
      <c r="K1134" s="1">
        <f t="shared" si="586"/>
        <v>-1.7004999999999999</v>
      </c>
      <c r="L1134" s="1">
        <f t="shared" si="597"/>
        <v>54.1995</v>
      </c>
      <c r="M1134" s="1">
        <f t="shared" si="589"/>
        <v>356.10709592641263</v>
      </c>
      <c r="N1134" s="1"/>
      <c r="O1134" s="1"/>
      <c r="P1134" s="1">
        <f t="shared" si="592"/>
        <v>1.3309523809523809</v>
      </c>
      <c r="Q1134" s="1">
        <f t="shared" si="593"/>
        <v>1.2904642857142856</v>
      </c>
      <c r="R1134" s="1">
        <f t="shared" si="594"/>
        <v>1.1751500864380955</v>
      </c>
      <c r="S1134" s="1">
        <f t="shared" si="599"/>
        <v>1.2904642857142856</v>
      </c>
      <c r="T1134" s="1">
        <f t="shared" si="590"/>
        <v>355.51905387647832</v>
      </c>
      <c r="U1134" s="1">
        <v>318.58849749999996</v>
      </c>
      <c r="V1134" s="1">
        <v>663.34711800000002</v>
      </c>
      <c r="W1134" s="1">
        <f t="shared" si="595"/>
        <v>364.75389580018395</v>
      </c>
      <c r="X1134" s="1">
        <v>336.83109958199998</v>
      </c>
      <c r="Y1134" s="1">
        <v>295.73763624425476</v>
      </c>
      <c r="Z1134" s="1">
        <f t="shared" si="591"/>
        <v>367.27989487516425</v>
      </c>
      <c r="AA1134" s="226">
        <v>63.5</v>
      </c>
      <c r="AB1134" s="1">
        <f t="shared" si="587"/>
        <v>482.59999999999997</v>
      </c>
      <c r="AC1134" s="1">
        <f t="shared" si="588"/>
        <v>476.74799999999993</v>
      </c>
      <c r="AD1134" s="125">
        <f t="shared" si="596"/>
        <v>398.18134034165575</v>
      </c>
      <c r="AF1134" s="326"/>
    </row>
    <row r="1135" spans="1:32">
      <c r="A1135" s="127" t="s">
        <v>722</v>
      </c>
      <c r="B1135" s="127" t="s">
        <v>151</v>
      </c>
      <c r="C1135" s="4">
        <v>43179</v>
      </c>
      <c r="D1135" s="1">
        <v>324.28583200000003</v>
      </c>
      <c r="E1135" s="1">
        <v>357.41</v>
      </c>
      <c r="F1135" s="1">
        <v>381.29</v>
      </c>
      <c r="G1135" s="1">
        <v>54.7</v>
      </c>
      <c r="H1135" s="110">
        <v>-1.79</v>
      </c>
      <c r="I1135" s="110">
        <v>-1.79</v>
      </c>
      <c r="J1135" s="1">
        <f t="shared" si="598"/>
        <v>52.910000000000004</v>
      </c>
      <c r="K1135" s="1">
        <f t="shared" ref="K1135:K1198" si="600">+H1135*$F$1</f>
        <v>-1.7004999999999999</v>
      </c>
      <c r="L1135" s="1">
        <f t="shared" si="597"/>
        <v>52.999500000000005</v>
      </c>
      <c r="M1135" s="1">
        <f t="shared" si="589"/>
        <v>348.22273324572933</v>
      </c>
      <c r="N1135" s="1"/>
      <c r="O1135" s="1"/>
      <c r="P1135" s="1">
        <f t="shared" si="592"/>
        <v>1.3023809523809524</v>
      </c>
      <c r="Q1135" s="1">
        <f t="shared" si="593"/>
        <v>1.2618928571428571</v>
      </c>
      <c r="R1135" s="1">
        <f t="shared" si="594"/>
        <v>1.1751500864380955</v>
      </c>
      <c r="S1135" s="1">
        <f t="shared" si="599"/>
        <v>1.2618928571428571</v>
      </c>
      <c r="T1135" s="1">
        <f t="shared" si="590"/>
        <v>347.63469119579503</v>
      </c>
      <c r="U1135" s="1">
        <v>309.57171699999998</v>
      </c>
      <c r="V1135" s="1">
        <v>663.34711800000002</v>
      </c>
      <c r="W1135" s="1">
        <f t="shared" si="595"/>
        <v>357.10606399992116</v>
      </c>
      <c r="X1135" s="1">
        <v>336.83109958199998</v>
      </c>
      <c r="Y1135" s="1">
        <v>295.73763624425476</v>
      </c>
      <c r="Z1135" s="1">
        <f t="shared" si="591"/>
        <v>359.39553219448095</v>
      </c>
      <c r="AA1135" s="226">
        <v>63.19</v>
      </c>
      <c r="AB1135" s="1">
        <f t="shared" si="587"/>
        <v>480.24399999999997</v>
      </c>
      <c r="AC1135" s="1">
        <f t="shared" si="588"/>
        <v>467.47599999999994</v>
      </c>
      <c r="AD1135" s="125">
        <f t="shared" si="596"/>
        <v>389.35085413929045</v>
      </c>
      <c r="AF1135" s="326"/>
    </row>
    <row r="1136" spans="1:32">
      <c r="A1136" s="127" t="s">
        <v>723</v>
      </c>
      <c r="B1136" s="127" t="s">
        <v>151</v>
      </c>
      <c r="C1136" s="4">
        <v>43178</v>
      </c>
      <c r="D1136" s="1">
        <v>324.28583200000003</v>
      </c>
      <c r="E1136" s="1">
        <v>360.41</v>
      </c>
      <c r="F1136" s="1">
        <v>374.29</v>
      </c>
      <c r="G1136" s="1">
        <v>54.05</v>
      </c>
      <c r="H1136" s="110">
        <v>-1.79</v>
      </c>
      <c r="I1136" s="110">
        <v>-1.79</v>
      </c>
      <c r="J1136" s="1">
        <f t="shared" si="598"/>
        <v>52.26</v>
      </c>
      <c r="K1136" s="1">
        <f t="shared" si="600"/>
        <v>-1.7004999999999999</v>
      </c>
      <c r="L1136" s="1">
        <f t="shared" si="597"/>
        <v>52.349499999999999</v>
      </c>
      <c r="M1136" s="1">
        <f t="shared" si="589"/>
        <v>343.95203679369251</v>
      </c>
      <c r="N1136" s="1"/>
      <c r="O1136" s="1"/>
      <c r="P1136" s="1">
        <f t="shared" si="592"/>
        <v>1.2869047619047618</v>
      </c>
      <c r="Q1136" s="1">
        <f t="shared" si="593"/>
        <v>1.2464166666666667</v>
      </c>
      <c r="R1136" s="1">
        <f t="shared" si="594"/>
        <v>1.1751500864380955</v>
      </c>
      <c r="S1136" s="1">
        <f t="shared" si="599"/>
        <v>1.2464166666666667</v>
      </c>
      <c r="T1136" s="1">
        <f t="shared" si="590"/>
        <v>343.36399474375821</v>
      </c>
      <c r="U1136" s="1">
        <v>309.57171699999998</v>
      </c>
      <c r="V1136" s="1">
        <v>663.34711800000002</v>
      </c>
      <c r="W1136" s="1">
        <f t="shared" si="595"/>
        <v>352.96348844144546</v>
      </c>
      <c r="X1136" s="1">
        <v>336.83109958199998</v>
      </c>
      <c r="Y1136" s="1">
        <v>295.73763624425476</v>
      </c>
      <c r="Z1136" s="1">
        <f t="shared" si="591"/>
        <v>355.12483574244413</v>
      </c>
      <c r="AA1136" s="226">
        <v>62.23</v>
      </c>
      <c r="AB1136" s="1">
        <f t="shared" ref="AB1136:AB1188" si="601">AA1136*$AB$91</f>
        <v>472.94799999999998</v>
      </c>
      <c r="AC1136" s="1">
        <f t="shared" ref="AC1136:AC1188" si="602">AB1154</f>
        <v>466.26</v>
      </c>
      <c r="AD1136" s="125">
        <f t="shared" si="596"/>
        <v>384.56767411300922</v>
      </c>
      <c r="AF1136" s="326"/>
    </row>
    <row r="1137" spans="1:32">
      <c r="A1137" s="127" t="s">
        <v>724</v>
      </c>
      <c r="B1137" s="127" t="s">
        <v>151</v>
      </c>
      <c r="C1137" s="4">
        <v>43175</v>
      </c>
      <c r="D1137" s="1">
        <v>324.28583200000003</v>
      </c>
      <c r="E1137" s="1">
        <v>356.41</v>
      </c>
      <c r="F1137" s="1">
        <v>371.29</v>
      </c>
      <c r="G1137" s="1">
        <v>54.49</v>
      </c>
      <c r="H1137" s="110">
        <v>-1.79</v>
      </c>
      <c r="I1137" s="110">
        <v>-1.79</v>
      </c>
      <c r="J1137" s="1">
        <f t="shared" si="598"/>
        <v>52.7</v>
      </c>
      <c r="K1137" s="1">
        <f t="shared" si="600"/>
        <v>-1.7004999999999999</v>
      </c>
      <c r="L1137" s="1">
        <f t="shared" si="597"/>
        <v>52.789500000000004</v>
      </c>
      <c r="M1137" s="1">
        <f t="shared" si="589"/>
        <v>346.84296977660972</v>
      </c>
      <c r="N1137" s="1"/>
      <c r="O1137" s="1"/>
      <c r="P1137" s="1">
        <f t="shared" si="592"/>
        <v>1.2973809523809525</v>
      </c>
      <c r="Q1137" s="1">
        <f t="shared" si="593"/>
        <v>1.2568928571428573</v>
      </c>
      <c r="R1137" s="1">
        <f t="shared" si="594"/>
        <v>1.1751500864380955</v>
      </c>
      <c r="S1137" s="1">
        <f t="shared" si="599"/>
        <v>1.2568928571428573</v>
      </c>
      <c r="T1137" s="1">
        <f t="shared" si="590"/>
        <v>346.25492772667542</v>
      </c>
      <c r="U1137" s="1">
        <v>309.57171699999998</v>
      </c>
      <c r="V1137" s="1">
        <v>663.34711800000002</v>
      </c>
      <c r="W1137" s="1">
        <f t="shared" si="595"/>
        <v>355.76769343487513</v>
      </c>
      <c r="X1137" s="1">
        <v>336.83109958199998</v>
      </c>
      <c r="Y1137" s="1">
        <v>295.73763624425476</v>
      </c>
      <c r="Z1137" s="1">
        <f t="shared" si="591"/>
        <v>358.01576872536134</v>
      </c>
      <c r="AA1137" s="226">
        <v>61.16</v>
      </c>
      <c r="AB1137" s="1">
        <f t="shared" si="601"/>
        <v>464.81599999999997</v>
      </c>
      <c r="AC1137" s="1">
        <f t="shared" si="602"/>
        <v>470.82</v>
      </c>
      <c r="AD1137" s="125">
        <f t="shared" si="596"/>
        <v>387.80551905387648</v>
      </c>
      <c r="AF1137" s="326"/>
    </row>
    <row r="1138" spans="1:32">
      <c r="A1138" s="127" t="s">
        <v>725</v>
      </c>
      <c r="B1138" s="127" t="s">
        <v>151</v>
      </c>
      <c r="C1138" s="4">
        <v>43174</v>
      </c>
      <c r="D1138" s="1">
        <v>324.28583200000003</v>
      </c>
      <c r="E1138" s="1">
        <v>355.41</v>
      </c>
      <c r="F1138" s="1">
        <v>370.29</v>
      </c>
      <c r="G1138" s="1">
        <v>53.91</v>
      </c>
      <c r="H1138" s="110">
        <v>-1.79</v>
      </c>
      <c r="I1138" s="110">
        <v>-1.79</v>
      </c>
      <c r="J1138" s="1">
        <f t="shared" si="598"/>
        <v>52.12</v>
      </c>
      <c r="K1138" s="1">
        <f t="shared" si="600"/>
        <v>-1.7004999999999999</v>
      </c>
      <c r="L1138" s="1">
        <f t="shared" si="597"/>
        <v>52.209499999999998</v>
      </c>
      <c r="M1138" s="1">
        <f t="shared" si="589"/>
        <v>343.03219448094609</v>
      </c>
      <c r="N1138" s="1"/>
      <c r="O1138" s="1"/>
      <c r="P1138" s="1">
        <f t="shared" si="592"/>
        <v>1.2835714285714286</v>
      </c>
      <c r="Q1138" s="1">
        <f t="shared" si="593"/>
        <v>1.2430833333333333</v>
      </c>
      <c r="R1138" s="1">
        <f t="shared" si="594"/>
        <v>1.1751500864380955</v>
      </c>
      <c r="S1138" s="1">
        <f t="shared" si="599"/>
        <v>1.2430833333333333</v>
      </c>
      <c r="T1138" s="1">
        <f t="shared" si="590"/>
        <v>342.44415243101179</v>
      </c>
      <c r="U1138" s="1">
        <v>309.57171699999998</v>
      </c>
      <c r="V1138" s="1">
        <v>663.34711800000002</v>
      </c>
      <c r="W1138" s="1">
        <f t="shared" si="595"/>
        <v>352.07124139808144</v>
      </c>
      <c r="X1138" s="1">
        <v>336.83109958199998</v>
      </c>
      <c r="Y1138" s="1">
        <v>295.73763624425476</v>
      </c>
      <c r="Z1138" s="1">
        <f t="shared" si="591"/>
        <v>354.20499342969771</v>
      </c>
      <c r="AA1138" s="226">
        <v>61.23</v>
      </c>
      <c r="AB1138" s="1">
        <f t="shared" si="601"/>
        <v>465.34799999999996</v>
      </c>
      <c r="AC1138" s="1">
        <f t="shared" si="602"/>
        <v>466.86799999999999</v>
      </c>
      <c r="AD1138" s="125">
        <f t="shared" si="596"/>
        <v>383.53745072273324</v>
      </c>
      <c r="AF1138" s="326"/>
    </row>
    <row r="1139" spans="1:32">
      <c r="A1139" s="127" t="s">
        <v>726</v>
      </c>
      <c r="B1139" s="127" t="s">
        <v>151</v>
      </c>
      <c r="C1139" s="4">
        <v>43173</v>
      </c>
      <c r="D1139" s="1">
        <v>324.28583200000003</v>
      </c>
      <c r="E1139" s="1">
        <v>353.41</v>
      </c>
      <c r="F1139" s="1">
        <v>369.29</v>
      </c>
      <c r="G1139" s="1">
        <v>53.8</v>
      </c>
      <c r="H1139" s="110">
        <v>-1.79</v>
      </c>
      <c r="I1139" s="110">
        <v>-1.79</v>
      </c>
      <c r="J1139" s="1">
        <f t="shared" si="598"/>
        <v>52.01</v>
      </c>
      <c r="K1139" s="1">
        <f t="shared" si="600"/>
        <v>-1.7004999999999999</v>
      </c>
      <c r="L1139" s="1">
        <f t="shared" si="597"/>
        <v>52.099499999999999</v>
      </c>
      <c r="M1139" s="1">
        <f t="shared" si="589"/>
        <v>342.30946123521682</v>
      </c>
      <c r="N1139" s="1"/>
      <c r="O1139" s="1"/>
      <c r="P1139" s="1">
        <f t="shared" si="592"/>
        <v>1.2809523809523808</v>
      </c>
      <c r="Q1139" s="1">
        <f t="shared" si="593"/>
        <v>1.2404642857142858</v>
      </c>
      <c r="R1139" s="1">
        <f t="shared" si="594"/>
        <v>1.1751500864380955</v>
      </c>
      <c r="S1139" s="1">
        <f t="shared" si="599"/>
        <v>1.2404642857142858</v>
      </c>
      <c r="T1139" s="1">
        <f t="shared" si="590"/>
        <v>341.72141918528251</v>
      </c>
      <c r="U1139" s="1">
        <v>309.57171699999998</v>
      </c>
      <c r="V1139" s="1">
        <v>663.34711800000002</v>
      </c>
      <c r="W1139" s="1">
        <f t="shared" si="595"/>
        <v>351.37019014972401</v>
      </c>
      <c r="X1139" s="1">
        <v>336.83109958199998</v>
      </c>
      <c r="Y1139" s="1">
        <v>295.73763624425476</v>
      </c>
      <c r="Z1139" s="1">
        <f t="shared" si="591"/>
        <v>353.48226018396844</v>
      </c>
      <c r="AA1139" s="226">
        <v>60.86</v>
      </c>
      <c r="AB1139" s="1">
        <f t="shared" si="601"/>
        <v>462.536</v>
      </c>
      <c r="AC1139" s="1">
        <f t="shared" si="602"/>
        <v>458.50799999999998</v>
      </c>
      <c r="AD1139" s="125">
        <f t="shared" si="596"/>
        <v>382.72798948751642</v>
      </c>
      <c r="AF1139" s="326"/>
    </row>
    <row r="1140" spans="1:32">
      <c r="A1140" s="127" t="s">
        <v>727</v>
      </c>
      <c r="B1140" s="127" t="s">
        <v>151</v>
      </c>
      <c r="C1140" s="4">
        <v>43172</v>
      </c>
      <c r="D1140" s="1">
        <v>324.28583200000003</v>
      </c>
      <c r="E1140" s="1">
        <v>354.41</v>
      </c>
      <c r="F1140" s="1">
        <v>374.29</v>
      </c>
      <c r="G1140" s="1">
        <v>53.55</v>
      </c>
      <c r="H1140" s="110">
        <v>-1.79</v>
      </c>
      <c r="I1140" s="110">
        <v>-1.79</v>
      </c>
      <c r="J1140" s="1">
        <f t="shared" si="598"/>
        <v>51.76</v>
      </c>
      <c r="K1140" s="1">
        <f t="shared" si="600"/>
        <v>-1.7004999999999999</v>
      </c>
      <c r="L1140" s="1">
        <f t="shared" si="597"/>
        <v>51.849499999999999</v>
      </c>
      <c r="M1140" s="1">
        <f t="shared" si="589"/>
        <v>340.66688567674112</v>
      </c>
      <c r="N1140" s="1"/>
      <c r="O1140" s="1"/>
      <c r="P1140" s="1">
        <f t="shared" si="592"/>
        <v>1.2749999999999999</v>
      </c>
      <c r="Q1140" s="1">
        <f t="shared" si="593"/>
        <v>1.2345119047619046</v>
      </c>
      <c r="R1140" s="1">
        <f t="shared" si="594"/>
        <v>1.1751500864380955</v>
      </c>
      <c r="S1140" s="1">
        <f t="shared" si="599"/>
        <v>1.2345119047619046</v>
      </c>
      <c r="T1140" s="1">
        <f t="shared" si="590"/>
        <v>340.07884362680682</v>
      </c>
      <c r="U1140" s="1">
        <v>313.40263500000003</v>
      </c>
      <c r="V1140" s="1">
        <v>663.34711800000002</v>
      </c>
      <c r="W1140" s="1">
        <f t="shared" si="595"/>
        <v>349.77689185800261</v>
      </c>
      <c r="X1140" s="1">
        <v>336.83109958199998</v>
      </c>
      <c r="Y1140" s="1">
        <v>295.73763624425476</v>
      </c>
      <c r="Z1140" s="1">
        <f t="shared" si="591"/>
        <v>351.83968462549274</v>
      </c>
      <c r="AA1140" s="226">
        <v>61.66</v>
      </c>
      <c r="AB1140" s="1">
        <f t="shared" si="601"/>
        <v>468.61599999999993</v>
      </c>
      <c r="AC1140" s="1">
        <f t="shared" si="602"/>
        <v>444.37199999999996</v>
      </c>
      <c r="AD1140" s="125">
        <f t="shared" si="596"/>
        <v>380.88830486202369</v>
      </c>
      <c r="AF1140" s="326"/>
    </row>
    <row r="1141" spans="1:32">
      <c r="A1141" s="127" t="s">
        <v>728</v>
      </c>
      <c r="B1141" s="127" t="s">
        <v>151</v>
      </c>
      <c r="C1141" s="4">
        <v>43171</v>
      </c>
      <c r="D1141" s="1">
        <v>324.28583200000003</v>
      </c>
      <c r="E1141" s="1">
        <v>356.41</v>
      </c>
      <c r="F1141" s="1">
        <v>380.29</v>
      </c>
      <c r="G1141" s="1">
        <v>54.08</v>
      </c>
      <c r="H1141" s="110">
        <v>-1.79</v>
      </c>
      <c r="I1141" s="110">
        <v>-1.79</v>
      </c>
      <c r="J1141" s="1">
        <f t="shared" si="598"/>
        <v>52.29</v>
      </c>
      <c r="K1141" s="1">
        <f t="shared" si="600"/>
        <v>-1.7004999999999999</v>
      </c>
      <c r="L1141" s="1">
        <f t="shared" si="597"/>
        <v>52.3795</v>
      </c>
      <c r="M1141" s="1">
        <f t="shared" si="589"/>
        <v>344.14914586070955</v>
      </c>
      <c r="N1141" s="1"/>
      <c r="O1141" s="1"/>
      <c r="P1141" s="1">
        <f t="shared" si="592"/>
        <v>1.2876190476190477</v>
      </c>
      <c r="Q1141" s="1">
        <f t="shared" si="593"/>
        <v>1.2471309523809524</v>
      </c>
      <c r="R1141" s="1">
        <f t="shared" si="594"/>
        <v>1.1751500864380955</v>
      </c>
      <c r="S1141" s="1">
        <f t="shared" si="599"/>
        <v>1.2471309523809524</v>
      </c>
      <c r="T1141" s="1">
        <f t="shared" si="590"/>
        <v>343.56110381077525</v>
      </c>
      <c r="U1141" s="1">
        <v>313.40263500000003</v>
      </c>
      <c r="V1141" s="1">
        <v>663.34711800000002</v>
      </c>
      <c r="W1141" s="1">
        <f t="shared" si="595"/>
        <v>353.154684236452</v>
      </c>
      <c r="X1141" s="1">
        <v>336.83109958199998</v>
      </c>
      <c r="Y1141" s="1">
        <v>295.73763624425476</v>
      </c>
      <c r="Z1141" s="1">
        <f t="shared" si="591"/>
        <v>355.32194480946123</v>
      </c>
      <c r="AA1141" s="226">
        <v>61.24</v>
      </c>
      <c r="AB1141" s="1">
        <f t="shared" si="601"/>
        <v>465.42399999999998</v>
      </c>
      <c r="AC1141" s="1">
        <f t="shared" si="602"/>
        <v>444.37199999999996</v>
      </c>
      <c r="AD1141" s="125">
        <f t="shared" si="596"/>
        <v>384.78843626806832</v>
      </c>
      <c r="AF1141" s="326"/>
    </row>
    <row r="1142" spans="1:32">
      <c r="A1142" s="127" t="s">
        <v>729</v>
      </c>
      <c r="B1142" s="127" t="s">
        <v>151</v>
      </c>
      <c r="C1142" s="4">
        <v>43168</v>
      </c>
      <c r="D1142" s="1">
        <v>324.28583200000003</v>
      </c>
      <c r="E1142" s="1">
        <v>345.41</v>
      </c>
      <c r="F1142" s="1">
        <v>369.29</v>
      </c>
      <c r="G1142" s="1">
        <v>54.41</v>
      </c>
      <c r="H1142" s="110">
        <v>-1.79</v>
      </c>
      <c r="I1142" s="110">
        <v>-1.79</v>
      </c>
      <c r="J1142" s="1">
        <f t="shared" si="598"/>
        <v>52.62</v>
      </c>
      <c r="K1142" s="1">
        <f t="shared" si="600"/>
        <v>-1.7004999999999999</v>
      </c>
      <c r="L1142" s="1">
        <f t="shared" si="597"/>
        <v>52.709499999999998</v>
      </c>
      <c r="M1142" s="1">
        <f t="shared" si="589"/>
        <v>346.31734559789749</v>
      </c>
      <c r="N1142" s="1"/>
      <c r="O1142" s="1"/>
      <c r="P1142" s="1">
        <f t="shared" si="592"/>
        <v>1.2954761904761904</v>
      </c>
      <c r="Q1142" s="1">
        <f t="shared" si="593"/>
        <v>1.2549880952380952</v>
      </c>
      <c r="R1142" s="1">
        <f t="shared" si="594"/>
        <v>1.1751500864380955</v>
      </c>
      <c r="S1142" s="1">
        <f t="shared" si="599"/>
        <v>1.2549880952380952</v>
      </c>
      <c r="T1142" s="1">
        <f t="shared" si="590"/>
        <v>345.72930354796318</v>
      </c>
      <c r="U1142" s="1">
        <v>313.40263500000003</v>
      </c>
      <c r="V1142" s="1">
        <v>663.34711800000002</v>
      </c>
      <c r="W1142" s="1">
        <f t="shared" si="595"/>
        <v>355.25783798152429</v>
      </c>
      <c r="X1142" s="1">
        <v>336.83109958199998</v>
      </c>
      <c r="Y1142" s="1">
        <v>295.73763624425476</v>
      </c>
      <c r="Z1142" s="1">
        <f t="shared" si="591"/>
        <v>357.49014454664911</v>
      </c>
      <c r="AA1142" s="226">
        <v>60.65</v>
      </c>
      <c r="AB1142" s="1">
        <f t="shared" si="601"/>
        <v>460.93999999999994</v>
      </c>
      <c r="AC1142" s="1">
        <f t="shared" si="602"/>
        <v>444.37199999999996</v>
      </c>
      <c r="AD1142" s="125">
        <f t="shared" si="596"/>
        <v>387.21681997371883</v>
      </c>
      <c r="AF1142" s="326"/>
    </row>
    <row r="1143" spans="1:32">
      <c r="A1143" s="127" t="s">
        <v>730</v>
      </c>
      <c r="B1143" s="127" t="s">
        <v>151</v>
      </c>
      <c r="C1143" s="4">
        <v>43167</v>
      </c>
      <c r="D1143" s="1">
        <v>324.28583200000003</v>
      </c>
      <c r="E1143" s="1">
        <v>350.91</v>
      </c>
      <c r="F1143" s="1">
        <v>371.29</v>
      </c>
      <c r="G1143" s="1">
        <v>52.7</v>
      </c>
      <c r="H1143" s="110">
        <v>-1.79</v>
      </c>
      <c r="I1143" s="110">
        <v>-1.79</v>
      </c>
      <c r="J1143" s="1">
        <f t="shared" si="598"/>
        <v>50.910000000000004</v>
      </c>
      <c r="K1143" s="1">
        <f t="shared" si="600"/>
        <v>-1.7004999999999999</v>
      </c>
      <c r="L1143" s="1">
        <f t="shared" si="597"/>
        <v>50.999500000000005</v>
      </c>
      <c r="M1143" s="1">
        <f t="shared" si="589"/>
        <v>335.0821287779238</v>
      </c>
      <c r="N1143" s="1"/>
      <c r="O1143" s="1"/>
      <c r="P1143" s="1">
        <f t="shared" si="592"/>
        <v>1.2547619047619047</v>
      </c>
      <c r="Q1143" s="1">
        <f t="shared" si="593"/>
        <v>1.2142738095238097</v>
      </c>
      <c r="R1143" s="1">
        <f t="shared" si="594"/>
        <v>1.1751500864380955</v>
      </c>
      <c r="S1143" s="1">
        <f t="shared" si="599"/>
        <v>1.2142738095238097</v>
      </c>
      <c r="T1143" s="1">
        <f t="shared" si="590"/>
        <v>334.4940867279895</v>
      </c>
      <c r="U1143" s="1">
        <v>313.40263500000003</v>
      </c>
      <c r="V1143" s="1">
        <v>663.34711800000002</v>
      </c>
      <c r="W1143" s="1">
        <f t="shared" si="595"/>
        <v>344.35967766614976</v>
      </c>
      <c r="X1143" s="1">
        <v>336.83109958199998</v>
      </c>
      <c r="Y1143" s="1">
        <v>295.73763624425476</v>
      </c>
      <c r="Z1143" s="1">
        <f t="shared" si="591"/>
        <v>346.25492772667542</v>
      </c>
      <c r="AA1143" s="226">
        <v>61.13</v>
      </c>
      <c r="AB1143" s="1">
        <f t="shared" si="601"/>
        <v>464.58800000000002</v>
      </c>
      <c r="AC1143" s="1">
        <f t="shared" si="602"/>
        <v>458.964</v>
      </c>
      <c r="AD1143" s="125">
        <f t="shared" si="596"/>
        <v>374.63337713534827</v>
      </c>
      <c r="AF1143" s="326"/>
    </row>
    <row r="1144" spans="1:32">
      <c r="A1144" s="127" t="s">
        <v>116</v>
      </c>
      <c r="B1144" s="127" t="s">
        <v>151</v>
      </c>
      <c r="C1144" s="4">
        <v>43166</v>
      </c>
      <c r="D1144" s="1">
        <v>324.28583200000003</v>
      </c>
      <c r="E1144" s="1">
        <v>358.91</v>
      </c>
      <c r="F1144" s="1">
        <v>374.29</v>
      </c>
      <c r="G1144" s="1">
        <v>53.35</v>
      </c>
      <c r="H1144" s="110">
        <v>-1.79</v>
      </c>
      <c r="I1144" s="110">
        <v>-1.79</v>
      </c>
      <c r="J1144" s="1">
        <f t="shared" si="598"/>
        <v>51.56</v>
      </c>
      <c r="K1144" s="1">
        <f t="shared" si="600"/>
        <v>-1.7004999999999999</v>
      </c>
      <c r="L1144" s="1">
        <f t="shared" si="597"/>
        <v>51.649500000000003</v>
      </c>
      <c r="M1144" s="1">
        <f t="shared" si="589"/>
        <v>339.35282522996056</v>
      </c>
      <c r="N1144" s="1"/>
      <c r="O1144" s="1"/>
      <c r="P1144" s="1">
        <f t="shared" si="592"/>
        <v>1.2702380952380952</v>
      </c>
      <c r="Q1144" s="1">
        <f t="shared" si="593"/>
        <v>1.2297500000000001</v>
      </c>
      <c r="R1144" s="1">
        <f t="shared" si="594"/>
        <v>1.1751500864380955</v>
      </c>
      <c r="S1144" s="1">
        <f t="shared" si="599"/>
        <v>1.2297500000000001</v>
      </c>
      <c r="T1144" s="1">
        <f t="shared" si="590"/>
        <v>338.76478318002626</v>
      </c>
      <c r="U1144" s="1">
        <v>313.40263500000003</v>
      </c>
      <c r="V1144" s="1">
        <v>663.34711800000002</v>
      </c>
      <c r="W1144" s="1">
        <f t="shared" si="595"/>
        <v>348.50225322462546</v>
      </c>
      <c r="X1144" s="1">
        <v>336.83109958199998</v>
      </c>
      <c r="Y1144" s="1">
        <v>295.73763624425476</v>
      </c>
      <c r="Z1144" s="1">
        <f t="shared" si="591"/>
        <v>350.52562417871223</v>
      </c>
      <c r="AA1144" s="226">
        <v>62.41</v>
      </c>
      <c r="AB1144" s="1">
        <f t="shared" si="601"/>
        <v>474.31599999999997</v>
      </c>
      <c r="AC1144" s="1">
        <f t="shared" si="602"/>
        <v>470.97199999999998</v>
      </c>
      <c r="AD1144" s="125">
        <f t="shared" si="596"/>
        <v>379.41655716162944</v>
      </c>
      <c r="AF1144" s="326"/>
    </row>
    <row r="1145" spans="1:32">
      <c r="A1145" s="127" t="s">
        <v>731</v>
      </c>
      <c r="B1145" s="127" t="s">
        <v>151</v>
      </c>
      <c r="C1145" s="4">
        <v>43165</v>
      </c>
      <c r="D1145" s="1">
        <v>324.28583200000003</v>
      </c>
      <c r="E1145" s="1">
        <v>354.91</v>
      </c>
      <c r="F1145" s="1">
        <v>376.29</v>
      </c>
      <c r="G1145" s="1">
        <v>54.35</v>
      </c>
      <c r="H1145" s="110">
        <v>-1.68</v>
      </c>
      <c r="I1145" s="110">
        <v>-1.68</v>
      </c>
      <c r="J1145" s="1">
        <f t="shared" si="598"/>
        <v>52.67</v>
      </c>
      <c r="K1145" s="1">
        <f t="shared" si="600"/>
        <v>-1.5959999999999999</v>
      </c>
      <c r="L1145" s="1">
        <f t="shared" si="597"/>
        <v>52.754000000000005</v>
      </c>
      <c r="M1145" s="1">
        <f t="shared" si="589"/>
        <v>346.6097240473062</v>
      </c>
      <c r="N1145" s="1"/>
      <c r="O1145" s="1"/>
      <c r="P1145" s="1">
        <f t="shared" si="592"/>
        <v>1.2940476190476191</v>
      </c>
      <c r="Q1145" s="1">
        <f t="shared" si="593"/>
        <v>1.2560476190476191</v>
      </c>
      <c r="R1145" s="1">
        <f t="shared" si="594"/>
        <v>1.1751500864380955</v>
      </c>
      <c r="S1145" s="1">
        <f t="shared" si="599"/>
        <v>1.2560476190476191</v>
      </c>
      <c r="T1145" s="1">
        <f t="shared" si="590"/>
        <v>346.05781865965832</v>
      </c>
      <c r="U1145" s="1">
        <v>320.91882550000008</v>
      </c>
      <c r="V1145" s="1">
        <v>663.34711800000002</v>
      </c>
      <c r="W1145" s="1">
        <f t="shared" si="595"/>
        <v>355.57649763986853</v>
      </c>
      <c r="X1145" s="1">
        <v>336.83109958199998</v>
      </c>
      <c r="Y1145" s="1">
        <v>295.73763624425476</v>
      </c>
      <c r="Z1145" s="1">
        <f t="shared" si="591"/>
        <v>357.09592641261497</v>
      </c>
      <c r="AA1145" s="226">
        <v>63.09</v>
      </c>
      <c r="AB1145" s="1">
        <f t="shared" si="601"/>
        <v>479.48399999999998</v>
      </c>
      <c r="AC1145" s="1">
        <f t="shared" si="602"/>
        <v>481.30799999999999</v>
      </c>
      <c r="AD1145" s="125">
        <f t="shared" si="596"/>
        <v>387.58475689881737</v>
      </c>
      <c r="AF1145" s="326"/>
    </row>
    <row r="1146" spans="1:32">
      <c r="A1146" s="127" t="s">
        <v>732</v>
      </c>
      <c r="B1146" s="127" t="s">
        <v>151</v>
      </c>
      <c r="C1146" s="4">
        <v>43164</v>
      </c>
      <c r="D1146" s="1">
        <v>324.28583200000003</v>
      </c>
      <c r="E1146" s="1">
        <v>348.41</v>
      </c>
      <c r="F1146" s="1">
        <v>385.29</v>
      </c>
      <c r="G1146" s="1">
        <v>54.04</v>
      </c>
      <c r="H1146" s="110">
        <v>-1.68</v>
      </c>
      <c r="I1146" s="110">
        <v>-1.68</v>
      </c>
      <c r="J1146" s="1">
        <f t="shared" si="598"/>
        <v>52.36</v>
      </c>
      <c r="K1146" s="1">
        <f t="shared" si="600"/>
        <v>-1.5959999999999999</v>
      </c>
      <c r="L1146" s="1">
        <f t="shared" si="597"/>
        <v>52.444000000000003</v>
      </c>
      <c r="M1146" s="1">
        <f t="shared" si="589"/>
        <v>344.57293035479631</v>
      </c>
      <c r="N1146" s="1"/>
      <c r="O1146" s="1"/>
      <c r="P1146" s="1">
        <f t="shared" si="592"/>
        <v>1.2866666666666666</v>
      </c>
      <c r="Q1146" s="1">
        <f t="shared" si="593"/>
        <v>1.2486666666666668</v>
      </c>
      <c r="R1146" s="1">
        <f t="shared" si="594"/>
        <v>1.1751500864380955</v>
      </c>
      <c r="S1146" s="1">
        <f t="shared" si="599"/>
        <v>1.2486666666666668</v>
      </c>
      <c r="T1146" s="1">
        <f t="shared" si="590"/>
        <v>344.02102496714849</v>
      </c>
      <c r="U1146" s="1">
        <v>320.91882550000008</v>
      </c>
      <c r="V1146" s="1">
        <v>663.34711800000002</v>
      </c>
      <c r="W1146" s="1">
        <f t="shared" si="595"/>
        <v>353.60080775813401</v>
      </c>
      <c r="X1146" s="1">
        <v>336.83109958199998</v>
      </c>
      <c r="Y1146" s="1">
        <v>295.73763624425476</v>
      </c>
      <c r="Z1146" s="1">
        <f t="shared" si="591"/>
        <v>355.05913272010508</v>
      </c>
      <c r="AA1146" s="226">
        <v>61.62</v>
      </c>
      <c r="AB1146" s="1">
        <f t="shared" si="601"/>
        <v>468.31199999999995</v>
      </c>
      <c r="AC1146" s="1">
        <f t="shared" si="602"/>
        <v>481.46</v>
      </c>
      <c r="AD1146" s="125">
        <f t="shared" si="596"/>
        <v>385.30354796320637</v>
      </c>
      <c r="AF1146" s="326"/>
    </row>
    <row r="1147" spans="1:32">
      <c r="A1147" s="127" t="s">
        <v>733</v>
      </c>
      <c r="B1147" s="127" t="s">
        <v>151</v>
      </c>
      <c r="C1147" s="4">
        <v>43161</v>
      </c>
      <c r="D1147" s="1">
        <v>324.28583200000003</v>
      </c>
      <c r="E1147" s="1">
        <v>344.91</v>
      </c>
      <c r="F1147" s="1">
        <v>369.29</v>
      </c>
      <c r="G1147" s="1">
        <v>53.2</v>
      </c>
      <c r="H1147" s="110">
        <v>-1.68</v>
      </c>
      <c r="I1147" s="110">
        <v>-1.68</v>
      </c>
      <c r="J1147" s="1">
        <f t="shared" si="598"/>
        <v>51.52</v>
      </c>
      <c r="K1147" s="1">
        <f t="shared" si="600"/>
        <v>-1.5959999999999999</v>
      </c>
      <c r="L1147" s="1">
        <f t="shared" si="597"/>
        <v>51.604000000000006</v>
      </c>
      <c r="M1147" s="1">
        <f t="shared" si="589"/>
        <v>339.05387647831805</v>
      </c>
      <c r="N1147" s="1"/>
      <c r="O1147" s="1"/>
      <c r="P1147" s="1">
        <f t="shared" si="592"/>
        <v>1.2666666666666668</v>
      </c>
      <c r="Q1147" s="1">
        <f t="shared" si="593"/>
        <v>1.2286666666666668</v>
      </c>
      <c r="R1147" s="1">
        <f t="shared" si="594"/>
        <v>1.1751500864380955</v>
      </c>
      <c r="S1147" s="1">
        <f t="shared" si="599"/>
        <v>1.2286666666666668</v>
      </c>
      <c r="T1147" s="1">
        <f t="shared" si="590"/>
        <v>338.50197109067017</v>
      </c>
      <c r="U1147" s="1">
        <v>320.91882550000008</v>
      </c>
      <c r="V1147" s="1">
        <v>663.34711800000002</v>
      </c>
      <c r="W1147" s="1">
        <f t="shared" si="595"/>
        <v>348.24732549795004</v>
      </c>
      <c r="X1147" s="1">
        <v>336.83109958199998</v>
      </c>
      <c r="Y1147" s="1">
        <v>295.73763624425476</v>
      </c>
      <c r="Z1147" s="1">
        <f t="shared" si="591"/>
        <v>349.54007884362682</v>
      </c>
      <c r="AA1147" s="226">
        <v>60.69</v>
      </c>
      <c r="AB1147" s="1">
        <f t="shared" si="601"/>
        <v>461.24399999999997</v>
      </c>
      <c r="AC1147" s="1">
        <f t="shared" si="602"/>
        <v>490.65600000000001</v>
      </c>
      <c r="AD1147" s="125">
        <f t="shared" si="596"/>
        <v>379.12220762155061</v>
      </c>
      <c r="AF1147" s="326"/>
    </row>
    <row r="1148" spans="1:32">
      <c r="A1148" s="127" t="s">
        <v>734</v>
      </c>
      <c r="B1148" s="127" t="s">
        <v>151</v>
      </c>
      <c r="C1148" s="4">
        <v>43160</v>
      </c>
      <c r="D1148" s="1">
        <v>324.28583200000003</v>
      </c>
      <c r="E1148" s="1">
        <v>355.41</v>
      </c>
      <c r="F1148" s="1">
        <v>379.29</v>
      </c>
      <c r="G1148" s="1">
        <v>52.45</v>
      </c>
      <c r="H1148" s="110">
        <v>-1.68</v>
      </c>
      <c r="I1148" s="110">
        <v>-1.68</v>
      </c>
      <c r="J1148" s="1">
        <f t="shared" si="598"/>
        <v>50.77</v>
      </c>
      <c r="K1148" s="1">
        <f t="shared" si="600"/>
        <v>-1.5959999999999999</v>
      </c>
      <c r="L1148" s="1">
        <f t="shared" si="597"/>
        <v>50.854000000000006</v>
      </c>
      <c r="M1148" s="1">
        <f t="shared" si="589"/>
        <v>334.12614980289095</v>
      </c>
      <c r="N1148" s="1"/>
      <c r="O1148" s="1"/>
      <c r="P1148" s="1">
        <f t="shared" si="592"/>
        <v>1.2488095238095238</v>
      </c>
      <c r="Q1148" s="1">
        <f t="shared" si="593"/>
        <v>1.210809523809524</v>
      </c>
      <c r="R1148" s="1">
        <f t="shared" si="594"/>
        <v>1.1751500864380955</v>
      </c>
      <c r="S1148" s="1">
        <f t="shared" si="599"/>
        <v>1.210809523809524</v>
      </c>
      <c r="T1148" s="1">
        <f t="shared" si="590"/>
        <v>333.57424441524313</v>
      </c>
      <c r="U1148" s="1">
        <v>320.91882550000008</v>
      </c>
      <c r="V1148" s="1">
        <v>663.34711800000002</v>
      </c>
      <c r="W1148" s="1">
        <f t="shared" si="595"/>
        <v>343.4674306227858</v>
      </c>
      <c r="X1148" s="1">
        <v>336.83109958199998</v>
      </c>
      <c r="Y1148" s="1">
        <v>295.73763624425476</v>
      </c>
      <c r="Z1148" s="1">
        <f t="shared" si="591"/>
        <v>344.61235216819972</v>
      </c>
      <c r="AA1148" s="226">
        <v>60.69</v>
      </c>
      <c r="AB1148" s="1">
        <f t="shared" si="601"/>
        <v>461.24399999999997</v>
      </c>
      <c r="AC1148" s="1">
        <f t="shared" si="602"/>
        <v>499.77600000000001</v>
      </c>
      <c r="AD1148" s="125">
        <f t="shared" si="596"/>
        <v>373.60315374507235</v>
      </c>
      <c r="AF1148" s="326"/>
    </row>
    <row r="1149" spans="1:32">
      <c r="A1149" s="127" t="s">
        <v>735</v>
      </c>
      <c r="B1149" s="127" t="s">
        <v>152</v>
      </c>
      <c r="C1149" s="4">
        <v>43159</v>
      </c>
      <c r="D1149" s="1">
        <v>324.37982</v>
      </c>
      <c r="E1149" s="1">
        <v>357.91</v>
      </c>
      <c r="F1149" s="1">
        <v>384.29</v>
      </c>
      <c r="G1149" s="1">
        <v>52.96</v>
      </c>
      <c r="H1149" s="110">
        <v>-1.68</v>
      </c>
      <c r="I1149" s="110">
        <v>-1.68</v>
      </c>
      <c r="J1149" s="1">
        <f t="shared" si="598"/>
        <v>51.28</v>
      </c>
      <c r="K1149" s="1">
        <f t="shared" si="600"/>
        <v>-1.5959999999999999</v>
      </c>
      <c r="L1149" s="1">
        <f t="shared" si="597"/>
        <v>51.364000000000004</v>
      </c>
      <c r="M1149" s="1">
        <f t="shared" ref="M1149:M1212" si="603">+L1149*$F$2</f>
        <v>337.47700394218134</v>
      </c>
      <c r="N1149" s="1"/>
      <c r="O1149" s="1"/>
      <c r="P1149" s="1">
        <f t="shared" si="592"/>
        <v>1.260952380952381</v>
      </c>
      <c r="Q1149" s="1">
        <f t="shared" si="593"/>
        <v>1.222952380952381</v>
      </c>
      <c r="R1149" s="1">
        <f t="shared" si="594"/>
        <v>1.1754906810476191</v>
      </c>
      <c r="S1149" s="1">
        <f t="shared" si="599"/>
        <v>1.222952380952381</v>
      </c>
      <c r="T1149" s="1">
        <f t="shared" ref="T1149:T1212" si="604">+J1149*$F$2</f>
        <v>336.92509855453352</v>
      </c>
      <c r="U1149" s="1">
        <v>320.91882550000008</v>
      </c>
      <c r="V1149" s="1">
        <v>581.88883199999998</v>
      </c>
      <c r="W1149" s="1">
        <f t="shared" si="595"/>
        <v>344.2740105578975</v>
      </c>
      <c r="X1149" s="1">
        <v>333.90765344399995</v>
      </c>
      <c r="Y1149" s="1">
        <v>295.73763624425476</v>
      </c>
      <c r="Z1149" s="1">
        <f t="shared" ref="Z1149:Z1212" si="605">+G1149*$F$2</f>
        <v>347.96320630749011</v>
      </c>
      <c r="AA1149" s="227">
        <v>62.97</v>
      </c>
      <c r="AB1149" s="1">
        <f t="shared" si="601"/>
        <v>478.57199999999995</v>
      </c>
      <c r="AC1149" s="1">
        <f t="shared" si="602"/>
        <v>497.34399999999994</v>
      </c>
      <c r="AD1149" s="125">
        <f t="shared" si="596"/>
        <v>377.3561103810776</v>
      </c>
      <c r="AF1149" s="326"/>
    </row>
    <row r="1150" spans="1:32">
      <c r="A1150" s="127" t="s">
        <v>736</v>
      </c>
      <c r="B1150" s="127" t="s">
        <v>152</v>
      </c>
      <c r="C1150" s="4">
        <v>43158</v>
      </c>
      <c r="D1150" s="1">
        <v>324.37982</v>
      </c>
      <c r="E1150" s="1">
        <v>362.91</v>
      </c>
      <c r="F1150" s="1">
        <v>374.29</v>
      </c>
      <c r="G1150" s="1">
        <v>54.35</v>
      </c>
      <c r="H1150" s="110">
        <v>-1.68</v>
      </c>
      <c r="I1150" s="110">
        <v>-1.68</v>
      </c>
      <c r="J1150" s="1">
        <f t="shared" si="598"/>
        <v>52.67</v>
      </c>
      <c r="K1150" s="1">
        <f t="shared" si="600"/>
        <v>-1.5959999999999999</v>
      </c>
      <c r="L1150" s="1">
        <f t="shared" si="597"/>
        <v>52.754000000000005</v>
      </c>
      <c r="M1150" s="1">
        <f t="shared" si="603"/>
        <v>346.6097240473062</v>
      </c>
      <c r="N1150" s="1"/>
      <c r="O1150" s="1"/>
      <c r="P1150" s="1">
        <f t="shared" si="592"/>
        <v>1.2940476190476191</v>
      </c>
      <c r="Q1150" s="1">
        <f t="shared" si="593"/>
        <v>1.2560476190476191</v>
      </c>
      <c r="R1150" s="1">
        <f t="shared" si="594"/>
        <v>1.1754906810476191</v>
      </c>
      <c r="S1150" s="1">
        <f t="shared" si="599"/>
        <v>1.2560476190476191</v>
      </c>
      <c r="T1150" s="1">
        <f t="shared" si="604"/>
        <v>346.05781865965832</v>
      </c>
      <c r="U1150" s="1">
        <v>331.286137</v>
      </c>
      <c r="V1150" s="1">
        <v>581.88883199999998</v>
      </c>
      <c r="W1150" s="1">
        <f t="shared" si="595"/>
        <v>353.13274905986856</v>
      </c>
      <c r="X1150" s="1">
        <v>333.90765344399995</v>
      </c>
      <c r="Y1150" s="1">
        <v>295.73763624425476</v>
      </c>
      <c r="Z1150" s="1">
        <f t="shared" si="605"/>
        <v>357.09592641261497</v>
      </c>
      <c r="AA1150" s="227">
        <v>63.65</v>
      </c>
      <c r="AB1150" s="1">
        <f t="shared" si="601"/>
        <v>483.73999999999995</v>
      </c>
      <c r="AC1150" s="1">
        <f t="shared" si="602"/>
        <v>487.84399999999994</v>
      </c>
      <c r="AD1150" s="125">
        <f t="shared" si="596"/>
        <v>387.58475689881737</v>
      </c>
      <c r="AF1150" s="326"/>
    </row>
    <row r="1151" spans="1:32">
      <c r="A1151" s="127" t="s">
        <v>737</v>
      </c>
      <c r="B1151" s="127" t="s">
        <v>152</v>
      </c>
      <c r="C1151" s="4">
        <v>43157</v>
      </c>
      <c r="D1151" s="1">
        <v>324.37982</v>
      </c>
      <c r="E1151" s="1">
        <v>362.91</v>
      </c>
      <c r="F1151" s="1">
        <v>377.29</v>
      </c>
      <c r="G1151" s="1">
        <v>55</v>
      </c>
      <c r="H1151" s="110">
        <v>-1.68</v>
      </c>
      <c r="I1151" s="110">
        <v>-1.68</v>
      </c>
      <c r="J1151" s="1">
        <f t="shared" si="598"/>
        <v>53.32</v>
      </c>
      <c r="K1151" s="1">
        <f t="shared" si="600"/>
        <v>-1.5959999999999999</v>
      </c>
      <c r="L1151" s="1">
        <f t="shared" si="597"/>
        <v>53.404000000000003</v>
      </c>
      <c r="M1151" s="1">
        <f t="shared" si="603"/>
        <v>350.88042049934296</v>
      </c>
      <c r="N1151" s="1"/>
      <c r="O1151" s="1"/>
      <c r="P1151" s="1">
        <f t="shared" si="592"/>
        <v>1.3095238095238095</v>
      </c>
      <c r="Q1151" s="1">
        <f t="shared" si="593"/>
        <v>1.2715238095238095</v>
      </c>
      <c r="R1151" s="1">
        <f t="shared" si="594"/>
        <v>1.1754906810476191</v>
      </c>
      <c r="S1151" s="1">
        <f t="shared" si="599"/>
        <v>1.2715238095238095</v>
      </c>
      <c r="T1151" s="1">
        <f t="shared" si="604"/>
        <v>350.32851511169514</v>
      </c>
      <c r="U1151" s="1">
        <v>331.286137</v>
      </c>
      <c r="V1151" s="1">
        <v>581.88883199999998</v>
      </c>
      <c r="W1151" s="1">
        <f t="shared" si="595"/>
        <v>357.27532461834431</v>
      </c>
      <c r="X1151" s="1">
        <v>333.90765344399995</v>
      </c>
      <c r="Y1151" s="1">
        <v>295.73763624425476</v>
      </c>
      <c r="Z1151" s="1">
        <f t="shared" si="605"/>
        <v>361.36662286465173</v>
      </c>
      <c r="AA1151" s="227">
        <v>63.35</v>
      </c>
      <c r="AB1151" s="1">
        <f t="shared" si="601"/>
        <v>481.46</v>
      </c>
      <c r="AC1151" s="1">
        <f t="shared" si="602"/>
        <v>491.79599999999994</v>
      </c>
      <c r="AD1151" s="125">
        <f t="shared" si="596"/>
        <v>392.3679369250986</v>
      </c>
      <c r="AF1151" s="326"/>
    </row>
    <row r="1152" spans="1:32">
      <c r="A1152" s="127" t="s">
        <v>738</v>
      </c>
      <c r="B1152" s="127" t="s">
        <v>152</v>
      </c>
      <c r="C1152" s="4">
        <v>43154</v>
      </c>
      <c r="D1152" s="1">
        <v>324.37982</v>
      </c>
      <c r="E1152" s="1">
        <v>367.41</v>
      </c>
      <c r="F1152" s="1">
        <v>372.79</v>
      </c>
      <c r="G1152" s="1">
        <v>55.02</v>
      </c>
      <c r="H1152" s="110">
        <v>-1.68</v>
      </c>
      <c r="I1152" s="110">
        <v>-1.68</v>
      </c>
      <c r="J1152" s="1">
        <f t="shared" si="598"/>
        <v>53.34</v>
      </c>
      <c r="K1152" s="1">
        <f t="shared" si="600"/>
        <v>-1.5959999999999999</v>
      </c>
      <c r="L1152" s="1">
        <f t="shared" si="597"/>
        <v>53.424000000000007</v>
      </c>
      <c r="M1152" s="1">
        <f t="shared" si="603"/>
        <v>351.01182654402106</v>
      </c>
      <c r="N1152" s="1"/>
      <c r="O1152" s="1"/>
      <c r="P1152" s="1">
        <f t="shared" ref="P1152:P1215" si="606">+G1152/42</f>
        <v>1.31</v>
      </c>
      <c r="Q1152" s="1">
        <f t="shared" ref="Q1152:Q1215" si="607">+L1152/42</f>
        <v>1.2720000000000002</v>
      </c>
      <c r="R1152" s="1">
        <f t="shared" si="594"/>
        <v>1.1754906810476191</v>
      </c>
      <c r="S1152" s="1">
        <f t="shared" si="599"/>
        <v>1.2720000000000002</v>
      </c>
      <c r="T1152" s="1">
        <f t="shared" si="604"/>
        <v>350.45992115637318</v>
      </c>
      <c r="U1152" s="1">
        <v>331.286137</v>
      </c>
      <c r="V1152" s="1">
        <v>581.88883199999998</v>
      </c>
      <c r="W1152" s="1">
        <f t="shared" si="595"/>
        <v>357.40278848168197</v>
      </c>
      <c r="X1152" s="1">
        <v>333.90765344399995</v>
      </c>
      <c r="Y1152" s="1">
        <v>295.73763624425476</v>
      </c>
      <c r="Z1152" s="1">
        <f t="shared" si="605"/>
        <v>361.49802890932983</v>
      </c>
      <c r="AA1152" s="227">
        <v>62.73</v>
      </c>
      <c r="AB1152" s="1">
        <f t="shared" si="601"/>
        <v>476.74799999999993</v>
      </c>
      <c r="AC1152" s="1">
        <f t="shared" si="602"/>
        <v>499.3959999999999</v>
      </c>
      <c r="AD1152" s="125">
        <f t="shared" si="596"/>
        <v>392.51511169513799</v>
      </c>
      <c r="AF1152" s="326"/>
    </row>
    <row r="1153" spans="1:32">
      <c r="A1153" s="127" t="s">
        <v>739</v>
      </c>
      <c r="B1153" s="127" t="s">
        <v>152</v>
      </c>
      <c r="C1153" s="4">
        <v>43153</v>
      </c>
      <c r="D1153" s="1">
        <v>324.37982</v>
      </c>
      <c r="E1153" s="1">
        <v>366.41</v>
      </c>
      <c r="F1153" s="1">
        <v>382.29</v>
      </c>
      <c r="G1153" s="1">
        <v>54.4</v>
      </c>
      <c r="H1153" s="110">
        <v>-1.68</v>
      </c>
      <c r="I1153" s="110">
        <v>-1.68</v>
      </c>
      <c r="J1153" s="1">
        <f t="shared" si="598"/>
        <v>52.72</v>
      </c>
      <c r="K1153" s="1">
        <f t="shared" si="600"/>
        <v>-1.5959999999999999</v>
      </c>
      <c r="L1153" s="1">
        <f t="shared" si="597"/>
        <v>52.804000000000002</v>
      </c>
      <c r="M1153" s="1">
        <f t="shared" si="603"/>
        <v>346.93823915900128</v>
      </c>
      <c r="N1153" s="1"/>
      <c r="O1153" s="1"/>
      <c r="P1153" s="1">
        <f t="shared" si="606"/>
        <v>1.2952380952380953</v>
      </c>
      <c r="Q1153" s="1">
        <f t="shared" si="607"/>
        <v>1.2572380952380953</v>
      </c>
      <c r="R1153" s="1">
        <f t="shared" si="594"/>
        <v>1.1754906810476191</v>
      </c>
      <c r="S1153" s="1">
        <f t="shared" si="599"/>
        <v>1.2572380952380953</v>
      </c>
      <c r="T1153" s="1">
        <f t="shared" si="604"/>
        <v>346.38633377135346</v>
      </c>
      <c r="U1153" s="1">
        <v>331.286137</v>
      </c>
      <c r="V1153" s="1">
        <v>581.88883199999998</v>
      </c>
      <c r="W1153" s="1">
        <f t="shared" si="595"/>
        <v>353.45140871821286</v>
      </c>
      <c r="X1153" s="1">
        <v>333.90765344399995</v>
      </c>
      <c r="Y1153" s="1">
        <v>295.73763624425476</v>
      </c>
      <c r="Z1153" s="1">
        <f t="shared" si="605"/>
        <v>357.42444152431011</v>
      </c>
      <c r="AA1153" s="227">
        <v>61.51</v>
      </c>
      <c r="AB1153" s="1">
        <f t="shared" si="601"/>
        <v>467.47599999999994</v>
      </c>
      <c r="AC1153" s="1">
        <f t="shared" si="602"/>
        <v>500.68799999999993</v>
      </c>
      <c r="AD1153" s="125">
        <f t="shared" si="596"/>
        <v>387.95269382391592</v>
      </c>
      <c r="AF1153" s="326"/>
    </row>
    <row r="1154" spans="1:32">
      <c r="A1154" s="127" t="s">
        <v>740</v>
      </c>
      <c r="B1154" s="127" t="s">
        <v>152</v>
      </c>
      <c r="C1154" s="4">
        <v>43152</v>
      </c>
      <c r="D1154" s="1">
        <v>324.37982</v>
      </c>
      <c r="E1154" s="1">
        <v>366.41</v>
      </c>
      <c r="F1154" s="1">
        <v>387.29</v>
      </c>
      <c r="G1154" s="1">
        <v>54.09</v>
      </c>
      <c r="H1154" s="110">
        <v>-1.68</v>
      </c>
      <c r="I1154" s="110">
        <v>-1.68</v>
      </c>
      <c r="J1154" s="1">
        <f t="shared" si="598"/>
        <v>52.410000000000004</v>
      </c>
      <c r="K1154" s="1">
        <f t="shared" si="600"/>
        <v>-1.5959999999999999</v>
      </c>
      <c r="L1154" s="1">
        <f t="shared" si="597"/>
        <v>52.494000000000007</v>
      </c>
      <c r="M1154" s="1">
        <f t="shared" si="603"/>
        <v>344.90144546649151</v>
      </c>
      <c r="N1154" s="1"/>
      <c r="O1154" s="1"/>
      <c r="P1154" s="1">
        <f t="shared" si="606"/>
        <v>1.287857142857143</v>
      </c>
      <c r="Q1154" s="1">
        <f t="shared" si="607"/>
        <v>1.249857142857143</v>
      </c>
      <c r="R1154" s="1">
        <f t="shared" si="594"/>
        <v>1.1754906810476191</v>
      </c>
      <c r="S1154" s="1">
        <f t="shared" si="599"/>
        <v>1.249857142857143</v>
      </c>
      <c r="T1154" s="1">
        <f t="shared" si="604"/>
        <v>344.34954007884363</v>
      </c>
      <c r="U1154" s="1">
        <v>331.286137</v>
      </c>
      <c r="V1154" s="1">
        <v>581.88883199999998</v>
      </c>
      <c r="W1154" s="1">
        <f t="shared" si="595"/>
        <v>351.47571883647834</v>
      </c>
      <c r="X1154" s="1">
        <v>333.90765344399995</v>
      </c>
      <c r="Y1154" s="1">
        <v>295.73763624425476</v>
      </c>
      <c r="Z1154" s="1">
        <f t="shared" si="605"/>
        <v>355.38764783180028</v>
      </c>
      <c r="AA1154" s="227">
        <v>61.35</v>
      </c>
      <c r="AB1154" s="1">
        <f t="shared" si="601"/>
        <v>466.26</v>
      </c>
      <c r="AC1154" s="1">
        <f t="shared" si="602"/>
        <v>505.02</v>
      </c>
      <c r="AD1154" s="125">
        <f t="shared" si="596"/>
        <v>385.67148488830492</v>
      </c>
      <c r="AF1154" s="326"/>
    </row>
    <row r="1155" spans="1:32">
      <c r="A1155" s="127" t="s">
        <v>741</v>
      </c>
      <c r="B1155" s="127" t="s">
        <v>152</v>
      </c>
      <c r="C1155" s="4">
        <v>43151</v>
      </c>
      <c r="D1155" s="1">
        <v>324.37982</v>
      </c>
      <c r="E1155" s="1">
        <v>356.41</v>
      </c>
      <c r="F1155" s="1">
        <v>387.29</v>
      </c>
      <c r="G1155" s="1">
        <v>54.11</v>
      </c>
      <c r="H1155" s="110">
        <v>-1.68</v>
      </c>
      <c r="I1155" s="110">
        <v>-1.68</v>
      </c>
      <c r="J1155" s="1">
        <f t="shared" si="598"/>
        <v>52.43</v>
      </c>
      <c r="K1155" s="1">
        <f t="shared" si="600"/>
        <v>-1.5959999999999999</v>
      </c>
      <c r="L1155" s="1">
        <f t="shared" si="597"/>
        <v>52.514000000000003</v>
      </c>
      <c r="M1155" s="1">
        <f t="shared" si="603"/>
        <v>345.0328515111695</v>
      </c>
      <c r="N1155" s="1"/>
      <c r="O1155" s="1"/>
      <c r="P1155" s="1">
        <f t="shared" si="606"/>
        <v>1.2883333333333333</v>
      </c>
      <c r="Q1155" s="1">
        <f t="shared" si="607"/>
        <v>1.2503333333333333</v>
      </c>
      <c r="R1155" s="1">
        <f t="shared" si="594"/>
        <v>1.1754906810476191</v>
      </c>
      <c r="S1155" s="1">
        <f t="shared" si="599"/>
        <v>1.2503333333333333</v>
      </c>
      <c r="T1155" s="1">
        <f t="shared" si="604"/>
        <v>344.48094612352168</v>
      </c>
      <c r="U1155" s="1">
        <v>312.76709100000005</v>
      </c>
      <c r="V1155" s="1">
        <v>581.88883199999998</v>
      </c>
      <c r="W1155" s="1">
        <f t="shared" si="595"/>
        <v>351.60318269981605</v>
      </c>
      <c r="X1155" s="1">
        <v>333.90765344399995</v>
      </c>
      <c r="Y1155" s="1">
        <v>295.73763624425476</v>
      </c>
      <c r="Z1155" s="1">
        <f t="shared" si="605"/>
        <v>355.51905387647832</v>
      </c>
      <c r="AA1155" s="227">
        <v>61.95</v>
      </c>
      <c r="AB1155" s="1">
        <f t="shared" si="601"/>
        <v>470.82</v>
      </c>
      <c r="AC1155" s="1">
        <f t="shared" si="602"/>
        <v>492.09999999999997</v>
      </c>
      <c r="AD1155" s="125">
        <f t="shared" si="596"/>
        <v>385.8186596583443</v>
      </c>
      <c r="AF1155" s="326"/>
    </row>
    <row r="1156" spans="1:32">
      <c r="A1156" s="127" t="s">
        <v>742</v>
      </c>
      <c r="B1156" s="127" t="s">
        <v>152</v>
      </c>
      <c r="C1156" s="4">
        <v>43147</v>
      </c>
      <c r="D1156" s="1">
        <v>324.37982</v>
      </c>
      <c r="E1156" s="1">
        <v>351.41</v>
      </c>
      <c r="F1156" s="1">
        <v>368.29</v>
      </c>
      <c r="G1156" s="1">
        <v>54.18</v>
      </c>
      <c r="H1156" s="110">
        <v>-1.68</v>
      </c>
      <c r="I1156" s="110">
        <v>-1.68</v>
      </c>
      <c r="J1156" s="1">
        <f t="shared" si="598"/>
        <v>52.5</v>
      </c>
      <c r="K1156" s="1">
        <f t="shared" si="600"/>
        <v>-1.5959999999999999</v>
      </c>
      <c r="L1156" s="1">
        <f t="shared" si="597"/>
        <v>52.584000000000003</v>
      </c>
      <c r="M1156" s="1">
        <f t="shared" si="603"/>
        <v>345.49277266754274</v>
      </c>
      <c r="N1156" s="1"/>
      <c r="O1156" s="1"/>
      <c r="P1156" s="1">
        <f t="shared" si="606"/>
        <v>1.29</v>
      </c>
      <c r="Q1156" s="1">
        <f t="shared" si="607"/>
        <v>1.252</v>
      </c>
      <c r="R1156" s="1">
        <f t="shared" si="594"/>
        <v>1.1754906810476191</v>
      </c>
      <c r="S1156" s="1">
        <f t="shared" si="599"/>
        <v>1.252</v>
      </c>
      <c r="T1156" s="1">
        <f t="shared" si="604"/>
        <v>344.94086727989486</v>
      </c>
      <c r="U1156" s="1">
        <v>312.76709100000005</v>
      </c>
      <c r="V1156" s="1">
        <v>581.88883199999998</v>
      </c>
      <c r="W1156" s="1">
        <f t="shared" si="595"/>
        <v>352.049306221498</v>
      </c>
      <c r="X1156" s="1">
        <v>332.10509036000002</v>
      </c>
      <c r="Y1156" s="1">
        <v>295.73763624425476</v>
      </c>
      <c r="Z1156" s="1">
        <f t="shared" si="605"/>
        <v>355.97897503285151</v>
      </c>
      <c r="AA1156" s="214">
        <v>61.43</v>
      </c>
      <c r="AB1156" s="1">
        <f t="shared" si="601"/>
        <v>466.86799999999999</v>
      </c>
      <c r="AC1156" s="1">
        <f t="shared" si="602"/>
        <v>487.54</v>
      </c>
      <c r="AD1156" s="125">
        <f t="shared" si="596"/>
        <v>386.33377135348229</v>
      </c>
      <c r="AF1156" s="326"/>
    </row>
    <row r="1157" spans="1:32">
      <c r="A1157" s="127" t="s">
        <v>743</v>
      </c>
      <c r="B1157" s="127" t="s">
        <v>152</v>
      </c>
      <c r="C1157" s="4">
        <v>43146</v>
      </c>
      <c r="D1157" s="1">
        <v>324.37982</v>
      </c>
      <c r="E1157" s="1">
        <v>350.91</v>
      </c>
      <c r="F1157" s="1">
        <v>368.29</v>
      </c>
      <c r="G1157" s="1">
        <v>53.65</v>
      </c>
      <c r="H1157" s="110">
        <v>-1.68</v>
      </c>
      <c r="I1157" s="110">
        <v>-1.68</v>
      </c>
      <c r="J1157" s="1">
        <f t="shared" si="598"/>
        <v>51.97</v>
      </c>
      <c r="K1157" s="1">
        <f t="shared" si="600"/>
        <v>-1.5959999999999999</v>
      </c>
      <c r="L1157" s="1">
        <f t="shared" si="597"/>
        <v>52.054000000000002</v>
      </c>
      <c r="M1157" s="1">
        <f t="shared" si="603"/>
        <v>342.01051248357425</v>
      </c>
      <c r="N1157" s="1"/>
      <c r="O1157" s="1"/>
      <c r="P1157" s="1">
        <f t="shared" si="606"/>
        <v>1.2773809523809523</v>
      </c>
      <c r="Q1157" s="1">
        <f t="shared" si="607"/>
        <v>1.2393809523809525</v>
      </c>
      <c r="R1157" s="1">
        <f t="shared" si="594"/>
        <v>1.1754906810476191</v>
      </c>
      <c r="S1157" s="1">
        <f t="shared" si="599"/>
        <v>1.2393809523809525</v>
      </c>
      <c r="T1157" s="1">
        <f t="shared" si="604"/>
        <v>341.45860709592637</v>
      </c>
      <c r="U1157" s="1">
        <v>312.76709100000005</v>
      </c>
      <c r="V1157" s="1">
        <v>581.88883199999998</v>
      </c>
      <c r="W1157" s="1">
        <f t="shared" si="595"/>
        <v>348.67151384304856</v>
      </c>
      <c r="X1157" s="1">
        <v>332.10509036000002</v>
      </c>
      <c r="Y1157" s="1">
        <v>295.73763624425476</v>
      </c>
      <c r="Z1157" s="1">
        <f t="shared" si="605"/>
        <v>352.49671484888302</v>
      </c>
      <c r="AA1157" s="214">
        <v>60.33</v>
      </c>
      <c r="AB1157" s="1">
        <f t="shared" si="601"/>
        <v>458.50799999999998</v>
      </c>
      <c r="AC1157" s="1">
        <f t="shared" si="602"/>
        <v>481.61199999999997</v>
      </c>
      <c r="AD1157" s="125">
        <f t="shared" si="596"/>
        <v>382.43363994743754</v>
      </c>
      <c r="AF1157" s="326"/>
    </row>
    <row r="1158" spans="1:32">
      <c r="A1158" s="127" t="s">
        <v>744</v>
      </c>
      <c r="B1158" s="127" t="s">
        <v>152</v>
      </c>
      <c r="C1158" s="4">
        <v>43145</v>
      </c>
      <c r="D1158" s="1">
        <v>324.37982</v>
      </c>
      <c r="E1158" s="1">
        <v>343.41</v>
      </c>
      <c r="F1158" s="1">
        <v>368.29</v>
      </c>
      <c r="G1158" s="1">
        <v>53.5</v>
      </c>
      <c r="H1158" s="110">
        <v>-1.68</v>
      </c>
      <c r="I1158" s="110">
        <v>-1.68</v>
      </c>
      <c r="J1158" s="1">
        <f t="shared" si="598"/>
        <v>51.82</v>
      </c>
      <c r="K1158" s="1">
        <f t="shared" si="600"/>
        <v>-1.5959999999999999</v>
      </c>
      <c r="L1158" s="1">
        <f t="shared" si="597"/>
        <v>51.904000000000003</v>
      </c>
      <c r="M1158" s="1">
        <f t="shared" si="603"/>
        <v>341.02496714848883</v>
      </c>
      <c r="N1158" s="1"/>
      <c r="O1158" s="1"/>
      <c r="P1158" s="1">
        <f t="shared" si="606"/>
        <v>1.2738095238095237</v>
      </c>
      <c r="Q1158" s="1">
        <f t="shared" si="607"/>
        <v>1.2358095238095239</v>
      </c>
      <c r="R1158" s="1">
        <f t="shared" si="594"/>
        <v>1.1754906810476191</v>
      </c>
      <c r="S1158" s="1">
        <f t="shared" si="599"/>
        <v>1.2358095238095239</v>
      </c>
      <c r="T1158" s="1">
        <f t="shared" si="604"/>
        <v>340.47306176084101</v>
      </c>
      <c r="U1158" s="1">
        <v>312.76709100000005</v>
      </c>
      <c r="V1158" s="1">
        <v>581.88883199999998</v>
      </c>
      <c r="W1158" s="1">
        <f t="shared" si="595"/>
        <v>347.71553486801577</v>
      </c>
      <c r="X1158" s="1">
        <v>332.10509036000002</v>
      </c>
      <c r="Y1158" s="1">
        <v>295.73763624425476</v>
      </c>
      <c r="Z1158" s="1">
        <f t="shared" si="605"/>
        <v>351.5111695137976</v>
      </c>
      <c r="AA1158" s="214">
        <v>58.47</v>
      </c>
      <c r="AB1158" s="1">
        <f t="shared" si="601"/>
        <v>444.37199999999996</v>
      </c>
      <c r="AC1158" s="1">
        <f t="shared" si="602"/>
        <v>480.39599999999996</v>
      </c>
      <c r="AD1158" s="125">
        <f t="shared" si="596"/>
        <v>381.32982917214196</v>
      </c>
      <c r="AF1158" s="326"/>
    </row>
    <row r="1159" spans="1:32">
      <c r="A1159" s="127" t="s">
        <v>745</v>
      </c>
      <c r="B1159" s="127" t="s">
        <v>152</v>
      </c>
      <c r="C1159" s="4">
        <v>43144</v>
      </c>
      <c r="D1159" s="1">
        <v>324.37982</v>
      </c>
      <c r="E1159" s="1">
        <v>342.41</v>
      </c>
      <c r="F1159" s="1">
        <v>359.29</v>
      </c>
      <c r="G1159" s="1">
        <v>52.79</v>
      </c>
      <c r="H1159" s="110">
        <v>-1.68</v>
      </c>
      <c r="I1159" s="110">
        <v>-1.68</v>
      </c>
      <c r="J1159" s="1">
        <f t="shared" si="598"/>
        <v>51.11</v>
      </c>
      <c r="K1159" s="1">
        <f t="shared" si="600"/>
        <v>-1.5959999999999999</v>
      </c>
      <c r="L1159" s="1">
        <f t="shared" si="597"/>
        <v>51.194000000000003</v>
      </c>
      <c r="M1159" s="1">
        <f t="shared" si="603"/>
        <v>336.36005256241788</v>
      </c>
      <c r="N1159" s="1"/>
      <c r="O1159" s="1"/>
      <c r="P1159" s="1">
        <f t="shared" si="606"/>
        <v>1.256904761904762</v>
      </c>
      <c r="Q1159" s="1">
        <f t="shared" si="607"/>
        <v>1.2189047619047619</v>
      </c>
      <c r="R1159" s="1">
        <f t="shared" ref="R1159:R1222" si="608">+D1159/($F$2*42)</f>
        <v>1.1754906810476191</v>
      </c>
      <c r="S1159" s="1">
        <f t="shared" si="599"/>
        <v>1.2189047619047619</v>
      </c>
      <c r="T1159" s="1">
        <f t="shared" si="604"/>
        <v>335.80814717477</v>
      </c>
      <c r="U1159" s="1">
        <v>333.02505600000006</v>
      </c>
      <c r="V1159" s="1">
        <v>581.88883199999998</v>
      </c>
      <c r="W1159" s="1">
        <f t="shared" si="595"/>
        <v>343.19056771952688</v>
      </c>
      <c r="X1159" s="1">
        <v>332.10509036000002</v>
      </c>
      <c r="Y1159" s="1">
        <v>295.73763624425476</v>
      </c>
      <c r="Z1159" s="1">
        <f t="shared" si="605"/>
        <v>346.84625492772665</v>
      </c>
      <c r="AA1159" s="214">
        <v>58.47</v>
      </c>
      <c r="AB1159" s="1">
        <f t="shared" si="601"/>
        <v>444.37199999999996</v>
      </c>
      <c r="AC1159" s="1">
        <f t="shared" si="602"/>
        <v>485.79199999999997</v>
      </c>
      <c r="AD1159" s="125">
        <f t="shared" si="596"/>
        <v>376.10512483574246</v>
      </c>
      <c r="AF1159" s="326"/>
    </row>
    <row r="1160" spans="1:32">
      <c r="A1160" s="127" t="s">
        <v>746</v>
      </c>
      <c r="B1160" s="127" t="s">
        <v>152</v>
      </c>
      <c r="C1160" s="4">
        <v>43143</v>
      </c>
      <c r="D1160" s="1">
        <v>324.37982</v>
      </c>
      <c r="E1160" s="1">
        <v>343.41</v>
      </c>
      <c r="F1160" s="1">
        <v>360.29</v>
      </c>
      <c r="G1160" s="1">
        <v>52.15</v>
      </c>
      <c r="H1160" s="110">
        <v>-1.68</v>
      </c>
      <c r="I1160" s="110">
        <v>-1.68</v>
      </c>
      <c r="J1160" s="1">
        <f t="shared" si="598"/>
        <v>50.47</v>
      </c>
      <c r="K1160" s="1">
        <f t="shared" si="600"/>
        <v>-1.5959999999999999</v>
      </c>
      <c r="L1160" s="1">
        <f t="shared" si="597"/>
        <v>50.554000000000002</v>
      </c>
      <c r="M1160" s="1">
        <f t="shared" si="603"/>
        <v>332.15505913272011</v>
      </c>
      <c r="N1160" s="1"/>
      <c r="O1160" s="1"/>
      <c r="P1160" s="1">
        <f t="shared" si="606"/>
        <v>1.2416666666666667</v>
      </c>
      <c r="Q1160" s="1">
        <f t="shared" si="607"/>
        <v>1.2036666666666667</v>
      </c>
      <c r="R1160" s="1">
        <f t="shared" si="608"/>
        <v>1.1754906810476191</v>
      </c>
      <c r="S1160" s="1">
        <f t="shared" si="599"/>
        <v>1.2036666666666667</v>
      </c>
      <c r="T1160" s="1">
        <f t="shared" si="604"/>
        <v>331.60315374507223</v>
      </c>
      <c r="U1160" s="1">
        <v>333.02505600000006</v>
      </c>
      <c r="V1160" s="1">
        <v>581.88883199999998</v>
      </c>
      <c r="W1160" s="1">
        <f t="shared" ref="W1160:W1223" si="609">+T1160*0.97+V1160*0.03</f>
        <v>339.11172409272007</v>
      </c>
      <c r="X1160" s="1">
        <v>332.10509036000002</v>
      </c>
      <c r="Y1160" s="1">
        <v>295.73763624425476</v>
      </c>
      <c r="Z1160" s="1">
        <f t="shared" si="605"/>
        <v>342.64126149802888</v>
      </c>
      <c r="AA1160" s="214">
        <v>58.47</v>
      </c>
      <c r="AB1160" s="1">
        <f t="shared" si="601"/>
        <v>444.37199999999996</v>
      </c>
      <c r="AC1160" s="1">
        <f t="shared" si="602"/>
        <v>483.81599999999997</v>
      </c>
      <c r="AD1160" s="125">
        <f t="shared" si="596"/>
        <v>371.39553219448095</v>
      </c>
      <c r="AF1160" s="326"/>
    </row>
    <row r="1161" spans="1:32">
      <c r="A1161" s="127" t="s">
        <v>747</v>
      </c>
      <c r="B1161" s="127" t="s">
        <v>152</v>
      </c>
      <c r="C1161" s="4">
        <v>43140</v>
      </c>
      <c r="D1161" s="1">
        <v>324.37982</v>
      </c>
      <c r="E1161" s="1">
        <v>350.41</v>
      </c>
      <c r="F1161" s="1">
        <v>372.29</v>
      </c>
      <c r="G1161" s="1">
        <v>51.31</v>
      </c>
      <c r="H1161" s="110">
        <v>-1.68</v>
      </c>
      <c r="I1161" s="110">
        <v>-1.68</v>
      </c>
      <c r="J1161" s="1">
        <f t="shared" si="598"/>
        <v>49.63</v>
      </c>
      <c r="K1161" s="1">
        <f t="shared" si="600"/>
        <v>-1.5959999999999999</v>
      </c>
      <c r="L1161" s="1">
        <f t="shared" si="597"/>
        <v>49.714000000000006</v>
      </c>
      <c r="M1161" s="1">
        <f t="shared" si="603"/>
        <v>326.63600525624179</v>
      </c>
      <c r="N1161" s="1"/>
      <c r="O1161" s="1"/>
      <c r="P1161" s="1">
        <f t="shared" si="606"/>
        <v>1.2216666666666667</v>
      </c>
      <c r="Q1161" s="1">
        <f t="shared" si="607"/>
        <v>1.1836666666666669</v>
      </c>
      <c r="R1161" s="1">
        <f t="shared" si="608"/>
        <v>1.1754906810476191</v>
      </c>
      <c r="S1161" s="1">
        <f t="shared" si="599"/>
        <v>1.1836666666666669</v>
      </c>
      <c r="T1161" s="1">
        <f t="shared" si="604"/>
        <v>326.08409986859397</v>
      </c>
      <c r="U1161" s="1">
        <v>333.02505600000006</v>
      </c>
      <c r="V1161" s="1">
        <v>581.88883199999998</v>
      </c>
      <c r="W1161" s="1">
        <f t="shared" si="609"/>
        <v>333.75824183253616</v>
      </c>
      <c r="X1161" s="1">
        <v>332.10509036000002</v>
      </c>
      <c r="Y1161" s="1">
        <v>295.73763624425476</v>
      </c>
      <c r="Z1161" s="1">
        <f t="shared" si="605"/>
        <v>337.12220762155061</v>
      </c>
      <c r="AA1161" s="214">
        <v>60.39</v>
      </c>
      <c r="AB1161" s="1">
        <f t="shared" si="601"/>
        <v>458.964</v>
      </c>
      <c r="AC1161" s="1">
        <f t="shared" si="602"/>
        <v>487.084</v>
      </c>
      <c r="AD1161" s="125">
        <f t="shared" ref="AD1161:AD1224" si="610">T1161*1.12</f>
        <v>365.21419185282525</v>
      </c>
      <c r="AF1161" s="326"/>
    </row>
    <row r="1162" spans="1:32">
      <c r="A1162" s="127" t="s">
        <v>748</v>
      </c>
      <c r="B1162" s="127" t="s">
        <v>152</v>
      </c>
      <c r="C1162" s="4">
        <v>43139</v>
      </c>
      <c r="D1162" s="1">
        <v>324.37982</v>
      </c>
      <c r="E1162" s="1">
        <v>358.41</v>
      </c>
      <c r="F1162" s="1">
        <v>377.29</v>
      </c>
      <c r="G1162" s="1">
        <v>53.15</v>
      </c>
      <c r="H1162" s="110">
        <v>-1.68</v>
      </c>
      <c r="I1162" s="110">
        <v>-1.68</v>
      </c>
      <c r="J1162" s="1">
        <f t="shared" si="598"/>
        <v>51.47</v>
      </c>
      <c r="K1162" s="1">
        <f t="shared" si="600"/>
        <v>-1.5959999999999999</v>
      </c>
      <c r="L1162" s="1">
        <f t="shared" si="597"/>
        <v>51.554000000000002</v>
      </c>
      <c r="M1162" s="1">
        <f t="shared" si="603"/>
        <v>338.72536136662285</v>
      </c>
      <c r="N1162" s="1"/>
      <c r="O1162" s="1"/>
      <c r="P1162" s="1">
        <f t="shared" si="606"/>
        <v>1.2654761904761904</v>
      </c>
      <c r="Q1162" s="1">
        <f t="shared" si="607"/>
        <v>1.2274761904761906</v>
      </c>
      <c r="R1162" s="1">
        <f t="shared" si="608"/>
        <v>1.1754906810476191</v>
      </c>
      <c r="S1162" s="1">
        <f t="shared" si="599"/>
        <v>1.2274761904761906</v>
      </c>
      <c r="T1162" s="1">
        <f t="shared" si="604"/>
        <v>338.17345597897503</v>
      </c>
      <c r="U1162" s="1">
        <v>333.02505600000006</v>
      </c>
      <c r="V1162" s="1">
        <v>581.88883199999998</v>
      </c>
      <c r="W1162" s="1">
        <f t="shared" si="609"/>
        <v>345.48491725960577</v>
      </c>
      <c r="X1162" s="1">
        <v>332.10509036000002</v>
      </c>
      <c r="Y1162" s="1">
        <v>295.73763624425476</v>
      </c>
      <c r="Z1162" s="1">
        <f t="shared" si="605"/>
        <v>349.21156373193162</v>
      </c>
      <c r="AA1162" s="214">
        <v>61.97</v>
      </c>
      <c r="AB1162" s="1">
        <f t="shared" si="601"/>
        <v>470.97199999999998</v>
      </c>
      <c r="AC1162" s="1">
        <f t="shared" si="602"/>
        <v>480.39599999999996</v>
      </c>
      <c r="AD1162" s="125">
        <f t="shared" si="610"/>
        <v>378.75427069645207</v>
      </c>
      <c r="AF1162" s="326"/>
    </row>
    <row r="1163" spans="1:32">
      <c r="A1163" s="127" t="s">
        <v>749</v>
      </c>
      <c r="B1163" s="127" t="s">
        <v>152</v>
      </c>
      <c r="C1163" s="4">
        <v>43138</v>
      </c>
      <c r="D1163" s="1">
        <v>324.37982</v>
      </c>
      <c r="E1163" s="1">
        <v>367.41</v>
      </c>
      <c r="F1163" s="1">
        <v>386.29</v>
      </c>
      <c r="G1163" s="1">
        <v>53.66</v>
      </c>
      <c r="H1163" s="110">
        <v>-1.68</v>
      </c>
      <c r="I1163" s="110">
        <v>-1.68</v>
      </c>
      <c r="J1163" s="1">
        <f t="shared" si="598"/>
        <v>51.98</v>
      </c>
      <c r="K1163" s="1">
        <f t="shared" si="600"/>
        <v>-1.5959999999999999</v>
      </c>
      <c r="L1163" s="1">
        <f t="shared" si="597"/>
        <v>52.064</v>
      </c>
      <c r="M1163" s="1">
        <f t="shared" si="603"/>
        <v>342.07621550591324</v>
      </c>
      <c r="N1163" s="1"/>
      <c r="O1163" s="1"/>
      <c r="P1163" s="1">
        <f t="shared" si="606"/>
        <v>1.2776190476190474</v>
      </c>
      <c r="Q1163" s="1">
        <f t="shared" si="607"/>
        <v>1.2396190476190476</v>
      </c>
      <c r="R1163" s="1">
        <f t="shared" si="608"/>
        <v>1.1754906810476191</v>
      </c>
      <c r="S1163" s="1">
        <f t="shared" si="599"/>
        <v>1.2396190476190476</v>
      </c>
      <c r="T1163" s="1">
        <f t="shared" si="604"/>
        <v>341.52431011826542</v>
      </c>
      <c r="U1163" s="1">
        <v>333.02505600000006</v>
      </c>
      <c r="V1163" s="1">
        <v>581.88883199999998</v>
      </c>
      <c r="W1163" s="1">
        <f t="shared" si="609"/>
        <v>348.73524577471744</v>
      </c>
      <c r="X1163" s="1">
        <v>332.10509036000002</v>
      </c>
      <c r="Y1163" s="1">
        <v>295.73763624425476</v>
      </c>
      <c r="Z1163" s="1">
        <f t="shared" si="605"/>
        <v>352.56241787122207</v>
      </c>
      <c r="AA1163" s="214">
        <v>63.33</v>
      </c>
      <c r="AB1163" s="1">
        <f t="shared" si="601"/>
        <v>481.30799999999999</v>
      </c>
      <c r="AC1163" s="1">
        <f t="shared" si="602"/>
        <v>485.26</v>
      </c>
      <c r="AD1163" s="125">
        <f t="shared" si="610"/>
        <v>382.50722733245732</v>
      </c>
      <c r="AF1163" s="326"/>
    </row>
    <row r="1164" spans="1:32">
      <c r="A1164" s="127" t="s">
        <v>750</v>
      </c>
      <c r="B1164" s="127" t="s">
        <v>152</v>
      </c>
      <c r="C1164" s="4">
        <v>43137</v>
      </c>
      <c r="D1164" s="1">
        <v>324.37982</v>
      </c>
      <c r="E1164" s="1">
        <v>368.41</v>
      </c>
      <c r="F1164" s="1">
        <v>387.29</v>
      </c>
      <c r="G1164" s="1">
        <v>55.2</v>
      </c>
      <c r="H1164" s="110">
        <v>-1.68</v>
      </c>
      <c r="I1164" s="110">
        <v>-1.68</v>
      </c>
      <c r="J1164" s="1">
        <f t="shared" si="598"/>
        <v>53.52</v>
      </c>
      <c r="K1164" s="1">
        <f t="shared" si="600"/>
        <v>-1.5959999999999999</v>
      </c>
      <c r="L1164" s="1">
        <f t="shared" si="597"/>
        <v>53.604000000000006</v>
      </c>
      <c r="M1164" s="1">
        <f t="shared" si="603"/>
        <v>352.19448094612358</v>
      </c>
      <c r="N1164" s="1"/>
      <c r="O1164" s="1"/>
      <c r="P1164" s="1">
        <f t="shared" si="606"/>
        <v>1.3142857142857143</v>
      </c>
      <c r="Q1164" s="1">
        <f t="shared" si="607"/>
        <v>1.2762857142857145</v>
      </c>
      <c r="R1164" s="1">
        <f t="shared" si="608"/>
        <v>1.1754906810476191</v>
      </c>
      <c r="S1164" s="1">
        <f t="shared" si="599"/>
        <v>1.2762857142857145</v>
      </c>
      <c r="T1164" s="1">
        <f t="shared" si="604"/>
        <v>351.6425755584757</v>
      </c>
      <c r="U1164" s="1">
        <v>334.24318199999999</v>
      </c>
      <c r="V1164" s="1">
        <v>581.88883199999998</v>
      </c>
      <c r="W1164" s="1">
        <f t="shared" si="609"/>
        <v>358.54996325172141</v>
      </c>
      <c r="X1164" s="1">
        <v>332.10509036000002</v>
      </c>
      <c r="Y1164" s="1">
        <v>295.73763624425476</v>
      </c>
      <c r="Z1164" s="1">
        <f t="shared" si="605"/>
        <v>362.68068331143235</v>
      </c>
      <c r="AA1164" s="214">
        <v>63.35</v>
      </c>
      <c r="AB1164" s="1">
        <f t="shared" si="601"/>
        <v>481.46</v>
      </c>
      <c r="AC1164" s="1">
        <f t="shared" si="602"/>
        <v>481.91599999999994</v>
      </c>
      <c r="AD1164" s="125">
        <f t="shared" si="610"/>
        <v>393.83968462549279</v>
      </c>
      <c r="AF1164" s="326"/>
    </row>
    <row r="1165" spans="1:32">
      <c r="A1165" s="127" t="s">
        <v>751</v>
      </c>
      <c r="B1165" s="127" t="s">
        <v>152</v>
      </c>
      <c r="C1165" s="4">
        <v>43136</v>
      </c>
      <c r="D1165" s="1">
        <v>324.37982</v>
      </c>
      <c r="E1165" s="1">
        <v>373.41</v>
      </c>
      <c r="F1165" s="1">
        <v>396.29</v>
      </c>
      <c r="G1165" s="1">
        <v>55.57</v>
      </c>
      <c r="H1165" s="110">
        <v>-1.68</v>
      </c>
      <c r="I1165" s="110">
        <v>-1.68</v>
      </c>
      <c r="J1165" s="1">
        <f t="shared" si="598"/>
        <v>53.89</v>
      </c>
      <c r="K1165" s="1">
        <f t="shared" si="600"/>
        <v>-1.5959999999999999</v>
      </c>
      <c r="L1165" s="1">
        <f t="shared" si="597"/>
        <v>53.974000000000004</v>
      </c>
      <c r="M1165" s="1">
        <f t="shared" si="603"/>
        <v>354.62549277266754</v>
      </c>
      <c r="N1165" s="1"/>
      <c r="O1165" s="1"/>
      <c r="P1165" s="1">
        <f t="shared" si="606"/>
        <v>1.3230952380952381</v>
      </c>
      <c r="Q1165" s="1">
        <f t="shared" si="607"/>
        <v>1.2850952380952383</v>
      </c>
      <c r="R1165" s="1">
        <f t="shared" si="608"/>
        <v>1.1754906810476191</v>
      </c>
      <c r="S1165" s="1">
        <f t="shared" si="599"/>
        <v>1.2850952380952383</v>
      </c>
      <c r="T1165" s="1">
        <f t="shared" si="604"/>
        <v>354.07358738501972</v>
      </c>
      <c r="U1165" s="1">
        <v>334.24318199999999</v>
      </c>
      <c r="V1165" s="1">
        <v>581.88883199999998</v>
      </c>
      <c r="W1165" s="1">
        <f t="shared" si="609"/>
        <v>360.90804472346912</v>
      </c>
      <c r="X1165" s="1">
        <v>332.10509036000002</v>
      </c>
      <c r="Y1165" s="1">
        <v>295.73763624425476</v>
      </c>
      <c r="Z1165" s="1">
        <f t="shared" si="605"/>
        <v>365.11169513797631</v>
      </c>
      <c r="AA1165" s="214">
        <v>64.56</v>
      </c>
      <c r="AB1165" s="1">
        <f t="shared" si="601"/>
        <v>490.65600000000001</v>
      </c>
      <c r="AC1165" s="1">
        <f t="shared" si="602"/>
        <v>470.74399999999997</v>
      </c>
      <c r="AD1165" s="125">
        <f t="shared" si="610"/>
        <v>396.56241787122212</v>
      </c>
      <c r="AF1165" s="326"/>
    </row>
    <row r="1166" spans="1:32">
      <c r="A1166" s="127" t="s">
        <v>752</v>
      </c>
      <c r="B1166" s="127" t="s">
        <v>152</v>
      </c>
      <c r="C1166" s="4">
        <v>43133</v>
      </c>
      <c r="D1166" s="1">
        <v>324.37982</v>
      </c>
      <c r="E1166" s="1">
        <v>378.41</v>
      </c>
      <c r="F1166" s="1">
        <v>395.29</v>
      </c>
      <c r="G1166" s="1">
        <v>56.25</v>
      </c>
      <c r="H1166" s="110">
        <v>-1.68</v>
      </c>
      <c r="I1166" s="110">
        <v>-1.68</v>
      </c>
      <c r="J1166" s="1">
        <f t="shared" si="598"/>
        <v>54.57</v>
      </c>
      <c r="K1166" s="1">
        <f t="shared" si="600"/>
        <v>-1.5959999999999999</v>
      </c>
      <c r="L1166" s="1">
        <f t="shared" si="597"/>
        <v>54.654000000000003</v>
      </c>
      <c r="M1166" s="1">
        <f t="shared" si="603"/>
        <v>359.09329829172145</v>
      </c>
      <c r="N1166" s="1"/>
      <c r="O1166" s="1"/>
      <c r="P1166" s="1">
        <f t="shared" si="606"/>
        <v>1.3392857142857142</v>
      </c>
      <c r="Q1166" s="1">
        <f t="shared" si="607"/>
        <v>1.3012857142857144</v>
      </c>
      <c r="R1166" s="1">
        <f t="shared" si="608"/>
        <v>1.1754906810476191</v>
      </c>
      <c r="S1166" s="1">
        <f t="shared" si="599"/>
        <v>1.3012857142857144</v>
      </c>
      <c r="T1166" s="1">
        <f t="shared" si="604"/>
        <v>358.54139290407358</v>
      </c>
      <c r="U1166" s="1">
        <v>334.24318199999999</v>
      </c>
      <c r="V1166" s="1">
        <v>581.88883199999998</v>
      </c>
      <c r="W1166" s="1">
        <f t="shared" si="609"/>
        <v>365.24181607695135</v>
      </c>
      <c r="X1166" s="1">
        <v>332.10509036000002</v>
      </c>
      <c r="Y1166" s="1">
        <v>295.73763624425476</v>
      </c>
      <c r="Z1166" s="1">
        <f t="shared" si="605"/>
        <v>369.57950065703022</v>
      </c>
      <c r="AA1166" s="214">
        <v>65.760000000000005</v>
      </c>
      <c r="AB1166" s="1">
        <f t="shared" si="601"/>
        <v>499.77600000000001</v>
      </c>
      <c r="AC1166" s="1">
        <f t="shared" si="602"/>
        <v>467.02</v>
      </c>
      <c r="AD1166" s="125">
        <f t="shared" si="610"/>
        <v>401.56636005256246</v>
      </c>
      <c r="AF1166" s="326"/>
    </row>
    <row r="1167" spans="1:32">
      <c r="A1167" s="127" t="s">
        <v>753</v>
      </c>
      <c r="B1167" s="127" t="s">
        <v>152</v>
      </c>
      <c r="C1167" s="4">
        <v>43132</v>
      </c>
      <c r="D1167" s="1">
        <v>324.37982</v>
      </c>
      <c r="E1167" s="1">
        <v>375.41</v>
      </c>
      <c r="F1167" s="1">
        <v>395.29</v>
      </c>
      <c r="G1167" s="1">
        <v>57.44</v>
      </c>
      <c r="H1167" s="110">
        <v>-1.68</v>
      </c>
      <c r="I1167" s="110">
        <v>-1.68</v>
      </c>
      <c r="J1167" s="1">
        <f t="shared" si="598"/>
        <v>55.76</v>
      </c>
      <c r="K1167" s="1">
        <f t="shared" si="600"/>
        <v>-1.5959999999999999</v>
      </c>
      <c r="L1167" s="1">
        <f t="shared" si="597"/>
        <v>55.844000000000001</v>
      </c>
      <c r="M1167" s="1">
        <f t="shared" si="603"/>
        <v>366.9119579500657</v>
      </c>
      <c r="N1167" s="1"/>
      <c r="O1167" s="1"/>
      <c r="P1167" s="1">
        <f t="shared" si="606"/>
        <v>1.3676190476190475</v>
      </c>
      <c r="Q1167" s="1">
        <f t="shared" si="607"/>
        <v>1.3296190476190477</v>
      </c>
      <c r="R1167" s="1">
        <f t="shared" si="608"/>
        <v>1.1754906810476191</v>
      </c>
      <c r="S1167" s="1">
        <f t="shared" si="599"/>
        <v>1.3296190476190477</v>
      </c>
      <c r="T1167" s="1">
        <f t="shared" si="604"/>
        <v>366.36005256241782</v>
      </c>
      <c r="U1167" s="1">
        <v>334.24318199999999</v>
      </c>
      <c r="V1167" s="1">
        <v>581.88883199999998</v>
      </c>
      <c r="W1167" s="1">
        <f t="shared" si="609"/>
        <v>372.82591594554526</v>
      </c>
      <c r="X1167" s="1">
        <v>332.10509036000002</v>
      </c>
      <c r="Y1167" s="1">
        <v>295.73763624425476</v>
      </c>
      <c r="Z1167" s="1">
        <f t="shared" si="605"/>
        <v>377.39816031537447</v>
      </c>
      <c r="AA1167" s="214">
        <v>65.44</v>
      </c>
      <c r="AB1167" s="1">
        <f t="shared" si="601"/>
        <v>497.34399999999994</v>
      </c>
      <c r="AC1167" s="1">
        <f t="shared" si="602"/>
        <v>467.17199999999997</v>
      </c>
      <c r="AD1167" s="125">
        <f t="shared" si="610"/>
        <v>410.32325886990799</v>
      </c>
      <c r="AF1167" s="326"/>
    </row>
    <row r="1168" spans="1:32">
      <c r="A1168" s="127" t="s">
        <v>754</v>
      </c>
      <c r="B1168" s="127" t="s">
        <v>153</v>
      </c>
      <c r="C1168" s="4">
        <v>43131</v>
      </c>
      <c r="D1168" s="1">
        <v>331.97929499999998</v>
      </c>
      <c r="E1168" s="1">
        <v>371.41</v>
      </c>
      <c r="F1168" s="1">
        <v>392.29</v>
      </c>
      <c r="G1168" s="1">
        <v>57.39</v>
      </c>
      <c r="H1168" s="110">
        <v>-1.68</v>
      </c>
      <c r="I1168" s="110">
        <v>-1.68</v>
      </c>
      <c r="J1168" s="1">
        <f t="shared" si="598"/>
        <v>55.71</v>
      </c>
      <c r="K1168" s="1">
        <f t="shared" si="600"/>
        <v>-1.5959999999999999</v>
      </c>
      <c r="L1168" s="1">
        <f t="shared" si="597"/>
        <v>55.794000000000004</v>
      </c>
      <c r="M1168" s="1">
        <f t="shared" si="603"/>
        <v>366.58344283837056</v>
      </c>
      <c r="N1168" s="1"/>
      <c r="O1168" s="1"/>
      <c r="P1168" s="1">
        <f t="shared" si="606"/>
        <v>1.3664285714285715</v>
      </c>
      <c r="Q1168" s="1">
        <f t="shared" si="607"/>
        <v>1.3284285714285715</v>
      </c>
      <c r="R1168" s="1">
        <f t="shared" si="608"/>
        <v>1.2030297309285716</v>
      </c>
      <c r="S1168" s="1">
        <f t="shared" si="599"/>
        <v>1.3284285714285715</v>
      </c>
      <c r="T1168" s="1">
        <f t="shared" si="604"/>
        <v>366.03153745072274</v>
      </c>
      <c r="U1168" s="1">
        <v>334.24318199999999</v>
      </c>
      <c r="V1168" s="1">
        <v>632.54772800000001</v>
      </c>
      <c r="W1168" s="1">
        <f t="shared" si="609"/>
        <v>374.02702316720104</v>
      </c>
      <c r="X1168" s="1">
        <v>340.99634798999995</v>
      </c>
      <c r="Y1168" s="1">
        <v>346.44126066973081</v>
      </c>
      <c r="Z1168" s="1">
        <f t="shared" si="605"/>
        <v>377.06964520367933</v>
      </c>
      <c r="AA1168" s="214">
        <v>64.19</v>
      </c>
      <c r="AB1168" s="1">
        <f t="shared" si="601"/>
        <v>487.84399999999994</v>
      </c>
      <c r="AC1168" s="1">
        <f t="shared" si="602"/>
        <v>469.67999999999995</v>
      </c>
      <c r="AD1168" s="125">
        <f t="shared" si="610"/>
        <v>409.9553219448095</v>
      </c>
      <c r="AF1168" s="326"/>
    </row>
    <row r="1169" spans="1:32">
      <c r="A1169" s="127" t="s">
        <v>755</v>
      </c>
      <c r="B1169" s="127" t="s">
        <v>153</v>
      </c>
      <c r="C1169" s="4">
        <v>43130</v>
      </c>
      <c r="D1169" s="1">
        <v>331.97929499999998</v>
      </c>
      <c r="E1169" s="1">
        <v>378.41</v>
      </c>
      <c r="F1169" s="1">
        <v>399.29</v>
      </c>
      <c r="G1169" s="1">
        <v>56.85</v>
      </c>
      <c r="H1169" s="110">
        <v>-1.68</v>
      </c>
      <c r="I1169" s="110">
        <v>-1.68</v>
      </c>
      <c r="J1169" s="1">
        <f t="shared" si="598"/>
        <v>55.17</v>
      </c>
      <c r="K1169" s="1">
        <f t="shared" si="600"/>
        <v>-1.5959999999999999</v>
      </c>
      <c r="L1169" s="1">
        <f t="shared" si="597"/>
        <v>55.254000000000005</v>
      </c>
      <c r="M1169" s="1">
        <f t="shared" si="603"/>
        <v>363.03547963206307</v>
      </c>
      <c r="N1169" s="1"/>
      <c r="O1169" s="1"/>
      <c r="P1169" s="1">
        <f t="shared" si="606"/>
        <v>1.3535714285714286</v>
      </c>
      <c r="Q1169" s="1">
        <f t="shared" si="607"/>
        <v>1.3155714285714286</v>
      </c>
      <c r="R1169" s="1">
        <f t="shared" si="608"/>
        <v>1.2030297309285716</v>
      </c>
      <c r="S1169" s="1">
        <f t="shared" si="599"/>
        <v>1.3155714285714286</v>
      </c>
      <c r="T1169" s="1">
        <f t="shared" si="604"/>
        <v>362.48357424441525</v>
      </c>
      <c r="U1169" s="1">
        <v>333.79300499999999</v>
      </c>
      <c r="V1169" s="1">
        <v>632.54772800000001</v>
      </c>
      <c r="W1169" s="1">
        <f t="shared" si="609"/>
        <v>370.58549885708277</v>
      </c>
      <c r="X1169" s="1">
        <v>340.99634798999995</v>
      </c>
      <c r="Y1169" s="1">
        <v>346.44126066973081</v>
      </c>
      <c r="Z1169" s="1">
        <f t="shared" si="605"/>
        <v>373.5216819973719</v>
      </c>
      <c r="AA1169" s="214">
        <v>64.709999999999994</v>
      </c>
      <c r="AB1169" s="1">
        <f t="shared" si="601"/>
        <v>491.79599999999994</v>
      </c>
      <c r="AC1169" s="1">
        <f t="shared" si="602"/>
        <v>462.30799999999999</v>
      </c>
      <c r="AD1169" s="125">
        <f t="shared" si="610"/>
        <v>405.98160315374514</v>
      </c>
      <c r="AF1169" s="326"/>
    </row>
    <row r="1170" spans="1:32">
      <c r="A1170" s="127" t="s">
        <v>756</v>
      </c>
      <c r="B1170" s="127" t="s">
        <v>153</v>
      </c>
      <c r="C1170" s="4">
        <v>43129</v>
      </c>
      <c r="D1170" s="1">
        <v>331.97929499999998</v>
      </c>
      <c r="E1170" s="1">
        <v>382.41</v>
      </c>
      <c r="F1170" s="1">
        <v>396.29</v>
      </c>
      <c r="G1170" s="1">
        <v>57.25</v>
      </c>
      <c r="H1170" s="110">
        <v>-1.68</v>
      </c>
      <c r="I1170" s="110">
        <v>-1.68</v>
      </c>
      <c r="J1170" s="1">
        <f t="shared" si="598"/>
        <v>55.57</v>
      </c>
      <c r="K1170" s="1">
        <f t="shared" si="600"/>
        <v>-1.5959999999999999</v>
      </c>
      <c r="L1170" s="1">
        <f t="shared" si="597"/>
        <v>55.654000000000003</v>
      </c>
      <c r="M1170" s="1">
        <f t="shared" si="603"/>
        <v>365.66360052562419</v>
      </c>
      <c r="N1170" s="1"/>
      <c r="O1170" s="1"/>
      <c r="P1170" s="1">
        <f t="shared" si="606"/>
        <v>1.3630952380952381</v>
      </c>
      <c r="Q1170" s="1">
        <f t="shared" si="607"/>
        <v>1.3250952380952381</v>
      </c>
      <c r="R1170" s="1">
        <f t="shared" si="608"/>
        <v>1.2030297309285716</v>
      </c>
      <c r="S1170" s="1">
        <f t="shared" si="599"/>
        <v>1.3250952380952381</v>
      </c>
      <c r="T1170" s="1">
        <f t="shared" si="604"/>
        <v>365.11169513797631</v>
      </c>
      <c r="U1170" s="1">
        <v>333.79300499999999</v>
      </c>
      <c r="V1170" s="1">
        <v>632.54772800000001</v>
      </c>
      <c r="W1170" s="1">
        <f t="shared" si="609"/>
        <v>373.13477612383701</v>
      </c>
      <c r="X1170" s="1">
        <v>340.99634798999995</v>
      </c>
      <c r="Y1170" s="1">
        <v>346.44126066973081</v>
      </c>
      <c r="Z1170" s="1">
        <f t="shared" si="605"/>
        <v>376.14980289093296</v>
      </c>
      <c r="AA1170" s="214">
        <v>65.709999999999994</v>
      </c>
      <c r="AB1170" s="1">
        <f t="shared" si="601"/>
        <v>499.3959999999999</v>
      </c>
      <c r="AC1170" s="1">
        <f t="shared" si="602"/>
        <v>459.26799999999997</v>
      </c>
      <c r="AD1170" s="125">
        <f t="shared" si="610"/>
        <v>408.92509855453352</v>
      </c>
      <c r="AF1170" s="326"/>
    </row>
    <row r="1171" spans="1:32">
      <c r="A1171" s="127" t="s">
        <v>757</v>
      </c>
      <c r="B1171" s="127" t="s">
        <v>153</v>
      </c>
      <c r="C1171" s="4">
        <v>43126</v>
      </c>
      <c r="D1171" s="1">
        <v>331.97929499999998</v>
      </c>
      <c r="E1171" s="1">
        <v>378.91</v>
      </c>
      <c r="F1171" s="1">
        <v>395.29</v>
      </c>
      <c r="G1171" s="1">
        <v>57.8</v>
      </c>
      <c r="H1171" s="110">
        <v>-1.68</v>
      </c>
      <c r="I1171" s="110">
        <v>-1.68</v>
      </c>
      <c r="J1171" s="1">
        <f t="shared" si="598"/>
        <v>56.12</v>
      </c>
      <c r="K1171" s="1">
        <f t="shared" si="600"/>
        <v>-1.5959999999999999</v>
      </c>
      <c r="L1171" s="1">
        <f t="shared" si="597"/>
        <v>56.204000000000001</v>
      </c>
      <c r="M1171" s="1">
        <f t="shared" si="603"/>
        <v>369.27726675427067</v>
      </c>
      <c r="N1171" s="1"/>
      <c r="O1171" s="1"/>
      <c r="P1171" s="1">
        <f t="shared" si="606"/>
        <v>1.3761904761904762</v>
      </c>
      <c r="Q1171" s="1">
        <f t="shared" si="607"/>
        <v>1.3381904761904762</v>
      </c>
      <c r="R1171" s="1">
        <f t="shared" si="608"/>
        <v>1.2030297309285716</v>
      </c>
      <c r="S1171" s="1">
        <f t="shared" si="599"/>
        <v>1.3381904761904762</v>
      </c>
      <c r="T1171" s="1">
        <f t="shared" si="604"/>
        <v>368.72536136662285</v>
      </c>
      <c r="U1171" s="1">
        <v>333.79300499999999</v>
      </c>
      <c r="V1171" s="1">
        <v>632.54772800000001</v>
      </c>
      <c r="W1171" s="1">
        <f t="shared" si="609"/>
        <v>376.64003236562411</v>
      </c>
      <c r="X1171" s="1">
        <v>340.99634798999995</v>
      </c>
      <c r="Y1171" s="1">
        <v>346.44126066973081</v>
      </c>
      <c r="Z1171" s="1">
        <f t="shared" si="605"/>
        <v>379.76346911957944</v>
      </c>
      <c r="AA1171" s="214">
        <v>65.88</v>
      </c>
      <c r="AB1171" s="1">
        <f t="shared" si="601"/>
        <v>500.68799999999993</v>
      </c>
      <c r="AC1171" s="1">
        <f t="shared" si="602"/>
        <v>0</v>
      </c>
      <c r="AD1171" s="125">
        <f t="shared" si="610"/>
        <v>412.97240473061765</v>
      </c>
      <c r="AF1171" s="326"/>
    </row>
    <row r="1172" spans="1:32">
      <c r="A1172" s="127" t="s">
        <v>758</v>
      </c>
      <c r="B1172" s="127" t="s">
        <v>153</v>
      </c>
      <c r="C1172" s="4">
        <v>43125</v>
      </c>
      <c r="D1172" s="1">
        <v>331.97929499999998</v>
      </c>
      <c r="E1172" s="1">
        <v>380.41</v>
      </c>
      <c r="F1172" s="1">
        <v>391.29</v>
      </c>
      <c r="G1172" s="1">
        <v>57.49</v>
      </c>
      <c r="H1172" s="110">
        <v>-1.68</v>
      </c>
      <c r="I1172" s="110">
        <v>-1.68</v>
      </c>
      <c r="J1172" s="1">
        <f t="shared" si="598"/>
        <v>55.81</v>
      </c>
      <c r="K1172" s="1">
        <f t="shared" si="600"/>
        <v>-1.5959999999999999</v>
      </c>
      <c r="L1172" s="1">
        <f t="shared" si="597"/>
        <v>55.894000000000005</v>
      </c>
      <c r="M1172" s="1">
        <f t="shared" si="603"/>
        <v>367.24047306176084</v>
      </c>
      <c r="N1172" s="1"/>
      <c r="O1172" s="1"/>
      <c r="P1172" s="1">
        <f t="shared" si="606"/>
        <v>1.3688095238095239</v>
      </c>
      <c r="Q1172" s="1">
        <f t="shared" si="607"/>
        <v>1.3308095238095239</v>
      </c>
      <c r="R1172" s="1">
        <f t="shared" si="608"/>
        <v>1.2030297309285716</v>
      </c>
      <c r="S1172" s="1">
        <f t="shared" si="599"/>
        <v>1.3308095238095239</v>
      </c>
      <c r="T1172" s="1">
        <f t="shared" si="604"/>
        <v>366.68856767411302</v>
      </c>
      <c r="U1172" s="1">
        <v>333.79300499999999</v>
      </c>
      <c r="V1172" s="1">
        <v>632.54772800000001</v>
      </c>
      <c r="W1172" s="1">
        <f t="shared" si="609"/>
        <v>374.66434248388958</v>
      </c>
      <c r="X1172" s="1">
        <v>340.99634798999995</v>
      </c>
      <c r="Y1172" s="1">
        <v>346.44126066973081</v>
      </c>
      <c r="Z1172" s="1">
        <f t="shared" si="605"/>
        <v>377.72667542706967</v>
      </c>
      <c r="AA1172" s="214">
        <v>66.45</v>
      </c>
      <c r="AB1172" s="1">
        <f t="shared" si="601"/>
        <v>505.02</v>
      </c>
      <c r="AC1172" s="1">
        <f t="shared" si="602"/>
        <v>0</v>
      </c>
      <c r="AD1172" s="125">
        <f t="shared" si="610"/>
        <v>410.69119579500659</v>
      </c>
      <c r="AF1172" s="326"/>
    </row>
    <row r="1173" spans="1:32">
      <c r="A1173" s="127" t="s">
        <v>759</v>
      </c>
      <c r="B1173" s="127" t="s">
        <v>153</v>
      </c>
      <c r="C1173" s="4">
        <v>43124</v>
      </c>
      <c r="D1173" s="1">
        <v>331.97929499999998</v>
      </c>
      <c r="E1173" s="1">
        <v>376.41</v>
      </c>
      <c r="F1173" s="1">
        <v>390.79</v>
      </c>
      <c r="G1173" s="1">
        <v>57.1</v>
      </c>
      <c r="H1173" s="110">
        <v>-1.68</v>
      </c>
      <c r="I1173" s="110">
        <v>-1.68</v>
      </c>
      <c r="J1173" s="1">
        <f t="shared" si="598"/>
        <v>55.42</v>
      </c>
      <c r="K1173" s="1">
        <f t="shared" si="600"/>
        <v>-1.5959999999999999</v>
      </c>
      <c r="L1173" s="1">
        <f t="shared" si="597"/>
        <v>55.504000000000005</v>
      </c>
      <c r="M1173" s="1">
        <f t="shared" si="603"/>
        <v>364.67805519053877</v>
      </c>
      <c r="N1173" s="1"/>
      <c r="O1173" s="1"/>
      <c r="P1173" s="1">
        <f t="shared" si="606"/>
        <v>1.3595238095238096</v>
      </c>
      <c r="Q1173" s="1">
        <f t="shared" si="607"/>
        <v>1.3215238095238095</v>
      </c>
      <c r="R1173" s="1">
        <f t="shared" si="608"/>
        <v>1.2030297309285716</v>
      </c>
      <c r="S1173" s="1">
        <f t="shared" si="599"/>
        <v>1.3215238095238095</v>
      </c>
      <c r="T1173" s="1">
        <f t="shared" si="604"/>
        <v>364.12614980289095</v>
      </c>
      <c r="U1173" s="1">
        <v>333.79300499999999</v>
      </c>
      <c r="V1173" s="1">
        <v>632.54772800000001</v>
      </c>
      <c r="W1173" s="1">
        <f t="shared" si="609"/>
        <v>372.17879714880416</v>
      </c>
      <c r="X1173" s="1">
        <v>340.99634798999995</v>
      </c>
      <c r="Y1173" s="1">
        <v>346.44126066973081</v>
      </c>
      <c r="Z1173" s="1">
        <f t="shared" si="605"/>
        <v>375.16425755584754</v>
      </c>
      <c r="AA1173" s="214">
        <v>64.75</v>
      </c>
      <c r="AB1173" s="1">
        <f t="shared" si="601"/>
        <v>492.09999999999997</v>
      </c>
      <c r="AC1173" s="1">
        <f t="shared" si="602"/>
        <v>0</v>
      </c>
      <c r="AD1173" s="125">
        <f t="shared" si="610"/>
        <v>407.82128777923788</v>
      </c>
      <c r="AF1173" s="326"/>
    </row>
    <row r="1174" spans="1:32">
      <c r="A1174" s="127" t="s">
        <v>760</v>
      </c>
      <c r="B1174" s="127" t="s">
        <v>153</v>
      </c>
      <c r="C1174" s="4">
        <v>43123</v>
      </c>
      <c r="D1174" s="1">
        <v>331.97929499999998</v>
      </c>
      <c r="E1174" s="1">
        <v>373.41</v>
      </c>
      <c r="F1174" s="1">
        <v>392.29</v>
      </c>
      <c r="G1174" s="1">
        <v>56.64</v>
      </c>
      <c r="H1174" s="110">
        <v>-1.68</v>
      </c>
      <c r="I1174" s="110">
        <v>-1.68</v>
      </c>
      <c r="J1174" s="1">
        <f t="shared" si="598"/>
        <v>54.96</v>
      </c>
      <c r="K1174" s="1">
        <f t="shared" si="600"/>
        <v>-1.5959999999999999</v>
      </c>
      <c r="L1174" s="1">
        <f t="shared" si="597"/>
        <v>55.044000000000004</v>
      </c>
      <c r="M1174" s="1">
        <f t="shared" si="603"/>
        <v>361.65571616294352</v>
      </c>
      <c r="N1174" s="1"/>
      <c r="O1174" s="1"/>
      <c r="P1174" s="1">
        <f t="shared" si="606"/>
        <v>1.3485714285714285</v>
      </c>
      <c r="Q1174" s="1">
        <f t="shared" si="607"/>
        <v>1.3105714285714287</v>
      </c>
      <c r="R1174" s="1">
        <f t="shared" si="608"/>
        <v>1.2030297309285716</v>
      </c>
      <c r="S1174" s="1">
        <f t="shared" si="599"/>
        <v>1.3105714285714287</v>
      </c>
      <c r="T1174" s="1">
        <f t="shared" si="604"/>
        <v>361.10381077529564</v>
      </c>
      <c r="U1174" s="1">
        <v>327.32281399999999</v>
      </c>
      <c r="V1174" s="1">
        <v>632.54772800000001</v>
      </c>
      <c r="W1174" s="1">
        <f t="shared" si="609"/>
        <v>369.24712829203673</v>
      </c>
      <c r="X1174" s="1">
        <v>340.99634798999995</v>
      </c>
      <c r="Y1174" s="1">
        <v>346.44126066973081</v>
      </c>
      <c r="Z1174" s="1">
        <f t="shared" si="605"/>
        <v>372.14191852825229</v>
      </c>
      <c r="AA1174" s="214">
        <v>64.150000000000006</v>
      </c>
      <c r="AB1174" s="1">
        <f t="shared" si="601"/>
        <v>487.54</v>
      </c>
      <c r="AC1174" s="1">
        <f t="shared" si="602"/>
        <v>0</v>
      </c>
      <c r="AD1174" s="125">
        <f t="shared" si="610"/>
        <v>404.43626806833117</v>
      </c>
      <c r="AF1174" s="326"/>
    </row>
    <row r="1175" spans="1:32">
      <c r="A1175" s="127" t="s">
        <v>761</v>
      </c>
      <c r="B1175" s="127" t="s">
        <v>153</v>
      </c>
      <c r="C1175" s="4">
        <v>43122</v>
      </c>
      <c r="D1175" s="1">
        <v>331.97929499999998</v>
      </c>
      <c r="E1175" s="1">
        <v>373.41</v>
      </c>
      <c r="F1175" s="1">
        <v>388.29</v>
      </c>
      <c r="G1175" s="1">
        <v>56.1</v>
      </c>
      <c r="H1175" s="110">
        <v>-1.68</v>
      </c>
      <c r="I1175" s="110">
        <v>-1.68</v>
      </c>
      <c r="J1175" s="1">
        <f t="shared" si="598"/>
        <v>54.42</v>
      </c>
      <c r="K1175" s="1">
        <f t="shared" si="600"/>
        <v>-1.5959999999999999</v>
      </c>
      <c r="L1175" s="1">
        <f t="shared" si="597"/>
        <v>54.504000000000005</v>
      </c>
      <c r="M1175" s="1">
        <f t="shared" si="603"/>
        <v>358.10775295663603</v>
      </c>
      <c r="N1175" s="1"/>
      <c r="O1175" s="1"/>
      <c r="P1175" s="1">
        <f t="shared" si="606"/>
        <v>1.3357142857142859</v>
      </c>
      <c r="Q1175" s="1">
        <f t="shared" si="607"/>
        <v>1.2977142857142858</v>
      </c>
      <c r="R1175" s="1">
        <f t="shared" si="608"/>
        <v>1.2030297309285716</v>
      </c>
      <c r="S1175" s="1">
        <f t="shared" si="599"/>
        <v>1.2977142857142858</v>
      </c>
      <c r="T1175" s="1">
        <f t="shared" si="604"/>
        <v>357.55584756898816</v>
      </c>
      <c r="U1175" s="1">
        <v>327.32281399999999</v>
      </c>
      <c r="V1175" s="1">
        <v>632.54772800000001</v>
      </c>
      <c r="W1175" s="1">
        <f t="shared" si="609"/>
        <v>365.80560398191847</v>
      </c>
      <c r="X1175" s="1">
        <v>340.99634798999995</v>
      </c>
      <c r="Y1175" s="1">
        <v>346.44126066973081</v>
      </c>
      <c r="Z1175" s="1">
        <f t="shared" si="605"/>
        <v>368.5939553219448</v>
      </c>
      <c r="AA1175" s="214">
        <v>63.37</v>
      </c>
      <c r="AB1175" s="1">
        <f t="shared" si="601"/>
        <v>481.61199999999997</v>
      </c>
      <c r="AC1175" s="1">
        <f t="shared" si="602"/>
        <v>0</v>
      </c>
      <c r="AD1175" s="125">
        <f t="shared" si="610"/>
        <v>400.46254927726676</v>
      </c>
      <c r="AF1175" s="326"/>
    </row>
    <row r="1176" spans="1:32">
      <c r="A1176" s="127" t="s">
        <v>762</v>
      </c>
      <c r="B1176" s="127" t="s">
        <v>153</v>
      </c>
      <c r="C1176" s="4">
        <v>43119</v>
      </c>
      <c r="D1176" s="1">
        <v>331.97929499999998</v>
      </c>
      <c r="E1176" s="1">
        <v>376.41</v>
      </c>
      <c r="F1176" s="1">
        <v>390.29</v>
      </c>
      <c r="G1176" s="1">
        <v>56.56</v>
      </c>
      <c r="H1176" s="110">
        <v>-1.68</v>
      </c>
      <c r="I1176" s="110">
        <v>-1.68</v>
      </c>
      <c r="J1176" s="1">
        <f t="shared" si="598"/>
        <v>54.88</v>
      </c>
      <c r="K1176" s="1">
        <f t="shared" si="600"/>
        <v>-1.5959999999999999</v>
      </c>
      <c r="L1176" s="1">
        <f t="shared" si="597"/>
        <v>54.964000000000006</v>
      </c>
      <c r="M1176" s="1">
        <f t="shared" si="603"/>
        <v>361.13009198423129</v>
      </c>
      <c r="N1176" s="1"/>
      <c r="O1176" s="1"/>
      <c r="P1176" s="1">
        <f t="shared" si="606"/>
        <v>1.3466666666666667</v>
      </c>
      <c r="Q1176" s="1">
        <f t="shared" si="607"/>
        <v>1.3086666666666669</v>
      </c>
      <c r="R1176" s="1">
        <f t="shared" si="608"/>
        <v>1.2030297309285716</v>
      </c>
      <c r="S1176" s="1">
        <f t="shared" si="599"/>
        <v>1.3086666666666669</v>
      </c>
      <c r="T1176" s="1">
        <f t="shared" si="604"/>
        <v>360.57818659658346</v>
      </c>
      <c r="U1176" s="1">
        <v>327.32281399999999</v>
      </c>
      <c r="V1176" s="1">
        <v>632.54772800000001</v>
      </c>
      <c r="W1176" s="1">
        <f t="shared" si="609"/>
        <v>368.73727283868595</v>
      </c>
      <c r="X1176" s="1">
        <v>340.99634798999995</v>
      </c>
      <c r="Y1176" s="1">
        <v>346.44126066973081</v>
      </c>
      <c r="Z1176" s="1">
        <f t="shared" si="605"/>
        <v>371.61629434954006</v>
      </c>
      <c r="AA1176" s="214">
        <v>63.21</v>
      </c>
      <c r="AB1176" s="1">
        <f t="shared" si="601"/>
        <v>480.39599999999996</v>
      </c>
      <c r="AC1176" s="1">
        <f t="shared" si="602"/>
        <v>0</v>
      </c>
      <c r="AD1176" s="125">
        <f t="shared" si="610"/>
        <v>403.84756898817352</v>
      </c>
      <c r="AF1176" s="326"/>
    </row>
    <row r="1177" spans="1:32">
      <c r="A1177" s="127" t="s">
        <v>763</v>
      </c>
      <c r="B1177" s="127" t="s">
        <v>153</v>
      </c>
      <c r="C1177" s="4">
        <v>43118</v>
      </c>
      <c r="D1177" s="1">
        <v>331.97929499999998</v>
      </c>
      <c r="E1177" s="1">
        <v>373.41</v>
      </c>
      <c r="F1177" s="1">
        <v>389.29</v>
      </c>
      <c r="G1177" s="1">
        <v>57.2</v>
      </c>
      <c r="H1177" s="110">
        <v>-1.68</v>
      </c>
      <c r="I1177" s="110">
        <v>-1.68</v>
      </c>
      <c r="J1177" s="1">
        <f t="shared" si="598"/>
        <v>55.52</v>
      </c>
      <c r="K1177" s="1">
        <f t="shared" si="600"/>
        <v>-1.5959999999999999</v>
      </c>
      <c r="L1177" s="1">
        <f t="shared" si="597"/>
        <v>55.604000000000006</v>
      </c>
      <c r="M1177" s="1">
        <f t="shared" si="603"/>
        <v>365.33508541392905</v>
      </c>
      <c r="N1177" s="1"/>
      <c r="O1177" s="1"/>
      <c r="P1177" s="1">
        <f t="shared" si="606"/>
        <v>1.361904761904762</v>
      </c>
      <c r="Q1177" s="1">
        <f t="shared" si="607"/>
        <v>1.3239047619047621</v>
      </c>
      <c r="R1177" s="1">
        <f t="shared" si="608"/>
        <v>1.2030297309285716</v>
      </c>
      <c r="S1177" s="1">
        <f t="shared" si="599"/>
        <v>1.3239047619047621</v>
      </c>
      <c r="T1177" s="1">
        <f t="shared" si="604"/>
        <v>364.78318002628123</v>
      </c>
      <c r="U1177" s="1">
        <v>327.32281399999999</v>
      </c>
      <c r="V1177" s="1">
        <v>632.54772800000001</v>
      </c>
      <c r="W1177" s="1">
        <f t="shared" si="609"/>
        <v>372.81611646549277</v>
      </c>
      <c r="X1177" s="1">
        <v>340.99634798999995</v>
      </c>
      <c r="Y1177" s="1">
        <v>346.44126066973081</v>
      </c>
      <c r="Z1177" s="1">
        <f t="shared" si="605"/>
        <v>375.82128777923782</v>
      </c>
      <c r="AA1177" s="214">
        <v>63.92</v>
      </c>
      <c r="AB1177" s="1">
        <f t="shared" si="601"/>
        <v>485.79199999999997</v>
      </c>
      <c r="AC1177" s="1">
        <f t="shared" si="602"/>
        <v>0</v>
      </c>
      <c r="AD1177" s="125">
        <f t="shared" si="610"/>
        <v>408.55716162943503</v>
      </c>
      <c r="AF1177" s="326"/>
    </row>
    <row r="1178" spans="1:32">
      <c r="A1178" s="127" t="s">
        <v>764</v>
      </c>
      <c r="B1178" s="127" t="s">
        <v>153</v>
      </c>
      <c r="C1178" s="4">
        <v>43117</v>
      </c>
      <c r="D1178" s="1">
        <v>331.97929499999998</v>
      </c>
      <c r="E1178" s="1">
        <v>371.41</v>
      </c>
      <c r="F1178" s="1">
        <v>383.79</v>
      </c>
      <c r="G1178" s="1">
        <v>56.6</v>
      </c>
      <c r="H1178" s="110">
        <v>-1.68</v>
      </c>
      <c r="I1178" s="110">
        <v>-1.68</v>
      </c>
      <c r="J1178" s="1">
        <f t="shared" si="598"/>
        <v>54.92</v>
      </c>
      <c r="K1178" s="1">
        <f t="shared" si="600"/>
        <v>-1.5959999999999999</v>
      </c>
      <c r="L1178" s="1">
        <f t="shared" ref="L1178:L1241" si="611">+G1178+K1178</f>
        <v>55.004000000000005</v>
      </c>
      <c r="M1178" s="1">
        <f t="shared" si="603"/>
        <v>361.39290407358737</v>
      </c>
      <c r="N1178" s="1"/>
      <c r="O1178" s="1"/>
      <c r="P1178" s="1">
        <f t="shared" si="606"/>
        <v>1.3476190476190477</v>
      </c>
      <c r="Q1178" s="1">
        <f t="shared" si="607"/>
        <v>1.3096190476190477</v>
      </c>
      <c r="R1178" s="1">
        <f t="shared" si="608"/>
        <v>1.2030297309285716</v>
      </c>
      <c r="S1178" s="1">
        <f t="shared" si="599"/>
        <v>1.3096190476190477</v>
      </c>
      <c r="T1178" s="1">
        <f t="shared" si="604"/>
        <v>360.84099868593955</v>
      </c>
      <c r="U1178" s="1">
        <v>327.32281399999999</v>
      </c>
      <c r="V1178" s="1">
        <v>632.54772800000001</v>
      </c>
      <c r="W1178" s="1">
        <f t="shared" si="609"/>
        <v>368.99220056536132</v>
      </c>
      <c r="X1178" s="1">
        <v>340.99634798999995</v>
      </c>
      <c r="Y1178" s="1">
        <v>346.44126066973081</v>
      </c>
      <c r="Z1178" s="1">
        <f t="shared" si="605"/>
        <v>371.8791064388962</v>
      </c>
      <c r="AA1178" s="214">
        <v>63.66</v>
      </c>
      <c r="AB1178" s="1">
        <f t="shared" si="601"/>
        <v>483.81599999999997</v>
      </c>
      <c r="AC1178" s="1">
        <f t="shared" si="602"/>
        <v>0</v>
      </c>
      <c r="AD1178" s="125">
        <f t="shared" si="610"/>
        <v>404.14191852825235</v>
      </c>
      <c r="AF1178" s="326"/>
    </row>
    <row r="1179" spans="1:32">
      <c r="A1179" s="127" t="s">
        <v>765</v>
      </c>
      <c r="B1179" s="127" t="s">
        <v>153</v>
      </c>
      <c r="C1179" s="4">
        <v>43116</v>
      </c>
      <c r="D1179" s="1">
        <v>331.97929499999998</v>
      </c>
      <c r="E1179" s="1">
        <v>378.41</v>
      </c>
      <c r="F1179" s="1">
        <v>409.29</v>
      </c>
      <c r="G1179" s="1">
        <v>56.3</v>
      </c>
      <c r="H1179" s="110">
        <v>-1.68</v>
      </c>
      <c r="I1179" s="110">
        <v>-1.68</v>
      </c>
      <c r="J1179" s="1">
        <f t="shared" ref="J1179:J1242" si="612">+G1179+H1179</f>
        <v>54.62</v>
      </c>
      <c r="K1179" s="1">
        <f t="shared" si="600"/>
        <v>-1.5959999999999999</v>
      </c>
      <c r="L1179" s="1">
        <f t="shared" si="611"/>
        <v>54.704000000000001</v>
      </c>
      <c r="M1179" s="1">
        <f t="shared" si="603"/>
        <v>359.42181340341654</v>
      </c>
      <c r="N1179" s="1"/>
      <c r="O1179" s="1"/>
      <c r="P1179" s="1">
        <f t="shared" si="606"/>
        <v>1.3404761904761904</v>
      </c>
      <c r="Q1179" s="1">
        <f t="shared" si="607"/>
        <v>1.3024761904761906</v>
      </c>
      <c r="R1179" s="1">
        <f t="shared" si="608"/>
        <v>1.2030297309285716</v>
      </c>
      <c r="S1179" s="1">
        <f t="shared" si="599"/>
        <v>1.3024761904761906</v>
      </c>
      <c r="T1179" s="1">
        <f t="shared" si="604"/>
        <v>358.86990801576871</v>
      </c>
      <c r="U1179" s="1">
        <v>332.76024600000005</v>
      </c>
      <c r="V1179" s="1">
        <v>632.54772800000001</v>
      </c>
      <c r="W1179" s="1">
        <f t="shared" si="609"/>
        <v>367.08024261529562</v>
      </c>
      <c r="X1179" s="1">
        <v>340.99634798999995</v>
      </c>
      <c r="Y1179" s="1">
        <v>346.44126066973081</v>
      </c>
      <c r="Z1179" s="1">
        <f t="shared" si="605"/>
        <v>369.90801576872531</v>
      </c>
      <c r="AA1179" s="214">
        <v>64.09</v>
      </c>
      <c r="AB1179" s="1">
        <f t="shared" si="601"/>
        <v>487.084</v>
      </c>
      <c r="AC1179" s="1">
        <f t="shared" si="602"/>
        <v>0</v>
      </c>
      <c r="AD1179" s="125">
        <f t="shared" si="610"/>
        <v>401.93429697766101</v>
      </c>
      <c r="AF1179" s="326"/>
    </row>
    <row r="1180" spans="1:32">
      <c r="A1180" s="127" t="s">
        <v>766</v>
      </c>
      <c r="B1180" s="127" t="s">
        <v>153</v>
      </c>
      <c r="C1180" s="4">
        <v>43112</v>
      </c>
      <c r="D1180" s="1">
        <v>331.97929499999998</v>
      </c>
      <c r="E1180" s="1">
        <v>376.41</v>
      </c>
      <c r="F1180" s="1">
        <v>392.29</v>
      </c>
      <c r="G1180" s="1">
        <v>57.5</v>
      </c>
      <c r="H1180" s="110">
        <v>-1.68</v>
      </c>
      <c r="I1180" s="110">
        <v>-1.68</v>
      </c>
      <c r="J1180" s="1">
        <f t="shared" si="612"/>
        <v>55.82</v>
      </c>
      <c r="K1180" s="1">
        <f t="shared" si="600"/>
        <v>-1.5959999999999999</v>
      </c>
      <c r="L1180" s="1">
        <f t="shared" si="611"/>
        <v>55.904000000000003</v>
      </c>
      <c r="M1180" s="1">
        <f t="shared" si="603"/>
        <v>367.30617608409989</v>
      </c>
      <c r="N1180" s="1"/>
      <c r="O1180" s="1"/>
      <c r="P1180" s="1">
        <f t="shared" si="606"/>
        <v>1.3690476190476191</v>
      </c>
      <c r="Q1180" s="1">
        <f t="shared" si="607"/>
        <v>1.331047619047619</v>
      </c>
      <c r="R1180" s="1">
        <f t="shared" si="608"/>
        <v>1.2030297309285716</v>
      </c>
      <c r="S1180" s="1">
        <f t="shared" si="599"/>
        <v>1.331047619047619</v>
      </c>
      <c r="T1180" s="1">
        <f t="shared" si="604"/>
        <v>366.75427069645201</v>
      </c>
      <c r="U1180" s="1">
        <v>332.76024600000005</v>
      </c>
      <c r="V1180" s="1">
        <v>632.54772800000001</v>
      </c>
      <c r="W1180" s="1">
        <f t="shared" si="609"/>
        <v>374.72807441555841</v>
      </c>
      <c r="X1180" s="1">
        <v>340.99634798999995</v>
      </c>
      <c r="Y1180" s="1">
        <v>346.44126066973081</v>
      </c>
      <c r="Z1180" s="1">
        <f t="shared" si="605"/>
        <v>377.79237844940866</v>
      </c>
      <c r="AA1180" s="214">
        <v>63.21</v>
      </c>
      <c r="AB1180" s="1">
        <f t="shared" si="601"/>
        <v>480.39599999999996</v>
      </c>
      <c r="AC1180" s="1">
        <f t="shared" si="602"/>
        <v>0</v>
      </c>
      <c r="AD1180" s="125">
        <f t="shared" si="610"/>
        <v>410.76478318002631</v>
      </c>
      <c r="AF1180" s="326"/>
    </row>
    <row r="1181" spans="1:32">
      <c r="A1181" s="127" t="s">
        <v>767</v>
      </c>
      <c r="B1181" s="127" t="s">
        <v>153</v>
      </c>
      <c r="C1181" s="4">
        <v>43111</v>
      </c>
      <c r="D1181" s="1">
        <v>331.97929499999998</v>
      </c>
      <c r="E1181" s="1">
        <v>372.91</v>
      </c>
      <c r="F1181" s="1">
        <v>390.29</v>
      </c>
      <c r="G1181" s="1">
        <v>57</v>
      </c>
      <c r="H1181" s="110">
        <v>-1.68</v>
      </c>
      <c r="I1181" s="110">
        <v>-1.68</v>
      </c>
      <c r="J1181" s="1">
        <f t="shared" si="612"/>
        <v>55.32</v>
      </c>
      <c r="K1181" s="1">
        <f t="shared" si="600"/>
        <v>-1.5959999999999999</v>
      </c>
      <c r="L1181" s="1">
        <f t="shared" si="611"/>
        <v>55.404000000000003</v>
      </c>
      <c r="M1181" s="1">
        <f t="shared" si="603"/>
        <v>364.02102496714849</v>
      </c>
      <c r="N1181" s="1"/>
      <c r="O1181" s="1"/>
      <c r="P1181" s="1">
        <f t="shared" si="606"/>
        <v>1.3571428571428572</v>
      </c>
      <c r="Q1181" s="1">
        <f t="shared" si="607"/>
        <v>1.3191428571428572</v>
      </c>
      <c r="R1181" s="1">
        <f t="shared" si="608"/>
        <v>1.2030297309285716</v>
      </c>
      <c r="S1181" s="1">
        <f t="shared" si="599"/>
        <v>1.3191428571428572</v>
      </c>
      <c r="T1181" s="1">
        <f t="shared" si="604"/>
        <v>363.46911957950067</v>
      </c>
      <c r="U1181" s="1">
        <v>332.76024600000005</v>
      </c>
      <c r="V1181" s="1">
        <v>632.54772800000001</v>
      </c>
      <c r="W1181" s="1">
        <f t="shared" si="609"/>
        <v>371.54147783211562</v>
      </c>
      <c r="X1181" s="1">
        <v>340.99634798999995</v>
      </c>
      <c r="Y1181" s="1">
        <v>346.44126066973081</v>
      </c>
      <c r="Z1181" s="1">
        <f t="shared" si="605"/>
        <v>374.50722733245726</v>
      </c>
      <c r="AA1181" s="214">
        <v>63.85</v>
      </c>
      <c r="AB1181" s="1">
        <f t="shared" si="601"/>
        <v>485.26</v>
      </c>
      <c r="AC1181" s="1">
        <f t="shared" si="602"/>
        <v>0</v>
      </c>
      <c r="AD1181" s="125">
        <f t="shared" si="610"/>
        <v>407.08541392904078</v>
      </c>
      <c r="AF1181" s="326"/>
    </row>
    <row r="1182" spans="1:32">
      <c r="A1182" s="127" t="s">
        <v>768</v>
      </c>
      <c r="B1182" s="127" t="s">
        <v>153</v>
      </c>
      <c r="C1182" s="4">
        <v>43110</v>
      </c>
      <c r="D1182" s="1">
        <v>331.97929499999998</v>
      </c>
      <c r="E1182" s="1">
        <v>378.41</v>
      </c>
      <c r="F1182" s="1">
        <v>389.29</v>
      </c>
      <c r="G1182" s="1">
        <v>56.7</v>
      </c>
      <c r="H1182" s="110">
        <v>-1.68</v>
      </c>
      <c r="I1182" s="110">
        <v>-1.68</v>
      </c>
      <c r="J1182" s="1">
        <f t="shared" si="612"/>
        <v>55.02</v>
      </c>
      <c r="K1182" s="1">
        <f t="shared" si="600"/>
        <v>-1.5959999999999999</v>
      </c>
      <c r="L1182" s="1">
        <f t="shared" si="611"/>
        <v>55.104000000000006</v>
      </c>
      <c r="M1182" s="1">
        <f t="shared" si="603"/>
        <v>362.04993429697771</v>
      </c>
      <c r="N1182" s="1"/>
      <c r="O1182" s="1"/>
      <c r="P1182" s="1">
        <f t="shared" si="606"/>
        <v>1.35</v>
      </c>
      <c r="Q1182" s="1">
        <f t="shared" si="607"/>
        <v>1.3120000000000001</v>
      </c>
      <c r="R1182" s="1">
        <f t="shared" si="608"/>
        <v>1.2030297309285716</v>
      </c>
      <c r="S1182" s="1">
        <f t="shared" si="599"/>
        <v>1.3120000000000001</v>
      </c>
      <c r="T1182" s="1">
        <f t="shared" si="604"/>
        <v>361.49802890932983</v>
      </c>
      <c r="U1182" s="1">
        <v>332.76024600000005</v>
      </c>
      <c r="V1182" s="1">
        <v>632.54772800000001</v>
      </c>
      <c r="W1182" s="1">
        <f t="shared" si="609"/>
        <v>369.62951988204992</v>
      </c>
      <c r="X1182" s="1">
        <v>340.99634798999995</v>
      </c>
      <c r="Y1182" s="1">
        <v>346.44126066973081</v>
      </c>
      <c r="Z1182" s="1">
        <f t="shared" si="605"/>
        <v>372.53613666228648</v>
      </c>
      <c r="AA1182" s="214">
        <v>63.41</v>
      </c>
      <c r="AB1182" s="1">
        <f t="shared" si="601"/>
        <v>481.91599999999994</v>
      </c>
      <c r="AC1182" s="1">
        <f t="shared" si="602"/>
        <v>0</v>
      </c>
      <c r="AD1182" s="125">
        <f t="shared" si="610"/>
        <v>404.87779237844944</v>
      </c>
      <c r="AF1182" s="326"/>
    </row>
    <row r="1183" spans="1:32">
      <c r="A1183" s="127" t="s">
        <v>769</v>
      </c>
      <c r="B1183" s="127" t="s">
        <v>153</v>
      </c>
      <c r="C1183" s="4">
        <v>43109</v>
      </c>
      <c r="D1183" s="1">
        <v>331.97929499999998</v>
      </c>
      <c r="E1183" s="1">
        <v>368.41</v>
      </c>
      <c r="F1183" s="1">
        <v>386.29</v>
      </c>
      <c r="G1183" s="1">
        <v>56.78</v>
      </c>
      <c r="H1183" s="110">
        <v>-1.68</v>
      </c>
      <c r="I1183" s="110">
        <v>-1.68</v>
      </c>
      <c r="J1183" s="1">
        <f t="shared" si="612"/>
        <v>55.1</v>
      </c>
      <c r="K1183" s="1">
        <f t="shared" si="600"/>
        <v>-1.5959999999999999</v>
      </c>
      <c r="L1183" s="1">
        <f t="shared" si="611"/>
        <v>55.184000000000005</v>
      </c>
      <c r="M1183" s="1">
        <f t="shared" si="603"/>
        <v>362.57555847568989</v>
      </c>
      <c r="N1183" s="1"/>
      <c r="O1183" s="1"/>
      <c r="P1183" s="1">
        <f t="shared" si="606"/>
        <v>1.3519047619047619</v>
      </c>
      <c r="Q1183" s="1">
        <f t="shared" si="607"/>
        <v>1.3139047619047619</v>
      </c>
      <c r="R1183" s="1">
        <f t="shared" si="608"/>
        <v>1.2030297309285716</v>
      </c>
      <c r="S1183" s="1">
        <f t="shared" si="599"/>
        <v>1.3139047619047619</v>
      </c>
      <c r="T1183" s="1">
        <f t="shared" si="604"/>
        <v>362.02365308804207</v>
      </c>
      <c r="U1183" s="1">
        <v>329.64431500000001</v>
      </c>
      <c r="V1183" s="1">
        <v>632.54772800000001</v>
      </c>
      <c r="W1183" s="1">
        <f t="shared" si="609"/>
        <v>370.13937533540076</v>
      </c>
      <c r="X1183" s="1">
        <v>340.99634798999995</v>
      </c>
      <c r="Y1183" s="1">
        <v>346.44126066973081</v>
      </c>
      <c r="Z1183" s="1">
        <f t="shared" si="605"/>
        <v>373.06176084099866</v>
      </c>
      <c r="AA1183" s="214">
        <v>61.94</v>
      </c>
      <c r="AB1183" s="1">
        <f t="shared" si="601"/>
        <v>470.74399999999997</v>
      </c>
      <c r="AC1183" s="1">
        <f t="shared" si="602"/>
        <v>0</v>
      </c>
      <c r="AD1183" s="125">
        <f t="shared" si="610"/>
        <v>405.46649145860715</v>
      </c>
      <c r="AF1183" s="326"/>
    </row>
    <row r="1184" spans="1:32">
      <c r="A1184" s="127" t="s">
        <v>770</v>
      </c>
      <c r="B1184" s="127" t="s">
        <v>153</v>
      </c>
      <c r="C1184" s="4">
        <v>43108</v>
      </c>
      <c r="D1184" s="1">
        <v>331.97929499999998</v>
      </c>
      <c r="E1184" s="1">
        <v>373.41</v>
      </c>
      <c r="F1184" s="1">
        <v>384.79</v>
      </c>
      <c r="G1184" s="1">
        <v>56.3</v>
      </c>
      <c r="H1184" s="110">
        <v>-1.68</v>
      </c>
      <c r="I1184" s="110">
        <v>-1.68</v>
      </c>
      <c r="J1184" s="1">
        <f t="shared" si="612"/>
        <v>54.62</v>
      </c>
      <c r="K1184" s="1">
        <f t="shared" si="600"/>
        <v>-1.5959999999999999</v>
      </c>
      <c r="L1184" s="1">
        <f t="shared" si="611"/>
        <v>54.704000000000001</v>
      </c>
      <c r="M1184" s="1">
        <f t="shared" si="603"/>
        <v>359.42181340341654</v>
      </c>
      <c r="N1184" s="1"/>
      <c r="O1184" s="1"/>
      <c r="P1184" s="1">
        <f t="shared" si="606"/>
        <v>1.3404761904761904</v>
      </c>
      <c r="Q1184" s="1">
        <f t="shared" si="607"/>
        <v>1.3024761904761906</v>
      </c>
      <c r="R1184" s="1">
        <f t="shared" si="608"/>
        <v>1.2030297309285716</v>
      </c>
      <c r="S1184" s="1">
        <f t="shared" si="599"/>
        <v>1.3024761904761906</v>
      </c>
      <c r="T1184" s="1">
        <f t="shared" si="604"/>
        <v>358.86990801576871</v>
      </c>
      <c r="U1184" s="1">
        <v>329.64431500000001</v>
      </c>
      <c r="V1184" s="1">
        <v>632.54772800000001</v>
      </c>
      <c r="W1184" s="1">
        <f t="shared" si="609"/>
        <v>367.08024261529562</v>
      </c>
      <c r="X1184" s="1">
        <v>340.99634798999995</v>
      </c>
      <c r="Y1184" s="1">
        <v>346.44126066973081</v>
      </c>
      <c r="Z1184" s="1">
        <f t="shared" si="605"/>
        <v>369.90801576872531</v>
      </c>
      <c r="AA1184" s="214">
        <v>61.45</v>
      </c>
      <c r="AB1184" s="1">
        <f t="shared" si="601"/>
        <v>467.02</v>
      </c>
      <c r="AC1184" s="1">
        <f t="shared" si="602"/>
        <v>0</v>
      </c>
      <c r="AD1184" s="125">
        <f t="shared" si="610"/>
        <v>401.93429697766101</v>
      </c>
      <c r="AF1184" s="326"/>
    </row>
    <row r="1185" spans="1:32">
      <c r="A1185" s="127" t="s">
        <v>771</v>
      </c>
      <c r="B1185" s="127" t="s">
        <v>153</v>
      </c>
      <c r="C1185" s="4">
        <v>43105</v>
      </c>
      <c r="D1185" s="1">
        <v>331.97929499999998</v>
      </c>
      <c r="E1185" s="1">
        <v>380.41</v>
      </c>
      <c r="F1185" s="1">
        <v>399.29</v>
      </c>
      <c r="G1185" s="1">
        <v>56.07</v>
      </c>
      <c r="H1185" s="110">
        <v>-1.68</v>
      </c>
      <c r="I1185" s="110">
        <v>-1.68</v>
      </c>
      <c r="J1185" s="1">
        <f t="shared" si="612"/>
        <v>54.39</v>
      </c>
      <c r="K1185" s="1">
        <f t="shared" si="600"/>
        <v>-1.5959999999999999</v>
      </c>
      <c r="L1185" s="1">
        <f t="shared" si="611"/>
        <v>54.474000000000004</v>
      </c>
      <c r="M1185" s="1">
        <f t="shared" si="603"/>
        <v>357.91064388961894</v>
      </c>
      <c r="N1185" s="1"/>
      <c r="O1185" s="1"/>
      <c r="P1185" s="1">
        <f t="shared" si="606"/>
        <v>1.335</v>
      </c>
      <c r="Q1185" s="1">
        <f t="shared" si="607"/>
        <v>1.2970000000000002</v>
      </c>
      <c r="R1185" s="1">
        <f t="shared" si="608"/>
        <v>1.2030297309285716</v>
      </c>
      <c r="S1185" s="1">
        <f t="shared" si="599"/>
        <v>1.2970000000000002</v>
      </c>
      <c r="T1185" s="1">
        <f t="shared" si="604"/>
        <v>357.35873850197106</v>
      </c>
      <c r="U1185" s="1">
        <v>329.64431500000001</v>
      </c>
      <c r="V1185" s="1">
        <v>632.54772800000001</v>
      </c>
      <c r="W1185" s="1">
        <f t="shared" si="609"/>
        <v>365.61440818691187</v>
      </c>
      <c r="X1185" s="1">
        <v>340.99634798999995</v>
      </c>
      <c r="Y1185" s="1">
        <v>346.44126066973081</v>
      </c>
      <c r="Z1185" s="1">
        <f t="shared" si="605"/>
        <v>368.39684625492771</v>
      </c>
      <c r="AA1185" s="214">
        <v>61.47</v>
      </c>
      <c r="AB1185" s="1">
        <f t="shared" si="601"/>
        <v>467.17199999999997</v>
      </c>
      <c r="AC1185" s="1">
        <f t="shared" si="602"/>
        <v>0</v>
      </c>
      <c r="AD1185" s="125">
        <f t="shared" si="610"/>
        <v>400.24178712220765</v>
      </c>
      <c r="AF1185" s="326"/>
    </row>
    <row r="1186" spans="1:32">
      <c r="A1186" s="127" t="s">
        <v>772</v>
      </c>
      <c r="B1186" s="127" t="s">
        <v>153</v>
      </c>
      <c r="C1186" s="4">
        <v>43104</v>
      </c>
      <c r="D1186" s="1">
        <v>331.97929499999998</v>
      </c>
      <c r="E1186" s="1">
        <v>374.41</v>
      </c>
      <c r="F1186" s="1">
        <v>393.29</v>
      </c>
      <c r="G1186" s="1">
        <v>56.58</v>
      </c>
      <c r="H1186" s="110">
        <v>-1.68</v>
      </c>
      <c r="I1186" s="110">
        <v>-1.68</v>
      </c>
      <c r="J1186" s="1">
        <f t="shared" si="612"/>
        <v>54.9</v>
      </c>
      <c r="K1186" s="1">
        <f t="shared" si="600"/>
        <v>-1.5959999999999999</v>
      </c>
      <c r="L1186" s="1">
        <f t="shared" si="611"/>
        <v>54.984000000000002</v>
      </c>
      <c r="M1186" s="1">
        <f t="shared" si="603"/>
        <v>361.26149802890933</v>
      </c>
      <c r="N1186" s="1"/>
      <c r="O1186" s="1"/>
      <c r="P1186" s="1">
        <f t="shared" si="606"/>
        <v>1.3471428571428572</v>
      </c>
      <c r="Q1186" s="1">
        <f t="shared" si="607"/>
        <v>1.3091428571428572</v>
      </c>
      <c r="R1186" s="1">
        <f t="shared" si="608"/>
        <v>1.2030297309285716</v>
      </c>
      <c r="S1186" s="1">
        <f t="shared" si="599"/>
        <v>1.3091428571428572</v>
      </c>
      <c r="T1186" s="1">
        <f t="shared" si="604"/>
        <v>360.70959264126145</v>
      </c>
      <c r="U1186" s="1">
        <v>329.64431500000001</v>
      </c>
      <c r="V1186" s="1">
        <v>632.54772800000001</v>
      </c>
      <c r="W1186" s="1">
        <f t="shared" si="609"/>
        <v>368.86473670202355</v>
      </c>
      <c r="X1186" s="1">
        <v>340.99634798999995</v>
      </c>
      <c r="Y1186" s="1">
        <v>346.44126066973081</v>
      </c>
      <c r="Z1186" s="1">
        <f t="shared" si="605"/>
        <v>371.7477003942181</v>
      </c>
      <c r="AA1186" s="214">
        <v>61.8</v>
      </c>
      <c r="AB1186" s="1">
        <f t="shared" si="601"/>
        <v>469.67999999999995</v>
      </c>
      <c r="AC1186" s="1">
        <f t="shared" si="602"/>
        <v>0</v>
      </c>
      <c r="AD1186" s="125">
        <f t="shared" si="610"/>
        <v>403.99474375821285</v>
      </c>
      <c r="AF1186" s="326"/>
    </row>
    <row r="1187" spans="1:32">
      <c r="A1187" s="127" t="s">
        <v>773</v>
      </c>
      <c r="B1187" s="127" t="s">
        <v>153</v>
      </c>
      <c r="C1187" s="4">
        <v>43103</v>
      </c>
      <c r="D1187" s="1">
        <v>331.97929499999998</v>
      </c>
      <c r="E1187" s="1">
        <v>370.41</v>
      </c>
      <c r="F1187" s="1">
        <v>382.79</v>
      </c>
      <c r="G1187" s="1">
        <v>56.52</v>
      </c>
      <c r="H1187" s="110">
        <v>-1.68</v>
      </c>
      <c r="I1187" s="110">
        <v>-1.68</v>
      </c>
      <c r="J1187" s="1">
        <f t="shared" si="612"/>
        <v>54.84</v>
      </c>
      <c r="K1187" s="1">
        <f t="shared" si="600"/>
        <v>-1.5959999999999999</v>
      </c>
      <c r="L1187" s="1">
        <f t="shared" si="611"/>
        <v>54.924000000000007</v>
      </c>
      <c r="M1187" s="1">
        <f t="shared" si="603"/>
        <v>360.8672798948752</v>
      </c>
      <c r="N1187" s="1"/>
      <c r="O1187" s="1"/>
      <c r="P1187" s="1">
        <f t="shared" si="606"/>
        <v>1.3457142857142859</v>
      </c>
      <c r="Q1187" s="1">
        <f t="shared" si="607"/>
        <v>1.3077142857142858</v>
      </c>
      <c r="R1187" s="1">
        <f t="shared" si="608"/>
        <v>1.2030297309285716</v>
      </c>
      <c r="S1187" s="1">
        <f t="shared" si="599"/>
        <v>1.3077142857142858</v>
      </c>
      <c r="T1187" s="1">
        <f t="shared" si="604"/>
        <v>360.31537450722732</v>
      </c>
      <c r="U1187" s="1">
        <v>329.64431500000001</v>
      </c>
      <c r="V1187" s="1">
        <v>632.54772800000001</v>
      </c>
      <c r="W1187" s="1">
        <f t="shared" si="609"/>
        <v>368.48234511201048</v>
      </c>
      <c r="X1187" s="1">
        <v>340.99634798999995</v>
      </c>
      <c r="Y1187" s="1">
        <v>346.44126066973081</v>
      </c>
      <c r="Z1187" s="1">
        <f t="shared" si="605"/>
        <v>371.35348226018397</v>
      </c>
      <c r="AA1187" s="214">
        <v>60.83</v>
      </c>
      <c r="AB1187" s="1">
        <f t="shared" si="601"/>
        <v>462.30799999999999</v>
      </c>
      <c r="AC1187" s="1">
        <f t="shared" si="602"/>
        <v>0</v>
      </c>
      <c r="AD1187" s="125">
        <f t="shared" si="610"/>
        <v>403.55321944809464</v>
      </c>
      <c r="AF1187" s="326"/>
    </row>
    <row r="1188" spans="1:32">
      <c r="A1188" s="127" t="s">
        <v>774</v>
      </c>
      <c r="B1188" s="127" t="s">
        <v>153</v>
      </c>
      <c r="C1188" s="4">
        <v>43102</v>
      </c>
      <c r="D1188" s="1">
        <v>331.97929499999998</v>
      </c>
      <c r="E1188" s="1">
        <v>372.41</v>
      </c>
      <c r="F1188" s="1">
        <v>394.29</v>
      </c>
      <c r="G1188" s="1">
        <v>55.98</v>
      </c>
      <c r="H1188" s="110">
        <v>-1.68</v>
      </c>
      <c r="I1188" s="110">
        <v>-1.68</v>
      </c>
      <c r="J1188" s="1">
        <f t="shared" si="612"/>
        <v>54.3</v>
      </c>
      <c r="K1188" s="1">
        <f t="shared" si="600"/>
        <v>-1.5959999999999999</v>
      </c>
      <c r="L1188" s="1">
        <f t="shared" si="611"/>
        <v>54.384</v>
      </c>
      <c r="M1188" s="1">
        <f t="shared" si="603"/>
        <v>357.31931668856765</v>
      </c>
      <c r="N1188" s="1"/>
      <c r="O1188" s="1"/>
      <c r="P1188" s="1">
        <f t="shared" si="606"/>
        <v>1.3328571428571427</v>
      </c>
      <c r="Q1188" s="1">
        <f t="shared" si="607"/>
        <v>1.2948571428571429</v>
      </c>
      <c r="R1188" s="1">
        <f t="shared" si="608"/>
        <v>1.2030297309285716</v>
      </c>
      <c r="S1188" s="1">
        <f t="shared" si="599"/>
        <v>1.2948571428571429</v>
      </c>
      <c r="T1188" s="1">
        <f t="shared" si="604"/>
        <v>356.76741130091983</v>
      </c>
      <c r="U1188" s="1">
        <v>336.57351000000006</v>
      </c>
      <c r="V1188" s="1">
        <v>632.54772800000001</v>
      </c>
      <c r="W1188" s="1">
        <f t="shared" si="609"/>
        <v>365.04082080189221</v>
      </c>
      <c r="X1188" s="1">
        <v>340.99634798999995</v>
      </c>
      <c r="Y1188" s="1">
        <v>346.44126066973081</v>
      </c>
      <c r="Z1188" s="1">
        <f t="shared" si="605"/>
        <v>367.80551905387642</v>
      </c>
      <c r="AA1188" s="214">
        <v>60.43</v>
      </c>
      <c r="AB1188" s="1">
        <f t="shared" si="601"/>
        <v>459.26799999999997</v>
      </c>
      <c r="AC1188" s="1">
        <f t="shared" si="602"/>
        <v>0</v>
      </c>
      <c r="AD1188" s="125">
        <f t="shared" si="610"/>
        <v>399.57950065703022</v>
      </c>
      <c r="AF1188" s="326"/>
    </row>
    <row r="1189" spans="1:32">
      <c r="A1189" s="127" t="s">
        <v>775</v>
      </c>
      <c r="B1189" s="127" t="s">
        <v>154</v>
      </c>
      <c r="C1189" s="4">
        <v>43098</v>
      </c>
      <c r="D1189" s="1">
        <v>295.77</v>
      </c>
      <c r="E1189" s="1">
        <v>366.91</v>
      </c>
      <c r="F1189" s="1">
        <v>387.29</v>
      </c>
      <c r="G1189" s="1">
        <v>56.15</v>
      </c>
      <c r="H1189" s="110">
        <v>-1.68</v>
      </c>
      <c r="I1189" s="110">
        <v>-1.68</v>
      </c>
      <c r="J1189" s="1">
        <f t="shared" si="612"/>
        <v>54.47</v>
      </c>
      <c r="K1189" s="1">
        <f t="shared" si="600"/>
        <v>-1.5959999999999999</v>
      </c>
      <c r="L1189" s="1">
        <f t="shared" si="611"/>
        <v>54.554000000000002</v>
      </c>
      <c r="M1189" s="1">
        <f t="shared" si="603"/>
        <v>358.43626806833112</v>
      </c>
      <c r="N1189" s="1"/>
      <c r="O1189" s="1"/>
      <c r="P1189" s="1">
        <f t="shared" si="606"/>
        <v>1.3369047619047618</v>
      </c>
      <c r="Q1189" s="1">
        <f t="shared" si="607"/>
        <v>1.298904761904762</v>
      </c>
      <c r="R1189" s="1">
        <f t="shared" si="608"/>
        <v>1.0718141428571428</v>
      </c>
      <c r="S1189" s="1">
        <f t="shared" si="599"/>
        <v>1.298904761904762</v>
      </c>
      <c r="T1189" s="1">
        <f t="shared" si="604"/>
        <v>357.8843626806833</v>
      </c>
      <c r="U1189" s="1">
        <v>336.57351000000006</v>
      </c>
      <c r="V1189" s="1">
        <v>587.56004499999995</v>
      </c>
      <c r="W1189" s="1">
        <f t="shared" si="609"/>
        <v>364.77463315026279</v>
      </c>
      <c r="X1189" s="1">
        <v>304.52370134999995</v>
      </c>
      <c r="Y1189" s="1">
        <v>311.3592646093237</v>
      </c>
      <c r="Z1189" s="1">
        <f t="shared" si="605"/>
        <v>368.92247043363994</v>
      </c>
      <c r="AC1189" s="1"/>
      <c r="AD1189" s="125">
        <f t="shared" si="610"/>
        <v>400.83048620236531</v>
      </c>
      <c r="AF1189" s="326"/>
    </row>
    <row r="1190" spans="1:32">
      <c r="A1190" s="127" t="s">
        <v>776</v>
      </c>
      <c r="B1190" s="127" t="s">
        <v>154</v>
      </c>
      <c r="C1190" s="4">
        <v>43097</v>
      </c>
      <c r="D1190" s="1">
        <v>295.77</v>
      </c>
      <c r="E1190" s="1">
        <v>363.91</v>
      </c>
      <c r="F1190" s="1">
        <v>389.29</v>
      </c>
      <c r="G1190" s="1">
        <v>55.34</v>
      </c>
      <c r="H1190" s="110">
        <v>-1.68</v>
      </c>
      <c r="I1190" s="110">
        <v>-1.68</v>
      </c>
      <c r="J1190" s="1">
        <f t="shared" si="612"/>
        <v>53.660000000000004</v>
      </c>
      <c r="K1190" s="1">
        <f t="shared" si="600"/>
        <v>-1.5959999999999999</v>
      </c>
      <c r="L1190" s="1">
        <f t="shared" si="611"/>
        <v>53.744000000000007</v>
      </c>
      <c r="M1190" s="1">
        <f t="shared" si="603"/>
        <v>353.11432325886994</v>
      </c>
      <c r="N1190" s="1"/>
      <c r="O1190" s="1"/>
      <c r="P1190" s="1">
        <f t="shared" si="606"/>
        <v>1.3176190476190477</v>
      </c>
      <c r="Q1190" s="1">
        <f t="shared" si="607"/>
        <v>1.2796190476190479</v>
      </c>
      <c r="R1190" s="1">
        <f t="shared" si="608"/>
        <v>1.0718141428571428</v>
      </c>
      <c r="S1190" s="1">
        <f t="shared" si="599"/>
        <v>1.2796190476190479</v>
      </c>
      <c r="T1190" s="1">
        <f t="shared" si="604"/>
        <v>352.56241787122207</v>
      </c>
      <c r="U1190" s="1">
        <v>336.57351000000006</v>
      </c>
      <c r="V1190" s="1">
        <v>587.56004499999995</v>
      </c>
      <c r="W1190" s="1">
        <f t="shared" si="609"/>
        <v>359.61234668508541</v>
      </c>
      <c r="X1190" s="1">
        <v>304.52370134999995</v>
      </c>
      <c r="Y1190" s="1">
        <v>311.3592646093237</v>
      </c>
      <c r="Z1190" s="1">
        <f t="shared" si="605"/>
        <v>363.60052562417872</v>
      </c>
      <c r="AC1190" s="1"/>
      <c r="AD1190" s="125">
        <f t="shared" si="610"/>
        <v>394.86990801576877</v>
      </c>
      <c r="AF1190" s="326"/>
    </row>
    <row r="1191" spans="1:32">
      <c r="A1191" s="127" t="s">
        <v>777</v>
      </c>
      <c r="B1191" s="127" t="s">
        <v>154</v>
      </c>
      <c r="C1191" s="4">
        <v>43096</v>
      </c>
      <c r="D1191" s="1">
        <v>295.77</v>
      </c>
      <c r="E1191" s="1">
        <v>381.41</v>
      </c>
      <c r="F1191" s="1">
        <v>392.29</v>
      </c>
      <c r="G1191" s="1">
        <v>55.62</v>
      </c>
      <c r="H1191" s="110">
        <v>-1.68</v>
      </c>
      <c r="I1191" s="110">
        <v>-1.68</v>
      </c>
      <c r="J1191" s="1">
        <f t="shared" si="612"/>
        <v>53.94</v>
      </c>
      <c r="K1191" s="1">
        <f t="shared" si="600"/>
        <v>-1.5959999999999999</v>
      </c>
      <c r="L1191" s="1">
        <f t="shared" si="611"/>
        <v>54.024000000000001</v>
      </c>
      <c r="M1191" s="1">
        <f t="shared" si="603"/>
        <v>354.95400788436268</v>
      </c>
      <c r="N1191" s="1"/>
      <c r="O1191" s="1"/>
      <c r="P1191" s="1">
        <f t="shared" si="606"/>
        <v>1.3242857142857143</v>
      </c>
      <c r="Q1191" s="1">
        <f t="shared" si="607"/>
        <v>1.2862857142857143</v>
      </c>
      <c r="R1191" s="1">
        <f t="shared" si="608"/>
        <v>1.0718141428571428</v>
      </c>
      <c r="S1191" s="1">
        <f t="shared" si="599"/>
        <v>1.2862857142857143</v>
      </c>
      <c r="T1191" s="1">
        <f t="shared" si="604"/>
        <v>354.4021024967148</v>
      </c>
      <c r="U1191" s="1">
        <v>336.57351000000006</v>
      </c>
      <c r="V1191" s="1">
        <v>587.56004499999995</v>
      </c>
      <c r="W1191" s="1">
        <f t="shared" si="609"/>
        <v>361.39684077181334</v>
      </c>
      <c r="X1191" s="1">
        <v>304.52370134999995</v>
      </c>
      <c r="Y1191" s="1">
        <v>311.3592646093237</v>
      </c>
      <c r="Z1191" s="1">
        <f t="shared" si="605"/>
        <v>365.44021024967145</v>
      </c>
      <c r="AC1191" s="1"/>
      <c r="AD1191" s="125">
        <f t="shared" si="610"/>
        <v>396.93035479632061</v>
      </c>
      <c r="AF1191" s="326"/>
    </row>
    <row r="1192" spans="1:32">
      <c r="A1192" s="127" t="s">
        <v>778</v>
      </c>
      <c r="B1192" s="127" t="s">
        <v>154</v>
      </c>
      <c r="C1192" s="4">
        <v>43095</v>
      </c>
      <c r="D1192" s="1">
        <v>295.77</v>
      </c>
      <c r="E1192" s="1">
        <v>369.41</v>
      </c>
      <c r="F1192" s="1">
        <v>379.29</v>
      </c>
      <c r="G1192" s="1">
        <v>56.16</v>
      </c>
      <c r="H1192" s="110">
        <v>-1.68</v>
      </c>
      <c r="I1192" s="110">
        <v>-1.68</v>
      </c>
      <c r="J1192" s="1">
        <f t="shared" si="612"/>
        <v>54.48</v>
      </c>
      <c r="K1192" s="1">
        <f t="shared" si="600"/>
        <v>-1.5959999999999999</v>
      </c>
      <c r="L1192" s="1">
        <f t="shared" si="611"/>
        <v>54.564</v>
      </c>
      <c r="M1192" s="1">
        <f t="shared" si="603"/>
        <v>358.50197109067017</v>
      </c>
      <c r="N1192" s="1"/>
      <c r="O1192" s="1"/>
      <c r="P1192" s="1">
        <f t="shared" si="606"/>
        <v>1.337142857142857</v>
      </c>
      <c r="Q1192" s="1">
        <f t="shared" si="607"/>
        <v>1.2991428571428572</v>
      </c>
      <c r="R1192" s="1">
        <f t="shared" si="608"/>
        <v>1.0718141428571428</v>
      </c>
      <c r="S1192" s="1">
        <f t="shared" si="599"/>
        <v>1.2991428571428572</v>
      </c>
      <c r="T1192" s="1">
        <f t="shared" si="604"/>
        <v>357.95006570302229</v>
      </c>
      <c r="U1192" s="1">
        <v>323.45217450000001</v>
      </c>
      <c r="V1192" s="1">
        <v>587.56004499999995</v>
      </c>
      <c r="W1192" s="1">
        <f t="shared" si="609"/>
        <v>364.83836508193161</v>
      </c>
      <c r="X1192" s="1">
        <v>304.52370134999995</v>
      </c>
      <c r="Y1192" s="1">
        <v>311.3592646093237</v>
      </c>
      <c r="Z1192" s="1">
        <f t="shared" si="605"/>
        <v>368.98817345597894</v>
      </c>
      <c r="AC1192" s="1"/>
      <c r="AD1192" s="125">
        <f t="shared" si="610"/>
        <v>400.90407358738503</v>
      </c>
      <c r="AF1192" s="326"/>
    </row>
    <row r="1193" spans="1:32">
      <c r="A1193" s="127" t="s">
        <v>779</v>
      </c>
      <c r="B1193" s="127" t="s">
        <v>154</v>
      </c>
      <c r="C1193" s="4">
        <v>43091</v>
      </c>
      <c r="D1193" s="1">
        <v>295.76880299999999</v>
      </c>
      <c r="E1193" s="1">
        <v>364.41</v>
      </c>
      <c r="F1193" s="1">
        <v>377.29</v>
      </c>
      <c r="G1193" s="1">
        <v>54.69</v>
      </c>
      <c r="H1193" s="110">
        <v>-1.68</v>
      </c>
      <c r="I1193" s="110">
        <v>-1.68</v>
      </c>
      <c r="J1193" s="1">
        <f t="shared" si="612"/>
        <v>53.01</v>
      </c>
      <c r="K1193" s="1">
        <f t="shared" si="600"/>
        <v>-1.5959999999999999</v>
      </c>
      <c r="L1193" s="1">
        <f t="shared" si="611"/>
        <v>53.094000000000001</v>
      </c>
      <c r="M1193" s="1">
        <f t="shared" si="603"/>
        <v>348.84362680683313</v>
      </c>
      <c r="N1193" s="1"/>
      <c r="O1193" s="1"/>
      <c r="P1193" s="1">
        <f t="shared" si="606"/>
        <v>1.302142857142857</v>
      </c>
      <c r="Q1193" s="1">
        <f t="shared" si="607"/>
        <v>1.2641428571428572</v>
      </c>
      <c r="R1193" s="1">
        <f t="shared" si="608"/>
        <v>1.071809805157143</v>
      </c>
      <c r="S1193" s="1">
        <f t="shared" si="599"/>
        <v>1.2641428571428572</v>
      </c>
      <c r="T1193" s="1">
        <f t="shared" si="604"/>
        <v>348.29172141918525</v>
      </c>
      <c r="U1193" s="1">
        <v>323.45217450000001</v>
      </c>
      <c r="V1193" s="1">
        <v>587.56004499999995</v>
      </c>
      <c r="W1193" s="1">
        <f t="shared" si="609"/>
        <v>355.46977112660966</v>
      </c>
      <c r="X1193" s="1">
        <v>304.52254025999997</v>
      </c>
      <c r="Y1193" s="1">
        <v>311.3592646093237</v>
      </c>
      <c r="Z1193" s="1">
        <f t="shared" si="605"/>
        <v>359.3298291721419</v>
      </c>
      <c r="AC1193" s="1"/>
      <c r="AD1193" s="125">
        <f t="shared" si="610"/>
        <v>390.08672798948754</v>
      </c>
      <c r="AF1193" s="326"/>
    </row>
    <row r="1194" spans="1:32">
      <c r="A1194" s="127" t="s">
        <v>780</v>
      </c>
      <c r="B1194" s="127" t="s">
        <v>154</v>
      </c>
      <c r="C1194" s="4">
        <v>43090</v>
      </c>
      <c r="D1194" s="1">
        <v>295.76880299999999</v>
      </c>
      <c r="E1194" s="1">
        <v>363.41</v>
      </c>
      <c r="F1194" s="1">
        <v>375.29</v>
      </c>
      <c r="G1194" s="1">
        <v>54.78</v>
      </c>
      <c r="H1194" s="110">
        <v>-1.68</v>
      </c>
      <c r="I1194" s="110">
        <v>-1.68</v>
      </c>
      <c r="J1194" s="1">
        <f t="shared" si="612"/>
        <v>53.1</v>
      </c>
      <c r="K1194" s="1">
        <f t="shared" si="600"/>
        <v>-1.5959999999999999</v>
      </c>
      <c r="L1194" s="1">
        <f t="shared" si="611"/>
        <v>53.184000000000005</v>
      </c>
      <c r="M1194" s="1">
        <f t="shared" si="603"/>
        <v>349.43495400788436</v>
      </c>
      <c r="N1194" s="1"/>
      <c r="O1194" s="1"/>
      <c r="P1194" s="1">
        <f t="shared" si="606"/>
        <v>1.3042857142857143</v>
      </c>
      <c r="Q1194" s="1">
        <f t="shared" si="607"/>
        <v>1.2662857142857145</v>
      </c>
      <c r="R1194" s="1">
        <f t="shared" si="608"/>
        <v>1.071809805157143</v>
      </c>
      <c r="S1194" s="1">
        <f t="shared" si="599"/>
        <v>1.2662857142857145</v>
      </c>
      <c r="T1194" s="1">
        <f t="shared" si="604"/>
        <v>348.88304862023654</v>
      </c>
      <c r="U1194" s="1">
        <v>323.45217450000001</v>
      </c>
      <c r="V1194" s="1">
        <v>587.56004499999995</v>
      </c>
      <c r="W1194" s="1">
        <f t="shared" si="609"/>
        <v>356.04335851162944</v>
      </c>
      <c r="X1194" s="1">
        <v>304.52254025999997</v>
      </c>
      <c r="Y1194" s="1">
        <v>311.3592646093237</v>
      </c>
      <c r="Z1194" s="1">
        <f t="shared" si="605"/>
        <v>359.92115637319318</v>
      </c>
      <c r="AC1194" s="1"/>
      <c r="AD1194" s="125">
        <f t="shared" si="610"/>
        <v>390.74901445466497</v>
      </c>
      <c r="AF1194" s="326"/>
    </row>
    <row r="1195" spans="1:32">
      <c r="A1195" s="127" t="s">
        <v>781</v>
      </c>
      <c r="B1195" s="127" t="s">
        <v>154</v>
      </c>
      <c r="C1195" s="4">
        <v>43089</v>
      </c>
      <c r="D1195" s="1">
        <v>295.76880299999999</v>
      </c>
      <c r="E1195" s="1">
        <v>359.41</v>
      </c>
      <c r="F1195" s="1">
        <v>374.29</v>
      </c>
      <c r="G1195" s="1">
        <v>54.85</v>
      </c>
      <c r="H1195" s="110">
        <v>-1.68</v>
      </c>
      <c r="I1195" s="110">
        <v>-1.68</v>
      </c>
      <c r="J1195" s="1">
        <f t="shared" si="612"/>
        <v>53.17</v>
      </c>
      <c r="K1195" s="1">
        <f t="shared" si="600"/>
        <v>-1.5959999999999999</v>
      </c>
      <c r="L1195" s="1">
        <f t="shared" si="611"/>
        <v>53.254000000000005</v>
      </c>
      <c r="M1195" s="1">
        <f t="shared" si="603"/>
        <v>349.8948751642576</v>
      </c>
      <c r="N1195" s="1"/>
      <c r="O1195" s="1"/>
      <c r="P1195" s="1">
        <f t="shared" si="606"/>
        <v>1.305952380952381</v>
      </c>
      <c r="Q1195" s="1">
        <f t="shared" si="607"/>
        <v>1.2679523809523812</v>
      </c>
      <c r="R1195" s="1">
        <f t="shared" si="608"/>
        <v>1.071809805157143</v>
      </c>
      <c r="S1195" s="1">
        <f t="shared" ref="S1195:S1258" si="613">+Q1195-O1195</f>
        <v>1.2679523809523812</v>
      </c>
      <c r="T1195" s="1">
        <f t="shared" si="604"/>
        <v>349.34296977660972</v>
      </c>
      <c r="U1195" s="1">
        <v>323.45217450000001</v>
      </c>
      <c r="V1195" s="1">
        <v>587.56004499999995</v>
      </c>
      <c r="W1195" s="1">
        <f t="shared" si="609"/>
        <v>356.48948203331139</v>
      </c>
      <c r="X1195" s="1">
        <v>304.52254025999997</v>
      </c>
      <c r="Y1195" s="1">
        <v>311.3592646093237</v>
      </c>
      <c r="Z1195" s="1">
        <f t="shared" si="605"/>
        <v>360.38107752956637</v>
      </c>
      <c r="AC1195" s="1"/>
      <c r="AD1195" s="125">
        <f t="shared" si="610"/>
        <v>391.26412614980291</v>
      </c>
      <c r="AF1195" s="326"/>
    </row>
    <row r="1196" spans="1:32">
      <c r="A1196" s="127" t="s">
        <v>782</v>
      </c>
      <c r="B1196" s="127" t="s">
        <v>154</v>
      </c>
      <c r="C1196" s="4">
        <v>43088</v>
      </c>
      <c r="D1196" s="1">
        <v>295.76880299999999</v>
      </c>
      <c r="E1196" s="1">
        <v>358.41</v>
      </c>
      <c r="F1196" s="1">
        <v>368.29</v>
      </c>
      <c r="G1196" s="1">
        <v>54.05</v>
      </c>
      <c r="H1196" s="110">
        <v>-1.68</v>
      </c>
      <c r="I1196" s="110">
        <v>-1.68</v>
      </c>
      <c r="J1196" s="1">
        <f t="shared" si="612"/>
        <v>52.37</v>
      </c>
      <c r="K1196" s="1">
        <f t="shared" si="600"/>
        <v>-1.5959999999999999</v>
      </c>
      <c r="L1196" s="1">
        <f t="shared" si="611"/>
        <v>52.454000000000001</v>
      </c>
      <c r="M1196" s="1">
        <f t="shared" si="603"/>
        <v>344.63863337713536</v>
      </c>
      <c r="N1196" s="1"/>
      <c r="O1196" s="1"/>
      <c r="P1196" s="1">
        <f t="shared" si="606"/>
        <v>1.2869047619047618</v>
      </c>
      <c r="Q1196" s="1">
        <f t="shared" si="607"/>
        <v>1.248904761904762</v>
      </c>
      <c r="R1196" s="1">
        <f t="shared" si="608"/>
        <v>1.071809805157143</v>
      </c>
      <c r="S1196" s="1">
        <f t="shared" si="613"/>
        <v>1.248904761904762</v>
      </c>
      <c r="T1196" s="1">
        <f t="shared" si="604"/>
        <v>344.08672798948749</v>
      </c>
      <c r="U1196" s="1">
        <v>316.280237</v>
      </c>
      <c r="V1196" s="1">
        <v>587.56004499999995</v>
      </c>
      <c r="W1196" s="1">
        <f t="shared" si="609"/>
        <v>351.39092749980284</v>
      </c>
      <c r="X1196" s="1">
        <v>304.52254025999997</v>
      </c>
      <c r="Y1196" s="1">
        <v>311.3592646093237</v>
      </c>
      <c r="Z1196" s="1">
        <f t="shared" si="605"/>
        <v>355.12483574244413</v>
      </c>
      <c r="AC1196" s="1"/>
      <c r="AD1196" s="125">
        <f t="shared" si="610"/>
        <v>385.37713534822603</v>
      </c>
      <c r="AF1196" s="326"/>
    </row>
    <row r="1197" spans="1:32">
      <c r="A1197" s="127" t="s">
        <v>783</v>
      </c>
      <c r="B1197" s="127" t="s">
        <v>154</v>
      </c>
      <c r="C1197" s="4">
        <v>43087</v>
      </c>
      <c r="D1197" s="1">
        <v>295.76880299999999</v>
      </c>
      <c r="E1197" s="1">
        <v>354.41</v>
      </c>
      <c r="F1197" s="1">
        <v>367.29</v>
      </c>
      <c r="G1197" s="1">
        <v>53.5</v>
      </c>
      <c r="H1197" s="110">
        <v>-1.68</v>
      </c>
      <c r="I1197" s="110">
        <v>-1.68</v>
      </c>
      <c r="J1197" s="1">
        <f t="shared" si="612"/>
        <v>51.82</v>
      </c>
      <c r="K1197" s="1">
        <f t="shared" si="600"/>
        <v>-1.5959999999999999</v>
      </c>
      <c r="L1197" s="1">
        <f t="shared" si="611"/>
        <v>51.904000000000003</v>
      </c>
      <c r="M1197" s="1">
        <f t="shared" si="603"/>
        <v>341.02496714848883</v>
      </c>
      <c r="N1197" s="1"/>
      <c r="O1197" s="1"/>
      <c r="P1197" s="1">
        <f t="shared" si="606"/>
        <v>1.2738095238095237</v>
      </c>
      <c r="Q1197" s="1">
        <f t="shared" si="607"/>
        <v>1.2358095238095239</v>
      </c>
      <c r="R1197" s="1">
        <f t="shared" si="608"/>
        <v>1.071809805157143</v>
      </c>
      <c r="S1197" s="1">
        <f t="shared" si="613"/>
        <v>1.2358095238095239</v>
      </c>
      <c r="T1197" s="1">
        <f t="shared" si="604"/>
        <v>340.47306176084101</v>
      </c>
      <c r="U1197" s="1">
        <v>316.280237</v>
      </c>
      <c r="V1197" s="1">
        <v>587.56004499999995</v>
      </c>
      <c r="W1197" s="1">
        <f t="shared" si="609"/>
        <v>347.88567125801575</v>
      </c>
      <c r="X1197" s="1">
        <v>304.52254025999997</v>
      </c>
      <c r="Y1197" s="1">
        <v>311.3592646093237</v>
      </c>
      <c r="Z1197" s="1">
        <f t="shared" si="605"/>
        <v>351.5111695137976</v>
      </c>
      <c r="AC1197" s="1"/>
      <c r="AD1197" s="125">
        <f t="shared" si="610"/>
        <v>381.32982917214196</v>
      </c>
      <c r="AF1197" s="326"/>
    </row>
    <row r="1198" spans="1:32">
      <c r="A1198" s="127" t="s">
        <v>784</v>
      </c>
      <c r="B1198" s="127" t="s">
        <v>154</v>
      </c>
      <c r="C1198" s="4">
        <v>43084</v>
      </c>
      <c r="D1198" s="1">
        <v>295.76880299999999</v>
      </c>
      <c r="E1198" s="1">
        <v>355.91</v>
      </c>
      <c r="F1198" s="1">
        <v>370.29</v>
      </c>
      <c r="G1198" s="1">
        <v>53.1</v>
      </c>
      <c r="H1198" s="110">
        <v>-1.68</v>
      </c>
      <c r="I1198" s="110">
        <v>-1.68</v>
      </c>
      <c r="J1198" s="1">
        <f t="shared" si="612"/>
        <v>51.42</v>
      </c>
      <c r="K1198" s="1">
        <f t="shared" si="600"/>
        <v>-1.5959999999999999</v>
      </c>
      <c r="L1198" s="1">
        <f t="shared" si="611"/>
        <v>51.504000000000005</v>
      </c>
      <c r="M1198" s="1">
        <f t="shared" si="603"/>
        <v>338.39684625492777</v>
      </c>
      <c r="N1198" s="1"/>
      <c r="O1198" s="1"/>
      <c r="P1198" s="1">
        <f t="shared" si="606"/>
        <v>1.2642857142857142</v>
      </c>
      <c r="Q1198" s="1">
        <f t="shared" si="607"/>
        <v>1.2262857142857144</v>
      </c>
      <c r="R1198" s="1">
        <f t="shared" si="608"/>
        <v>1.071809805157143</v>
      </c>
      <c r="S1198" s="1">
        <f t="shared" si="613"/>
        <v>1.2262857142857144</v>
      </c>
      <c r="T1198" s="1">
        <f t="shared" si="604"/>
        <v>337.84494086727989</v>
      </c>
      <c r="U1198" s="1">
        <v>316.280237</v>
      </c>
      <c r="V1198" s="1">
        <v>587.56004499999995</v>
      </c>
      <c r="W1198" s="1">
        <f t="shared" si="609"/>
        <v>345.3363939912615</v>
      </c>
      <c r="X1198" s="1">
        <v>304.52254025999997</v>
      </c>
      <c r="Y1198" s="1">
        <v>311.3592646093237</v>
      </c>
      <c r="Z1198" s="1">
        <f t="shared" si="605"/>
        <v>348.88304862023654</v>
      </c>
      <c r="AC1198" s="1"/>
      <c r="AD1198" s="125">
        <f t="shared" si="610"/>
        <v>378.38633377135352</v>
      </c>
      <c r="AF1198" s="326"/>
    </row>
    <row r="1199" spans="1:32">
      <c r="A1199" s="127" t="s">
        <v>785</v>
      </c>
      <c r="B1199" s="127" t="s">
        <v>154</v>
      </c>
      <c r="C1199" s="4">
        <v>43083</v>
      </c>
      <c r="D1199" s="1">
        <v>295.76880299999999</v>
      </c>
      <c r="E1199" s="1">
        <v>350.41</v>
      </c>
      <c r="F1199" s="1">
        <v>365.29</v>
      </c>
      <c r="G1199" s="1">
        <v>53.64</v>
      </c>
      <c r="H1199" s="110">
        <v>-1.68</v>
      </c>
      <c r="I1199" s="110">
        <v>-1.68</v>
      </c>
      <c r="J1199" s="1">
        <f t="shared" si="612"/>
        <v>51.96</v>
      </c>
      <c r="K1199" s="1">
        <f t="shared" ref="K1199:K1262" si="614">+H1199*$F$1</f>
        <v>-1.5959999999999999</v>
      </c>
      <c r="L1199" s="1">
        <f t="shared" si="611"/>
        <v>52.044000000000004</v>
      </c>
      <c r="M1199" s="1">
        <f t="shared" si="603"/>
        <v>341.94480946123525</v>
      </c>
      <c r="N1199" s="1"/>
      <c r="O1199" s="1"/>
      <c r="P1199" s="1">
        <f t="shared" si="606"/>
        <v>1.2771428571428571</v>
      </c>
      <c r="Q1199" s="1">
        <f t="shared" si="607"/>
        <v>1.2391428571428573</v>
      </c>
      <c r="R1199" s="1">
        <f t="shared" si="608"/>
        <v>1.071809805157143</v>
      </c>
      <c r="S1199" s="1">
        <f t="shared" si="613"/>
        <v>1.2391428571428573</v>
      </c>
      <c r="T1199" s="1">
        <f t="shared" si="604"/>
        <v>341.39290407358737</v>
      </c>
      <c r="U1199" s="1">
        <v>316.280237</v>
      </c>
      <c r="V1199" s="1">
        <v>587.56004499999995</v>
      </c>
      <c r="W1199" s="1">
        <f t="shared" si="609"/>
        <v>348.77791830137971</v>
      </c>
      <c r="X1199" s="1">
        <v>304.52254025999997</v>
      </c>
      <c r="Y1199" s="1">
        <v>311.3592646093237</v>
      </c>
      <c r="Z1199" s="1">
        <f t="shared" si="605"/>
        <v>352.43101182654402</v>
      </c>
      <c r="AD1199" s="125">
        <f t="shared" si="610"/>
        <v>382.36005256241788</v>
      </c>
    </row>
    <row r="1200" spans="1:32">
      <c r="A1200" s="127" t="s">
        <v>786</v>
      </c>
      <c r="B1200" s="127" t="s">
        <v>154</v>
      </c>
      <c r="C1200" s="4">
        <v>43082</v>
      </c>
      <c r="D1200" s="1">
        <v>295.76880299999999</v>
      </c>
      <c r="E1200" s="1">
        <v>362.41</v>
      </c>
      <c r="F1200" s="1">
        <v>370.29</v>
      </c>
      <c r="G1200" s="1">
        <v>52.68</v>
      </c>
      <c r="H1200" s="110">
        <v>-1.68</v>
      </c>
      <c r="I1200" s="110">
        <v>-1.68</v>
      </c>
      <c r="J1200" s="1">
        <f t="shared" si="612"/>
        <v>51</v>
      </c>
      <c r="K1200" s="1">
        <f t="shared" si="614"/>
        <v>-1.5959999999999999</v>
      </c>
      <c r="L1200" s="1">
        <f t="shared" si="611"/>
        <v>51.084000000000003</v>
      </c>
      <c r="M1200" s="1">
        <f t="shared" si="603"/>
        <v>335.63731931668855</v>
      </c>
      <c r="N1200" s="1"/>
      <c r="O1200" s="1"/>
      <c r="P1200" s="1">
        <f t="shared" si="606"/>
        <v>1.2542857142857142</v>
      </c>
      <c r="Q1200" s="1">
        <f t="shared" si="607"/>
        <v>1.2162857142857144</v>
      </c>
      <c r="R1200" s="1">
        <f t="shared" si="608"/>
        <v>1.071809805157143</v>
      </c>
      <c r="S1200" s="1">
        <f t="shared" si="613"/>
        <v>1.2162857142857144</v>
      </c>
      <c r="T1200" s="1">
        <f t="shared" si="604"/>
        <v>335.08541392904073</v>
      </c>
      <c r="U1200" s="1">
        <v>316.280237</v>
      </c>
      <c r="V1200" s="1">
        <v>587.56004499999995</v>
      </c>
      <c r="W1200" s="1">
        <f t="shared" si="609"/>
        <v>342.65965286116949</v>
      </c>
      <c r="X1200" s="1">
        <v>304.52254025999997</v>
      </c>
      <c r="Y1200" s="1">
        <v>311.3592646093237</v>
      </c>
      <c r="Z1200" s="1">
        <f t="shared" si="605"/>
        <v>346.12352168199737</v>
      </c>
      <c r="AD1200" s="125">
        <f t="shared" si="610"/>
        <v>375.29566360052564</v>
      </c>
    </row>
    <row r="1201" spans="1:30">
      <c r="A1201" s="127" t="s">
        <v>787</v>
      </c>
      <c r="B1201" s="127" t="s">
        <v>154</v>
      </c>
      <c r="C1201" s="4">
        <v>43081</v>
      </c>
      <c r="D1201" s="1">
        <v>295.76880299999999</v>
      </c>
      <c r="E1201" s="1">
        <v>362.91</v>
      </c>
      <c r="F1201" s="1">
        <v>374.29</v>
      </c>
      <c r="G1201" s="1">
        <v>53.51</v>
      </c>
      <c r="H1201" s="110">
        <v>-1.68</v>
      </c>
      <c r="I1201" s="110">
        <v>-1.68</v>
      </c>
      <c r="J1201" s="1">
        <f t="shared" si="612"/>
        <v>51.83</v>
      </c>
      <c r="K1201" s="1">
        <f t="shared" si="614"/>
        <v>-1.5959999999999999</v>
      </c>
      <c r="L1201" s="1">
        <f t="shared" si="611"/>
        <v>51.914000000000001</v>
      </c>
      <c r="M1201" s="1">
        <f t="shared" si="603"/>
        <v>341.09067017082788</v>
      </c>
      <c r="N1201" s="1"/>
      <c r="O1201" s="1"/>
      <c r="P1201" s="1">
        <f t="shared" si="606"/>
        <v>1.2740476190476191</v>
      </c>
      <c r="Q1201" s="1">
        <f t="shared" si="607"/>
        <v>1.2360476190476191</v>
      </c>
      <c r="R1201" s="1">
        <f t="shared" si="608"/>
        <v>1.071809805157143</v>
      </c>
      <c r="S1201" s="1">
        <f t="shared" si="613"/>
        <v>1.2360476190476191</v>
      </c>
      <c r="T1201" s="1">
        <f t="shared" si="604"/>
        <v>340.53876478318</v>
      </c>
      <c r="U1201" s="1">
        <v>317.48512249999999</v>
      </c>
      <c r="V1201" s="1">
        <v>587.56004499999995</v>
      </c>
      <c r="W1201" s="1">
        <f t="shared" si="609"/>
        <v>347.94940318968457</v>
      </c>
      <c r="X1201" s="1">
        <v>304.52254025999997</v>
      </c>
      <c r="Y1201" s="1">
        <v>311.3592646093237</v>
      </c>
      <c r="Z1201" s="1">
        <f t="shared" si="605"/>
        <v>351.57687253613665</v>
      </c>
      <c r="AD1201" s="125">
        <f t="shared" si="610"/>
        <v>381.40341655716162</v>
      </c>
    </row>
    <row r="1202" spans="1:30">
      <c r="A1202" s="127" t="s">
        <v>788</v>
      </c>
      <c r="B1202" s="127" t="s">
        <v>154</v>
      </c>
      <c r="C1202" s="4">
        <v>43080</v>
      </c>
      <c r="D1202" s="1">
        <v>295.76880299999999</v>
      </c>
      <c r="E1202" s="1">
        <v>353.91</v>
      </c>
      <c r="F1202" s="1">
        <v>365.29</v>
      </c>
      <c r="G1202" s="1">
        <v>54.75</v>
      </c>
      <c r="H1202" s="110">
        <v>-1.68</v>
      </c>
      <c r="I1202" s="110">
        <v>-1.68</v>
      </c>
      <c r="J1202" s="1">
        <f t="shared" si="612"/>
        <v>53.07</v>
      </c>
      <c r="K1202" s="1">
        <f t="shared" si="614"/>
        <v>-1.5959999999999999</v>
      </c>
      <c r="L1202" s="1">
        <f t="shared" si="611"/>
        <v>53.154000000000003</v>
      </c>
      <c r="M1202" s="1">
        <f t="shared" si="603"/>
        <v>349.23784494086726</v>
      </c>
      <c r="N1202" s="1"/>
      <c r="O1202" s="1"/>
      <c r="P1202" s="1">
        <f t="shared" si="606"/>
        <v>1.3035714285714286</v>
      </c>
      <c r="Q1202" s="1">
        <f t="shared" si="607"/>
        <v>1.2655714285714286</v>
      </c>
      <c r="R1202" s="1">
        <f t="shared" si="608"/>
        <v>1.071809805157143</v>
      </c>
      <c r="S1202" s="1">
        <f t="shared" si="613"/>
        <v>1.2655714285714286</v>
      </c>
      <c r="T1202" s="1">
        <f t="shared" si="604"/>
        <v>348.68593955321944</v>
      </c>
      <c r="U1202" s="1">
        <v>317.48512249999999</v>
      </c>
      <c r="V1202" s="1">
        <v>587.56004499999995</v>
      </c>
      <c r="W1202" s="1">
        <f t="shared" si="609"/>
        <v>355.85216271662284</v>
      </c>
      <c r="X1202" s="1">
        <v>304.52254025999997</v>
      </c>
      <c r="Y1202" s="1">
        <v>311.3592646093237</v>
      </c>
      <c r="Z1202" s="1">
        <f t="shared" si="605"/>
        <v>359.72404730617609</v>
      </c>
      <c r="AD1202" s="125">
        <f t="shared" si="610"/>
        <v>390.52825229960581</v>
      </c>
    </row>
    <row r="1203" spans="1:30">
      <c r="A1203" s="127" t="s">
        <v>789</v>
      </c>
      <c r="B1203" s="127" t="s">
        <v>154</v>
      </c>
      <c r="C1203" s="4">
        <v>43077</v>
      </c>
      <c r="D1203" s="1">
        <v>295.76880299999999</v>
      </c>
      <c r="E1203" s="1">
        <v>353.41</v>
      </c>
      <c r="F1203" s="1">
        <v>364.29</v>
      </c>
      <c r="G1203" s="1">
        <v>53.58</v>
      </c>
      <c r="H1203" s="110">
        <v>-1.68</v>
      </c>
      <c r="I1203" s="110">
        <v>-1.68</v>
      </c>
      <c r="J1203" s="1">
        <f t="shared" si="612"/>
        <v>51.9</v>
      </c>
      <c r="K1203" s="1">
        <f t="shared" si="614"/>
        <v>-1.5959999999999999</v>
      </c>
      <c r="L1203" s="1">
        <f t="shared" si="611"/>
        <v>51.984000000000002</v>
      </c>
      <c r="M1203" s="1">
        <f t="shared" si="603"/>
        <v>341.55059132720106</v>
      </c>
      <c r="N1203" s="1"/>
      <c r="O1203" s="1"/>
      <c r="P1203" s="1">
        <f t="shared" si="606"/>
        <v>1.2757142857142856</v>
      </c>
      <c r="Q1203" s="1">
        <f t="shared" si="607"/>
        <v>1.2377142857142858</v>
      </c>
      <c r="R1203" s="1">
        <f t="shared" si="608"/>
        <v>1.071809805157143</v>
      </c>
      <c r="S1203" s="1">
        <f t="shared" si="613"/>
        <v>1.2377142857142858</v>
      </c>
      <c r="T1203" s="1">
        <f t="shared" si="604"/>
        <v>340.99868593955318</v>
      </c>
      <c r="U1203" s="1">
        <v>317.48512249999999</v>
      </c>
      <c r="V1203" s="1">
        <v>587.56004499999995</v>
      </c>
      <c r="W1203" s="1">
        <f t="shared" si="609"/>
        <v>348.39552671136659</v>
      </c>
      <c r="X1203" s="1">
        <v>304.52254025999997</v>
      </c>
      <c r="Y1203" s="1">
        <v>311.3592646093237</v>
      </c>
      <c r="Z1203" s="1">
        <f t="shared" si="605"/>
        <v>352.03679369250983</v>
      </c>
      <c r="AD1203" s="125">
        <f t="shared" si="610"/>
        <v>381.91852825229961</v>
      </c>
    </row>
    <row r="1204" spans="1:30">
      <c r="A1204" s="127" t="s">
        <v>790</v>
      </c>
      <c r="B1204" s="127" t="s">
        <v>154</v>
      </c>
      <c r="C1204" s="4">
        <v>43076</v>
      </c>
      <c r="D1204" s="1">
        <v>295.76880299999999</v>
      </c>
      <c r="E1204" s="1">
        <v>344.91</v>
      </c>
      <c r="F1204" s="1">
        <v>362.79</v>
      </c>
      <c r="G1204" s="1">
        <v>52.74</v>
      </c>
      <c r="H1204" s="110">
        <v>-1.68</v>
      </c>
      <c r="I1204" s="110">
        <v>-1.68</v>
      </c>
      <c r="J1204" s="1">
        <f t="shared" si="612"/>
        <v>51.06</v>
      </c>
      <c r="K1204" s="1">
        <f t="shared" si="614"/>
        <v>-1.5959999999999999</v>
      </c>
      <c r="L1204" s="1">
        <f t="shared" si="611"/>
        <v>51.144000000000005</v>
      </c>
      <c r="M1204" s="1">
        <f t="shared" si="603"/>
        <v>336.03153745072274</v>
      </c>
      <c r="N1204" s="1"/>
      <c r="O1204" s="1"/>
      <c r="P1204" s="1">
        <f t="shared" si="606"/>
        <v>1.2557142857142858</v>
      </c>
      <c r="Q1204" s="1">
        <f t="shared" si="607"/>
        <v>1.2177142857142857</v>
      </c>
      <c r="R1204" s="1">
        <f t="shared" si="608"/>
        <v>1.071809805157143</v>
      </c>
      <c r="S1204" s="1">
        <f t="shared" si="613"/>
        <v>1.2177142857142857</v>
      </c>
      <c r="T1204" s="1">
        <f t="shared" si="604"/>
        <v>335.47963206307492</v>
      </c>
      <c r="U1204" s="1">
        <v>317.48512249999999</v>
      </c>
      <c r="V1204" s="1">
        <v>587.56004499999995</v>
      </c>
      <c r="W1204" s="1">
        <f t="shared" si="609"/>
        <v>343.04204445118268</v>
      </c>
      <c r="X1204" s="1">
        <v>304.52254025999997</v>
      </c>
      <c r="Y1204" s="1">
        <v>311.3592646093237</v>
      </c>
      <c r="Z1204" s="1">
        <f t="shared" si="605"/>
        <v>346.51773981603151</v>
      </c>
      <c r="AD1204" s="125">
        <f t="shared" si="610"/>
        <v>375.73718791064397</v>
      </c>
    </row>
    <row r="1205" spans="1:30">
      <c r="A1205" s="127" t="s">
        <v>791</v>
      </c>
      <c r="B1205" s="127" t="s">
        <v>154</v>
      </c>
      <c r="C1205" s="4">
        <v>43075</v>
      </c>
      <c r="D1205" s="1">
        <v>295.76880299999999</v>
      </c>
      <c r="E1205" s="1">
        <v>355.41</v>
      </c>
      <c r="F1205" s="1">
        <v>374.79</v>
      </c>
      <c r="G1205" s="1">
        <v>52.15</v>
      </c>
      <c r="H1205" s="110">
        <v>-1.68</v>
      </c>
      <c r="I1205" s="110">
        <v>-1.68</v>
      </c>
      <c r="J1205" s="1">
        <f t="shared" si="612"/>
        <v>50.47</v>
      </c>
      <c r="K1205" s="1">
        <f t="shared" si="614"/>
        <v>-1.5959999999999999</v>
      </c>
      <c r="L1205" s="1">
        <f t="shared" si="611"/>
        <v>50.554000000000002</v>
      </c>
      <c r="M1205" s="1">
        <f t="shared" si="603"/>
        <v>332.15505913272011</v>
      </c>
      <c r="N1205" s="1"/>
      <c r="O1205" s="1"/>
      <c r="P1205" s="1">
        <f t="shared" si="606"/>
        <v>1.2416666666666667</v>
      </c>
      <c r="Q1205" s="1">
        <f t="shared" si="607"/>
        <v>1.2036666666666667</v>
      </c>
      <c r="R1205" s="1">
        <f t="shared" si="608"/>
        <v>1.071809805157143</v>
      </c>
      <c r="S1205" s="1">
        <f t="shared" si="613"/>
        <v>1.2036666666666667</v>
      </c>
      <c r="T1205" s="1">
        <f t="shared" si="604"/>
        <v>331.60315374507223</v>
      </c>
      <c r="U1205" s="1">
        <v>317.48512249999999</v>
      </c>
      <c r="V1205" s="1">
        <v>587.56004499999995</v>
      </c>
      <c r="W1205" s="1">
        <f t="shared" si="609"/>
        <v>339.28186048272005</v>
      </c>
      <c r="X1205" s="1">
        <v>304.52254025999997</v>
      </c>
      <c r="Y1205" s="1">
        <v>311.3592646093237</v>
      </c>
      <c r="Z1205" s="1">
        <f t="shared" si="605"/>
        <v>342.64126149802888</v>
      </c>
      <c r="AD1205" s="125">
        <f t="shared" si="610"/>
        <v>371.39553219448095</v>
      </c>
    </row>
    <row r="1206" spans="1:30">
      <c r="A1206" s="127" t="s">
        <v>792</v>
      </c>
      <c r="B1206" s="127" t="s">
        <v>154</v>
      </c>
      <c r="C1206" s="4">
        <v>43074</v>
      </c>
      <c r="D1206" s="1">
        <v>295.76880299999999</v>
      </c>
      <c r="E1206" s="1">
        <v>355.41</v>
      </c>
      <c r="F1206" s="1">
        <v>374.79</v>
      </c>
      <c r="G1206" s="1">
        <v>53.71</v>
      </c>
      <c r="H1206" s="110">
        <v>-1.68</v>
      </c>
      <c r="I1206" s="110">
        <v>-1.68</v>
      </c>
      <c r="J1206" s="1">
        <f t="shared" si="612"/>
        <v>52.03</v>
      </c>
      <c r="K1206" s="1">
        <f t="shared" si="614"/>
        <v>-1.5959999999999999</v>
      </c>
      <c r="L1206" s="1">
        <f t="shared" si="611"/>
        <v>52.114000000000004</v>
      </c>
      <c r="M1206" s="1">
        <f t="shared" si="603"/>
        <v>342.40473061760844</v>
      </c>
      <c r="N1206" s="1"/>
      <c r="O1206" s="1"/>
      <c r="P1206" s="1">
        <f t="shared" si="606"/>
        <v>1.2788095238095238</v>
      </c>
      <c r="Q1206" s="1">
        <f t="shared" si="607"/>
        <v>1.2408095238095238</v>
      </c>
      <c r="R1206" s="1">
        <f t="shared" si="608"/>
        <v>1.071809805157143</v>
      </c>
      <c r="S1206" s="1">
        <f t="shared" si="613"/>
        <v>1.2408095238095238</v>
      </c>
      <c r="T1206" s="1">
        <f t="shared" si="604"/>
        <v>341.85282522996056</v>
      </c>
      <c r="U1206" s="1">
        <v>321.48816700000003</v>
      </c>
      <c r="V1206" s="1">
        <v>587.56004499999995</v>
      </c>
      <c r="W1206" s="1">
        <f t="shared" si="609"/>
        <v>349.22404182306173</v>
      </c>
      <c r="X1206" s="1">
        <v>304.52254025999997</v>
      </c>
      <c r="Y1206" s="1">
        <v>311.3592646093237</v>
      </c>
      <c r="Z1206" s="1">
        <f t="shared" si="605"/>
        <v>352.89093298291721</v>
      </c>
      <c r="AD1206" s="125">
        <f t="shared" si="610"/>
        <v>382.87516425755587</v>
      </c>
    </row>
    <row r="1207" spans="1:30">
      <c r="A1207" s="127" t="s">
        <v>793</v>
      </c>
      <c r="B1207" s="127" t="s">
        <v>154</v>
      </c>
      <c r="C1207" s="4">
        <v>43073</v>
      </c>
      <c r="D1207" s="1">
        <v>295.76880299999999</v>
      </c>
      <c r="E1207" s="1">
        <v>362.91</v>
      </c>
      <c r="F1207" s="1">
        <v>384.29</v>
      </c>
      <c r="G1207" s="1">
        <v>53.74</v>
      </c>
      <c r="H1207" s="110">
        <v>-1.68</v>
      </c>
      <c r="I1207" s="110">
        <v>-1.68</v>
      </c>
      <c r="J1207" s="1">
        <f t="shared" si="612"/>
        <v>52.06</v>
      </c>
      <c r="K1207" s="1">
        <f t="shared" si="614"/>
        <v>-1.5959999999999999</v>
      </c>
      <c r="L1207" s="1">
        <f t="shared" si="611"/>
        <v>52.144000000000005</v>
      </c>
      <c r="M1207" s="1">
        <f t="shared" si="603"/>
        <v>342.60183968462553</v>
      </c>
      <c r="N1207" s="1"/>
      <c r="O1207" s="1"/>
      <c r="P1207" s="1">
        <f t="shared" si="606"/>
        <v>1.2795238095238095</v>
      </c>
      <c r="Q1207" s="1">
        <f t="shared" si="607"/>
        <v>1.2415238095238097</v>
      </c>
      <c r="R1207" s="1">
        <f t="shared" si="608"/>
        <v>1.071809805157143</v>
      </c>
      <c r="S1207" s="1">
        <f t="shared" si="613"/>
        <v>1.2415238095238097</v>
      </c>
      <c r="T1207" s="1">
        <f t="shared" si="604"/>
        <v>342.04993429697765</v>
      </c>
      <c r="U1207" s="1">
        <v>321.48816700000003</v>
      </c>
      <c r="V1207" s="1">
        <v>587.56004499999995</v>
      </c>
      <c r="W1207" s="1">
        <f t="shared" si="609"/>
        <v>349.41523761806832</v>
      </c>
      <c r="X1207" s="1">
        <v>304.52254025999997</v>
      </c>
      <c r="Y1207" s="1">
        <v>311.3592646093237</v>
      </c>
      <c r="Z1207" s="1">
        <f t="shared" si="605"/>
        <v>353.0880420499343</v>
      </c>
      <c r="AD1207" s="125">
        <f t="shared" si="610"/>
        <v>383.09592641261503</v>
      </c>
    </row>
    <row r="1208" spans="1:30">
      <c r="A1208" s="127" t="s">
        <v>794</v>
      </c>
      <c r="B1208" s="127" t="s">
        <v>154</v>
      </c>
      <c r="C1208" s="4">
        <v>43070</v>
      </c>
      <c r="D1208" s="1">
        <v>295.76880299999999</v>
      </c>
      <c r="E1208" s="1">
        <v>362.41</v>
      </c>
      <c r="F1208" s="1">
        <v>374.29</v>
      </c>
      <c r="G1208" s="1">
        <v>55.27</v>
      </c>
      <c r="H1208" s="110">
        <v>-1.68</v>
      </c>
      <c r="I1208" s="110">
        <v>-1.68</v>
      </c>
      <c r="J1208" s="1">
        <f t="shared" si="612"/>
        <v>53.59</v>
      </c>
      <c r="K1208" s="1">
        <f t="shared" si="614"/>
        <v>-1.5959999999999999</v>
      </c>
      <c r="L1208" s="1">
        <f t="shared" si="611"/>
        <v>53.674000000000007</v>
      </c>
      <c r="M1208" s="1">
        <f t="shared" si="603"/>
        <v>352.65440210249676</v>
      </c>
      <c r="N1208" s="1"/>
      <c r="O1208" s="1"/>
      <c r="P1208" s="1">
        <f t="shared" si="606"/>
        <v>1.315952380952381</v>
      </c>
      <c r="Q1208" s="1">
        <f t="shared" si="607"/>
        <v>1.2779523809523812</v>
      </c>
      <c r="R1208" s="1">
        <f t="shared" si="608"/>
        <v>1.071809805157143</v>
      </c>
      <c r="S1208" s="1">
        <f t="shared" si="613"/>
        <v>1.2779523809523812</v>
      </c>
      <c r="T1208" s="1">
        <f t="shared" si="604"/>
        <v>352.10249671484888</v>
      </c>
      <c r="U1208" s="1">
        <v>321.48816700000003</v>
      </c>
      <c r="V1208" s="1">
        <v>587.56004499999995</v>
      </c>
      <c r="W1208" s="1">
        <f t="shared" si="609"/>
        <v>359.1662231634034</v>
      </c>
      <c r="X1208" s="1">
        <v>304.52254025999997</v>
      </c>
      <c r="Y1208" s="1">
        <v>311.3592646093237</v>
      </c>
      <c r="Z1208" s="1">
        <f t="shared" si="605"/>
        <v>363.14060446780553</v>
      </c>
      <c r="AD1208" s="125">
        <f t="shared" si="610"/>
        <v>394.35479632063078</v>
      </c>
    </row>
    <row r="1209" spans="1:30">
      <c r="A1209" s="127" t="s">
        <v>795</v>
      </c>
      <c r="B1209" s="127" t="s">
        <v>155</v>
      </c>
      <c r="C1209" s="4">
        <v>43069</v>
      </c>
      <c r="D1209" s="1">
        <v>301.52054900000002</v>
      </c>
      <c r="E1209" s="1">
        <v>360.41</v>
      </c>
      <c r="F1209" s="1">
        <v>365.29</v>
      </c>
      <c r="G1209" s="1">
        <v>54.5</v>
      </c>
      <c r="H1209" s="110">
        <v>-1.68</v>
      </c>
      <c r="I1209" s="110">
        <v>-1.68</v>
      </c>
      <c r="J1209" s="1">
        <f t="shared" si="612"/>
        <v>52.82</v>
      </c>
      <c r="K1209" s="1">
        <f t="shared" si="614"/>
        <v>-1.5959999999999999</v>
      </c>
      <c r="L1209" s="1">
        <f t="shared" si="611"/>
        <v>52.904000000000003</v>
      </c>
      <c r="M1209" s="1">
        <f t="shared" si="603"/>
        <v>347.59526938239162</v>
      </c>
      <c r="N1209" s="1"/>
      <c r="O1209" s="1"/>
      <c r="P1209" s="1">
        <f t="shared" si="606"/>
        <v>1.2976190476190477</v>
      </c>
      <c r="Q1209" s="1">
        <f t="shared" si="607"/>
        <v>1.2596190476190476</v>
      </c>
      <c r="R1209" s="1">
        <f t="shared" si="608"/>
        <v>1.0926530370904763</v>
      </c>
      <c r="S1209" s="1">
        <f t="shared" si="613"/>
        <v>1.2596190476190476</v>
      </c>
      <c r="T1209" s="1">
        <f t="shared" si="604"/>
        <v>347.04336399474374</v>
      </c>
      <c r="U1209" s="1">
        <v>321.48816700000003</v>
      </c>
      <c r="V1209" s="1">
        <v>578.87952700000005</v>
      </c>
      <c r="W1209" s="1">
        <f t="shared" si="609"/>
        <v>353.99844888490139</v>
      </c>
      <c r="X1209" s="1">
        <v>309.84131833999999</v>
      </c>
      <c r="Y1209" s="1">
        <v>329.1192252133946</v>
      </c>
      <c r="Z1209" s="1">
        <f t="shared" si="605"/>
        <v>358.08147174770039</v>
      </c>
      <c r="AD1209" s="125">
        <f t="shared" si="610"/>
        <v>388.68856767411302</v>
      </c>
    </row>
    <row r="1210" spans="1:30">
      <c r="A1210" s="127" t="s">
        <v>796</v>
      </c>
      <c r="B1210" s="127" t="s">
        <v>155</v>
      </c>
      <c r="C1210" s="4">
        <v>43068</v>
      </c>
      <c r="D1210" s="1">
        <v>301.52054900000002</v>
      </c>
      <c r="E1210" s="1">
        <v>363.41</v>
      </c>
      <c r="F1210" s="1">
        <v>366.29</v>
      </c>
      <c r="G1210" s="1">
        <v>54.35</v>
      </c>
      <c r="H1210" s="110">
        <v>-1.68</v>
      </c>
      <c r="I1210" s="110">
        <v>-1.68</v>
      </c>
      <c r="J1210" s="1">
        <f t="shared" si="612"/>
        <v>52.67</v>
      </c>
      <c r="K1210" s="1">
        <f t="shared" si="614"/>
        <v>-1.5959999999999999</v>
      </c>
      <c r="L1210" s="1">
        <f t="shared" si="611"/>
        <v>52.754000000000005</v>
      </c>
      <c r="M1210" s="1">
        <f t="shared" si="603"/>
        <v>346.6097240473062</v>
      </c>
      <c r="N1210" s="1"/>
      <c r="O1210" s="1"/>
      <c r="P1210" s="1">
        <f t="shared" si="606"/>
        <v>1.2940476190476191</v>
      </c>
      <c r="Q1210" s="1">
        <f t="shared" si="607"/>
        <v>1.2560476190476191</v>
      </c>
      <c r="R1210" s="1">
        <f t="shared" si="608"/>
        <v>1.0926530370904763</v>
      </c>
      <c r="S1210" s="1">
        <f t="shared" si="613"/>
        <v>1.2560476190476191</v>
      </c>
      <c r="T1210" s="1">
        <f t="shared" si="604"/>
        <v>346.05781865965832</v>
      </c>
      <c r="U1210" s="1">
        <v>321.48816700000003</v>
      </c>
      <c r="V1210" s="1">
        <v>578.87952700000005</v>
      </c>
      <c r="W1210" s="1">
        <f t="shared" si="609"/>
        <v>353.04246990986854</v>
      </c>
      <c r="X1210" s="1">
        <v>309.84131833999999</v>
      </c>
      <c r="Y1210" s="1">
        <v>329.1192252133946</v>
      </c>
      <c r="Z1210" s="1">
        <f t="shared" si="605"/>
        <v>357.09592641261497</v>
      </c>
      <c r="AD1210" s="125">
        <f t="shared" si="610"/>
        <v>387.58475689881737</v>
      </c>
    </row>
    <row r="1211" spans="1:30">
      <c r="A1211" s="127" t="s">
        <v>797</v>
      </c>
      <c r="B1211" s="127" t="s">
        <v>155</v>
      </c>
      <c r="C1211" s="4">
        <v>43067</v>
      </c>
      <c r="D1211" s="1">
        <v>301.52054900000002</v>
      </c>
      <c r="E1211" s="1">
        <v>366.41</v>
      </c>
      <c r="F1211" s="1">
        <v>365.29</v>
      </c>
      <c r="G1211" s="1">
        <v>54.71</v>
      </c>
      <c r="H1211" s="110">
        <v>-1.68</v>
      </c>
      <c r="I1211" s="110">
        <v>-1.68</v>
      </c>
      <c r="J1211" s="1">
        <f t="shared" si="612"/>
        <v>53.03</v>
      </c>
      <c r="K1211" s="1">
        <f t="shared" si="614"/>
        <v>-1.5959999999999999</v>
      </c>
      <c r="L1211" s="1">
        <f t="shared" si="611"/>
        <v>53.114000000000004</v>
      </c>
      <c r="M1211" s="1">
        <f t="shared" si="603"/>
        <v>348.97503285151117</v>
      </c>
      <c r="N1211" s="1"/>
      <c r="O1211" s="1"/>
      <c r="P1211" s="1">
        <f t="shared" si="606"/>
        <v>1.3026190476190476</v>
      </c>
      <c r="Q1211" s="1">
        <f t="shared" si="607"/>
        <v>1.2646190476190478</v>
      </c>
      <c r="R1211" s="1">
        <f t="shared" si="608"/>
        <v>1.0926530370904763</v>
      </c>
      <c r="S1211" s="1">
        <f t="shared" si="613"/>
        <v>1.2646190476190478</v>
      </c>
      <c r="T1211" s="1">
        <f t="shared" si="604"/>
        <v>348.42312746386335</v>
      </c>
      <c r="U1211" s="1">
        <v>314.82378200000005</v>
      </c>
      <c r="V1211" s="1">
        <v>578.87952700000005</v>
      </c>
      <c r="W1211" s="1">
        <f t="shared" si="609"/>
        <v>355.33681944994743</v>
      </c>
      <c r="X1211" s="1">
        <v>309.84131833999999</v>
      </c>
      <c r="Y1211" s="1">
        <v>329.1192252133946</v>
      </c>
      <c r="Z1211" s="1">
        <f t="shared" si="605"/>
        <v>359.46123521681994</v>
      </c>
      <c r="AD1211" s="125">
        <f t="shared" si="610"/>
        <v>390.23390275952698</v>
      </c>
    </row>
    <row r="1212" spans="1:30">
      <c r="A1212" s="127" t="s">
        <v>798</v>
      </c>
      <c r="B1212" s="127" t="s">
        <v>155</v>
      </c>
      <c r="C1212" s="4">
        <v>43066</v>
      </c>
      <c r="D1212" s="1">
        <v>301.52054900000002</v>
      </c>
      <c r="E1212" s="1">
        <v>363.41</v>
      </c>
      <c r="F1212" s="1">
        <v>369.29</v>
      </c>
      <c r="G1212" s="1">
        <v>55.07</v>
      </c>
      <c r="H1212" s="110">
        <v>-1.68</v>
      </c>
      <c r="I1212" s="110">
        <v>-1.68</v>
      </c>
      <c r="J1212" s="1">
        <f t="shared" si="612"/>
        <v>53.39</v>
      </c>
      <c r="K1212" s="1">
        <f t="shared" si="614"/>
        <v>-1.5959999999999999</v>
      </c>
      <c r="L1212" s="1">
        <f t="shared" si="611"/>
        <v>53.474000000000004</v>
      </c>
      <c r="M1212" s="1">
        <f t="shared" si="603"/>
        <v>351.34034165571614</v>
      </c>
      <c r="N1212" s="1"/>
      <c r="O1212" s="1"/>
      <c r="P1212" s="1">
        <f t="shared" si="606"/>
        <v>1.3111904761904762</v>
      </c>
      <c r="Q1212" s="1">
        <f t="shared" si="607"/>
        <v>1.2731904761904762</v>
      </c>
      <c r="R1212" s="1">
        <f t="shared" si="608"/>
        <v>1.0926530370904763</v>
      </c>
      <c r="S1212" s="1">
        <f t="shared" si="613"/>
        <v>1.2731904761904762</v>
      </c>
      <c r="T1212" s="1">
        <f t="shared" si="604"/>
        <v>350.78843626806832</v>
      </c>
      <c r="U1212" s="1">
        <v>314.82378200000005</v>
      </c>
      <c r="V1212" s="1">
        <v>578.87952700000005</v>
      </c>
      <c r="W1212" s="1">
        <f t="shared" si="609"/>
        <v>357.63116899002625</v>
      </c>
      <c r="X1212" s="1">
        <v>309.84131833999999</v>
      </c>
      <c r="Y1212" s="1">
        <v>329.1192252133946</v>
      </c>
      <c r="Z1212" s="1">
        <f t="shared" si="605"/>
        <v>361.82654402102497</v>
      </c>
      <c r="AD1212" s="125">
        <f t="shared" si="610"/>
        <v>392.88304862023654</v>
      </c>
    </row>
    <row r="1213" spans="1:30">
      <c r="A1213" s="127" t="s">
        <v>799</v>
      </c>
      <c r="B1213" s="127" t="s">
        <v>155</v>
      </c>
      <c r="C1213" s="4">
        <v>43063</v>
      </c>
      <c r="D1213" s="1">
        <v>301.52054900000002</v>
      </c>
      <c r="E1213" s="1">
        <v>363.41</v>
      </c>
      <c r="F1213" s="1">
        <v>369.29</v>
      </c>
      <c r="G1213" s="67">
        <v>54.864999999999995</v>
      </c>
      <c r="H1213" s="110">
        <v>-1.68</v>
      </c>
      <c r="I1213" s="110">
        <v>-1.68</v>
      </c>
      <c r="J1213" s="1">
        <f t="shared" si="612"/>
        <v>53.184999999999995</v>
      </c>
      <c r="K1213" s="1">
        <f t="shared" si="614"/>
        <v>-1.5959999999999999</v>
      </c>
      <c r="L1213" s="1">
        <f t="shared" si="611"/>
        <v>53.268999999999998</v>
      </c>
      <c r="M1213" s="1">
        <f t="shared" ref="M1213:M1276" si="615">+L1213*$F$2</f>
        <v>349.99342969776609</v>
      </c>
      <c r="N1213" s="1"/>
      <c r="O1213" s="1"/>
      <c r="P1213" s="1">
        <f t="shared" si="606"/>
        <v>1.3063095238095237</v>
      </c>
      <c r="Q1213" s="1">
        <f t="shared" si="607"/>
        <v>1.2683095238095237</v>
      </c>
      <c r="R1213" s="1">
        <f t="shared" si="608"/>
        <v>1.0926530370904763</v>
      </c>
      <c r="S1213" s="1">
        <f t="shared" si="613"/>
        <v>1.2683095238095237</v>
      </c>
      <c r="T1213" s="1">
        <f t="shared" ref="T1213:T1276" si="616">+J1213*$F$2</f>
        <v>349.44152431011821</v>
      </c>
      <c r="U1213" s="1">
        <v>314.82378200000005</v>
      </c>
      <c r="V1213" s="1">
        <v>578.87952700000005</v>
      </c>
      <c r="W1213" s="1">
        <f t="shared" si="609"/>
        <v>356.32466439081463</v>
      </c>
      <c r="X1213" s="1">
        <v>309.84131833999999</v>
      </c>
      <c r="Y1213" s="1">
        <v>329.1192252133946</v>
      </c>
      <c r="Z1213" s="1">
        <f t="shared" ref="Z1213:Z1276" si="617">+G1213*$F$2</f>
        <v>360.47963206307486</v>
      </c>
      <c r="AD1213" s="125">
        <f t="shared" si="610"/>
        <v>391.37450722733246</v>
      </c>
    </row>
    <row r="1214" spans="1:30">
      <c r="A1214" s="127" t="s">
        <v>800</v>
      </c>
      <c r="B1214" s="127" t="s">
        <v>155</v>
      </c>
      <c r="C1214" s="4">
        <v>43061</v>
      </c>
      <c r="D1214" s="1">
        <v>301.52054900000002</v>
      </c>
      <c r="E1214" s="1">
        <v>361.41</v>
      </c>
      <c r="F1214" s="1">
        <v>370.29</v>
      </c>
      <c r="G1214" s="1">
        <v>54.66</v>
      </c>
      <c r="H1214" s="110">
        <v>-1.68</v>
      </c>
      <c r="I1214" s="110">
        <v>-1.68</v>
      </c>
      <c r="J1214" s="1">
        <f t="shared" si="612"/>
        <v>52.98</v>
      </c>
      <c r="K1214" s="1">
        <f t="shared" si="614"/>
        <v>-1.5959999999999999</v>
      </c>
      <c r="L1214" s="1">
        <f t="shared" si="611"/>
        <v>53.064</v>
      </c>
      <c r="M1214" s="1">
        <f t="shared" si="615"/>
        <v>348.64651773981603</v>
      </c>
      <c r="N1214" s="1"/>
      <c r="O1214" s="1"/>
      <c r="P1214" s="1">
        <f t="shared" si="606"/>
        <v>1.3014285714285714</v>
      </c>
      <c r="Q1214" s="1">
        <f t="shared" si="607"/>
        <v>1.2634285714285713</v>
      </c>
      <c r="R1214" s="1">
        <f t="shared" si="608"/>
        <v>1.0926530370904763</v>
      </c>
      <c r="S1214" s="1">
        <f t="shared" si="613"/>
        <v>1.2634285714285713</v>
      </c>
      <c r="T1214" s="1">
        <f t="shared" si="616"/>
        <v>348.09461235216816</v>
      </c>
      <c r="U1214" s="1">
        <v>314.82378200000005</v>
      </c>
      <c r="V1214" s="1">
        <v>578.87952700000005</v>
      </c>
      <c r="W1214" s="1">
        <f t="shared" si="609"/>
        <v>355.01815979160313</v>
      </c>
      <c r="X1214" s="1">
        <v>309.84131833999999</v>
      </c>
      <c r="Y1214" s="1">
        <v>329.1192252133946</v>
      </c>
      <c r="Z1214" s="1">
        <f t="shared" si="617"/>
        <v>359.1327201051248</v>
      </c>
      <c r="AD1214" s="125">
        <f t="shared" si="610"/>
        <v>389.86596583442838</v>
      </c>
    </row>
    <row r="1215" spans="1:30">
      <c r="A1215" s="127" t="s">
        <v>801</v>
      </c>
      <c r="B1215" s="127" t="s">
        <v>155</v>
      </c>
      <c r="C1215" s="4">
        <v>43060</v>
      </c>
      <c r="D1215" s="1">
        <v>301.52054900000002</v>
      </c>
      <c r="E1215" s="1">
        <v>360.41</v>
      </c>
      <c r="F1215" s="1">
        <v>386.29</v>
      </c>
      <c r="G1215" s="1">
        <v>54.65</v>
      </c>
      <c r="H1215" s="110">
        <v>-1.68</v>
      </c>
      <c r="I1215" s="110">
        <v>-1.68</v>
      </c>
      <c r="J1215" s="1">
        <f t="shared" si="612"/>
        <v>52.97</v>
      </c>
      <c r="K1215" s="1">
        <f t="shared" si="614"/>
        <v>-1.5959999999999999</v>
      </c>
      <c r="L1215" s="1">
        <f t="shared" si="611"/>
        <v>53.054000000000002</v>
      </c>
      <c r="M1215" s="1">
        <f t="shared" si="615"/>
        <v>348.58081471747698</v>
      </c>
      <c r="N1215" s="1"/>
      <c r="O1215" s="1"/>
      <c r="P1215" s="1">
        <f t="shared" si="606"/>
        <v>1.3011904761904762</v>
      </c>
      <c r="Q1215" s="1">
        <f t="shared" si="607"/>
        <v>1.2631904761904762</v>
      </c>
      <c r="R1215" s="1">
        <f t="shared" si="608"/>
        <v>1.0926530370904763</v>
      </c>
      <c r="S1215" s="1">
        <f t="shared" si="613"/>
        <v>1.2631904761904762</v>
      </c>
      <c r="T1215" s="1">
        <f t="shared" si="616"/>
        <v>348.02890932982916</v>
      </c>
      <c r="U1215" s="1">
        <v>314.98266800000005</v>
      </c>
      <c r="V1215" s="1">
        <v>578.87952700000005</v>
      </c>
      <c r="W1215" s="1">
        <f t="shared" si="609"/>
        <v>354.9544278599343</v>
      </c>
      <c r="X1215" s="1">
        <v>309.84131833999999</v>
      </c>
      <c r="Y1215" s="1">
        <v>329.1192252133946</v>
      </c>
      <c r="Z1215" s="1">
        <f t="shared" si="617"/>
        <v>359.06701708278581</v>
      </c>
      <c r="AD1215" s="125">
        <f t="shared" si="610"/>
        <v>389.79237844940872</v>
      </c>
    </row>
    <row r="1216" spans="1:30">
      <c r="A1216" s="127" t="s">
        <v>802</v>
      </c>
      <c r="B1216" s="127" t="s">
        <v>155</v>
      </c>
      <c r="C1216" s="4">
        <v>43059</v>
      </c>
      <c r="D1216" s="1">
        <v>301.52054900000002</v>
      </c>
      <c r="E1216" s="1">
        <v>362.41</v>
      </c>
      <c r="F1216" s="1">
        <v>389.29</v>
      </c>
      <c r="G1216" s="1">
        <v>54.58</v>
      </c>
      <c r="H1216" s="110">
        <v>-1.68</v>
      </c>
      <c r="I1216" s="110">
        <v>-1.68</v>
      </c>
      <c r="J1216" s="1">
        <f t="shared" si="612"/>
        <v>52.9</v>
      </c>
      <c r="K1216" s="1">
        <f t="shared" si="614"/>
        <v>-1.5959999999999999</v>
      </c>
      <c r="L1216" s="1">
        <f t="shared" si="611"/>
        <v>52.984000000000002</v>
      </c>
      <c r="M1216" s="1">
        <f t="shared" si="615"/>
        <v>348.1208935611038</v>
      </c>
      <c r="N1216" s="1"/>
      <c r="O1216" s="1"/>
      <c r="P1216" s="1">
        <f t="shared" ref="P1216:P1279" si="618">+G1216/42</f>
        <v>1.2995238095238095</v>
      </c>
      <c r="Q1216" s="1">
        <f t="shared" ref="Q1216:Q1279" si="619">+L1216/42</f>
        <v>1.2615238095238095</v>
      </c>
      <c r="R1216" s="1">
        <f t="shared" si="608"/>
        <v>1.0926530370904763</v>
      </c>
      <c r="S1216" s="1">
        <f t="shared" si="613"/>
        <v>1.2615238095238095</v>
      </c>
      <c r="T1216" s="1">
        <f t="shared" si="616"/>
        <v>347.56898817345598</v>
      </c>
      <c r="U1216" s="1">
        <v>314.98266800000005</v>
      </c>
      <c r="V1216" s="1">
        <v>578.87952700000005</v>
      </c>
      <c r="W1216" s="1">
        <f t="shared" si="609"/>
        <v>354.50830433825229</v>
      </c>
      <c r="X1216" s="1">
        <v>309.84131833999999</v>
      </c>
      <c r="Y1216" s="1">
        <v>329.1192252133946</v>
      </c>
      <c r="Z1216" s="1">
        <f t="shared" si="617"/>
        <v>358.60709592641257</v>
      </c>
      <c r="AD1216" s="125">
        <f t="shared" si="610"/>
        <v>389.27726675427073</v>
      </c>
    </row>
    <row r="1217" spans="1:30">
      <c r="A1217" s="127" t="s">
        <v>803</v>
      </c>
      <c r="B1217" s="127" t="s">
        <v>155</v>
      </c>
      <c r="C1217" s="4">
        <v>43056</v>
      </c>
      <c r="D1217" s="1">
        <v>301.52054900000002</v>
      </c>
      <c r="E1217" s="1">
        <v>355.91</v>
      </c>
      <c r="F1217" s="1">
        <v>384.29</v>
      </c>
      <c r="G1217" s="1">
        <v>54.68</v>
      </c>
      <c r="H1217" s="110">
        <v>-1.68</v>
      </c>
      <c r="I1217" s="110">
        <v>-1.68</v>
      </c>
      <c r="J1217" s="1">
        <f t="shared" si="612"/>
        <v>53</v>
      </c>
      <c r="K1217" s="1">
        <f t="shared" si="614"/>
        <v>-1.5959999999999999</v>
      </c>
      <c r="L1217" s="1">
        <f t="shared" si="611"/>
        <v>53.084000000000003</v>
      </c>
      <c r="M1217" s="1">
        <f t="shared" si="615"/>
        <v>348.77792378449408</v>
      </c>
      <c r="N1217" s="1"/>
      <c r="O1217" s="1"/>
      <c r="P1217" s="1">
        <f t="shared" si="618"/>
        <v>1.3019047619047619</v>
      </c>
      <c r="Q1217" s="1">
        <f t="shared" si="619"/>
        <v>1.2639047619047621</v>
      </c>
      <c r="R1217" s="1">
        <f t="shared" si="608"/>
        <v>1.0926530370904763</v>
      </c>
      <c r="S1217" s="1">
        <f t="shared" si="613"/>
        <v>1.2639047619047621</v>
      </c>
      <c r="T1217" s="1">
        <f t="shared" si="616"/>
        <v>348.22601839684626</v>
      </c>
      <c r="U1217" s="1">
        <v>314.98266800000005</v>
      </c>
      <c r="V1217" s="1">
        <v>578.87952700000005</v>
      </c>
      <c r="W1217" s="1">
        <f t="shared" si="609"/>
        <v>355.14562365494083</v>
      </c>
      <c r="X1217" s="1">
        <v>309.84131833999999</v>
      </c>
      <c r="Y1217" s="1">
        <v>329.1192252133946</v>
      </c>
      <c r="Z1217" s="1">
        <f t="shared" si="617"/>
        <v>359.26412614980285</v>
      </c>
      <c r="AD1217" s="125">
        <f t="shared" si="610"/>
        <v>390.01314060446782</v>
      </c>
    </row>
    <row r="1218" spans="1:30">
      <c r="A1218" s="127" t="s">
        <v>804</v>
      </c>
      <c r="B1218" s="127" t="s">
        <v>155</v>
      </c>
      <c r="C1218" s="4">
        <v>43055</v>
      </c>
      <c r="D1218" s="1">
        <v>301.52054900000002</v>
      </c>
      <c r="E1218" s="1">
        <v>357.91</v>
      </c>
      <c r="F1218" s="1">
        <v>379.29</v>
      </c>
      <c r="G1218" s="1">
        <v>53.9</v>
      </c>
      <c r="H1218" s="110">
        <v>-1.68</v>
      </c>
      <c r="I1218" s="110">
        <v>-1.68</v>
      </c>
      <c r="J1218" s="1">
        <f t="shared" si="612"/>
        <v>52.22</v>
      </c>
      <c r="K1218" s="1">
        <f t="shared" si="614"/>
        <v>-1.5959999999999999</v>
      </c>
      <c r="L1218" s="1">
        <f t="shared" si="611"/>
        <v>52.304000000000002</v>
      </c>
      <c r="M1218" s="1">
        <f t="shared" si="615"/>
        <v>343.65308804204994</v>
      </c>
      <c r="N1218" s="1"/>
      <c r="O1218" s="1"/>
      <c r="P1218" s="1">
        <f t="shared" si="618"/>
        <v>1.2833333333333332</v>
      </c>
      <c r="Q1218" s="1">
        <f t="shared" si="619"/>
        <v>1.2453333333333334</v>
      </c>
      <c r="R1218" s="1">
        <f t="shared" si="608"/>
        <v>1.0926530370904763</v>
      </c>
      <c r="S1218" s="1">
        <f t="shared" si="613"/>
        <v>1.2453333333333334</v>
      </c>
      <c r="T1218" s="1">
        <f t="shared" si="616"/>
        <v>343.10118265440207</v>
      </c>
      <c r="U1218" s="1">
        <v>314.98266800000005</v>
      </c>
      <c r="V1218" s="1">
        <v>578.87952700000005</v>
      </c>
      <c r="W1218" s="1">
        <f t="shared" si="609"/>
        <v>350.17453298477</v>
      </c>
      <c r="X1218" s="1">
        <v>309.84131833999999</v>
      </c>
      <c r="Y1218" s="1">
        <v>329.1192252133946</v>
      </c>
      <c r="Z1218" s="1">
        <f t="shared" si="617"/>
        <v>354.13929040735871</v>
      </c>
      <c r="AD1218" s="125">
        <f t="shared" si="610"/>
        <v>384.27332457293033</v>
      </c>
    </row>
    <row r="1219" spans="1:30">
      <c r="A1219" s="127" t="s">
        <v>805</v>
      </c>
      <c r="B1219" s="127" t="s">
        <v>155</v>
      </c>
      <c r="C1219" s="4">
        <v>43054</v>
      </c>
      <c r="D1219" s="1">
        <v>301.52054900000002</v>
      </c>
      <c r="E1219" s="1">
        <v>361.41</v>
      </c>
      <c r="F1219" s="1">
        <v>371.79</v>
      </c>
      <c r="G1219" s="1">
        <v>54.38</v>
      </c>
      <c r="H1219" s="110">
        <v>-1.68</v>
      </c>
      <c r="I1219" s="110">
        <v>-1.68</v>
      </c>
      <c r="J1219" s="1">
        <f t="shared" si="612"/>
        <v>52.7</v>
      </c>
      <c r="K1219" s="1">
        <f t="shared" si="614"/>
        <v>-1.5959999999999999</v>
      </c>
      <c r="L1219" s="1">
        <f t="shared" si="611"/>
        <v>52.784000000000006</v>
      </c>
      <c r="M1219" s="1">
        <f t="shared" si="615"/>
        <v>346.8068331143233</v>
      </c>
      <c r="N1219" s="1"/>
      <c r="O1219" s="1"/>
      <c r="P1219" s="1">
        <f t="shared" si="618"/>
        <v>1.2947619047619048</v>
      </c>
      <c r="Q1219" s="1">
        <f t="shared" si="619"/>
        <v>1.256761904761905</v>
      </c>
      <c r="R1219" s="1">
        <f t="shared" si="608"/>
        <v>1.0926530370904763</v>
      </c>
      <c r="S1219" s="1">
        <f t="shared" si="613"/>
        <v>1.256761904761905</v>
      </c>
      <c r="T1219" s="1">
        <f t="shared" si="616"/>
        <v>346.25492772667542</v>
      </c>
      <c r="U1219" s="1">
        <v>314.98266800000005</v>
      </c>
      <c r="V1219" s="1">
        <v>578.87952700000005</v>
      </c>
      <c r="W1219" s="1">
        <f t="shared" si="609"/>
        <v>353.23366570487514</v>
      </c>
      <c r="X1219" s="1">
        <v>309.84131833999999</v>
      </c>
      <c r="Y1219" s="1">
        <v>329.1192252133946</v>
      </c>
      <c r="Z1219" s="1">
        <f t="shared" si="617"/>
        <v>357.29303547963207</v>
      </c>
      <c r="AD1219" s="125">
        <f t="shared" si="610"/>
        <v>387.80551905387648</v>
      </c>
    </row>
    <row r="1220" spans="1:30">
      <c r="A1220" s="127" t="s">
        <v>806</v>
      </c>
      <c r="B1220" s="127" t="s">
        <v>155</v>
      </c>
      <c r="C1220" s="4">
        <v>43053</v>
      </c>
      <c r="D1220" s="1">
        <v>301.52054900000002</v>
      </c>
      <c r="E1220" s="1">
        <v>368.41</v>
      </c>
      <c r="F1220" s="1">
        <v>396.29</v>
      </c>
      <c r="G1220" s="1">
        <v>54.85</v>
      </c>
      <c r="H1220" s="110">
        <v>-1.68</v>
      </c>
      <c r="I1220" s="110">
        <v>-1.68</v>
      </c>
      <c r="J1220" s="1">
        <f t="shared" si="612"/>
        <v>53.17</v>
      </c>
      <c r="K1220" s="1">
        <f t="shared" si="614"/>
        <v>-1.5959999999999999</v>
      </c>
      <c r="L1220" s="1">
        <f t="shared" si="611"/>
        <v>53.254000000000005</v>
      </c>
      <c r="M1220" s="1">
        <f t="shared" si="615"/>
        <v>349.8948751642576</v>
      </c>
      <c r="N1220" s="1"/>
      <c r="O1220" s="1"/>
      <c r="P1220" s="1">
        <f t="shared" si="618"/>
        <v>1.305952380952381</v>
      </c>
      <c r="Q1220" s="1">
        <f t="shared" si="619"/>
        <v>1.2679523809523812</v>
      </c>
      <c r="R1220" s="1">
        <f t="shared" si="608"/>
        <v>1.0926530370904763</v>
      </c>
      <c r="S1220" s="1">
        <f t="shared" si="613"/>
        <v>1.2679523809523812</v>
      </c>
      <c r="T1220" s="1">
        <f t="shared" si="616"/>
        <v>349.34296977660972</v>
      </c>
      <c r="U1220" s="1">
        <v>331.06546200000008</v>
      </c>
      <c r="V1220" s="1">
        <v>578.87952700000005</v>
      </c>
      <c r="W1220" s="1">
        <f t="shared" si="609"/>
        <v>356.22906649331139</v>
      </c>
      <c r="X1220" s="1">
        <v>309.84131833999999</v>
      </c>
      <c r="Y1220" s="1">
        <v>329.1192252133946</v>
      </c>
      <c r="Z1220" s="1">
        <f t="shared" si="617"/>
        <v>360.38107752956637</v>
      </c>
      <c r="AD1220" s="125">
        <f t="shared" si="610"/>
        <v>391.26412614980291</v>
      </c>
    </row>
    <row r="1221" spans="1:30">
      <c r="A1221" s="127" t="s">
        <v>807</v>
      </c>
      <c r="B1221" s="127" t="s">
        <v>155</v>
      </c>
      <c r="C1221" s="4">
        <v>43052</v>
      </c>
      <c r="D1221" s="1">
        <v>301.52054900000002</v>
      </c>
      <c r="E1221" s="1">
        <v>371.91</v>
      </c>
      <c r="F1221" s="1">
        <v>387.29</v>
      </c>
      <c r="G1221" s="1">
        <v>55.8</v>
      </c>
      <c r="H1221" s="110">
        <v>-1.68</v>
      </c>
      <c r="I1221" s="110">
        <v>-1.68</v>
      </c>
      <c r="J1221" s="1">
        <f t="shared" si="612"/>
        <v>54.12</v>
      </c>
      <c r="K1221" s="1">
        <f t="shared" si="614"/>
        <v>-1.5959999999999999</v>
      </c>
      <c r="L1221" s="1">
        <f t="shared" si="611"/>
        <v>54.204000000000001</v>
      </c>
      <c r="M1221" s="1">
        <f t="shared" si="615"/>
        <v>356.13666228646514</v>
      </c>
      <c r="N1221" s="1"/>
      <c r="O1221" s="1"/>
      <c r="P1221" s="1">
        <f t="shared" si="618"/>
        <v>1.3285714285714285</v>
      </c>
      <c r="Q1221" s="1">
        <f t="shared" si="619"/>
        <v>1.2905714285714285</v>
      </c>
      <c r="R1221" s="1">
        <f t="shared" si="608"/>
        <v>1.0926530370904763</v>
      </c>
      <c r="S1221" s="1">
        <f t="shared" si="613"/>
        <v>1.2905714285714285</v>
      </c>
      <c r="T1221" s="1">
        <f t="shared" si="616"/>
        <v>355.58475689881732</v>
      </c>
      <c r="U1221" s="1">
        <v>331.06546200000008</v>
      </c>
      <c r="V1221" s="1">
        <v>578.87952700000005</v>
      </c>
      <c r="W1221" s="1">
        <f t="shared" si="609"/>
        <v>362.28360000185279</v>
      </c>
      <c r="X1221" s="1">
        <v>309.84131833999999</v>
      </c>
      <c r="Y1221" s="1">
        <v>329.1192252133946</v>
      </c>
      <c r="Z1221" s="1">
        <f t="shared" si="617"/>
        <v>366.62286465177397</v>
      </c>
      <c r="AD1221" s="125">
        <f t="shared" si="610"/>
        <v>398.25492772667542</v>
      </c>
    </row>
    <row r="1222" spans="1:30">
      <c r="A1222" s="127" t="s">
        <v>808</v>
      </c>
      <c r="B1222" s="127" t="s">
        <v>155</v>
      </c>
      <c r="C1222" s="4">
        <v>43049</v>
      </c>
      <c r="D1222" s="1">
        <v>301.52054900000002</v>
      </c>
      <c r="E1222" s="1">
        <v>383.41</v>
      </c>
      <c r="F1222" s="1">
        <v>383.79</v>
      </c>
      <c r="G1222" s="1">
        <v>56.28</v>
      </c>
      <c r="H1222" s="110">
        <v>-1.68</v>
      </c>
      <c r="I1222" s="110">
        <v>-1.68</v>
      </c>
      <c r="J1222" s="1">
        <f t="shared" si="612"/>
        <v>54.6</v>
      </c>
      <c r="K1222" s="1">
        <f t="shared" si="614"/>
        <v>-1.5959999999999999</v>
      </c>
      <c r="L1222" s="1">
        <f t="shared" si="611"/>
        <v>54.684000000000005</v>
      </c>
      <c r="M1222" s="1">
        <f t="shared" si="615"/>
        <v>359.29040735873849</v>
      </c>
      <c r="N1222" s="1"/>
      <c r="O1222" s="1"/>
      <c r="P1222" s="1">
        <f t="shared" si="618"/>
        <v>1.34</v>
      </c>
      <c r="Q1222" s="1">
        <f t="shared" si="619"/>
        <v>1.302</v>
      </c>
      <c r="R1222" s="1">
        <f t="shared" si="608"/>
        <v>1.0926530370904763</v>
      </c>
      <c r="S1222" s="1">
        <f t="shared" si="613"/>
        <v>1.302</v>
      </c>
      <c r="T1222" s="1">
        <f t="shared" si="616"/>
        <v>358.73850197109067</v>
      </c>
      <c r="U1222" s="1">
        <v>331.06546200000008</v>
      </c>
      <c r="V1222" s="1">
        <v>578.87952700000005</v>
      </c>
      <c r="W1222" s="1">
        <f t="shared" si="609"/>
        <v>365.34273272195793</v>
      </c>
      <c r="X1222" s="1">
        <v>309.84131833999999</v>
      </c>
      <c r="Y1222" s="1">
        <v>329.1192252133946</v>
      </c>
      <c r="Z1222" s="1">
        <f t="shared" si="617"/>
        <v>369.77660972404732</v>
      </c>
      <c r="AD1222" s="125">
        <f t="shared" si="610"/>
        <v>401.78712220762156</v>
      </c>
    </row>
    <row r="1223" spans="1:30">
      <c r="A1223" s="127" t="s">
        <v>809</v>
      </c>
      <c r="B1223" s="127" t="s">
        <v>155</v>
      </c>
      <c r="C1223" s="4">
        <v>43048</v>
      </c>
      <c r="D1223" s="1">
        <v>301.52054900000002</v>
      </c>
      <c r="E1223" s="1">
        <v>382.41</v>
      </c>
      <c r="F1223" s="1">
        <v>394.29</v>
      </c>
      <c r="G1223" s="1">
        <v>57.24</v>
      </c>
      <c r="H1223" s="110">
        <v>-1.68</v>
      </c>
      <c r="I1223" s="110">
        <v>-1.68</v>
      </c>
      <c r="J1223" s="1">
        <f t="shared" si="612"/>
        <v>55.56</v>
      </c>
      <c r="K1223" s="1">
        <f t="shared" si="614"/>
        <v>-1.5959999999999999</v>
      </c>
      <c r="L1223" s="1">
        <f t="shared" si="611"/>
        <v>55.644000000000005</v>
      </c>
      <c r="M1223" s="1">
        <f t="shared" si="615"/>
        <v>365.5978975032852</v>
      </c>
      <c r="N1223" s="1"/>
      <c r="O1223" s="1"/>
      <c r="P1223" s="1">
        <f t="shared" si="618"/>
        <v>1.362857142857143</v>
      </c>
      <c r="Q1223" s="1">
        <f t="shared" si="619"/>
        <v>1.324857142857143</v>
      </c>
      <c r="R1223" s="1">
        <f t="shared" ref="R1223:R1286" si="620">+D1223/($F$2*42)</f>
        <v>1.0926530370904763</v>
      </c>
      <c r="S1223" s="1">
        <f t="shared" si="613"/>
        <v>1.324857142857143</v>
      </c>
      <c r="T1223" s="1">
        <f t="shared" si="616"/>
        <v>365.04599211563732</v>
      </c>
      <c r="U1223" s="1">
        <v>331.06546200000008</v>
      </c>
      <c r="V1223" s="1">
        <v>578.87952700000005</v>
      </c>
      <c r="W1223" s="1">
        <f t="shared" si="609"/>
        <v>371.46099816216821</v>
      </c>
      <c r="X1223" s="1">
        <v>309.84131833999999</v>
      </c>
      <c r="Y1223" s="1">
        <v>329.1192252133946</v>
      </c>
      <c r="Z1223" s="1">
        <f t="shared" si="617"/>
        <v>376.08409986859397</v>
      </c>
      <c r="AD1223" s="125">
        <f t="shared" si="610"/>
        <v>408.85151116951386</v>
      </c>
    </row>
    <row r="1224" spans="1:30">
      <c r="A1224" s="127" t="s">
        <v>810</v>
      </c>
      <c r="B1224" s="127" t="s">
        <v>155</v>
      </c>
      <c r="C1224" s="4">
        <v>43047</v>
      </c>
      <c r="D1224" s="1">
        <v>301.52054900000002</v>
      </c>
      <c r="E1224" s="1">
        <v>383.41</v>
      </c>
      <c r="F1224" s="1">
        <v>395.29</v>
      </c>
      <c r="G1224" s="1">
        <v>57.02</v>
      </c>
      <c r="H1224" s="110">
        <v>-1.68</v>
      </c>
      <c r="I1224" s="110">
        <v>-1.68</v>
      </c>
      <c r="J1224" s="1">
        <f t="shared" si="612"/>
        <v>55.34</v>
      </c>
      <c r="K1224" s="1">
        <f t="shared" si="614"/>
        <v>-1.5959999999999999</v>
      </c>
      <c r="L1224" s="1">
        <f t="shared" si="611"/>
        <v>55.424000000000007</v>
      </c>
      <c r="M1224" s="1">
        <f t="shared" si="615"/>
        <v>364.15243101182659</v>
      </c>
      <c r="N1224" s="1"/>
      <c r="O1224" s="1"/>
      <c r="P1224" s="1">
        <f t="shared" si="618"/>
        <v>1.3576190476190477</v>
      </c>
      <c r="Q1224" s="1">
        <f t="shared" si="619"/>
        <v>1.3196190476190477</v>
      </c>
      <c r="R1224" s="1">
        <f t="shared" si="620"/>
        <v>1.0926530370904763</v>
      </c>
      <c r="S1224" s="1">
        <f t="shared" si="613"/>
        <v>1.3196190476190477</v>
      </c>
      <c r="T1224" s="1">
        <f t="shared" si="616"/>
        <v>363.60052562417872</v>
      </c>
      <c r="U1224" s="1">
        <v>331.06546200000008</v>
      </c>
      <c r="V1224" s="1">
        <v>578.87952700000005</v>
      </c>
      <c r="W1224" s="1">
        <f t="shared" ref="W1224:W1287" si="621">+T1224*0.97+V1224*0.03</f>
        <v>370.05889566545335</v>
      </c>
      <c r="X1224" s="1">
        <v>309.84131833999999</v>
      </c>
      <c r="Y1224" s="1">
        <v>329.1192252133946</v>
      </c>
      <c r="Z1224" s="1">
        <f t="shared" si="617"/>
        <v>374.63863337713536</v>
      </c>
      <c r="AD1224" s="125">
        <f t="shared" si="610"/>
        <v>407.23258869908022</v>
      </c>
    </row>
    <row r="1225" spans="1:30">
      <c r="A1225" s="127" t="s">
        <v>811</v>
      </c>
      <c r="B1225" s="127" t="s">
        <v>155</v>
      </c>
      <c r="C1225" s="4">
        <v>43046</v>
      </c>
      <c r="D1225" s="1">
        <v>301.52054900000002</v>
      </c>
      <c r="E1225" s="1">
        <v>385.41</v>
      </c>
      <c r="F1225" s="1">
        <v>397.29</v>
      </c>
      <c r="G1225" s="1">
        <v>57.04</v>
      </c>
      <c r="H1225" s="110">
        <v>-1.68</v>
      </c>
      <c r="I1225" s="110">
        <v>-1.68</v>
      </c>
      <c r="J1225" s="1">
        <f t="shared" si="612"/>
        <v>55.36</v>
      </c>
      <c r="K1225" s="1">
        <f t="shared" si="614"/>
        <v>-1.5959999999999999</v>
      </c>
      <c r="L1225" s="1">
        <f t="shared" si="611"/>
        <v>55.444000000000003</v>
      </c>
      <c r="M1225" s="1">
        <f t="shared" si="615"/>
        <v>364.28383705650458</v>
      </c>
      <c r="N1225" s="1"/>
      <c r="O1225" s="1"/>
      <c r="P1225" s="1">
        <f t="shared" si="618"/>
        <v>1.358095238095238</v>
      </c>
      <c r="Q1225" s="1">
        <f t="shared" si="619"/>
        <v>1.3200952380952382</v>
      </c>
      <c r="R1225" s="1">
        <f t="shared" si="620"/>
        <v>1.0926530370904763</v>
      </c>
      <c r="S1225" s="1">
        <f t="shared" si="613"/>
        <v>1.3200952380952382</v>
      </c>
      <c r="T1225" s="1">
        <f t="shared" si="616"/>
        <v>363.73193166885676</v>
      </c>
      <c r="U1225" s="1">
        <v>313.82191750000004</v>
      </c>
      <c r="V1225" s="1">
        <v>578.87952700000005</v>
      </c>
      <c r="W1225" s="1">
        <f t="shared" si="621"/>
        <v>370.18635952879106</v>
      </c>
      <c r="X1225" s="1">
        <v>309.84131833999999</v>
      </c>
      <c r="Y1225" s="1">
        <v>329.1192252133946</v>
      </c>
      <c r="Z1225" s="1">
        <f t="shared" si="617"/>
        <v>374.77003942181341</v>
      </c>
      <c r="AD1225" s="125">
        <f t="shared" ref="AD1225:AD1288" si="622">T1225*1.12</f>
        <v>407.37976346911961</v>
      </c>
    </row>
    <row r="1226" spans="1:30">
      <c r="A1226" s="127" t="s">
        <v>812</v>
      </c>
      <c r="B1226" s="127" t="s">
        <v>155</v>
      </c>
      <c r="C1226" s="4">
        <v>43045</v>
      </c>
      <c r="D1226" s="1">
        <v>301.52054900000002</v>
      </c>
      <c r="E1226" s="1">
        <v>373.41</v>
      </c>
      <c r="F1226" s="1">
        <v>378.29</v>
      </c>
      <c r="G1226" s="1">
        <v>57.38</v>
      </c>
      <c r="H1226" s="110">
        <v>-1.68</v>
      </c>
      <c r="I1226" s="110">
        <v>-1.68</v>
      </c>
      <c r="J1226" s="1">
        <f t="shared" si="612"/>
        <v>55.7</v>
      </c>
      <c r="K1226" s="1">
        <f t="shared" si="614"/>
        <v>-1.5959999999999999</v>
      </c>
      <c r="L1226" s="1">
        <f t="shared" si="611"/>
        <v>55.784000000000006</v>
      </c>
      <c r="M1226" s="1">
        <f t="shared" si="615"/>
        <v>366.51773981603156</v>
      </c>
      <c r="N1226" s="1"/>
      <c r="O1226" s="1"/>
      <c r="P1226" s="1">
        <f t="shared" si="618"/>
        <v>1.3661904761904762</v>
      </c>
      <c r="Q1226" s="1">
        <f t="shared" si="619"/>
        <v>1.3281904761904764</v>
      </c>
      <c r="R1226" s="1">
        <f t="shared" si="620"/>
        <v>1.0926530370904763</v>
      </c>
      <c r="S1226" s="1">
        <f t="shared" si="613"/>
        <v>1.3281904761904764</v>
      </c>
      <c r="T1226" s="1">
        <f t="shared" si="616"/>
        <v>365.96583442838369</v>
      </c>
      <c r="U1226" s="1">
        <v>313.82191750000004</v>
      </c>
      <c r="V1226" s="1">
        <v>578.87952700000005</v>
      </c>
      <c r="W1226" s="1">
        <f t="shared" si="621"/>
        <v>372.35324520553218</v>
      </c>
      <c r="X1226" s="1">
        <v>309.84131833999999</v>
      </c>
      <c r="Y1226" s="1">
        <v>329.1192252133946</v>
      </c>
      <c r="Z1226" s="1">
        <f t="shared" si="617"/>
        <v>377.00394218134034</v>
      </c>
      <c r="AD1226" s="125">
        <f t="shared" si="622"/>
        <v>409.88173455978978</v>
      </c>
    </row>
    <row r="1227" spans="1:30">
      <c r="A1227" s="127" t="s">
        <v>813</v>
      </c>
      <c r="B1227" s="127" t="s">
        <v>155</v>
      </c>
      <c r="C1227" s="4">
        <v>43042</v>
      </c>
      <c r="D1227" s="1">
        <v>301.52054900000002</v>
      </c>
      <c r="E1227" s="1">
        <v>367.41</v>
      </c>
      <c r="F1227" s="1">
        <v>377.29</v>
      </c>
      <c r="G1227" s="1">
        <v>55.62</v>
      </c>
      <c r="H1227" s="110">
        <v>-1.68</v>
      </c>
      <c r="I1227" s="110">
        <v>-1.68</v>
      </c>
      <c r="J1227" s="1">
        <f t="shared" si="612"/>
        <v>53.94</v>
      </c>
      <c r="K1227" s="1">
        <f t="shared" si="614"/>
        <v>-1.5959999999999999</v>
      </c>
      <c r="L1227" s="1">
        <f t="shared" si="611"/>
        <v>54.024000000000001</v>
      </c>
      <c r="M1227" s="1">
        <f t="shared" si="615"/>
        <v>354.95400788436268</v>
      </c>
      <c r="N1227" s="1"/>
      <c r="O1227" s="1"/>
      <c r="P1227" s="1">
        <f t="shared" si="618"/>
        <v>1.3242857142857143</v>
      </c>
      <c r="Q1227" s="1">
        <f t="shared" si="619"/>
        <v>1.2862857142857143</v>
      </c>
      <c r="R1227" s="1">
        <f t="shared" si="620"/>
        <v>1.0926530370904763</v>
      </c>
      <c r="S1227" s="1">
        <f t="shared" si="613"/>
        <v>1.2862857142857143</v>
      </c>
      <c r="T1227" s="1">
        <f t="shared" si="616"/>
        <v>354.4021024967148</v>
      </c>
      <c r="U1227" s="1">
        <v>313.82191750000004</v>
      </c>
      <c r="V1227" s="1">
        <v>578.87952700000005</v>
      </c>
      <c r="W1227" s="1">
        <f t="shared" si="621"/>
        <v>361.13642523181335</v>
      </c>
      <c r="X1227" s="1">
        <v>309.84131833999999</v>
      </c>
      <c r="Y1227" s="1">
        <v>329.1192252133946</v>
      </c>
      <c r="Z1227" s="1">
        <f t="shared" si="617"/>
        <v>365.44021024967145</v>
      </c>
      <c r="AD1227" s="125">
        <f t="shared" si="622"/>
        <v>396.93035479632061</v>
      </c>
    </row>
    <row r="1228" spans="1:30">
      <c r="A1228" s="127" t="s">
        <v>814</v>
      </c>
      <c r="B1228" s="127" t="s">
        <v>155</v>
      </c>
      <c r="C1228" s="4">
        <v>43041</v>
      </c>
      <c r="D1228" s="1">
        <v>301.52054900000002</v>
      </c>
      <c r="E1228" s="1">
        <v>367.41</v>
      </c>
      <c r="F1228" s="1">
        <v>369.29</v>
      </c>
      <c r="G1228" s="1">
        <v>54.2</v>
      </c>
      <c r="H1228" s="110">
        <v>-1.68</v>
      </c>
      <c r="I1228" s="110">
        <v>-1.68</v>
      </c>
      <c r="J1228" s="1">
        <f t="shared" si="612"/>
        <v>52.52</v>
      </c>
      <c r="K1228" s="1">
        <f t="shared" si="614"/>
        <v>-1.5959999999999999</v>
      </c>
      <c r="L1228" s="1">
        <f t="shared" si="611"/>
        <v>52.604000000000006</v>
      </c>
      <c r="M1228" s="1">
        <f t="shared" si="615"/>
        <v>345.62417871222078</v>
      </c>
      <c r="N1228" s="1"/>
      <c r="O1228" s="1"/>
      <c r="P1228" s="1">
        <f t="shared" si="618"/>
        <v>1.2904761904761906</v>
      </c>
      <c r="Q1228" s="1">
        <f t="shared" si="619"/>
        <v>1.2524761904761905</v>
      </c>
      <c r="R1228" s="1">
        <f t="shared" si="620"/>
        <v>1.0926530370904763</v>
      </c>
      <c r="S1228" s="1">
        <f t="shared" si="613"/>
        <v>1.2524761904761905</v>
      </c>
      <c r="T1228" s="1">
        <f t="shared" si="616"/>
        <v>345.07227332457296</v>
      </c>
      <c r="U1228" s="1">
        <v>313.82191750000004</v>
      </c>
      <c r="V1228" s="1">
        <v>578.87952700000005</v>
      </c>
      <c r="W1228" s="1">
        <f t="shared" si="621"/>
        <v>352.08649093483575</v>
      </c>
      <c r="X1228" s="1">
        <v>309.84131833999999</v>
      </c>
      <c r="Y1228" s="1">
        <v>329.1192252133946</v>
      </c>
      <c r="Z1228" s="1">
        <f t="shared" si="617"/>
        <v>356.11038107752955</v>
      </c>
      <c r="AD1228" s="125">
        <f t="shared" si="622"/>
        <v>386.48094612352173</v>
      </c>
    </row>
    <row r="1229" spans="1:30">
      <c r="A1229" s="127" t="s">
        <v>815</v>
      </c>
      <c r="B1229" s="127" t="s">
        <v>155</v>
      </c>
      <c r="C1229" s="4">
        <v>43040</v>
      </c>
      <c r="D1229" s="1">
        <v>301.52054900000002</v>
      </c>
      <c r="E1229" s="1">
        <v>366.41</v>
      </c>
      <c r="F1229" s="1">
        <v>372.29</v>
      </c>
      <c r="G1229" s="1">
        <v>53.77</v>
      </c>
      <c r="H1229" s="110">
        <v>-1.68</v>
      </c>
      <c r="I1229" s="110">
        <v>-1.68</v>
      </c>
      <c r="J1229" s="1">
        <f t="shared" si="612"/>
        <v>52.09</v>
      </c>
      <c r="K1229" s="1">
        <f t="shared" si="614"/>
        <v>-1.5959999999999999</v>
      </c>
      <c r="L1229" s="1">
        <f t="shared" si="611"/>
        <v>52.174000000000007</v>
      </c>
      <c r="M1229" s="1">
        <f t="shared" si="615"/>
        <v>342.79894875164263</v>
      </c>
      <c r="N1229" s="1"/>
      <c r="O1229" s="1"/>
      <c r="P1229" s="1">
        <f t="shared" si="618"/>
        <v>1.2802380952380954</v>
      </c>
      <c r="Q1229" s="1">
        <f t="shared" si="619"/>
        <v>1.2422380952380954</v>
      </c>
      <c r="R1229" s="1">
        <f t="shared" si="620"/>
        <v>1.0926530370904763</v>
      </c>
      <c r="S1229" s="1">
        <f t="shared" si="613"/>
        <v>1.2422380952380954</v>
      </c>
      <c r="T1229" s="1">
        <f t="shared" si="616"/>
        <v>342.24704336399475</v>
      </c>
      <c r="U1229" s="1">
        <v>313.82191750000004</v>
      </c>
      <c r="V1229" s="1">
        <v>578.87952700000005</v>
      </c>
      <c r="W1229" s="1">
        <f t="shared" si="621"/>
        <v>349.34601787307491</v>
      </c>
      <c r="X1229" s="1">
        <v>309.84131833999999</v>
      </c>
      <c r="Y1229" s="1">
        <v>329.1192252133946</v>
      </c>
      <c r="Z1229" s="1">
        <f t="shared" si="617"/>
        <v>353.2851511169514</v>
      </c>
      <c r="AD1229" s="125">
        <f t="shared" si="622"/>
        <v>383.31668856767413</v>
      </c>
    </row>
    <row r="1230" spans="1:30">
      <c r="A1230" s="127" t="s">
        <v>816</v>
      </c>
      <c r="B1230" s="127" t="s">
        <v>156</v>
      </c>
      <c r="C1230" s="4">
        <v>43039</v>
      </c>
      <c r="D1230" s="1">
        <v>274.76083299999999</v>
      </c>
      <c r="E1230" s="1">
        <v>351.41</v>
      </c>
      <c r="F1230" s="1">
        <v>370.29</v>
      </c>
      <c r="G1230" s="1">
        <v>54.26</v>
      </c>
      <c r="H1230" s="110">
        <v>-1.68</v>
      </c>
      <c r="I1230" s="110">
        <v>-1.68</v>
      </c>
      <c r="J1230" s="1">
        <f t="shared" si="612"/>
        <v>52.58</v>
      </c>
      <c r="K1230" s="1">
        <f t="shared" si="614"/>
        <v>-1.5959999999999999</v>
      </c>
      <c r="L1230" s="1">
        <f t="shared" si="611"/>
        <v>52.664000000000001</v>
      </c>
      <c r="M1230" s="1">
        <f t="shared" si="615"/>
        <v>346.01839684625492</v>
      </c>
      <c r="N1230" s="1"/>
      <c r="O1230" s="1"/>
      <c r="P1230" s="1">
        <f t="shared" si="618"/>
        <v>1.2919047619047619</v>
      </c>
      <c r="Q1230" s="1">
        <f t="shared" si="619"/>
        <v>1.2539047619047619</v>
      </c>
      <c r="R1230" s="1">
        <f t="shared" si="620"/>
        <v>0.99568092339523817</v>
      </c>
      <c r="S1230" s="1">
        <f t="shared" si="613"/>
        <v>1.2539047619047619</v>
      </c>
      <c r="T1230" s="1">
        <f t="shared" si="616"/>
        <v>345.46649145860709</v>
      </c>
      <c r="U1230" s="1">
        <v>292.22666200000003</v>
      </c>
      <c r="V1230" s="1">
        <v>524.97297800000001</v>
      </c>
      <c r="W1230" s="1">
        <f t="shared" si="621"/>
        <v>350.85168605484887</v>
      </c>
      <c r="X1230" s="1">
        <v>282.26719734999995</v>
      </c>
      <c r="Y1230" s="1">
        <v>321.16542350623769</v>
      </c>
      <c r="Z1230" s="1">
        <f t="shared" si="617"/>
        <v>356.50459921156369</v>
      </c>
      <c r="AD1230" s="125">
        <f t="shared" si="622"/>
        <v>386.92247043364</v>
      </c>
    </row>
    <row r="1231" spans="1:30">
      <c r="A1231" s="127" t="s">
        <v>817</v>
      </c>
      <c r="B1231" s="127" t="s">
        <v>156</v>
      </c>
      <c r="C1231" s="4">
        <v>43038</v>
      </c>
      <c r="D1231" s="1">
        <v>274.76083299999999</v>
      </c>
      <c r="E1231" s="1">
        <v>345.41</v>
      </c>
      <c r="F1231" s="1">
        <v>367.29</v>
      </c>
      <c r="G1231" s="1">
        <v>53.21</v>
      </c>
      <c r="H1231" s="110">
        <v>-1.68</v>
      </c>
      <c r="I1231" s="110">
        <v>-1.68</v>
      </c>
      <c r="J1231" s="1">
        <f t="shared" si="612"/>
        <v>51.53</v>
      </c>
      <c r="K1231" s="1">
        <f t="shared" si="614"/>
        <v>-1.5959999999999999</v>
      </c>
      <c r="L1231" s="1">
        <f t="shared" si="611"/>
        <v>51.614000000000004</v>
      </c>
      <c r="M1231" s="1">
        <f t="shared" si="615"/>
        <v>339.11957950065704</v>
      </c>
      <c r="N1231" s="1"/>
      <c r="O1231" s="1"/>
      <c r="P1231" s="1">
        <f t="shared" si="618"/>
        <v>1.266904761904762</v>
      </c>
      <c r="Q1231" s="1">
        <f t="shared" si="619"/>
        <v>1.2289047619047619</v>
      </c>
      <c r="R1231" s="1">
        <f t="shared" si="620"/>
        <v>0.99568092339523817</v>
      </c>
      <c r="S1231" s="1">
        <f t="shared" si="613"/>
        <v>1.2289047619047619</v>
      </c>
      <c r="T1231" s="1">
        <f t="shared" si="616"/>
        <v>338.56767411300922</v>
      </c>
      <c r="U1231" s="1">
        <v>292.22666200000003</v>
      </c>
      <c r="V1231" s="1">
        <v>524.97297800000001</v>
      </c>
      <c r="W1231" s="1">
        <f t="shared" si="621"/>
        <v>344.15983322961893</v>
      </c>
      <c r="X1231" s="1">
        <v>282.26719734999995</v>
      </c>
      <c r="Y1231" s="1">
        <v>321.16542350623769</v>
      </c>
      <c r="Z1231" s="1">
        <f t="shared" si="617"/>
        <v>349.60578186596581</v>
      </c>
      <c r="AD1231" s="125">
        <f t="shared" si="622"/>
        <v>379.19579500657034</v>
      </c>
    </row>
    <row r="1232" spans="1:30">
      <c r="A1232" s="127" t="s">
        <v>818</v>
      </c>
      <c r="B1232" s="127" t="s">
        <v>156</v>
      </c>
      <c r="C1232" s="4">
        <v>43035</v>
      </c>
      <c r="D1232" s="1">
        <v>274.76083299999999</v>
      </c>
      <c r="E1232" s="1">
        <v>335.41</v>
      </c>
      <c r="F1232" s="1">
        <v>355.29</v>
      </c>
      <c r="G1232" s="1">
        <v>52.24</v>
      </c>
      <c r="H1232" s="110">
        <v>-1.68</v>
      </c>
      <c r="I1232" s="110">
        <v>-1.68</v>
      </c>
      <c r="J1232" s="1">
        <f t="shared" si="612"/>
        <v>50.56</v>
      </c>
      <c r="K1232" s="1">
        <f t="shared" si="614"/>
        <v>-1.5959999999999999</v>
      </c>
      <c r="L1232" s="1">
        <f t="shared" si="611"/>
        <v>50.644000000000005</v>
      </c>
      <c r="M1232" s="1">
        <f t="shared" si="615"/>
        <v>332.7463863337714</v>
      </c>
      <c r="N1232" s="1"/>
      <c r="O1232" s="1"/>
      <c r="P1232" s="1">
        <f t="shared" si="618"/>
        <v>1.2438095238095239</v>
      </c>
      <c r="Q1232" s="1">
        <f t="shared" si="619"/>
        <v>1.2058095238095239</v>
      </c>
      <c r="R1232" s="1">
        <f t="shared" si="620"/>
        <v>0.99568092339523817</v>
      </c>
      <c r="S1232" s="1">
        <f t="shared" si="613"/>
        <v>1.2058095238095239</v>
      </c>
      <c r="T1232" s="1">
        <f t="shared" si="616"/>
        <v>332.19448094612352</v>
      </c>
      <c r="U1232" s="1">
        <v>292.22666200000003</v>
      </c>
      <c r="V1232" s="1">
        <v>524.97297800000001</v>
      </c>
      <c r="W1232" s="1">
        <f t="shared" si="621"/>
        <v>337.97783585773982</v>
      </c>
      <c r="X1232" s="1">
        <v>282.26719734999995</v>
      </c>
      <c r="Y1232" s="1">
        <v>321.16542350623769</v>
      </c>
      <c r="Z1232" s="1">
        <f t="shared" si="617"/>
        <v>343.23258869908017</v>
      </c>
      <c r="AD1232" s="125">
        <f t="shared" si="622"/>
        <v>372.05781865965838</v>
      </c>
    </row>
    <row r="1233" spans="1:30">
      <c r="A1233" s="127" t="s">
        <v>819</v>
      </c>
      <c r="B1233" s="127" t="s">
        <v>156</v>
      </c>
      <c r="C1233" s="4">
        <v>43034</v>
      </c>
      <c r="D1233" s="1">
        <v>274.76083299999999</v>
      </c>
      <c r="E1233" s="1">
        <v>332.41</v>
      </c>
      <c r="F1233" s="1">
        <v>352.29</v>
      </c>
      <c r="G1233" s="1">
        <v>51.14</v>
      </c>
      <c r="H1233" s="110">
        <v>-1.68</v>
      </c>
      <c r="I1233" s="110">
        <v>-1.68</v>
      </c>
      <c r="J1233" s="1">
        <f t="shared" si="612"/>
        <v>49.46</v>
      </c>
      <c r="K1233" s="1">
        <f t="shared" si="614"/>
        <v>-1.5959999999999999</v>
      </c>
      <c r="L1233" s="1">
        <f t="shared" si="611"/>
        <v>49.544000000000004</v>
      </c>
      <c r="M1233" s="1">
        <f t="shared" si="615"/>
        <v>325.51905387647832</v>
      </c>
      <c r="N1233" s="1"/>
      <c r="O1233" s="1"/>
      <c r="P1233" s="1">
        <f t="shared" si="618"/>
        <v>1.2176190476190476</v>
      </c>
      <c r="Q1233" s="1">
        <f t="shared" si="619"/>
        <v>1.1796190476190478</v>
      </c>
      <c r="R1233" s="1">
        <f t="shared" si="620"/>
        <v>0.99568092339523817</v>
      </c>
      <c r="S1233" s="1">
        <f t="shared" si="613"/>
        <v>1.1796190476190478</v>
      </c>
      <c r="T1233" s="1">
        <f t="shared" si="616"/>
        <v>324.9671484888305</v>
      </c>
      <c r="U1233" s="1">
        <v>292.22666200000003</v>
      </c>
      <c r="V1233" s="1">
        <v>524.97297800000001</v>
      </c>
      <c r="W1233" s="1">
        <f t="shared" si="621"/>
        <v>330.96732337416557</v>
      </c>
      <c r="X1233" s="1">
        <v>282.26719734999995</v>
      </c>
      <c r="Y1233" s="1">
        <v>321.16542350623769</v>
      </c>
      <c r="Z1233" s="1">
        <f t="shared" si="617"/>
        <v>336.00525624178709</v>
      </c>
      <c r="AD1233" s="125">
        <f t="shared" si="622"/>
        <v>363.96320630749022</v>
      </c>
    </row>
    <row r="1234" spans="1:30">
      <c r="A1234" s="127" t="s">
        <v>820</v>
      </c>
      <c r="B1234" s="127" t="s">
        <v>156</v>
      </c>
      <c r="C1234" s="4">
        <v>43033</v>
      </c>
      <c r="D1234" s="1">
        <v>274.76083299999999</v>
      </c>
      <c r="E1234" s="1">
        <v>331.41</v>
      </c>
      <c r="F1234" s="1">
        <v>351.29</v>
      </c>
      <c r="G1234" s="1">
        <v>50.19</v>
      </c>
      <c r="H1234" s="110">
        <v>-1.68</v>
      </c>
      <c r="I1234" s="110">
        <v>-1.68</v>
      </c>
      <c r="J1234" s="1">
        <f t="shared" si="612"/>
        <v>48.51</v>
      </c>
      <c r="K1234" s="1">
        <f t="shared" si="614"/>
        <v>-1.5959999999999999</v>
      </c>
      <c r="L1234" s="1">
        <f t="shared" si="611"/>
        <v>48.594000000000001</v>
      </c>
      <c r="M1234" s="1">
        <f t="shared" si="615"/>
        <v>319.27726675427067</v>
      </c>
      <c r="N1234" s="1"/>
      <c r="O1234" s="1"/>
      <c r="P1234" s="1">
        <f t="shared" si="618"/>
        <v>1.1949999999999998</v>
      </c>
      <c r="Q1234" s="1">
        <f t="shared" si="619"/>
        <v>1.157</v>
      </c>
      <c r="R1234" s="1">
        <f t="shared" si="620"/>
        <v>0.99568092339523817</v>
      </c>
      <c r="S1234" s="1">
        <f t="shared" si="613"/>
        <v>1.157</v>
      </c>
      <c r="T1234" s="1">
        <f t="shared" si="616"/>
        <v>318.72536136662285</v>
      </c>
      <c r="U1234" s="1">
        <v>292.22666200000003</v>
      </c>
      <c r="V1234" s="1">
        <v>524.97297800000001</v>
      </c>
      <c r="W1234" s="1">
        <f t="shared" si="621"/>
        <v>324.91278986562412</v>
      </c>
      <c r="X1234" s="1">
        <v>282.26719734999995</v>
      </c>
      <c r="Y1234" s="1">
        <v>321.16542350623769</v>
      </c>
      <c r="Z1234" s="1">
        <f t="shared" si="617"/>
        <v>329.7634691195795</v>
      </c>
      <c r="AD1234" s="125">
        <f t="shared" si="622"/>
        <v>356.9724047306176</v>
      </c>
    </row>
    <row r="1235" spans="1:30">
      <c r="A1235" s="127" t="s">
        <v>821</v>
      </c>
      <c r="B1235" s="127" t="s">
        <v>156</v>
      </c>
      <c r="C1235" s="4">
        <v>43032</v>
      </c>
      <c r="D1235" s="1">
        <v>274.76083299999999</v>
      </c>
      <c r="E1235" s="1">
        <v>327.41000000000003</v>
      </c>
      <c r="F1235" s="1">
        <v>348.29</v>
      </c>
      <c r="G1235" s="1">
        <v>49.99</v>
      </c>
      <c r="H1235" s="110">
        <v>-1.68</v>
      </c>
      <c r="I1235" s="110">
        <v>-1.68</v>
      </c>
      <c r="J1235" s="1">
        <f t="shared" si="612"/>
        <v>48.31</v>
      </c>
      <c r="K1235" s="1">
        <f t="shared" si="614"/>
        <v>-1.5959999999999999</v>
      </c>
      <c r="L1235" s="1">
        <f t="shared" si="611"/>
        <v>48.394000000000005</v>
      </c>
      <c r="M1235" s="1">
        <f t="shared" si="615"/>
        <v>317.96320630749017</v>
      </c>
      <c r="N1235" s="1"/>
      <c r="O1235" s="1"/>
      <c r="P1235" s="1">
        <f t="shared" si="618"/>
        <v>1.1902380952380953</v>
      </c>
      <c r="Q1235" s="1">
        <f t="shared" si="619"/>
        <v>1.1522380952380953</v>
      </c>
      <c r="R1235" s="1">
        <f t="shared" si="620"/>
        <v>0.99568092339523817</v>
      </c>
      <c r="S1235" s="1">
        <f t="shared" si="613"/>
        <v>1.1522380952380953</v>
      </c>
      <c r="T1235" s="1">
        <f t="shared" si="616"/>
        <v>317.41130091984229</v>
      </c>
      <c r="U1235" s="1">
        <v>290.73489900000004</v>
      </c>
      <c r="V1235" s="1">
        <v>524.97297800000001</v>
      </c>
      <c r="W1235" s="1">
        <f t="shared" si="621"/>
        <v>323.63815123224703</v>
      </c>
      <c r="X1235" s="1">
        <v>282.26719734999995</v>
      </c>
      <c r="Y1235" s="1">
        <v>321.16542350623769</v>
      </c>
      <c r="Z1235" s="1">
        <f t="shared" si="617"/>
        <v>328.44940867279894</v>
      </c>
      <c r="AD1235" s="125">
        <f t="shared" si="622"/>
        <v>355.50065703022341</v>
      </c>
    </row>
    <row r="1236" spans="1:30">
      <c r="A1236" s="127" t="s">
        <v>822</v>
      </c>
      <c r="B1236" s="127" t="s">
        <v>156</v>
      </c>
      <c r="C1236" s="4">
        <v>43031</v>
      </c>
      <c r="D1236" s="1">
        <v>274.76083299999999</v>
      </c>
      <c r="E1236" s="1">
        <v>328.41</v>
      </c>
      <c r="F1236" s="1">
        <v>349.29</v>
      </c>
      <c r="G1236" s="1">
        <v>49.43</v>
      </c>
      <c r="H1236" s="110">
        <v>-1.68</v>
      </c>
      <c r="I1236" s="110">
        <v>-1.68</v>
      </c>
      <c r="J1236" s="1">
        <f t="shared" si="612"/>
        <v>47.75</v>
      </c>
      <c r="K1236" s="1">
        <f t="shared" si="614"/>
        <v>-1.5959999999999999</v>
      </c>
      <c r="L1236" s="1">
        <f t="shared" si="611"/>
        <v>47.834000000000003</v>
      </c>
      <c r="M1236" s="1">
        <f t="shared" si="615"/>
        <v>314.28383705650458</v>
      </c>
      <c r="N1236" s="1"/>
      <c r="O1236" s="1"/>
      <c r="P1236" s="1">
        <f t="shared" si="618"/>
        <v>1.1769047619047619</v>
      </c>
      <c r="Q1236" s="1">
        <f t="shared" si="619"/>
        <v>1.1389047619047621</v>
      </c>
      <c r="R1236" s="1">
        <f t="shared" si="620"/>
        <v>0.99568092339523817</v>
      </c>
      <c r="S1236" s="1">
        <f t="shared" si="613"/>
        <v>1.1389047619047621</v>
      </c>
      <c r="T1236" s="1">
        <f t="shared" si="616"/>
        <v>313.73193166885676</v>
      </c>
      <c r="U1236" s="1">
        <v>290.73489900000004</v>
      </c>
      <c r="V1236" s="1">
        <v>524.97297800000001</v>
      </c>
      <c r="W1236" s="1">
        <f t="shared" si="621"/>
        <v>320.06916305879105</v>
      </c>
      <c r="X1236" s="1">
        <v>282.26719734999995</v>
      </c>
      <c r="Y1236" s="1">
        <v>321.16542350623769</v>
      </c>
      <c r="Z1236" s="1">
        <f t="shared" si="617"/>
        <v>324.77003942181341</v>
      </c>
      <c r="AD1236" s="125">
        <f t="shared" si="622"/>
        <v>351.37976346911961</v>
      </c>
    </row>
    <row r="1237" spans="1:30">
      <c r="A1237" s="127" t="s">
        <v>823</v>
      </c>
      <c r="B1237" s="127" t="s">
        <v>156</v>
      </c>
      <c r="C1237" s="4">
        <v>43028</v>
      </c>
      <c r="D1237" s="1">
        <v>274.76083299999999</v>
      </c>
      <c r="E1237" s="1">
        <v>327.41000000000003</v>
      </c>
      <c r="F1237" s="1">
        <v>348.29</v>
      </c>
      <c r="G1237" s="1">
        <v>49.49</v>
      </c>
      <c r="H1237" s="110">
        <v>-1.68</v>
      </c>
      <c r="I1237" s="110">
        <v>-1.68</v>
      </c>
      <c r="J1237" s="1">
        <f t="shared" si="612"/>
        <v>47.81</v>
      </c>
      <c r="K1237" s="1">
        <f t="shared" si="614"/>
        <v>-1.5959999999999999</v>
      </c>
      <c r="L1237" s="1">
        <f t="shared" si="611"/>
        <v>47.894000000000005</v>
      </c>
      <c r="M1237" s="1">
        <f t="shared" si="615"/>
        <v>314.67805519053877</v>
      </c>
      <c r="N1237" s="1"/>
      <c r="O1237" s="1"/>
      <c r="P1237" s="1">
        <f t="shared" si="618"/>
        <v>1.1783333333333335</v>
      </c>
      <c r="Q1237" s="1">
        <f t="shared" si="619"/>
        <v>1.1403333333333334</v>
      </c>
      <c r="R1237" s="1">
        <f t="shared" si="620"/>
        <v>0.99568092339523817</v>
      </c>
      <c r="S1237" s="1">
        <f t="shared" si="613"/>
        <v>1.1403333333333334</v>
      </c>
      <c r="T1237" s="1">
        <f t="shared" si="616"/>
        <v>314.12614980289095</v>
      </c>
      <c r="U1237" s="1">
        <v>290.73489900000004</v>
      </c>
      <c r="V1237" s="1">
        <v>524.97297800000001</v>
      </c>
      <c r="W1237" s="1">
        <f t="shared" si="621"/>
        <v>320.45155464880418</v>
      </c>
      <c r="X1237" s="1">
        <v>282.26719734999995</v>
      </c>
      <c r="Y1237" s="1">
        <v>321.16542350623769</v>
      </c>
      <c r="Z1237" s="1">
        <f t="shared" si="617"/>
        <v>325.16425755584754</v>
      </c>
      <c r="AD1237" s="125">
        <f t="shared" si="622"/>
        <v>351.82128777923788</v>
      </c>
    </row>
    <row r="1238" spans="1:30">
      <c r="A1238" s="127" t="s">
        <v>824</v>
      </c>
      <c r="B1238" s="127" t="s">
        <v>156</v>
      </c>
      <c r="C1238" s="4">
        <v>43027</v>
      </c>
      <c r="D1238" s="1">
        <v>274.76083299999999</v>
      </c>
      <c r="E1238" s="1">
        <v>330.41</v>
      </c>
      <c r="F1238" s="1">
        <v>348.29</v>
      </c>
      <c r="G1238" s="1">
        <v>49.29</v>
      </c>
      <c r="H1238" s="110">
        <v>-1.68</v>
      </c>
      <c r="I1238" s="110">
        <v>-1.68</v>
      </c>
      <c r="J1238" s="1">
        <f t="shared" si="612"/>
        <v>47.61</v>
      </c>
      <c r="K1238" s="1">
        <f t="shared" si="614"/>
        <v>-1.5959999999999999</v>
      </c>
      <c r="L1238" s="1">
        <f t="shared" si="611"/>
        <v>47.694000000000003</v>
      </c>
      <c r="M1238" s="1">
        <f t="shared" si="615"/>
        <v>313.36399474375821</v>
      </c>
      <c r="N1238" s="1"/>
      <c r="O1238" s="1"/>
      <c r="P1238" s="1">
        <f t="shared" si="618"/>
        <v>1.1735714285714285</v>
      </c>
      <c r="Q1238" s="1">
        <f t="shared" si="619"/>
        <v>1.1355714285714287</v>
      </c>
      <c r="R1238" s="1">
        <f t="shared" si="620"/>
        <v>0.99568092339523817</v>
      </c>
      <c r="S1238" s="1">
        <f t="shared" si="613"/>
        <v>1.1355714285714287</v>
      </c>
      <c r="T1238" s="1">
        <f t="shared" si="616"/>
        <v>312.81208935611039</v>
      </c>
      <c r="U1238" s="1">
        <v>290.73489900000004</v>
      </c>
      <c r="V1238" s="1">
        <v>524.97297800000001</v>
      </c>
      <c r="W1238" s="1">
        <f t="shared" si="621"/>
        <v>319.17691601542708</v>
      </c>
      <c r="X1238" s="1">
        <v>282.26719734999995</v>
      </c>
      <c r="Y1238" s="1">
        <v>321.16542350623769</v>
      </c>
      <c r="Z1238" s="1">
        <f t="shared" si="617"/>
        <v>323.85019710906698</v>
      </c>
      <c r="AD1238" s="125">
        <f t="shared" si="622"/>
        <v>350.34954007884369</v>
      </c>
    </row>
    <row r="1239" spans="1:30">
      <c r="A1239" s="127" t="s">
        <v>825</v>
      </c>
      <c r="B1239" s="127" t="s">
        <v>156</v>
      </c>
      <c r="C1239" s="4">
        <v>43026</v>
      </c>
      <c r="D1239" s="1">
        <v>274.76083299999999</v>
      </c>
      <c r="E1239" s="1">
        <v>323.41000000000003</v>
      </c>
      <c r="F1239" s="1">
        <v>347.29</v>
      </c>
      <c r="G1239" s="1">
        <v>49.8</v>
      </c>
      <c r="H1239" s="110">
        <v>-1.68</v>
      </c>
      <c r="I1239" s="110">
        <v>-1.68</v>
      </c>
      <c r="J1239" s="1">
        <f t="shared" si="612"/>
        <v>48.12</v>
      </c>
      <c r="K1239" s="1">
        <f t="shared" si="614"/>
        <v>-1.5959999999999999</v>
      </c>
      <c r="L1239" s="1">
        <f t="shared" si="611"/>
        <v>48.204000000000001</v>
      </c>
      <c r="M1239" s="1">
        <f t="shared" si="615"/>
        <v>316.7148488830486</v>
      </c>
      <c r="N1239" s="1"/>
      <c r="O1239" s="1"/>
      <c r="P1239" s="1">
        <f t="shared" si="618"/>
        <v>1.1857142857142857</v>
      </c>
      <c r="Q1239" s="1">
        <f t="shared" si="619"/>
        <v>1.1477142857142857</v>
      </c>
      <c r="R1239" s="1">
        <f t="shared" si="620"/>
        <v>0.99568092339523817</v>
      </c>
      <c r="S1239" s="1">
        <f t="shared" si="613"/>
        <v>1.1477142857142857</v>
      </c>
      <c r="T1239" s="1">
        <f t="shared" si="616"/>
        <v>316.16294349540078</v>
      </c>
      <c r="U1239" s="1">
        <v>290.73489900000004</v>
      </c>
      <c r="V1239" s="1">
        <v>524.97297800000001</v>
      </c>
      <c r="W1239" s="1">
        <f t="shared" si="621"/>
        <v>322.42724453053876</v>
      </c>
      <c r="X1239" s="1">
        <v>282.26719734999995</v>
      </c>
      <c r="Y1239" s="1">
        <v>321.16542350623769</v>
      </c>
      <c r="Z1239" s="1">
        <f t="shared" si="617"/>
        <v>327.20105124835737</v>
      </c>
      <c r="AD1239" s="125">
        <f t="shared" si="622"/>
        <v>354.10249671484888</v>
      </c>
    </row>
    <row r="1240" spans="1:30">
      <c r="A1240" s="127" t="s">
        <v>826</v>
      </c>
      <c r="B1240" s="127" t="s">
        <v>156</v>
      </c>
      <c r="C1240" s="4">
        <v>43025</v>
      </c>
      <c r="D1240" s="1">
        <v>274.76083299999999</v>
      </c>
      <c r="E1240" s="1">
        <v>318.41000000000003</v>
      </c>
      <c r="F1240" s="1">
        <v>348.29</v>
      </c>
      <c r="G1240" s="1">
        <v>49.51</v>
      </c>
      <c r="H1240" s="110">
        <v>-1.68</v>
      </c>
      <c r="I1240" s="110">
        <v>-1.68</v>
      </c>
      <c r="J1240" s="1">
        <f t="shared" si="612"/>
        <v>47.83</v>
      </c>
      <c r="K1240" s="1">
        <f t="shared" si="614"/>
        <v>-1.5959999999999999</v>
      </c>
      <c r="L1240" s="1">
        <f t="shared" si="611"/>
        <v>47.914000000000001</v>
      </c>
      <c r="M1240" s="1">
        <f t="shared" si="615"/>
        <v>314.80946123521682</v>
      </c>
      <c r="N1240" s="1"/>
      <c r="O1240" s="1"/>
      <c r="P1240" s="1">
        <f t="shared" si="618"/>
        <v>1.1788095238095238</v>
      </c>
      <c r="Q1240" s="1">
        <f t="shared" si="619"/>
        <v>1.1408095238095239</v>
      </c>
      <c r="R1240" s="1">
        <f t="shared" si="620"/>
        <v>0.99568092339523817</v>
      </c>
      <c r="S1240" s="1">
        <f t="shared" si="613"/>
        <v>1.1408095238095239</v>
      </c>
      <c r="T1240" s="1">
        <f t="shared" si="616"/>
        <v>314.25755584756894</v>
      </c>
      <c r="U1240" s="1">
        <v>284.82080900000005</v>
      </c>
      <c r="V1240" s="1">
        <v>524.97297800000001</v>
      </c>
      <c r="W1240" s="1">
        <f t="shared" si="621"/>
        <v>320.57901851214183</v>
      </c>
      <c r="X1240" s="1">
        <v>282.26719734999995</v>
      </c>
      <c r="Y1240" s="1">
        <v>321.16542350623769</v>
      </c>
      <c r="Z1240" s="1">
        <f t="shared" si="617"/>
        <v>325.29566360052559</v>
      </c>
      <c r="AD1240" s="125">
        <f t="shared" si="622"/>
        <v>351.96846254927726</v>
      </c>
    </row>
    <row r="1241" spans="1:30">
      <c r="A1241" s="127" t="s">
        <v>827</v>
      </c>
      <c r="B1241" s="127" t="s">
        <v>156</v>
      </c>
      <c r="C1241" s="4">
        <v>43024</v>
      </c>
      <c r="D1241" s="1">
        <v>274.76083299999999</v>
      </c>
      <c r="E1241" s="1">
        <v>324.41000000000003</v>
      </c>
      <c r="F1241" s="1">
        <v>345.29</v>
      </c>
      <c r="G1241" s="1">
        <v>49.53</v>
      </c>
      <c r="H1241" s="110">
        <v>-1.68</v>
      </c>
      <c r="I1241" s="110">
        <v>-1.68</v>
      </c>
      <c r="J1241" s="1">
        <f t="shared" si="612"/>
        <v>47.85</v>
      </c>
      <c r="K1241" s="1">
        <f t="shared" si="614"/>
        <v>-1.5959999999999999</v>
      </c>
      <c r="L1241" s="1">
        <f t="shared" si="611"/>
        <v>47.934000000000005</v>
      </c>
      <c r="M1241" s="1">
        <f t="shared" si="615"/>
        <v>314.94086727989492</v>
      </c>
      <c r="N1241" s="1"/>
      <c r="O1241" s="1"/>
      <c r="P1241" s="1">
        <f t="shared" si="618"/>
        <v>1.1792857142857143</v>
      </c>
      <c r="Q1241" s="1">
        <f t="shared" si="619"/>
        <v>1.1412857142857145</v>
      </c>
      <c r="R1241" s="1">
        <f t="shared" si="620"/>
        <v>0.99568092339523817</v>
      </c>
      <c r="S1241" s="1">
        <f t="shared" si="613"/>
        <v>1.1412857142857145</v>
      </c>
      <c r="T1241" s="1">
        <f t="shared" si="616"/>
        <v>314.38896189224704</v>
      </c>
      <c r="U1241" s="1">
        <v>284.82080900000005</v>
      </c>
      <c r="V1241" s="1">
        <v>524.97297800000001</v>
      </c>
      <c r="W1241" s="1">
        <f t="shared" si="621"/>
        <v>320.7064823754796</v>
      </c>
      <c r="X1241" s="1">
        <v>282.26719734999995</v>
      </c>
      <c r="Y1241" s="1">
        <v>321.16542350623769</v>
      </c>
      <c r="Z1241" s="1">
        <f t="shared" si="617"/>
        <v>325.42706964520369</v>
      </c>
      <c r="AD1241" s="125">
        <f t="shared" si="622"/>
        <v>352.1156373193167</v>
      </c>
    </row>
    <row r="1242" spans="1:30">
      <c r="A1242" s="127" t="s">
        <v>828</v>
      </c>
      <c r="B1242" s="127" t="s">
        <v>156</v>
      </c>
      <c r="C1242" s="4">
        <v>43021</v>
      </c>
      <c r="D1242" s="1">
        <v>274.76083299999999</v>
      </c>
      <c r="E1242" s="1">
        <v>321.41000000000003</v>
      </c>
      <c r="F1242" s="1">
        <v>339.29</v>
      </c>
      <c r="G1242" s="1">
        <v>48.67</v>
      </c>
      <c r="H1242" s="110">
        <v>-1.68</v>
      </c>
      <c r="I1242" s="110">
        <v>-1.68</v>
      </c>
      <c r="J1242" s="1">
        <f t="shared" si="612"/>
        <v>46.99</v>
      </c>
      <c r="K1242" s="1">
        <f t="shared" si="614"/>
        <v>-1.5959999999999999</v>
      </c>
      <c r="L1242" s="1">
        <f t="shared" ref="L1242:L1305" si="623">+G1242+K1242</f>
        <v>47.074000000000005</v>
      </c>
      <c r="M1242" s="1">
        <f t="shared" si="615"/>
        <v>309.29040735873855</v>
      </c>
      <c r="N1242" s="1"/>
      <c r="O1242" s="1"/>
      <c r="P1242" s="1">
        <f t="shared" si="618"/>
        <v>1.158809523809524</v>
      </c>
      <c r="Q1242" s="1">
        <f t="shared" si="619"/>
        <v>1.1208095238095239</v>
      </c>
      <c r="R1242" s="1">
        <f t="shared" si="620"/>
        <v>0.99568092339523817</v>
      </c>
      <c r="S1242" s="1">
        <f t="shared" si="613"/>
        <v>1.1208095238095239</v>
      </c>
      <c r="T1242" s="1">
        <f t="shared" si="616"/>
        <v>308.73850197109067</v>
      </c>
      <c r="U1242" s="1">
        <v>284.82080900000005</v>
      </c>
      <c r="V1242" s="1">
        <v>524.97297800000001</v>
      </c>
      <c r="W1242" s="1">
        <f t="shared" si="621"/>
        <v>315.22553625195792</v>
      </c>
      <c r="X1242" s="1">
        <v>282.26719734999995</v>
      </c>
      <c r="Y1242" s="1">
        <v>321.16542350623769</v>
      </c>
      <c r="Z1242" s="1">
        <f t="shared" si="617"/>
        <v>319.77660972404732</v>
      </c>
      <c r="AD1242" s="125">
        <f t="shared" si="622"/>
        <v>345.78712220762156</v>
      </c>
    </row>
    <row r="1243" spans="1:30">
      <c r="A1243" s="127" t="s">
        <v>829</v>
      </c>
      <c r="B1243" s="127" t="s">
        <v>156</v>
      </c>
      <c r="C1243" s="4">
        <v>43020</v>
      </c>
      <c r="D1243" s="1">
        <v>274.76083299999999</v>
      </c>
      <c r="E1243" s="1">
        <v>325.41000000000003</v>
      </c>
      <c r="F1243" s="1">
        <v>343.29</v>
      </c>
      <c r="G1243" s="1">
        <v>48.38</v>
      </c>
      <c r="H1243" s="110">
        <v>-1.68</v>
      </c>
      <c r="I1243" s="110">
        <v>-1.68</v>
      </c>
      <c r="J1243" s="1">
        <f t="shared" ref="J1243:J1306" si="624">+G1243+H1243</f>
        <v>46.7</v>
      </c>
      <c r="K1243" s="1">
        <f t="shared" si="614"/>
        <v>-1.5959999999999999</v>
      </c>
      <c r="L1243" s="1">
        <f t="shared" si="623"/>
        <v>46.784000000000006</v>
      </c>
      <c r="M1243" s="1">
        <f t="shared" si="615"/>
        <v>307.3850197109067</v>
      </c>
      <c r="N1243" s="1"/>
      <c r="O1243" s="1"/>
      <c r="P1243" s="1">
        <f t="shared" si="618"/>
        <v>1.151904761904762</v>
      </c>
      <c r="Q1243" s="1">
        <f t="shared" si="619"/>
        <v>1.113904761904762</v>
      </c>
      <c r="R1243" s="1">
        <f t="shared" si="620"/>
        <v>0.99568092339523817</v>
      </c>
      <c r="S1243" s="1">
        <f t="shared" si="613"/>
        <v>1.113904761904762</v>
      </c>
      <c r="T1243" s="1">
        <f t="shared" si="616"/>
        <v>306.83311432325888</v>
      </c>
      <c r="U1243" s="1">
        <v>284.82080900000005</v>
      </c>
      <c r="V1243" s="1">
        <v>524.97297800000001</v>
      </c>
      <c r="W1243" s="1">
        <f t="shared" si="621"/>
        <v>313.3773102335611</v>
      </c>
      <c r="X1243" s="1">
        <v>282.26719734999995</v>
      </c>
      <c r="Y1243" s="1">
        <v>321.16542350623769</v>
      </c>
      <c r="Z1243" s="1">
        <f t="shared" si="617"/>
        <v>317.87122207621553</v>
      </c>
      <c r="AD1243" s="125">
        <f t="shared" si="622"/>
        <v>343.65308804205</v>
      </c>
    </row>
    <row r="1244" spans="1:30">
      <c r="A1244" s="127" t="s">
        <v>830</v>
      </c>
      <c r="B1244" s="127" t="s">
        <v>156</v>
      </c>
      <c r="C1244" s="4">
        <v>43019</v>
      </c>
      <c r="D1244" s="1">
        <v>274.76083299999999</v>
      </c>
      <c r="E1244" s="1">
        <v>323.41000000000003</v>
      </c>
      <c r="F1244" s="1">
        <v>337.29</v>
      </c>
      <c r="G1244" s="1">
        <v>48.89</v>
      </c>
      <c r="H1244" s="110">
        <v>-1.68</v>
      </c>
      <c r="I1244" s="110">
        <v>-1.68</v>
      </c>
      <c r="J1244" s="1">
        <f t="shared" si="624"/>
        <v>47.21</v>
      </c>
      <c r="K1244" s="1">
        <f t="shared" si="614"/>
        <v>-1.5959999999999999</v>
      </c>
      <c r="L1244" s="1">
        <f t="shared" si="623"/>
        <v>47.294000000000004</v>
      </c>
      <c r="M1244" s="1">
        <f t="shared" si="615"/>
        <v>310.73587385019709</v>
      </c>
      <c r="N1244" s="1"/>
      <c r="O1244" s="1"/>
      <c r="P1244" s="1">
        <f t="shared" si="618"/>
        <v>1.164047619047619</v>
      </c>
      <c r="Q1244" s="1">
        <f t="shared" si="619"/>
        <v>1.1260476190476192</v>
      </c>
      <c r="R1244" s="1">
        <f t="shared" si="620"/>
        <v>0.99568092339523817</v>
      </c>
      <c r="S1244" s="1">
        <f t="shared" si="613"/>
        <v>1.1260476190476192</v>
      </c>
      <c r="T1244" s="1">
        <f t="shared" si="616"/>
        <v>310.18396846254927</v>
      </c>
      <c r="U1244" s="1">
        <v>284.82080900000005</v>
      </c>
      <c r="V1244" s="1">
        <v>524.97297800000001</v>
      </c>
      <c r="W1244" s="1">
        <f t="shared" si="621"/>
        <v>316.62763874867278</v>
      </c>
      <c r="X1244" s="1">
        <v>282.26719734999995</v>
      </c>
      <c r="Y1244" s="1">
        <v>321.16542350623769</v>
      </c>
      <c r="Z1244" s="1">
        <f t="shared" si="617"/>
        <v>321.22207621550592</v>
      </c>
      <c r="AD1244" s="125">
        <f t="shared" si="622"/>
        <v>347.4060446780552</v>
      </c>
    </row>
    <row r="1245" spans="1:30">
      <c r="A1245" s="127" t="s">
        <v>831</v>
      </c>
      <c r="B1245" s="127" t="s">
        <v>156</v>
      </c>
      <c r="C1245" s="4">
        <v>43018</v>
      </c>
      <c r="D1245" s="1">
        <v>274.76083299999999</v>
      </c>
      <c r="E1245" s="1">
        <v>320.41000000000003</v>
      </c>
      <c r="F1245" s="1">
        <v>329.29</v>
      </c>
      <c r="G1245" s="1">
        <v>48.15</v>
      </c>
      <c r="H1245" s="110">
        <v>-1.68</v>
      </c>
      <c r="I1245" s="110">
        <v>-1.68</v>
      </c>
      <c r="J1245" s="1">
        <f t="shared" si="624"/>
        <v>46.47</v>
      </c>
      <c r="K1245" s="1">
        <f t="shared" si="614"/>
        <v>-1.5959999999999999</v>
      </c>
      <c r="L1245" s="1">
        <f t="shared" si="623"/>
        <v>46.554000000000002</v>
      </c>
      <c r="M1245" s="1">
        <f t="shared" si="615"/>
        <v>305.87385019710905</v>
      </c>
      <c r="N1245" s="1"/>
      <c r="O1245" s="1"/>
      <c r="P1245" s="1">
        <f t="shared" si="618"/>
        <v>1.1464285714285714</v>
      </c>
      <c r="Q1245" s="1">
        <f t="shared" si="619"/>
        <v>1.1084285714285715</v>
      </c>
      <c r="R1245" s="1">
        <f t="shared" si="620"/>
        <v>0.99568092339523817</v>
      </c>
      <c r="S1245" s="1">
        <f t="shared" si="613"/>
        <v>1.1084285714285715</v>
      </c>
      <c r="T1245" s="1">
        <f t="shared" si="616"/>
        <v>305.32194480946123</v>
      </c>
      <c r="U1245" s="1">
        <v>276.585218</v>
      </c>
      <c r="V1245" s="1">
        <v>524.97297800000001</v>
      </c>
      <c r="W1245" s="1">
        <f t="shared" si="621"/>
        <v>311.91147580517736</v>
      </c>
      <c r="X1245" s="1">
        <v>282.26719734999995</v>
      </c>
      <c r="Y1245" s="1">
        <v>321.16542350623769</v>
      </c>
      <c r="Z1245" s="1">
        <f t="shared" si="617"/>
        <v>316.36005256241782</v>
      </c>
      <c r="AD1245" s="125">
        <f t="shared" si="622"/>
        <v>341.96057818659659</v>
      </c>
    </row>
    <row r="1246" spans="1:30">
      <c r="A1246" s="127" t="s">
        <v>832</v>
      </c>
      <c r="B1246" s="127" t="s">
        <v>156</v>
      </c>
      <c r="C1246" s="4">
        <v>43014</v>
      </c>
      <c r="D1246" s="1">
        <v>274.76083299999999</v>
      </c>
      <c r="E1246" s="1">
        <v>323.41000000000003</v>
      </c>
      <c r="F1246" s="1">
        <v>336.29</v>
      </c>
      <c r="G1246" s="1">
        <v>47.05</v>
      </c>
      <c r="H1246" s="110">
        <v>-1.68</v>
      </c>
      <c r="I1246" s="110">
        <v>-1.68</v>
      </c>
      <c r="J1246" s="1">
        <f t="shared" si="624"/>
        <v>45.37</v>
      </c>
      <c r="K1246" s="1">
        <f t="shared" si="614"/>
        <v>-1.5959999999999999</v>
      </c>
      <c r="L1246" s="1">
        <f t="shared" si="623"/>
        <v>45.454000000000001</v>
      </c>
      <c r="M1246" s="1">
        <f t="shared" si="615"/>
        <v>298.64651773981603</v>
      </c>
      <c r="N1246" s="1"/>
      <c r="O1246" s="1"/>
      <c r="P1246" s="1">
        <f t="shared" si="618"/>
        <v>1.1202380952380953</v>
      </c>
      <c r="Q1246" s="1">
        <f t="shared" si="619"/>
        <v>1.0822380952380952</v>
      </c>
      <c r="R1246" s="1">
        <f t="shared" si="620"/>
        <v>0.99568092339523817</v>
      </c>
      <c r="S1246" s="1">
        <f t="shared" si="613"/>
        <v>1.0822380952380952</v>
      </c>
      <c r="T1246" s="1">
        <f t="shared" si="616"/>
        <v>298.09461235216816</v>
      </c>
      <c r="U1246" s="1">
        <v>276.585218</v>
      </c>
      <c r="V1246" s="1">
        <v>524.97297800000001</v>
      </c>
      <c r="W1246" s="1">
        <f t="shared" si="621"/>
        <v>304.90096332160311</v>
      </c>
      <c r="X1246" s="1">
        <v>282.26719734999995</v>
      </c>
      <c r="Y1246" s="1">
        <v>321.16542350623769</v>
      </c>
      <c r="Z1246" s="1">
        <f t="shared" si="617"/>
        <v>309.1327201051248</v>
      </c>
      <c r="AD1246" s="125">
        <f t="shared" si="622"/>
        <v>333.86596583442838</v>
      </c>
    </row>
    <row r="1247" spans="1:30">
      <c r="A1247" s="127" t="s">
        <v>833</v>
      </c>
      <c r="B1247" s="127" t="s">
        <v>156</v>
      </c>
      <c r="C1247" s="4">
        <v>43013</v>
      </c>
      <c r="D1247" s="1">
        <v>274.76083299999999</v>
      </c>
      <c r="E1247" s="1">
        <v>318.41000000000003</v>
      </c>
      <c r="F1247" s="1">
        <v>329.29</v>
      </c>
      <c r="G1247" s="1">
        <v>48.27</v>
      </c>
      <c r="H1247" s="110">
        <v>-1.68</v>
      </c>
      <c r="I1247" s="110">
        <v>-1.68</v>
      </c>
      <c r="J1247" s="1">
        <f t="shared" si="624"/>
        <v>46.59</v>
      </c>
      <c r="K1247" s="1">
        <f t="shared" si="614"/>
        <v>-1.5959999999999999</v>
      </c>
      <c r="L1247" s="1">
        <f t="shared" si="623"/>
        <v>46.674000000000007</v>
      </c>
      <c r="M1247" s="1">
        <f t="shared" si="615"/>
        <v>306.66228646517743</v>
      </c>
      <c r="N1247" s="1"/>
      <c r="O1247" s="1"/>
      <c r="P1247" s="1">
        <f t="shared" si="618"/>
        <v>1.1492857142857145</v>
      </c>
      <c r="Q1247" s="1">
        <f t="shared" si="619"/>
        <v>1.1112857142857144</v>
      </c>
      <c r="R1247" s="1">
        <f t="shared" si="620"/>
        <v>0.99568092339523817</v>
      </c>
      <c r="S1247" s="1">
        <f t="shared" si="613"/>
        <v>1.1112857142857144</v>
      </c>
      <c r="T1247" s="1">
        <f t="shared" si="616"/>
        <v>306.11038107752955</v>
      </c>
      <c r="U1247" s="1">
        <v>276.585218</v>
      </c>
      <c r="V1247" s="1">
        <v>524.97297800000001</v>
      </c>
      <c r="W1247" s="1">
        <f t="shared" si="621"/>
        <v>312.67625898520362</v>
      </c>
      <c r="X1247" s="1">
        <v>282.26719734999995</v>
      </c>
      <c r="Y1247" s="1">
        <v>321.16542350623769</v>
      </c>
      <c r="Z1247" s="1">
        <f t="shared" si="617"/>
        <v>317.1484888304862</v>
      </c>
      <c r="AD1247" s="125">
        <f t="shared" si="622"/>
        <v>342.84362680683313</v>
      </c>
    </row>
    <row r="1248" spans="1:30">
      <c r="A1248" s="127" t="s">
        <v>834</v>
      </c>
      <c r="B1248" s="127" t="s">
        <v>156</v>
      </c>
      <c r="C1248" s="4">
        <v>43012</v>
      </c>
      <c r="D1248" s="1">
        <v>274.76083299999999</v>
      </c>
      <c r="E1248" s="1">
        <v>313.41000000000003</v>
      </c>
      <c r="F1248" s="1">
        <v>328.29</v>
      </c>
      <c r="G1248" s="1">
        <v>47.12</v>
      </c>
      <c r="H1248" s="110">
        <v>-1.68</v>
      </c>
      <c r="I1248" s="110">
        <v>-1.68</v>
      </c>
      <c r="J1248" s="1">
        <f t="shared" si="624"/>
        <v>45.44</v>
      </c>
      <c r="K1248" s="1">
        <f t="shared" si="614"/>
        <v>-1.5959999999999999</v>
      </c>
      <c r="L1248" s="1">
        <f t="shared" si="623"/>
        <v>45.524000000000001</v>
      </c>
      <c r="M1248" s="1">
        <f t="shared" si="615"/>
        <v>299.10643889618922</v>
      </c>
      <c r="N1248" s="1"/>
      <c r="O1248" s="1"/>
      <c r="P1248" s="1">
        <f t="shared" si="618"/>
        <v>1.1219047619047617</v>
      </c>
      <c r="Q1248" s="1">
        <f t="shared" si="619"/>
        <v>1.0839047619047619</v>
      </c>
      <c r="R1248" s="1">
        <f t="shared" si="620"/>
        <v>0.99568092339523817</v>
      </c>
      <c r="S1248" s="1">
        <f t="shared" si="613"/>
        <v>1.0839047619047619</v>
      </c>
      <c r="T1248" s="1">
        <f t="shared" si="616"/>
        <v>298.55453350854134</v>
      </c>
      <c r="U1248" s="1">
        <v>276.585218</v>
      </c>
      <c r="V1248" s="1">
        <v>524.97297800000001</v>
      </c>
      <c r="W1248" s="1">
        <f t="shared" si="621"/>
        <v>305.34708684328507</v>
      </c>
      <c r="X1248" s="1">
        <v>282.26719734999995</v>
      </c>
      <c r="Y1248" s="1">
        <v>321.16542350623769</v>
      </c>
      <c r="Z1248" s="1">
        <f t="shared" si="617"/>
        <v>309.59264126149799</v>
      </c>
      <c r="AD1248" s="125">
        <f t="shared" si="622"/>
        <v>334.38107752956631</v>
      </c>
    </row>
    <row r="1249" spans="1:30">
      <c r="A1249" s="127" t="s">
        <v>835</v>
      </c>
      <c r="B1249" s="127" t="s">
        <v>156</v>
      </c>
      <c r="C1249" s="4">
        <v>43011</v>
      </c>
      <c r="D1249" s="1">
        <v>274.76083299999999</v>
      </c>
      <c r="E1249" s="1">
        <v>314.41000000000003</v>
      </c>
      <c r="F1249" s="1">
        <v>329.29</v>
      </c>
      <c r="G1249" s="1">
        <v>46.9</v>
      </c>
      <c r="H1249" s="110">
        <v>-1.68</v>
      </c>
      <c r="I1249" s="110">
        <v>-1.68</v>
      </c>
      <c r="J1249" s="1">
        <f t="shared" si="624"/>
        <v>45.22</v>
      </c>
      <c r="K1249" s="1">
        <f t="shared" si="614"/>
        <v>-1.5959999999999999</v>
      </c>
      <c r="L1249" s="1">
        <f t="shared" si="623"/>
        <v>45.304000000000002</v>
      </c>
      <c r="M1249" s="1">
        <f t="shared" si="615"/>
        <v>297.66097240473061</v>
      </c>
      <c r="N1249" s="1"/>
      <c r="O1249" s="1"/>
      <c r="P1249" s="1">
        <f t="shared" si="618"/>
        <v>1.1166666666666667</v>
      </c>
      <c r="Q1249" s="1">
        <f t="shared" si="619"/>
        <v>1.0786666666666667</v>
      </c>
      <c r="R1249" s="1">
        <f t="shared" si="620"/>
        <v>0.99568092339523817</v>
      </c>
      <c r="S1249" s="1">
        <f t="shared" si="613"/>
        <v>1.0786666666666667</v>
      </c>
      <c r="T1249" s="1">
        <f t="shared" si="616"/>
        <v>297.10906701708279</v>
      </c>
      <c r="U1249" s="1">
        <v>289.507946</v>
      </c>
      <c r="V1249" s="1">
        <v>524.97297800000001</v>
      </c>
      <c r="W1249" s="1">
        <f t="shared" si="621"/>
        <v>303.94498434657027</v>
      </c>
      <c r="X1249" s="1">
        <v>282.26719734999995</v>
      </c>
      <c r="Y1249" s="1">
        <v>321.16542350623769</v>
      </c>
      <c r="Z1249" s="1">
        <f t="shared" si="617"/>
        <v>308.14717477003938</v>
      </c>
      <c r="AD1249" s="125">
        <f t="shared" si="622"/>
        <v>332.76215505913274</v>
      </c>
    </row>
    <row r="1250" spans="1:30">
      <c r="A1250" s="127" t="s">
        <v>836</v>
      </c>
      <c r="B1250" s="127" t="s">
        <v>156</v>
      </c>
      <c r="C1250" s="4">
        <v>43010</v>
      </c>
      <c r="D1250" s="1">
        <v>274.76083299999999</v>
      </c>
      <c r="E1250" s="1">
        <v>320.41000000000003</v>
      </c>
      <c r="F1250" s="1">
        <v>334.29</v>
      </c>
      <c r="G1250" s="1">
        <v>47.35</v>
      </c>
      <c r="H1250" s="110">
        <v>-1.68</v>
      </c>
      <c r="I1250" s="110">
        <v>-1.68</v>
      </c>
      <c r="J1250" s="1">
        <f t="shared" si="624"/>
        <v>45.67</v>
      </c>
      <c r="K1250" s="1">
        <f t="shared" si="614"/>
        <v>-1.5959999999999999</v>
      </c>
      <c r="L1250" s="1">
        <f t="shared" si="623"/>
        <v>45.754000000000005</v>
      </c>
      <c r="M1250" s="1">
        <f t="shared" si="615"/>
        <v>300.61760840998687</v>
      </c>
      <c r="N1250" s="1"/>
      <c r="O1250" s="1"/>
      <c r="P1250" s="1">
        <f t="shared" si="618"/>
        <v>1.1273809523809524</v>
      </c>
      <c r="Q1250" s="1">
        <f t="shared" si="619"/>
        <v>1.0893809523809526</v>
      </c>
      <c r="R1250" s="1">
        <f t="shared" si="620"/>
        <v>0.99568092339523817</v>
      </c>
      <c r="S1250" s="1">
        <f t="shared" si="613"/>
        <v>1.0893809523809526</v>
      </c>
      <c r="T1250" s="1">
        <f t="shared" si="616"/>
        <v>300.06570302233905</v>
      </c>
      <c r="U1250" s="1">
        <v>289.507946</v>
      </c>
      <c r="V1250" s="1">
        <v>524.97297800000001</v>
      </c>
      <c r="W1250" s="1">
        <f t="shared" si="621"/>
        <v>306.81292127166887</v>
      </c>
      <c r="X1250" s="1">
        <v>282.26719734999995</v>
      </c>
      <c r="Y1250" s="1">
        <v>321.16542350623769</v>
      </c>
      <c r="Z1250" s="1">
        <f t="shared" si="617"/>
        <v>311.10381077529564</v>
      </c>
      <c r="AD1250" s="125">
        <f t="shared" si="622"/>
        <v>336.07358738501978</v>
      </c>
    </row>
    <row r="1251" spans="1:30">
      <c r="A1251" s="127" t="s">
        <v>115</v>
      </c>
      <c r="B1251" s="127" t="s">
        <v>157</v>
      </c>
      <c r="C1251" s="4">
        <v>43007</v>
      </c>
      <c r="D1251" s="1">
        <v>276.19841400000001</v>
      </c>
      <c r="E1251" s="1">
        <v>325.41000000000003</v>
      </c>
      <c r="F1251" s="1">
        <v>335.29</v>
      </c>
      <c r="G1251" s="1">
        <v>48.25</v>
      </c>
      <c r="H1251" s="110">
        <v>-1.68</v>
      </c>
      <c r="I1251" s="110">
        <v>-1.68</v>
      </c>
      <c r="J1251" s="1">
        <f t="shared" si="624"/>
        <v>46.57</v>
      </c>
      <c r="K1251" s="1">
        <f t="shared" si="614"/>
        <v>-1.5959999999999999</v>
      </c>
      <c r="L1251" s="1">
        <f t="shared" si="623"/>
        <v>46.654000000000003</v>
      </c>
      <c r="M1251" s="1">
        <f t="shared" si="615"/>
        <v>306.53088042049933</v>
      </c>
      <c r="N1251" s="1"/>
      <c r="O1251" s="1"/>
      <c r="P1251" s="1">
        <f t="shared" si="618"/>
        <v>1.1488095238095237</v>
      </c>
      <c r="Q1251" s="1">
        <f t="shared" si="619"/>
        <v>1.1108095238095239</v>
      </c>
      <c r="R1251" s="1">
        <f t="shared" si="620"/>
        <v>1.000890443114286</v>
      </c>
      <c r="S1251" s="1">
        <f t="shared" si="613"/>
        <v>1.1108095238095239</v>
      </c>
      <c r="T1251" s="1">
        <f t="shared" si="616"/>
        <v>305.97897503285151</v>
      </c>
      <c r="U1251" s="1">
        <v>289.507946</v>
      </c>
      <c r="V1251" s="1">
        <v>508.26031499999999</v>
      </c>
      <c r="W1251" s="1">
        <f t="shared" si="621"/>
        <v>312.04741523186595</v>
      </c>
      <c r="X1251" s="1">
        <v>283.16027102999999</v>
      </c>
      <c r="Y1251" s="1">
        <v>299.59319763624421</v>
      </c>
      <c r="Z1251" s="1">
        <f t="shared" si="617"/>
        <v>317.01708278580816</v>
      </c>
      <c r="AD1251" s="125">
        <f t="shared" si="622"/>
        <v>342.69645203679374</v>
      </c>
    </row>
    <row r="1252" spans="1:30">
      <c r="A1252" s="127" t="s">
        <v>837</v>
      </c>
      <c r="B1252" s="127" t="s">
        <v>157</v>
      </c>
      <c r="C1252" s="4">
        <v>43006</v>
      </c>
      <c r="D1252" s="1">
        <v>276.19841400000001</v>
      </c>
      <c r="E1252" s="1">
        <v>326.41000000000003</v>
      </c>
      <c r="F1252" s="1">
        <v>336.29</v>
      </c>
      <c r="G1252" s="1">
        <v>49.24</v>
      </c>
      <c r="H1252" s="110">
        <v>-1.88</v>
      </c>
      <c r="I1252" s="110">
        <v>-2.37</v>
      </c>
      <c r="J1252" s="1">
        <f t="shared" si="624"/>
        <v>47.36</v>
      </c>
      <c r="K1252" s="1">
        <f t="shared" si="614"/>
        <v>-1.7859999999999998</v>
      </c>
      <c r="L1252" s="1">
        <f t="shared" si="623"/>
        <v>47.454000000000001</v>
      </c>
      <c r="M1252" s="1">
        <f t="shared" si="615"/>
        <v>311.78712220762156</v>
      </c>
      <c r="N1252" s="1"/>
      <c r="O1252" s="1"/>
      <c r="P1252" s="1">
        <f t="shared" si="618"/>
        <v>1.1723809523809525</v>
      </c>
      <c r="Q1252" s="1">
        <f t="shared" si="619"/>
        <v>1.1298571428571429</v>
      </c>
      <c r="R1252" s="1">
        <f t="shared" si="620"/>
        <v>1.000890443114286</v>
      </c>
      <c r="S1252" s="1">
        <f t="shared" si="613"/>
        <v>1.1298571428571429</v>
      </c>
      <c r="T1252" s="1">
        <f t="shared" si="616"/>
        <v>311.16951379763469</v>
      </c>
      <c r="U1252" s="1">
        <v>289.507946</v>
      </c>
      <c r="V1252" s="1">
        <v>508.26031499999999</v>
      </c>
      <c r="W1252" s="1">
        <f t="shared" si="621"/>
        <v>317.08223783370562</v>
      </c>
      <c r="X1252" s="1">
        <v>283.16027102999999</v>
      </c>
      <c r="Y1252" s="1">
        <v>299.59319763624421</v>
      </c>
      <c r="Z1252" s="1">
        <f t="shared" si="617"/>
        <v>323.5216819973719</v>
      </c>
      <c r="AD1252" s="125">
        <f t="shared" si="622"/>
        <v>348.50985545335089</v>
      </c>
    </row>
    <row r="1253" spans="1:30">
      <c r="A1253" s="127" t="s">
        <v>838</v>
      </c>
      <c r="B1253" s="127" t="s">
        <v>157</v>
      </c>
      <c r="C1253" s="4">
        <v>43005</v>
      </c>
      <c r="D1253" s="1">
        <v>276.19841400000001</v>
      </c>
      <c r="E1253" s="1">
        <v>327.41000000000003</v>
      </c>
      <c r="F1253" s="1">
        <v>340.29</v>
      </c>
      <c r="G1253" s="1">
        <v>49.28</v>
      </c>
      <c r="H1253" s="110">
        <v>-1.88</v>
      </c>
      <c r="I1253" s="110">
        <v>-2.37</v>
      </c>
      <c r="J1253" s="1">
        <f t="shared" si="624"/>
        <v>47.4</v>
      </c>
      <c r="K1253" s="1">
        <f t="shared" si="614"/>
        <v>-1.7859999999999998</v>
      </c>
      <c r="L1253" s="1">
        <f t="shared" si="623"/>
        <v>47.494</v>
      </c>
      <c r="M1253" s="1">
        <f t="shared" si="615"/>
        <v>312.04993429697765</v>
      </c>
      <c r="N1253" s="1"/>
      <c r="O1253" s="1"/>
      <c r="P1253" s="1">
        <f t="shared" si="618"/>
        <v>1.1733333333333333</v>
      </c>
      <c r="Q1253" s="1">
        <f t="shared" si="619"/>
        <v>1.1308095238095237</v>
      </c>
      <c r="R1253" s="1">
        <f t="shared" si="620"/>
        <v>1.000890443114286</v>
      </c>
      <c r="S1253" s="1">
        <f t="shared" si="613"/>
        <v>1.1308095238095237</v>
      </c>
      <c r="T1253" s="1">
        <f t="shared" si="616"/>
        <v>311.43232588699078</v>
      </c>
      <c r="U1253" s="1">
        <v>289.507946</v>
      </c>
      <c r="V1253" s="1">
        <v>508.26031499999999</v>
      </c>
      <c r="W1253" s="1">
        <f t="shared" si="621"/>
        <v>317.33716556038104</v>
      </c>
      <c r="X1253" s="1">
        <v>283.16027102999999</v>
      </c>
      <c r="Y1253" s="1">
        <v>299.59319763624421</v>
      </c>
      <c r="Z1253" s="1">
        <f t="shared" si="617"/>
        <v>323.78449408672799</v>
      </c>
      <c r="AD1253" s="125">
        <f t="shared" si="622"/>
        <v>348.80420499342972</v>
      </c>
    </row>
    <row r="1254" spans="1:30">
      <c r="A1254" s="127" t="s">
        <v>839</v>
      </c>
      <c r="B1254" s="127" t="s">
        <v>157</v>
      </c>
      <c r="C1254" s="4">
        <v>43004</v>
      </c>
      <c r="D1254" s="1">
        <v>276.19841400000001</v>
      </c>
      <c r="E1254" s="1">
        <v>331.41</v>
      </c>
      <c r="F1254" s="1">
        <v>345.29</v>
      </c>
      <c r="G1254" s="1">
        <v>48.77</v>
      </c>
      <c r="H1254" s="110">
        <v>-1.88</v>
      </c>
      <c r="I1254" s="110">
        <v>-2.37</v>
      </c>
      <c r="J1254" s="1">
        <f t="shared" si="624"/>
        <v>46.89</v>
      </c>
      <c r="K1254" s="1">
        <f t="shared" si="614"/>
        <v>-1.7859999999999998</v>
      </c>
      <c r="L1254" s="1">
        <f t="shared" si="623"/>
        <v>46.984000000000002</v>
      </c>
      <c r="M1254" s="1">
        <f t="shared" si="615"/>
        <v>308.69908015768726</v>
      </c>
      <c r="N1254" s="1"/>
      <c r="O1254" s="1"/>
      <c r="P1254" s="1">
        <f t="shared" si="618"/>
        <v>1.1611904761904763</v>
      </c>
      <c r="Q1254" s="1">
        <f t="shared" si="619"/>
        <v>1.1186666666666667</v>
      </c>
      <c r="R1254" s="1">
        <f t="shared" si="620"/>
        <v>1.000890443114286</v>
      </c>
      <c r="S1254" s="1">
        <f t="shared" si="613"/>
        <v>1.1186666666666667</v>
      </c>
      <c r="T1254" s="1">
        <f t="shared" si="616"/>
        <v>308.08147174770039</v>
      </c>
      <c r="U1254" s="1">
        <v>282.49930800000004</v>
      </c>
      <c r="V1254" s="1">
        <v>508.26031499999999</v>
      </c>
      <c r="W1254" s="1">
        <f t="shared" si="621"/>
        <v>314.08683704526936</v>
      </c>
      <c r="X1254" s="1">
        <v>283.16027102999999</v>
      </c>
      <c r="Y1254" s="1">
        <v>299.59319763624421</v>
      </c>
      <c r="Z1254" s="1">
        <f t="shared" si="617"/>
        <v>320.4336399474376</v>
      </c>
      <c r="AD1254" s="125">
        <f t="shared" si="622"/>
        <v>345.05124835742447</v>
      </c>
    </row>
    <row r="1255" spans="1:30">
      <c r="A1255" s="127" t="s">
        <v>840</v>
      </c>
      <c r="B1255" s="127" t="s">
        <v>157</v>
      </c>
      <c r="C1255" s="4">
        <v>43003</v>
      </c>
      <c r="D1255" s="1">
        <v>276.19841400000001</v>
      </c>
      <c r="E1255" s="1">
        <v>320.41000000000003</v>
      </c>
      <c r="F1255" s="1">
        <v>340.29</v>
      </c>
      <c r="G1255" s="1">
        <v>49.18</v>
      </c>
      <c r="H1255" s="110">
        <v>-1.88</v>
      </c>
      <c r="I1255" s="110">
        <v>-2.37</v>
      </c>
      <c r="J1255" s="1">
        <f t="shared" si="624"/>
        <v>47.3</v>
      </c>
      <c r="K1255" s="1">
        <f t="shared" si="614"/>
        <v>-1.7859999999999998</v>
      </c>
      <c r="L1255" s="1">
        <f t="shared" si="623"/>
        <v>47.393999999999998</v>
      </c>
      <c r="M1255" s="1">
        <f t="shared" si="615"/>
        <v>311.39290407358737</v>
      </c>
      <c r="N1255" s="1"/>
      <c r="O1255" s="1"/>
      <c r="P1255" s="1">
        <f t="shared" si="618"/>
        <v>1.170952380952381</v>
      </c>
      <c r="Q1255" s="1">
        <f t="shared" si="619"/>
        <v>1.1284285714285713</v>
      </c>
      <c r="R1255" s="1">
        <f t="shared" si="620"/>
        <v>1.000890443114286</v>
      </c>
      <c r="S1255" s="1">
        <f t="shared" si="613"/>
        <v>1.1284285714285713</v>
      </c>
      <c r="T1255" s="1">
        <f t="shared" si="616"/>
        <v>310.7752956636005</v>
      </c>
      <c r="U1255" s="1">
        <v>282.49930800000004</v>
      </c>
      <c r="V1255" s="1">
        <v>508.26031499999999</v>
      </c>
      <c r="W1255" s="1">
        <f t="shared" si="621"/>
        <v>316.69984624369243</v>
      </c>
      <c r="X1255" s="1">
        <v>283.16027102999999</v>
      </c>
      <c r="Y1255" s="1">
        <v>299.59319763624421</v>
      </c>
      <c r="Z1255" s="1">
        <f t="shared" si="617"/>
        <v>323.12746386333771</v>
      </c>
      <c r="AD1255" s="125">
        <f t="shared" si="622"/>
        <v>348.06833114323257</v>
      </c>
    </row>
    <row r="1256" spans="1:30">
      <c r="A1256" s="127" t="s">
        <v>121</v>
      </c>
      <c r="B1256" s="127" t="s">
        <v>157</v>
      </c>
      <c r="C1256" s="9">
        <v>43000</v>
      </c>
      <c r="D1256" s="1">
        <v>276.19841400000001</v>
      </c>
      <c r="E1256" s="1">
        <v>320.41000000000003</v>
      </c>
      <c r="F1256" s="1">
        <v>336.79</v>
      </c>
      <c r="G1256" s="1">
        <v>48.3</v>
      </c>
      <c r="H1256" s="110">
        <v>-1.88</v>
      </c>
      <c r="I1256" s="110">
        <v>-2.37</v>
      </c>
      <c r="J1256" s="1">
        <f t="shared" si="624"/>
        <v>46.419999999999995</v>
      </c>
      <c r="K1256" s="1">
        <f t="shared" si="614"/>
        <v>-1.7859999999999998</v>
      </c>
      <c r="L1256" s="1">
        <f t="shared" si="623"/>
        <v>46.513999999999996</v>
      </c>
      <c r="M1256" s="1">
        <f t="shared" si="615"/>
        <v>305.6110381077529</v>
      </c>
      <c r="N1256" s="1"/>
      <c r="O1256" s="1"/>
      <c r="P1256" s="1">
        <f t="shared" si="618"/>
        <v>1.1499999999999999</v>
      </c>
      <c r="Q1256" s="1">
        <f t="shared" si="619"/>
        <v>1.1074761904761903</v>
      </c>
      <c r="R1256" s="1">
        <f t="shared" si="620"/>
        <v>1.000890443114286</v>
      </c>
      <c r="S1256" s="1">
        <f t="shared" si="613"/>
        <v>1.1074761904761903</v>
      </c>
      <c r="T1256" s="1">
        <f t="shared" si="616"/>
        <v>304.99342969776603</v>
      </c>
      <c r="U1256" s="1">
        <v>282.49930800000004</v>
      </c>
      <c r="V1256" s="1">
        <v>508.26031499999999</v>
      </c>
      <c r="W1256" s="1">
        <f t="shared" si="621"/>
        <v>311.09143625683299</v>
      </c>
      <c r="X1256" s="1">
        <v>283.16027102999999</v>
      </c>
      <c r="Y1256" s="1">
        <v>299.59319763624421</v>
      </c>
      <c r="Z1256" s="1">
        <f t="shared" si="617"/>
        <v>317.34559789750324</v>
      </c>
      <c r="AD1256" s="125">
        <f t="shared" si="622"/>
        <v>341.59264126149799</v>
      </c>
    </row>
    <row r="1257" spans="1:30">
      <c r="A1257" s="127" t="s">
        <v>841</v>
      </c>
      <c r="B1257" s="127" t="s">
        <v>157</v>
      </c>
      <c r="C1257" s="4">
        <v>42999</v>
      </c>
      <c r="D1257" s="1">
        <v>276.19841400000001</v>
      </c>
      <c r="E1257" s="1">
        <v>320.41000000000003</v>
      </c>
      <c r="F1257" s="1">
        <v>336.79</v>
      </c>
      <c r="G1257" s="1">
        <v>48.32</v>
      </c>
      <c r="H1257" s="110">
        <v>-2.37</v>
      </c>
      <c r="I1257" s="110">
        <v>-2.37</v>
      </c>
      <c r="J1257" s="1">
        <f t="shared" si="624"/>
        <v>45.95</v>
      </c>
      <c r="K1257" s="1">
        <f t="shared" si="614"/>
        <v>-2.2515000000000001</v>
      </c>
      <c r="L1257" s="1">
        <f t="shared" si="623"/>
        <v>46.0685</v>
      </c>
      <c r="M1257" s="1">
        <f t="shared" si="615"/>
        <v>302.68396846254927</v>
      </c>
      <c r="N1257" s="1"/>
      <c r="O1257" s="1"/>
      <c r="P1257" s="1">
        <f t="shared" si="618"/>
        <v>1.1504761904761904</v>
      </c>
      <c r="Q1257" s="1">
        <f t="shared" si="619"/>
        <v>1.0968690476190477</v>
      </c>
      <c r="R1257" s="1">
        <f t="shared" si="620"/>
        <v>1.000890443114286</v>
      </c>
      <c r="S1257" s="1">
        <f t="shared" si="613"/>
        <v>1.0968690476190477</v>
      </c>
      <c r="T1257" s="1">
        <f t="shared" si="616"/>
        <v>301.90538764783179</v>
      </c>
      <c r="U1257" s="1">
        <v>282.49930800000004</v>
      </c>
      <c r="V1257" s="1">
        <v>508.26031499999999</v>
      </c>
      <c r="W1257" s="1">
        <f t="shared" si="621"/>
        <v>308.09603546839679</v>
      </c>
      <c r="X1257" s="1">
        <v>283.16027102999999</v>
      </c>
      <c r="Y1257" s="1">
        <v>299.59319763624421</v>
      </c>
      <c r="Z1257" s="1">
        <f t="shared" si="617"/>
        <v>317.47700394218134</v>
      </c>
      <c r="AD1257" s="125">
        <f t="shared" si="622"/>
        <v>338.13403416557162</v>
      </c>
    </row>
    <row r="1258" spans="1:30">
      <c r="A1258" s="127" t="s">
        <v>842</v>
      </c>
      <c r="B1258" s="127" t="s">
        <v>157</v>
      </c>
      <c r="C1258" s="4">
        <v>42998</v>
      </c>
      <c r="D1258" s="1">
        <v>276.19841400000001</v>
      </c>
      <c r="E1258" s="1">
        <v>315.41000000000003</v>
      </c>
      <c r="F1258" s="1">
        <v>338.29</v>
      </c>
      <c r="G1258" s="1">
        <v>48.6</v>
      </c>
      <c r="H1258" s="110">
        <v>-2.37</v>
      </c>
      <c r="I1258" s="110">
        <v>-2.37</v>
      </c>
      <c r="J1258" s="1">
        <f t="shared" si="624"/>
        <v>46.230000000000004</v>
      </c>
      <c r="K1258" s="1">
        <f t="shared" si="614"/>
        <v>-2.2515000000000001</v>
      </c>
      <c r="L1258" s="1">
        <f t="shared" si="623"/>
        <v>46.348500000000001</v>
      </c>
      <c r="M1258" s="1">
        <f t="shared" si="615"/>
        <v>304.52365308804207</v>
      </c>
      <c r="N1258" s="1"/>
      <c r="O1258" s="1"/>
      <c r="P1258" s="1">
        <f t="shared" si="618"/>
        <v>1.1571428571428573</v>
      </c>
      <c r="Q1258" s="1">
        <f t="shared" si="619"/>
        <v>1.1035357142857143</v>
      </c>
      <c r="R1258" s="1">
        <f t="shared" si="620"/>
        <v>1.000890443114286</v>
      </c>
      <c r="S1258" s="1">
        <f t="shared" si="613"/>
        <v>1.1035357142857143</v>
      </c>
      <c r="T1258" s="1">
        <f t="shared" si="616"/>
        <v>303.74507227332458</v>
      </c>
      <c r="U1258" s="1">
        <v>282.49930800000004</v>
      </c>
      <c r="V1258" s="1">
        <v>508.26031499999999</v>
      </c>
      <c r="W1258" s="1">
        <f t="shared" si="621"/>
        <v>309.88052955512484</v>
      </c>
      <c r="X1258" s="1">
        <v>283.16027102999999</v>
      </c>
      <c r="Y1258" s="1">
        <v>299.59319763624421</v>
      </c>
      <c r="Z1258" s="1">
        <f t="shared" si="617"/>
        <v>319.31668856767413</v>
      </c>
      <c r="AD1258" s="125">
        <f t="shared" si="622"/>
        <v>340.19448094612358</v>
      </c>
    </row>
    <row r="1259" spans="1:30">
      <c r="A1259" s="127" t="s">
        <v>843</v>
      </c>
      <c r="B1259" s="127" t="s">
        <v>157</v>
      </c>
      <c r="C1259" s="4">
        <v>42997</v>
      </c>
      <c r="D1259" s="1">
        <v>276.19841400000001</v>
      </c>
      <c r="E1259" s="1">
        <v>326.41000000000003</v>
      </c>
      <c r="F1259" s="1">
        <v>345.79</v>
      </c>
      <c r="G1259" s="1">
        <v>47.9</v>
      </c>
      <c r="H1259" s="110">
        <v>-2.37</v>
      </c>
      <c r="I1259" s="110">
        <v>-2.37</v>
      </c>
      <c r="J1259" s="1">
        <f t="shared" si="624"/>
        <v>45.53</v>
      </c>
      <c r="K1259" s="1">
        <f t="shared" si="614"/>
        <v>-2.2515000000000001</v>
      </c>
      <c r="L1259" s="1">
        <f t="shared" si="623"/>
        <v>45.648499999999999</v>
      </c>
      <c r="M1259" s="1">
        <f t="shared" si="615"/>
        <v>299.92444152431011</v>
      </c>
      <c r="N1259" s="1"/>
      <c r="O1259" s="1"/>
      <c r="P1259" s="1">
        <f t="shared" si="618"/>
        <v>1.1404761904761904</v>
      </c>
      <c r="Q1259" s="1">
        <f t="shared" si="619"/>
        <v>1.0868690476190477</v>
      </c>
      <c r="R1259" s="1">
        <f t="shared" si="620"/>
        <v>1.000890443114286</v>
      </c>
      <c r="S1259" s="1">
        <f t="shared" ref="S1259:S1322" si="625">+Q1259-O1259</f>
        <v>1.0868690476190477</v>
      </c>
      <c r="T1259" s="1">
        <f t="shared" si="616"/>
        <v>299.14586070959263</v>
      </c>
      <c r="U1259" s="1">
        <v>282.80825300000004</v>
      </c>
      <c r="V1259" s="1">
        <v>508.26031499999999</v>
      </c>
      <c r="W1259" s="1">
        <f t="shared" si="621"/>
        <v>305.41929433830484</v>
      </c>
      <c r="X1259" s="1">
        <v>283.16027102999999</v>
      </c>
      <c r="Y1259" s="1">
        <v>299.59319763624421</v>
      </c>
      <c r="Z1259" s="1">
        <f t="shared" si="617"/>
        <v>314.71747700394218</v>
      </c>
      <c r="AD1259" s="125">
        <f t="shared" si="622"/>
        <v>335.0433639947438</v>
      </c>
    </row>
    <row r="1260" spans="1:30">
      <c r="A1260" s="127" t="s">
        <v>844</v>
      </c>
      <c r="B1260" s="127" t="s">
        <v>157</v>
      </c>
      <c r="C1260" s="4">
        <v>42996</v>
      </c>
      <c r="D1260" s="1">
        <v>276.19841400000001</v>
      </c>
      <c r="E1260" s="1">
        <v>331.41</v>
      </c>
      <c r="F1260" s="1">
        <v>352.29</v>
      </c>
      <c r="G1260" s="1">
        <v>49.64</v>
      </c>
      <c r="H1260" s="110">
        <v>-2.37</v>
      </c>
      <c r="I1260" s="110">
        <v>-2.37</v>
      </c>
      <c r="J1260" s="1">
        <f t="shared" si="624"/>
        <v>47.27</v>
      </c>
      <c r="K1260" s="1">
        <f t="shared" si="614"/>
        <v>-2.2515000000000001</v>
      </c>
      <c r="L1260" s="1">
        <f t="shared" si="623"/>
        <v>47.388500000000001</v>
      </c>
      <c r="M1260" s="1">
        <f t="shared" si="615"/>
        <v>311.35676741130089</v>
      </c>
      <c r="N1260" s="1"/>
      <c r="O1260" s="1"/>
      <c r="P1260" s="1">
        <f t="shared" si="618"/>
        <v>1.181904761904762</v>
      </c>
      <c r="Q1260" s="1">
        <f t="shared" si="619"/>
        <v>1.128297619047619</v>
      </c>
      <c r="R1260" s="1">
        <f t="shared" si="620"/>
        <v>1.000890443114286</v>
      </c>
      <c r="S1260" s="1">
        <f t="shared" si="625"/>
        <v>1.128297619047619</v>
      </c>
      <c r="T1260" s="1">
        <f t="shared" si="616"/>
        <v>310.57818659658346</v>
      </c>
      <c r="U1260" s="1">
        <v>282.80825300000004</v>
      </c>
      <c r="V1260" s="1">
        <v>508.26031499999999</v>
      </c>
      <c r="W1260" s="1">
        <f t="shared" si="621"/>
        <v>316.50865044868596</v>
      </c>
      <c r="X1260" s="1">
        <v>283.16027102999999</v>
      </c>
      <c r="Y1260" s="1">
        <v>299.59319763624421</v>
      </c>
      <c r="Z1260" s="1">
        <f t="shared" si="617"/>
        <v>326.14980289093296</v>
      </c>
      <c r="AD1260" s="125">
        <f t="shared" si="622"/>
        <v>347.84756898817352</v>
      </c>
    </row>
    <row r="1261" spans="1:30">
      <c r="A1261" s="127" t="s">
        <v>845</v>
      </c>
      <c r="B1261" s="127" t="s">
        <v>157</v>
      </c>
      <c r="C1261" s="4">
        <v>42993</v>
      </c>
      <c r="D1261" s="1">
        <v>276.19841400000001</v>
      </c>
      <c r="E1261" s="1">
        <v>331.41</v>
      </c>
      <c r="F1261" s="1">
        <v>351.29</v>
      </c>
      <c r="G1261" s="1">
        <v>50.45</v>
      </c>
      <c r="H1261" s="110">
        <v>-2.37</v>
      </c>
      <c r="I1261" s="110">
        <v>-2.37</v>
      </c>
      <c r="J1261" s="1">
        <f t="shared" si="624"/>
        <v>48.080000000000005</v>
      </c>
      <c r="K1261" s="1">
        <f t="shared" si="614"/>
        <v>-2.2515000000000001</v>
      </c>
      <c r="L1261" s="1">
        <f t="shared" si="623"/>
        <v>48.198500000000003</v>
      </c>
      <c r="M1261" s="1">
        <f t="shared" si="615"/>
        <v>316.67871222076218</v>
      </c>
      <c r="N1261" s="1"/>
      <c r="O1261" s="1"/>
      <c r="P1261" s="1">
        <f t="shared" si="618"/>
        <v>1.2011904761904764</v>
      </c>
      <c r="Q1261" s="1">
        <f t="shared" si="619"/>
        <v>1.1475833333333334</v>
      </c>
      <c r="R1261" s="1">
        <f t="shared" si="620"/>
        <v>1.000890443114286</v>
      </c>
      <c r="S1261" s="1">
        <f t="shared" si="625"/>
        <v>1.1475833333333334</v>
      </c>
      <c r="T1261" s="1">
        <f t="shared" si="616"/>
        <v>315.90013140604469</v>
      </c>
      <c r="U1261" s="1">
        <v>282.80825300000004</v>
      </c>
      <c r="V1261" s="1">
        <v>508.26031499999999</v>
      </c>
      <c r="W1261" s="1">
        <f t="shared" si="621"/>
        <v>321.67093691386333</v>
      </c>
      <c r="X1261" s="1">
        <v>283.16027102999999</v>
      </c>
      <c r="Y1261" s="1">
        <v>299.59319763624421</v>
      </c>
      <c r="Z1261" s="1">
        <f t="shared" si="617"/>
        <v>331.47174770039425</v>
      </c>
      <c r="AD1261" s="125">
        <f t="shared" si="622"/>
        <v>353.80814717477011</v>
      </c>
    </row>
    <row r="1262" spans="1:30">
      <c r="A1262" s="127" t="s">
        <v>846</v>
      </c>
      <c r="B1262" s="127" t="s">
        <v>157</v>
      </c>
      <c r="C1262" s="4">
        <v>42992</v>
      </c>
      <c r="D1262" s="1">
        <v>276.19841400000001</v>
      </c>
      <c r="E1262" s="1">
        <v>326.41000000000003</v>
      </c>
      <c r="F1262" s="1">
        <v>346.29</v>
      </c>
      <c r="G1262" s="1">
        <v>50.35</v>
      </c>
      <c r="H1262" s="110">
        <v>-2.37</v>
      </c>
      <c r="I1262" s="110">
        <v>-2.37</v>
      </c>
      <c r="J1262" s="1">
        <f t="shared" si="624"/>
        <v>47.980000000000004</v>
      </c>
      <c r="K1262" s="1">
        <f t="shared" si="614"/>
        <v>-2.2515000000000001</v>
      </c>
      <c r="L1262" s="1">
        <f t="shared" si="623"/>
        <v>48.098500000000001</v>
      </c>
      <c r="M1262" s="1">
        <f t="shared" si="615"/>
        <v>316.0216819973719</v>
      </c>
      <c r="N1262" s="1"/>
      <c r="O1262" s="1"/>
      <c r="P1262" s="1">
        <f t="shared" si="618"/>
        <v>1.1988095238095238</v>
      </c>
      <c r="Q1262" s="1">
        <f t="shared" si="619"/>
        <v>1.145202380952381</v>
      </c>
      <c r="R1262" s="1">
        <f t="shared" si="620"/>
        <v>1.000890443114286</v>
      </c>
      <c r="S1262" s="1">
        <f t="shared" si="625"/>
        <v>1.145202380952381</v>
      </c>
      <c r="T1262" s="1">
        <f t="shared" si="616"/>
        <v>315.24310118265441</v>
      </c>
      <c r="U1262" s="1">
        <v>282.80825300000004</v>
      </c>
      <c r="V1262" s="1">
        <v>508.26031499999999</v>
      </c>
      <c r="W1262" s="1">
        <f t="shared" si="621"/>
        <v>321.03361759717473</v>
      </c>
      <c r="X1262" s="1">
        <v>283.16027102999999</v>
      </c>
      <c r="Y1262" s="1">
        <v>299.59319763624421</v>
      </c>
      <c r="Z1262" s="1">
        <f t="shared" si="617"/>
        <v>330.81471747700391</v>
      </c>
      <c r="AD1262" s="125">
        <f t="shared" si="622"/>
        <v>353.07227332457296</v>
      </c>
    </row>
    <row r="1263" spans="1:30">
      <c r="A1263" s="127" t="s">
        <v>847</v>
      </c>
      <c r="B1263" s="127" t="s">
        <v>157</v>
      </c>
      <c r="C1263" s="4">
        <v>42991</v>
      </c>
      <c r="D1263" s="1">
        <v>276.19841400000001</v>
      </c>
      <c r="E1263" s="1">
        <v>322.41000000000003</v>
      </c>
      <c r="F1263" s="1">
        <v>340.29</v>
      </c>
      <c r="G1263" s="1">
        <v>49.5</v>
      </c>
      <c r="H1263" s="110">
        <v>-2.37</v>
      </c>
      <c r="I1263" s="110">
        <v>-2.37</v>
      </c>
      <c r="J1263" s="1">
        <f t="shared" si="624"/>
        <v>47.13</v>
      </c>
      <c r="K1263" s="1">
        <f t="shared" ref="K1263:K1326" si="626">+H1263*$F$1</f>
        <v>-2.2515000000000001</v>
      </c>
      <c r="L1263" s="1">
        <f t="shared" si="623"/>
        <v>47.2485</v>
      </c>
      <c r="M1263" s="1">
        <f t="shared" si="615"/>
        <v>310.43692509855452</v>
      </c>
      <c r="N1263" s="1"/>
      <c r="O1263" s="1"/>
      <c r="P1263" s="1">
        <f t="shared" si="618"/>
        <v>1.1785714285714286</v>
      </c>
      <c r="Q1263" s="1">
        <f t="shared" si="619"/>
        <v>1.1249642857142856</v>
      </c>
      <c r="R1263" s="1">
        <f t="shared" si="620"/>
        <v>1.000890443114286</v>
      </c>
      <c r="S1263" s="1">
        <f t="shared" si="625"/>
        <v>1.1249642857142856</v>
      </c>
      <c r="T1263" s="1">
        <f t="shared" si="616"/>
        <v>309.65834428383704</v>
      </c>
      <c r="U1263" s="1">
        <v>282.80825300000004</v>
      </c>
      <c r="V1263" s="1">
        <v>508.26031499999999</v>
      </c>
      <c r="W1263" s="1">
        <f t="shared" si="621"/>
        <v>315.61640340532188</v>
      </c>
      <c r="X1263" s="1">
        <v>283.16027102999999</v>
      </c>
      <c r="Y1263" s="1">
        <v>299.59319763624421</v>
      </c>
      <c r="Z1263" s="1">
        <f t="shared" si="617"/>
        <v>325.22996057818659</v>
      </c>
      <c r="AD1263" s="125">
        <f t="shared" si="622"/>
        <v>346.81734559789754</v>
      </c>
    </row>
    <row r="1264" spans="1:30">
      <c r="A1264" s="127" t="s">
        <v>848</v>
      </c>
      <c r="B1264" s="127" t="s">
        <v>157</v>
      </c>
      <c r="C1264" s="4">
        <v>42990</v>
      </c>
      <c r="D1264" s="1">
        <v>276.19841400000001</v>
      </c>
      <c r="E1264" s="1">
        <v>321.41000000000003</v>
      </c>
      <c r="F1264" s="1">
        <v>336.79</v>
      </c>
      <c r="G1264" s="1">
        <v>48.2</v>
      </c>
      <c r="H1264" s="110">
        <v>-2.37</v>
      </c>
      <c r="I1264" s="110">
        <v>-2.37</v>
      </c>
      <c r="J1264" s="1">
        <f t="shared" si="624"/>
        <v>45.830000000000005</v>
      </c>
      <c r="K1264" s="1">
        <f t="shared" si="626"/>
        <v>-2.2515000000000001</v>
      </c>
      <c r="L1264" s="1">
        <f t="shared" si="623"/>
        <v>45.948500000000003</v>
      </c>
      <c r="M1264" s="1">
        <f t="shared" si="615"/>
        <v>301.89553219448095</v>
      </c>
      <c r="N1264" s="1"/>
      <c r="O1264" s="1"/>
      <c r="P1264" s="1">
        <f t="shared" si="618"/>
        <v>1.1476190476190478</v>
      </c>
      <c r="Q1264" s="1">
        <f t="shared" si="619"/>
        <v>1.0940119047619048</v>
      </c>
      <c r="R1264" s="1">
        <f t="shared" si="620"/>
        <v>1.000890443114286</v>
      </c>
      <c r="S1264" s="1">
        <f t="shared" si="625"/>
        <v>1.0940119047619048</v>
      </c>
      <c r="T1264" s="1">
        <f t="shared" si="616"/>
        <v>301.11695137976346</v>
      </c>
      <c r="U1264" s="1">
        <v>281.23263350000002</v>
      </c>
      <c r="V1264" s="1">
        <v>508.26031499999999</v>
      </c>
      <c r="W1264" s="1">
        <f t="shared" si="621"/>
        <v>307.33125228837054</v>
      </c>
      <c r="X1264" s="1">
        <v>283.16027102999999</v>
      </c>
      <c r="Y1264" s="1">
        <v>299.59319763624421</v>
      </c>
      <c r="Z1264" s="1">
        <f t="shared" si="617"/>
        <v>316.68856767411302</v>
      </c>
      <c r="AD1264" s="125">
        <f t="shared" si="622"/>
        <v>337.25098554533508</v>
      </c>
    </row>
    <row r="1265" spans="1:30">
      <c r="A1265" s="127" t="s">
        <v>849</v>
      </c>
      <c r="B1265" s="127" t="s">
        <v>157</v>
      </c>
      <c r="C1265" s="4">
        <v>42989</v>
      </c>
      <c r="D1265" s="1">
        <v>276.19841400000001</v>
      </c>
      <c r="E1265" s="1">
        <v>322.41000000000003</v>
      </c>
      <c r="F1265" s="1">
        <v>334.29</v>
      </c>
      <c r="G1265" s="1">
        <v>48.17</v>
      </c>
      <c r="H1265" s="110">
        <v>-2.37</v>
      </c>
      <c r="I1265" s="110">
        <v>-2.37</v>
      </c>
      <c r="J1265" s="1">
        <f t="shared" si="624"/>
        <v>45.800000000000004</v>
      </c>
      <c r="K1265" s="1">
        <f t="shared" si="626"/>
        <v>-2.2515000000000001</v>
      </c>
      <c r="L1265" s="1">
        <f t="shared" si="623"/>
        <v>45.918500000000002</v>
      </c>
      <c r="M1265" s="1">
        <f t="shared" si="615"/>
        <v>301.69842312746385</v>
      </c>
      <c r="N1265" s="1"/>
      <c r="O1265" s="1"/>
      <c r="P1265" s="1">
        <f t="shared" si="618"/>
        <v>1.1469047619047619</v>
      </c>
      <c r="Q1265" s="1">
        <f t="shared" si="619"/>
        <v>1.0932976190476191</v>
      </c>
      <c r="R1265" s="1">
        <f t="shared" si="620"/>
        <v>1.000890443114286</v>
      </c>
      <c r="S1265" s="1">
        <f t="shared" si="625"/>
        <v>1.0932976190476191</v>
      </c>
      <c r="T1265" s="1">
        <f t="shared" si="616"/>
        <v>300.91984231274643</v>
      </c>
      <c r="U1265" s="1">
        <v>281.23263350000002</v>
      </c>
      <c r="V1265" s="1">
        <v>508.26031499999999</v>
      </c>
      <c r="W1265" s="1">
        <f t="shared" si="621"/>
        <v>307.140056493364</v>
      </c>
      <c r="X1265" s="1">
        <v>283.16027102999999</v>
      </c>
      <c r="Y1265" s="1">
        <v>299.59319763624421</v>
      </c>
      <c r="Z1265" s="1">
        <f t="shared" si="617"/>
        <v>316.49145860709592</v>
      </c>
      <c r="AD1265" s="125">
        <f t="shared" si="622"/>
        <v>337.03022339027603</v>
      </c>
    </row>
    <row r="1266" spans="1:30">
      <c r="A1266" s="127" t="s">
        <v>850</v>
      </c>
      <c r="B1266" s="127" t="s">
        <v>157</v>
      </c>
      <c r="C1266" s="4">
        <v>42986</v>
      </c>
      <c r="D1266" s="1">
        <v>276.19841400000001</v>
      </c>
      <c r="E1266" s="1">
        <v>323.41000000000003</v>
      </c>
      <c r="F1266" s="1">
        <v>345.29</v>
      </c>
      <c r="G1266" s="1">
        <v>48.31</v>
      </c>
      <c r="H1266" s="110">
        <v>-2.37</v>
      </c>
      <c r="I1266" s="110">
        <v>-2.37</v>
      </c>
      <c r="J1266" s="1">
        <f t="shared" si="624"/>
        <v>45.940000000000005</v>
      </c>
      <c r="K1266" s="1">
        <f t="shared" si="626"/>
        <v>-2.2515000000000001</v>
      </c>
      <c r="L1266" s="1">
        <f t="shared" si="623"/>
        <v>46.058500000000002</v>
      </c>
      <c r="M1266" s="1">
        <f t="shared" si="615"/>
        <v>302.61826544021022</v>
      </c>
      <c r="N1266" s="1"/>
      <c r="O1266" s="1"/>
      <c r="P1266" s="1">
        <f t="shared" si="618"/>
        <v>1.1502380952380953</v>
      </c>
      <c r="Q1266" s="1">
        <f t="shared" si="619"/>
        <v>1.0966309523809525</v>
      </c>
      <c r="R1266" s="1">
        <f t="shared" si="620"/>
        <v>1.000890443114286</v>
      </c>
      <c r="S1266" s="1">
        <f t="shared" si="625"/>
        <v>1.0966309523809525</v>
      </c>
      <c r="T1266" s="1">
        <f t="shared" si="616"/>
        <v>301.83968462549279</v>
      </c>
      <c r="U1266" s="1">
        <v>281.23263350000002</v>
      </c>
      <c r="V1266" s="1">
        <v>508.26031499999999</v>
      </c>
      <c r="W1266" s="1">
        <f t="shared" si="621"/>
        <v>308.03230353672797</v>
      </c>
      <c r="X1266" s="1">
        <v>283.16027102999999</v>
      </c>
      <c r="Y1266" s="1">
        <v>299.59319763624421</v>
      </c>
      <c r="Z1266" s="1">
        <f t="shared" si="617"/>
        <v>317.41130091984229</v>
      </c>
      <c r="AD1266" s="125">
        <f t="shared" si="622"/>
        <v>338.06044678055196</v>
      </c>
    </row>
    <row r="1267" spans="1:30">
      <c r="A1267" s="127" t="s">
        <v>851</v>
      </c>
      <c r="B1267" s="127" t="s">
        <v>157</v>
      </c>
      <c r="C1267" s="4">
        <v>42985</v>
      </c>
      <c r="D1267" s="1">
        <v>276.19841400000001</v>
      </c>
      <c r="E1267" s="1">
        <v>321.41000000000003</v>
      </c>
      <c r="F1267" s="1">
        <v>344.29</v>
      </c>
      <c r="G1267" s="1">
        <v>49.04</v>
      </c>
      <c r="H1267" s="110">
        <v>-2.37</v>
      </c>
      <c r="I1267" s="110">
        <v>-2.37</v>
      </c>
      <c r="J1267" s="1">
        <f t="shared" si="624"/>
        <v>46.67</v>
      </c>
      <c r="K1267" s="1">
        <f t="shared" si="626"/>
        <v>-2.2515000000000001</v>
      </c>
      <c r="L1267" s="1">
        <f t="shared" si="623"/>
        <v>46.788499999999999</v>
      </c>
      <c r="M1267" s="1">
        <f t="shared" si="615"/>
        <v>307.41458607095922</v>
      </c>
      <c r="N1267" s="1"/>
      <c r="O1267" s="1"/>
      <c r="P1267" s="1">
        <f t="shared" si="618"/>
        <v>1.1676190476190476</v>
      </c>
      <c r="Q1267" s="1">
        <f t="shared" si="619"/>
        <v>1.1140119047619048</v>
      </c>
      <c r="R1267" s="1">
        <f t="shared" si="620"/>
        <v>1.000890443114286</v>
      </c>
      <c r="S1267" s="1">
        <f t="shared" si="625"/>
        <v>1.1140119047619048</v>
      </c>
      <c r="T1267" s="1">
        <f t="shared" si="616"/>
        <v>306.63600525624179</v>
      </c>
      <c r="U1267" s="1">
        <v>281.23263350000002</v>
      </c>
      <c r="V1267" s="1">
        <v>508.26031499999999</v>
      </c>
      <c r="W1267" s="1">
        <f t="shared" si="621"/>
        <v>312.6847345485545</v>
      </c>
      <c r="X1267" s="1">
        <v>283.16027102999999</v>
      </c>
      <c r="Y1267" s="1">
        <v>299.59319763624421</v>
      </c>
      <c r="Z1267" s="1">
        <f t="shared" si="617"/>
        <v>322.20762155059128</v>
      </c>
      <c r="AD1267" s="125">
        <f t="shared" si="622"/>
        <v>343.43232588699084</v>
      </c>
    </row>
    <row r="1268" spans="1:30">
      <c r="A1268" s="127" t="s">
        <v>852</v>
      </c>
      <c r="B1268" s="127" t="s">
        <v>157</v>
      </c>
      <c r="C1268" s="4">
        <v>42984</v>
      </c>
      <c r="D1268" s="1">
        <v>276.19841400000001</v>
      </c>
      <c r="E1268" s="1">
        <v>325.41000000000003</v>
      </c>
      <c r="F1268" s="1">
        <v>343.29</v>
      </c>
      <c r="G1268" s="1">
        <v>48.75</v>
      </c>
      <c r="H1268" s="110">
        <v>-2.37</v>
      </c>
      <c r="I1268" s="110">
        <v>-2.37</v>
      </c>
      <c r="J1268" s="1">
        <f t="shared" si="624"/>
        <v>46.38</v>
      </c>
      <c r="K1268" s="1">
        <f t="shared" si="626"/>
        <v>-2.2515000000000001</v>
      </c>
      <c r="L1268" s="1">
        <f t="shared" si="623"/>
        <v>46.4985</v>
      </c>
      <c r="M1268" s="1">
        <f t="shared" si="615"/>
        <v>305.50919842312743</v>
      </c>
      <c r="N1268" s="1"/>
      <c r="O1268" s="1"/>
      <c r="P1268" s="1">
        <f t="shared" si="618"/>
        <v>1.1607142857142858</v>
      </c>
      <c r="Q1268" s="1">
        <f t="shared" si="619"/>
        <v>1.1071071428571428</v>
      </c>
      <c r="R1268" s="1">
        <f t="shared" si="620"/>
        <v>1.000890443114286</v>
      </c>
      <c r="S1268" s="1">
        <f t="shared" si="625"/>
        <v>1.1071071428571428</v>
      </c>
      <c r="T1268" s="1">
        <f t="shared" si="616"/>
        <v>304.73061760841</v>
      </c>
      <c r="U1268" s="1">
        <v>281.23263350000002</v>
      </c>
      <c r="V1268" s="1">
        <v>508.26031499999999</v>
      </c>
      <c r="W1268" s="1">
        <f t="shared" si="621"/>
        <v>310.83650853015769</v>
      </c>
      <c r="X1268" s="1">
        <v>283.16027102999999</v>
      </c>
      <c r="Y1268" s="1">
        <v>299.59319763624421</v>
      </c>
      <c r="Z1268" s="1">
        <f t="shared" si="617"/>
        <v>320.3022339027595</v>
      </c>
      <c r="AD1268" s="125">
        <f t="shared" si="622"/>
        <v>341.29829172141922</v>
      </c>
    </row>
    <row r="1269" spans="1:30">
      <c r="A1269" s="127" t="s">
        <v>853</v>
      </c>
      <c r="B1269" s="127" t="s">
        <v>157</v>
      </c>
      <c r="C1269" s="4">
        <v>42983</v>
      </c>
      <c r="D1269" s="1">
        <v>276.19841400000001</v>
      </c>
      <c r="E1269" s="1">
        <v>319.41000000000003</v>
      </c>
      <c r="F1269" s="1">
        <v>335.29</v>
      </c>
      <c r="G1269" s="1">
        <v>47.9</v>
      </c>
      <c r="H1269" s="110">
        <v>-2.37</v>
      </c>
      <c r="I1269" s="110">
        <v>-2.37</v>
      </c>
      <c r="J1269" s="1">
        <f t="shared" si="624"/>
        <v>45.53</v>
      </c>
      <c r="K1269" s="1">
        <f t="shared" si="626"/>
        <v>-2.2515000000000001</v>
      </c>
      <c r="L1269" s="1">
        <f t="shared" si="623"/>
        <v>45.648499999999999</v>
      </c>
      <c r="M1269" s="1">
        <f t="shared" si="615"/>
        <v>299.92444152431011</v>
      </c>
      <c r="N1269" s="1"/>
      <c r="O1269" s="1"/>
      <c r="P1269" s="1">
        <f t="shared" si="618"/>
        <v>1.1404761904761904</v>
      </c>
      <c r="Q1269" s="1">
        <f t="shared" si="619"/>
        <v>1.0868690476190477</v>
      </c>
      <c r="R1269" s="1">
        <f t="shared" si="620"/>
        <v>1.000890443114286</v>
      </c>
      <c r="S1269" s="1">
        <f t="shared" si="625"/>
        <v>1.0868690476190477</v>
      </c>
      <c r="T1269" s="1">
        <f t="shared" si="616"/>
        <v>299.14586070959263</v>
      </c>
      <c r="U1269" s="1">
        <v>267.77587200000005</v>
      </c>
      <c r="V1269" s="1">
        <v>508.26031499999999</v>
      </c>
      <c r="W1269" s="1">
        <f t="shared" si="621"/>
        <v>305.41929433830484</v>
      </c>
      <c r="X1269" s="1">
        <v>283.16027102999999</v>
      </c>
      <c r="Y1269" s="1">
        <v>299.59319763624421</v>
      </c>
      <c r="Z1269" s="1">
        <f t="shared" si="617"/>
        <v>314.71747700394218</v>
      </c>
      <c r="AD1269" s="125">
        <f t="shared" si="622"/>
        <v>335.0433639947438</v>
      </c>
    </row>
    <row r="1270" spans="1:30">
      <c r="A1270" s="127" t="s">
        <v>854</v>
      </c>
      <c r="B1270" s="127" t="s">
        <v>157</v>
      </c>
      <c r="C1270" s="4">
        <v>42979</v>
      </c>
      <c r="D1270" s="1">
        <v>276.19841400000001</v>
      </c>
      <c r="E1270" s="1">
        <v>318.41000000000003</v>
      </c>
      <c r="F1270" s="1">
        <v>334.29</v>
      </c>
      <c r="G1270" s="1">
        <v>47.61</v>
      </c>
      <c r="H1270" s="110">
        <v>-2.37</v>
      </c>
      <c r="I1270" s="110">
        <v>-2.37</v>
      </c>
      <c r="J1270" s="1">
        <f t="shared" si="624"/>
        <v>45.24</v>
      </c>
      <c r="K1270" s="1">
        <f t="shared" si="626"/>
        <v>-2.2515000000000001</v>
      </c>
      <c r="L1270" s="1">
        <f t="shared" si="623"/>
        <v>45.358499999999999</v>
      </c>
      <c r="M1270" s="1">
        <f t="shared" si="615"/>
        <v>298.01905387647832</v>
      </c>
      <c r="N1270" s="1"/>
      <c r="O1270" s="1"/>
      <c r="P1270" s="1">
        <f t="shared" si="618"/>
        <v>1.1335714285714285</v>
      </c>
      <c r="Q1270" s="1">
        <f t="shared" si="619"/>
        <v>1.0799642857142857</v>
      </c>
      <c r="R1270" s="1">
        <f t="shared" si="620"/>
        <v>1.000890443114286</v>
      </c>
      <c r="S1270" s="1">
        <f t="shared" si="625"/>
        <v>1.0799642857142857</v>
      </c>
      <c r="T1270" s="1">
        <f t="shared" si="616"/>
        <v>297.24047306176084</v>
      </c>
      <c r="U1270" s="1">
        <v>267.77587200000005</v>
      </c>
      <c r="V1270" s="1">
        <v>508.26031499999999</v>
      </c>
      <c r="W1270" s="1">
        <f t="shared" si="621"/>
        <v>303.57106831990797</v>
      </c>
      <c r="X1270" s="1">
        <v>283.16027102999999</v>
      </c>
      <c r="Y1270" s="1">
        <v>299.59319763624421</v>
      </c>
      <c r="Z1270" s="1">
        <f t="shared" si="617"/>
        <v>312.81208935611039</v>
      </c>
      <c r="AD1270" s="125">
        <f t="shared" si="622"/>
        <v>332.90932982917218</v>
      </c>
    </row>
    <row r="1271" spans="1:30">
      <c r="A1271" s="127" t="s">
        <v>855</v>
      </c>
      <c r="B1271" s="127" t="s">
        <v>158</v>
      </c>
      <c r="C1271" s="4">
        <v>42978</v>
      </c>
      <c r="D1271" s="1">
        <v>304.91227500000002</v>
      </c>
      <c r="E1271" s="1">
        <v>306.91000000000003</v>
      </c>
      <c r="F1271" s="1">
        <v>321.29000000000002</v>
      </c>
      <c r="G1271" s="1">
        <v>47.43</v>
      </c>
      <c r="H1271" s="110">
        <v>-2.37</v>
      </c>
      <c r="I1271" s="110">
        <v>-2.37</v>
      </c>
      <c r="J1271" s="1">
        <f t="shared" si="624"/>
        <v>45.06</v>
      </c>
      <c r="K1271" s="1">
        <f t="shared" si="626"/>
        <v>-2.2515000000000001</v>
      </c>
      <c r="L1271" s="1">
        <f t="shared" si="623"/>
        <v>45.1785</v>
      </c>
      <c r="M1271" s="1">
        <f t="shared" si="615"/>
        <v>296.83639947437581</v>
      </c>
      <c r="N1271" s="1"/>
      <c r="O1271" s="1"/>
      <c r="P1271" s="1">
        <f t="shared" si="618"/>
        <v>1.1292857142857142</v>
      </c>
      <c r="Q1271" s="1">
        <f t="shared" si="619"/>
        <v>1.0756785714285715</v>
      </c>
      <c r="R1271" s="1">
        <f t="shared" si="620"/>
        <v>1.1049440060714288</v>
      </c>
      <c r="S1271" s="1">
        <f t="shared" si="625"/>
        <v>1.0756785714285715</v>
      </c>
      <c r="T1271" s="1">
        <f t="shared" si="616"/>
        <v>296.05781865965832</v>
      </c>
      <c r="U1271" s="1">
        <v>267.77587200000005</v>
      </c>
      <c r="V1271" s="1">
        <v>493.76445000000001</v>
      </c>
      <c r="W1271" s="1">
        <f t="shared" si="621"/>
        <v>301.98901759986853</v>
      </c>
      <c r="X1271" s="1">
        <v>313.410622875</v>
      </c>
      <c r="Y1271" s="1">
        <v>298.89466841759685</v>
      </c>
      <c r="Z1271" s="1">
        <f t="shared" si="617"/>
        <v>311.62943495400788</v>
      </c>
      <c r="AD1271" s="125">
        <f t="shared" si="622"/>
        <v>331.58475689881737</v>
      </c>
    </row>
    <row r="1272" spans="1:30">
      <c r="A1272" s="127" t="s">
        <v>856</v>
      </c>
      <c r="B1272" s="127" t="s">
        <v>158</v>
      </c>
      <c r="C1272" s="4">
        <v>42977</v>
      </c>
      <c r="D1272" s="1">
        <v>304.91227500000002</v>
      </c>
      <c r="E1272" s="1">
        <v>306.91000000000003</v>
      </c>
      <c r="F1272" s="1">
        <v>320.29000000000002</v>
      </c>
      <c r="G1272" s="1">
        <v>45.68</v>
      </c>
      <c r="H1272" s="110">
        <v>-2.37</v>
      </c>
      <c r="I1272" s="110">
        <v>-2.37</v>
      </c>
      <c r="J1272" s="1">
        <f t="shared" si="624"/>
        <v>43.31</v>
      </c>
      <c r="K1272" s="1">
        <f t="shared" si="626"/>
        <v>-2.2515000000000001</v>
      </c>
      <c r="L1272" s="1">
        <f t="shared" si="623"/>
        <v>43.4285</v>
      </c>
      <c r="M1272" s="1">
        <f t="shared" si="615"/>
        <v>285.33837056504598</v>
      </c>
      <c r="N1272" s="1"/>
      <c r="O1272" s="1"/>
      <c r="P1272" s="1">
        <f t="shared" si="618"/>
        <v>1.0876190476190477</v>
      </c>
      <c r="Q1272" s="1">
        <f t="shared" si="619"/>
        <v>1.0340119047619047</v>
      </c>
      <c r="R1272" s="1">
        <f t="shared" si="620"/>
        <v>1.1049440060714288</v>
      </c>
      <c r="S1272" s="1">
        <f t="shared" si="625"/>
        <v>1.0340119047619047</v>
      </c>
      <c r="T1272" s="1">
        <f t="shared" si="616"/>
        <v>284.55978975032849</v>
      </c>
      <c r="U1272" s="1">
        <v>267.77587200000005</v>
      </c>
      <c r="V1272" s="1">
        <v>493.76445000000001</v>
      </c>
      <c r="W1272" s="1">
        <f t="shared" si="621"/>
        <v>290.83592955781859</v>
      </c>
      <c r="X1272" s="1">
        <v>313.410622875</v>
      </c>
      <c r="Y1272" s="1">
        <v>298.89466841759685</v>
      </c>
      <c r="Z1272" s="1">
        <f t="shared" si="617"/>
        <v>300.13140604467804</v>
      </c>
      <c r="AD1272" s="125">
        <f t="shared" si="622"/>
        <v>318.70696452036793</v>
      </c>
    </row>
    <row r="1273" spans="1:30">
      <c r="A1273" s="127" t="s">
        <v>857</v>
      </c>
      <c r="B1273" s="127" t="s">
        <v>158</v>
      </c>
      <c r="C1273" s="4">
        <v>42976</v>
      </c>
      <c r="D1273" s="1">
        <v>304.91227500000002</v>
      </c>
      <c r="E1273" s="1">
        <v>304.41000000000003</v>
      </c>
      <c r="F1273" s="1">
        <v>318.29000000000002</v>
      </c>
      <c r="G1273" s="1">
        <v>46.36</v>
      </c>
      <c r="H1273" s="110">
        <v>-2.37</v>
      </c>
      <c r="I1273" s="110">
        <v>-2.37</v>
      </c>
      <c r="J1273" s="1">
        <f t="shared" si="624"/>
        <v>43.99</v>
      </c>
      <c r="K1273" s="1">
        <f t="shared" si="626"/>
        <v>-2.2515000000000001</v>
      </c>
      <c r="L1273" s="1">
        <f t="shared" si="623"/>
        <v>44.108499999999999</v>
      </c>
      <c r="M1273" s="1">
        <f t="shared" si="615"/>
        <v>289.80617608409983</v>
      </c>
      <c r="N1273" s="1"/>
      <c r="O1273" s="1"/>
      <c r="P1273" s="1">
        <f t="shared" si="618"/>
        <v>1.1038095238095238</v>
      </c>
      <c r="Q1273" s="1">
        <f t="shared" si="619"/>
        <v>1.0502023809523808</v>
      </c>
      <c r="R1273" s="1">
        <f t="shared" si="620"/>
        <v>1.1049440060714288</v>
      </c>
      <c r="S1273" s="1">
        <f t="shared" si="625"/>
        <v>1.0502023809523808</v>
      </c>
      <c r="T1273" s="1">
        <f t="shared" si="616"/>
        <v>289.0275952693824</v>
      </c>
      <c r="U1273" s="1">
        <v>259.12982549999998</v>
      </c>
      <c r="V1273" s="1">
        <v>493.76445000000001</v>
      </c>
      <c r="W1273" s="1">
        <f t="shared" si="621"/>
        <v>295.16970091130094</v>
      </c>
      <c r="X1273" s="1">
        <v>313.410622875</v>
      </c>
      <c r="Y1273" s="1">
        <v>298.89466841759685</v>
      </c>
      <c r="Z1273" s="1">
        <f t="shared" si="617"/>
        <v>304.5992115637319</v>
      </c>
      <c r="AD1273" s="125">
        <f t="shared" si="622"/>
        <v>323.71090670170832</v>
      </c>
    </row>
    <row r="1274" spans="1:30">
      <c r="A1274" s="127" t="s">
        <v>858</v>
      </c>
      <c r="B1274" s="127" t="s">
        <v>158</v>
      </c>
      <c r="C1274" s="4">
        <v>42975</v>
      </c>
      <c r="D1274" s="1">
        <v>304.91227500000002</v>
      </c>
      <c r="E1274" s="1">
        <v>305.41000000000003</v>
      </c>
      <c r="F1274" s="1">
        <v>316.79000000000002</v>
      </c>
      <c r="G1274" s="1">
        <v>45.99</v>
      </c>
      <c r="H1274" s="110">
        <v>-2.37</v>
      </c>
      <c r="I1274" s="110">
        <v>-2.37</v>
      </c>
      <c r="J1274" s="1">
        <f t="shared" si="624"/>
        <v>43.620000000000005</v>
      </c>
      <c r="K1274" s="1">
        <f t="shared" si="626"/>
        <v>-2.2515000000000001</v>
      </c>
      <c r="L1274" s="1">
        <f t="shared" si="623"/>
        <v>43.738500000000002</v>
      </c>
      <c r="M1274" s="1">
        <f t="shared" si="615"/>
        <v>287.37516425755587</v>
      </c>
      <c r="N1274" s="1"/>
      <c r="O1274" s="1"/>
      <c r="P1274" s="1">
        <f t="shared" si="618"/>
        <v>1.095</v>
      </c>
      <c r="Q1274" s="1">
        <f t="shared" si="619"/>
        <v>1.0413928571428572</v>
      </c>
      <c r="R1274" s="1">
        <f t="shared" si="620"/>
        <v>1.1049440060714288</v>
      </c>
      <c r="S1274" s="1">
        <f t="shared" si="625"/>
        <v>1.0413928571428572</v>
      </c>
      <c r="T1274" s="1">
        <f t="shared" si="616"/>
        <v>286.59658344283838</v>
      </c>
      <c r="U1274" s="1">
        <v>259.12982549999998</v>
      </c>
      <c r="V1274" s="1">
        <v>493.76445000000001</v>
      </c>
      <c r="W1274" s="1">
        <f t="shared" si="621"/>
        <v>292.81161943955323</v>
      </c>
      <c r="X1274" s="1">
        <v>313.410622875</v>
      </c>
      <c r="Y1274" s="1">
        <v>298.89466841759685</v>
      </c>
      <c r="Z1274" s="1">
        <f t="shared" si="617"/>
        <v>302.16819973718793</v>
      </c>
      <c r="AD1274" s="125">
        <f t="shared" si="622"/>
        <v>320.98817345597899</v>
      </c>
    </row>
    <row r="1275" spans="1:30">
      <c r="A1275" s="127" t="s">
        <v>859</v>
      </c>
      <c r="B1275" s="127" t="s">
        <v>158</v>
      </c>
      <c r="C1275" s="4">
        <v>42972</v>
      </c>
      <c r="D1275" s="1">
        <v>304.91227500000002</v>
      </c>
      <c r="E1275" s="1">
        <v>300.41000000000003</v>
      </c>
      <c r="F1275" s="1">
        <v>316.79000000000002</v>
      </c>
      <c r="G1275" s="1">
        <v>46.2</v>
      </c>
      <c r="H1275" s="110">
        <v>-2.37</v>
      </c>
      <c r="I1275" s="110">
        <v>-2.37</v>
      </c>
      <c r="J1275" s="1">
        <f t="shared" si="624"/>
        <v>43.830000000000005</v>
      </c>
      <c r="K1275" s="1">
        <f t="shared" si="626"/>
        <v>-2.2515000000000001</v>
      </c>
      <c r="L1275" s="1">
        <f t="shared" si="623"/>
        <v>43.948500000000003</v>
      </c>
      <c r="M1275" s="1">
        <f t="shared" si="615"/>
        <v>288.75492772667542</v>
      </c>
      <c r="N1275" s="1"/>
      <c r="O1275" s="1"/>
      <c r="P1275" s="1">
        <f t="shared" si="618"/>
        <v>1.1000000000000001</v>
      </c>
      <c r="Q1275" s="1">
        <f t="shared" si="619"/>
        <v>1.0463928571428571</v>
      </c>
      <c r="R1275" s="1">
        <f t="shared" si="620"/>
        <v>1.1049440060714288</v>
      </c>
      <c r="S1275" s="1">
        <f t="shared" si="625"/>
        <v>1.0463928571428571</v>
      </c>
      <c r="T1275" s="1">
        <f t="shared" si="616"/>
        <v>287.97634691195799</v>
      </c>
      <c r="U1275" s="1">
        <v>259.12982549999998</v>
      </c>
      <c r="V1275" s="1">
        <v>493.76445000000001</v>
      </c>
      <c r="W1275" s="1">
        <f t="shared" si="621"/>
        <v>294.1499900045992</v>
      </c>
      <c r="X1275" s="1">
        <v>313.410622875</v>
      </c>
      <c r="Y1275" s="1">
        <v>298.89466841759685</v>
      </c>
      <c r="Z1275" s="1">
        <f t="shared" si="617"/>
        <v>303.54796320630749</v>
      </c>
      <c r="AD1275" s="125">
        <f t="shared" si="622"/>
        <v>322.53350854139296</v>
      </c>
    </row>
    <row r="1276" spans="1:30">
      <c r="A1276" s="127" t="s">
        <v>860</v>
      </c>
      <c r="B1276" s="127" t="s">
        <v>158</v>
      </c>
      <c r="C1276" s="4">
        <v>42971</v>
      </c>
      <c r="D1276" s="1">
        <v>304.91227500000002</v>
      </c>
      <c r="E1276" s="1">
        <v>296.41000000000003</v>
      </c>
      <c r="F1276" s="1">
        <v>312.29000000000002</v>
      </c>
      <c r="G1276" s="1">
        <v>45.85</v>
      </c>
      <c r="H1276" s="110">
        <v>-2.37</v>
      </c>
      <c r="I1276" s="110">
        <v>-2.37</v>
      </c>
      <c r="J1276" s="1">
        <f t="shared" si="624"/>
        <v>43.480000000000004</v>
      </c>
      <c r="K1276" s="1">
        <f t="shared" si="626"/>
        <v>-2.2515000000000001</v>
      </c>
      <c r="L1276" s="1">
        <f t="shared" si="623"/>
        <v>43.598500000000001</v>
      </c>
      <c r="M1276" s="1">
        <f t="shared" si="615"/>
        <v>286.45532194480944</v>
      </c>
      <c r="N1276" s="1"/>
      <c r="O1276" s="1"/>
      <c r="P1276" s="1">
        <f t="shared" si="618"/>
        <v>1.0916666666666668</v>
      </c>
      <c r="Q1276" s="1">
        <f t="shared" si="619"/>
        <v>1.0380595238095238</v>
      </c>
      <c r="R1276" s="1">
        <f t="shared" si="620"/>
        <v>1.1049440060714288</v>
      </c>
      <c r="S1276" s="1">
        <f t="shared" si="625"/>
        <v>1.0380595238095238</v>
      </c>
      <c r="T1276" s="1">
        <f t="shared" si="616"/>
        <v>285.67674113009201</v>
      </c>
      <c r="U1276" s="1">
        <v>259.12982549999998</v>
      </c>
      <c r="V1276" s="1">
        <v>493.76445000000001</v>
      </c>
      <c r="W1276" s="1">
        <f t="shared" si="621"/>
        <v>291.9193723961892</v>
      </c>
      <c r="X1276" s="1">
        <v>313.410622875</v>
      </c>
      <c r="Y1276" s="1">
        <v>298.89466841759685</v>
      </c>
      <c r="Z1276" s="1">
        <f t="shared" si="617"/>
        <v>301.24835742444151</v>
      </c>
      <c r="AD1276" s="125">
        <f t="shared" si="622"/>
        <v>319.95795006570307</v>
      </c>
    </row>
    <row r="1277" spans="1:30">
      <c r="A1277" s="127" t="s">
        <v>861</v>
      </c>
      <c r="B1277" s="127" t="s">
        <v>158</v>
      </c>
      <c r="C1277" s="4">
        <v>42970</v>
      </c>
      <c r="D1277" s="1">
        <v>304.91227500000002</v>
      </c>
      <c r="E1277" s="1">
        <v>290.91000000000003</v>
      </c>
      <c r="F1277" s="1">
        <v>314.29000000000002</v>
      </c>
      <c r="G1277" s="1">
        <v>46</v>
      </c>
      <c r="H1277" s="110">
        <v>-2.37</v>
      </c>
      <c r="I1277" s="110">
        <v>-2.37</v>
      </c>
      <c r="J1277" s="1">
        <f t="shared" si="624"/>
        <v>43.63</v>
      </c>
      <c r="K1277" s="1">
        <f t="shared" si="626"/>
        <v>-2.2515000000000001</v>
      </c>
      <c r="L1277" s="1">
        <f t="shared" si="623"/>
        <v>43.7485</v>
      </c>
      <c r="M1277" s="1">
        <f t="shared" ref="M1277:M1340" si="627">+L1277*$F$2</f>
        <v>287.44086727989486</v>
      </c>
      <c r="N1277" s="1"/>
      <c r="O1277" s="1"/>
      <c r="P1277" s="1">
        <f t="shared" si="618"/>
        <v>1.0952380952380953</v>
      </c>
      <c r="Q1277" s="1">
        <f t="shared" si="619"/>
        <v>1.0416309523809524</v>
      </c>
      <c r="R1277" s="1">
        <f t="shared" si="620"/>
        <v>1.1049440060714288</v>
      </c>
      <c r="S1277" s="1">
        <f t="shared" si="625"/>
        <v>1.0416309523809524</v>
      </c>
      <c r="T1277" s="1">
        <f t="shared" ref="T1277:T1340" si="628">+J1277*$F$2</f>
        <v>286.66228646517743</v>
      </c>
      <c r="U1277" s="1">
        <v>259.12982549999998</v>
      </c>
      <c r="V1277" s="1">
        <v>493.76445000000001</v>
      </c>
      <c r="W1277" s="1">
        <f t="shared" si="621"/>
        <v>292.87535137122211</v>
      </c>
      <c r="X1277" s="1">
        <v>313.410622875</v>
      </c>
      <c r="Y1277" s="1">
        <v>298.89466841759685</v>
      </c>
      <c r="Z1277" s="1">
        <f t="shared" ref="Z1277:Z1340" si="629">+G1277*$F$2</f>
        <v>302.23390275952693</v>
      </c>
      <c r="AD1277" s="125">
        <f t="shared" si="622"/>
        <v>321.06176084099877</v>
      </c>
    </row>
    <row r="1278" spans="1:30">
      <c r="A1278" s="127" t="s">
        <v>862</v>
      </c>
      <c r="B1278" s="127" t="s">
        <v>158</v>
      </c>
      <c r="C1278" s="4">
        <v>42969</v>
      </c>
      <c r="D1278" s="1">
        <v>304.91227500000002</v>
      </c>
      <c r="E1278" s="1">
        <v>288.41000000000003</v>
      </c>
      <c r="F1278" s="1">
        <v>315.29000000000002</v>
      </c>
      <c r="G1278" s="1">
        <v>45.18</v>
      </c>
      <c r="H1278" s="110">
        <v>-2.37</v>
      </c>
      <c r="I1278" s="110">
        <v>-2.37</v>
      </c>
      <c r="J1278" s="1">
        <f t="shared" si="624"/>
        <v>42.81</v>
      </c>
      <c r="K1278" s="1">
        <f t="shared" si="626"/>
        <v>-2.2515000000000001</v>
      </c>
      <c r="L1278" s="1">
        <f t="shared" si="623"/>
        <v>42.9285</v>
      </c>
      <c r="M1278" s="1">
        <f t="shared" si="627"/>
        <v>282.05321944809458</v>
      </c>
      <c r="N1278" s="1"/>
      <c r="O1278" s="1"/>
      <c r="P1278" s="1">
        <f t="shared" si="618"/>
        <v>1.0757142857142856</v>
      </c>
      <c r="Q1278" s="1">
        <f t="shared" si="619"/>
        <v>1.0221071428571429</v>
      </c>
      <c r="R1278" s="1">
        <f t="shared" si="620"/>
        <v>1.1049440060714288</v>
      </c>
      <c r="S1278" s="1">
        <f t="shared" si="625"/>
        <v>1.0221071428571429</v>
      </c>
      <c r="T1278" s="1">
        <f t="shared" si="628"/>
        <v>281.27463863337715</v>
      </c>
      <c r="U1278" s="1">
        <v>260.79371500000002</v>
      </c>
      <c r="V1278" s="1">
        <v>493.76445000000001</v>
      </c>
      <c r="W1278" s="1">
        <f t="shared" si="621"/>
        <v>287.6493329743758</v>
      </c>
      <c r="X1278" s="1">
        <v>313.410622875</v>
      </c>
      <c r="Y1278" s="1">
        <v>298.89466841759685</v>
      </c>
      <c r="Z1278" s="1">
        <f t="shared" si="629"/>
        <v>296.84625492772665</v>
      </c>
      <c r="AD1278" s="125">
        <f t="shared" si="622"/>
        <v>315.02759526938246</v>
      </c>
    </row>
    <row r="1279" spans="1:30">
      <c r="A1279" s="127" t="s">
        <v>863</v>
      </c>
      <c r="B1279" s="127" t="s">
        <v>158</v>
      </c>
      <c r="C1279" s="4">
        <v>42968</v>
      </c>
      <c r="D1279" s="1">
        <v>304.91227500000002</v>
      </c>
      <c r="E1279" s="1">
        <v>300.41000000000003</v>
      </c>
      <c r="F1279" s="1">
        <v>323.29000000000002</v>
      </c>
      <c r="G1279" s="1">
        <v>44.78</v>
      </c>
      <c r="H1279" s="110">
        <v>-2.37</v>
      </c>
      <c r="I1279" s="110">
        <v>-2.37</v>
      </c>
      <c r="J1279" s="1">
        <f t="shared" si="624"/>
        <v>42.410000000000004</v>
      </c>
      <c r="K1279" s="1">
        <f t="shared" si="626"/>
        <v>-2.2515000000000001</v>
      </c>
      <c r="L1279" s="1">
        <f t="shared" si="623"/>
        <v>42.528500000000001</v>
      </c>
      <c r="M1279" s="1">
        <f t="shared" si="627"/>
        <v>279.42509855453352</v>
      </c>
      <c r="N1279" s="1"/>
      <c r="O1279" s="1"/>
      <c r="P1279" s="1">
        <f t="shared" si="618"/>
        <v>1.0661904761904761</v>
      </c>
      <c r="Q1279" s="1">
        <f t="shared" si="619"/>
        <v>1.0125833333333334</v>
      </c>
      <c r="R1279" s="1">
        <f t="shared" si="620"/>
        <v>1.1049440060714288</v>
      </c>
      <c r="S1279" s="1">
        <f t="shared" si="625"/>
        <v>1.0125833333333334</v>
      </c>
      <c r="T1279" s="1">
        <f t="shared" si="628"/>
        <v>278.64651773981603</v>
      </c>
      <c r="U1279" s="1">
        <v>260.79371500000002</v>
      </c>
      <c r="V1279" s="1">
        <v>493.76445000000001</v>
      </c>
      <c r="W1279" s="1">
        <f t="shared" si="621"/>
        <v>285.10005570762155</v>
      </c>
      <c r="X1279" s="1">
        <v>313.410622875</v>
      </c>
      <c r="Y1279" s="1">
        <v>298.89466841759685</v>
      </c>
      <c r="Z1279" s="1">
        <f t="shared" si="629"/>
        <v>294.21813403416559</v>
      </c>
      <c r="AD1279" s="125">
        <f t="shared" si="622"/>
        <v>312.08409986859397</v>
      </c>
    </row>
    <row r="1280" spans="1:30">
      <c r="A1280" s="127" t="s">
        <v>864</v>
      </c>
      <c r="B1280" s="127" t="s">
        <v>158</v>
      </c>
      <c r="C1280" s="4">
        <v>42965</v>
      </c>
      <c r="D1280" s="1">
        <v>304.91227500000002</v>
      </c>
      <c r="E1280" s="1">
        <v>294.41000000000003</v>
      </c>
      <c r="F1280" s="1">
        <v>320.29000000000002</v>
      </c>
      <c r="G1280" s="1">
        <v>45.7</v>
      </c>
      <c r="H1280" s="110">
        <v>-2.37</v>
      </c>
      <c r="I1280" s="110">
        <v>-2.37</v>
      </c>
      <c r="J1280" s="1">
        <f t="shared" si="624"/>
        <v>43.330000000000005</v>
      </c>
      <c r="K1280" s="1">
        <f t="shared" si="626"/>
        <v>-2.2515000000000001</v>
      </c>
      <c r="L1280" s="1">
        <f t="shared" si="623"/>
        <v>43.448500000000003</v>
      </c>
      <c r="M1280" s="1">
        <f t="shared" si="627"/>
        <v>285.46977660972408</v>
      </c>
      <c r="N1280" s="1"/>
      <c r="O1280" s="1"/>
      <c r="P1280" s="1">
        <f t="shared" ref="P1280:P1343" si="630">+G1280/42</f>
        <v>1.0880952380952382</v>
      </c>
      <c r="Q1280" s="1">
        <f t="shared" ref="Q1280:Q1343" si="631">+L1280/42</f>
        <v>1.0344880952380953</v>
      </c>
      <c r="R1280" s="1">
        <f t="shared" si="620"/>
        <v>1.1049440060714288</v>
      </c>
      <c r="S1280" s="1">
        <f t="shared" si="625"/>
        <v>1.0344880952380953</v>
      </c>
      <c r="T1280" s="1">
        <f t="shared" si="628"/>
        <v>284.69119579500659</v>
      </c>
      <c r="U1280" s="1">
        <v>260.79371500000002</v>
      </c>
      <c r="V1280" s="1">
        <v>493.76445000000001</v>
      </c>
      <c r="W1280" s="1">
        <f t="shared" si="621"/>
        <v>290.96339342115635</v>
      </c>
      <c r="X1280" s="1">
        <v>313.410622875</v>
      </c>
      <c r="Y1280" s="1">
        <v>298.89466841759685</v>
      </c>
      <c r="Z1280" s="1">
        <f t="shared" si="629"/>
        <v>300.26281208935609</v>
      </c>
      <c r="AD1280" s="125">
        <f t="shared" si="622"/>
        <v>318.85413929040743</v>
      </c>
    </row>
    <row r="1281" spans="1:30">
      <c r="A1281" s="127" t="s">
        <v>865</v>
      </c>
      <c r="B1281" s="127" t="s">
        <v>158</v>
      </c>
      <c r="C1281" s="4">
        <v>42964</v>
      </c>
      <c r="D1281" s="1">
        <v>304.91227500000002</v>
      </c>
      <c r="E1281" s="1">
        <v>292.41000000000003</v>
      </c>
      <c r="F1281" s="1">
        <v>319.29000000000002</v>
      </c>
      <c r="G1281" s="1">
        <v>44.18</v>
      </c>
      <c r="H1281" s="110">
        <v>-2.37</v>
      </c>
      <c r="I1281" s="110">
        <v>-2.37</v>
      </c>
      <c r="J1281" s="1">
        <f t="shared" si="624"/>
        <v>41.81</v>
      </c>
      <c r="K1281" s="1">
        <f t="shared" si="626"/>
        <v>-2.2515000000000001</v>
      </c>
      <c r="L1281" s="1">
        <f t="shared" si="623"/>
        <v>41.9285</v>
      </c>
      <c r="M1281" s="1">
        <f t="shared" si="627"/>
        <v>275.48291721419184</v>
      </c>
      <c r="N1281" s="1"/>
      <c r="O1281" s="1"/>
      <c r="P1281" s="1">
        <f t="shared" si="630"/>
        <v>1.0519047619047619</v>
      </c>
      <c r="Q1281" s="1">
        <f t="shared" si="631"/>
        <v>0.99829761904761904</v>
      </c>
      <c r="R1281" s="1">
        <f t="shared" si="620"/>
        <v>1.1049440060714288</v>
      </c>
      <c r="S1281" s="1">
        <f t="shared" si="625"/>
        <v>0.99829761904761904</v>
      </c>
      <c r="T1281" s="1">
        <f t="shared" si="628"/>
        <v>274.70433639947436</v>
      </c>
      <c r="U1281" s="1">
        <v>260.79371500000002</v>
      </c>
      <c r="V1281" s="1">
        <v>493.76445000000001</v>
      </c>
      <c r="W1281" s="1">
        <f t="shared" si="621"/>
        <v>281.2761398074901</v>
      </c>
      <c r="X1281" s="1">
        <v>313.410622875</v>
      </c>
      <c r="Y1281" s="1">
        <v>298.89466841759685</v>
      </c>
      <c r="Z1281" s="1">
        <f t="shared" si="629"/>
        <v>290.27595269382391</v>
      </c>
      <c r="AD1281" s="125">
        <f t="shared" si="622"/>
        <v>307.66885676741128</v>
      </c>
    </row>
    <row r="1282" spans="1:30">
      <c r="A1282" s="127" t="s">
        <v>866</v>
      </c>
      <c r="B1282" s="127" t="s">
        <v>158</v>
      </c>
      <c r="C1282" s="4">
        <v>42963</v>
      </c>
      <c r="D1282" s="1">
        <v>304.91227500000002</v>
      </c>
      <c r="E1282" s="1">
        <v>292.41000000000003</v>
      </c>
      <c r="F1282" s="1">
        <v>321.29000000000002</v>
      </c>
      <c r="G1282" s="1">
        <v>43.95</v>
      </c>
      <c r="H1282" s="110">
        <v>-2.37</v>
      </c>
      <c r="I1282" s="110">
        <v>-2.37</v>
      </c>
      <c r="J1282" s="1">
        <f t="shared" si="624"/>
        <v>41.580000000000005</v>
      </c>
      <c r="K1282" s="1">
        <f t="shared" si="626"/>
        <v>-2.2515000000000001</v>
      </c>
      <c r="L1282" s="1">
        <f t="shared" si="623"/>
        <v>41.698500000000003</v>
      </c>
      <c r="M1282" s="1">
        <f t="shared" si="627"/>
        <v>273.97174770039425</v>
      </c>
      <c r="N1282" s="1"/>
      <c r="O1282" s="1"/>
      <c r="P1282" s="1">
        <f t="shared" si="630"/>
        <v>1.0464285714285715</v>
      </c>
      <c r="Q1282" s="1">
        <f t="shared" si="631"/>
        <v>0.99282142857142863</v>
      </c>
      <c r="R1282" s="1">
        <f t="shared" si="620"/>
        <v>1.1049440060714288</v>
      </c>
      <c r="S1282" s="1">
        <f t="shared" si="625"/>
        <v>0.99282142857142863</v>
      </c>
      <c r="T1282" s="1">
        <f t="shared" si="628"/>
        <v>273.19316688567676</v>
      </c>
      <c r="U1282" s="1">
        <v>260.79371500000002</v>
      </c>
      <c r="V1282" s="1">
        <v>493.76445000000001</v>
      </c>
      <c r="W1282" s="1">
        <f t="shared" si="621"/>
        <v>279.81030537910641</v>
      </c>
      <c r="X1282" s="1">
        <v>313.410622875</v>
      </c>
      <c r="Y1282" s="1">
        <v>298.89466841759685</v>
      </c>
      <c r="Z1282" s="1">
        <f t="shared" si="629"/>
        <v>288.76478318002631</v>
      </c>
      <c r="AD1282" s="125">
        <f t="shared" si="622"/>
        <v>305.97634691195799</v>
      </c>
    </row>
    <row r="1283" spans="1:30">
      <c r="A1283" s="127" t="s">
        <v>867</v>
      </c>
      <c r="B1283" s="127" t="s">
        <v>158</v>
      </c>
      <c r="C1283" s="4">
        <v>42962</v>
      </c>
      <c r="D1283" s="1">
        <v>304.91227500000002</v>
      </c>
      <c r="E1283" s="1">
        <v>297.41000000000003</v>
      </c>
      <c r="F1283" s="1">
        <v>322.29000000000002</v>
      </c>
      <c r="G1283" s="1">
        <v>44.85</v>
      </c>
      <c r="H1283" s="110">
        <v>-2.37</v>
      </c>
      <c r="I1283" s="110">
        <v>-2.37</v>
      </c>
      <c r="J1283" s="1">
        <f t="shared" si="624"/>
        <v>42.480000000000004</v>
      </c>
      <c r="K1283" s="1">
        <f t="shared" si="626"/>
        <v>-2.2515000000000001</v>
      </c>
      <c r="L1283" s="1">
        <f t="shared" si="623"/>
        <v>42.598500000000001</v>
      </c>
      <c r="M1283" s="1">
        <f t="shared" si="627"/>
        <v>279.8850197109067</v>
      </c>
      <c r="N1283" s="1"/>
      <c r="O1283" s="1"/>
      <c r="P1283" s="1">
        <f t="shared" si="630"/>
        <v>1.0678571428571428</v>
      </c>
      <c r="Q1283" s="1">
        <f t="shared" si="631"/>
        <v>1.0142500000000001</v>
      </c>
      <c r="R1283" s="1">
        <f t="shared" si="620"/>
        <v>1.1049440060714288</v>
      </c>
      <c r="S1283" s="1">
        <f t="shared" si="625"/>
        <v>1.0142500000000001</v>
      </c>
      <c r="T1283" s="1">
        <f t="shared" si="628"/>
        <v>279.10643889618922</v>
      </c>
      <c r="U1283" s="1">
        <v>270.07530550000007</v>
      </c>
      <c r="V1283" s="1">
        <v>493.76445000000001</v>
      </c>
      <c r="W1283" s="1">
        <f t="shared" si="621"/>
        <v>285.5461792293035</v>
      </c>
      <c r="X1283" s="1">
        <v>313.410622875</v>
      </c>
      <c r="Y1283" s="1">
        <v>298.89466841759685</v>
      </c>
      <c r="Z1283" s="1">
        <f t="shared" si="629"/>
        <v>294.67805519053877</v>
      </c>
      <c r="AD1283" s="125">
        <f t="shared" si="622"/>
        <v>312.59921156373196</v>
      </c>
    </row>
    <row r="1284" spans="1:30">
      <c r="A1284" s="127" t="s">
        <v>868</v>
      </c>
      <c r="B1284" s="127" t="s">
        <v>158</v>
      </c>
      <c r="C1284" s="4">
        <v>42961</v>
      </c>
      <c r="D1284" s="1">
        <v>304.91227500000002</v>
      </c>
      <c r="E1284" s="1">
        <v>303.41000000000003</v>
      </c>
      <c r="F1284" s="1">
        <v>329.29</v>
      </c>
      <c r="G1284" s="1">
        <v>44.98</v>
      </c>
      <c r="H1284" s="110">
        <v>-2.37</v>
      </c>
      <c r="I1284" s="110">
        <v>-2.37</v>
      </c>
      <c r="J1284" s="1">
        <f t="shared" si="624"/>
        <v>42.61</v>
      </c>
      <c r="K1284" s="1">
        <f t="shared" si="626"/>
        <v>-2.2515000000000001</v>
      </c>
      <c r="L1284" s="1">
        <f t="shared" si="623"/>
        <v>42.728499999999997</v>
      </c>
      <c r="M1284" s="1">
        <f t="shared" si="627"/>
        <v>280.73915900131402</v>
      </c>
      <c r="N1284" s="1"/>
      <c r="O1284" s="1"/>
      <c r="P1284" s="1">
        <f t="shared" si="630"/>
        <v>1.0709523809523809</v>
      </c>
      <c r="Q1284" s="1">
        <f t="shared" si="631"/>
        <v>1.0173452380952379</v>
      </c>
      <c r="R1284" s="1">
        <f t="shared" si="620"/>
        <v>1.1049440060714288</v>
      </c>
      <c r="S1284" s="1">
        <f t="shared" si="625"/>
        <v>1.0173452380952379</v>
      </c>
      <c r="T1284" s="1">
        <f t="shared" si="628"/>
        <v>279.96057818659659</v>
      </c>
      <c r="U1284" s="1">
        <v>270.07530550000007</v>
      </c>
      <c r="V1284" s="1">
        <v>493.76445000000001</v>
      </c>
      <c r="W1284" s="1">
        <f t="shared" si="621"/>
        <v>286.37469434099864</v>
      </c>
      <c r="X1284" s="1">
        <v>313.410622875</v>
      </c>
      <c r="Y1284" s="1">
        <v>298.89466841759685</v>
      </c>
      <c r="Z1284" s="1">
        <f t="shared" si="629"/>
        <v>295.53219448094609</v>
      </c>
      <c r="AD1284" s="125">
        <f t="shared" si="622"/>
        <v>313.55584756898821</v>
      </c>
    </row>
    <row r="1285" spans="1:30">
      <c r="A1285" s="127" t="s">
        <v>869</v>
      </c>
      <c r="B1285" s="127" t="s">
        <v>158</v>
      </c>
      <c r="C1285" s="4">
        <v>42957</v>
      </c>
      <c r="D1285" s="1">
        <v>304.91227500000002</v>
      </c>
      <c r="E1285" s="1">
        <v>306.41000000000003</v>
      </c>
      <c r="F1285" s="1">
        <v>334.29</v>
      </c>
      <c r="G1285" s="1">
        <v>46.09</v>
      </c>
      <c r="H1285" s="110">
        <v>-2.37</v>
      </c>
      <c r="I1285" s="110">
        <v>-2.37</v>
      </c>
      <c r="J1285" s="1">
        <f t="shared" si="624"/>
        <v>43.720000000000006</v>
      </c>
      <c r="K1285" s="1">
        <f t="shared" si="626"/>
        <v>-2.2515000000000001</v>
      </c>
      <c r="L1285" s="1">
        <f t="shared" si="623"/>
        <v>43.838500000000003</v>
      </c>
      <c r="M1285" s="1">
        <f t="shared" si="627"/>
        <v>288.03219448094615</v>
      </c>
      <c r="N1285" s="1"/>
      <c r="O1285" s="1"/>
      <c r="P1285" s="1">
        <f t="shared" si="630"/>
        <v>1.0973809523809526</v>
      </c>
      <c r="Q1285" s="1">
        <f t="shared" si="631"/>
        <v>1.0437738095238096</v>
      </c>
      <c r="R1285" s="1">
        <f t="shared" si="620"/>
        <v>1.1049440060714288</v>
      </c>
      <c r="S1285" s="1">
        <f t="shared" si="625"/>
        <v>1.0437738095238096</v>
      </c>
      <c r="T1285" s="1">
        <f t="shared" si="628"/>
        <v>287.25361366622866</v>
      </c>
      <c r="U1285" s="1">
        <v>270.07530550000007</v>
      </c>
      <c r="V1285" s="1">
        <v>493.76445000000001</v>
      </c>
      <c r="W1285" s="1">
        <f t="shared" si="621"/>
        <v>293.44893875624177</v>
      </c>
      <c r="X1285" s="1">
        <v>313.410622875</v>
      </c>
      <c r="Y1285" s="1">
        <v>298.89466841759685</v>
      </c>
      <c r="Z1285" s="1">
        <f t="shared" si="629"/>
        <v>302.82522996057821</v>
      </c>
      <c r="AD1285" s="125">
        <f t="shared" si="622"/>
        <v>321.72404730617615</v>
      </c>
    </row>
    <row r="1286" spans="1:30">
      <c r="A1286" s="127" t="s">
        <v>870</v>
      </c>
      <c r="B1286" s="127" t="s">
        <v>158</v>
      </c>
      <c r="C1286" s="4">
        <v>42956</v>
      </c>
      <c r="D1286" s="1">
        <v>304.91227500000002</v>
      </c>
      <c r="E1286" s="1">
        <v>308.41000000000003</v>
      </c>
      <c r="F1286" s="1">
        <v>333.29</v>
      </c>
      <c r="G1286" s="1">
        <v>46.8</v>
      </c>
      <c r="H1286" s="110">
        <v>-2.37</v>
      </c>
      <c r="I1286" s="110">
        <v>-2.37</v>
      </c>
      <c r="J1286" s="1">
        <f t="shared" si="624"/>
        <v>44.43</v>
      </c>
      <c r="K1286" s="1">
        <f t="shared" si="626"/>
        <v>-2.2515000000000001</v>
      </c>
      <c r="L1286" s="1">
        <f t="shared" si="623"/>
        <v>44.548499999999997</v>
      </c>
      <c r="M1286" s="1">
        <f t="shared" si="627"/>
        <v>292.69710906701704</v>
      </c>
      <c r="N1286" s="1"/>
      <c r="O1286" s="1"/>
      <c r="P1286" s="1">
        <f t="shared" si="630"/>
        <v>1.1142857142857143</v>
      </c>
      <c r="Q1286" s="1">
        <f t="shared" si="631"/>
        <v>1.0606785714285714</v>
      </c>
      <c r="R1286" s="1">
        <f t="shared" si="620"/>
        <v>1.1049440060714288</v>
      </c>
      <c r="S1286" s="1">
        <f t="shared" si="625"/>
        <v>1.0606785714285714</v>
      </c>
      <c r="T1286" s="1">
        <f t="shared" si="628"/>
        <v>291.91852825229961</v>
      </c>
      <c r="U1286" s="1">
        <v>270.07530550000007</v>
      </c>
      <c r="V1286" s="1">
        <v>493.76445000000001</v>
      </c>
      <c r="W1286" s="1">
        <f t="shared" si="621"/>
        <v>297.9739059047306</v>
      </c>
      <c r="X1286" s="1">
        <v>313.410622875</v>
      </c>
      <c r="Y1286" s="1">
        <v>298.89466841759685</v>
      </c>
      <c r="Z1286" s="1">
        <f t="shared" si="629"/>
        <v>307.49014454664911</v>
      </c>
      <c r="AD1286" s="125">
        <f t="shared" si="622"/>
        <v>326.94875164257559</v>
      </c>
    </row>
    <row r="1287" spans="1:30">
      <c r="A1287" s="127" t="s">
        <v>871</v>
      </c>
      <c r="B1287" s="127" t="s">
        <v>158</v>
      </c>
      <c r="C1287" s="4">
        <v>42955</v>
      </c>
      <c r="D1287" s="1">
        <v>304.91227500000002</v>
      </c>
      <c r="E1287" s="1">
        <v>308.41000000000003</v>
      </c>
      <c r="F1287" s="1">
        <v>332.29</v>
      </c>
      <c r="G1287" s="1">
        <v>46.85</v>
      </c>
      <c r="H1287" s="110">
        <v>-2.37</v>
      </c>
      <c r="I1287" s="110">
        <v>-2.37</v>
      </c>
      <c r="J1287" s="1">
        <f t="shared" si="624"/>
        <v>44.480000000000004</v>
      </c>
      <c r="K1287" s="1">
        <f t="shared" si="626"/>
        <v>-2.2515000000000001</v>
      </c>
      <c r="L1287" s="1">
        <f t="shared" si="623"/>
        <v>44.598500000000001</v>
      </c>
      <c r="M1287" s="1">
        <f t="shared" si="627"/>
        <v>293.02562417871223</v>
      </c>
      <c r="N1287" s="1"/>
      <c r="O1287" s="1"/>
      <c r="P1287" s="1">
        <f t="shared" si="630"/>
        <v>1.1154761904761905</v>
      </c>
      <c r="Q1287" s="1">
        <f t="shared" si="631"/>
        <v>1.0618690476190475</v>
      </c>
      <c r="R1287" s="1">
        <f t="shared" ref="R1287:R1350" si="632">+D1287/($F$2*42)</f>
        <v>1.1049440060714288</v>
      </c>
      <c r="S1287" s="1">
        <f t="shared" si="625"/>
        <v>1.0618690476190475</v>
      </c>
      <c r="T1287" s="1">
        <f t="shared" si="628"/>
        <v>292.24704336399475</v>
      </c>
      <c r="U1287" s="1">
        <v>271.66857899999997</v>
      </c>
      <c r="V1287" s="1">
        <v>493.76445000000001</v>
      </c>
      <c r="W1287" s="1">
        <f t="shared" si="621"/>
        <v>298.2925655630749</v>
      </c>
      <c r="X1287" s="1">
        <v>313.410622875</v>
      </c>
      <c r="Y1287" s="1">
        <v>298.89466841759685</v>
      </c>
      <c r="Z1287" s="1">
        <f t="shared" si="629"/>
        <v>307.8186596583443</v>
      </c>
      <c r="AD1287" s="125">
        <f t="shared" si="622"/>
        <v>327.31668856767413</v>
      </c>
    </row>
    <row r="1288" spans="1:30">
      <c r="A1288" s="127" t="s">
        <v>872</v>
      </c>
      <c r="B1288" s="127" t="s">
        <v>158</v>
      </c>
      <c r="C1288" s="4">
        <v>42954</v>
      </c>
      <c r="D1288" s="1">
        <v>304.91227500000002</v>
      </c>
      <c r="E1288" s="1">
        <v>306.41000000000003</v>
      </c>
      <c r="F1288" s="1">
        <v>332.29</v>
      </c>
      <c r="G1288" s="1">
        <v>46.57</v>
      </c>
      <c r="H1288" s="110">
        <v>-2.37</v>
      </c>
      <c r="I1288" s="110">
        <v>-2.37</v>
      </c>
      <c r="J1288" s="1">
        <f t="shared" si="624"/>
        <v>44.2</v>
      </c>
      <c r="K1288" s="1">
        <f t="shared" si="626"/>
        <v>-2.2515000000000001</v>
      </c>
      <c r="L1288" s="1">
        <f t="shared" si="623"/>
        <v>44.3185</v>
      </c>
      <c r="M1288" s="1">
        <f t="shared" si="627"/>
        <v>291.18593955321944</v>
      </c>
      <c r="N1288" s="1"/>
      <c r="O1288" s="1"/>
      <c r="P1288" s="1">
        <f t="shared" si="630"/>
        <v>1.1088095238095239</v>
      </c>
      <c r="Q1288" s="1">
        <f t="shared" si="631"/>
        <v>1.0552023809523809</v>
      </c>
      <c r="R1288" s="1">
        <f t="shared" si="632"/>
        <v>1.1049440060714288</v>
      </c>
      <c r="S1288" s="1">
        <f t="shared" si="625"/>
        <v>1.0552023809523809</v>
      </c>
      <c r="T1288" s="1">
        <f t="shared" si="628"/>
        <v>290.40735873850196</v>
      </c>
      <c r="U1288" s="1">
        <v>271.66857899999997</v>
      </c>
      <c r="V1288" s="1">
        <v>493.76445000000001</v>
      </c>
      <c r="W1288" s="1">
        <f t="shared" ref="W1288:W1351" si="633">+T1288*0.97+V1288*0.03</f>
        <v>296.50807147634686</v>
      </c>
      <c r="X1288" s="1">
        <v>313.410622875</v>
      </c>
      <c r="Y1288" s="1">
        <v>298.89466841759685</v>
      </c>
      <c r="Z1288" s="1">
        <f t="shared" si="629"/>
        <v>305.97897503285151</v>
      </c>
      <c r="AD1288" s="125">
        <f t="shared" si="622"/>
        <v>325.25624178712224</v>
      </c>
    </row>
    <row r="1289" spans="1:30">
      <c r="A1289" s="127" t="s">
        <v>873</v>
      </c>
      <c r="B1289" s="127" t="s">
        <v>158</v>
      </c>
      <c r="C1289" s="4">
        <v>42951</v>
      </c>
      <c r="D1289" s="1">
        <v>304.91227500000002</v>
      </c>
      <c r="E1289" s="1">
        <v>309.91000000000003</v>
      </c>
      <c r="F1289" s="1">
        <v>333.29</v>
      </c>
      <c r="G1289" s="1">
        <v>46.14</v>
      </c>
      <c r="H1289" s="110">
        <v>-2.37</v>
      </c>
      <c r="I1289" s="110">
        <v>-2.37</v>
      </c>
      <c r="J1289" s="1">
        <f t="shared" si="624"/>
        <v>43.77</v>
      </c>
      <c r="K1289" s="1">
        <f t="shared" si="626"/>
        <v>-2.2515000000000001</v>
      </c>
      <c r="L1289" s="1">
        <f t="shared" si="623"/>
        <v>43.888500000000001</v>
      </c>
      <c r="M1289" s="1">
        <f t="shared" si="627"/>
        <v>288.36070959264123</v>
      </c>
      <c r="N1289" s="1"/>
      <c r="O1289" s="1"/>
      <c r="P1289" s="1">
        <f t="shared" si="630"/>
        <v>1.0985714285714285</v>
      </c>
      <c r="Q1289" s="1">
        <f t="shared" si="631"/>
        <v>1.0449642857142858</v>
      </c>
      <c r="R1289" s="1">
        <f t="shared" si="632"/>
        <v>1.1049440060714288</v>
      </c>
      <c r="S1289" s="1">
        <f t="shared" si="625"/>
        <v>1.0449642857142858</v>
      </c>
      <c r="T1289" s="1">
        <f t="shared" si="628"/>
        <v>287.5821287779238</v>
      </c>
      <c r="U1289" s="1">
        <v>271.66857899999997</v>
      </c>
      <c r="V1289" s="1">
        <v>493.76445000000001</v>
      </c>
      <c r="W1289" s="1">
        <f t="shared" si="633"/>
        <v>293.76759841458608</v>
      </c>
      <c r="X1289" s="1">
        <v>313.410622875</v>
      </c>
      <c r="Y1289" s="1">
        <v>298.89466841759685</v>
      </c>
      <c r="Z1289" s="1">
        <f t="shared" si="629"/>
        <v>303.1537450722733</v>
      </c>
      <c r="AD1289" s="125">
        <f t="shared" ref="AD1289:AD1352" si="634">T1289*1.12</f>
        <v>322.09198423127469</v>
      </c>
    </row>
    <row r="1290" spans="1:30">
      <c r="A1290" s="127" t="s">
        <v>874</v>
      </c>
      <c r="B1290" s="127" t="s">
        <v>158</v>
      </c>
      <c r="C1290" s="4">
        <v>42950</v>
      </c>
      <c r="D1290" s="1">
        <v>304.91227500000002</v>
      </c>
      <c r="E1290" s="1">
        <v>310.41000000000003</v>
      </c>
      <c r="F1290" s="1">
        <v>334.29</v>
      </c>
      <c r="G1290" s="1">
        <v>45.8</v>
      </c>
      <c r="H1290" s="110">
        <v>-2.37</v>
      </c>
      <c r="I1290" s="110">
        <v>-2.37</v>
      </c>
      <c r="J1290" s="1">
        <f t="shared" si="624"/>
        <v>43.43</v>
      </c>
      <c r="K1290" s="1">
        <f t="shared" si="626"/>
        <v>-2.2515000000000001</v>
      </c>
      <c r="L1290" s="1">
        <f t="shared" si="623"/>
        <v>43.548499999999997</v>
      </c>
      <c r="M1290" s="1">
        <f t="shared" si="627"/>
        <v>286.1268068331143</v>
      </c>
      <c r="N1290" s="1"/>
      <c r="O1290" s="1"/>
      <c r="P1290" s="1">
        <f t="shared" si="630"/>
        <v>1.0904761904761904</v>
      </c>
      <c r="Q1290" s="1">
        <f t="shared" si="631"/>
        <v>1.0368690476190476</v>
      </c>
      <c r="R1290" s="1">
        <f t="shared" si="632"/>
        <v>1.1049440060714288</v>
      </c>
      <c r="S1290" s="1">
        <f t="shared" si="625"/>
        <v>1.0368690476190476</v>
      </c>
      <c r="T1290" s="1">
        <f t="shared" si="628"/>
        <v>285.34822601839682</v>
      </c>
      <c r="U1290" s="1">
        <v>271.66857899999997</v>
      </c>
      <c r="V1290" s="1">
        <v>493.76445000000001</v>
      </c>
      <c r="W1290" s="1">
        <f t="shared" si="633"/>
        <v>291.6007127378449</v>
      </c>
      <c r="X1290" s="1">
        <v>313.410622875</v>
      </c>
      <c r="Y1290" s="1">
        <v>298.89466841759685</v>
      </c>
      <c r="Z1290" s="1">
        <f t="shared" si="629"/>
        <v>300.91984231274637</v>
      </c>
      <c r="AD1290" s="125">
        <f t="shared" si="634"/>
        <v>319.59001314060447</v>
      </c>
    </row>
    <row r="1291" spans="1:30">
      <c r="A1291" s="127" t="s">
        <v>875</v>
      </c>
      <c r="B1291" s="127" t="s">
        <v>158</v>
      </c>
      <c r="C1291" s="4">
        <v>42949</v>
      </c>
      <c r="D1291" s="1">
        <v>304.91227500000002</v>
      </c>
      <c r="E1291" s="1">
        <v>304.41000000000003</v>
      </c>
      <c r="F1291" s="1">
        <v>332.29</v>
      </c>
      <c r="G1291" s="1">
        <v>45.85</v>
      </c>
      <c r="H1291" s="110">
        <v>-2.37</v>
      </c>
      <c r="I1291" s="110">
        <v>-2.37</v>
      </c>
      <c r="J1291" s="1">
        <f t="shared" si="624"/>
        <v>43.480000000000004</v>
      </c>
      <c r="K1291" s="1">
        <f t="shared" si="626"/>
        <v>-2.2515000000000001</v>
      </c>
      <c r="L1291" s="1">
        <f t="shared" si="623"/>
        <v>43.598500000000001</v>
      </c>
      <c r="M1291" s="1">
        <f t="shared" si="627"/>
        <v>286.45532194480944</v>
      </c>
      <c r="N1291" s="1"/>
      <c r="O1291" s="1"/>
      <c r="P1291" s="1">
        <f t="shared" si="630"/>
        <v>1.0916666666666668</v>
      </c>
      <c r="Q1291" s="1">
        <f t="shared" si="631"/>
        <v>1.0380595238095238</v>
      </c>
      <c r="R1291" s="1">
        <f t="shared" si="632"/>
        <v>1.1049440060714288</v>
      </c>
      <c r="S1291" s="1">
        <f t="shared" si="625"/>
        <v>1.0380595238095238</v>
      </c>
      <c r="T1291" s="1">
        <f t="shared" si="628"/>
        <v>285.67674113009201</v>
      </c>
      <c r="U1291" s="1">
        <v>271.66857899999997</v>
      </c>
      <c r="V1291" s="1">
        <v>493.76445000000001</v>
      </c>
      <c r="W1291" s="1">
        <f t="shared" si="633"/>
        <v>291.9193723961892</v>
      </c>
      <c r="X1291" s="1">
        <v>313.410622875</v>
      </c>
      <c r="Y1291" s="1">
        <v>298.89466841759685</v>
      </c>
      <c r="Z1291" s="1">
        <f t="shared" si="629"/>
        <v>301.24835742444151</v>
      </c>
      <c r="AD1291" s="125">
        <f t="shared" si="634"/>
        <v>319.95795006570307</v>
      </c>
    </row>
    <row r="1292" spans="1:30">
      <c r="A1292" s="127" t="s">
        <v>876</v>
      </c>
      <c r="B1292" s="127" t="s">
        <v>158</v>
      </c>
      <c r="C1292" s="4">
        <v>42948</v>
      </c>
      <c r="D1292" s="1">
        <v>304.91227500000002</v>
      </c>
      <c r="E1292" s="1">
        <v>337.41</v>
      </c>
      <c r="F1292" s="1">
        <v>340.29</v>
      </c>
      <c r="G1292" s="1">
        <v>45.51</v>
      </c>
      <c r="H1292" s="110">
        <v>-2.37</v>
      </c>
      <c r="I1292" s="110">
        <v>-2.37</v>
      </c>
      <c r="J1292" s="1">
        <f t="shared" si="624"/>
        <v>43.14</v>
      </c>
      <c r="K1292" s="1">
        <f t="shared" si="626"/>
        <v>-2.2515000000000001</v>
      </c>
      <c r="L1292" s="1">
        <f t="shared" si="623"/>
        <v>43.258499999999998</v>
      </c>
      <c r="M1292" s="1">
        <f t="shared" si="627"/>
        <v>284.22141918528251</v>
      </c>
      <c r="N1292" s="1"/>
      <c r="O1292" s="1"/>
      <c r="P1292" s="1">
        <f t="shared" si="630"/>
        <v>1.0835714285714286</v>
      </c>
      <c r="Q1292" s="1">
        <f t="shared" si="631"/>
        <v>1.0299642857142857</v>
      </c>
      <c r="R1292" s="1">
        <f t="shared" si="632"/>
        <v>1.1049440060714288</v>
      </c>
      <c r="S1292" s="1">
        <f t="shared" si="625"/>
        <v>1.0299642857142857</v>
      </c>
      <c r="T1292" s="1">
        <f t="shared" si="628"/>
        <v>283.44283837056503</v>
      </c>
      <c r="U1292" s="1">
        <v>265.32637950000003</v>
      </c>
      <c r="V1292" s="1">
        <v>493.76445000000001</v>
      </c>
      <c r="W1292" s="1">
        <f t="shared" si="633"/>
        <v>289.75248671944803</v>
      </c>
      <c r="X1292" s="1">
        <v>313.410622875</v>
      </c>
      <c r="Y1292" s="1">
        <v>298.89466841759685</v>
      </c>
      <c r="Z1292" s="1">
        <f t="shared" si="629"/>
        <v>299.01445466491458</v>
      </c>
      <c r="AD1292" s="125">
        <f t="shared" si="634"/>
        <v>317.45597897503285</v>
      </c>
    </row>
    <row r="1293" spans="1:30">
      <c r="A1293" s="127" t="s">
        <v>877</v>
      </c>
      <c r="B1293" s="127" t="s">
        <v>159</v>
      </c>
      <c r="C1293" s="4">
        <v>42947</v>
      </c>
      <c r="D1293" s="1">
        <v>271.54260199999999</v>
      </c>
      <c r="E1293" s="1">
        <v>313.41000000000003</v>
      </c>
      <c r="F1293" s="1">
        <v>332.29</v>
      </c>
      <c r="G1293" s="1">
        <v>46.79</v>
      </c>
      <c r="H1293" s="110">
        <v>-2.37</v>
      </c>
      <c r="I1293" s="110">
        <v>-2.37</v>
      </c>
      <c r="J1293" s="1">
        <f t="shared" si="624"/>
        <v>44.42</v>
      </c>
      <c r="K1293" s="1">
        <f t="shared" si="626"/>
        <v>-2.2515000000000001</v>
      </c>
      <c r="L1293" s="1">
        <f t="shared" si="623"/>
        <v>44.538499999999999</v>
      </c>
      <c r="M1293" s="1">
        <f t="shared" si="627"/>
        <v>292.63140604467804</v>
      </c>
      <c r="N1293" s="1"/>
      <c r="O1293" s="1"/>
      <c r="P1293" s="1">
        <f t="shared" si="630"/>
        <v>1.114047619047619</v>
      </c>
      <c r="Q1293" s="1">
        <f t="shared" si="631"/>
        <v>1.0604404761904762</v>
      </c>
      <c r="R1293" s="1">
        <f t="shared" si="632"/>
        <v>0.98401866724761911</v>
      </c>
      <c r="S1293" s="1">
        <f t="shared" si="625"/>
        <v>1.0604404761904762</v>
      </c>
      <c r="T1293" s="1">
        <f t="shared" si="628"/>
        <v>291.85282522996056</v>
      </c>
      <c r="U1293" s="1">
        <v>265.32637950000003</v>
      </c>
      <c r="V1293" s="1">
        <v>490.31116600000001</v>
      </c>
      <c r="W1293" s="1">
        <f t="shared" si="633"/>
        <v>297.80657545306173</v>
      </c>
      <c r="X1293" s="1">
        <v>281.38718737999994</v>
      </c>
      <c r="Y1293" s="1">
        <v>274.02007879185817</v>
      </c>
      <c r="Z1293" s="1">
        <f t="shared" si="629"/>
        <v>307.42444152431011</v>
      </c>
      <c r="AD1293" s="125">
        <f t="shared" si="634"/>
        <v>326.87516425755587</v>
      </c>
    </row>
    <row r="1294" spans="1:30">
      <c r="A1294" s="127" t="s">
        <v>878</v>
      </c>
      <c r="B1294" s="127" t="s">
        <v>159</v>
      </c>
      <c r="C1294" s="4">
        <v>42944</v>
      </c>
      <c r="D1294" s="1">
        <v>271.54260199999999</v>
      </c>
      <c r="E1294" s="1">
        <v>309.41000000000003</v>
      </c>
      <c r="F1294" s="1">
        <v>329.29</v>
      </c>
      <c r="G1294" s="1">
        <v>47.11</v>
      </c>
      <c r="H1294" s="110">
        <v>-2.37</v>
      </c>
      <c r="I1294" s="110">
        <v>-2.37</v>
      </c>
      <c r="J1294" s="1">
        <f t="shared" si="624"/>
        <v>44.74</v>
      </c>
      <c r="K1294" s="1">
        <f t="shared" si="626"/>
        <v>-2.2515000000000001</v>
      </c>
      <c r="L1294" s="1">
        <f t="shared" si="623"/>
        <v>44.858499999999999</v>
      </c>
      <c r="M1294" s="1">
        <f t="shared" si="627"/>
        <v>294.73390275952693</v>
      </c>
      <c r="N1294" s="1"/>
      <c r="O1294" s="1"/>
      <c r="P1294" s="1">
        <f t="shared" si="630"/>
        <v>1.1216666666666666</v>
      </c>
      <c r="Q1294" s="1">
        <f t="shared" si="631"/>
        <v>1.0680595238095238</v>
      </c>
      <c r="R1294" s="1">
        <f t="shared" si="632"/>
        <v>0.98401866724761911</v>
      </c>
      <c r="S1294" s="1">
        <f t="shared" si="625"/>
        <v>1.0680595238095238</v>
      </c>
      <c r="T1294" s="1">
        <f t="shared" si="628"/>
        <v>293.95532194480944</v>
      </c>
      <c r="U1294" s="1">
        <v>265.32637950000003</v>
      </c>
      <c r="V1294" s="1">
        <v>490.31116600000001</v>
      </c>
      <c r="W1294" s="1">
        <f t="shared" si="633"/>
        <v>299.84599726646513</v>
      </c>
      <c r="X1294" s="1">
        <v>281.38718737999994</v>
      </c>
      <c r="Y1294" s="1">
        <v>274.02007879185817</v>
      </c>
      <c r="Z1294" s="1">
        <f t="shared" si="629"/>
        <v>309.52693823915899</v>
      </c>
      <c r="AD1294" s="125">
        <f t="shared" si="634"/>
        <v>329.22996057818659</v>
      </c>
    </row>
    <row r="1295" spans="1:30">
      <c r="A1295" s="127" t="s">
        <v>879</v>
      </c>
      <c r="B1295" s="127" t="s">
        <v>159</v>
      </c>
      <c r="C1295" s="4">
        <v>42943</v>
      </c>
      <c r="D1295" s="1">
        <v>271.54260199999999</v>
      </c>
      <c r="E1295" s="1">
        <v>306.41000000000003</v>
      </c>
      <c r="F1295" s="1">
        <v>326.29000000000002</v>
      </c>
      <c r="G1295" s="1">
        <v>46.65</v>
      </c>
      <c r="H1295" s="110">
        <v>-2.37</v>
      </c>
      <c r="I1295" s="110">
        <v>-2.37</v>
      </c>
      <c r="J1295" s="1">
        <f t="shared" si="624"/>
        <v>44.28</v>
      </c>
      <c r="K1295" s="1">
        <f t="shared" si="626"/>
        <v>-2.2515000000000001</v>
      </c>
      <c r="L1295" s="1">
        <f t="shared" si="623"/>
        <v>44.398499999999999</v>
      </c>
      <c r="M1295" s="1">
        <f t="shared" si="627"/>
        <v>291.71156373193162</v>
      </c>
      <c r="N1295" s="1"/>
      <c r="O1295" s="1"/>
      <c r="P1295" s="1">
        <f t="shared" si="630"/>
        <v>1.1107142857142858</v>
      </c>
      <c r="Q1295" s="1">
        <f t="shared" si="631"/>
        <v>1.0571071428571428</v>
      </c>
      <c r="R1295" s="1">
        <f t="shared" si="632"/>
        <v>0.98401866724761911</v>
      </c>
      <c r="S1295" s="1">
        <f t="shared" si="625"/>
        <v>1.0571071428571428</v>
      </c>
      <c r="T1295" s="1">
        <f t="shared" si="628"/>
        <v>290.93298291721419</v>
      </c>
      <c r="U1295" s="1">
        <v>265.32637950000003</v>
      </c>
      <c r="V1295" s="1">
        <v>490.31116600000001</v>
      </c>
      <c r="W1295" s="1">
        <f t="shared" si="633"/>
        <v>296.91432840969776</v>
      </c>
      <c r="X1295" s="1">
        <v>281.38718737999994</v>
      </c>
      <c r="Y1295" s="1">
        <v>274.02007879185817</v>
      </c>
      <c r="Z1295" s="1">
        <f t="shared" si="629"/>
        <v>306.50459921156369</v>
      </c>
      <c r="AD1295" s="125">
        <f t="shared" si="634"/>
        <v>325.84494086727994</v>
      </c>
    </row>
    <row r="1296" spans="1:30">
      <c r="A1296" s="127" t="s">
        <v>880</v>
      </c>
      <c r="B1296" s="127" t="s">
        <v>159</v>
      </c>
      <c r="C1296" s="4">
        <v>42942</v>
      </c>
      <c r="D1296" s="1">
        <v>271.54260199999999</v>
      </c>
      <c r="E1296" s="1">
        <v>301.41000000000003</v>
      </c>
      <c r="F1296" s="1">
        <v>323.29000000000002</v>
      </c>
      <c r="G1296" s="1">
        <v>45.97</v>
      </c>
      <c r="H1296" s="110">
        <v>-2.37</v>
      </c>
      <c r="I1296" s="110">
        <v>-2.37</v>
      </c>
      <c r="J1296" s="1">
        <f t="shared" si="624"/>
        <v>43.6</v>
      </c>
      <c r="K1296" s="1">
        <f t="shared" si="626"/>
        <v>-2.2515000000000001</v>
      </c>
      <c r="L1296" s="1">
        <f t="shared" si="623"/>
        <v>43.718499999999999</v>
      </c>
      <c r="M1296" s="1">
        <f t="shared" si="627"/>
        <v>287.24375821287776</v>
      </c>
      <c r="N1296" s="1"/>
      <c r="O1296" s="1"/>
      <c r="P1296" s="1">
        <f t="shared" si="630"/>
        <v>1.0945238095238095</v>
      </c>
      <c r="Q1296" s="1">
        <f t="shared" si="631"/>
        <v>1.0409166666666667</v>
      </c>
      <c r="R1296" s="1">
        <f t="shared" si="632"/>
        <v>0.98401866724761911</v>
      </c>
      <c r="S1296" s="1">
        <f t="shared" si="625"/>
        <v>1.0409166666666667</v>
      </c>
      <c r="T1296" s="1">
        <f t="shared" si="628"/>
        <v>286.46517739816034</v>
      </c>
      <c r="U1296" s="1">
        <v>265.32637950000003</v>
      </c>
      <c r="V1296" s="1">
        <v>490.31116600000001</v>
      </c>
      <c r="W1296" s="1">
        <f t="shared" si="633"/>
        <v>292.58055705621553</v>
      </c>
      <c r="X1296" s="1">
        <v>281.38718737999994</v>
      </c>
      <c r="Y1296" s="1">
        <v>274.02007879185817</v>
      </c>
      <c r="Z1296" s="1">
        <f t="shared" si="629"/>
        <v>302.03679369250983</v>
      </c>
      <c r="AD1296" s="125">
        <f t="shared" si="634"/>
        <v>320.84099868593961</v>
      </c>
    </row>
    <row r="1297" spans="1:30">
      <c r="A1297" s="127" t="s">
        <v>881</v>
      </c>
      <c r="B1297" s="127" t="s">
        <v>159</v>
      </c>
      <c r="C1297" s="4">
        <v>42941</v>
      </c>
      <c r="D1297" s="1">
        <v>271.54260199999999</v>
      </c>
      <c r="E1297" s="1">
        <v>296.41000000000003</v>
      </c>
      <c r="F1297" s="1">
        <v>322.79000000000002</v>
      </c>
      <c r="G1297" s="1">
        <v>45.23</v>
      </c>
      <c r="H1297" s="110">
        <v>-2.37</v>
      </c>
      <c r="I1297" s="110">
        <v>-2.37</v>
      </c>
      <c r="J1297" s="1">
        <f t="shared" si="624"/>
        <v>42.86</v>
      </c>
      <c r="K1297" s="1">
        <f t="shared" si="626"/>
        <v>-2.2515000000000001</v>
      </c>
      <c r="L1297" s="1">
        <f t="shared" si="623"/>
        <v>42.978499999999997</v>
      </c>
      <c r="M1297" s="1">
        <f t="shared" si="627"/>
        <v>282.38173455978972</v>
      </c>
      <c r="N1297" s="1"/>
      <c r="O1297" s="1"/>
      <c r="P1297" s="1">
        <f t="shared" si="630"/>
        <v>1.0769047619047618</v>
      </c>
      <c r="Q1297" s="1">
        <f t="shared" si="631"/>
        <v>1.0232976190476191</v>
      </c>
      <c r="R1297" s="1">
        <f t="shared" si="632"/>
        <v>0.98401866724761911</v>
      </c>
      <c r="S1297" s="1">
        <f t="shared" si="625"/>
        <v>1.0232976190476191</v>
      </c>
      <c r="T1297" s="1">
        <f t="shared" si="628"/>
        <v>281.60315374507223</v>
      </c>
      <c r="U1297" s="1">
        <v>262.1619</v>
      </c>
      <c r="V1297" s="1">
        <v>490.31116600000001</v>
      </c>
      <c r="W1297" s="1">
        <f t="shared" si="633"/>
        <v>287.86439411272005</v>
      </c>
      <c r="X1297" s="1">
        <v>281.38718737999994</v>
      </c>
      <c r="Y1297" s="1">
        <v>274.02007879185817</v>
      </c>
      <c r="Z1297" s="1">
        <f t="shared" si="629"/>
        <v>297.17477003942179</v>
      </c>
      <c r="AD1297" s="125">
        <f t="shared" si="634"/>
        <v>315.39553219448095</v>
      </c>
    </row>
    <row r="1298" spans="1:30">
      <c r="A1298" s="127" t="s">
        <v>882</v>
      </c>
      <c r="B1298" s="127" t="s">
        <v>159</v>
      </c>
      <c r="C1298" s="4">
        <v>42940</v>
      </c>
      <c r="D1298" s="1">
        <v>271.54260199999999</v>
      </c>
      <c r="E1298" s="1">
        <v>296.41000000000003</v>
      </c>
      <c r="F1298" s="1">
        <v>317.79000000000002</v>
      </c>
      <c r="G1298" s="1">
        <v>44.15</v>
      </c>
      <c r="H1298" s="110">
        <v>-2.37</v>
      </c>
      <c r="I1298" s="110">
        <v>-2.37</v>
      </c>
      <c r="J1298" s="1">
        <f t="shared" si="624"/>
        <v>41.78</v>
      </c>
      <c r="K1298" s="1">
        <f t="shared" si="626"/>
        <v>-2.2515000000000001</v>
      </c>
      <c r="L1298" s="1">
        <f t="shared" si="623"/>
        <v>41.898499999999999</v>
      </c>
      <c r="M1298" s="1">
        <f t="shared" si="627"/>
        <v>275.28580814717475</v>
      </c>
      <c r="N1298" s="1"/>
      <c r="O1298" s="1"/>
      <c r="P1298" s="1">
        <f t="shared" si="630"/>
        <v>1.0511904761904762</v>
      </c>
      <c r="Q1298" s="1">
        <f t="shared" si="631"/>
        <v>0.99758333333333327</v>
      </c>
      <c r="R1298" s="1">
        <f t="shared" si="632"/>
        <v>0.98401866724761911</v>
      </c>
      <c r="S1298" s="1">
        <f t="shared" si="625"/>
        <v>0.99758333333333327</v>
      </c>
      <c r="T1298" s="1">
        <f t="shared" si="628"/>
        <v>274.50722733245726</v>
      </c>
      <c r="U1298" s="1">
        <v>262.1619</v>
      </c>
      <c r="V1298" s="1">
        <v>490.31116600000001</v>
      </c>
      <c r="W1298" s="1">
        <f t="shared" si="633"/>
        <v>280.98134549248351</v>
      </c>
      <c r="X1298" s="1">
        <v>281.38718737999994</v>
      </c>
      <c r="Y1298" s="1">
        <v>274.02007879185817</v>
      </c>
      <c r="Z1298" s="1">
        <f t="shared" si="629"/>
        <v>290.07884362680682</v>
      </c>
      <c r="AD1298" s="125">
        <f t="shared" si="634"/>
        <v>307.44809461235218</v>
      </c>
    </row>
    <row r="1299" spans="1:30">
      <c r="A1299" s="127" t="s">
        <v>883</v>
      </c>
      <c r="B1299" s="127" t="s">
        <v>159</v>
      </c>
      <c r="C1299" s="4">
        <v>42937</v>
      </c>
      <c r="D1299" s="1">
        <v>271.54260199999999</v>
      </c>
      <c r="E1299" s="1">
        <v>299.41000000000003</v>
      </c>
      <c r="F1299" s="1">
        <v>313.29000000000002</v>
      </c>
      <c r="G1299" s="1">
        <v>43.71</v>
      </c>
      <c r="H1299" s="110">
        <v>-2.37</v>
      </c>
      <c r="I1299" s="110">
        <v>-2.37</v>
      </c>
      <c r="J1299" s="1">
        <f t="shared" si="624"/>
        <v>41.34</v>
      </c>
      <c r="K1299" s="1">
        <f t="shared" si="626"/>
        <v>-2.2515000000000001</v>
      </c>
      <c r="L1299" s="1">
        <f t="shared" si="623"/>
        <v>41.458500000000001</v>
      </c>
      <c r="M1299" s="1">
        <f t="shared" si="627"/>
        <v>272.39487516425754</v>
      </c>
      <c r="N1299" s="1"/>
      <c r="O1299" s="1"/>
      <c r="P1299" s="1">
        <f t="shared" si="630"/>
        <v>1.0407142857142857</v>
      </c>
      <c r="Q1299" s="1">
        <f t="shared" si="631"/>
        <v>0.98710714285714285</v>
      </c>
      <c r="R1299" s="1">
        <f t="shared" si="632"/>
        <v>0.98401866724761911</v>
      </c>
      <c r="S1299" s="1">
        <f t="shared" si="625"/>
        <v>0.98710714285714285</v>
      </c>
      <c r="T1299" s="1">
        <f t="shared" si="628"/>
        <v>271.61629434954011</v>
      </c>
      <c r="U1299" s="1">
        <v>262.1619</v>
      </c>
      <c r="V1299" s="1">
        <v>490.31116600000001</v>
      </c>
      <c r="W1299" s="1">
        <f t="shared" si="633"/>
        <v>278.17714049905391</v>
      </c>
      <c r="X1299" s="1">
        <v>281.38718737999994</v>
      </c>
      <c r="Y1299" s="1">
        <v>274.02007879185817</v>
      </c>
      <c r="Z1299" s="1">
        <f t="shared" si="629"/>
        <v>287.18791064388961</v>
      </c>
      <c r="AD1299" s="125">
        <f t="shared" si="634"/>
        <v>304.21024967148497</v>
      </c>
    </row>
    <row r="1300" spans="1:30">
      <c r="A1300" s="127" t="s">
        <v>884</v>
      </c>
      <c r="B1300" s="127" t="s">
        <v>159</v>
      </c>
      <c r="C1300" s="4">
        <v>42936</v>
      </c>
      <c r="D1300" s="1">
        <v>271.54260199999999</v>
      </c>
      <c r="E1300" s="1">
        <v>300.41000000000003</v>
      </c>
      <c r="F1300" s="1">
        <v>316.29000000000002</v>
      </c>
      <c r="G1300" s="1">
        <v>45.4</v>
      </c>
      <c r="H1300" s="110">
        <v>-2.37</v>
      </c>
      <c r="I1300" s="110">
        <v>-2.37</v>
      </c>
      <c r="J1300" s="1">
        <f t="shared" si="624"/>
        <v>43.03</v>
      </c>
      <c r="K1300" s="1">
        <f t="shared" si="626"/>
        <v>-2.2515000000000001</v>
      </c>
      <c r="L1300" s="1">
        <f t="shared" si="623"/>
        <v>43.148499999999999</v>
      </c>
      <c r="M1300" s="1">
        <f t="shared" si="627"/>
        <v>283.49868593955318</v>
      </c>
      <c r="N1300" s="1"/>
      <c r="O1300" s="1"/>
      <c r="P1300" s="1">
        <f t="shared" si="630"/>
        <v>1.0809523809523809</v>
      </c>
      <c r="Q1300" s="1">
        <f t="shared" si="631"/>
        <v>1.0273452380952381</v>
      </c>
      <c r="R1300" s="1">
        <f t="shared" si="632"/>
        <v>0.98401866724761911</v>
      </c>
      <c r="S1300" s="1">
        <f t="shared" si="625"/>
        <v>1.0273452380952381</v>
      </c>
      <c r="T1300" s="1">
        <f t="shared" si="628"/>
        <v>282.72010512483575</v>
      </c>
      <c r="U1300" s="1">
        <v>262.1619</v>
      </c>
      <c r="V1300" s="1">
        <v>490.31116600000001</v>
      </c>
      <c r="W1300" s="1">
        <f t="shared" si="633"/>
        <v>288.94783695109066</v>
      </c>
      <c r="X1300" s="1">
        <v>281.38718737999994</v>
      </c>
      <c r="Y1300" s="1">
        <v>274.02007879185817</v>
      </c>
      <c r="Z1300" s="1">
        <f t="shared" si="629"/>
        <v>298.29172141918525</v>
      </c>
      <c r="AD1300" s="125">
        <f t="shared" si="634"/>
        <v>316.64651773981609</v>
      </c>
    </row>
    <row r="1301" spans="1:30">
      <c r="A1301" s="127" t="s">
        <v>885</v>
      </c>
      <c r="B1301" s="127" t="s">
        <v>159</v>
      </c>
      <c r="C1301" s="4">
        <v>42935</v>
      </c>
      <c r="D1301" s="1">
        <v>271.54260199999999</v>
      </c>
      <c r="E1301" s="1">
        <v>295.41000000000003</v>
      </c>
      <c r="F1301" s="1">
        <v>311.29000000000002</v>
      </c>
      <c r="G1301" s="1">
        <v>45.95</v>
      </c>
      <c r="H1301" s="110">
        <v>-2.37</v>
      </c>
      <c r="I1301" s="110">
        <v>-2.37</v>
      </c>
      <c r="J1301" s="1">
        <f t="shared" si="624"/>
        <v>43.580000000000005</v>
      </c>
      <c r="K1301" s="1">
        <f t="shared" si="626"/>
        <v>-2.2515000000000001</v>
      </c>
      <c r="L1301" s="1">
        <f t="shared" si="623"/>
        <v>43.698500000000003</v>
      </c>
      <c r="M1301" s="1">
        <f t="shared" si="627"/>
        <v>287.11235216819972</v>
      </c>
      <c r="N1301" s="1"/>
      <c r="O1301" s="1"/>
      <c r="P1301" s="1">
        <f t="shared" si="630"/>
        <v>1.0940476190476192</v>
      </c>
      <c r="Q1301" s="1">
        <f t="shared" si="631"/>
        <v>1.0404404761904762</v>
      </c>
      <c r="R1301" s="1">
        <f t="shared" si="632"/>
        <v>0.98401866724761911</v>
      </c>
      <c r="S1301" s="1">
        <f t="shared" si="625"/>
        <v>1.0404404761904762</v>
      </c>
      <c r="T1301" s="1">
        <f t="shared" si="628"/>
        <v>286.33377135348229</v>
      </c>
      <c r="U1301" s="1">
        <v>262.1619</v>
      </c>
      <c r="V1301" s="1">
        <v>490.31116600000001</v>
      </c>
      <c r="W1301" s="1">
        <f t="shared" si="633"/>
        <v>292.45309319287782</v>
      </c>
      <c r="X1301" s="1">
        <v>281.38718737999994</v>
      </c>
      <c r="Y1301" s="1">
        <v>274.02007879185817</v>
      </c>
      <c r="Z1301" s="1">
        <f t="shared" si="629"/>
        <v>301.90538764783179</v>
      </c>
      <c r="AD1301" s="125">
        <f t="shared" si="634"/>
        <v>320.69382391590017</v>
      </c>
    </row>
    <row r="1302" spans="1:30">
      <c r="A1302" s="127" t="s">
        <v>886</v>
      </c>
      <c r="B1302" s="127" t="s">
        <v>159</v>
      </c>
      <c r="C1302" s="4">
        <v>42934</v>
      </c>
      <c r="D1302" s="1">
        <v>271.54260199999999</v>
      </c>
      <c r="E1302" s="1">
        <v>293.91000000000003</v>
      </c>
      <c r="F1302" s="1">
        <v>310.29000000000002</v>
      </c>
      <c r="G1302" s="1">
        <v>45.05</v>
      </c>
      <c r="H1302" s="110">
        <v>-2.37</v>
      </c>
      <c r="I1302" s="110">
        <v>-2.37</v>
      </c>
      <c r="J1302" s="1">
        <f t="shared" si="624"/>
        <v>42.68</v>
      </c>
      <c r="K1302" s="1">
        <f t="shared" si="626"/>
        <v>-2.2515000000000001</v>
      </c>
      <c r="L1302" s="1">
        <f t="shared" si="623"/>
        <v>42.798499999999997</v>
      </c>
      <c r="M1302" s="1">
        <f t="shared" si="627"/>
        <v>281.19908015768721</v>
      </c>
      <c r="N1302" s="1"/>
      <c r="O1302" s="1"/>
      <c r="P1302" s="1">
        <f t="shared" si="630"/>
        <v>1.0726190476190476</v>
      </c>
      <c r="Q1302" s="1">
        <f t="shared" si="631"/>
        <v>1.0190119047619046</v>
      </c>
      <c r="R1302" s="1">
        <f t="shared" si="632"/>
        <v>0.98401866724761911</v>
      </c>
      <c r="S1302" s="1">
        <f t="shared" si="625"/>
        <v>1.0190119047619046</v>
      </c>
      <c r="T1302" s="1">
        <f t="shared" si="628"/>
        <v>280.42049934296978</v>
      </c>
      <c r="U1302" s="1">
        <v>258.7767455</v>
      </c>
      <c r="V1302" s="1">
        <v>490.31116600000001</v>
      </c>
      <c r="W1302" s="1">
        <f t="shared" si="633"/>
        <v>286.71721934268066</v>
      </c>
      <c r="X1302" s="1">
        <v>281.38718737999994</v>
      </c>
      <c r="Y1302" s="1">
        <v>274.02007879185817</v>
      </c>
      <c r="Z1302" s="1">
        <f t="shared" si="629"/>
        <v>295.99211563731927</v>
      </c>
      <c r="AD1302" s="125">
        <f t="shared" si="634"/>
        <v>314.0709592641262</v>
      </c>
    </row>
    <row r="1303" spans="1:30">
      <c r="A1303" s="127" t="s">
        <v>887</v>
      </c>
      <c r="B1303" s="127" t="s">
        <v>159</v>
      </c>
      <c r="C1303" s="4">
        <v>42933</v>
      </c>
      <c r="D1303" s="1">
        <v>271.54260199999999</v>
      </c>
      <c r="E1303" s="1">
        <v>295.41000000000003</v>
      </c>
      <c r="F1303" s="1">
        <v>320.29000000000002</v>
      </c>
      <c r="G1303" s="1">
        <v>44.91</v>
      </c>
      <c r="H1303" s="110">
        <v>-2.37</v>
      </c>
      <c r="I1303" s="110">
        <v>-2.37</v>
      </c>
      <c r="J1303" s="1">
        <f t="shared" si="624"/>
        <v>42.54</v>
      </c>
      <c r="K1303" s="1">
        <f t="shared" si="626"/>
        <v>-2.2515000000000001</v>
      </c>
      <c r="L1303" s="1">
        <f t="shared" si="623"/>
        <v>42.658499999999997</v>
      </c>
      <c r="M1303" s="1">
        <f t="shared" si="627"/>
        <v>280.27923784494084</v>
      </c>
      <c r="N1303" s="1"/>
      <c r="O1303" s="1"/>
      <c r="P1303" s="1">
        <f t="shared" si="630"/>
        <v>1.0692857142857142</v>
      </c>
      <c r="Q1303" s="1">
        <f t="shared" si="631"/>
        <v>1.0156785714285714</v>
      </c>
      <c r="R1303" s="1">
        <f t="shared" si="632"/>
        <v>0.98401866724761911</v>
      </c>
      <c r="S1303" s="1">
        <f t="shared" si="625"/>
        <v>1.0156785714285714</v>
      </c>
      <c r="T1303" s="1">
        <f t="shared" si="628"/>
        <v>279.50065703022335</v>
      </c>
      <c r="U1303" s="1">
        <v>258.7767455</v>
      </c>
      <c r="V1303" s="1">
        <v>490.31116600000001</v>
      </c>
      <c r="W1303" s="1">
        <f t="shared" si="633"/>
        <v>285.82497229931664</v>
      </c>
      <c r="X1303" s="1">
        <v>281.38718737999994</v>
      </c>
      <c r="Y1303" s="1">
        <v>274.02007879185817</v>
      </c>
      <c r="Z1303" s="1">
        <f t="shared" si="629"/>
        <v>295.0722733245729</v>
      </c>
      <c r="AD1303" s="125">
        <f t="shared" si="634"/>
        <v>313.04073587385017</v>
      </c>
    </row>
    <row r="1304" spans="1:30">
      <c r="A1304" s="127" t="s">
        <v>888</v>
      </c>
      <c r="B1304" s="127" t="s">
        <v>159</v>
      </c>
      <c r="C1304" s="4">
        <v>42930</v>
      </c>
      <c r="D1304" s="1">
        <v>271.54260199999999</v>
      </c>
      <c r="E1304" s="1">
        <v>291.41000000000003</v>
      </c>
      <c r="F1304" s="1">
        <v>326.29000000000002</v>
      </c>
      <c r="G1304" s="1">
        <v>45.43</v>
      </c>
      <c r="H1304" s="110">
        <v>-2.37</v>
      </c>
      <c r="I1304" s="110">
        <v>-2.37</v>
      </c>
      <c r="J1304" s="1">
        <f t="shared" si="624"/>
        <v>43.06</v>
      </c>
      <c r="K1304" s="1">
        <f t="shared" si="626"/>
        <v>-2.2515000000000001</v>
      </c>
      <c r="L1304" s="1">
        <f t="shared" si="623"/>
        <v>43.1785</v>
      </c>
      <c r="M1304" s="1">
        <f t="shared" si="627"/>
        <v>283.69579500657028</v>
      </c>
      <c r="N1304" s="1"/>
      <c r="O1304" s="1"/>
      <c r="P1304" s="1">
        <f t="shared" si="630"/>
        <v>1.0816666666666666</v>
      </c>
      <c r="Q1304" s="1">
        <f t="shared" si="631"/>
        <v>1.0280595238095238</v>
      </c>
      <c r="R1304" s="1">
        <f t="shared" si="632"/>
        <v>0.98401866724761911</v>
      </c>
      <c r="S1304" s="1">
        <f t="shared" si="625"/>
        <v>1.0280595238095238</v>
      </c>
      <c r="T1304" s="1">
        <f t="shared" si="628"/>
        <v>282.91721419185285</v>
      </c>
      <c r="U1304" s="1">
        <v>258.7767455</v>
      </c>
      <c r="V1304" s="1">
        <v>490.31116600000001</v>
      </c>
      <c r="W1304" s="1">
        <f t="shared" si="633"/>
        <v>289.13903274609726</v>
      </c>
      <c r="X1304" s="1">
        <v>281.38718737999994</v>
      </c>
      <c r="Y1304" s="1">
        <v>274.02007879185817</v>
      </c>
      <c r="Z1304" s="1">
        <f t="shared" si="629"/>
        <v>298.48883048620235</v>
      </c>
      <c r="AD1304" s="125">
        <f t="shared" si="634"/>
        <v>316.8672798948752</v>
      </c>
    </row>
    <row r="1305" spans="1:30">
      <c r="A1305" s="127" t="s">
        <v>889</v>
      </c>
      <c r="B1305" s="127" t="s">
        <v>159</v>
      </c>
      <c r="C1305" s="4">
        <v>42929</v>
      </c>
      <c r="D1305" s="1">
        <v>271.54260199999999</v>
      </c>
      <c r="E1305" s="1">
        <v>291.41000000000003</v>
      </c>
      <c r="F1305" s="1">
        <v>309.29000000000002</v>
      </c>
      <c r="G1305" s="1">
        <v>44.39</v>
      </c>
      <c r="H1305" s="110">
        <v>-2.37</v>
      </c>
      <c r="I1305" s="110">
        <v>-2.37</v>
      </c>
      <c r="J1305" s="1">
        <f t="shared" si="624"/>
        <v>42.02</v>
      </c>
      <c r="K1305" s="1">
        <f t="shared" si="626"/>
        <v>-2.2515000000000001</v>
      </c>
      <c r="L1305" s="1">
        <f t="shared" si="623"/>
        <v>42.138500000000001</v>
      </c>
      <c r="M1305" s="1">
        <f t="shared" si="627"/>
        <v>276.8626806833114</v>
      </c>
      <c r="N1305" s="1"/>
      <c r="O1305" s="1"/>
      <c r="P1305" s="1">
        <f t="shared" si="630"/>
        <v>1.056904761904762</v>
      </c>
      <c r="Q1305" s="1">
        <f t="shared" si="631"/>
        <v>1.003297619047619</v>
      </c>
      <c r="R1305" s="1">
        <f t="shared" si="632"/>
        <v>0.98401866724761911</v>
      </c>
      <c r="S1305" s="1">
        <f t="shared" si="625"/>
        <v>1.003297619047619</v>
      </c>
      <c r="T1305" s="1">
        <f t="shared" si="628"/>
        <v>276.08409986859397</v>
      </c>
      <c r="U1305" s="1">
        <v>258.7767455</v>
      </c>
      <c r="V1305" s="1">
        <v>490.31116600000001</v>
      </c>
      <c r="W1305" s="1">
        <f t="shared" si="633"/>
        <v>282.51091185253614</v>
      </c>
      <c r="X1305" s="1">
        <v>281.38718737999994</v>
      </c>
      <c r="Y1305" s="1">
        <v>274.02007879185817</v>
      </c>
      <c r="Z1305" s="1">
        <f t="shared" si="629"/>
        <v>291.65571616294346</v>
      </c>
      <c r="AD1305" s="125">
        <f t="shared" si="634"/>
        <v>309.21419185282525</v>
      </c>
    </row>
    <row r="1306" spans="1:30">
      <c r="A1306" s="127" t="s">
        <v>890</v>
      </c>
      <c r="B1306" s="127" t="s">
        <v>159</v>
      </c>
      <c r="C1306" s="4">
        <v>42928</v>
      </c>
      <c r="D1306" s="1">
        <v>271.54260199999999</v>
      </c>
      <c r="E1306" s="1">
        <v>285.41000000000003</v>
      </c>
      <c r="F1306" s="1">
        <v>307.29000000000002</v>
      </c>
      <c r="G1306" s="1">
        <v>43.41</v>
      </c>
      <c r="H1306" s="110">
        <v>-2.37</v>
      </c>
      <c r="I1306" s="110">
        <v>-2.37</v>
      </c>
      <c r="J1306" s="1">
        <f t="shared" si="624"/>
        <v>41.04</v>
      </c>
      <c r="K1306" s="1">
        <f t="shared" si="626"/>
        <v>-2.2515000000000001</v>
      </c>
      <c r="L1306" s="1">
        <f t="shared" ref="L1306:L1369" si="635">+G1306+K1306</f>
        <v>41.158499999999997</v>
      </c>
      <c r="M1306" s="1">
        <f t="shared" si="627"/>
        <v>270.4237844940867</v>
      </c>
      <c r="N1306" s="1"/>
      <c r="O1306" s="1"/>
      <c r="P1306" s="1">
        <f t="shared" si="630"/>
        <v>1.0335714285714286</v>
      </c>
      <c r="Q1306" s="1">
        <f t="shared" si="631"/>
        <v>0.97996428571428562</v>
      </c>
      <c r="R1306" s="1">
        <f t="shared" si="632"/>
        <v>0.98401866724761911</v>
      </c>
      <c r="S1306" s="1">
        <f t="shared" si="625"/>
        <v>0.97996428571428562</v>
      </c>
      <c r="T1306" s="1">
        <f t="shared" si="628"/>
        <v>269.64520367936922</v>
      </c>
      <c r="U1306" s="1">
        <v>258.7767455</v>
      </c>
      <c r="V1306" s="1">
        <v>490.31116600000001</v>
      </c>
      <c r="W1306" s="1">
        <f t="shared" si="633"/>
        <v>276.26518254898815</v>
      </c>
      <c r="X1306" s="1">
        <v>281.38718737999994</v>
      </c>
      <c r="Y1306" s="1">
        <v>274.02007879185817</v>
      </c>
      <c r="Z1306" s="1">
        <f t="shared" si="629"/>
        <v>285.21681997371877</v>
      </c>
      <c r="AD1306" s="125">
        <f t="shared" si="634"/>
        <v>302.00262812089358</v>
      </c>
    </row>
    <row r="1307" spans="1:30">
      <c r="A1307" s="127" t="s">
        <v>891</v>
      </c>
      <c r="B1307" s="127" t="s">
        <v>159</v>
      </c>
      <c r="C1307" s="4">
        <v>42927</v>
      </c>
      <c r="D1307" s="1">
        <v>271.54260199999999</v>
      </c>
      <c r="E1307" s="1">
        <v>284.41000000000003</v>
      </c>
      <c r="F1307" s="1">
        <v>303.29000000000002</v>
      </c>
      <c r="G1307" s="1">
        <v>43.07</v>
      </c>
      <c r="H1307" s="110">
        <v>-2.37</v>
      </c>
      <c r="I1307" s="110">
        <v>-2.37</v>
      </c>
      <c r="J1307" s="1">
        <f t="shared" ref="J1307:J1370" si="636">+G1307+H1307</f>
        <v>40.700000000000003</v>
      </c>
      <c r="K1307" s="1">
        <f t="shared" si="626"/>
        <v>-2.2515000000000001</v>
      </c>
      <c r="L1307" s="1">
        <f t="shared" si="635"/>
        <v>40.8185</v>
      </c>
      <c r="M1307" s="1">
        <f t="shared" si="627"/>
        <v>268.18988173455978</v>
      </c>
      <c r="N1307" s="1"/>
      <c r="O1307" s="1"/>
      <c r="P1307" s="1">
        <f t="shared" si="630"/>
        <v>1.0254761904761904</v>
      </c>
      <c r="Q1307" s="1">
        <f t="shared" si="631"/>
        <v>0.97186904761904758</v>
      </c>
      <c r="R1307" s="1">
        <f t="shared" si="632"/>
        <v>0.98401866724761911</v>
      </c>
      <c r="S1307" s="1">
        <f t="shared" si="625"/>
        <v>0.97186904761904758</v>
      </c>
      <c r="T1307" s="1">
        <f t="shared" si="628"/>
        <v>267.41130091984235</v>
      </c>
      <c r="U1307" s="1">
        <v>255.471034</v>
      </c>
      <c r="V1307" s="1">
        <v>490.31116600000001</v>
      </c>
      <c r="W1307" s="1">
        <f t="shared" si="633"/>
        <v>274.09829687224709</v>
      </c>
      <c r="X1307" s="1">
        <v>281.38718737999994</v>
      </c>
      <c r="Y1307" s="1">
        <v>274.02007879185817</v>
      </c>
      <c r="Z1307" s="1">
        <f t="shared" si="629"/>
        <v>282.98291721419184</v>
      </c>
      <c r="AD1307" s="125">
        <f t="shared" si="634"/>
        <v>299.50065703022346</v>
      </c>
    </row>
    <row r="1308" spans="1:30">
      <c r="A1308" s="127" t="s">
        <v>892</v>
      </c>
      <c r="B1308" s="127" t="s">
        <v>159</v>
      </c>
      <c r="C1308" s="4">
        <v>42926</v>
      </c>
      <c r="D1308" s="1">
        <v>271.54260199999999</v>
      </c>
      <c r="E1308" s="1">
        <v>280.41000000000003</v>
      </c>
      <c r="F1308" s="1">
        <v>304.29000000000002</v>
      </c>
      <c r="G1308" s="1">
        <v>42.35</v>
      </c>
      <c r="H1308" s="110">
        <v>-2.37</v>
      </c>
      <c r="I1308" s="110">
        <v>-2.37</v>
      </c>
      <c r="J1308" s="1">
        <f t="shared" si="636"/>
        <v>39.980000000000004</v>
      </c>
      <c r="K1308" s="1">
        <f t="shared" si="626"/>
        <v>-2.2515000000000001</v>
      </c>
      <c r="L1308" s="1">
        <f t="shared" si="635"/>
        <v>40.098500000000001</v>
      </c>
      <c r="M1308" s="1">
        <f t="shared" si="627"/>
        <v>263.45926412614978</v>
      </c>
      <c r="N1308" s="1"/>
      <c r="O1308" s="1"/>
      <c r="P1308" s="1">
        <f t="shared" si="630"/>
        <v>1.0083333333333333</v>
      </c>
      <c r="Q1308" s="1">
        <f t="shared" si="631"/>
        <v>0.95472619047619056</v>
      </c>
      <c r="R1308" s="1">
        <f t="shared" si="632"/>
        <v>0.98401866724761911</v>
      </c>
      <c r="S1308" s="1">
        <f t="shared" si="625"/>
        <v>0.95472619047619056</v>
      </c>
      <c r="T1308" s="1">
        <f t="shared" si="628"/>
        <v>262.68068331143235</v>
      </c>
      <c r="U1308" s="1">
        <v>255.471034</v>
      </c>
      <c r="V1308" s="1">
        <v>490.31116600000001</v>
      </c>
      <c r="W1308" s="1">
        <f t="shared" si="633"/>
        <v>269.50959779208938</v>
      </c>
      <c r="X1308" s="1">
        <v>281.38718737999994</v>
      </c>
      <c r="Y1308" s="1">
        <v>274.02007879185817</v>
      </c>
      <c r="Z1308" s="1">
        <f t="shared" si="629"/>
        <v>278.25229960578184</v>
      </c>
      <c r="AD1308" s="125">
        <f t="shared" si="634"/>
        <v>294.20236530880425</v>
      </c>
    </row>
    <row r="1309" spans="1:30">
      <c r="A1309" s="127" t="s">
        <v>893</v>
      </c>
      <c r="B1309" s="127" t="s">
        <v>159</v>
      </c>
      <c r="C1309" s="4">
        <v>42923</v>
      </c>
      <c r="D1309" s="1">
        <v>271.54260199999999</v>
      </c>
      <c r="E1309" s="1">
        <v>281.41000000000003</v>
      </c>
      <c r="F1309" s="1">
        <v>307.29000000000002</v>
      </c>
      <c r="G1309" s="1">
        <v>41.92</v>
      </c>
      <c r="H1309" s="110">
        <v>-2.37</v>
      </c>
      <c r="I1309" s="110">
        <v>-2.37</v>
      </c>
      <c r="J1309" s="1">
        <f t="shared" si="636"/>
        <v>39.550000000000004</v>
      </c>
      <c r="K1309" s="1">
        <f t="shared" si="626"/>
        <v>-2.2515000000000001</v>
      </c>
      <c r="L1309" s="1">
        <f t="shared" si="635"/>
        <v>39.668500000000002</v>
      </c>
      <c r="M1309" s="1">
        <f t="shared" si="627"/>
        <v>260.63403416557162</v>
      </c>
      <c r="N1309" s="1"/>
      <c r="O1309" s="1"/>
      <c r="P1309" s="1">
        <f t="shared" si="630"/>
        <v>0.99809523809523815</v>
      </c>
      <c r="Q1309" s="1">
        <f t="shared" si="631"/>
        <v>0.94448809523809529</v>
      </c>
      <c r="R1309" s="1">
        <f t="shared" si="632"/>
        <v>0.98401866724761911</v>
      </c>
      <c r="S1309" s="1">
        <f t="shared" si="625"/>
        <v>0.94448809523809529</v>
      </c>
      <c r="T1309" s="1">
        <f t="shared" si="628"/>
        <v>259.85545335085413</v>
      </c>
      <c r="U1309" s="1">
        <v>255.471034</v>
      </c>
      <c r="V1309" s="1">
        <v>490.31116600000001</v>
      </c>
      <c r="W1309" s="1">
        <f t="shared" si="633"/>
        <v>266.76912473032849</v>
      </c>
      <c r="X1309" s="1">
        <v>281.38718737999994</v>
      </c>
      <c r="Y1309" s="1">
        <v>274.02007879185817</v>
      </c>
      <c r="Z1309" s="1">
        <f t="shared" si="629"/>
        <v>275.42706964520369</v>
      </c>
      <c r="AD1309" s="125">
        <f t="shared" si="634"/>
        <v>291.03810775295665</v>
      </c>
    </row>
    <row r="1310" spans="1:30">
      <c r="A1310" s="127" t="s">
        <v>894</v>
      </c>
      <c r="B1310" s="127" t="s">
        <v>159</v>
      </c>
      <c r="C1310" s="4">
        <v>42922</v>
      </c>
      <c r="D1310" s="1">
        <v>271.54260199999999</v>
      </c>
      <c r="E1310" s="1">
        <v>275.41000000000003</v>
      </c>
      <c r="F1310" s="1">
        <v>311.29000000000002</v>
      </c>
      <c r="G1310" s="1">
        <v>42.9</v>
      </c>
      <c r="H1310" s="110">
        <v>-2.37</v>
      </c>
      <c r="I1310" s="110">
        <v>-2.37</v>
      </c>
      <c r="J1310" s="1">
        <f t="shared" si="636"/>
        <v>40.53</v>
      </c>
      <c r="K1310" s="1">
        <f t="shared" si="626"/>
        <v>-2.2515000000000001</v>
      </c>
      <c r="L1310" s="1">
        <f t="shared" si="635"/>
        <v>40.648499999999999</v>
      </c>
      <c r="M1310" s="1">
        <f t="shared" si="627"/>
        <v>267.07293035479631</v>
      </c>
      <c r="N1310" s="1"/>
      <c r="O1310" s="1"/>
      <c r="P1310" s="1">
        <f t="shared" si="630"/>
        <v>1.0214285714285714</v>
      </c>
      <c r="Q1310" s="1">
        <f t="shared" si="631"/>
        <v>0.9678214285714285</v>
      </c>
      <c r="R1310" s="1">
        <f t="shared" si="632"/>
        <v>0.98401866724761911</v>
      </c>
      <c r="S1310" s="1">
        <f t="shared" si="625"/>
        <v>0.9678214285714285</v>
      </c>
      <c r="T1310" s="1">
        <f t="shared" si="628"/>
        <v>266.29434954007883</v>
      </c>
      <c r="U1310" s="1">
        <v>255.471034</v>
      </c>
      <c r="V1310" s="1">
        <v>490.31116600000001</v>
      </c>
      <c r="W1310" s="1">
        <f t="shared" si="633"/>
        <v>273.01485403387647</v>
      </c>
      <c r="X1310" s="1">
        <v>281.38718737999994</v>
      </c>
      <c r="Y1310" s="1">
        <v>274.02007879185817</v>
      </c>
      <c r="Z1310" s="1">
        <f t="shared" si="629"/>
        <v>281.86596583442838</v>
      </c>
      <c r="AD1310" s="125">
        <f t="shared" si="634"/>
        <v>298.24967148488832</v>
      </c>
    </row>
    <row r="1311" spans="1:30">
      <c r="A1311" s="127" t="s">
        <v>895</v>
      </c>
      <c r="B1311" s="127" t="s">
        <v>159</v>
      </c>
      <c r="C1311" s="4">
        <v>42921</v>
      </c>
      <c r="D1311" s="1">
        <v>271.54260199999999</v>
      </c>
      <c r="E1311" s="1">
        <v>280.41000000000003</v>
      </c>
      <c r="F1311" s="1">
        <v>312.29000000000002</v>
      </c>
      <c r="G1311" s="1">
        <v>42.94</v>
      </c>
      <c r="H1311" s="110">
        <v>-2.37</v>
      </c>
      <c r="I1311" s="110">
        <v>-2.37</v>
      </c>
      <c r="J1311" s="1">
        <f t="shared" si="636"/>
        <v>40.57</v>
      </c>
      <c r="K1311" s="1">
        <f t="shared" si="626"/>
        <v>-2.2515000000000001</v>
      </c>
      <c r="L1311" s="1">
        <f t="shared" si="635"/>
        <v>40.688499999999998</v>
      </c>
      <c r="M1311" s="1">
        <f t="shared" si="627"/>
        <v>267.3357424441524</v>
      </c>
      <c r="N1311" s="1"/>
      <c r="O1311" s="1"/>
      <c r="P1311" s="1">
        <f t="shared" si="630"/>
        <v>1.0223809523809524</v>
      </c>
      <c r="Q1311" s="1">
        <f t="shared" si="631"/>
        <v>0.96877380952380943</v>
      </c>
      <c r="R1311" s="1">
        <f t="shared" si="632"/>
        <v>0.98401866724761911</v>
      </c>
      <c r="S1311" s="1">
        <f t="shared" si="625"/>
        <v>0.96877380952380943</v>
      </c>
      <c r="T1311" s="1">
        <f t="shared" si="628"/>
        <v>266.55716162943497</v>
      </c>
      <c r="U1311" s="1">
        <v>255.471034</v>
      </c>
      <c r="V1311" s="1">
        <v>490.31116600000001</v>
      </c>
      <c r="W1311" s="1">
        <f t="shared" si="633"/>
        <v>273.26978176055189</v>
      </c>
      <c r="X1311" s="1">
        <v>281.38718737999994</v>
      </c>
      <c r="Y1311" s="1">
        <v>274.02007879185817</v>
      </c>
      <c r="Z1311" s="1">
        <f t="shared" si="629"/>
        <v>282.12877792378447</v>
      </c>
      <c r="AD1311" s="125">
        <f t="shared" si="634"/>
        <v>298.54402102496721</v>
      </c>
    </row>
    <row r="1312" spans="1:30">
      <c r="A1312" s="127" t="s">
        <v>896</v>
      </c>
      <c r="B1312" s="127" t="s">
        <v>160</v>
      </c>
      <c r="C1312" s="4">
        <v>42916</v>
      </c>
      <c r="D1312" s="1">
        <v>282.74404700000002</v>
      </c>
      <c r="E1312" s="1">
        <v>277.41000000000003</v>
      </c>
      <c r="F1312" s="1">
        <v>312.29000000000002</v>
      </c>
      <c r="G1312" s="1">
        <v>44.08</v>
      </c>
      <c r="H1312" s="110">
        <v>-2.37</v>
      </c>
      <c r="I1312" s="110">
        <v>-2.37</v>
      </c>
      <c r="J1312" s="1">
        <f t="shared" si="636"/>
        <v>41.71</v>
      </c>
      <c r="K1312" s="1">
        <f t="shared" si="626"/>
        <v>-2.2515000000000001</v>
      </c>
      <c r="L1312" s="1">
        <f t="shared" si="635"/>
        <v>41.828499999999998</v>
      </c>
      <c r="M1312" s="1">
        <f t="shared" si="627"/>
        <v>274.82588699080156</v>
      </c>
      <c r="N1312" s="1"/>
      <c r="O1312" s="1"/>
      <c r="P1312" s="1">
        <f t="shared" si="630"/>
        <v>1.0495238095238095</v>
      </c>
      <c r="Q1312" s="1">
        <f t="shared" si="631"/>
        <v>0.99591666666666667</v>
      </c>
      <c r="R1312" s="1">
        <f t="shared" si="632"/>
        <v>1.0246105703190478</v>
      </c>
      <c r="S1312" s="1">
        <f t="shared" si="625"/>
        <v>0.99591666666666667</v>
      </c>
      <c r="T1312" s="1">
        <f t="shared" si="628"/>
        <v>274.04730617608408</v>
      </c>
      <c r="U1312" s="1">
        <v>246.70140950000004</v>
      </c>
      <c r="V1312" s="1">
        <v>513.87842599999999</v>
      </c>
      <c r="W1312" s="1">
        <f t="shared" si="633"/>
        <v>281.24223977080158</v>
      </c>
      <c r="X1312" s="1">
        <v>293.14509405500002</v>
      </c>
      <c r="Y1312" s="1">
        <v>291.1336309914642</v>
      </c>
      <c r="Z1312" s="1">
        <f t="shared" si="629"/>
        <v>289.61892247043363</v>
      </c>
      <c r="AD1312" s="125">
        <f t="shared" si="634"/>
        <v>306.93298291721419</v>
      </c>
    </row>
    <row r="1313" spans="1:30">
      <c r="A1313" s="127" t="s">
        <v>897</v>
      </c>
      <c r="B1313" s="127" t="s">
        <v>160</v>
      </c>
      <c r="C1313" s="4">
        <v>42915</v>
      </c>
      <c r="D1313" s="1">
        <v>282.74404700000002</v>
      </c>
      <c r="E1313" s="1">
        <v>275.91000000000003</v>
      </c>
      <c r="F1313" s="1">
        <v>298.29000000000002</v>
      </c>
      <c r="G1313" s="1">
        <v>42.62</v>
      </c>
      <c r="H1313" s="110">
        <v>-2.37</v>
      </c>
      <c r="I1313" s="110">
        <v>-2.37</v>
      </c>
      <c r="J1313" s="1">
        <f t="shared" si="636"/>
        <v>40.25</v>
      </c>
      <c r="K1313" s="1">
        <f t="shared" si="626"/>
        <v>-2.2515000000000001</v>
      </c>
      <c r="L1313" s="1">
        <f t="shared" si="635"/>
        <v>40.368499999999997</v>
      </c>
      <c r="M1313" s="1">
        <f t="shared" si="627"/>
        <v>265.23324572930352</v>
      </c>
      <c r="N1313" s="1"/>
      <c r="O1313" s="1"/>
      <c r="P1313" s="1">
        <f t="shared" si="630"/>
        <v>1.0147619047619048</v>
      </c>
      <c r="Q1313" s="1">
        <f t="shared" si="631"/>
        <v>0.96115476190476179</v>
      </c>
      <c r="R1313" s="1">
        <f t="shared" si="632"/>
        <v>1.0246105703190478</v>
      </c>
      <c r="S1313" s="1">
        <f t="shared" si="625"/>
        <v>0.96115476190476179</v>
      </c>
      <c r="T1313" s="1">
        <f t="shared" si="628"/>
        <v>264.45466491458603</v>
      </c>
      <c r="U1313" s="1">
        <v>246.70140950000004</v>
      </c>
      <c r="V1313" s="1">
        <v>513.87842599999999</v>
      </c>
      <c r="W1313" s="1">
        <f t="shared" si="633"/>
        <v>271.93737774714845</v>
      </c>
      <c r="X1313" s="1">
        <v>293.14509405500002</v>
      </c>
      <c r="Y1313" s="1">
        <v>291.1336309914642</v>
      </c>
      <c r="Z1313" s="1">
        <f t="shared" si="629"/>
        <v>280.02628120893559</v>
      </c>
      <c r="AD1313" s="125">
        <f t="shared" si="634"/>
        <v>296.18922470433637</v>
      </c>
    </row>
    <row r="1314" spans="1:30">
      <c r="A1314" s="127" t="s">
        <v>898</v>
      </c>
      <c r="B1314" s="127" t="s">
        <v>160</v>
      </c>
      <c r="C1314" s="4">
        <v>42914</v>
      </c>
      <c r="D1314" s="1">
        <v>282.74404700000002</v>
      </c>
      <c r="E1314" s="1">
        <v>274.41000000000003</v>
      </c>
      <c r="F1314" s="1">
        <v>292.29000000000002</v>
      </c>
      <c r="G1314" s="1">
        <v>42.43</v>
      </c>
      <c r="H1314" s="110">
        <v>-2.37</v>
      </c>
      <c r="I1314" s="110">
        <v>-2.37</v>
      </c>
      <c r="J1314" s="1">
        <f t="shared" si="636"/>
        <v>40.06</v>
      </c>
      <c r="K1314" s="1">
        <f t="shared" si="626"/>
        <v>-2.2515000000000001</v>
      </c>
      <c r="L1314" s="1">
        <f t="shared" si="635"/>
        <v>40.1785</v>
      </c>
      <c r="M1314" s="1">
        <f t="shared" si="627"/>
        <v>263.98488830486201</v>
      </c>
      <c r="N1314" s="1"/>
      <c r="O1314" s="1"/>
      <c r="P1314" s="1">
        <f t="shared" si="630"/>
        <v>1.0102380952380952</v>
      </c>
      <c r="Q1314" s="1">
        <f t="shared" si="631"/>
        <v>0.95663095238095242</v>
      </c>
      <c r="R1314" s="1">
        <f t="shared" si="632"/>
        <v>1.0246105703190478</v>
      </c>
      <c r="S1314" s="1">
        <f t="shared" si="625"/>
        <v>0.95663095238095242</v>
      </c>
      <c r="T1314" s="1">
        <f t="shared" si="628"/>
        <v>263.20630749014452</v>
      </c>
      <c r="U1314" s="1">
        <v>246.70140950000004</v>
      </c>
      <c r="V1314" s="1">
        <v>513.87842599999999</v>
      </c>
      <c r="W1314" s="1">
        <f t="shared" si="633"/>
        <v>270.72647104544018</v>
      </c>
      <c r="X1314" s="1">
        <v>293.14509405500002</v>
      </c>
      <c r="Y1314" s="1">
        <v>291.1336309914642</v>
      </c>
      <c r="Z1314" s="1">
        <f t="shared" si="629"/>
        <v>278.77792378449408</v>
      </c>
      <c r="AD1314" s="125">
        <f t="shared" si="634"/>
        <v>294.7910643889619</v>
      </c>
    </row>
    <row r="1315" spans="1:30">
      <c r="A1315" s="127" t="s">
        <v>899</v>
      </c>
      <c r="B1315" s="127" t="s">
        <v>160</v>
      </c>
      <c r="C1315" s="4">
        <v>42913</v>
      </c>
      <c r="D1315" s="1">
        <v>282.74404700000002</v>
      </c>
      <c r="E1315" s="1">
        <v>267.41000000000003</v>
      </c>
      <c r="F1315" s="1">
        <v>288.29000000000002</v>
      </c>
      <c r="G1315" s="1">
        <v>41.45</v>
      </c>
      <c r="H1315" s="110">
        <v>-2.37</v>
      </c>
      <c r="I1315" s="110">
        <v>-2.37</v>
      </c>
      <c r="J1315" s="1">
        <f t="shared" si="636"/>
        <v>39.080000000000005</v>
      </c>
      <c r="K1315" s="1">
        <f t="shared" si="626"/>
        <v>-2.2515000000000001</v>
      </c>
      <c r="L1315" s="1">
        <f t="shared" si="635"/>
        <v>39.198500000000003</v>
      </c>
      <c r="M1315" s="1">
        <f t="shared" si="627"/>
        <v>257.54599211563732</v>
      </c>
      <c r="N1315" s="1"/>
      <c r="O1315" s="1"/>
      <c r="P1315" s="1">
        <f t="shared" si="630"/>
        <v>0.98690476190476195</v>
      </c>
      <c r="Q1315" s="1">
        <f t="shared" si="631"/>
        <v>0.9332976190476191</v>
      </c>
      <c r="R1315" s="1">
        <f t="shared" si="632"/>
        <v>1.0246105703190478</v>
      </c>
      <c r="S1315" s="1">
        <f t="shared" si="625"/>
        <v>0.9332976190476191</v>
      </c>
      <c r="T1315" s="1">
        <f t="shared" si="628"/>
        <v>256.76741130091989</v>
      </c>
      <c r="U1315" s="1">
        <v>242.11578300000002</v>
      </c>
      <c r="V1315" s="1">
        <v>513.87842599999999</v>
      </c>
      <c r="W1315" s="1">
        <f t="shared" si="633"/>
        <v>264.4807417418923</v>
      </c>
      <c r="X1315" s="1">
        <v>293.14509405500002</v>
      </c>
      <c r="Y1315" s="1">
        <v>291.1336309914642</v>
      </c>
      <c r="Z1315" s="1">
        <f t="shared" si="629"/>
        <v>272.33902759526939</v>
      </c>
      <c r="AD1315" s="125">
        <f t="shared" si="634"/>
        <v>287.57950065703028</v>
      </c>
    </row>
    <row r="1316" spans="1:30">
      <c r="A1316" s="127" t="s">
        <v>900</v>
      </c>
      <c r="B1316" s="127" t="s">
        <v>160</v>
      </c>
      <c r="C1316" s="4">
        <v>42912</v>
      </c>
      <c r="D1316" s="1">
        <v>282.74404700000002</v>
      </c>
      <c r="E1316" s="1">
        <v>266.91000000000003</v>
      </c>
      <c r="F1316" s="1">
        <v>287.29000000000002</v>
      </c>
      <c r="G1316" s="1">
        <v>40.71</v>
      </c>
      <c r="H1316" s="110">
        <v>-2.37</v>
      </c>
      <c r="I1316" s="110">
        <v>-2.37</v>
      </c>
      <c r="J1316" s="1">
        <f t="shared" si="636"/>
        <v>38.340000000000003</v>
      </c>
      <c r="K1316" s="1">
        <f t="shared" si="626"/>
        <v>-2.2515000000000001</v>
      </c>
      <c r="L1316" s="1">
        <f t="shared" si="635"/>
        <v>38.458500000000001</v>
      </c>
      <c r="M1316" s="1">
        <f t="shared" si="627"/>
        <v>252.68396846254927</v>
      </c>
      <c r="N1316" s="1"/>
      <c r="O1316" s="1"/>
      <c r="P1316" s="1">
        <f t="shared" si="630"/>
        <v>0.96928571428571431</v>
      </c>
      <c r="Q1316" s="1">
        <f t="shared" si="631"/>
        <v>0.91567857142857145</v>
      </c>
      <c r="R1316" s="1">
        <f t="shared" si="632"/>
        <v>1.0246105703190478</v>
      </c>
      <c r="S1316" s="1">
        <f t="shared" si="625"/>
        <v>0.91567857142857145</v>
      </c>
      <c r="T1316" s="1">
        <f t="shared" si="628"/>
        <v>251.90538764783182</v>
      </c>
      <c r="U1316" s="1">
        <v>242.11578300000002</v>
      </c>
      <c r="V1316" s="1">
        <v>513.87842599999999</v>
      </c>
      <c r="W1316" s="1">
        <f t="shared" si="633"/>
        <v>259.76457879839683</v>
      </c>
      <c r="X1316" s="1">
        <v>293.14509405500002</v>
      </c>
      <c r="Y1316" s="1">
        <v>291.1336309914642</v>
      </c>
      <c r="Z1316" s="1">
        <f t="shared" si="629"/>
        <v>267.47700394218134</v>
      </c>
      <c r="AD1316" s="125">
        <f t="shared" si="634"/>
        <v>282.13403416557168</v>
      </c>
    </row>
    <row r="1317" spans="1:30">
      <c r="A1317" s="127" t="s">
        <v>901</v>
      </c>
      <c r="B1317" s="127" t="s">
        <v>160</v>
      </c>
      <c r="C1317" s="4">
        <v>42909</v>
      </c>
      <c r="D1317" s="1">
        <v>282.74404700000002</v>
      </c>
      <c r="E1317" s="1">
        <v>264.91000000000003</v>
      </c>
      <c r="F1317" s="1">
        <v>286.29000000000002</v>
      </c>
      <c r="G1317" s="1">
        <v>40.53</v>
      </c>
      <c r="H1317" s="110">
        <v>-2.37</v>
      </c>
      <c r="I1317" s="110">
        <v>-2.37</v>
      </c>
      <c r="J1317" s="1">
        <f t="shared" si="636"/>
        <v>38.160000000000004</v>
      </c>
      <c r="K1317" s="1">
        <f t="shared" si="626"/>
        <v>-2.2515000000000001</v>
      </c>
      <c r="L1317" s="1">
        <f t="shared" si="635"/>
        <v>38.278500000000001</v>
      </c>
      <c r="M1317" s="1">
        <f t="shared" si="627"/>
        <v>251.50131406044679</v>
      </c>
      <c r="N1317" s="1"/>
      <c r="O1317" s="1"/>
      <c r="P1317" s="1">
        <f t="shared" si="630"/>
        <v>0.96500000000000008</v>
      </c>
      <c r="Q1317" s="1">
        <f t="shared" si="631"/>
        <v>0.91139285714285712</v>
      </c>
      <c r="R1317" s="1">
        <f t="shared" si="632"/>
        <v>1.0246105703190478</v>
      </c>
      <c r="S1317" s="1">
        <f t="shared" si="625"/>
        <v>0.91139285714285712</v>
      </c>
      <c r="T1317" s="1">
        <f t="shared" si="628"/>
        <v>250.72273324572933</v>
      </c>
      <c r="U1317" s="1">
        <v>242.11578300000002</v>
      </c>
      <c r="V1317" s="1">
        <v>513.87842599999999</v>
      </c>
      <c r="W1317" s="1">
        <f t="shared" si="633"/>
        <v>258.61740402835744</v>
      </c>
      <c r="X1317" s="1">
        <v>293.14509405500002</v>
      </c>
      <c r="Y1317" s="1">
        <v>291.1336309914642</v>
      </c>
      <c r="Z1317" s="1">
        <f t="shared" si="629"/>
        <v>266.29434954007883</v>
      </c>
      <c r="AD1317" s="125">
        <f t="shared" si="634"/>
        <v>280.80946123521687</v>
      </c>
    </row>
    <row r="1318" spans="1:30">
      <c r="A1318" s="127" t="s">
        <v>902</v>
      </c>
      <c r="B1318" s="127" t="s">
        <v>160</v>
      </c>
      <c r="C1318" s="4">
        <v>42908</v>
      </c>
      <c r="D1318" s="1">
        <v>282.74404700000002</v>
      </c>
      <c r="E1318" s="1">
        <v>264.41000000000003</v>
      </c>
      <c r="F1318" s="1">
        <v>282.29000000000002</v>
      </c>
      <c r="G1318" s="1">
        <v>40.19</v>
      </c>
      <c r="H1318" s="110">
        <v>-2.37</v>
      </c>
      <c r="I1318" s="110">
        <v>-2.37</v>
      </c>
      <c r="J1318" s="1">
        <f t="shared" si="636"/>
        <v>37.82</v>
      </c>
      <c r="K1318" s="1">
        <f t="shared" si="626"/>
        <v>-2.2515000000000001</v>
      </c>
      <c r="L1318" s="1">
        <f t="shared" si="635"/>
        <v>37.938499999999998</v>
      </c>
      <c r="M1318" s="1">
        <f t="shared" si="627"/>
        <v>249.2674113009198</v>
      </c>
      <c r="N1318" s="1"/>
      <c r="O1318" s="1"/>
      <c r="P1318" s="1">
        <f t="shared" si="630"/>
        <v>0.95690476190476181</v>
      </c>
      <c r="Q1318" s="1">
        <f t="shared" si="631"/>
        <v>0.90329761904761896</v>
      </c>
      <c r="R1318" s="1">
        <f t="shared" si="632"/>
        <v>1.0246105703190478</v>
      </c>
      <c r="S1318" s="1">
        <f t="shared" si="625"/>
        <v>0.90329761904761896</v>
      </c>
      <c r="T1318" s="1">
        <f t="shared" si="628"/>
        <v>248.48883048620235</v>
      </c>
      <c r="U1318" s="1">
        <v>242.11578300000002</v>
      </c>
      <c r="V1318" s="1">
        <v>513.87842599999999</v>
      </c>
      <c r="W1318" s="1">
        <f t="shared" si="633"/>
        <v>256.45051835161627</v>
      </c>
      <c r="X1318" s="1">
        <v>293.14509405500002</v>
      </c>
      <c r="Y1318" s="1">
        <v>291.1336309914642</v>
      </c>
      <c r="Z1318" s="1">
        <f t="shared" si="629"/>
        <v>264.0604467805519</v>
      </c>
      <c r="AD1318" s="125">
        <f t="shared" si="634"/>
        <v>278.30749014454665</v>
      </c>
    </row>
    <row r="1319" spans="1:30">
      <c r="A1319" s="127" t="s">
        <v>903</v>
      </c>
      <c r="B1319" s="127" t="s">
        <v>160</v>
      </c>
      <c r="C1319" s="4">
        <v>42907</v>
      </c>
      <c r="D1319" s="1">
        <v>282.74404700000002</v>
      </c>
      <c r="E1319" s="1">
        <v>268.41000000000003</v>
      </c>
      <c r="F1319" s="1">
        <v>284.29000000000002</v>
      </c>
      <c r="G1319" s="1">
        <v>39.43</v>
      </c>
      <c r="H1319" s="110">
        <v>-2.37</v>
      </c>
      <c r="I1319" s="110">
        <v>-2.37</v>
      </c>
      <c r="J1319" s="1">
        <f t="shared" si="636"/>
        <v>37.06</v>
      </c>
      <c r="K1319" s="1">
        <f t="shared" si="626"/>
        <v>-2.2515000000000001</v>
      </c>
      <c r="L1319" s="1">
        <f t="shared" si="635"/>
        <v>37.1785</v>
      </c>
      <c r="M1319" s="1">
        <f t="shared" si="627"/>
        <v>244.27398160315374</v>
      </c>
      <c r="N1319" s="1"/>
      <c r="O1319" s="1"/>
      <c r="P1319" s="1">
        <f t="shared" si="630"/>
        <v>0.93880952380952376</v>
      </c>
      <c r="Q1319" s="1">
        <f t="shared" si="631"/>
        <v>0.88520238095238091</v>
      </c>
      <c r="R1319" s="1">
        <f t="shared" si="632"/>
        <v>1.0246105703190478</v>
      </c>
      <c r="S1319" s="1">
        <f t="shared" si="625"/>
        <v>0.88520238095238091</v>
      </c>
      <c r="T1319" s="1">
        <f t="shared" si="628"/>
        <v>243.49540078843629</v>
      </c>
      <c r="U1319" s="1">
        <v>242.11578300000002</v>
      </c>
      <c r="V1319" s="1">
        <v>513.87842599999999</v>
      </c>
      <c r="W1319" s="1">
        <f t="shared" si="633"/>
        <v>251.6068915447832</v>
      </c>
      <c r="X1319" s="1">
        <v>293.14509405500002</v>
      </c>
      <c r="Y1319" s="1">
        <v>291.1336309914642</v>
      </c>
      <c r="Z1319" s="1">
        <f t="shared" si="629"/>
        <v>259.06701708278581</v>
      </c>
      <c r="AD1319" s="125">
        <f t="shared" si="634"/>
        <v>272.71484888304866</v>
      </c>
    </row>
    <row r="1320" spans="1:30">
      <c r="A1320" s="127" t="s">
        <v>904</v>
      </c>
      <c r="B1320" s="127" t="s">
        <v>160</v>
      </c>
      <c r="C1320" s="4">
        <v>42906</v>
      </c>
      <c r="D1320" s="1">
        <v>282.74404700000002</v>
      </c>
      <c r="E1320" s="1">
        <v>273.41000000000003</v>
      </c>
      <c r="F1320" s="1">
        <v>288.29000000000002</v>
      </c>
      <c r="G1320" s="1">
        <v>40.1</v>
      </c>
      <c r="H1320" s="110">
        <v>-2.37</v>
      </c>
      <c r="I1320" s="110">
        <v>-2.37</v>
      </c>
      <c r="J1320" s="1">
        <f t="shared" si="636"/>
        <v>37.730000000000004</v>
      </c>
      <c r="K1320" s="1">
        <f t="shared" si="626"/>
        <v>-2.2515000000000001</v>
      </c>
      <c r="L1320" s="1">
        <f t="shared" si="635"/>
        <v>37.848500000000001</v>
      </c>
      <c r="M1320" s="1">
        <f t="shared" si="627"/>
        <v>248.6760840998686</v>
      </c>
      <c r="N1320" s="1"/>
      <c r="O1320" s="1"/>
      <c r="P1320" s="1">
        <f t="shared" si="630"/>
        <v>0.95476190476190481</v>
      </c>
      <c r="Q1320" s="1">
        <f t="shared" si="631"/>
        <v>0.90115476190476196</v>
      </c>
      <c r="R1320" s="1">
        <f t="shared" si="632"/>
        <v>1.0246105703190478</v>
      </c>
      <c r="S1320" s="1">
        <f t="shared" si="625"/>
        <v>0.90115476190476196</v>
      </c>
      <c r="T1320" s="1">
        <f t="shared" si="628"/>
        <v>247.89750328515115</v>
      </c>
      <c r="U1320" s="1">
        <v>252.45220000000003</v>
      </c>
      <c r="V1320" s="1">
        <v>513.87842599999999</v>
      </c>
      <c r="W1320" s="1">
        <f t="shared" si="633"/>
        <v>255.8769309665966</v>
      </c>
      <c r="X1320" s="1">
        <v>293.14509405500002</v>
      </c>
      <c r="Y1320" s="1">
        <v>291.1336309914642</v>
      </c>
      <c r="Z1320" s="1">
        <f t="shared" si="629"/>
        <v>263.46911957950067</v>
      </c>
      <c r="AD1320" s="125">
        <f t="shared" si="634"/>
        <v>277.64520367936933</v>
      </c>
    </row>
    <row r="1321" spans="1:30">
      <c r="A1321" s="127" t="s">
        <v>905</v>
      </c>
      <c r="B1321" s="127" t="s">
        <v>160</v>
      </c>
      <c r="C1321" s="4">
        <v>42905</v>
      </c>
      <c r="D1321" s="1">
        <v>282.74404700000002</v>
      </c>
      <c r="E1321" s="1">
        <v>269.41000000000003</v>
      </c>
      <c r="F1321" s="1">
        <v>303.29000000000002</v>
      </c>
      <c r="G1321" s="1">
        <v>40.83</v>
      </c>
      <c r="H1321" s="110">
        <v>-2.37</v>
      </c>
      <c r="I1321" s="110">
        <v>-2.37</v>
      </c>
      <c r="J1321" s="1">
        <f t="shared" si="636"/>
        <v>38.46</v>
      </c>
      <c r="K1321" s="1">
        <f t="shared" si="626"/>
        <v>-2.2515000000000001</v>
      </c>
      <c r="L1321" s="1">
        <f t="shared" si="635"/>
        <v>38.578499999999998</v>
      </c>
      <c r="M1321" s="1">
        <f t="shared" si="627"/>
        <v>253.4724047306176</v>
      </c>
      <c r="N1321" s="1"/>
      <c r="O1321" s="1"/>
      <c r="P1321" s="1">
        <f t="shared" si="630"/>
        <v>0.97214285714285709</v>
      </c>
      <c r="Q1321" s="1">
        <f t="shared" si="631"/>
        <v>0.91853571428571423</v>
      </c>
      <c r="R1321" s="1">
        <f t="shared" si="632"/>
        <v>1.0246105703190478</v>
      </c>
      <c r="S1321" s="1">
        <f t="shared" si="625"/>
        <v>0.91853571428571423</v>
      </c>
      <c r="T1321" s="1">
        <f t="shared" si="628"/>
        <v>252.69382391590014</v>
      </c>
      <c r="U1321" s="1">
        <v>252.45220000000003</v>
      </c>
      <c r="V1321" s="1">
        <v>513.87842599999999</v>
      </c>
      <c r="W1321" s="1">
        <f t="shared" si="633"/>
        <v>260.52936197842314</v>
      </c>
      <c r="X1321" s="1">
        <v>293.14509405500002</v>
      </c>
      <c r="Y1321" s="1">
        <v>291.1336309914642</v>
      </c>
      <c r="Z1321" s="1">
        <f t="shared" si="629"/>
        <v>268.26544021024966</v>
      </c>
      <c r="AD1321" s="125">
        <f t="shared" si="634"/>
        <v>283.01708278580816</v>
      </c>
    </row>
    <row r="1322" spans="1:30">
      <c r="A1322" s="127" t="s">
        <v>906</v>
      </c>
      <c r="B1322" s="127" t="s">
        <v>160</v>
      </c>
      <c r="C1322" s="4">
        <v>42902</v>
      </c>
      <c r="D1322" s="1">
        <v>282.74404700000002</v>
      </c>
      <c r="E1322" s="1">
        <v>267.91000000000003</v>
      </c>
      <c r="F1322" s="1">
        <v>285.29000000000002</v>
      </c>
      <c r="G1322" s="1">
        <v>41.04</v>
      </c>
      <c r="H1322" s="110">
        <v>-2.37</v>
      </c>
      <c r="I1322" s="110">
        <v>-2.37</v>
      </c>
      <c r="J1322" s="1">
        <f t="shared" si="636"/>
        <v>38.67</v>
      </c>
      <c r="K1322" s="1">
        <f t="shared" si="626"/>
        <v>-2.2515000000000001</v>
      </c>
      <c r="L1322" s="1">
        <f t="shared" si="635"/>
        <v>38.788499999999999</v>
      </c>
      <c r="M1322" s="1">
        <f t="shared" si="627"/>
        <v>254.85216819973718</v>
      </c>
      <c r="N1322" s="1"/>
      <c r="O1322" s="1"/>
      <c r="P1322" s="1">
        <f t="shared" si="630"/>
        <v>0.97714285714285709</v>
      </c>
      <c r="Q1322" s="1">
        <f t="shared" si="631"/>
        <v>0.92353571428571424</v>
      </c>
      <c r="R1322" s="1">
        <f t="shared" si="632"/>
        <v>1.0246105703190478</v>
      </c>
      <c r="S1322" s="1">
        <f t="shared" si="625"/>
        <v>0.92353571428571424</v>
      </c>
      <c r="T1322" s="1">
        <f t="shared" si="628"/>
        <v>254.07358738501972</v>
      </c>
      <c r="U1322" s="1">
        <v>252.45220000000003</v>
      </c>
      <c r="V1322" s="1">
        <v>513.87842599999999</v>
      </c>
      <c r="W1322" s="1">
        <f t="shared" si="633"/>
        <v>261.86773254346912</v>
      </c>
      <c r="X1322" s="1">
        <v>293.14509405500002</v>
      </c>
      <c r="Y1322" s="1">
        <v>291.1336309914642</v>
      </c>
      <c r="Z1322" s="1">
        <f t="shared" si="629"/>
        <v>269.64520367936922</v>
      </c>
      <c r="AD1322" s="125">
        <f t="shared" si="634"/>
        <v>284.56241787122212</v>
      </c>
    </row>
    <row r="1323" spans="1:30">
      <c r="A1323" s="127" t="s">
        <v>907</v>
      </c>
      <c r="B1323" s="127" t="s">
        <v>160</v>
      </c>
      <c r="C1323" s="4">
        <v>42901</v>
      </c>
      <c r="D1323" s="1">
        <v>282.74404700000002</v>
      </c>
      <c r="E1323" s="1">
        <v>273.41000000000003</v>
      </c>
      <c r="F1323" s="1">
        <v>289.29000000000002</v>
      </c>
      <c r="G1323" s="1">
        <v>40.86</v>
      </c>
      <c r="H1323" s="110">
        <v>-2.37</v>
      </c>
      <c r="I1323" s="110">
        <v>-2.37</v>
      </c>
      <c r="J1323" s="1">
        <f t="shared" si="636"/>
        <v>38.49</v>
      </c>
      <c r="K1323" s="1">
        <f t="shared" si="626"/>
        <v>-2.2515000000000001</v>
      </c>
      <c r="L1323" s="1">
        <f t="shared" si="635"/>
        <v>38.608499999999999</v>
      </c>
      <c r="M1323" s="1">
        <f t="shared" si="627"/>
        <v>253.66951379763466</v>
      </c>
      <c r="N1323" s="1"/>
      <c r="O1323" s="1"/>
      <c r="P1323" s="1">
        <f t="shared" si="630"/>
        <v>0.97285714285714286</v>
      </c>
      <c r="Q1323" s="1">
        <f t="shared" si="631"/>
        <v>0.91925000000000001</v>
      </c>
      <c r="R1323" s="1">
        <f t="shared" si="632"/>
        <v>1.0246105703190478</v>
      </c>
      <c r="S1323" s="1">
        <f t="shared" ref="S1323:S1386" si="637">+Q1323-O1323</f>
        <v>0.91925000000000001</v>
      </c>
      <c r="T1323" s="1">
        <f t="shared" si="628"/>
        <v>252.89093298291721</v>
      </c>
      <c r="U1323" s="1">
        <v>252.45220000000003</v>
      </c>
      <c r="V1323" s="1">
        <v>513.87842599999999</v>
      </c>
      <c r="W1323" s="1">
        <f t="shared" si="633"/>
        <v>260.72055777342968</v>
      </c>
      <c r="X1323" s="1">
        <v>293.14509405500002</v>
      </c>
      <c r="Y1323" s="1">
        <v>291.1336309914642</v>
      </c>
      <c r="Z1323" s="1">
        <f t="shared" si="629"/>
        <v>268.46254927726676</v>
      </c>
      <c r="AD1323" s="125">
        <f t="shared" si="634"/>
        <v>283.23784494086732</v>
      </c>
    </row>
    <row r="1324" spans="1:30">
      <c r="A1324" s="127" t="s">
        <v>908</v>
      </c>
      <c r="B1324" s="127" t="s">
        <v>160</v>
      </c>
      <c r="C1324" s="4">
        <v>42900</v>
      </c>
      <c r="D1324" s="1">
        <v>282.74404700000002</v>
      </c>
      <c r="E1324" s="1">
        <v>281.41000000000003</v>
      </c>
      <c r="F1324" s="1">
        <v>300.29000000000002</v>
      </c>
      <c r="G1324" s="1">
        <v>40.909999999999997</v>
      </c>
      <c r="H1324" s="110">
        <v>-2.37</v>
      </c>
      <c r="I1324" s="110">
        <v>-2.37</v>
      </c>
      <c r="J1324" s="1">
        <f t="shared" si="636"/>
        <v>38.54</v>
      </c>
      <c r="K1324" s="1">
        <f t="shared" si="626"/>
        <v>-2.2515000000000001</v>
      </c>
      <c r="L1324" s="1">
        <f t="shared" si="635"/>
        <v>38.658499999999997</v>
      </c>
      <c r="M1324" s="1">
        <f t="shared" si="627"/>
        <v>253.9980289093298</v>
      </c>
      <c r="N1324" s="1"/>
      <c r="O1324" s="1"/>
      <c r="P1324" s="1">
        <f t="shared" si="630"/>
        <v>0.97404761904761894</v>
      </c>
      <c r="Q1324" s="1">
        <f t="shared" si="631"/>
        <v>0.92044047619047609</v>
      </c>
      <c r="R1324" s="1">
        <f t="shared" si="632"/>
        <v>1.0246105703190478</v>
      </c>
      <c r="S1324" s="1">
        <f t="shared" si="637"/>
        <v>0.92044047619047609</v>
      </c>
      <c r="T1324" s="1">
        <f t="shared" si="628"/>
        <v>253.21944809461235</v>
      </c>
      <c r="U1324" s="1">
        <v>252.45220000000003</v>
      </c>
      <c r="V1324" s="1">
        <v>513.87842599999999</v>
      </c>
      <c r="W1324" s="1">
        <f t="shared" si="633"/>
        <v>261.03921743177398</v>
      </c>
      <c r="X1324" s="1">
        <v>293.14509405500002</v>
      </c>
      <c r="Y1324" s="1">
        <v>291.1336309914642</v>
      </c>
      <c r="Z1324" s="1">
        <f t="shared" si="629"/>
        <v>268.79106438896184</v>
      </c>
      <c r="AD1324" s="125">
        <f t="shared" si="634"/>
        <v>283.60578186596587</v>
      </c>
    </row>
    <row r="1325" spans="1:30">
      <c r="A1325" s="127" t="s">
        <v>909</v>
      </c>
      <c r="B1325" s="127" t="s">
        <v>160</v>
      </c>
      <c r="C1325" s="4">
        <v>42899</v>
      </c>
      <c r="D1325" s="1">
        <v>282.74404700000002</v>
      </c>
      <c r="E1325" s="1">
        <v>274.91000000000003</v>
      </c>
      <c r="F1325" s="1">
        <v>299.29000000000002</v>
      </c>
      <c r="G1325" s="1">
        <v>42.15</v>
      </c>
      <c r="H1325" s="110">
        <v>-2.37</v>
      </c>
      <c r="I1325" s="110">
        <v>-2.37</v>
      </c>
      <c r="J1325" s="1">
        <f t="shared" si="636"/>
        <v>39.78</v>
      </c>
      <c r="K1325" s="1">
        <f t="shared" si="626"/>
        <v>-2.2515000000000001</v>
      </c>
      <c r="L1325" s="1">
        <f t="shared" si="635"/>
        <v>39.898499999999999</v>
      </c>
      <c r="M1325" s="1">
        <f t="shared" si="627"/>
        <v>262.14520367936922</v>
      </c>
      <c r="N1325" s="1"/>
      <c r="O1325" s="1"/>
      <c r="P1325" s="1">
        <f t="shared" si="630"/>
        <v>1.0035714285714286</v>
      </c>
      <c r="Q1325" s="1">
        <f t="shared" si="631"/>
        <v>0.94996428571428571</v>
      </c>
      <c r="R1325" s="1">
        <f t="shared" si="632"/>
        <v>1.0246105703190478</v>
      </c>
      <c r="S1325" s="1">
        <f t="shared" si="637"/>
        <v>0.94996428571428571</v>
      </c>
      <c r="T1325" s="1">
        <f t="shared" si="628"/>
        <v>261.36662286465179</v>
      </c>
      <c r="U1325" s="1">
        <v>253.30841900000001</v>
      </c>
      <c r="V1325" s="1">
        <v>513.87842599999999</v>
      </c>
      <c r="W1325" s="1">
        <f t="shared" si="633"/>
        <v>268.94197695871225</v>
      </c>
      <c r="X1325" s="1">
        <v>293.14509405500002</v>
      </c>
      <c r="Y1325" s="1">
        <v>291.1336309914642</v>
      </c>
      <c r="Z1325" s="1">
        <f t="shared" si="629"/>
        <v>276.93823915900128</v>
      </c>
      <c r="AD1325" s="125">
        <f t="shared" si="634"/>
        <v>292.73061760841006</v>
      </c>
    </row>
    <row r="1326" spans="1:30">
      <c r="A1326" s="127" t="s">
        <v>910</v>
      </c>
      <c r="B1326" s="127" t="s">
        <v>160</v>
      </c>
      <c r="C1326" s="4">
        <v>42898</v>
      </c>
      <c r="D1326" s="1">
        <v>282.74404700000002</v>
      </c>
      <c r="E1326" s="1">
        <v>273.91000000000003</v>
      </c>
      <c r="F1326" s="1">
        <v>289.29000000000002</v>
      </c>
      <c r="G1326" s="1">
        <v>41.64</v>
      </c>
      <c r="H1326" s="110">
        <v>-2.37</v>
      </c>
      <c r="I1326" s="110">
        <v>-2.37</v>
      </c>
      <c r="J1326" s="1">
        <f t="shared" si="636"/>
        <v>39.270000000000003</v>
      </c>
      <c r="K1326" s="1">
        <f t="shared" si="626"/>
        <v>-2.2515000000000001</v>
      </c>
      <c r="L1326" s="1">
        <f t="shared" si="635"/>
        <v>39.388500000000001</v>
      </c>
      <c r="M1326" s="1">
        <f t="shared" si="627"/>
        <v>258.79434954007883</v>
      </c>
      <c r="N1326" s="1"/>
      <c r="O1326" s="1"/>
      <c r="P1326" s="1">
        <f t="shared" si="630"/>
        <v>0.99142857142857144</v>
      </c>
      <c r="Q1326" s="1">
        <f t="shared" si="631"/>
        <v>0.93782142857142858</v>
      </c>
      <c r="R1326" s="1">
        <f t="shared" si="632"/>
        <v>1.0246105703190478</v>
      </c>
      <c r="S1326" s="1">
        <f t="shared" si="637"/>
        <v>0.93782142857142858</v>
      </c>
      <c r="T1326" s="1">
        <f t="shared" si="628"/>
        <v>258.0157687253614</v>
      </c>
      <c r="U1326" s="1">
        <v>253.30841900000001</v>
      </c>
      <c r="V1326" s="1">
        <v>513.87842599999999</v>
      </c>
      <c r="W1326" s="1">
        <f t="shared" si="633"/>
        <v>265.69164844360057</v>
      </c>
      <c r="X1326" s="1">
        <v>293.14509405500002</v>
      </c>
      <c r="Y1326" s="1">
        <v>291.1336309914642</v>
      </c>
      <c r="Z1326" s="1">
        <f t="shared" si="629"/>
        <v>273.58738501971089</v>
      </c>
      <c r="AD1326" s="125">
        <f t="shared" si="634"/>
        <v>288.97766097240481</v>
      </c>
    </row>
    <row r="1327" spans="1:30">
      <c r="A1327" s="127" t="s">
        <v>911</v>
      </c>
      <c r="B1327" s="127" t="s">
        <v>160</v>
      </c>
      <c r="C1327" s="4">
        <v>42895</v>
      </c>
      <c r="D1327" s="1">
        <v>282.74404700000002</v>
      </c>
      <c r="E1327" s="1">
        <v>268.41000000000003</v>
      </c>
      <c r="F1327" s="1">
        <v>293.79000000000002</v>
      </c>
      <c r="G1327" s="1">
        <v>41.71</v>
      </c>
      <c r="H1327" s="110">
        <v>-2.37</v>
      </c>
      <c r="I1327" s="110">
        <v>-2.37</v>
      </c>
      <c r="J1327" s="1">
        <f t="shared" si="636"/>
        <v>39.340000000000003</v>
      </c>
      <c r="K1327" s="1">
        <f t="shared" ref="K1327:K1390" si="638">+H1327*$F$1</f>
        <v>-2.2515000000000001</v>
      </c>
      <c r="L1327" s="1">
        <f t="shared" si="635"/>
        <v>39.458500000000001</v>
      </c>
      <c r="M1327" s="1">
        <f t="shared" si="627"/>
        <v>259.25427069645201</v>
      </c>
      <c r="N1327" s="1"/>
      <c r="O1327" s="1"/>
      <c r="P1327" s="1">
        <f t="shared" si="630"/>
        <v>0.99309523809523814</v>
      </c>
      <c r="Q1327" s="1">
        <f t="shared" si="631"/>
        <v>0.93948809523809529</v>
      </c>
      <c r="R1327" s="1">
        <f t="shared" si="632"/>
        <v>1.0246105703190478</v>
      </c>
      <c r="S1327" s="1">
        <f t="shared" si="637"/>
        <v>0.93948809523809529</v>
      </c>
      <c r="T1327" s="1">
        <f t="shared" si="628"/>
        <v>258.47568988173458</v>
      </c>
      <c r="U1327" s="1">
        <v>253.30841900000001</v>
      </c>
      <c r="V1327" s="1">
        <v>513.87842599999999</v>
      </c>
      <c r="W1327" s="1">
        <f t="shared" si="633"/>
        <v>266.13777196528252</v>
      </c>
      <c r="X1327" s="1">
        <v>293.14509405500002</v>
      </c>
      <c r="Y1327" s="1">
        <v>291.1336309914642</v>
      </c>
      <c r="Z1327" s="1">
        <f t="shared" si="629"/>
        <v>274.04730617608408</v>
      </c>
      <c r="AD1327" s="125">
        <f t="shared" si="634"/>
        <v>289.49277266754274</v>
      </c>
    </row>
    <row r="1328" spans="1:30">
      <c r="A1328" s="127" t="s">
        <v>912</v>
      </c>
      <c r="B1328" s="127" t="s">
        <v>160</v>
      </c>
      <c r="C1328" s="4">
        <v>42894</v>
      </c>
      <c r="D1328" s="1">
        <v>282.74404700000002</v>
      </c>
      <c r="E1328" s="1">
        <v>275.41000000000003</v>
      </c>
      <c r="F1328" s="1">
        <v>283.29000000000002</v>
      </c>
      <c r="G1328" s="1">
        <v>41.66</v>
      </c>
      <c r="H1328" s="110">
        <v>-2.37</v>
      </c>
      <c r="I1328" s="110">
        <v>-2.37</v>
      </c>
      <c r="J1328" s="1">
        <f t="shared" si="636"/>
        <v>39.29</v>
      </c>
      <c r="K1328" s="1">
        <f t="shared" si="638"/>
        <v>-2.2515000000000001</v>
      </c>
      <c r="L1328" s="1">
        <f t="shared" si="635"/>
        <v>39.408499999999997</v>
      </c>
      <c r="M1328" s="1">
        <f t="shared" si="627"/>
        <v>258.92575558475687</v>
      </c>
      <c r="N1328" s="1"/>
      <c r="O1328" s="1"/>
      <c r="P1328" s="1">
        <f t="shared" si="630"/>
        <v>0.99190476190476184</v>
      </c>
      <c r="Q1328" s="1">
        <f t="shared" si="631"/>
        <v>0.93829761904761899</v>
      </c>
      <c r="R1328" s="1">
        <f t="shared" si="632"/>
        <v>1.0246105703190478</v>
      </c>
      <c r="S1328" s="1">
        <f t="shared" si="637"/>
        <v>0.93829761904761899</v>
      </c>
      <c r="T1328" s="1">
        <f t="shared" si="628"/>
        <v>258.14717477003938</v>
      </c>
      <c r="U1328" s="1">
        <v>253.30841900000001</v>
      </c>
      <c r="V1328" s="1">
        <v>513.87842599999999</v>
      </c>
      <c r="W1328" s="1">
        <f t="shared" si="633"/>
        <v>265.81911230693817</v>
      </c>
      <c r="X1328" s="1">
        <v>293.14509405500002</v>
      </c>
      <c r="Y1328" s="1">
        <v>291.1336309914642</v>
      </c>
      <c r="Z1328" s="1">
        <f t="shared" si="629"/>
        <v>273.71879106438894</v>
      </c>
      <c r="AD1328" s="125">
        <f t="shared" si="634"/>
        <v>289.12483574244413</v>
      </c>
    </row>
    <row r="1329" spans="1:30">
      <c r="A1329" s="127" t="s">
        <v>913</v>
      </c>
      <c r="B1329" s="127" t="s">
        <v>160</v>
      </c>
      <c r="C1329" s="4">
        <v>42893</v>
      </c>
      <c r="D1329" s="1">
        <v>282.74404700000002</v>
      </c>
      <c r="E1329" s="1">
        <v>281.41000000000003</v>
      </c>
      <c r="F1329" s="1">
        <v>298.29000000000002</v>
      </c>
      <c r="G1329" s="1">
        <v>41.26</v>
      </c>
      <c r="H1329" s="110">
        <v>-2.37</v>
      </c>
      <c r="I1329" s="110">
        <v>-2.37</v>
      </c>
      <c r="J1329" s="1">
        <f t="shared" si="636"/>
        <v>38.89</v>
      </c>
      <c r="K1329" s="1">
        <f t="shared" si="638"/>
        <v>-2.2515000000000001</v>
      </c>
      <c r="L1329" s="1">
        <f t="shared" si="635"/>
        <v>39.008499999999998</v>
      </c>
      <c r="M1329" s="1">
        <f t="shared" si="627"/>
        <v>256.29763469119575</v>
      </c>
      <c r="N1329" s="1"/>
      <c r="O1329" s="1"/>
      <c r="P1329" s="1">
        <f t="shared" si="630"/>
        <v>0.98238095238095235</v>
      </c>
      <c r="Q1329" s="1">
        <f t="shared" si="631"/>
        <v>0.9287738095238095</v>
      </c>
      <c r="R1329" s="1">
        <f t="shared" si="632"/>
        <v>1.0246105703190478</v>
      </c>
      <c r="S1329" s="1">
        <f t="shared" si="637"/>
        <v>0.9287738095238095</v>
      </c>
      <c r="T1329" s="1">
        <f t="shared" si="628"/>
        <v>255.51905387647832</v>
      </c>
      <c r="U1329" s="1">
        <v>253.30841900000001</v>
      </c>
      <c r="V1329" s="1">
        <v>513.87842599999999</v>
      </c>
      <c r="W1329" s="1">
        <f t="shared" si="633"/>
        <v>263.26983504018398</v>
      </c>
      <c r="X1329" s="1">
        <v>293.14509405500002</v>
      </c>
      <c r="Y1329" s="1">
        <v>291.1336309914642</v>
      </c>
      <c r="Z1329" s="1">
        <f t="shared" si="629"/>
        <v>271.09067017082782</v>
      </c>
      <c r="AD1329" s="125">
        <f t="shared" si="634"/>
        <v>286.18134034165575</v>
      </c>
    </row>
    <row r="1330" spans="1:30">
      <c r="A1330" s="127" t="s">
        <v>914</v>
      </c>
      <c r="B1330" s="127" t="s">
        <v>160</v>
      </c>
      <c r="C1330" s="4">
        <v>42892</v>
      </c>
      <c r="D1330" s="1">
        <v>282.74404700000002</v>
      </c>
      <c r="E1330" s="1">
        <v>284.41000000000003</v>
      </c>
      <c r="F1330" s="1">
        <v>300.29000000000002</v>
      </c>
      <c r="G1330" s="1">
        <v>42.7</v>
      </c>
      <c r="H1330" s="110">
        <v>-2.37</v>
      </c>
      <c r="I1330" s="110">
        <v>-2.37</v>
      </c>
      <c r="J1330" s="1">
        <f t="shared" si="636"/>
        <v>40.330000000000005</v>
      </c>
      <c r="K1330" s="1">
        <f t="shared" si="638"/>
        <v>-2.2515000000000001</v>
      </c>
      <c r="L1330" s="1">
        <f t="shared" si="635"/>
        <v>40.448500000000003</v>
      </c>
      <c r="M1330" s="1">
        <f t="shared" si="627"/>
        <v>265.75886990801575</v>
      </c>
      <c r="N1330" s="1"/>
      <c r="O1330" s="1"/>
      <c r="P1330" s="1">
        <f t="shared" si="630"/>
        <v>1.0166666666666668</v>
      </c>
      <c r="Q1330" s="1">
        <f t="shared" si="631"/>
        <v>0.96305952380952387</v>
      </c>
      <c r="R1330" s="1">
        <f t="shared" si="632"/>
        <v>1.0246105703190478</v>
      </c>
      <c r="S1330" s="1">
        <f t="shared" si="637"/>
        <v>0.96305952380952387</v>
      </c>
      <c r="T1330" s="1">
        <f t="shared" si="628"/>
        <v>264.98028909329832</v>
      </c>
      <c r="U1330" s="1">
        <v>263.57422000000003</v>
      </c>
      <c r="V1330" s="1">
        <v>513.87842599999999</v>
      </c>
      <c r="W1330" s="1">
        <f t="shared" si="633"/>
        <v>272.4472332004994</v>
      </c>
      <c r="X1330" s="1">
        <v>293.14509405500002</v>
      </c>
      <c r="Y1330" s="1">
        <v>291.1336309914642</v>
      </c>
      <c r="Z1330" s="1">
        <f t="shared" si="629"/>
        <v>280.55190538764782</v>
      </c>
      <c r="AD1330" s="125">
        <f t="shared" si="634"/>
        <v>296.77792378449413</v>
      </c>
    </row>
    <row r="1331" spans="1:30">
      <c r="A1331" s="127" t="s">
        <v>915</v>
      </c>
      <c r="B1331" s="127" t="s">
        <v>160</v>
      </c>
      <c r="C1331" s="4">
        <v>42891</v>
      </c>
      <c r="D1331" s="1">
        <v>282.74404700000002</v>
      </c>
      <c r="E1331" s="1">
        <v>285.41000000000003</v>
      </c>
      <c r="F1331" s="1">
        <v>303.29000000000002</v>
      </c>
      <c r="G1331" s="1">
        <v>42.35</v>
      </c>
      <c r="H1331" s="110">
        <v>-2.37</v>
      </c>
      <c r="I1331" s="110">
        <v>-2.37</v>
      </c>
      <c r="J1331" s="1">
        <f t="shared" si="636"/>
        <v>39.980000000000004</v>
      </c>
      <c r="K1331" s="1">
        <f t="shared" si="638"/>
        <v>-2.2515000000000001</v>
      </c>
      <c r="L1331" s="1">
        <f t="shared" si="635"/>
        <v>40.098500000000001</v>
      </c>
      <c r="M1331" s="1">
        <f t="shared" si="627"/>
        <v>263.45926412614978</v>
      </c>
      <c r="N1331" s="1"/>
      <c r="O1331" s="1"/>
      <c r="P1331" s="1">
        <f t="shared" si="630"/>
        <v>1.0083333333333333</v>
      </c>
      <c r="Q1331" s="1">
        <f t="shared" si="631"/>
        <v>0.95472619047619056</v>
      </c>
      <c r="R1331" s="1">
        <f t="shared" si="632"/>
        <v>1.0246105703190478</v>
      </c>
      <c r="S1331" s="1">
        <f t="shared" si="637"/>
        <v>0.95472619047619056</v>
      </c>
      <c r="T1331" s="1">
        <f t="shared" si="628"/>
        <v>262.68068331143235</v>
      </c>
      <c r="U1331" s="1">
        <v>263.57422000000003</v>
      </c>
      <c r="V1331" s="1">
        <v>513.87842599999999</v>
      </c>
      <c r="W1331" s="1">
        <f t="shared" si="633"/>
        <v>270.21661559208934</v>
      </c>
      <c r="X1331" s="1">
        <v>293.14509405500002</v>
      </c>
      <c r="Y1331" s="1">
        <v>291.1336309914642</v>
      </c>
      <c r="Z1331" s="1">
        <f t="shared" si="629"/>
        <v>278.25229960578184</v>
      </c>
      <c r="AD1331" s="125">
        <f t="shared" si="634"/>
        <v>294.20236530880425</v>
      </c>
    </row>
    <row r="1332" spans="1:30">
      <c r="A1332" s="127" t="s">
        <v>916</v>
      </c>
      <c r="B1332" s="127" t="s">
        <v>160</v>
      </c>
      <c r="C1332" s="4">
        <v>42888</v>
      </c>
      <c r="D1332" s="1">
        <v>282.74404700000002</v>
      </c>
      <c r="E1332" s="1">
        <v>289.41000000000003</v>
      </c>
      <c r="F1332" s="1">
        <v>307.29000000000002</v>
      </c>
      <c r="G1332" s="1">
        <v>42.65</v>
      </c>
      <c r="H1332" s="110">
        <v>-2.37</v>
      </c>
      <c r="I1332" s="110">
        <v>-2.37</v>
      </c>
      <c r="J1332" s="1">
        <f t="shared" si="636"/>
        <v>40.28</v>
      </c>
      <c r="K1332" s="1">
        <f t="shared" si="638"/>
        <v>-2.2515000000000001</v>
      </c>
      <c r="L1332" s="1">
        <f t="shared" si="635"/>
        <v>40.398499999999999</v>
      </c>
      <c r="M1332" s="1">
        <f t="shared" si="627"/>
        <v>265.43035479632061</v>
      </c>
      <c r="N1332" s="1"/>
      <c r="O1332" s="1"/>
      <c r="P1332" s="1">
        <f t="shared" si="630"/>
        <v>1.0154761904761904</v>
      </c>
      <c r="Q1332" s="1">
        <f t="shared" si="631"/>
        <v>0.96186904761904757</v>
      </c>
      <c r="R1332" s="1">
        <f t="shared" si="632"/>
        <v>1.0246105703190478</v>
      </c>
      <c r="S1332" s="1">
        <f t="shared" si="637"/>
        <v>0.96186904761904757</v>
      </c>
      <c r="T1332" s="1">
        <f t="shared" si="628"/>
        <v>264.65177398160313</v>
      </c>
      <c r="U1332" s="1">
        <v>263.57422000000003</v>
      </c>
      <c r="V1332" s="1">
        <v>513.87842599999999</v>
      </c>
      <c r="W1332" s="1">
        <f t="shared" si="633"/>
        <v>272.12857354215504</v>
      </c>
      <c r="X1332" s="1">
        <v>293.14509405500002</v>
      </c>
      <c r="Y1332" s="1">
        <v>291.1336309914642</v>
      </c>
      <c r="Z1332" s="1">
        <f t="shared" si="629"/>
        <v>280.22339027595268</v>
      </c>
      <c r="AD1332" s="125">
        <f t="shared" si="634"/>
        <v>296.40998685939553</v>
      </c>
    </row>
    <row r="1333" spans="1:30">
      <c r="A1333" s="127" t="s">
        <v>917</v>
      </c>
      <c r="B1333" s="127" t="s">
        <v>160</v>
      </c>
      <c r="C1333" s="4">
        <v>42887</v>
      </c>
      <c r="D1333" s="1">
        <v>282.74404700000002</v>
      </c>
      <c r="E1333" s="1">
        <v>280.41000000000003</v>
      </c>
      <c r="F1333" s="1">
        <v>305.29000000000002</v>
      </c>
      <c r="G1333" s="1">
        <v>43.3</v>
      </c>
      <c r="H1333" s="110">
        <v>-2.37</v>
      </c>
      <c r="I1333" s="110">
        <v>-2.37</v>
      </c>
      <c r="J1333" s="1">
        <f t="shared" si="636"/>
        <v>40.93</v>
      </c>
      <c r="K1333" s="1">
        <f t="shared" si="638"/>
        <v>-2.2515000000000001</v>
      </c>
      <c r="L1333" s="1">
        <f t="shared" si="635"/>
        <v>41.048499999999997</v>
      </c>
      <c r="M1333" s="1">
        <f t="shared" si="627"/>
        <v>269.70105124835737</v>
      </c>
      <c r="N1333" s="1"/>
      <c r="O1333" s="1"/>
      <c r="P1333" s="1">
        <f t="shared" si="630"/>
        <v>1.0309523809523808</v>
      </c>
      <c r="Q1333" s="1">
        <f t="shared" si="631"/>
        <v>0.97734523809523799</v>
      </c>
      <c r="R1333" s="1">
        <f t="shared" si="632"/>
        <v>1.0246105703190478</v>
      </c>
      <c r="S1333" s="1">
        <f t="shared" si="637"/>
        <v>0.97734523809523799</v>
      </c>
      <c r="T1333" s="1">
        <f t="shared" si="628"/>
        <v>268.92247043363994</v>
      </c>
      <c r="U1333" s="1">
        <v>263.57422000000003</v>
      </c>
      <c r="V1333" s="1">
        <v>513.87842599999999</v>
      </c>
      <c r="W1333" s="1">
        <f t="shared" si="633"/>
        <v>276.27114910063074</v>
      </c>
      <c r="X1333" s="1">
        <v>293.14509405500002</v>
      </c>
      <c r="Y1333" s="1">
        <v>291.1336309914642</v>
      </c>
      <c r="Z1333" s="1">
        <f t="shared" si="629"/>
        <v>284.49408672798944</v>
      </c>
      <c r="AD1333" s="125">
        <f t="shared" si="634"/>
        <v>301.19316688567676</v>
      </c>
    </row>
    <row r="1334" spans="1:30">
      <c r="A1334" s="127" t="s">
        <v>918</v>
      </c>
      <c r="B1334" s="127" t="s">
        <v>161</v>
      </c>
      <c r="C1334" s="4">
        <v>42886</v>
      </c>
      <c r="D1334" s="1">
        <v>278.99075900000003</v>
      </c>
      <c r="E1334" s="1">
        <v>296.41000000000003</v>
      </c>
      <c r="F1334" s="1">
        <v>306.29000000000002</v>
      </c>
      <c r="G1334" s="1">
        <v>43.2</v>
      </c>
      <c r="H1334" s="110">
        <v>-2.37</v>
      </c>
      <c r="I1334" s="110">
        <v>-2.37</v>
      </c>
      <c r="J1334" s="1">
        <f t="shared" si="636"/>
        <v>40.830000000000005</v>
      </c>
      <c r="K1334" s="1">
        <f t="shared" si="638"/>
        <v>-2.2515000000000001</v>
      </c>
      <c r="L1334" s="1">
        <f t="shared" si="635"/>
        <v>40.948500000000003</v>
      </c>
      <c r="M1334" s="1">
        <f t="shared" si="627"/>
        <v>269.04402102496715</v>
      </c>
      <c r="N1334" s="1"/>
      <c r="O1334" s="1"/>
      <c r="P1334" s="1">
        <f t="shared" si="630"/>
        <v>1.0285714285714287</v>
      </c>
      <c r="Q1334" s="1">
        <f t="shared" si="631"/>
        <v>0.97496428571428573</v>
      </c>
      <c r="R1334" s="1">
        <f t="shared" si="632"/>
        <v>1.0110093695190479</v>
      </c>
      <c r="S1334" s="1">
        <f t="shared" si="637"/>
        <v>0.97496428571428573</v>
      </c>
      <c r="T1334" s="1">
        <f t="shared" si="628"/>
        <v>268.26544021024972</v>
      </c>
      <c r="U1334" s="1">
        <v>263.57422000000003</v>
      </c>
      <c r="V1334" s="1">
        <v>524.16763900000001</v>
      </c>
      <c r="W1334" s="1">
        <f t="shared" si="633"/>
        <v>275.94250617394221</v>
      </c>
      <c r="X1334" s="1">
        <v>290.02371860000005</v>
      </c>
      <c r="Y1334" s="1">
        <v>295.51260669730794</v>
      </c>
      <c r="Z1334" s="1">
        <f t="shared" si="629"/>
        <v>283.83705650459922</v>
      </c>
      <c r="AD1334" s="125">
        <f t="shared" si="634"/>
        <v>300.45729303547972</v>
      </c>
    </row>
    <row r="1335" spans="1:30">
      <c r="A1335" s="127" t="s">
        <v>919</v>
      </c>
      <c r="B1335" s="127" t="s">
        <v>161</v>
      </c>
      <c r="C1335" s="4">
        <v>42885</v>
      </c>
      <c r="D1335" s="1">
        <v>278.99075900000003</v>
      </c>
      <c r="E1335" s="1">
        <v>296.41000000000003</v>
      </c>
      <c r="F1335" s="1">
        <v>314.29000000000002</v>
      </c>
      <c r="G1335" s="1">
        <v>44.59</v>
      </c>
      <c r="H1335" s="110">
        <v>-2.37</v>
      </c>
      <c r="I1335" s="110">
        <v>-2.37</v>
      </c>
      <c r="J1335" s="1">
        <f t="shared" si="636"/>
        <v>42.220000000000006</v>
      </c>
      <c r="K1335" s="1">
        <f t="shared" si="638"/>
        <v>-2.2515000000000001</v>
      </c>
      <c r="L1335" s="1">
        <f t="shared" si="635"/>
        <v>42.338500000000003</v>
      </c>
      <c r="M1335" s="1">
        <f t="shared" si="627"/>
        <v>278.17674113009201</v>
      </c>
      <c r="N1335" s="1"/>
      <c r="O1335" s="1"/>
      <c r="P1335" s="1">
        <f t="shared" si="630"/>
        <v>1.0616666666666668</v>
      </c>
      <c r="Q1335" s="1">
        <f t="shared" si="631"/>
        <v>1.0080595238095238</v>
      </c>
      <c r="R1335" s="1">
        <f t="shared" si="632"/>
        <v>1.0110093695190479</v>
      </c>
      <c r="S1335" s="1">
        <f t="shared" si="637"/>
        <v>1.0080595238095238</v>
      </c>
      <c r="T1335" s="1">
        <f t="shared" si="628"/>
        <v>277.39816031537453</v>
      </c>
      <c r="U1335" s="1">
        <v>275.65396950000002</v>
      </c>
      <c r="V1335" s="1">
        <v>524.16763900000001</v>
      </c>
      <c r="W1335" s="1">
        <f t="shared" si="633"/>
        <v>284.80124467591327</v>
      </c>
      <c r="X1335" s="1">
        <v>287.57194980000003</v>
      </c>
      <c r="Y1335" s="1">
        <v>295.51260669730794</v>
      </c>
      <c r="Z1335" s="1">
        <f t="shared" si="629"/>
        <v>292.96977660972408</v>
      </c>
      <c r="AD1335" s="125">
        <f t="shared" si="634"/>
        <v>310.6859395532195</v>
      </c>
    </row>
    <row r="1336" spans="1:30">
      <c r="A1336" s="127" t="s">
        <v>920</v>
      </c>
      <c r="B1336" s="127" t="s">
        <v>161</v>
      </c>
      <c r="C1336" s="4">
        <v>42881</v>
      </c>
      <c r="D1336" s="1">
        <v>278.99075900000003</v>
      </c>
      <c r="E1336" s="1">
        <v>296.41000000000003</v>
      </c>
      <c r="F1336" s="1">
        <v>314.29000000000002</v>
      </c>
      <c r="G1336" s="1">
        <v>44.6</v>
      </c>
      <c r="H1336" s="110">
        <v>-2.37</v>
      </c>
      <c r="I1336" s="110">
        <v>-2.37</v>
      </c>
      <c r="J1336" s="1">
        <f t="shared" si="636"/>
        <v>42.230000000000004</v>
      </c>
      <c r="K1336" s="1">
        <f t="shared" si="638"/>
        <v>-2.2515000000000001</v>
      </c>
      <c r="L1336" s="1">
        <f t="shared" si="635"/>
        <v>42.348500000000001</v>
      </c>
      <c r="M1336" s="1">
        <f t="shared" si="627"/>
        <v>278.24244415243101</v>
      </c>
      <c r="N1336" s="1"/>
      <c r="O1336" s="1"/>
      <c r="P1336" s="1">
        <f t="shared" si="630"/>
        <v>1.0619047619047619</v>
      </c>
      <c r="Q1336" s="1">
        <f t="shared" si="631"/>
        <v>1.0082976190476192</v>
      </c>
      <c r="R1336" s="1">
        <f t="shared" si="632"/>
        <v>1.0110093695190479</v>
      </c>
      <c r="S1336" s="1">
        <f t="shared" si="637"/>
        <v>1.0082976190476192</v>
      </c>
      <c r="T1336" s="1">
        <f t="shared" si="628"/>
        <v>277.46386333771358</v>
      </c>
      <c r="U1336" s="1">
        <v>275.65396950000002</v>
      </c>
      <c r="V1336" s="1">
        <v>524.16763900000001</v>
      </c>
      <c r="W1336" s="1">
        <f t="shared" si="633"/>
        <v>284.86497660758221</v>
      </c>
      <c r="X1336" s="1">
        <v>287.57194980000003</v>
      </c>
      <c r="Y1336" s="1">
        <v>295.51260669730794</v>
      </c>
      <c r="Z1336" s="1">
        <f t="shared" si="629"/>
        <v>293.03547963206307</v>
      </c>
      <c r="AD1336" s="125">
        <f t="shared" si="634"/>
        <v>310.75952693823922</v>
      </c>
    </row>
    <row r="1337" spans="1:30">
      <c r="A1337" s="127" t="s">
        <v>921</v>
      </c>
      <c r="B1337" s="127" t="s">
        <v>161</v>
      </c>
      <c r="C1337" s="4">
        <v>42880</v>
      </c>
      <c r="D1337" s="1">
        <v>278.99075900000003</v>
      </c>
      <c r="E1337" s="1">
        <v>308.41000000000003</v>
      </c>
      <c r="F1337" s="1">
        <v>321.29000000000002</v>
      </c>
      <c r="G1337" s="1">
        <v>44.34</v>
      </c>
      <c r="H1337" s="110">
        <v>-2.37</v>
      </c>
      <c r="I1337" s="110">
        <v>-2.37</v>
      </c>
      <c r="J1337" s="1">
        <f t="shared" si="636"/>
        <v>41.970000000000006</v>
      </c>
      <c r="K1337" s="1">
        <f t="shared" si="638"/>
        <v>-2.2515000000000001</v>
      </c>
      <c r="L1337" s="1">
        <f t="shared" si="635"/>
        <v>42.088500000000003</v>
      </c>
      <c r="M1337" s="1">
        <f t="shared" si="627"/>
        <v>276.53416557161631</v>
      </c>
      <c r="N1337" s="1"/>
      <c r="O1337" s="1"/>
      <c r="P1337" s="1">
        <f t="shared" si="630"/>
        <v>1.0557142857142858</v>
      </c>
      <c r="Q1337" s="1">
        <f t="shared" si="631"/>
        <v>1.0021071428571429</v>
      </c>
      <c r="R1337" s="1">
        <f t="shared" si="632"/>
        <v>1.0110093695190479</v>
      </c>
      <c r="S1337" s="1">
        <f t="shared" si="637"/>
        <v>1.0021071428571429</v>
      </c>
      <c r="T1337" s="1">
        <f t="shared" si="628"/>
        <v>275.75558475689883</v>
      </c>
      <c r="U1337" s="1">
        <v>275.65396950000002</v>
      </c>
      <c r="V1337" s="1">
        <v>524.16763900000001</v>
      </c>
      <c r="W1337" s="1">
        <f t="shared" si="633"/>
        <v>283.20794638419181</v>
      </c>
      <c r="X1337" s="1">
        <v>287.57194980000003</v>
      </c>
      <c r="Y1337" s="1">
        <v>295.51260669730794</v>
      </c>
      <c r="Z1337" s="1">
        <f t="shared" si="629"/>
        <v>291.32720105124838</v>
      </c>
      <c r="AD1337" s="125">
        <f t="shared" si="634"/>
        <v>308.8462549277267</v>
      </c>
    </row>
    <row r="1338" spans="1:30">
      <c r="A1338" s="127" t="s">
        <v>922</v>
      </c>
      <c r="B1338" s="127" t="s">
        <v>161</v>
      </c>
      <c r="C1338" s="4">
        <v>42879</v>
      </c>
      <c r="D1338" s="1">
        <v>278.99075900000003</v>
      </c>
      <c r="E1338" s="1">
        <v>306.91000000000003</v>
      </c>
      <c r="F1338" s="1">
        <v>321.79000000000002</v>
      </c>
      <c r="G1338" s="1">
        <v>46.39</v>
      </c>
      <c r="H1338" s="110">
        <v>-2.37</v>
      </c>
      <c r="I1338" s="110">
        <v>-2.37</v>
      </c>
      <c r="J1338" s="1">
        <f t="shared" si="636"/>
        <v>44.02</v>
      </c>
      <c r="K1338" s="1">
        <f t="shared" si="638"/>
        <v>-2.2515000000000001</v>
      </c>
      <c r="L1338" s="1">
        <f t="shared" si="635"/>
        <v>44.138500000000001</v>
      </c>
      <c r="M1338" s="1">
        <f t="shared" si="627"/>
        <v>290.00328515111693</v>
      </c>
      <c r="N1338" s="1"/>
      <c r="O1338" s="1"/>
      <c r="P1338" s="1">
        <f t="shared" si="630"/>
        <v>1.1045238095238095</v>
      </c>
      <c r="Q1338" s="1">
        <f t="shared" si="631"/>
        <v>1.0509166666666667</v>
      </c>
      <c r="R1338" s="1">
        <f t="shared" si="632"/>
        <v>1.0110093695190479</v>
      </c>
      <c r="S1338" s="1">
        <f t="shared" si="637"/>
        <v>1.0509166666666667</v>
      </c>
      <c r="T1338" s="1">
        <f t="shared" si="628"/>
        <v>289.2247043363995</v>
      </c>
      <c r="U1338" s="1">
        <v>275.65396950000002</v>
      </c>
      <c r="V1338" s="1">
        <v>524.16763900000001</v>
      </c>
      <c r="W1338" s="1">
        <f t="shared" si="633"/>
        <v>296.27299237630746</v>
      </c>
      <c r="X1338" s="1">
        <v>287.57194980000003</v>
      </c>
      <c r="Y1338" s="1">
        <v>295.51260669730794</v>
      </c>
      <c r="Z1338" s="1">
        <f t="shared" si="629"/>
        <v>304.79632063074899</v>
      </c>
      <c r="AD1338" s="125">
        <f t="shared" si="634"/>
        <v>323.93166885676749</v>
      </c>
    </row>
    <row r="1339" spans="1:30">
      <c r="A1339" s="127" t="s">
        <v>923</v>
      </c>
      <c r="B1339" s="127" t="s">
        <v>161</v>
      </c>
      <c r="C1339" s="4">
        <v>42878</v>
      </c>
      <c r="D1339" s="1">
        <v>278.99075900000003</v>
      </c>
      <c r="E1339" s="1">
        <v>307.91000000000003</v>
      </c>
      <c r="F1339" s="1">
        <v>313.29000000000002</v>
      </c>
      <c r="G1339" s="1">
        <v>46.2</v>
      </c>
      <c r="H1339" s="110">
        <v>-2.37</v>
      </c>
      <c r="I1339" s="110">
        <v>-2.37</v>
      </c>
      <c r="J1339" s="1">
        <f t="shared" si="636"/>
        <v>43.830000000000005</v>
      </c>
      <c r="K1339" s="1">
        <f t="shared" si="638"/>
        <v>-2.2515000000000001</v>
      </c>
      <c r="L1339" s="1">
        <f t="shared" si="635"/>
        <v>43.948500000000003</v>
      </c>
      <c r="M1339" s="1">
        <f t="shared" si="627"/>
        <v>288.75492772667542</v>
      </c>
      <c r="N1339" s="1"/>
      <c r="O1339" s="1"/>
      <c r="P1339" s="1">
        <f t="shared" si="630"/>
        <v>1.1000000000000001</v>
      </c>
      <c r="Q1339" s="1">
        <f t="shared" si="631"/>
        <v>1.0463928571428571</v>
      </c>
      <c r="R1339" s="1">
        <f t="shared" si="632"/>
        <v>1.0110093695190479</v>
      </c>
      <c r="S1339" s="1">
        <f t="shared" si="637"/>
        <v>1.0463928571428571</v>
      </c>
      <c r="T1339" s="1">
        <f t="shared" si="628"/>
        <v>287.97634691195799</v>
      </c>
      <c r="U1339" s="1">
        <v>265.30872550000004</v>
      </c>
      <c r="V1339" s="1">
        <v>524.16763900000001</v>
      </c>
      <c r="W1339" s="1">
        <f t="shared" si="633"/>
        <v>295.06208567459919</v>
      </c>
      <c r="X1339" s="1">
        <v>287.57194980000003</v>
      </c>
      <c r="Y1339" s="1">
        <v>295.51260669730794</v>
      </c>
      <c r="Z1339" s="1">
        <f t="shared" si="629"/>
        <v>303.54796320630749</v>
      </c>
      <c r="AD1339" s="125">
        <f t="shared" si="634"/>
        <v>322.53350854139296</v>
      </c>
    </row>
    <row r="1340" spans="1:30">
      <c r="A1340" s="127" t="s">
        <v>924</v>
      </c>
      <c r="B1340" s="127" t="s">
        <v>161</v>
      </c>
      <c r="C1340" s="4">
        <v>42877</v>
      </c>
      <c r="D1340" s="1">
        <v>278.99075900000003</v>
      </c>
      <c r="E1340" s="1">
        <v>307.41000000000003</v>
      </c>
      <c r="F1340" s="1">
        <v>311.29000000000002</v>
      </c>
      <c r="G1340" s="1">
        <v>45.8</v>
      </c>
      <c r="H1340" s="110">
        <v>-2.37</v>
      </c>
      <c r="I1340" s="110">
        <v>-2.37</v>
      </c>
      <c r="J1340" s="1">
        <f t="shared" si="636"/>
        <v>43.43</v>
      </c>
      <c r="K1340" s="1">
        <f t="shared" si="638"/>
        <v>-2.2515000000000001</v>
      </c>
      <c r="L1340" s="1">
        <f t="shared" si="635"/>
        <v>43.548499999999997</v>
      </c>
      <c r="M1340" s="1">
        <f t="shared" si="627"/>
        <v>286.1268068331143</v>
      </c>
      <c r="N1340" s="1"/>
      <c r="O1340" s="1"/>
      <c r="P1340" s="1">
        <f t="shared" si="630"/>
        <v>1.0904761904761904</v>
      </c>
      <c r="Q1340" s="1">
        <f t="shared" si="631"/>
        <v>1.0368690476190476</v>
      </c>
      <c r="R1340" s="1">
        <f t="shared" si="632"/>
        <v>1.0110093695190479</v>
      </c>
      <c r="S1340" s="1">
        <f t="shared" si="637"/>
        <v>1.0368690476190476</v>
      </c>
      <c r="T1340" s="1">
        <f t="shared" si="628"/>
        <v>285.34822601839682</v>
      </c>
      <c r="U1340" s="1">
        <v>265.30872550000004</v>
      </c>
      <c r="V1340" s="1">
        <v>524.16763900000001</v>
      </c>
      <c r="W1340" s="1">
        <f t="shared" si="633"/>
        <v>292.51280840784489</v>
      </c>
      <c r="X1340" s="1">
        <v>287.57194980000003</v>
      </c>
      <c r="Y1340" s="1">
        <v>295.51260669730794</v>
      </c>
      <c r="Z1340" s="1">
        <f t="shared" si="629"/>
        <v>300.91984231274637</v>
      </c>
      <c r="AD1340" s="125">
        <f t="shared" si="634"/>
        <v>319.59001314060447</v>
      </c>
    </row>
    <row r="1341" spans="1:30">
      <c r="A1341" s="127" t="s">
        <v>925</v>
      </c>
      <c r="B1341" s="127" t="s">
        <v>161</v>
      </c>
      <c r="C1341" s="4">
        <v>42874</v>
      </c>
      <c r="D1341" s="1">
        <v>278.99075900000003</v>
      </c>
      <c r="E1341" s="1">
        <v>299.41000000000003</v>
      </c>
      <c r="F1341" s="1">
        <v>309.29000000000002</v>
      </c>
      <c r="G1341" s="1">
        <v>45.69</v>
      </c>
      <c r="H1341" s="110">
        <v>-2.37</v>
      </c>
      <c r="I1341" s="110">
        <v>-2.37</v>
      </c>
      <c r="J1341" s="1">
        <f t="shared" si="636"/>
        <v>43.32</v>
      </c>
      <c r="K1341" s="1">
        <f t="shared" si="638"/>
        <v>-2.2515000000000001</v>
      </c>
      <c r="L1341" s="1">
        <f t="shared" si="635"/>
        <v>43.438499999999998</v>
      </c>
      <c r="M1341" s="1">
        <f t="shared" ref="M1341:M1404" si="639">+L1341*$F$2</f>
        <v>285.40407358738497</v>
      </c>
      <c r="N1341" s="1"/>
      <c r="O1341" s="1"/>
      <c r="P1341" s="1">
        <f t="shared" si="630"/>
        <v>1.0878571428571429</v>
      </c>
      <c r="Q1341" s="1">
        <f t="shared" si="631"/>
        <v>1.0342499999999999</v>
      </c>
      <c r="R1341" s="1">
        <f t="shared" si="632"/>
        <v>1.0110093695190479</v>
      </c>
      <c r="S1341" s="1">
        <f t="shared" si="637"/>
        <v>1.0342499999999999</v>
      </c>
      <c r="T1341" s="1">
        <f t="shared" ref="T1341:T1404" si="640">+J1341*$F$2</f>
        <v>284.62549277266754</v>
      </c>
      <c r="U1341" s="1">
        <v>265.30872550000004</v>
      </c>
      <c r="V1341" s="1">
        <v>524.16763900000001</v>
      </c>
      <c r="W1341" s="1">
        <f t="shared" si="633"/>
        <v>291.81175715948746</v>
      </c>
      <c r="X1341" s="1">
        <v>287.57194980000003</v>
      </c>
      <c r="Y1341" s="1">
        <v>295.51260669730794</v>
      </c>
      <c r="Z1341" s="1">
        <f t="shared" ref="Z1341:Z1404" si="641">+G1341*$F$2</f>
        <v>300.19710906701704</v>
      </c>
      <c r="AD1341" s="125">
        <f t="shared" si="634"/>
        <v>318.78055190538765</v>
      </c>
    </row>
    <row r="1342" spans="1:30">
      <c r="A1342" s="127" t="s">
        <v>926</v>
      </c>
      <c r="B1342" s="127" t="s">
        <v>161</v>
      </c>
      <c r="C1342" s="4">
        <v>42873</v>
      </c>
      <c r="D1342" s="1">
        <v>278.99075900000003</v>
      </c>
      <c r="E1342" s="1">
        <v>297.91000000000003</v>
      </c>
      <c r="F1342" s="1">
        <v>308.29000000000002</v>
      </c>
      <c r="G1342" s="1">
        <v>44.95</v>
      </c>
      <c r="H1342" s="110">
        <v>-2.37</v>
      </c>
      <c r="I1342" s="110">
        <v>-2.37</v>
      </c>
      <c r="J1342" s="1">
        <f t="shared" si="636"/>
        <v>42.580000000000005</v>
      </c>
      <c r="K1342" s="1">
        <f t="shared" si="638"/>
        <v>-2.2515000000000001</v>
      </c>
      <c r="L1342" s="1">
        <f t="shared" si="635"/>
        <v>42.698500000000003</v>
      </c>
      <c r="M1342" s="1">
        <f t="shared" si="639"/>
        <v>280.54204993429698</v>
      </c>
      <c r="N1342" s="1"/>
      <c r="O1342" s="1"/>
      <c r="P1342" s="1">
        <f t="shared" si="630"/>
        <v>1.0702380952380952</v>
      </c>
      <c r="Q1342" s="1">
        <f t="shared" si="631"/>
        <v>1.0166309523809525</v>
      </c>
      <c r="R1342" s="1">
        <f t="shared" si="632"/>
        <v>1.0110093695190479</v>
      </c>
      <c r="S1342" s="1">
        <f t="shared" si="637"/>
        <v>1.0166309523809525</v>
      </c>
      <c r="T1342" s="1">
        <f t="shared" si="640"/>
        <v>279.7634691195795</v>
      </c>
      <c r="U1342" s="1">
        <v>265.30872550000004</v>
      </c>
      <c r="V1342" s="1">
        <v>524.16763900000001</v>
      </c>
      <c r="W1342" s="1">
        <f t="shared" si="633"/>
        <v>287.09559421599215</v>
      </c>
      <c r="X1342" s="1">
        <v>287.57194980000003</v>
      </c>
      <c r="Y1342" s="1">
        <v>295.51260669730794</v>
      </c>
      <c r="Z1342" s="1">
        <f t="shared" si="641"/>
        <v>295.33508541392905</v>
      </c>
      <c r="AD1342" s="125">
        <f t="shared" si="634"/>
        <v>313.33508541392905</v>
      </c>
    </row>
    <row r="1343" spans="1:30">
      <c r="A1343" s="127" t="s">
        <v>114</v>
      </c>
      <c r="B1343" s="127" t="s">
        <v>161</v>
      </c>
      <c r="C1343" s="4">
        <v>42872</v>
      </c>
      <c r="D1343" s="1">
        <v>278.99075900000003</v>
      </c>
      <c r="E1343" s="1">
        <v>297.91000000000003</v>
      </c>
      <c r="F1343" s="1">
        <v>304.79000000000002</v>
      </c>
      <c r="G1343" s="1">
        <v>44.84</v>
      </c>
      <c r="H1343" s="110">
        <v>-2.37</v>
      </c>
      <c r="I1343" s="110">
        <v>-2.37</v>
      </c>
      <c r="J1343" s="1">
        <f t="shared" si="636"/>
        <v>42.470000000000006</v>
      </c>
      <c r="K1343" s="1">
        <f t="shared" si="638"/>
        <v>-2.2515000000000001</v>
      </c>
      <c r="L1343" s="1">
        <f t="shared" si="635"/>
        <v>42.588500000000003</v>
      </c>
      <c r="M1343" s="1">
        <f t="shared" si="639"/>
        <v>279.81931668856771</v>
      </c>
      <c r="N1343" s="1"/>
      <c r="O1343" s="1"/>
      <c r="P1343" s="1">
        <f t="shared" si="630"/>
        <v>1.0676190476190477</v>
      </c>
      <c r="Q1343" s="1">
        <f t="shared" si="631"/>
        <v>1.0140119047619049</v>
      </c>
      <c r="R1343" s="1">
        <f t="shared" si="632"/>
        <v>1.0110093695190479</v>
      </c>
      <c r="S1343" s="1">
        <f t="shared" si="637"/>
        <v>1.0140119047619049</v>
      </c>
      <c r="T1343" s="1">
        <f t="shared" si="640"/>
        <v>279.04073587385022</v>
      </c>
      <c r="U1343" s="1">
        <v>265.30872550000004</v>
      </c>
      <c r="V1343" s="1">
        <v>524.16763900000001</v>
      </c>
      <c r="W1343" s="1">
        <f t="shared" si="633"/>
        <v>286.39454296763472</v>
      </c>
      <c r="X1343" s="1">
        <v>287.57194980000003</v>
      </c>
      <c r="Y1343" s="1">
        <v>295.51260669730794</v>
      </c>
      <c r="Z1343" s="1">
        <f t="shared" si="641"/>
        <v>294.61235216819972</v>
      </c>
      <c r="AD1343" s="125">
        <f t="shared" si="634"/>
        <v>312.52562417871229</v>
      </c>
    </row>
    <row r="1344" spans="1:30">
      <c r="A1344" s="127" t="s">
        <v>927</v>
      </c>
      <c r="B1344" s="127" t="s">
        <v>161</v>
      </c>
      <c r="C1344" s="4">
        <v>42871</v>
      </c>
      <c r="D1344" s="1">
        <v>278.99075900000003</v>
      </c>
      <c r="E1344" s="1">
        <v>298.41000000000003</v>
      </c>
      <c r="F1344" s="1">
        <v>306.29000000000002</v>
      </c>
      <c r="G1344" s="1">
        <v>44.29</v>
      </c>
      <c r="H1344" s="110">
        <v>-2.1800000000000002</v>
      </c>
      <c r="I1344" s="110">
        <v>-1.49</v>
      </c>
      <c r="J1344" s="1">
        <f t="shared" si="636"/>
        <v>42.11</v>
      </c>
      <c r="K1344" s="1">
        <f t="shared" si="638"/>
        <v>-2.0710000000000002</v>
      </c>
      <c r="L1344" s="1">
        <f t="shared" si="635"/>
        <v>42.219000000000001</v>
      </c>
      <c r="M1344" s="1">
        <f t="shared" si="639"/>
        <v>277.39159001314061</v>
      </c>
      <c r="N1344" s="1"/>
      <c r="O1344" s="1"/>
      <c r="P1344" s="1">
        <f t="shared" ref="P1344:P1407" si="642">+G1344/42</f>
        <v>1.0545238095238094</v>
      </c>
      <c r="Q1344" s="1">
        <f t="shared" ref="Q1344:Q1407" si="643">+L1344/42</f>
        <v>1.0052142857142858</v>
      </c>
      <c r="R1344" s="1">
        <f t="shared" si="632"/>
        <v>1.0110093695190479</v>
      </c>
      <c r="S1344" s="1">
        <f t="shared" si="637"/>
        <v>1.0052142857142858</v>
      </c>
      <c r="T1344" s="1">
        <f t="shared" si="640"/>
        <v>276.6754270696452</v>
      </c>
      <c r="U1344" s="1">
        <v>247.42963700000004</v>
      </c>
      <c r="V1344" s="1">
        <v>524.16763900000001</v>
      </c>
      <c r="W1344" s="1">
        <f t="shared" si="633"/>
        <v>284.10019342755584</v>
      </c>
      <c r="X1344" s="1">
        <v>287.57194980000003</v>
      </c>
      <c r="Y1344" s="1">
        <v>295.51260669730794</v>
      </c>
      <c r="Z1344" s="1">
        <f t="shared" si="641"/>
        <v>290.99868593955318</v>
      </c>
      <c r="AD1344" s="125">
        <f t="shared" si="634"/>
        <v>309.87647831800263</v>
      </c>
    </row>
    <row r="1345" spans="1:30">
      <c r="A1345" s="127" t="s">
        <v>928</v>
      </c>
      <c r="B1345" s="127" t="s">
        <v>161</v>
      </c>
      <c r="C1345" s="4">
        <v>42870</v>
      </c>
      <c r="D1345" s="1">
        <v>278.99075900000003</v>
      </c>
      <c r="E1345" s="1">
        <v>289.91000000000003</v>
      </c>
      <c r="F1345" s="1">
        <v>297.79000000000002</v>
      </c>
      <c r="G1345" s="1">
        <v>44.61</v>
      </c>
      <c r="H1345" s="110">
        <v>-2.1800000000000002</v>
      </c>
      <c r="I1345" s="110">
        <v>-1.49</v>
      </c>
      <c r="J1345" s="1">
        <f t="shared" si="636"/>
        <v>42.43</v>
      </c>
      <c r="K1345" s="1">
        <f t="shared" si="638"/>
        <v>-2.0710000000000002</v>
      </c>
      <c r="L1345" s="1">
        <f t="shared" si="635"/>
        <v>42.539000000000001</v>
      </c>
      <c r="M1345" s="1">
        <f t="shared" si="639"/>
        <v>279.4940867279895</v>
      </c>
      <c r="N1345" s="1"/>
      <c r="O1345" s="1"/>
      <c r="P1345" s="1">
        <f t="shared" si="642"/>
        <v>1.0621428571428571</v>
      </c>
      <c r="Q1345" s="1">
        <f t="shared" si="643"/>
        <v>1.0128333333333335</v>
      </c>
      <c r="R1345" s="1">
        <f t="shared" si="632"/>
        <v>1.0110093695190479</v>
      </c>
      <c r="S1345" s="1">
        <f t="shared" si="637"/>
        <v>1.0128333333333335</v>
      </c>
      <c r="T1345" s="1">
        <f t="shared" si="640"/>
        <v>278.77792378449408</v>
      </c>
      <c r="U1345" s="1">
        <v>247.42963700000004</v>
      </c>
      <c r="V1345" s="1">
        <v>524.16763900000001</v>
      </c>
      <c r="W1345" s="1">
        <f t="shared" si="633"/>
        <v>286.1396152409593</v>
      </c>
      <c r="X1345" s="1">
        <v>287.57194980000003</v>
      </c>
      <c r="Y1345" s="1">
        <v>295.51260669730794</v>
      </c>
      <c r="Z1345" s="1">
        <f t="shared" si="641"/>
        <v>293.10118265440207</v>
      </c>
      <c r="AD1345" s="125">
        <f t="shared" si="634"/>
        <v>312.23127463863341</v>
      </c>
    </row>
    <row r="1346" spans="1:30">
      <c r="A1346" s="127" t="s">
        <v>929</v>
      </c>
      <c r="B1346" s="127" t="s">
        <v>161</v>
      </c>
      <c r="C1346" s="4">
        <v>42867</v>
      </c>
      <c r="D1346" s="1">
        <v>278.99075900000003</v>
      </c>
      <c r="E1346" s="1">
        <v>289.91000000000003</v>
      </c>
      <c r="F1346" s="1">
        <v>300.29000000000002</v>
      </c>
      <c r="G1346" s="1">
        <v>43.53</v>
      </c>
      <c r="H1346" s="110">
        <v>-2.1800000000000002</v>
      </c>
      <c r="I1346" s="110">
        <v>-1.49</v>
      </c>
      <c r="J1346" s="1">
        <f t="shared" si="636"/>
        <v>41.35</v>
      </c>
      <c r="K1346" s="1">
        <f t="shared" si="638"/>
        <v>-2.0710000000000002</v>
      </c>
      <c r="L1346" s="1">
        <f t="shared" si="635"/>
        <v>41.459000000000003</v>
      </c>
      <c r="M1346" s="1">
        <f t="shared" si="639"/>
        <v>272.39816031537453</v>
      </c>
      <c r="N1346" s="1"/>
      <c r="O1346" s="1"/>
      <c r="P1346" s="1">
        <f t="shared" si="642"/>
        <v>1.0364285714285715</v>
      </c>
      <c r="Q1346" s="1">
        <f t="shared" si="643"/>
        <v>0.98711904761904767</v>
      </c>
      <c r="R1346" s="1">
        <f t="shared" si="632"/>
        <v>1.0110093695190479</v>
      </c>
      <c r="S1346" s="1">
        <f t="shared" si="637"/>
        <v>0.98711904761904767</v>
      </c>
      <c r="T1346" s="1">
        <f t="shared" si="640"/>
        <v>271.68199737187911</v>
      </c>
      <c r="U1346" s="1">
        <v>247.42963700000004</v>
      </c>
      <c r="V1346" s="1">
        <v>524.16763900000001</v>
      </c>
      <c r="W1346" s="1">
        <f t="shared" si="633"/>
        <v>279.25656662072277</v>
      </c>
      <c r="X1346" s="1">
        <v>287.57194980000003</v>
      </c>
      <c r="Y1346" s="1">
        <v>295.51260669730794</v>
      </c>
      <c r="Z1346" s="1">
        <f t="shared" si="641"/>
        <v>286.00525624178709</v>
      </c>
      <c r="AD1346" s="125">
        <f t="shared" si="634"/>
        <v>304.28383705650464</v>
      </c>
    </row>
    <row r="1347" spans="1:30">
      <c r="A1347" s="127" t="s">
        <v>930</v>
      </c>
      <c r="B1347" s="127" t="s">
        <v>161</v>
      </c>
      <c r="C1347" s="4">
        <v>42866</v>
      </c>
      <c r="D1347" s="1">
        <v>278.99075900000003</v>
      </c>
      <c r="E1347" s="1">
        <v>285.41000000000003</v>
      </c>
      <c r="F1347" s="1">
        <v>298.29000000000002</v>
      </c>
      <c r="G1347" s="1">
        <v>43.55</v>
      </c>
      <c r="H1347" s="110">
        <v>-2.1800000000000002</v>
      </c>
      <c r="I1347" s="110">
        <v>-1.49</v>
      </c>
      <c r="J1347" s="1">
        <f t="shared" si="636"/>
        <v>41.37</v>
      </c>
      <c r="K1347" s="1">
        <f t="shared" si="638"/>
        <v>-2.0710000000000002</v>
      </c>
      <c r="L1347" s="1">
        <f t="shared" si="635"/>
        <v>41.478999999999999</v>
      </c>
      <c r="M1347" s="1">
        <f t="shared" si="639"/>
        <v>272.52956636005257</v>
      </c>
      <c r="N1347" s="1"/>
      <c r="O1347" s="1"/>
      <c r="P1347" s="1">
        <f t="shared" si="642"/>
        <v>1.0369047619047618</v>
      </c>
      <c r="Q1347" s="1">
        <f t="shared" si="643"/>
        <v>0.98759523809523808</v>
      </c>
      <c r="R1347" s="1">
        <f t="shared" si="632"/>
        <v>1.0110093695190479</v>
      </c>
      <c r="S1347" s="1">
        <f t="shared" si="637"/>
        <v>0.98759523809523808</v>
      </c>
      <c r="T1347" s="1">
        <f t="shared" si="640"/>
        <v>271.81340341655715</v>
      </c>
      <c r="U1347" s="1">
        <v>247.42963700000004</v>
      </c>
      <c r="V1347" s="1">
        <v>524.16763900000001</v>
      </c>
      <c r="W1347" s="1">
        <f t="shared" si="633"/>
        <v>279.38403048406042</v>
      </c>
      <c r="X1347" s="1">
        <v>287.57194980000003</v>
      </c>
      <c r="Y1347" s="1">
        <v>295.51260669730794</v>
      </c>
      <c r="Z1347" s="1">
        <f t="shared" si="641"/>
        <v>286.13666228646514</v>
      </c>
      <c r="AD1347" s="125">
        <f t="shared" si="634"/>
        <v>304.43101182654402</v>
      </c>
    </row>
    <row r="1348" spans="1:30">
      <c r="A1348" s="127" t="s">
        <v>931</v>
      </c>
      <c r="B1348" s="127" t="s">
        <v>161</v>
      </c>
      <c r="C1348" s="4">
        <v>42865</v>
      </c>
      <c r="D1348" s="1">
        <v>278.99075900000003</v>
      </c>
      <c r="E1348" s="1">
        <v>276.41000000000003</v>
      </c>
      <c r="F1348" s="1">
        <v>292.29000000000002</v>
      </c>
      <c r="G1348" s="1">
        <v>42.55</v>
      </c>
      <c r="H1348" s="110">
        <v>-2.1800000000000002</v>
      </c>
      <c r="I1348" s="110">
        <v>-1.49</v>
      </c>
      <c r="J1348" s="1">
        <f t="shared" si="636"/>
        <v>40.369999999999997</v>
      </c>
      <c r="K1348" s="1">
        <f t="shared" si="638"/>
        <v>-2.0710000000000002</v>
      </c>
      <c r="L1348" s="1">
        <f t="shared" si="635"/>
        <v>40.478999999999999</v>
      </c>
      <c r="M1348" s="1">
        <f t="shared" si="639"/>
        <v>265.95926412614978</v>
      </c>
      <c r="N1348" s="1"/>
      <c r="O1348" s="1"/>
      <c r="P1348" s="1">
        <f t="shared" si="642"/>
        <v>1.013095238095238</v>
      </c>
      <c r="Q1348" s="1">
        <f t="shared" si="643"/>
        <v>0.96378571428571425</v>
      </c>
      <c r="R1348" s="1">
        <f t="shared" si="632"/>
        <v>1.0110093695190479</v>
      </c>
      <c r="S1348" s="1">
        <f t="shared" si="637"/>
        <v>0.96378571428571425</v>
      </c>
      <c r="T1348" s="1">
        <f t="shared" si="640"/>
        <v>265.24310118265436</v>
      </c>
      <c r="U1348" s="1">
        <v>247.42963700000004</v>
      </c>
      <c r="V1348" s="1">
        <v>524.16763900000001</v>
      </c>
      <c r="W1348" s="1">
        <f t="shared" si="633"/>
        <v>273.01083731717472</v>
      </c>
      <c r="X1348" s="1">
        <v>287.57194980000003</v>
      </c>
      <c r="Y1348" s="1">
        <v>295.51260669730794</v>
      </c>
      <c r="Z1348" s="1">
        <f t="shared" si="641"/>
        <v>279.5663600525624</v>
      </c>
      <c r="AD1348" s="125">
        <f t="shared" si="634"/>
        <v>297.0722733245729</v>
      </c>
    </row>
    <row r="1349" spans="1:30">
      <c r="A1349" s="127" t="s">
        <v>932</v>
      </c>
      <c r="B1349" s="127" t="s">
        <v>161</v>
      </c>
      <c r="C1349" s="4">
        <v>42864</v>
      </c>
      <c r="D1349" s="1">
        <v>278.99075900000003</v>
      </c>
      <c r="E1349" s="1">
        <v>279.41000000000003</v>
      </c>
      <c r="F1349" s="1">
        <v>294.79000000000002</v>
      </c>
      <c r="G1349" s="1">
        <v>41.15</v>
      </c>
      <c r="H1349" s="110">
        <v>-2.1800000000000002</v>
      </c>
      <c r="I1349" s="110">
        <v>-1.49</v>
      </c>
      <c r="J1349" s="1">
        <f t="shared" si="636"/>
        <v>38.97</v>
      </c>
      <c r="K1349" s="1">
        <f t="shared" si="638"/>
        <v>-2.0710000000000002</v>
      </c>
      <c r="L1349" s="1">
        <f t="shared" si="635"/>
        <v>39.079000000000001</v>
      </c>
      <c r="M1349" s="1">
        <f t="shared" si="639"/>
        <v>256.76084099868592</v>
      </c>
      <c r="N1349" s="1"/>
      <c r="O1349" s="1"/>
      <c r="P1349" s="1">
        <f t="shared" si="642"/>
        <v>0.97976190476190472</v>
      </c>
      <c r="Q1349" s="1">
        <f t="shared" si="643"/>
        <v>0.93045238095238092</v>
      </c>
      <c r="R1349" s="1">
        <f t="shared" si="632"/>
        <v>1.0110093695190479</v>
      </c>
      <c r="S1349" s="1">
        <f t="shared" si="637"/>
        <v>0.93045238095238092</v>
      </c>
      <c r="T1349" s="1">
        <f t="shared" si="640"/>
        <v>256.0446780551905</v>
      </c>
      <c r="U1349" s="1">
        <v>251.48123000000001</v>
      </c>
      <c r="V1349" s="1">
        <v>524.16763900000001</v>
      </c>
      <c r="W1349" s="1">
        <f t="shared" si="633"/>
        <v>264.08836688353477</v>
      </c>
      <c r="X1349" s="1">
        <v>287.57194980000003</v>
      </c>
      <c r="Y1349" s="1">
        <v>295.51260669730794</v>
      </c>
      <c r="Z1349" s="1">
        <f t="shared" si="641"/>
        <v>270.36793692509855</v>
      </c>
      <c r="AD1349" s="125">
        <f t="shared" si="634"/>
        <v>286.77003942181341</v>
      </c>
    </row>
    <row r="1350" spans="1:30">
      <c r="A1350" s="127" t="s">
        <v>933</v>
      </c>
      <c r="B1350" s="127" t="s">
        <v>161</v>
      </c>
      <c r="C1350" s="4">
        <v>42863</v>
      </c>
      <c r="D1350" s="1">
        <v>278.99075900000003</v>
      </c>
      <c r="E1350" s="1">
        <v>277.91000000000003</v>
      </c>
      <c r="F1350" s="1">
        <v>295.29000000000002</v>
      </c>
      <c r="G1350" s="1">
        <v>41.7</v>
      </c>
      <c r="H1350" s="110">
        <v>-2.1800000000000002</v>
      </c>
      <c r="I1350" s="110">
        <v>-1.49</v>
      </c>
      <c r="J1350" s="1">
        <f t="shared" si="636"/>
        <v>39.520000000000003</v>
      </c>
      <c r="K1350" s="1">
        <f t="shared" si="638"/>
        <v>-2.0710000000000002</v>
      </c>
      <c r="L1350" s="1">
        <f t="shared" si="635"/>
        <v>39.629000000000005</v>
      </c>
      <c r="M1350" s="1">
        <f t="shared" si="639"/>
        <v>260.37450722733246</v>
      </c>
      <c r="N1350" s="1"/>
      <c r="O1350" s="1"/>
      <c r="P1350" s="1">
        <f t="shared" si="642"/>
        <v>0.99285714285714288</v>
      </c>
      <c r="Q1350" s="1">
        <f t="shared" si="643"/>
        <v>0.94354761904761919</v>
      </c>
      <c r="R1350" s="1">
        <f t="shared" si="632"/>
        <v>1.0110093695190479</v>
      </c>
      <c r="S1350" s="1">
        <f t="shared" si="637"/>
        <v>0.94354761904761919</v>
      </c>
      <c r="T1350" s="1">
        <f t="shared" si="640"/>
        <v>259.65834428383704</v>
      </c>
      <c r="U1350" s="1">
        <v>251.48123000000001</v>
      </c>
      <c r="V1350" s="1">
        <v>524.16763900000001</v>
      </c>
      <c r="W1350" s="1">
        <f t="shared" si="633"/>
        <v>267.59362312532193</v>
      </c>
      <c r="X1350" s="1">
        <v>287.57194980000003</v>
      </c>
      <c r="Y1350" s="1">
        <v>295.51260669730794</v>
      </c>
      <c r="Z1350" s="1">
        <f t="shared" si="641"/>
        <v>273.98160315374508</v>
      </c>
      <c r="AD1350" s="125">
        <f t="shared" si="634"/>
        <v>290.81734559789749</v>
      </c>
    </row>
    <row r="1351" spans="1:30">
      <c r="A1351" s="127" t="s">
        <v>934</v>
      </c>
      <c r="B1351" s="127" t="s">
        <v>161</v>
      </c>
      <c r="C1351" s="4">
        <v>42860</v>
      </c>
      <c r="D1351" s="1">
        <v>278.99075900000003</v>
      </c>
      <c r="E1351" s="1">
        <v>273.91000000000003</v>
      </c>
      <c r="F1351" s="1">
        <v>291.29000000000002</v>
      </c>
      <c r="G1351" s="1">
        <v>41.67</v>
      </c>
      <c r="H1351" s="110">
        <v>-2.1800000000000002</v>
      </c>
      <c r="I1351" s="110">
        <v>-1.49</v>
      </c>
      <c r="J1351" s="1">
        <f t="shared" si="636"/>
        <v>39.49</v>
      </c>
      <c r="K1351" s="1">
        <f t="shared" si="638"/>
        <v>-2.0710000000000002</v>
      </c>
      <c r="L1351" s="1">
        <f t="shared" si="635"/>
        <v>39.599000000000004</v>
      </c>
      <c r="M1351" s="1">
        <f t="shared" si="639"/>
        <v>260.17739816031536</v>
      </c>
      <c r="N1351" s="1"/>
      <c r="O1351" s="1"/>
      <c r="P1351" s="1">
        <f t="shared" si="642"/>
        <v>0.99214285714285722</v>
      </c>
      <c r="Q1351" s="1">
        <f t="shared" si="643"/>
        <v>0.94283333333333341</v>
      </c>
      <c r="R1351" s="1">
        <f t="shared" ref="R1351:R1414" si="644">+D1351/($F$2*42)</f>
        <v>1.0110093695190479</v>
      </c>
      <c r="S1351" s="1">
        <f t="shared" si="637"/>
        <v>0.94283333333333341</v>
      </c>
      <c r="T1351" s="1">
        <f t="shared" si="640"/>
        <v>259.46123521682</v>
      </c>
      <c r="U1351" s="1">
        <v>251.48123000000001</v>
      </c>
      <c r="V1351" s="1">
        <v>524.16763900000001</v>
      </c>
      <c r="W1351" s="1">
        <f t="shared" si="633"/>
        <v>267.40242733031539</v>
      </c>
      <c r="X1351" s="1">
        <v>287.57194980000003</v>
      </c>
      <c r="Y1351" s="1">
        <v>295.51260669730794</v>
      </c>
      <c r="Z1351" s="1">
        <f t="shared" si="641"/>
        <v>273.78449408672799</v>
      </c>
      <c r="AD1351" s="125">
        <f t="shared" si="634"/>
        <v>290.59658344283844</v>
      </c>
    </row>
    <row r="1352" spans="1:30">
      <c r="A1352" s="127" t="s">
        <v>935</v>
      </c>
      <c r="B1352" s="127" t="s">
        <v>161</v>
      </c>
      <c r="C1352" s="4">
        <v>42859</v>
      </c>
      <c r="D1352" s="1">
        <v>278.99075900000003</v>
      </c>
      <c r="E1352" s="1">
        <v>284.41000000000003</v>
      </c>
      <c r="F1352" s="1">
        <v>304.29000000000002</v>
      </c>
      <c r="G1352" s="1">
        <v>41</v>
      </c>
      <c r="H1352" s="110">
        <v>-2.1800000000000002</v>
      </c>
      <c r="I1352" s="110">
        <v>-1.49</v>
      </c>
      <c r="J1352" s="1">
        <f t="shared" si="636"/>
        <v>38.82</v>
      </c>
      <c r="K1352" s="1">
        <f t="shared" si="638"/>
        <v>-2.0710000000000002</v>
      </c>
      <c r="L1352" s="1">
        <f t="shared" si="635"/>
        <v>38.929000000000002</v>
      </c>
      <c r="M1352" s="1">
        <f t="shared" si="639"/>
        <v>255.77529566360053</v>
      </c>
      <c r="N1352" s="1"/>
      <c r="O1352" s="1"/>
      <c r="P1352" s="1">
        <f t="shared" si="642"/>
        <v>0.97619047619047616</v>
      </c>
      <c r="Q1352" s="1">
        <f t="shared" si="643"/>
        <v>0.92688095238095247</v>
      </c>
      <c r="R1352" s="1">
        <f t="shared" si="644"/>
        <v>1.0110093695190479</v>
      </c>
      <c r="S1352" s="1">
        <f t="shared" si="637"/>
        <v>0.92688095238095247</v>
      </c>
      <c r="T1352" s="1">
        <f t="shared" si="640"/>
        <v>255.05913272010511</v>
      </c>
      <c r="U1352" s="1">
        <v>251.48123000000001</v>
      </c>
      <c r="V1352" s="1">
        <v>524.16763900000001</v>
      </c>
      <c r="W1352" s="1">
        <f t="shared" ref="W1352:W1415" si="645">+T1352*0.97+V1352*0.03</f>
        <v>263.13238790850198</v>
      </c>
      <c r="X1352" s="1">
        <v>287.57194980000003</v>
      </c>
      <c r="Y1352" s="1">
        <v>295.51260669730794</v>
      </c>
      <c r="Z1352" s="1">
        <f t="shared" si="641"/>
        <v>269.38239159001313</v>
      </c>
      <c r="AD1352" s="125">
        <f t="shared" si="634"/>
        <v>285.66622864651777</v>
      </c>
    </row>
    <row r="1353" spans="1:30">
      <c r="A1353" s="127" t="s">
        <v>936</v>
      </c>
      <c r="B1353" s="127" t="s">
        <v>161</v>
      </c>
      <c r="C1353" s="4">
        <v>42858</v>
      </c>
      <c r="D1353" s="1">
        <v>278.99075900000003</v>
      </c>
      <c r="E1353" s="1">
        <v>283.41000000000003</v>
      </c>
      <c r="F1353" s="1">
        <v>289.29000000000002</v>
      </c>
      <c r="G1353" s="1">
        <v>42.69</v>
      </c>
      <c r="H1353" s="110">
        <v>-2.1800000000000002</v>
      </c>
      <c r="I1353" s="110">
        <v>-1.49</v>
      </c>
      <c r="J1353" s="1">
        <f t="shared" si="636"/>
        <v>40.51</v>
      </c>
      <c r="K1353" s="1">
        <f t="shared" si="638"/>
        <v>-2.0710000000000002</v>
      </c>
      <c r="L1353" s="1">
        <f t="shared" si="635"/>
        <v>40.619</v>
      </c>
      <c r="M1353" s="1">
        <f t="shared" si="639"/>
        <v>266.8791064388962</v>
      </c>
      <c r="N1353" s="1"/>
      <c r="O1353" s="1"/>
      <c r="P1353" s="1">
        <f t="shared" si="642"/>
        <v>1.0164285714285715</v>
      </c>
      <c r="Q1353" s="1">
        <f t="shared" si="643"/>
        <v>0.96711904761904766</v>
      </c>
      <c r="R1353" s="1">
        <f t="shared" si="644"/>
        <v>1.0110093695190479</v>
      </c>
      <c r="S1353" s="1">
        <f t="shared" si="637"/>
        <v>0.96711904761904766</v>
      </c>
      <c r="T1353" s="1">
        <f t="shared" si="640"/>
        <v>266.16294349540078</v>
      </c>
      <c r="U1353" s="1">
        <v>251.48123000000001</v>
      </c>
      <c r="V1353" s="1">
        <v>524.16763900000001</v>
      </c>
      <c r="W1353" s="1">
        <f t="shared" si="645"/>
        <v>273.90308436053874</v>
      </c>
      <c r="X1353" s="1">
        <v>287.57194980000003</v>
      </c>
      <c r="Y1353" s="1">
        <v>295.51260669730794</v>
      </c>
      <c r="Z1353" s="1">
        <f t="shared" si="641"/>
        <v>280.48620236530877</v>
      </c>
      <c r="AD1353" s="125">
        <f t="shared" ref="AD1353:AD1416" si="646">T1353*1.12</f>
        <v>298.10249671484888</v>
      </c>
    </row>
    <row r="1354" spans="1:30">
      <c r="A1354" s="127" t="s">
        <v>937</v>
      </c>
      <c r="B1354" s="127" t="s">
        <v>161</v>
      </c>
      <c r="C1354" s="4">
        <v>42857</v>
      </c>
      <c r="D1354" s="1">
        <v>278.99075900000003</v>
      </c>
      <c r="E1354" s="1">
        <v>287.91000000000003</v>
      </c>
      <c r="F1354" s="1">
        <v>298.29000000000002</v>
      </c>
      <c r="G1354" s="1">
        <v>42.29</v>
      </c>
      <c r="H1354" s="110">
        <v>-2.1800000000000002</v>
      </c>
      <c r="I1354" s="110">
        <v>-1.49</v>
      </c>
      <c r="J1354" s="1">
        <f t="shared" si="636"/>
        <v>40.11</v>
      </c>
      <c r="K1354" s="1">
        <f t="shared" si="638"/>
        <v>-2.0710000000000002</v>
      </c>
      <c r="L1354" s="1">
        <f t="shared" si="635"/>
        <v>40.219000000000001</v>
      </c>
      <c r="M1354" s="1">
        <f t="shared" si="639"/>
        <v>264.25098554533508</v>
      </c>
      <c r="N1354" s="1"/>
      <c r="O1354" s="1"/>
      <c r="P1354" s="1">
        <f t="shared" si="642"/>
        <v>1.006904761904762</v>
      </c>
      <c r="Q1354" s="1">
        <f t="shared" si="643"/>
        <v>0.95759523809523817</v>
      </c>
      <c r="R1354" s="1">
        <f t="shared" si="644"/>
        <v>1.0110093695190479</v>
      </c>
      <c r="S1354" s="1">
        <f t="shared" si="637"/>
        <v>0.95759523809523817</v>
      </c>
      <c r="T1354" s="1">
        <f t="shared" si="640"/>
        <v>263.53482260183966</v>
      </c>
      <c r="U1354" s="1">
        <v>259.01948800000002</v>
      </c>
      <c r="V1354" s="1">
        <v>524.16763900000001</v>
      </c>
      <c r="W1354" s="1">
        <f t="shared" si="645"/>
        <v>271.35380709378444</v>
      </c>
      <c r="X1354" s="1">
        <v>287.57194980000003</v>
      </c>
      <c r="Y1354" s="1">
        <v>295.51260669730794</v>
      </c>
      <c r="Z1354" s="1">
        <f t="shared" si="641"/>
        <v>277.85808147174771</v>
      </c>
      <c r="AD1354" s="125">
        <f t="shared" si="646"/>
        <v>295.15900131406045</v>
      </c>
    </row>
    <row r="1355" spans="1:30">
      <c r="A1355" s="127" t="s">
        <v>938</v>
      </c>
      <c r="B1355" s="127" t="s">
        <v>161</v>
      </c>
      <c r="C1355" s="4">
        <v>42856</v>
      </c>
      <c r="D1355" s="1">
        <v>278.99075900000003</v>
      </c>
      <c r="E1355" s="1">
        <v>286.41000000000003</v>
      </c>
      <c r="F1355" s="1">
        <v>299.29000000000002</v>
      </c>
      <c r="G1355" s="1">
        <v>43.1</v>
      </c>
      <c r="H1355" s="110">
        <v>-2.1800000000000002</v>
      </c>
      <c r="I1355" s="110">
        <v>-1.49</v>
      </c>
      <c r="J1355" s="1">
        <f t="shared" si="636"/>
        <v>40.92</v>
      </c>
      <c r="K1355" s="1">
        <f t="shared" si="638"/>
        <v>-2.0710000000000002</v>
      </c>
      <c r="L1355" s="1">
        <f t="shared" si="635"/>
        <v>41.029000000000003</v>
      </c>
      <c r="M1355" s="1">
        <f t="shared" si="639"/>
        <v>269.57293035479631</v>
      </c>
      <c r="N1355" s="1"/>
      <c r="O1355" s="1"/>
      <c r="P1355" s="1">
        <f t="shared" si="642"/>
        <v>1.0261904761904763</v>
      </c>
      <c r="Q1355" s="1">
        <f t="shared" si="643"/>
        <v>0.97688095238095252</v>
      </c>
      <c r="R1355" s="1">
        <f t="shared" si="644"/>
        <v>1.0110093695190479</v>
      </c>
      <c r="S1355" s="1">
        <f t="shared" si="637"/>
        <v>0.97688095238095252</v>
      </c>
      <c r="T1355" s="1">
        <f t="shared" si="640"/>
        <v>268.85676741130089</v>
      </c>
      <c r="U1355" s="1">
        <v>259.01948800000002</v>
      </c>
      <c r="V1355" s="1">
        <v>524.16763900000001</v>
      </c>
      <c r="W1355" s="1">
        <f t="shared" si="645"/>
        <v>276.51609355896187</v>
      </c>
      <c r="X1355" s="1">
        <v>287.57194980000003</v>
      </c>
      <c r="Y1355" s="1">
        <v>295.51260669730794</v>
      </c>
      <c r="Z1355" s="1">
        <f t="shared" si="641"/>
        <v>283.18002628120894</v>
      </c>
      <c r="AD1355" s="125">
        <f t="shared" si="646"/>
        <v>301.11957950065704</v>
      </c>
    </row>
    <row r="1356" spans="1:30">
      <c r="A1356" s="127" t="s">
        <v>939</v>
      </c>
      <c r="B1356" s="127" t="s">
        <v>162</v>
      </c>
      <c r="C1356" s="4">
        <v>42853</v>
      </c>
      <c r="D1356" s="1">
        <v>285.48209600000001</v>
      </c>
      <c r="E1356" s="1">
        <v>280.41000000000003</v>
      </c>
      <c r="F1356" s="1">
        <v>297.29000000000002</v>
      </c>
      <c r="G1356" s="1">
        <v>43.06</v>
      </c>
      <c r="H1356" s="110">
        <v>-2.1800000000000002</v>
      </c>
      <c r="I1356" s="110">
        <v>-1.49</v>
      </c>
      <c r="J1356" s="1">
        <f t="shared" si="636"/>
        <v>40.880000000000003</v>
      </c>
      <c r="K1356" s="1">
        <f t="shared" si="638"/>
        <v>-2.0710000000000002</v>
      </c>
      <c r="L1356" s="1">
        <f t="shared" si="635"/>
        <v>40.989000000000004</v>
      </c>
      <c r="M1356" s="1">
        <f t="shared" si="639"/>
        <v>269.31011826544022</v>
      </c>
      <c r="N1356" s="1"/>
      <c r="O1356" s="1"/>
      <c r="P1356" s="1">
        <f t="shared" si="642"/>
        <v>1.0252380952380953</v>
      </c>
      <c r="Q1356" s="1">
        <f t="shared" si="643"/>
        <v>0.97592857142857148</v>
      </c>
      <c r="R1356" s="1">
        <f t="shared" si="644"/>
        <v>1.034532738361905</v>
      </c>
      <c r="S1356" s="1">
        <f t="shared" si="637"/>
        <v>0.97592857142857148</v>
      </c>
      <c r="T1356" s="1">
        <f t="shared" si="640"/>
        <v>268.5939553219448</v>
      </c>
      <c r="U1356" s="1">
        <v>259.01948800000002</v>
      </c>
      <c r="V1356" s="1">
        <v>536.37</v>
      </c>
      <c r="W1356" s="1">
        <f t="shared" si="645"/>
        <v>276.62723666228646</v>
      </c>
      <c r="X1356" s="1">
        <v>294.26317263999999</v>
      </c>
      <c r="Y1356" s="1">
        <v>327.28562048588316</v>
      </c>
      <c r="Z1356" s="1">
        <f t="shared" si="641"/>
        <v>282.91721419185285</v>
      </c>
      <c r="AD1356" s="125">
        <f t="shared" si="646"/>
        <v>300.82522996057821</v>
      </c>
    </row>
    <row r="1357" spans="1:30">
      <c r="A1357" s="127" t="s">
        <v>940</v>
      </c>
      <c r="B1357" s="127" t="s">
        <v>162</v>
      </c>
      <c r="C1357" s="4">
        <v>42852</v>
      </c>
      <c r="D1357" s="1">
        <v>285.48209600000001</v>
      </c>
      <c r="E1357" s="1">
        <v>285.41000000000003</v>
      </c>
      <c r="F1357" s="1">
        <v>299.29000000000002</v>
      </c>
      <c r="G1357" s="1">
        <v>42.86</v>
      </c>
      <c r="H1357" s="110">
        <v>-2.1800000000000002</v>
      </c>
      <c r="I1357" s="110">
        <v>-1.49</v>
      </c>
      <c r="J1357" s="1">
        <f t="shared" si="636"/>
        <v>40.68</v>
      </c>
      <c r="K1357" s="1">
        <f t="shared" si="638"/>
        <v>-2.0710000000000002</v>
      </c>
      <c r="L1357" s="1">
        <f t="shared" si="635"/>
        <v>40.789000000000001</v>
      </c>
      <c r="M1357" s="1">
        <f t="shared" si="639"/>
        <v>267.99605781865966</v>
      </c>
      <c r="N1357" s="1"/>
      <c r="O1357" s="1"/>
      <c r="P1357" s="1">
        <f t="shared" si="642"/>
        <v>1.0204761904761905</v>
      </c>
      <c r="Q1357" s="1">
        <f t="shared" si="643"/>
        <v>0.97116666666666673</v>
      </c>
      <c r="R1357" s="1">
        <f t="shared" si="644"/>
        <v>1.034532738361905</v>
      </c>
      <c r="S1357" s="1">
        <f t="shared" si="637"/>
        <v>0.97116666666666673</v>
      </c>
      <c r="T1357" s="1">
        <f t="shared" si="640"/>
        <v>267.27989487516425</v>
      </c>
      <c r="U1357" s="1">
        <v>259.01948800000002</v>
      </c>
      <c r="V1357" s="1">
        <v>536.37</v>
      </c>
      <c r="W1357" s="1">
        <f t="shared" si="645"/>
        <v>275.35259802890931</v>
      </c>
      <c r="X1357" s="1">
        <v>294.26317263999999</v>
      </c>
      <c r="Y1357" s="1">
        <v>327.28562048588316</v>
      </c>
      <c r="Z1357" s="1">
        <f t="shared" si="641"/>
        <v>281.60315374507223</v>
      </c>
      <c r="AD1357" s="125">
        <f t="shared" si="646"/>
        <v>299.35348226018397</v>
      </c>
    </row>
    <row r="1358" spans="1:30">
      <c r="A1358" s="127" t="s">
        <v>941</v>
      </c>
      <c r="B1358" s="127" t="s">
        <v>162</v>
      </c>
      <c r="C1358" s="4">
        <v>42851</v>
      </c>
      <c r="D1358" s="1">
        <v>285.48209600000001</v>
      </c>
      <c r="E1358" s="1">
        <v>285.91000000000003</v>
      </c>
      <c r="F1358" s="1">
        <v>301.79000000000002</v>
      </c>
      <c r="G1358" s="1">
        <v>43.15</v>
      </c>
      <c r="H1358" s="110">
        <v>-2.1800000000000002</v>
      </c>
      <c r="I1358" s="110">
        <v>-1.49</v>
      </c>
      <c r="J1358" s="1">
        <f t="shared" si="636"/>
        <v>40.97</v>
      </c>
      <c r="K1358" s="1">
        <f t="shared" si="638"/>
        <v>-2.0710000000000002</v>
      </c>
      <c r="L1358" s="1">
        <f t="shared" si="635"/>
        <v>41.079000000000001</v>
      </c>
      <c r="M1358" s="1">
        <f t="shared" si="639"/>
        <v>269.90144546649145</v>
      </c>
      <c r="N1358" s="1"/>
      <c r="O1358" s="1"/>
      <c r="P1358" s="1">
        <f t="shared" si="642"/>
        <v>1.0273809523809523</v>
      </c>
      <c r="Q1358" s="1">
        <f t="shared" si="643"/>
        <v>0.97807142857142859</v>
      </c>
      <c r="R1358" s="1">
        <f t="shared" si="644"/>
        <v>1.034532738361905</v>
      </c>
      <c r="S1358" s="1">
        <f t="shared" si="637"/>
        <v>0.97807142857142859</v>
      </c>
      <c r="T1358" s="1">
        <f t="shared" si="640"/>
        <v>269.18528252299603</v>
      </c>
      <c r="U1358" s="1">
        <v>259.01948800000002</v>
      </c>
      <c r="V1358" s="1">
        <v>536.37</v>
      </c>
      <c r="W1358" s="1">
        <f t="shared" si="645"/>
        <v>277.20082404730613</v>
      </c>
      <c r="X1358" s="1">
        <v>294.26317263999999</v>
      </c>
      <c r="Y1358" s="1">
        <v>327.28562048588316</v>
      </c>
      <c r="Z1358" s="1">
        <f t="shared" si="641"/>
        <v>283.50854139290408</v>
      </c>
      <c r="AD1358" s="125">
        <f t="shared" si="646"/>
        <v>301.48751642575559</v>
      </c>
    </row>
    <row r="1359" spans="1:30">
      <c r="A1359" s="127" t="s">
        <v>942</v>
      </c>
      <c r="B1359" s="127" t="s">
        <v>162</v>
      </c>
      <c r="C1359" s="4">
        <v>42850</v>
      </c>
      <c r="D1359" s="1">
        <v>285.48209600000001</v>
      </c>
      <c r="E1359" s="1">
        <v>285.41000000000003</v>
      </c>
      <c r="F1359" s="1">
        <v>302.79000000000002</v>
      </c>
      <c r="G1359" s="1">
        <v>43.16</v>
      </c>
      <c r="H1359" s="110">
        <v>-2.1800000000000002</v>
      </c>
      <c r="I1359" s="110">
        <v>-1.49</v>
      </c>
      <c r="J1359" s="1">
        <f t="shared" si="636"/>
        <v>40.98</v>
      </c>
      <c r="K1359" s="1">
        <f t="shared" si="638"/>
        <v>-2.0710000000000002</v>
      </c>
      <c r="L1359" s="1">
        <f t="shared" si="635"/>
        <v>41.088999999999999</v>
      </c>
      <c r="M1359" s="1">
        <f t="shared" si="639"/>
        <v>269.96714848883045</v>
      </c>
      <c r="N1359" s="1"/>
      <c r="O1359" s="1"/>
      <c r="P1359" s="1">
        <f t="shared" si="642"/>
        <v>1.0276190476190474</v>
      </c>
      <c r="Q1359" s="1">
        <f t="shared" si="643"/>
        <v>0.97830952380952374</v>
      </c>
      <c r="R1359" s="1">
        <f t="shared" si="644"/>
        <v>1.034532738361905</v>
      </c>
      <c r="S1359" s="1">
        <f t="shared" si="637"/>
        <v>0.97830952380952374</v>
      </c>
      <c r="T1359" s="1">
        <f t="shared" si="640"/>
        <v>269.25098554533503</v>
      </c>
      <c r="U1359" s="1">
        <v>272.73664600000001</v>
      </c>
      <c r="V1359" s="1">
        <v>536.37</v>
      </c>
      <c r="W1359" s="1">
        <f t="shared" si="645"/>
        <v>277.26455597897495</v>
      </c>
      <c r="X1359" s="1">
        <v>294.26317263999999</v>
      </c>
      <c r="Y1359" s="1">
        <v>327.28562048588316</v>
      </c>
      <c r="Z1359" s="1">
        <f t="shared" si="641"/>
        <v>283.57424441524307</v>
      </c>
      <c r="AD1359" s="125">
        <f t="shared" si="646"/>
        <v>301.56110381077525</v>
      </c>
    </row>
    <row r="1360" spans="1:30">
      <c r="A1360" s="127" t="s">
        <v>120</v>
      </c>
      <c r="B1360" s="127" t="s">
        <v>162</v>
      </c>
      <c r="C1360" s="11">
        <v>42849</v>
      </c>
      <c r="D1360" s="1">
        <v>285.48209600000001</v>
      </c>
      <c r="E1360" s="1">
        <v>286.91000000000003</v>
      </c>
      <c r="F1360" s="1">
        <v>305.29000000000002</v>
      </c>
      <c r="G1360" s="1">
        <v>42.74</v>
      </c>
      <c r="H1360" s="110">
        <v>-2.1800000000000002</v>
      </c>
      <c r="I1360" s="110">
        <v>-1.49</v>
      </c>
      <c r="J1360" s="1">
        <f t="shared" si="636"/>
        <v>40.56</v>
      </c>
      <c r="K1360" s="1">
        <f t="shared" si="638"/>
        <v>-2.0710000000000002</v>
      </c>
      <c r="L1360" s="1">
        <f t="shared" si="635"/>
        <v>40.669000000000004</v>
      </c>
      <c r="M1360" s="1">
        <f t="shared" si="639"/>
        <v>267.20762155059134</v>
      </c>
      <c r="N1360" s="1"/>
      <c r="O1360" s="1"/>
      <c r="P1360" s="1">
        <f t="shared" si="642"/>
        <v>1.0176190476190476</v>
      </c>
      <c r="Q1360" s="1">
        <f t="shared" si="643"/>
        <v>0.96830952380952395</v>
      </c>
      <c r="R1360" s="1">
        <f t="shared" si="644"/>
        <v>1.034532738361905</v>
      </c>
      <c r="S1360" s="1">
        <f t="shared" si="637"/>
        <v>0.96830952380952395</v>
      </c>
      <c r="T1360" s="1">
        <f t="shared" si="640"/>
        <v>266.49145860709592</v>
      </c>
      <c r="U1360" s="1">
        <v>272.73664600000001</v>
      </c>
      <c r="V1360" s="1">
        <v>536.37</v>
      </c>
      <c r="W1360" s="1">
        <f t="shared" si="645"/>
        <v>274.587814848883</v>
      </c>
      <c r="X1360" s="1">
        <v>294.26317263999999</v>
      </c>
      <c r="Y1360" s="1">
        <v>327.28562048588316</v>
      </c>
      <c r="Z1360" s="1">
        <f t="shared" si="641"/>
        <v>280.81471747700397</v>
      </c>
      <c r="AD1360" s="125">
        <f t="shared" si="646"/>
        <v>298.47043363994749</v>
      </c>
    </row>
    <row r="1361" spans="1:30">
      <c r="A1361" s="127" t="s">
        <v>943</v>
      </c>
      <c r="B1361" s="127" t="s">
        <v>162</v>
      </c>
      <c r="C1361" s="4">
        <v>42846</v>
      </c>
      <c r="D1361" s="1">
        <v>285.48209600000001</v>
      </c>
      <c r="E1361" s="1">
        <v>295.41000000000003</v>
      </c>
      <c r="F1361" s="1">
        <v>311.79000000000002</v>
      </c>
      <c r="G1361" s="1">
        <v>42.9</v>
      </c>
      <c r="H1361" s="110">
        <v>-1.49</v>
      </c>
      <c r="I1361" s="110">
        <v>-1.49</v>
      </c>
      <c r="J1361" s="1">
        <f t="shared" si="636"/>
        <v>41.41</v>
      </c>
      <c r="K1361" s="1">
        <f t="shared" si="638"/>
        <v>-1.4155</v>
      </c>
      <c r="L1361" s="1">
        <f t="shared" si="635"/>
        <v>41.484499999999997</v>
      </c>
      <c r="M1361" s="1">
        <f t="shared" si="639"/>
        <v>272.56570302233899</v>
      </c>
      <c r="N1361" s="1"/>
      <c r="O1361" s="1"/>
      <c r="P1361" s="1">
        <f t="shared" si="642"/>
        <v>1.0214285714285714</v>
      </c>
      <c r="Q1361" s="1">
        <f t="shared" si="643"/>
        <v>0.98772619047619037</v>
      </c>
      <c r="R1361" s="1">
        <f t="shared" si="644"/>
        <v>1.034532738361905</v>
      </c>
      <c r="S1361" s="1">
        <f t="shared" si="637"/>
        <v>0.98772619047619037</v>
      </c>
      <c r="T1361" s="1">
        <f t="shared" si="640"/>
        <v>272.07621550591324</v>
      </c>
      <c r="U1361" s="1">
        <v>272.73664600000001</v>
      </c>
      <c r="V1361" s="1">
        <v>536.37</v>
      </c>
      <c r="W1361" s="1">
        <f t="shared" si="645"/>
        <v>280.00502904073579</v>
      </c>
      <c r="X1361" s="1">
        <v>294.26317263999999</v>
      </c>
      <c r="Y1361" s="1">
        <v>327.28562048588316</v>
      </c>
      <c r="Z1361" s="1">
        <f t="shared" si="641"/>
        <v>281.86596583442838</v>
      </c>
      <c r="AD1361" s="125">
        <f t="shared" si="646"/>
        <v>304.72536136662285</v>
      </c>
    </row>
    <row r="1362" spans="1:30">
      <c r="A1362" s="127" t="s">
        <v>944</v>
      </c>
      <c r="B1362" s="127" t="s">
        <v>162</v>
      </c>
      <c r="C1362" s="4">
        <v>42845</v>
      </c>
      <c r="D1362" s="1">
        <v>285.48209600000001</v>
      </c>
      <c r="E1362" s="1">
        <v>294.91000000000003</v>
      </c>
      <c r="F1362" s="1">
        <v>314.79000000000002</v>
      </c>
      <c r="G1362" s="1">
        <v>43.85</v>
      </c>
      <c r="H1362" s="110">
        <v>-1.49</v>
      </c>
      <c r="I1362" s="110">
        <v>-1.49</v>
      </c>
      <c r="J1362" s="1">
        <f t="shared" si="636"/>
        <v>42.36</v>
      </c>
      <c r="K1362" s="1">
        <f t="shared" si="638"/>
        <v>-1.4155</v>
      </c>
      <c r="L1362" s="1">
        <f t="shared" si="635"/>
        <v>42.4345</v>
      </c>
      <c r="M1362" s="1">
        <f t="shared" si="639"/>
        <v>278.80749014454665</v>
      </c>
      <c r="N1362" s="1"/>
      <c r="O1362" s="1"/>
      <c r="P1362" s="1">
        <f t="shared" si="642"/>
        <v>1.0440476190476191</v>
      </c>
      <c r="Q1362" s="1">
        <f t="shared" si="643"/>
        <v>1.010345238095238</v>
      </c>
      <c r="R1362" s="1">
        <f t="shared" si="644"/>
        <v>1.034532738361905</v>
      </c>
      <c r="S1362" s="1">
        <f t="shared" si="637"/>
        <v>1.010345238095238</v>
      </c>
      <c r="T1362" s="1">
        <f t="shared" si="640"/>
        <v>278.31800262812089</v>
      </c>
      <c r="U1362" s="1">
        <v>272.73664600000001</v>
      </c>
      <c r="V1362" s="1">
        <v>536.37</v>
      </c>
      <c r="W1362" s="1">
        <f t="shared" si="645"/>
        <v>286.05956254927725</v>
      </c>
      <c r="X1362" s="1">
        <v>294.26317263999999</v>
      </c>
      <c r="Y1362" s="1">
        <v>327.28562048588316</v>
      </c>
      <c r="Z1362" s="1">
        <f t="shared" si="641"/>
        <v>288.10775295663598</v>
      </c>
      <c r="AD1362" s="125">
        <f t="shared" si="646"/>
        <v>311.71616294349542</v>
      </c>
    </row>
    <row r="1363" spans="1:30">
      <c r="A1363" s="127" t="s">
        <v>945</v>
      </c>
      <c r="B1363" s="127" t="s">
        <v>162</v>
      </c>
      <c r="C1363" s="4">
        <v>42844</v>
      </c>
      <c r="D1363" s="1">
        <v>285.48209600000001</v>
      </c>
      <c r="E1363" s="1">
        <v>304.91000000000003</v>
      </c>
      <c r="F1363" s="1">
        <v>321.29000000000002</v>
      </c>
      <c r="G1363" s="1">
        <v>44.1</v>
      </c>
      <c r="H1363" s="110">
        <v>-1.49</v>
      </c>
      <c r="I1363" s="110">
        <v>-1.49</v>
      </c>
      <c r="J1363" s="1">
        <f t="shared" si="636"/>
        <v>42.61</v>
      </c>
      <c r="K1363" s="1">
        <f t="shared" si="638"/>
        <v>-1.4155</v>
      </c>
      <c r="L1363" s="1">
        <f t="shared" si="635"/>
        <v>42.6845</v>
      </c>
      <c r="M1363" s="1">
        <f t="shared" si="639"/>
        <v>280.45006570302235</v>
      </c>
      <c r="N1363" s="1"/>
      <c r="O1363" s="1"/>
      <c r="P1363" s="1">
        <f t="shared" si="642"/>
        <v>1.05</v>
      </c>
      <c r="Q1363" s="1">
        <f t="shared" si="643"/>
        <v>1.0162976190476189</v>
      </c>
      <c r="R1363" s="1">
        <f t="shared" si="644"/>
        <v>1.034532738361905</v>
      </c>
      <c r="S1363" s="1">
        <f t="shared" si="637"/>
        <v>1.0162976190476189</v>
      </c>
      <c r="T1363" s="1">
        <f t="shared" si="640"/>
        <v>279.96057818659659</v>
      </c>
      <c r="U1363" s="1">
        <v>272.73664600000001</v>
      </c>
      <c r="V1363" s="1">
        <v>536.37447999999995</v>
      </c>
      <c r="W1363" s="1">
        <f t="shared" si="645"/>
        <v>287.65299524099868</v>
      </c>
      <c r="X1363" s="1">
        <v>294.26332944000001</v>
      </c>
      <c r="Y1363" s="1">
        <v>327.28562048588316</v>
      </c>
      <c r="Z1363" s="1">
        <f t="shared" si="641"/>
        <v>289.75032851511168</v>
      </c>
      <c r="AD1363" s="125">
        <f t="shared" si="646"/>
        <v>313.55584756898821</v>
      </c>
    </row>
    <row r="1364" spans="1:30">
      <c r="A1364" s="127" t="s">
        <v>946</v>
      </c>
      <c r="B1364" s="127" t="s">
        <v>162</v>
      </c>
      <c r="C1364" s="4">
        <v>42843</v>
      </c>
      <c r="D1364" s="1">
        <v>285.48209600000001</v>
      </c>
      <c r="E1364" s="1">
        <v>305.41000000000003</v>
      </c>
      <c r="F1364" s="1">
        <v>324.29000000000002</v>
      </c>
      <c r="G1364" s="1">
        <v>45.9</v>
      </c>
      <c r="H1364" s="110">
        <v>-1.49</v>
      </c>
      <c r="I1364" s="110">
        <v>-1.49</v>
      </c>
      <c r="J1364" s="1">
        <f t="shared" si="636"/>
        <v>44.41</v>
      </c>
      <c r="K1364" s="1">
        <f t="shared" si="638"/>
        <v>-1.4155</v>
      </c>
      <c r="L1364" s="1">
        <f t="shared" si="635"/>
        <v>44.484499999999997</v>
      </c>
      <c r="M1364" s="1">
        <f t="shared" si="639"/>
        <v>292.27660972404726</v>
      </c>
      <c r="N1364" s="1"/>
      <c r="O1364" s="1"/>
      <c r="P1364" s="1">
        <f t="shared" si="642"/>
        <v>1.0928571428571427</v>
      </c>
      <c r="Q1364" s="1">
        <f t="shared" si="643"/>
        <v>1.0591547619047619</v>
      </c>
      <c r="R1364" s="1">
        <f t="shared" si="644"/>
        <v>1.034532738361905</v>
      </c>
      <c r="S1364" s="1">
        <f t="shared" si="637"/>
        <v>1.0591547619047619</v>
      </c>
      <c r="T1364" s="1">
        <f t="shared" si="640"/>
        <v>291.78712220762151</v>
      </c>
      <c r="U1364" s="1">
        <v>272.63072199999999</v>
      </c>
      <c r="V1364" s="1">
        <v>536.37447999999995</v>
      </c>
      <c r="W1364" s="1">
        <f t="shared" si="645"/>
        <v>299.12474294139287</v>
      </c>
      <c r="X1364" s="1">
        <v>294.26332944000001</v>
      </c>
      <c r="Y1364" s="1">
        <v>327.28562048588316</v>
      </c>
      <c r="Z1364" s="1">
        <f t="shared" si="641"/>
        <v>301.57687253613665</v>
      </c>
      <c r="AD1364" s="125">
        <f t="shared" si="646"/>
        <v>326.80157687253615</v>
      </c>
    </row>
    <row r="1365" spans="1:30">
      <c r="A1365" s="127" t="s">
        <v>947</v>
      </c>
      <c r="B1365" s="127" t="s">
        <v>162</v>
      </c>
      <c r="C1365" s="4">
        <v>42842</v>
      </c>
      <c r="D1365" s="1">
        <v>285.48209600000001</v>
      </c>
      <c r="E1365" s="1">
        <v>307.91000000000003</v>
      </c>
      <c r="F1365" s="1">
        <v>324.79000000000002</v>
      </c>
      <c r="G1365" s="1">
        <v>46.08</v>
      </c>
      <c r="H1365" s="110">
        <v>-1.49</v>
      </c>
      <c r="I1365" s="110">
        <v>-1.49</v>
      </c>
      <c r="J1365" s="1">
        <f t="shared" si="636"/>
        <v>44.589999999999996</v>
      </c>
      <c r="K1365" s="1">
        <f t="shared" si="638"/>
        <v>-1.4155</v>
      </c>
      <c r="L1365" s="1">
        <f t="shared" si="635"/>
        <v>44.664499999999997</v>
      </c>
      <c r="M1365" s="1">
        <f t="shared" si="639"/>
        <v>293.45926412614978</v>
      </c>
      <c r="N1365" s="1"/>
      <c r="O1365" s="1"/>
      <c r="P1365" s="1">
        <f t="shared" si="642"/>
        <v>1.0971428571428572</v>
      </c>
      <c r="Q1365" s="1">
        <f t="shared" si="643"/>
        <v>1.0634404761904761</v>
      </c>
      <c r="R1365" s="1">
        <f t="shared" si="644"/>
        <v>1.034532738361905</v>
      </c>
      <c r="S1365" s="1">
        <f t="shared" si="637"/>
        <v>1.0634404761904761</v>
      </c>
      <c r="T1365" s="1">
        <f t="shared" si="640"/>
        <v>292.96977660972402</v>
      </c>
      <c r="U1365" s="1">
        <v>272.63072199999999</v>
      </c>
      <c r="V1365" s="1">
        <v>536.37447999999995</v>
      </c>
      <c r="W1365" s="1">
        <f t="shared" si="645"/>
        <v>300.27191771143231</v>
      </c>
      <c r="X1365" s="1">
        <v>294.26332944000001</v>
      </c>
      <c r="Y1365" s="1">
        <v>327.28562048588316</v>
      </c>
      <c r="Z1365" s="1">
        <f t="shared" si="641"/>
        <v>302.75952693823916</v>
      </c>
      <c r="AD1365" s="125">
        <f t="shared" si="646"/>
        <v>328.12614980289095</v>
      </c>
    </row>
    <row r="1366" spans="1:30">
      <c r="A1366" s="127" t="s">
        <v>948</v>
      </c>
      <c r="B1366" s="127" t="s">
        <v>162</v>
      </c>
      <c r="C1366" s="4">
        <v>42838</v>
      </c>
      <c r="D1366" s="1">
        <v>285.48209600000001</v>
      </c>
      <c r="E1366" s="1">
        <v>307.41000000000003</v>
      </c>
      <c r="F1366" s="1">
        <v>324.29000000000002</v>
      </c>
      <c r="G1366" s="1">
        <v>46.47</v>
      </c>
      <c r="H1366" s="110">
        <v>-1.49</v>
      </c>
      <c r="I1366" s="110">
        <v>-1.49</v>
      </c>
      <c r="J1366" s="1">
        <f t="shared" si="636"/>
        <v>44.98</v>
      </c>
      <c r="K1366" s="1">
        <f t="shared" si="638"/>
        <v>-1.4155</v>
      </c>
      <c r="L1366" s="1">
        <f t="shared" si="635"/>
        <v>45.054499999999997</v>
      </c>
      <c r="M1366" s="1">
        <f t="shared" si="639"/>
        <v>296.02168199737184</v>
      </c>
      <c r="N1366" s="1"/>
      <c r="O1366" s="1"/>
      <c r="P1366" s="1">
        <f t="shared" si="642"/>
        <v>1.1064285714285713</v>
      </c>
      <c r="Q1366" s="1">
        <f t="shared" si="643"/>
        <v>1.0727261904761904</v>
      </c>
      <c r="R1366" s="1">
        <f t="shared" si="644"/>
        <v>1.034532738361905</v>
      </c>
      <c r="S1366" s="1">
        <f t="shared" si="637"/>
        <v>1.0727261904761904</v>
      </c>
      <c r="T1366" s="1">
        <f t="shared" si="640"/>
        <v>295.53219448094609</v>
      </c>
      <c r="U1366" s="1">
        <v>272.63072199999999</v>
      </c>
      <c r="V1366" s="1">
        <v>536.37447999999995</v>
      </c>
      <c r="W1366" s="1">
        <f t="shared" si="645"/>
        <v>302.75746304651773</v>
      </c>
      <c r="X1366" s="1">
        <v>294.26332944000001</v>
      </c>
      <c r="Y1366" s="1">
        <v>327.28562048588316</v>
      </c>
      <c r="Z1366" s="1">
        <f t="shared" si="641"/>
        <v>305.32194480946123</v>
      </c>
      <c r="AD1366" s="125">
        <f t="shared" si="646"/>
        <v>330.99605781865966</v>
      </c>
    </row>
    <row r="1367" spans="1:30">
      <c r="A1367" s="127" t="s">
        <v>949</v>
      </c>
      <c r="B1367" s="127" t="s">
        <v>162</v>
      </c>
      <c r="C1367" s="4">
        <v>42837</v>
      </c>
      <c r="D1367" s="1">
        <v>285.48209600000001</v>
      </c>
      <c r="E1367" s="1">
        <v>308.41000000000003</v>
      </c>
      <c r="F1367" s="1">
        <v>325.79000000000002</v>
      </c>
      <c r="G1367" s="1">
        <v>46.32</v>
      </c>
      <c r="H1367" s="110">
        <v>-1.49</v>
      </c>
      <c r="I1367" s="110">
        <v>-1.49</v>
      </c>
      <c r="J1367" s="1">
        <f t="shared" si="636"/>
        <v>44.83</v>
      </c>
      <c r="K1367" s="1">
        <f t="shared" si="638"/>
        <v>-1.4155</v>
      </c>
      <c r="L1367" s="1">
        <f t="shared" si="635"/>
        <v>44.904499999999999</v>
      </c>
      <c r="M1367" s="1">
        <f t="shared" si="639"/>
        <v>295.03613666228642</v>
      </c>
      <c r="N1367" s="1"/>
      <c r="O1367" s="1"/>
      <c r="P1367" s="1">
        <f t="shared" si="642"/>
        <v>1.1028571428571428</v>
      </c>
      <c r="Q1367" s="1">
        <f t="shared" si="643"/>
        <v>1.0691547619047619</v>
      </c>
      <c r="R1367" s="1">
        <f t="shared" si="644"/>
        <v>1.034532738361905</v>
      </c>
      <c r="S1367" s="1">
        <f t="shared" si="637"/>
        <v>1.0691547619047619</v>
      </c>
      <c r="T1367" s="1">
        <f t="shared" si="640"/>
        <v>294.54664914586067</v>
      </c>
      <c r="U1367" s="1">
        <v>272.63072199999999</v>
      </c>
      <c r="V1367" s="1">
        <v>536.37447999999995</v>
      </c>
      <c r="W1367" s="1">
        <f t="shared" si="645"/>
        <v>301.80148407148488</v>
      </c>
      <c r="X1367" s="1">
        <v>294.26332944000001</v>
      </c>
      <c r="Y1367" s="1">
        <v>327.28562048588316</v>
      </c>
      <c r="Z1367" s="1">
        <f t="shared" si="641"/>
        <v>304.33639947437581</v>
      </c>
      <c r="AD1367" s="125">
        <f t="shared" si="646"/>
        <v>329.89224704336397</v>
      </c>
    </row>
    <row r="1368" spans="1:30">
      <c r="A1368" s="127" t="s">
        <v>950</v>
      </c>
      <c r="B1368" s="127" t="s">
        <v>162</v>
      </c>
      <c r="C1368" s="4">
        <v>42836</v>
      </c>
      <c r="D1368" s="1">
        <v>285.48209600000001</v>
      </c>
      <c r="E1368" s="1">
        <v>307.91000000000003</v>
      </c>
      <c r="F1368" s="1">
        <v>328.79</v>
      </c>
      <c r="G1368" s="1">
        <v>46.23</v>
      </c>
      <c r="H1368" s="110">
        <v>-1.49</v>
      </c>
      <c r="I1368" s="110">
        <v>-1.49</v>
      </c>
      <c r="J1368" s="1">
        <f t="shared" si="636"/>
        <v>44.739999999999995</v>
      </c>
      <c r="K1368" s="1">
        <f t="shared" si="638"/>
        <v>-1.4155</v>
      </c>
      <c r="L1368" s="1">
        <f t="shared" si="635"/>
        <v>44.814499999999995</v>
      </c>
      <c r="M1368" s="1">
        <f t="shared" si="639"/>
        <v>294.4448094612352</v>
      </c>
      <c r="N1368" s="1"/>
      <c r="O1368" s="1"/>
      <c r="P1368" s="1">
        <f t="shared" si="642"/>
        <v>1.1007142857142855</v>
      </c>
      <c r="Q1368" s="1">
        <f t="shared" si="643"/>
        <v>1.0670119047619047</v>
      </c>
      <c r="R1368" s="1">
        <f t="shared" si="644"/>
        <v>1.034532738361905</v>
      </c>
      <c r="S1368" s="1">
        <f t="shared" si="637"/>
        <v>1.0670119047619047</v>
      </c>
      <c r="T1368" s="1">
        <f t="shared" si="640"/>
        <v>293.95532194480944</v>
      </c>
      <c r="U1368" s="1">
        <v>263.936127</v>
      </c>
      <c r="V1368" s="1">
        <v>536.37447999999995</v>
      </c>
      <c r="W1368" s="1">
        <f t="shared" si="645"/>
        <v>301.22789668646516</v>
      </c>
      <c r="X1368" s="1">
        <v>294.26332944000001</v>
      </c>
      <c r="Y1368" s="1">
        <v>327.28562048588316</v>
      </c>
      <c r="Z1368" s="1">
        <f t="shared" si="641"/>
        <v>303.74507227332452</v>
      </c>
      <c r="AD1368" s="125">
        <f t="shared" si="646"/>
        <v>329.22996057818659</v>
      </c>
    </row>
    <row r="1369" spans="1:30">
      <c r="A1369" s="127" t="s">
        <v>951</v>
      </c>
      <c r="B1369" s="127" t="s">
        <v>162</v>
      </c>
      <c r="C1369" s="4">
        <v>42835</v>
      </c>
      <c r="D1369" s="1">
        <v>285.48209600000001</v>
      </c>
      <c r="E1369" s="1">
        <v>303.91000000000003</v>
      </c>
      <c r="F1369" s="1">
        <v>319.29000000000002</v>
      </c>
      <c r="G1369" s="1">
        <v>46.17</v>
      </c>
      <c r="H1369" s="110">
        <v>-1.49</v>
      </c>
      <c r="I1369" s="110">
        <v>-1.49</v>
      </c>
      <c r="J1369" s="1">
        <f t="shared" si="636"/>
        <v>44.68</v>
      </c>
      <c r="K1369" s="1">
        <f t="shared" si="638"/>
        <v>-1.4155</v>
      </c>
      <c r="L1369" s="1">
        <f t="shared" si="635"/>
        <v>44.7545</v>
      </c>
      <c r="M1369" s="1">
        <f t="shared" si="639"/>
        <v>294.05059132720106</v>
      </c>
      <c r="N1369" s="1"/>
      <c r="O1369" s="1"/>
      <c r="P1369" s="1">
        <f t="shared" si="642"/>
        <v>1.0992857142857144</v>
      </c>
      <c r="Q1369" s="1">
        <f t="shared" si="643"/>
        <v>1.0655833333333333</v>
      </c>
      <c r="R1369" s="1">
        <f t="shared" si="644"/>
        <v>1.034532738361905</v>
      </c>
      <c r="S1369" s="1">
        <f t="shared" si="637"/>
        <v>1.0655833333333333</v>
      </c>
      <c r="T1369" s="1">
        <f t="shared" si="640"/>
        <v>293.56110381077531</v>
      </c>
      <c r="U1369" s="1">
        <v>263.936127</v>
      </c>
      <c r="V1369" s="1">
        <v>536.37447999999995</v>
      </c>
      <c r="W1369" s="1">
        <f t="shared" si="645"/>
        <v>300.84550509645209</v>
      </c>
      <c r="X1369" s="1">
        <v>294.26332944000001</v>
      </c>
      <c r="Y1369" s="1">
        <v>327.28562048588316</v>
      </c>
      <c r="Z1369" s="1">
        <f t="shared" si="641"/>
        <v>303.35085413929039</v>
      </c>
      <c r="AD1369" s="125">
        <f t="shared" si="646"/>
        <v>328.78843626806838</v>
      </c>
    </row>
    <row r="1370" spans="1:30">
      <c r="A1370" s="127" t="s">
        <v>952</v>
      </c>
      <c r="B1370" s="127" t="s">
        <v>162</v>
      </c>
      <c r="C1370" s="4">
        <v>42832</v>
      </c>
      <c r="D1370" s="1">
        <v>285.48209600000001</v>
      </c>
      <c r="E1370" s="1">
        <v>302.41000000000003</v>
      </c>
      <c r="F1370" s="1">
        <v>322.29000000000002</v>
      </c>
      <c r="G1370" s="1">
        <v>45.56</v>
      </c>
      <c r="H1370" s="110">
        <v>-1.49</v>
      </c>
      <c r="I1370" s="110">
        <v>-1.49</v>
      </c>
      <c r="J1370" s="1">
        <f t="shared" si="636"/>
        <v>44.07</v>
      </c>
      <c r="K1370" s="1">
        <f t="shared" si="638"/>
        <v>-1.4155</v>
      </c>
      <c r="L1370" s="1">
        <f t="shared" ref="L1370:L1433" si="647">+G1370+K1370</f>
        <v>44.144500000000001</v>
      </c>
      <c r="M1370" s="1">
        <f t="shared" si="639"/>
        <v>290.04270696452033</v>
      </c>
      <c r="N1370" s="1"/>
      <c r="O1370" s="1"/>
      <c r="P1370" s="1">
        <f t="shared" si="642"/>
        <v>1.0847619047619048</v>
      </c>
      <c r="Q1370" s="1">
        <f t="shared" si="643"/>
        <v>1.0510595238095237</v>
      </c>
      <c r="R1370" s="1">
        <f t="shared" si="644"/>
        <v>1.034532738361905</v>
      </c>
      <c r="S1370" s="1">
        <f t="shared" si="637"/>
        <v>1.0510595238095237</v>
      </c>
      <c r="T1370" s="1">
        <f t="shared" si="640"/>
        <v>289.55321944809458</v>
      </c>
      <c r="U1370" s="1">
        <v>263.936127</v>
      </c>
      <c r="V1370" s="1">
        <v>536.37447999999995</v>
      </c>
      <c r="W1370" s="1">
        <f t="shared" si="645"/>
        <v>296.95785726465175</v>
      </c>
      <c r="X1370" s="1">
        <v>294.26332944000001</v>
      </c>
      <c r="Y1370" s="1">
        <v>327.28562048588316</v>
      </c>
      <c r="Z1370" s="1">
        <f t="shared" si="641"/>
        <v>299.34296977660972</v>
      </c>
      <c r="AD1370" s="125">
        <f t="shared" si="646"/>
        <v>324.29960578186598</v>
      </c>
    </row>
    <row r="1371" spans="1:30">
      <c r="A1371" s="127" t="s">
        <v>953</v>
      </c>
      <c r="B1371" s="127" t="s">
        <v>162</v>
      </c>
      <c r="C1371" s="4">
        <v>42831</v>
      </c>
      <c r="D1371" s="1">
        <v>285.48209600000001</v>
      </c>
      <c r="E1371" s="1">
        <v>299.41000000000003</v>
      </c>
      <c r="F1371" s="1">
        <v>315.29000000000002</v>
      </c>
      <c r="G1371" s="1">
        <v>45.26</v>
      </c>
      <c r="H1371" s="110">
        <v>-1.49</v>
      </c>
      <c r="I1371" s="110">
        <v>-1.49</v>
      </c>
      <c r="J1371" s="1">
        <f t="shared" ref="J1371:J1434" si="648">+G1371+H1371</f>
        <v>43.769999999999996</v>
      </c>
      <c r="K1371" s="1">
        <f t="shared" si="638"/>
        <v>-1.4155</v>
      </c>
      <c r="L1371" s="1">
        <f t="shared" si="647"/>
        <v>43.844499999999996</v>
      </c>
      <c r="M1371" s="1">
        <f t="shared" si="639"/>
        <v>288.0716162943495</v>
      </c>
      <c r="N1371" s="1"/>
      <c r="O1371" s="1"/>
      <c r="P1371" s="1">
        <f t="shared" si="642"/>
        <v>1.0776190476190475</v>
      </c>
      <c r="Q1371" s="1">
        <f t="shared" si="643"/>
        <v>1.0439166666666666</v>
      </c>
      <c r="R1371" s="1">
        <f t="shared" si="644"/>
        <v>1.034532738361905</v>
      </c>
      <c r="S1371" s="1">
        <f t="shared" si="637"/>
        <v>1.0439166666666666</v>
      </c>
      <c r="T1371" s="1">
        <f t="shared" si="640"/>
        <v>287.58212877792374</v>
      </c>
      <c r="U1371" s="1">
        <v>263.936127</v>
      </c>
      <c r="V1371" s="1">
        <v>536.37447999999995</v>
      </c>
      <c r="W1371" s="1">
        <f t="shared" si="645"/>
        <v>295.04589931458605</v>
      </c>
      <c r="X1371" s="1">
        <v>294.26332944000001</v>
      </c>
      <c r="Y1371" s="1">
        <v>327.28562048588316</v>
      </c>
      <c r="Z1371" s="1">
        <f t="shared" si="641"/>
        <v>297.37187910643888</v>
      </c>
      <c r="AD1371" s="125">
        <f t="shared" si="646"/>
        <v>322.09198423127464</v>
      </c>
    </row>
    <row r="1372" spans="1:30">
      <c r="A1372" s="127" t="s">
        <v>954</v>
      </c>
      <c r="B1372" s="127" t="s">
        <v>162</v>
      </c>
      <c r="C1372" s="4">
        <v>42830</v>
      </c>
      <c r="D1372" s="1">
        <v>285.48209600000001</v>
      </c>
      <c r="E1372" s="1">
        <v>295.41000000000003</v>
      </c>
      <c r="F1372" s="1">
        <v>314.29000000000002</v>
      </c>
      <c r="G1372" s="1">
        <v>44.55</v>
      </c>
      <c r="H1372" s="110">
        <v>-1.49</v>
      </c>
      <c r="I1372" s="110">
        <v>-1.49</v>
      </c>
      <c r="J1372" s="1">
        <f t="shared" si="648"/>
        <v>43.059999999999995</v>
      </c>
      <c r="K1372" s="1">
        <f t="shared" si="638"/>
        <v>-1.4155</v>
      </c>
      <c r="L1372" s="1">
        <f t="shared" si="647"/>
        <v>43.134499999999996</v>
      </c>
      <c r="M1372" s="1">
        <f t="shared" si="639"/>
        <v>283.40670170827855</v>
      </c>
      <c r="N1372" s="1"/>
      <c r="O1372" s="1"/>
      <c r="P1372" s="1">
        <f t="shared" si="642"/>
        <v>1.0607142857142857</v>
      </c>
      <c r="Q1372" s="1">
        <f t="shared" si="643"/>
        <v>1.0270119047619046</v>
      </c>
      <c r="R1372" s="1">
        <f t="shared" si="644"/>
        <v>1.034532738361905</v>
      </c>
      <c r="S1372" s="1">
        <f t="shared" si="637"/>
        <v>1.0270119047619046</v>
      </c>
      <c r="T1372" s="1">
        <f t="shared" si="640"/>
        <v>282.91721419185279</v>
      </c>
      <c r="U1372" s="1">
        <v>263.936127</v>
      </c>
      <c r="V1372" s="1">
        <v>536.37447999999995</v>
      </c>
      <c r="W1372" s="1">
        <f t="shared" si="645"/>
        <v>290.52093216609723</v>
      </c>
      <c r="X1372" s="1">
        <v>294.26332944000001</v>
      </c>
      <c r="Y1372" s="1">
        <v>327.28562048588316</v>
      </c>
      <c r="Z1372" s="1">
        <f t="shared" si="641"/>
        <v>292.70696452036793</v>
      </c>
      <c r="AD1372" s="125">
        <f t="shared" si="646"/>
        <v>316.86727989487514</v>
      </c>
    </row>
    <row r="1373" spans="1:30">
      <c r="A1373" s="127" t="s">
        <v>955</v>
      </c>
      <c r="B1373" s="127" t="s">
        <v>162</v>
      </c>
      <c r="C1373" s="4">
        <v>42829</v>
      </c>
      <c r="D1373" s="1">
        <v>285.48209600000001</v>
      </c>
      <c r="E1373" s="1">
        <v>290.41000000000003</v>
      </c>
      <c r="F1373" s="1">
        <v>312.29000000000002</v>
      </c>
      <c r="G1373" s="1">
        <v>44.2</v>
      </c>
      <c r="H1373" s="110">
        <v>-1.49</v>
      </c>
      <c r="I1373" s="110">
        <v>-1.49</v>
      </c>
      <c r="J1373" s="1">
        <f t="shared" si="648"/>
        <v>42.71</v>
      </c>
      <c r="K1373" s="1">
        <f t="shared" si="638"/>
        <v>-1.4155</v>
      </c>
      <c r="L1373" s="1">
        <f t="shared" si="647"/>
        <v>42.784500000000001</v>
      </c>
      <c r="M1373" s="1">
        <f t="shared" si="639"/>
        <v>281.10709592641263</v>
      </c>
      <c r="N1373" s="1"/>
      <c r="O1373" s="1"/>
      <c r="P1373" s="1">
        <f t="shared" si="642"/>
        <v>1.0523809523809524</v>
      </c>
      <c r="Q1373" s="1">
        <f t="shared" si="643"/>
        <v>1.0186785714285715</v>
      </c>
      <c r="R1373" s="1">
        <f t="shared" si="644"/>
        <v>1.034532738361905</v>
      </c>
      <c r="S1373" s="1">
        <f t="shared" si="637"/>
        <v>1.0186785714285715</v>
      </c>
      <c r="T1373" s="1">
        <f t="shared" si="640"/>
        <v>280.61760840998687</v>
      </c>
      <c r="U1373" s="1">
        <v>250.54556800000003</v>
      </c>
      <c r="V1373" s="1">
        <v>536.37447999999995</v>
      </c>
      <c r="W1373" s="1">
        <f t="shared" si="645"/>
        <v>288.29031455768728</v>
      </c>
      <c r="X1373" s="1">
        <v>294.26332944000001</v>
      </c>
      <c r="Y1373" s="1">
        <v>327.28562048588316</v>
      </c>
      <c r="Z1373" s="1">
        <f t="shared" si="641"/>
        <v>290.40735873850196</v>
      </c>
      <c r="AD1373" s="125">
        <f t="shared" si="646"/>
        <v>314.29172141918531</v>
      </c>
    </row>
    <row r="1374" spans="1:30">
      <c r="A1374" s="127" t="s">
        <v>956</v>
      </c>
      <c r="B1374" s="127" t="s">
        <v>162</v>
      </c>
      <c r="C1374" s="4">
        <v>42828</v>
      </c>
      <c r="D1374" s="1">
        <v>285.48209600000001</v>
      </c>
      <c r="E1374" s="1">
        <v>291.91000000000003</v>
      </c>
      <c r="F1374" s="1">
        <v>308.29000000000002</v>
      </c>
      <c r="G1374" s="1">
        <v>43.41</v>
      </c>
      <c r="H1374" s="110">
        <v>-1.49</v>
      </c>
      <c r="I1374" s="110">
        <v>-1.49</v>
      </c>
      <c r="J1374" s="1">
        <f t="shared" si="648"/>
        <v>41.919999999999995</v>
      </c>
      <c r="K1374" s="1">
        <f t="shared" si="638"/>
        <v>-1.4155</v>
      </c>
      <c r="L1374" s="1">
        <f t="shared" si="647"/>
        <v>41.994499999999995</v>
      </c>
      <c r="M1374" s="1">
        <f t="shared" si="639"/>
        <v>275.91655716162938</v>
      </c>
      <c r="N1374" s="1"/>
      <c r="O1374" s="1"/>
      <c r="P1374" s="1">
        <f t="shared" si="642"/>
        <v>1.0335714285714286</v>
      </c>
      <c r="Q1374" s="1">
        <f t="shared" si="643"/>
        <v>0.99986904761904749</v>
      </c>
      <c r="R1374" s="1">
        <f t="shared" si="644"/>
        <v>1.034532738361905</v>
      </c>
      <c r="S1374" s="1">
        <f t="shared" si="637"/>
        <v>0.99986904761904749</v>
      </c>
      <c r="T1374" s="1">
        <f t="shared" si="640"/>
        <v>275.42706964520363</v>
      </c>
      <c r="U1374" s="1">
        <v>250.54556800000003</v>
      </c>
      <c r="V1374" s="1">
        <v>536.37447999999995</v>
      </c>
      <c r="W1374" s="1">
        <f t="shared" si="645"/>
        <v>283.25549195584756</v>
      </c>
      <c r="X1374" s="1">
        <v>294.26332944000001</v>
      </c>
      <c r="Y1374" s="1">
        <v>327.28562048588316</v>
      </c>
      <c r="Z1374" s="1">
        <f t="shared" si="641"/>
        <v>285.21681997371877</v>
      </c>
      <c r="AD1374" s="125">
        <f t="shared" si="646"/>
        <v>308.4783180026281</v>
      </c>
    </row>
    <row r="1375" spans="1:30">
      <c r="A1375" s="127" t="s">
        <v>957</v>
      </c>
      <c r="B1375" s="127" t="s">
        <v>163</v>
      </c>
      <c r="C1375" s="4">
        <v>42825</v>
      </c>
      <c r="D1375" s="1">
        <v>306.49</v>
      </c>
      <c r="E1375" s="1">
        <v>290.41000000000003</v>
      </c>
      <c r="F1375" s="1">
        <v>306.29000000000002</v>
      </c>
      <c r="G1375" s="1">
        <v>43.79</v>
      </c>
      <c r="H1375" s="110">
        <v>-1.49</v>
      </c>
      <c r="I1375" s="110">
        <v>-1.49</v>
      </c>
      <c r="J1375" s="1">
        <f t="shared" si="648"/>
        <v>42.3</v>
      </c>
      <c r="K1375" s="1">
        <f t="shared" si="638"/>
        <v>-1.4155</v>
      </c>
      <c r="L1375" s="1">
        <f t="shared" si="647"/>
        <v>42.374499999999998</v>
      </c>
      <c r="M1375" s="1">
        <f t="shared" si="639"/>
        <v>278.41327201051246</v>
      </c>
      <c r="N1375" s="1"/>
      <c r="O1375" s="1"/>
      <c r="P1375" s="1">
        <f t="shared" si="642"/>
        <v>1.0426190476190476</v>
      </c>
      <c r="Q1375" s="1">
        <f t="shared" si="643"/>
        <v>1.0089166666666667</v>
      </c>
      <c r="R1375" s="1">
        <f t="shared" si="644"/>
        <v>1.1106613809523811</v>
      </c>
      <c r="S1375" s="1">
        <f t="shared" si="637"/>
        <v>1.0089166666666667</v>
      </c>
      <c r="T1375" s="1">
        <f t="shared" si="640"/>
        <v>277.9237844940867</v>
      </c>
      <c r="U1375" s="1">
        <v>250.54556800000003</v>
      </c>
      <c r="V1375" s="1">
        <v>557.04999999999995</v>
      </c>
      <c r="W1375" s="1">
        <f t="shared" si="645"/>
        <v>286.29757095926408</v>
      </c>
      <c r="X1375" s="1">
        <v>315.25960000000003</v>
      </c>
      <c r="Y1375" s="1">
        <v>351.5204202232436</v>
      </c>
      <c r="Z1375" s="1">
        <f t="shared" si="641"/>
        <v>287.71353482260184</v>
      </c>
      <c r="AD1375" s="125">
        <f t="shared" si="646"/>
        <v>311.27463863337715</v>
      </c>
    </row>
    <row r="1376" spans="1:30">
      <c r="A1376" s="127" t="s">
        <v>958</v>
      </c>
      <c r="B1376" s="127" t="s">
        <v>163</v>
      </c>
      <c r="C1376" s="4">
        <v>42824</v>
      </c>
      <c r="D1376" s="1">
        <v>306.49</v>
      </c>
      <c r="E1376" s="1">
        <v>286.41000000000003</v>
      </c>
      <c r="F1376" s="1">
        <v>305.29000000000002</v>
      </c>
      <c r="G1376" s="1">
        <v>43.55</v>
      </c>
      <c r="H1376" s="110">
        <v>-1.49</v>
      </c>
      <c r="I1376" s="110">
        <v>-1.49</v>
      </c>
      <c r="J1376" s="1">
        <f t="shared" si="648"/>
        <v>42.059999999999995</v>
      </c>
      <c r="K1376" s="1">
        <f t="shared" si="638"/>
        <v>-1.4155</v>
      </c>
      <c r="L1376" s="1">
        <f t="shared" si="647"/>
        <v>42.134499999999996</v>
      </c>
      <c r="M1376" s="1">
        <f t="shared" si="639"/>
        <v>276.83639947437575</v>
      </c>
      <c r="N1376" s="1"/>
      <c r="O1376" s="1"/>
      <c r="P1376" s="1">
        <f t="shared" si="642"/>
        <v>1.0369047619047618</v>
      </c>
      <c r="Q1376" s="1">
        <f t="shared" si="643"/>
        <v>1.0032023809523809</v>
      </c>
      <c r="R1376" s="1">
        <f t="shared" si="644"/>
        <v>1.1106613809523811</v>
      </c>
      <c r="S1376" s="1">
        <f t="shared" si="637"/>
        <v>1.0032023809523809</v>
      </c>
      <c r="T1376" s="1">
        <f t="shared" si="640"/>
        <v>276.34691195795</v>
      </c>
      <c r="U1376" s="1">
        <v>250.54556800000003</v>
      </c>
      <c r="V1376" s="1">
        <v>557.04999999999995</v>
      </c>
      <c r="W1376" s="1">
        <f t="shared" si="645"/>
        <v>284.76800459921151</v>
      </c>
      <c r="X1376" s="1">
        <v>318.39160000000004</v>
      </c>
      <c r="Y1376" s="1">
        <v>351.5204202232436</v>
      </c>
      <c r="Z1376" s="1">
        <f t="shared" si="641"/>
        <v>286.13666228646514</v>
      </c>
      <c r="AD1376" s="125">
        <f t="shared" si="646"/>
        <v>309.50854139290402</v>
      </c>
    </row>
    <row r="1377" spans="1:30">
      <c r="A1377" s="127" t="s">
        <v>959</v>
      </c>
      <c r="B1377" s="127" t="s">
        <v>163</v>
      </c>
      <c r="C1377" s="4">
        <v>42823</v>
      </c>
      <c r="D1377" s="1">
        <v>306.49</v>
      </c>
      <c r="E1377" s="1">
        <v>278.41000000000003</v>
      </c>
      <c r="F1377" s="1">
        <v>298.79000000000002</v>
      </c>
      <c r="G1377" s="1">
        <v>42.85</v>
      </c>
      <c r="H1377" s="110">
        <v>-1.49</v>
      </c>
      <c r="I1377" s="110">
        <v>-1.49</v>
      </c>
      <c r="J1377" s="1">
        <f t="shared" si="648"/>
        <v>41.36</v>
      </c>
      <c r="K1377" s="1">
        <f t="shared" si="638"/>
        <v>-1.4155</v>
      </c>
      <c r="L1377" s="1">
        <f t="shared" si="647"/>
        <v>41.4345</v>
      </c>
      <c r="M1377" s="1">
        <f t="shared" si="639"/>
        <v>272.23718791064385</v>
      </c>
      <c r="N1377" s="1"/>
      <c r="O1377" s="1"/>
      <c r="P1377" s="1">
        <f t="shared" si="642"/>
        <v>1.0202380952380952</v>
      </c>
      <c r="Q1377" s="1">
        <f t="shared" si="643"/>
        <v>0.98653571428571429</v>
      </c>
      <c r="R1377" s="1">
        <f t="shared" si="644"/>
        <v>1.1106613809523811</v>
      </c>
      <c r="S1377" s="1">
        <f t="shared" si="637"/>
        <v>0.98653571428571429</v>
      </c>
      <c r="T1377" s="1">
        <f t="shared" si="640"/>
        <v>271.7477003942181</v>
      </c>
      <c r="U1377" s="1">
        <v>250.54556800000003</v>
      </c>
      <c r="V1377" s="1">
        <v>557.04999999999995</v>
      </c>
      <c r="W1377" s="1">
        <f t="shared" si="645"/>
        <v>280.30676938239156</v>
      </c>
      <c r="X1377" s="1">
        <v>318.39160000000004</v>
      </c>
      <c r="Y1377" s="1">
        <v>351.5204202232436</v>
      </c>
      <c r="Z1377" s="1">
        <f t="shared" si="641"/>
        <v>281.53745072273324</v>
      </c>
      <c r="AD1377" s="125">
        <f t="shared" si="646"/>
        <v>304.3574244415243</v>
      </c>
    </row>
    <row r="1378" spans="1:30">
      <c r="A1378" s="127" t="s">
        <v>960</v>
      </c>
      <c r="B1378" s="127" t="s">
        <v>163</v>
      </c>
      <c r="C1378" s="4">
        <v>42822</v>
      </c>
      <c r="D1378" s="1">
        <v>306.49</v>
      </c>
      <c r="E1378" s="1">
        <v>275.91000000000003</v>
      </c>
      <c r="F1378" s="1">
        <v>294.29000000000002</v>
      </c>
      <c r="G1378" s="1">
        <v>41.85</v>
      </c>
      <c r="H1378" s="110">
        <v>-1.49</v>
      </c>
      <c r="I1378" s="110">
        <v>-1.49</v>
      </c>
      <c r="J1378" s="1">
        <f t="shared" si="648"/>
        <v>40.36</v>
      </c>
      <c r="K1378" s="1">
        <f t="shared" si="638"/>
        <v>-1.4155</v>
      </c>
      <c r="L1378" s="1">
        <f t="shared" si="647"/>
        <v>40.4345</v>
      </c>
      <c r="M1378" s="1">
        <f t="shared" si="639"/>
        <v>265.66688567674112</v>
      </c>
      <c r="N1378" s="1"/>
      <c r="O1378" s="1"/>
      <c r="P1378" s="1">
        <f t="shared" si="642"/>
        <v>0.99642857142857144</v>
      </c>
      <c r="Q1378" s="1">
        <f t="shared" si="643"/>
        <v>0.96272619047619046</v>
      </c>
      <c r="R1378" s="1">
        <f t="shared" si="644"/>
        <v>1.1106613809523811</v>
      </c>
      <c r="S1378" s="1">
        <f t="shared" si="637"/>
        <v>0.96272619047619046</v>
      </c>
      <c r="T1378" s="1">
        <f t="shared" si="640"/>
        <v>265.17739816031536</v>
      </c>
      <c r="U1378" s="1">
        <v>248.638936</v>
      </c>
      <c r="V1378" s="1">
        <v>557.04999999999995</v>
      </c>
      <c r="W1378" s="1">
        <f t="shared" si="645"/>
        <v>273.93357621550592</v>
      </c>
      <c r="X1378" s="1">
        <v>318.39160000000004</v>
      </c>
      <c r="Y1378" s="1">
        <v>351.5204202232436</v>
      </c>
      <c r="Z1378" s="1">
        <f t="shared" si="641"/>
        <v>274.9671484888305</v>
      </c>
      <c r="AD1378" s="125">
        <f t="shared" si="646"/>
        <v>296.99868593955324</v>
      </c>
    </row>
    <row r="1379" spans="1:30">
      <c r="A1379" s="127" t="s">
        <v>961</v>
      </c>
      <c r="B1379" s="127" t="s">
        <v>163</v>
      </c>
      <c r="C1379" s="4">
        <v>42821</v>
      </c>
      <c r="D1379" s="1">
        <v>306.49</v>
      </c>
      <c r="E1379" s="1">
        <v>276.41000000000003</v>
      </c>
      <c r="F1379" s="1">
        <v>295.29000000000002</v>
      </c>
      <c r="G1379" s="1">
        <v>41.25</v>
      </c>
      <c r="H1379" s="110">
        <v>-1.49</v>
      </c>
      <c r="I1379" s="110">
        <v>-1.49</v>
      </c>
      <c r="J1379" s="1">
        <f t="shared" si="648"/>
        <v>39.76</v>
      </c>
      <c r="K1379" s="1">
        <f t="shared" si="638"/>
        <v>-1.4155</v>
      </c>
      <c r="L1379" s="1">
        <f t="shared" si="647"/>
        <v>39.834499999999998</v>
      </c>
      <c r="M1379" s="1">
        <f t="shared" si="639"/>
        <v>261.72470433639944</v>
      </c>
      <c r="N1379" s="1"/>
      <c r="O1379" s="1"/>
      <c r="P1379" s="1">
        <f t="shared" si="642"/>
        <v>0.9821428571428571</v>
      </c>
      <c r="Q1379" s="1">
        <f t="shared" si="643"/>
        <v>0.94844047619047611</v>
      </c>
      <c r="R1379" s="1">
        <f t="shared" si="644"/>
        <v>1.1106613809523811</v>
      </c>
      <c r="S1379" s="1">
        <f t="shared" si="637"/>
        <v>0.94844047619047611</v>
      </c>
      <c r="T1379" s="1">
        <f t="shared" si="640"/>
        <v>261.23521681997369</v>
      </c>
      <c r="U1379" s="1">
        <v>248.638936</v>
      </c>
      <c r="V1379" s="1">
        <v>557.04999999999995</v>
      </c>
      <c r="W1379" s="1">
        <f t="shared" si="645"/>
        <v>270.10966031537447</v>
      </c>
      <c r="X1379" s="1">
        <v>318.39160000000004</v>
      </c>
      <c r="Y1379" s="1">
        <v>351.5204202232436</v>
      </c>
      <c r="Z1379" s="1">
        <f t="shared" si="641"/>
        <v>271.02496714848883</v>
      </c>
      <c r="AD1379" s="125">
        <f t="shared" si="646"/>
        <v>292.58344283837056</v>
      </c>
    </row>
    <row r="1380" spans="1:30">
      <c r="A1380" s="127" t="s">
        <v>962</v>
      </c>
      <c r="B1380" s="127" t="s">
        <v>163</v>
      </c>
      <c r="C1380" s="4">
        <v>42818</v>
      </c>
      <c r="D1380" s="1">
        <v>306.49</v>
      </c>
      <c r="E1380" s="1">
        <v>275.41000000000003</v>
      </c>
      <c r="F1380" s="1">
        <v>297.29000000000002</v>
      </c>
      <c r="G1380" s="1">
        <v>41.4</v>
      </c>
      <c r="H1380" s="110">
        <v>-1.49</v>
      </c>
      <c r="I1380" s="110">
        <v>-1.49</v>
      </c>
      <c r="J1380" s="1">
        <f t="shared" si="648"/>
        <v>39.909999999999997</v>
      </c>
      <c r="K1380" s="1">
        <f t="shared" si="638"/>
        <v>-1.4155</v>
      </c>
      <c r="L1380" s="1">
        <f t="shared" si="647"/>
        <v>39.984499999999997</v>
      </c>
      <c r="M1380" s="1">
        <f t="shared" si="639"/>
        <v>262.71024967148486</v>
      </c>
      <c r="N1380" s="1"/>
      <c r="O1380" s="1"/>
      <c r="P1380" s="1">
        <f t="shared" si="642"/>
        <v>0.98571428571428565</v>
      </c>
      <c r="Q1380" s="1">
        <f t="shared" si="643"/>
        <v>0.95201190476190467</v>
      </c>
      <c r="R1380" s="1">
        <f t="shared" si="644"/>
        <v>1.1106613809523811</v>
      </c>
      <c r="S1380" s="1">
        <f t="shared" si="637"/>
        <v>0.95201190476190467</v>
      </c>
      <c r="T1380" s="1">
        <f t="shared" si="640"/>
        <v>262.22076215505911</v>
      </c>
      <c r="U1380" s="1">
        <v>248.638936</v>
      </c>
      <c r="V1380" s="1">
        <v>557.04999999999995</v>
      </c>
      <c r="W1380" s="1">
        <f t="shared" si="645"/>
        <v>271.06563929040732</v>
      </c>
      <c r="X1380" s="1">
        <v>318.39160000000004</v>
      </c>
      <c r="Y1380" s="1">
        <v>351.5204202232436</v>
      </c>
      <c r="Z1380" s="1">
        <f t="shared" si="641"/>
        <v>272.01051248357425</v>
      </c>
      <c r="AD1380" s="125">
        <f t="shared" si="646"/>
        <v>293.6872536136662</v>
      </c>
    </row>
    <row r="1381" spans="1:30">
      <c r="A1381" s="127" t="s">
        <v>963</v>
      </c>
      <c r="B1381" s="127" t="s">
        <v>163</v>
      </c>
      <c r="C1381" s="4">
        <v>42817</v>
      </c>
      <c r="D1381" s="1">
        <v>306.49</v>
      </c>
      <c r="E1381" s="1">
        <v>276.41000000000003</v>
      </c>
      <c r="F1381" s="1">
        <v>299.29000000000002</v>
      </c>
      <c r="G1381" s="1">
        <v>41.17</v>
      </c>
      <c r="H1381" s="110">
        <v>-1.49</v>
      </c>
      <c r="I1381" s="110">
        <v>-1.49</v>
      </c>
      <c r="J1381" s="1">
        <f t="shared" si="648"/>
        <v>39.68</v>
      </c>
      <c r="K1381" s="1">
        <f t="shared" si="638"/>
        <v>-1.4155</v>
      </c>
      <c r="L1381" s="1">
        <f t="shared" si="647"/>
        <v>39.7545</v>
      </c>
      <c r="M1381" s="1">
        <f t="shared" si="639"/>
        <v>261.19908015768726</v>
      </c>
      <c r="N1381" s="1"/>
      <c r="O1381" s="1"/>
      <c r="P1381" s="1">
        <f t="shared" si="642"/>
        <v>0.98023809523809524</v>
      </c>
      <c r="Q1381" s="1">
        <f t="shared" si="643"/>
        <v>0.94653571428571426</v>
      </c>
      <c r="R1381" s="1">
        <f t="shared" si="644"/>
        <v>1.1106613809523811</v>
      </c>
      <c r="S1381" s="1">
        <f t="shared" si="637"/>
        <v>0.94653571428571426</v>
      </c>
      <c r="T1381" s="1">
        <f t="shared" si="640"/>
        <v>260.70959264126151</v>
      </c>
      <c r="U1381" s="1">
        <v>248.638936</v>
      </c>
      <c r="V1381" s="1">
        <v>557.04999999999995</v>
      </c>
      <c r="W1381" s="1">
        <f t="shared" si="645"/>
        <v>269.59980486202363</v>
      </c>
      <c r="X1381" s="1">
        <v>318.39160000000004</v>
      </c>
      <c r="Y1381" s="1">
        <v>351.5204202232436</v>
      </c>
      <c r="Z1381" s="1">
        <f t="shared" si="641"/>
        <v>270.49934296977659</v>
      </c>
      <c r="AD1381" s="125">
        <f t="shared" si="646"/>
        <v>291.99474375821291</v>
      </c>
    </row>
    <row r="1382" spans="1:30">
      <c r="A1382" s="127" t="s">
        <v>964</v>
      </c>
      <c r="B1382" s="127" t="s">
        <v>163</v>
      </c>
      <c r="C1382" s="4">
        <v>42816</v>
      </c>
      <c r="D1382" s="1">
        <v>306.49</v>
      </c>
      <c r="E1382" s="1">
        <v>276.41000000000003</v>
      </c>
      <c r="F1382" s="1">
        <v>297.29000000000002</v>
      </c>
      <c r="G1382" s="1">
        <v>41.45</v>
      </c>
      <c r="H1382" s="110">
        <v>-1.49</v>
      </c>
      <c r="I1382" s="110">
        <v>-1.49</v>
      </c>
      <c r="J1382" s="1">
        <f t="shared" si="648"/>
        <v>39.96</v>
      </c>
      <c r="K1382" s="1">
        <f t="shared" si="638"/>
        <v>-1.4155</v>
      </c>
      <c r="L1382" s="1">
        <f t="shared" si="647"/>
        <v>40.034500000000001</v>
      </c>
      <c r="M1382" s="1">
        <f t="shared" si="639"/>
        <v>263.03876478318</v>
      </c>
      <c r="N1382" s="1"/>
      <c r="O1382" s="1"/>
      <c r="P1382" s="1">
        <f t="shared" si="642"/>
        <v>0.98690476190476195</v>
      </c>
      <c r="Q1382" s="1">
        <f t="shared" si="643"/>
        <v>0.95320238095238097</v>
      </c>
      <c r="R1382" s="1">
        <f t="shared" si="644"/>
        <v>1.1106613809523811</v>
      </c>
      <c r="S1382" s="1">
        <f t="shared" si="637"/>
        <v>0.95320238095238097</v>
      </c>
      <c r="T1382" s="1">
        <f t="shared" si="640"/>
        <v>262.54927726675425</v>
      </c>
      <c r="U1382" s="1">
        <v>248.638936</v>
      </c>
      <c r="V1382" s="1">
        <v>557.04999999999995</v>
      </c>
      <c r="W1382" s="1">
        <f t="shared" si="645"/>
        <v>271.38429894875162</v>
      </c>
      <c r="X1382" s="1">
        <v>318.39160000000004</v>
      </c>
      <c r="Y1382" s="1">
        <v>351.5204202232436</v>
      </c>
      <c r="Z1382" s="1">
        <f t="shared" si="641"/>
        <v>272.33902759526939</v>
      </c>
      <c r="AD1382" s="125">
        <f t="shared" si="646"/>
        <v>294.0551905387648</v>
      </c>
    </row>
    <row r="1383" spans="1:30">
      <c r="A1383" s="127" t="s">
        <v>965</v>
      </c>
      <c r="B1383" s="127" t="s">
        <v>163</v>
      </c>
      <c r="C1383" s="4">
        <v>42815</v>
      </c>
      <c r="D1383" s="1">
        <v>306.48840200000001</v>
      </c>
      <c r="E1383" s="1">
        <v>281.41000000000003</v>
      </c>
      <c r="F1383" s="1">
        <v>302.29000000000002</v>
      </c>
      <c r="G1383" s="1">
        <v>41.45</v>
      </c>
      <c r="H1383" s="110">
        <v>-1.49</v>
      </c>
      <c r="I1383" s="110">
        <v>-1.49</v>
      </c>
      <c r="J1383" s="1">
        <f t="shared" si="648"/>
        <v>39.96</v>
      </c>
      <c r="K1383" s="1">
        <f t="shared" si="638"/>
        <v>-1.4155</v>
      </c>
      <c r="L1383" s="1">
        <f t="shared" si="647"/>
        <v>40.034500000000001</v>
      </c>
      <c r="M1383" s="1">
        <f t="shared" si="639"/>
        <v>263.03876478318</v>
      </c>
      <c r="N1383" s="1"/>
      <c r="O1383" s="1"/>
      <c r="P1383" s="1">
        <f t="shared" si="642"/>
        <v>0.98690476190476195</v>
      </c>
      <c r="Q1383" s="1">
        <f t="shared" si="643"/>
        <v>0.95320238095238097</v>
      </c>
      <c r="R1383" s="1">
        <f t="shared" si="644"/>
        <v>1.1106555901047621</v>
      </c>
      <c r="S1383" s="1">
        <f t="shared" si="637"/>
        <v>0.95320238095238097</v>
      </c>
      <c r="T1383" s="1">
        <f t="shared" si="640"/>
        <v>262.54927726675425</v>
      </c>
      <c r="U1383" s="1">
        <v>249.97622650000002</v>
      </c>
      <c r="V1383" s="1">
        <v>557.04786899999999</v>
      </c>
      <c r="W1383" s="1">
        <f t="shared" si="645"/>
        <v>271.38423501875161</v>
      </c>
      <c r="X1383" s="1">
        <v>318.38997668249999</v>
      </c>
      <c r="Y1383" s="1">
        <v>351.5204202232436</v>
      </c>
      <c r="Z1383" s="1">
        <f t="shared" si="641"/>
        <v>272.33902759526939</v>
      </c>
      <c r="AD1383" s="125">
        <f t="shared" si="646"/>
        <v>294.0551905387648</v>
      </c>
    </row>
    <row r="1384" spans="1:30">
      <c r="A1384" s="127" t="s">
        <v>966</v>
      </c>
      <c r="B1384" s="127" t="s">
        <v>163</v>
      </c>
      <c r="C1384" s="4">
        <v>42814</v>
      </c>
      <c r="D1384" s="1">
        <v>306.48840200000001</v>
      </c>
      <c r="E1384" s="1">
        <v>284.41000000000003</v>
      </c>
      <c r="F1384" s="1">
        <v>304.29000000000002</v>
      </c>
      <c r="G1384" s="1">
        <v>42.19</v>
      </c>
      <c r="H1384" s="110">
        <v>-1.49</v>
      </c>
      <c r="I1384" s="110">
        <v>-1.49</v>
      </c>
      <c r="J1384" s="1">
        <f t="shared" si="648"/>
        <v>40.699999999999996</v>
      </c>
      <c r="K1384" s="1">
        <f t="shared" si="638"/>
        <v>-1.4155</v>
      </c>
      <c r="L1384" s="1">
        <f t="shared" si="647"/>
        <v>40.774499999999996</v>
      </c>
      <c r="M1384" s="1">
        <f t="shared" si="639"/>
        <v>267.90078843626804</v>
      </c>
      <c r="N1384" s="1"/>
      <c r="O1384" s="1"/>
      <c r="P1384" s="1">
        <f t="shared" si="642"/>
        <v>1.0045238095238094</v>
      </c>
      <c r="Q1384" s="1">
        <f t="shared" si="643"/>
        <v>0.9708214285714285</v>
      </c>
      <c r="R1384" s="1">
        <f t="shared" si="644"/>
        <v>1.1106555901047621</v>
      </c>
      <c r="S1384" s="1">
        <f t="shared" si="637"/>
        <v>0.9708214285714285</v>
      </c>
      <c r="T1384" s="1">
        <f t="shared" si="640"/>
        <v>267.41130091984229</v>
      </c>
      <c r="U1384" s="1">
        <v>249.97622650000002</v>
      </c>
      <c r="V1384" s="1">
        <v>557.04786899999999</v>
      </c>
      <c r="W1384" s="1">
        <f t="shared" si="645"/>
        <v>276.10039796224703</v>
      </c>
      <c r="X1384" s="1">
        <v>318.38997668249999</v>
      </c>
      <c r="Y1384" s="1">
        <v>351.5204202232436</v>
      </c>
      <c r="Z1384" s="1">
        <f t="shared" si="641"/>
        <v>277.20105124835737</v>
      </c>
      <c r="AD1384" s="125">
        <f t="shared" si="646"/>
        <v>299.50065703022341</v>
      </c>
    </row>
    <row r="1385" spans="1:30">
      <c r="A1385" s="127" t="s">
        <v>967</v>
      </c>
      <c r="B1385" s="127" t="s">
        <v>163</v>
      </c>
      <c r="C1385" s="4">
        <v>42811</v>
      </c>
      <c r="D1385" s="1">
        <v>306.48840200000001</v>
      </c>
      <c r="E1385" s="1">
        <v>285.91000000000003</v>
      </c>
      <c r="F1385" s="1">
        <v>304.29000000000002</v>
      </c>
      <c r="G1385" s="1">
        <v>42.53</v>
      </c>
      <c r="H1385" s="110">
        <v>-1.49</v>
      </c>
      <c r="I1385" s="110">
        <v>-1.49</v>
      </c>
      <c r="J1385" s="1">
        <f t="shared" si="648"/>
        <v>41.04</v>
      </c>
      <c r="K1385" s="1">
        <f t="shared" si="638"/>
        <v>-1.4155</v>
      </c>
      <c r="L1385" s="1">
        <f t="shared" si="647"/>
        <v>41.1145</v>
      </c>
      <c r="M1385" s="1">
        <f t="shared" si="639"/>
        <v>270.13469119579497</v>
      </c>
      <c r="N1385" s="1"/>
      <c r="O1385" s="1"/>
      <c r="P1385" s="1">
        <f t="shared" si="642"/>
        <v>1.0126190476190478</v>
      </c>
      <c r="Q1385" s="1">
        <f t="shared" si="643"/>
        <v>0.97891666666666666</v>
      </c>
      <c r="R1385" s="1">
        <f t="shared" si="644"/>
        <v>1.1106555901047621</v>
      </c>
      <c r="S1385" s="1">
        <f t="shared" si="637"/>
        <v>0.97891666666666666</v>
      </c>
      <c r="T1385" s="1">
        <f t="shared" si="640"/>
        <v>269.64520367936922</v>
      </c>
      <c r="U1385" s="1">
        <v>249.97622650000002</v>
      </c>
      <c r="V1385" s="1">
        <v>557.04786899999999</v>
      </c>
      <c r="W1385" s="1">
        <f t="shared" si="645"/>
        <v>278.26728363898815</v>
      </c>
      <c r="X1385" s="1">
        <v>318.38997668249999</v>
      </c>
      <c r="Y1385" s="1">
        <v>351.5204202232436</v>
      </c>
      <c r="Z1385" s="1">
        <f t="shared" si="641"/>
        <v>279.43495400788436</v>
      </c>
      <c r="AD1385" s="125">
        <f t="shared" si="646"/>
        <v>302.00262812089358</v>
      </c>
    </row>
    <row r="1386" spans="1:30">
      <c r="A1386" s="127" t="s">
        <v>968</v>
      </c>
      <c r="B1386" s="127" t="s">
        <v>163</v>
      </c>
      <c r="C1386" s="4">
        <v>42810</v>
      </c>
      <c r="D1386" s="1">
        <v>306.48840200000001</v>
      </c>
      <c r="E1386" s="1">
        <v>284.41000000000003</v>
      </c>
      <c r="F1386" s="1">
        <v>304.29000000000002</v>
      </c>
      <c r="G1386" s="1">
        <v>42.67</v>
      </c>
      <c r="H1386" s="110">
        <v>-1.49</v>
      </c>
      <c r="I1386" s="110">
        <v>-1.49</v>
      </c>
      <c r="J1386" s="1">
        <f t="shared" si="648"/>
        <v>41.18</v>
      </c>
      <c r="K1386" s="1">
        <f t="shared" si="638"/>
        <v>-1.4155</v>
      </c>
      <c r="L1386" s="1">
        <f t="shared" si="647"/>
        <v>41.2545</v>
      </c>
      <c r="M1386" s="1">
        <f t="shared" si="639"/>
        <v>271.0545335085414</v>
      </c>
      <c r="N1386" s="1"/>
      <c r="O1386" s="1"/>
      <c r="P1386" s="1">
        <f t="shared" si="642"/>
        <v>1.0159523809523809</v>
      </c>
      <c r="Q1386" s="1">
        <f t="shared" si="643"/>
        <v>0.98224999999999996</v>
      </c>
      <c r="R1386" s="1">
        <f t="shared" si="644"/>
        <v>1.1106555901047621</v>
      </c>
      <c r="S1386" s="1">
        <f t="shared" si="637"/>
        <v>0.98224999999999996</v>
      </c>
      <c r="T1386" s="1">
        <f t="shared" si="640"/>
        <v>270.56504599211564</v>
      </c>
      <c r="U1386" s="1">
        <v>249.97622650000002</v>
      </c>
      <c r="V1386" s="1">
        <v>557.04786899999999</v>
      </c>
      <c r="W1386" s="1">
        <f t="shared" si="645"/>
        <v>279.15953068235217</v>
      </c>
      <c r="X1386" s="1">
        <v>318.38997668249999</v>
      </c>
      <c r="Y1386" s="1">
        <v>351.5204202232436</v>
      </c>
      <c r="Z1386" s="1">
        <f t="shared" si="641"/>
        <v>280.35479632063073</v>
      </c>
      <c r="AD1386" s="125">
        <f t="shared" si="646"/>
        <v>303.03285151116955</v>
      </c>
    </row>
    <row r="1387" spans="1:30">
      <c r="A1387" s="127" t="s">
        <v>969</v>
      </c>
      <c r="B1387" s="127" t="s">
        <v>163</v>
      </c>
      <c r="C1387" s="4">
        <v>42809</v>
      </c>
      <c r="D1387" s="1">
        <v>306.48840200000001</v>
      </c>
      <c r="E1387" s="1">
        <v>278.91000000000003</v>
      </c>
      <c r="F1387" s="1">
        <v>300.29000000000002</v>
      </c>
      <c r="G1387" s="1">
        <v>42.64</v>
      </c>
      <c r="H1387" s="110">
        <v>-1.49</v>
      </c>
      <c r="I1387" s="110">
        <v>-1.49</v>
      </c>
      <c r="J1387" s="1">
        <f t="shared" si="648"/>
        <v>41.15</v>
      </c>
      <c r="K1387" s="1">
        <f t="shared" si="638"/>
        <v>-1.4155</v>
      </c>
      <c r="L1387" s="1">
        <f t="shared" si="647"/>
        <v>41.224499999999999</v>
      </c>
      <c r="M1387" s="1">
        <f t="shared" si="639"/>
        <v>270.8574244415243</v>
      </c>
      <c r="N1387" s="1"/>
      <c r="O1387" s="1"/>
      <c r="P1387" s="1">
        <f t="shared" si="642"/>
        <v>1.0152380952380953</v>
      </c>
      <c r="Q1387" s="1">
        <f t="shared" si="643"/>
        <v>0.98153571428571429</v>
      </c>
      <c r="R1387" s="1">
        <f t="shared" si="644"/>
        <v>1.1106555901047621</v>
      </c>
      <c r="S1387" s="1">
        <f t="shared" ref="S1387:S1450" si="649">+Q1387-O1387</f>
        <v>0.98153571428571429</v>
      </c>
      <c r="T1387" s="1">
        <f t="shared" si="640"/>
        <v>270.36793692509855</v>
      </c>
      <c r="U1387" s="1">
        <v>249.97622650000002</v>
      </c>
      <c r="V1387" s="1">
        <v>557.04786899999999</v>
      </c>
      <c r="W1387" s="1">
        <f t="shared" si="645"/>
        <v>278.96833488734558</v>
      </c>
      <c r="X1387" s="1">
        <v>318.38997668249999</v>
      </c>
      <c r="Y1387" s="1">
        <v>351.5204202232436</v>
      </c>
      <c r="Z1387" s="1">
        <f t="shared" si="641"/>
        <v>280.15768725361363</v>
      </c>
      <c r="AD1387" s="125">
        <f t="shared" si="646"/>
        <v>302.81208935611039</v>
      </c>
    </row>
    <row r="1388" spans="1:30">
      <c r="A1388" s="127" t="s">
        <v>970</v>
      </c>
      <c r="B1388" s="127" t="s">
        <v>163</v>
      </c>
      <c r="C1388" s="4">
        <v>42808</v>
      </c>
      <c r="D1388" s="1">
        <v>306.48840200000001</v>
      </c>
      <c r="E1388" s="1">
        <v>281.41000000000003</v>
      </c>
      <c r="F1388" s="1">
        <v>302.29000000000002</v>
      </c>
      <c r="G1388" s="1">
        <v>41.81</v>
      </c>
      <c r="H1388" s="110">
        <v>-1.49</v>
      </c>
      <c r="I1388" s="110">
        <v>-1.49</v>
      </c>
      <c r="J1388" s="1">
        <f t="shared" si="648"/>
        <v>40.32</v>
      </c>
      <c r="K1388" s="1">
        <f t="shared" si="638"/>
        <v>-1.4155</v>
      </c>
      <c r="L1388" s="1">
        <f t="shared" si="647"/>
        <v>40.394500000000001</v>
      </c>
      <c r="M1388" s="1">
        <f t="shared" si="639"/>
        <v>265.40407358738503</v>
      </c>
      <c r="N1388" s="1"/>
      <c r="O1388" s="1"/>
      <c r="P1388" s="1">
        <f t="shared" si="642"/>
        <v>0.99547619047619051</v>
      </c>
      <c r="Q1388" s="1">
        <f t="shared" si="643"/>
        <v>0.96177380952380953</v>
      </c>
      <c r="R1388" s="1">
        <f t="shared" si="644"/>
        <v>1.1106555901047621</v>
      </c>
      <c r="S1388" s="1">
        <f t="shared" si="649"/>
        <v>0.96177380952380953</v>
      </c>
      <c r="T1388" s="1">
        <f t="shared" si="640"/>
        <v>264.91458607095927</v>
      </c>
      <c r="U1388" s="1">
        <v>274.70948050000004</v>
      </c>
      <c r="V1388" s="1">
        <v>557.04786899999999</v>
      </c>
      <c r="W1388" s="1">
        <f t="shared" si="645"/>
        <v>273.67858455883049</v>
      </c>
      <c r="X1388" s="1">
        <v>315.50854281199997</v>
      </c>
      <c r="Y1388" s="1">
        <v>351.5204202232436</v>
      </c>
      <c r="Z1388" s="1">
        <f t="shared" si="641"/>
        <v>274.70433639947436</v>
      </c>
      <c r="AD1388" s="125">
        <f t="shared" si="646"/>
        <v>296.70433639947441</v>
      </c>
    </row>
    <row r="1389" spans="1:30">
      <c r="A1389" s="127" t="s">
        <v>971</v>
      </c>
      <c r="B1389" s="127" t="s">
        <v>163</v>
      </c>
      <c r="C1389" s="4">
        <v>42807</v>
      </c>
      <c r="D1389" s="1">
        <v>306.48840200000001</v>
      </c>
      <c r="E1389" s="1">
        <v>289.91000000000003</v>
      </c>
      <c r="F1389" s="1">
        <v>298.29000000000002</v>
      </c>
      <c r="G1389" s="1">
        <v>42.31</v>
      </c>
      <c r="H1389" s="110">
        <v>-1.49</v>
      </c>
      <c r="I1389" s="110">
        <v>-1.49</v>
      </c>
      <c r="J1389" s="1">
        <f t="shared" si="648"/>
        <v>40.82</v>
      </c>
      <c r="K1389" s="1">
        <f t="shared" si="638"/>
        <v>-1.4155</v>
      </c>
      <c r="L1389" s="1">
        <f t="shared" si="647"/>
        <v>40.894500000000001</v>
      </c>
      <c r="M1389" s="1">
        <f t="shared" si="639"/>
        <v>268.68922470433637</v>
      </c>
      <c r="N1389" s="1"/>
      <c r="O1389" s="1"/>
      <c r="P1389" s="1">
        <f t="shared" si="642"/>
        <v>1.0073809523809525</v>
      </c>
      <c r="Q1389" s="1">
        <f t="shared" si="643"/>
        <v>0.97367857142857139</v>
      </c>
      <c r="R1389" s="1">
        <f t="shared" si="644"/>
        <v>1.1106555901047621</v>
      </c>
      <c r="S1389" s="1">
        <f t="shared" si="649"/>
        <v>0.97367857142857139</v>
      </c>
      <c r="T1389" s="1">
        <f t="shared" si="640"/>
        <v>268.19973718791061</v>
      </c>
      <c r="U1389" s="1">
        <v>274.70948050000004</v>
      </c>
      <c r="V1389" s="1">
        <v>557.04786899999999</v>
      </c>
      <c r="W1389" s="1">
        <f t="shared" si="645"/>
        <v>276.86518114227329</v>
      </c>
      <c r="X1389" s="1">
        <v>315.50854281199997</v>
      </c>
      <c r="Y1389" s="1">
        <v>351.5204202232436</v>
      </c>
      <c r="Z1389" s="1">
        <f t="shared" si="641"/>
        <v>277.98948751642575</v>
      </c>
      <c r="AD1389" s="125">
        <f t="shared" si="646"/>
        <v>300.38370565045994</v>
      </c>
    </row>
    <row r="1390" spans="1:30">
      <c r="A1390" s="127" t="s">
        <v>972</v>
      </c>
      <c r="B1390" s="127" t="s">
        <v>163</v>
      </c>
      <c r="C1390" s="4">
        <v>42804</v>
      </c>
      <c r="D1390" s="1">
        <v>306.48840200000001</v>
      </c>
      <c r="E1390" s="1">
        <v>289.41000000000003</v>
      </c>
      <c r="F1390" s="1">
        <v>299.29000000000002</v>
      </c>
      <c r="G1390" s="1">
        <v>42.67</v>
      </c>
      <c r="H1390" s="110">
        <v>-1.49</v>
      </c>
      <c r="I1390" s="110">
        <v>-1.49</v>
      </c>
      <c r="J1390" s="1">
        <f t="shared" si="648"/>
        <v>41.18</v>
      </c>
      <c r="K1390" s="1">
        <f t="shared" si="638"/>
        <v>-1.4155</v>
      </c>
      <c r="L1390" s="1">
        <f t="shared" si="647"/>
        <v>41.2545</v>
      </c>
      <c r="M1390" s="1">
        <f t="shared" si="639"/>
        <v>271.0545335085414</v>
      </c>
      <c r="N1390" s="1"/>
      <c r="O1390" s="1"/>
      <c r="P1390" s="1">
        <f t="shared" si="642"/>
        <v>1.0159523809523809</v>
      </c>
      <c r="Q1390" s="1">
        <f t="shared" si="643"/>
        <v>0.98224999999999996</v>
      </c>
      <c r="R1390" s="1">
        <f t="shared" si="644"/>
        <v>1.1106555901047621</v>
      </c>
      <c r="S1390" s="1">
        <f t="shared" si="649"/>
        <v>0.98224999999999996</v>
      </c>
      <c r="T1390" s="1">
        <f t="shared" si="640"/>
        <v>270.56504599211564</v>
      </c>
      <c r="U1390" s="1">
        <v>274.70948050000004</v>
      </c>
      <c r="V1390" s="1">
        <v>557.04786899999999</v>
      </c>
      <c r="W1390" s="1">
        <f t="shared" si="645"/>
        <v>279.15953068235217</v>
      </c>
      <c r="X1390" s="1">
        <v>315.50854281199997</v>
      </c>
      <c r="Y1390" s="1">
        <v>351.5204202232436</v>
      </c>
      <c r="Z1390" s="1">
        <f t="shared" si="641"/>
        <v>280.35479632063073</v>
      </c>
      <c r="AD1390" s="125">
        <f t="shared" si="646"/>
        <v>303.03285151116955</v>
      </c>
    </row>
    <row r="1391" spans="1:30">
      <c r="A1391" s="127" t="s">
        <v>973</v>
      </c>
      <c r="B1391" s="127" t="s">
        <v>163</v>
      </c>
      <c r="C1391" s="4">
        <v>42803</v>
      </c>
      <c r="D1391" s="1">
        <v>306.48840200000001</v>
      </c>
      <c r="E1391" s="1">
        <v>293.91000000000003</v>
      </c>
      <c r="F1391" s="1">
        <v>309.29000000000002</v>
      </c>
      <c r="G1391" s="1">
        <v>43.26</v>
      </c>
      <c r="H1391" s="110">
        <v>-1.49</v>
      </c>
      <c r="I1391" s="110">
        <v>-1.49</v>
      </c>
      <c r="J1391" s="1">
        <f t="shared" si="648"/>
        <v>41.769999999999996</v>
      </c>
      <c r="K1391" s="1">
        <f t="shared" ref="K1391:K1454" si="650">+H1391*$F$1</f>
        <v>-1.4155</v>
      </c>
      <c r="L1391" s="1">
        <f t="shared" si="647"/>
        <v>41.844499999999996</v>
      </c>
      <c r="M1391" s="1">
        <f t="shared" si="639"/>
        <v>274.93101182654397</v>
      </c>
      <c r="N1391" s="1"/>
      <c r="O1391" s="1"/>
      <c r="P1391" s="1">
        <f t="shared" si="642"/>
        <v>1.03</v>
      </c>
      <c r="Q1391" s="1">
        <f t="shared" si="643"/>
        <v>0.99629761904761893</v>
      </c>
      <c r="R1391" s="1">
        <f t="shared" si="644"/>
        <v>1.1106555901047621</v>
      </c>
      <c r="S1391" s="1">
        <f t="shared" si="649"/>
        <v>0.99629761904761893</v>
      </c>
      <c r="T1391" s="1">
        <f t="shared" si="640"/>
        <v>274.44152431011821</v>
      </c>
      <c r="U1391" s="1">
        <v>274.70948050000004</v>
      </c>
      <c r="V1391" s="1">
        <v>557.04786899999999</v>
      </c>
      <c r="W1391" s="1">
        <f t="shared" si="645"/>
        <v>282.91971465081463</v>
      </c>
      <c r="X1391" s="1">
        <v>315.50854281199997</v>
      </c>
      <c r="Y1391" s="1">
        <v>351.5204202232436</v>
      </c>
      <c r="Z1391" s="1">
        <f t="shared" si="641"/>
        <v>284.23127463863335</v>
      </c>
      <c r="AD1391" s="125">
        <f t="shared" si="646"/>
        <v>307.3745072273324</v>
      </c>
    </row>
    <row r="1392" spans="1:30">
      <c r="A1392" s="127" t="s">
        <v>974</v>
      </c>
      <c r="B1392" s="127" t="s">
        <v>163</v>
      </c>
      <c r="C1392" s="4">
        <v>42802</v>
      </c>
      <c r="D1392" s="1">
        <v>306.48840200000001</v>
      </c>
      <c r="E1392" s="1">
        <v>309.91000000000003</v>
      </c>
      <c r="F1392" s="1">
        <v>330.29</v>
      </c>
      <c r="G1392" s="1">
        <v>44.26</v>
      </c>
      <c r="H1392" s="110">
        <v>-1.49</v>
      </c>
      <c r="I1392" s="110">
        <v>-1.49</v>
      </c>
      <c r="J1392" s="1">
        <f t="shared" si="648"/>
        <v>42.769999999999996</v>
      </c>
      <c r="K1392" s="1">
        <f t="shared" si="650"/>
        <v>-1.4155</v>
      </c>
      <c r="L1392" s="1">
        <f t="shared" si="647"/>
        <v>42.844499999999996</v>
      </c>
      <c r="M1392" s="1">
        <f t="shared" si="639"/>
        <v>281.50131406044676</v>
      </c>
      <c r="N1392" s="1"/>
      <c r="O1392" s="1"/>
      <c r="P1392" s="1">
        <f t="shared" si="642"/>
        <v>1.0538095238095238</v>
      </c>
      <c r="Q1392" s="1">
        <f t="shared" si="643"/>
        <v>1.0201071428571429</v>
      </c>
      <c r="R1392" s="1">
        <f t="shared" si="644"/>
        <v>1.1106555901047621</v>
      </c>
      <c r="S1392" s="1">
        <f t="shared" si="649"/>
        <v>1.0201071428571429</v>
      </c>
      <c r="T1392" s="1">
        <f t="shared" si="640"/>
        <v>281.01182654402101</v>
      </c>
      <c r="U1392" s="1">
        <v>274.70948050000004</v>
      </c>
      <c r="V1392" s="1">
        <v>557.04786899999999</v>
      </c>
      <c r="W1392" s="1">
        <f t="shared" si="645"/>
        <v>289.29290781770038</v>
      </c>
      <c r="X1392" s="1">
        <v>315.50854281199997</v>
      </c>
      <c r="Y1392" s="1">
        <v>351.5204202232436</v>
      </c>
      <c r="Z1392" s="1">
        <f t="shared" si="641"/>
        <v>290.80157687253609</v>
      </c>
      <c r="AD1392" s="125">
        <f t="shared" si="646"/>
        <v>314.73324572930358</v>
      </c>
    </row>
    <row r="1393" spans="1:30">
      <c r="A1393" s="127" t="s">
        <v>975</v>
      </c>
      <c r="B1393" s="127" t="s">
        <v>163</v>
      </c>
      <c r="C1393" s="4">
        <v>42801</v>
      </c>
      <c r="D1393" s="1">
        <v>306.48840200000001</v>
      </c>
      <c r="E1393" s="1">
        <v>316.46000000000004</v>
      </c>
      <c r="F1393" s="1">
        <v>333.29</v>
      </c>
      <c r="G1393" s="1">
        <v>46.71</v>
      </c>
      <c r="H1393" s="110">
        <v>-1.49</v>
      </c>
      <c r="I1393" s="110">
        <v>-1.49</v>
      </c>
      <c r="J1393" s="1">
        <f t="shared" si="648"/>
        <v>45.22</v>
      </c>
      <c r="K1393" s="1">
        <f t="shared" si="650"/>
        <v>-1.4155</v>
      </c>
      <c r="L1393" s="1">
        <f t="shared" si="647"/>
        <v>45.294499999999999</v>
      </c>
      <c r="M1393" s="1">
        <f t="shared" si="639"/>
        <v>297.59855453350855</v>
      </c>
      <c r="N1393" s="1"/>
      <c r="O1393" s="1"/>
      <c r="P1393" s="1">
        <f t="shared" si="642"/>
        <v>1.1121428571428571</v>
      </c>
      <c r="Q1393" s="1">
        <f t="shared" si="643"/>
        <v>1.0784404761904762</v>
      </c>
      <c r="R1393" s="1">
        <f t="shared" si="644"/>
        <v>1.1106555901047621</v>
      </c>
      <c r="S1393" s="1">
        <f t="shared" si="649"/>
        <v>1.0784404761904762</v>
      </c>
      <c r="T1393" s="1">
        <f t="shared" si="640"/>
        <v>297.10906701708279</v>
      </c>
      <c r="U1393" s="1">
        <v>285.12975400000005</v>
      </c>
      <c r="V1393" s="1">
        <v>557.04786899999999</v>
      </c>
      <c r="W1393" s="1">
        <f t="shared" si="645"/>
        <v>304.90723107657027</v>
      </c>
      <c r="X1393" s="1">
        <v>315.50854281199997</v>
      </c>
      <c r="Y1393" s="1">
        <v>351.5204202232436</v>
      </c>
      <c r="Z1393" s="1">
        <f t="shared" si="641"/>
        <v>306.89881734559788</v>
      </c>
      <c r="AD1393" s="125">
        <f t="shared" si="646"/>
        <v>332.76215505913274</v>
      </c>
    </row>
    <row r="1394" spans="1:30">
      <c r="A1394" s="127" t="s">
        <v>976</v>
      </c>
      <c r="B1394" s="127" t="s">
        <v>163</v>
      </c>
      <c r="C1394" s="4">
        <v>42800</v>
      </c>
      <c r="D1394" s="1">
        <v>306.48840200000001</v>
      </c>
      <c r="E1394" s="1">
        <v>318.41000000000003</v>
      </c>
      <c r="F1394" s="1">
        <v>329.29</v>
      </c>
      <c r="G1394" s="1">
        <v>46.86</v>
      </c>
      <c r="H1394" s="110">
        <v>-1.49</v>
      </c>
      <c r="I1394" s="110">
        <v>-1.49</v>
      </c>
      <c r="J1394" s="1">
        <f t="shared" si="648"/>
        <v>45.37</v>
      </c>
      <c r="K1394" s="1">
        <f t="shared" si="650"/>
        <v>-1.4155</v>
      </c>
      <c r="L1394" s="1">
        <f t="shared" si="647"/>
        <v>45.444499999999998</v>
      </c>
      <c r="M1394" s="1">
        <f t="shared" si="639"/>
        <v>298.58409986859391</v>
      </c>
      <c r="N1394" s="1"/>
      <c r="O1394" s="1"/>
      <c r="P1394" s="1">
        <f t="shared" si="642"/>
        <v>1.1157142857142857</v>
      </c>
      <c r="Q1394" s="1">
        <f t="shared" si="643"/>
        <v>1.0820119047619048</v>
      </c>
      <c r="R1394" s="1">
        <f t="shared" si="644"/>
        <v>1.1106555901047621</v>
      </c>
      <c r="S1394" s="1">
        <f t="shared" si="649"/>
        <v>1.0820119047619048</v>
      </c>
      <c r="T1394" s="1">
        <f t="shared" si="640"/>
        <v>298.09461235216816</v>
      </c>
      <c r="U1394" s="1">
        <v>285.12975400000005</v>
      </c>
      <c r="V1394" s="1">
        <v>557.04786899999999</v>
      </c>
      <c r="W1394" s="1">
        <f t="shared" si="645"/>
        <v>305.86321005160312</v>
      </c>
      <c r="X1394" s="1">
        <v>315.50854281199997</v>
      </c>
      <c r="Y1394" s="1">
        <v>351.5204202232436</v>
      </c>
      <c r="Z1394" s="1">
        <f t="shared" si="641"/>
        <v>307.8843626806833</v>
      </c>
      <c r="AD1394" s="125">
        <f t="shared" si="646"/>
        <v>333.86596583442838</v>
      </c>
    </row>
    <row r="1395" spans="1:30">
      <c r="A1395" s="127" t="s">
        <v>977</v>
      </c>
      <c r="B1395" s="127" t="s">
        <v>163</v>
      </c>
      <c r="C1395" s="4">
        <v>42797</v>
      </c>
      <c r="D1395" s="1">
        <v>306.48840200000001</v>
      </c>
      <c r="E1395" s="1">
        <v>322.41000000000003</v>
      </c>
      <c r="F1395" s="1">
        <v>326.29000000000002</v>
      </c>
      <c r="G1395" s="1">
        <v>46.66</v>
      </c>
      <c r="H1395" s="110">
        <v>-1.49</v>
      </c>
      <c r="I1395" s="110">
        <v>-1.49</v>
      </c>
      <c r="J1395" s="1">
        <f t="shared" si="648"/>
        <v>45.169999999999995</v>
      </c>
      <c r="K1395" s="1">
        <f t="shared" si="650"/>
        <v>-1.4155</v>
      </c>
      <c r="L1395" s="1">
        <f t="shared" si="647"/>
        <v>45.244499999999995</v>
      </c>
      <c r="M1395" s="1">
        <f t="shared" si="639"/>
        <v>297.27003942181335</v>
      </c>
      <c r="N1395" s="1"/>
      <c r="O1395" s="1"/>
      <c r="P1395" s="1">
        <f t="shared" si="642"/>
        <v>1.1109523809523809</v>
      </c>
      <c r="Q1395" s="1">
        <f t="shared" si="643"/>
        <v>1.0772499999999998</v>
      </c>
      <c r="R1395" s="1">
        <f t="shared" si="644"/>
        <v>1.1106555901047621</v>
      </c>
      <c r="S1395" s="1">
        <f t="shared" si="649"/>
        <v>1.0772499999999998</v>
      </c>
      <c r="T1395" s="1">
        <f t="shared" si="640"/>
        <v>296.7805519053876</v>
      </c>
      <c r="U1395" s="1">
        <v>285.12975400000005</v>
      </c>
      <c r="V1395" s="1">
        <v>557.04786899999999</v>
      </c>
      <c r="W1395" s="1">
        <f t="shared" si="645"/>
        <v>304.58857141822597</v>
      </c>
      <c r="X1395" s="1">
        <v>315.50854281199997</v>
      </c>
      <c r="Y1395" s="1">
        <v>351.5204202232436</v>
      </c>
      <c r="Z1395" s="1">
        <f t="shared" si="641"/>
        <v>306.57030223390274</v>
      </c>
      <c r="AD1395" s="125">
        <f t="shared" si="646"/>
        <v>332.39421813403413</v>
      </c>
    </row>
    <row r="1396" spans="1:30">
      <c r="A1396" s="127" t="s">
        <v>978</v>
      </c>
      <c r="B1396" s="127" t="s">
        <v>163</v>
      </c>
      <c r="C1396" s="4">
        <v>42796</v>
      </c>
      <c r="D1396" s="1">
        <v>306.48840200000001</v>
      </c>
      <c r="E1396" s="1">
        <v>321.41000000000003</v>
      </c>
      <c r="F1396" s="1">
        <v>332.29</v>
      </c>
      <c r="G1396" s="1">
        <v>46.21</v>
      </c>
      <c r="H1396" s="110">
        <v>-1.49</v>
      </c>
      <c r="I1396" s="110">
        <v>-1.49</v>
      </c>
      <c r="J1396" s="1">
        <f t="shared" si="648"/>
        <v>44.72</v>
      </c>
      <c r="K1396" s="1">
        <f t="shared" si="650"/>
        <v>-1.4155</v>
      </c>
      <c r="L1396" s="1">
        <f t="shared" si="647"/>
        <v>44.794499999999999</v>
      </c>
      <c r="M1396" s="1">
        <f t="shared" si="639"/>
        <v>294.31340341655715</v>
      </c>
      <c r="N1396" s="1"/>
      <c r="O1396" s="1"/>
      <c r="P1396" s="1">
        <f t="shared" si="642"/>
        <v>1.1002380952380952</v>
      </c>
      <c r="Q1396" s="1">
        <f t="shared" si="643"/>
        <v>1.0665357142857144</v>
      </c>
      <c r="R1396" s="1">
        <f t="shared" si="644"/>
        <v>1.1106555901047621</v>
      </c>
      <c r="S1396" s="1">
        <f t="shared" si="649"/>
        <v>1.0665357142857144</v>
      </c>
      <c r="T1396" s="1">
        <f t="shared" si="640"/>
        <v>293.8239159001314</v>
      </c>
      <c r="U1396" s="1">
        <v>285.12975400000005</v>
      </c>
      <c r="V1396" s="1">
        <v>557.04786899999999</v>
      </c>
      <c r="W1396" s="1">
        <f t="shared" si="645"/>
        <v>301.72063449312742</v>
      </c>
      <c r="X1396" s="1">
        <v>315.50854281199997</v>
      </c>
      <c r="Y1396" s="1">
        <v>351.5204202232436</v>
      </c>
      <c r="Z1396" s="1">
        <f t="shared" si="641"/>
        <v>303.61366622864654</v>
      </c>
      <c r="AD1396" s="125">
        <f t="shared" si="646"/>
        <v>329.08278580814721</v>
      </c>
    </row>
    <row r="1397" spans="1:30">
      <c r="A1397" s="127" t="s">
        <v>979</v>
      </c>
      <c r="B1397" s="127" t="s">
        <v>163</v>
      </c>
      <c r="C1397" s="4">
        <v>42795</v>
      </c>
      <c r="D1397" s="1">
        <v>306.48840200000001</v>
      </c>
      <c r="E1397" s="1">
        <v>322.41000000000003</v>
      </c>
      <c r="F1397" s="1">
        <v>339.29</v>
      </c>
      <c r="G1397" s="1">
        <v>47.51</v>
      </c>
      <c r="H1397" s="110">
        <v>-1.49</v>
      </c>
      <c r="I1397" s="110">
        <v>-1.49</v>
      </c>
      <c r="J1397" s="1">
        <f t="shared" si="648"/>
        <v>46.019999999999996</v>
      </c>
      <c r="K1397" s="1">
        <f t="shared" si="650"/>
        <v>-1.4155</v>
      </c>
      <c r="L1397" s="1">
        <f t="shared" si="647"/>
        <v>46.094499999999996</v>
      </c>
      <c r="M1397" s="1">
        <f t="shared" si="639"/>
        <v>302.85479632063073</v>
      </c>
      <c r="N1397" s="1"/>
      <c r="O1397" s="1"/>
      <c r="P1397" s="1">
        <f t="shared" si="642"/>
        <v>1.1311904761904761</v>
      </c>
      <c r="Q1397" s="1">
        <f t="shared" si="643"/>
        <v>1.0974880952380952</v>
      </c>
      <c r="R1397" s="1">
        <f t="shared" si="644"/>
        <v>1.1106555901047621</v>
      </c>
      <c r="S1397" s="1">
        <f t="shared" si="649"/>
        <v>1.0974880952380952</v>
      </c>
      <c r="T1397" s="1">
        <f t="shared" si="640"/>
        <v>302.36530880420497</v>
      </c>
      <c r="U1397" s="1">
        <v>285.12975400000005</v>
      </c>
      <c r="V1397" s="1">
        <v>557.04786899999999</v>
      </c>
      <c r="W1397" s="1">
        <f t="shared" si="645"/>
        <v>310.00578561007882</v>
      </c>
      <c r="X1397" s="1">
        <v>315.50854281199997</v>
      </c>
      <c r="Y1397" s="1">
        <v>351.5204202232436</v>
      </c>
      <c r="Z1397" s="1">
        <f t="shared" si="641"/>
        <v>312.15505913272006</v>
      </c>
      <c r="AD1397" s="125">
        <f t="shared" si="646"/>
        <v>338.64914586070961</v>
      </c>
    </row>
    <row r="1398" spans="1:30">
      <c r="A1398" s="127" t="s">
        <v>980</v>
      </c>
      <c r="B1398" s="127" t="s">
        <v>164</v>
      </c>
      <c r="C1398" s="4">
        <v>42794</v>
      </c>
      <c r="D1398" s="1">
        <v>304.51672500000001</v>
      </c>
      <c r="E1398" s="1">
        <v>318.41000000000003</v>
      </c>
      <c r="F1398" s="1">
        <v>330.29</v>
      </c>
      <c r="G1398" s="1">
        <v>48.73</v>
      </c>
      <c r="H1398" s="110">
        <v>-1.49</v>
      </c>
      <c r="I1398" s="110">
        <v>-1.49</v>
      </c>
      <c r="J1398" s="1">
        <f t="shared" si="648"/>
        <v>47.239999999999995</v>
      </c>
      <c r="K1398" s="1">
        <f t="shared" si="650"/>
        <v>-1.4155</v>
      </c>
      <c r="L1398" s="1">
        <f t="shared" si="647"/>
        <v>47.314499999999995</v>
      </c>
      <c r="M1398" s="1">
        <f t="shared" si="639"/>
        <v>310.87056504599207</v>
      </c>
      <c r="N1398" s="1"/>
      <c r="O1398" s="1"/>
      <c r="P1398" s="1">
        <f t="shared" si="642"/>
        <v>1.1602380952380951</v>
      </c>
      <c r="Q1398" s="1">
        <f t="shared" si="643"/>
        <v>1.1265357142857142</v>
      </c>
      <c r="R1398" s="1">
        <f t="shared" si="644"/>
        <v>1.1035106082142858</v>
      </c>
      <c r="S1398" s="1">
        <f t="shared" si="649"/>
        <v>1.1265357142857142</v>
      </c>
      <c r="T1398" s="1">
        <f t="shared" si="640"/>
        <v>310.38107752956631</v>
      </c>
      <c r="U1398" s="1">
        <v>280.29255799999999</v>
      </c>
      <c r="V1398" s="1">
        <v>535.54158900000004</v>
      </c>
      <c r="W1398" s="1">
        <f t="shared" si="645"/>
        <v>317.13589287367932</v>
      </c>
      <c r="X1398" s="1">
        <v>312.83362010399998</v>
      </c>
      <c r="Y1398" s="1">
        <v>311.50101116217991</v>
      </c>
      <c r="Z1398" s="1">
        <f t="shared" si="641"/>
        <v>320.17082785808145</v>
      </c>
      <c r="AD1398" s="125">
        <f t="shared" si="646"/>
        <v>347.6268068331143</v>
      </c>
    </row>
    <row r="1399" spans="1:30">
      <c r="A1399" s="127" t="s">
        <v>981</v>
      </c>
      <c r="B1399" s="127" t="s">
        <v>164</v>
      </c>
      <c r="C1399" s="4">
        <v>42793</v>
      </c>
      <c r="D1399" s="1">
        <v>304.51672500000001</v>
      </c>
      <c r="E1399" s="1">
        <v>312.41000000000003</v>
      </c>
      <c r="F1399" s="1">
        <v>335.29</v>
      </c>
      <c r="G1399" s="1">
        <v>48.08</v>
      </c>
      <c r="H1399" s="110">
        <v>-1.49</v>
      </c>
      <c r="I1399" s="110">
        <v>-1.49</v>
      </c>
      <c r="J1399" s="1">
        <f t="shared" si="648"/>
        <v>46.589999999999996</v>
      </c>
      <c r="K1399" s="1">
        <f t="shared" si="650"/>
        <v>-1.4155</v>
      </c>
      <c r="L1399" s="1">
        <f t="shared" si="647"/>
        <v>46.664499999999997</v>
      </c>
      <c r="M1399" s="1">
        <f t="shared" si="639"/>
        <v>306.59986859395531</v>
      </c>
      <c r="N1399" s="1"/>
      <c r="O1399" s="1"/>
      <c r="P1399" s="1">
        <f t="shared" si="642"/>
        <v>1.1447619047619046</v>
      </c>
      <c r="Q1399" s="1">
        <f t="shared" si="643"/>
        <v>1.1110595238095238</v>
      </c>
      <c r="R1399" s="1">
        <f t="shared" si="644"/>
        <v>1.1035106082142858</v>
      </c>
      <c r="S1399" s="1">
        <f t="shared" si="649"/>
        <v>1.1110595238095238</v>
      </c>
      <c r="T1399" s="1">
        <f t="shared" si="640"/>
        <v>306.11038107752955</v>
      </c>
      <c r="U1399" s="1">
        <v>280.29255799999999</v>
      </c>
      <c r="V1399" s="1">
        <v>535.54158900000004</v>
      </c>
      <c r="W1399" s="1">
        <f t="shared" si="645"/>
        <v>312.99331731520363</v>
      </c>
      <c r="X1399" s="1">
        <v>312.83362010399998</v>
      </c>
      <c r="Y1399" s="1">
        <v>311.50101116217991</v>
      </c>
      <c r="Z1399" s="1">
        <f t="shared" si="641"/>
        <v>315.90013140604464</v>
      </c>
      <c r="AD1399" s="125">
        <f t="shared" si="646"/>
        <v>342.84362680683313</v>
      </c>
    </row>
    <row r="1400" spans="1:30">
      <c r="A1400" s="127" t="s">
        <v>982</v>
      </c>
      <c r="B1400" s="127" t="s">
        <v>164</v>
      </c>
      <c r="C1400" s="4">
        <v>42790</v>
      </c>
      <c r="D1400" s="1">
        <v>304.51672500000001</v>
      </c>
      <c r="E1400" s="1">
        <v>308.91000000000003</v>
      </c>
      <c r="F1400" s="1">
        <v>331.79</v>
      </c>
      <c r="G1400" s="1">
        <v>47.41</v>
      </c>
      <c r="H1400" s="110">
        <v>-1.49</v>
      </c>
      <c r="I1400" s="110">
        <v>-1.49</v>
      </c>
      <c r="J1400" s="1">
        <f t="shared" si="648"/>
        <v>45.919999999999995</v>
      </c>
      <c r="K1400" s="1">
        <f t="shared" si="650"/>
        <v>-1.4155</v>
      </c>
      <c r="L1400" s="1">
        <f t="shared" si="647"/>
        <v>45.994499999999995</v>
      </c>
      <c r="M1400" s="1">
        <f t="shared" si="639"/>
        <v>302.19776609724045</v>
      </c>
      <c r="N1400" s="1"/>
      <c r="O1400" s="1"/>
      <c r="P1400" s="1">
        <f t="shared" si="642"/>
        <v>1.1288095238095237</v>
      </c>
      <c r="Q1400" s="1">
        <f t="shared" si="643"/>
        <v>1.0951071428571428</v>
      </c>
      <c r="R1400" s="1">
        <f t="shared" si="644"/>
        <v>1.1035106082142858</v>
      </c>
      <c r="S1400" s="1">
        <f t="shared" si="649"/>
        <v>1.0951071428571428</v>
      </c>
      <c r="T1400" s="1">
        <f t="shared" si="640"/>
        <v>301.70827858081469</v>
      </c>
      <c r="U1400" s="1">
        <v>280.29255799999999</v>
      </c>
      <c r="V1400" s="1">
        <v>535.54158900000004</v>
      </c>
      <c r="W1400" s="1">
        <f t="shared" si="645"/>
        <v>308.72327789339022</v>
      </c>
      <c r="X1400" s="1">
        <v>312.83362010399998</v>
      </c>
      <c r="Y1400" s="1">
        <v>311.50101116217991</v>
      </c>
      <c r="Z1400" s="1">
        <f t="shared" si="641"/>
        <v>311.49802890932978</v>
      </c>
      <c r="AD1400" s="125">
        <f t="shared" si="646"/>
        <v>337.91327201051251</v>
      </c>
    </row>
    <row r="1401" spans="1:30">
      <c r="A1401" s="127" t="s">
        <v>983</v>
      </c>
      <c r="B1401" s="127" t="s">
        <v>164</v>
      </c>
      <c r="C1401" s="4">
        <v>42789</v>
      </c>
      <c r="D1401" s="1">
        <v>304.51672500000001</v>
      </c>
      <c r="E1401" s="1">
        <v>307.91000000000003</v>
      </c>
      <c r="F1401" s="1">
        <v>329.29</v>
      </c>
      <c r="G1401" s="1">
        <v>46.9</v>
      </c>
      <c r="H1401" s="110">
        <v>-1.49</v>
      </c>
      <c r="I1401" s="110">
        <v>-1.49</v>
      </c>
      <c r="J1401" s="1">
        <f t="shared" si="648"/>
        <v>45.41</v>
      </c>
      <c r="K1401" s="1">
        <f t="shared" si="650"/>
        <v>-1.4155</v>
      </c>
      <c r="L1401" s="1">
        <f t="shared" si="647"/>
        <v>45.484499999999997</v>
      </c>
      <c r="M1401" s="1">
        <f t="shared" si="639"/>
        <v>298.84691195795006</v>
      </c>
      <c r="N1401" s="1"/>
      <c r="O1401" s="1"/>
      <c r="P1401" s="1">
        <f t="shared" si="642"/>
        <v>1.1166666666666667</v>
      </c>
      <c r="Q1401" s="1">
        <f t="shared" si="643"/>
        <v>1.0829642857142856</v>
      </c>
      <c r="R1401" s="1">
        <f t="shared" si="644"/>
        <v>1.1035106082142858</v>
      </c>
      <c r="S1401" s="1">
        <f t="shared" si="649"/>
        <v>1.0829642857142856</v>
      </c>
      <c r="T1401" s="1">
        <f t="shared" si="640"/>
        <v>298.3574244415243</v>
      </c>
      <c r="U1401" s="1">
        <v>280.29255799999999</v>
      </c>
      <c r="V1401" s="1">
        <v>535.54158900000004</v>
      </c>
      <c r="W1401" s="1">
        <f t="shared" si="645"/>
        <v>305.47294937827854</v>
      </c>
      <c r="X1401" s="1">
        <v>312.83362010399998</v>
      </c>
      <c r="Y1401" s="1">
        <v>311.50101116217991</v>
      </c>
      <c r="Z1401" s="1">
        <f t="shared" si="641"/>
        <v>308.14717477003938</v>
      </c>
      <c r="AD1401" s="125">
        <f t="shared" si="646"/>
        <v>334.16031537450726</v>
      </c>
    </row>
    <row r="1402" spans="1:30">
      <c r="A1402" s="127" t="s">
        <v>984</v>
      </c>
      <c r="B1402" s="127" t="s">
        <v>164</v>
      </c>
      <c r="C1402" s="4">
        <v>42788</v>
      </c>
      <c r="D1402" s="1">
        <v>304.51672500000001</v>
      </c>
      <c r="E1402" s="1">
        <v>313.41000000000003</v>
      </c>
      <c r="F1402" s="1">
        <v>335.79</v>
      </c>
      <c r="G1402" s="1">
        <v>46.12</v>
      </c>
      <c r="H1402" s="110">
        <v>-1.49</v>
      </c>
      <c r="I1402" s="110">
        <v>-1.49</v>
      </c>
      <c r="J1402" s="1">
        <f t="shared" si="648"/>
        <v>44.629999999999995</v>
      </c>
      <c r="K1402" s="1">
        <f t="shared" si="650"/>
        <v>-1.4155</v>
      </c>
      <c r="L1402" s="1">
        <f t="shared" si="647"/>
        <v>44.704499999999996</v>
      </c>
      <c r="M1402" s="1">
        <f t="shared" si="639"/>
        <v>293.72207621550587</v>
      </c>
      <c r="N1402" s="1"/>
      <c r="O1402" s="1"/>
      <c r="P1402" s="1">
        <f t="shared" si="642"/>
        <v>1.098095238095238</v>
      </c>
      <c r="Q1402" s="1">
        <f t="shared" si="643"/>
        <v>1.0643928571428571</v>
      </c>
      <c r="R1402" s="1">
        <f t="shared" si="644"/>
        <v>1.1035106082142858</v>
      </c>
      <c r="S1402" s="1">
        <f t="shared" si="649"/>
        <v>1.0643928571428571</v>
      </c>
      <c r="T1402" s="1">
        <f t="shared" si="640"/>
        <v>293.23258869908011</v>
      </c>
      <c r="U1402" s="1">
        <v>280.29255799999999</v>
      </c>
      <c r="V1402" s="1">
        <v>535.54158900000004</v>
      </c>
      <c r="W1402" s="1">
        <f t="shared" si="645"/>
        <v>300.5018587081077</v>
      </c>
      <c r="X1402" s="1">
        <v>312.83362010399998</v>
      </c>
      <c r="Y1402" s="1">
        <v>311.50101116217991</v>
      </c>
      <c r="Z1402" s="1">
        <f t="shared" si="641"/>
        <v>303.02233902759525</v>
      </c>
      <c r="AD1402" s="125">
        <f t="shared" si="646"/>
        <v>328.42049934296978</v>
      </c>
    </row>
    <row r="1403" spans="1:30">
      <c r="A1403" s="127" t="s">
        <v>985</v>
      </c>
      <c r="B1403" s="127" t="s">
        <v>164</v>
      </c>
      <c r="C1403" s="4">
        <v>42787</v>
      </c>
      <c r="D1403" s="1">
        <v>304.51672500000001</v>
      </c>
      <c r="E1403" s="1">
        <v>307.91000000000003</v>
      </c>
      <c r="F1403" s="1">
        <v>327.29000000000002</v>
      </c>
      <c r="G1403" s="1">
        <v>46.95</v>
      </c>
      <c r="H1403" s="110">
        <v>-1.49</v>
      </c>
      <c r="I1403" s="110">
        <v>-1.49</v>
      </c>
      <c r="J1403" s="1">
        <f t="shared" si="648"/>
        <v>45.46</v>
      </c>
      <c r="K1403" s="1">
        <f t="shared" si="650"/>
        <v>-1.4155</v>
      </c>
      <c r="L1403" s="1">
        <f t="shared" si="647"/>
        <v>45.534500000000001</v>
      </c>
      <c r="M1403" s="1">
        <f t="shared" si="639"/>
        <v>299.1754270696452</v>
      </c>
      <c r="N1403" s="1"/>
      <c r="O1403" s="1"/>
      <c r="P1403" s="1">
        <f t="shared" si="642"/>
        <v>1.1178571428571429</v>
      </c>
      <c r="Q1403" s="1">
        <f t="shared" si="643"/>
        <v>1.084154761904762</v>
      </c>
      <c r="R1403" s="1">
        <f t="shared" si="644"/>
        <v>1.1035106082142858</v>
      </c>
      <c r="S1403" s="1">
        <f t="shared" si="649"/>
        <v>1.084154761904762</v>
      </c>
      <c r="T1403" s="1">
        <f t="shared" si="640"/>
        <v>298.68593955321944</v>
      </c>
      <c r="U1403" s="1">
        <v>276.45722649999999</v>
      </c>
      <c r="V1403" s="1">
        <v>535.54158900000004</v>
      </c>
      <c r="W1403" s="1">
        <f t="shared" si="645"/>
        <v>305.79160903662284</v>
      </c>
      <c r="X1403" s="1">
        <v>312.83362010399998</v>
      </c>
      <c r="Y1403" s="1">
        <v>311.50101116217991</v>
      </c>
      <c r="Z1403" s="1">
        <f t="shared" si="641"/>
        <v>308.47568988173458</v>
      </c>
      <c r="AD1403" s="125">
        <f t="shared" si="646"/>
        <v>334.52825229960581</v>
      </c>
    </row>
    <row r="1404" spans="1:30">
      <c r="A1404" s="127" t="s">
        <v>986</v>
      </c>
      <c r="B1404" s="127" t="s">
        <v>164</v>
      </c>
      <c r="C1404" s="4">
        <v>42783</v>
      </c>
      <c r="D1404" s="1">
        <v>304.51672500000001</v>
      </c>
      <c r="E1404" s="1">
        <v>310.41000000000003</v>
      </c>
      <c r="F1404" s="1">
        <v>328.29</v>
      </c>
      <c r="G1404" s="1">
        <v>46.56</v>
      </c>
      <c r="H1404" s="110">
        <v>-1.49</v>
      </c>
      <c r="I1404" s="110">
        <v>-1.49</v>
      </c>
      <c r="J1404" s="1">
        <f t="shared" si="648"/>
        <v>45.07</v>
      </c>
      <c r="K1404" s="1">
        <f t="shared" si="650"/>
        <v>-1.4155</v>
      </c>
      <c r="L1404" s="1">
        <f t="shared" si="647"/>
        <v>45.144500000000001</v>
      </c>
      <c r="M1404" s="1">
        <f t="shared" si="639"/>
        <v>296.61300919842313</v>
      </c>
      <c r="N1404" s="1"/>
      <c r="O1404" s="1"/>
      <c r="P1404" s="1">
        <f t="shared" si="642"/>
        <v>1.1085714285714285</v>
      </c>
      <c r="Q1404" s="1">
        <f t="shared" si="643"/>
        <v>1.0748690476190477</v>
      </c>
      <c r="R1404" s="1">
        <f t="shared" si="644"/>
        <v>1.1035106082142858</v>
      </c>
      <c r="S1404" s="1">
        <f t="shared" si="649"/>
        <v>1.0748690476190477</v>
      </c>
      <c r="T1404" s="1">
        <f t="shared" si="640"/>
        <v>296.12352168199737</v>
      </c>
      <c r="U1404" s="1">
        <v>276.45722649999999</v>
      </c>
      <c r="V1404" s="1">
        <v>535.54158900000004</v>
      </c>
      <c r="W1404" s="1">
        <f t="shared" si="645"/>
        <v>303.30606370153743</v>
      </c>
      <c r="X1404" s="1">
        <v>312.83362010399998</v>
      </c>
      <c r="Y1404" s="1">
        <v>311.50101116217991</v>
      </c>
      <c r="Z1404" s="1">
        <f t="shared" si="641"/>
        <v>305.91327201051246</v>
      </c>
      <c r="AD1404" s="125">
        <f t="shared" si="646"/>
        <v>331.6583442838371</v>
      </c>
    </row>
    <row r="1405" spans="1:30">
      <c r="A1405" s="127" t="s">
        <v>987</v>
      </c>
      <c r="B1405" s="127" t="s">
        <v>164</v>
      </c>
      <c r="C1405" s="4">
        <v>42782</v>
      </c>
      <c r="D1405" s="1">
        <v>304.51672500000001</v>
      </c>
      <c r="E1405" s="1">
        <v>311.41000000000003</v>
      </c>
      <c r="F1405" s="1">
        <v>335.29</v>
      </c>
      <c r="G1405" s="1">
        <v>46.72</v>
      </c>
      <c r="H1405" s="110">
        <v>-1.49</v>
      </c>
      <c r="I1405" s="110">
        <v>-1.49</v>
      </c>
      <c r="J1405" s="1">
        <f t="shared" si="648"/>
        <v>45.23</v>
      </c>
      <c r="K1405" s="1">
        <f t="shared" si="650"/>
        <v>-1.4155</v>
      </c>
      <c r="L1405" s="1">
        <f t="shared" si="647"/>
        <v>45.304499999999997</v>
      </c>
      <c r="M1405" s="1">
        <f t="shared" ref="M1405:M1468" si="651">+L1405*$F$2</f>
        <v>297.66425755584754</v>
      </c>
      <c r="N1405" s="1"/>
      <c r="O1405" s="1"/>
      <c r="P1405" s="1">
        <f t="shared" si="642"/>
        <v>1.1123809523809522</v>
      </c>
      <c r="Q1405" s="1">
        <f t="shared" si="643"/>
        <v>1.0786785714285714</v>
      </c>
      <c r="R1405" s="1">
        <f t="shared" si="644"/>
        <v>1.1035106082142858</v>
      </c>
      <c r="S1405" s="1">
        <f t="shared" si="649"/>
        <v>1.0786785714285714</v>
      </c>
      <c r="T1405" s="1">
        <f t="shared" ref="T1405:T1468" si="652">+J1405*$F$2</f>
        <v>297.17477003942179</v>
      </c>
      <c r="U1405" s="1">
        <v>276.45722649999999</v>
      </c>
      <c r="V1405" s="1">
        <v>535.54158900000004</v>
      </c>
      <c r="W1405" s="1">
        <f t="shared" si="645"/>
        <v>304.3257746082391</v>
      </c>
      <c r="X1405" s="1">
        <v>312.83362010399998</v>
      </c>
      <c r="Y1405" s="1">
        <v>311.50101116217991</v>
      </c>
      <c r="Z1405" s="1">
        <f t="shared" ref="Z1405:Z1468" si="653">+G1405*$F$2</f>
        <v>306.96452036793693</v>
      </c>
      <c r="AD1405" s="125">
        <f t="shared" si="646"/>
        <v>332.83574244415246</v>
      </c>
    </row>
    <row r="1406" spans="1:30">
      <c r="A1406" s="127" t="s">
        <v>988</v>
      </c>
      <c r="B1406" s="127" t="s">
        <v>164</v>
      </c>
      <c r="C1406" s="4">
        <v>42781</v>
      </c>
      <c r="D1406" s="1">
        <v>304.51672500000001</v>
      </c>
      <c r="E1406" s="1">
        <v>314.41000000000003</v>
      </c>
      <c r="F1406" s="1">
        <v>330.29</v>
      </c>
      <c r="G1406" s="1">
        <v>47.19</v>
      </c>
      <c r="H1406" s="110">
        <v>-1.49</v>
      </c>
      <c r="I1406" s="110">
        <v>-1.49</v>
      </c>
      <c r="J1406" s="1">
        <f t="shared" si="648"/>
        <v>45.699999999999996</v>
      </c>
      <c r="K1406" s="1">
        <f t="shared" si="650"/>
        <v>-1.4155</v>
      </c>
      <c r="L1406" s="1">
        <f t="shared" si="647"/>
        <v>45.774499999999996</v>
      </c>
      <c r="M1406" s="1">
        <f t="shared" si="651"/>
        <v>300.75229960578184</v>
      </c>
      <c r="N1406" s="1"/>
      <c r="O1406" s="1"/>
      <c r="P1406" s="1">
        <f t="shared" si="642"/>
        <v>1.1235714285714284</v>
      </c>
      <c r="Q1406" s="1">
        <f t="shared" si="643"/>
        <v>1.0898690476190476</v>
      </c>
      <c r="R1406" s="1">
        <f t="shared" si="644"/>
        <v>1.1035106082142858</v>
      </c>
      <c r="S1406" s="1">
        <f t="shared" si="649"/>
        <v>1.0898690476190476</v>
      </c>
      <c r="T1406" s="1">
        <f t="shared" si="652"/>
        <v>300.26281208935609</v>
      </c>
      <c r="U1406" s="1">
        <v>276.45722649999999</v>
      </c>
      <c r="V1406" s="1">
        <v>535.54158900000004</v>
      </c>
      <c r="W1406" s="1">
        <f t="shared" si="645"/>
        <v>307.32117539667541</v>
      </c>
      <c r="X1406" s="1">
        <v>312.83362010399998</v>
      </c>
      <c r="Y1406" s="1">
        <v>311.50101116217991</v>
      </c>
      <c r="Z1406" s="1">
        <f t="shared" si="653"/>
        <v>310.05256241787117</v>
      </c>
      <c r="AD1406" s="125">
        <f t="shared" si="646"/>
        <v>336.29434954007883</v>
      </c>
    </row>
    <row r="1407" spans="1:30">
      <c r="A1407" s="127" t="s">
        <v>989</v>
      </c>
      <c r="B1407" s="127" t="s">
        <v>164</v>
      </c>
      <c r="C1407" s="4">
        <v>42780</v>
      </c>
      <c r="D1407" s="1">
        <v>304.51672500000001</v>
      </c>
      <c r="E1407" s="1">
        <v>311.41000000000003</v>
      </c>
      <c r="F1407" s="1">
        <v>327.29000000000002</v>
      </c>
      <c r="G1407" s="1">
        <v>47.16</v>
      </c>
      <c r="H1407" s="110">
        <v>-1.49</v>
      </c>
      <c r="I1407" s="110">
        <v>-1.49</v>
      </c>
      <c r="J1407" s="1">
        <f t="shared" si="648"/>
        <v>45.669999999999995</v>
      </c>
      <c r="K1407" s="1">
        <f t="shared" si="650"/>
        <v>-1.4155</v>
      </c>
      <c r="L1407" s="1">
        <f t="shared" si="647"/>
        <v>45.744499999999995</v>
      </c>
      <c r="M1407" s="1">
        <f t="shared" si="651"/>
        <v>300.55519053876475</v>
      </c>
      <c r="N1407" s="1"/>
      <c r="O1407" s="1"/>
      <c r="P1407" s="1">
        <f t="shared" si="642"/>
        <v>1.1228571428571428</v>
      </c>
      <c r="Q1407" s="1">
        <f t="shared" si="643"/>
        <v>1.0891547619047617</v>
      </c>
      <c r="R1407" s="1">
        <f t="shared" si="644"/>
        <v>1.1035106082142858</v>
      </c>
      <c r="S1407" s="1">
        <f t="shared" si="649"/>
        <v>1.0891547619047617</v>
      </c>
      <c r="T1407" s="1">
        <f t="shared" si="652"/>
        <v>300.06570302233899</v>
      </c>
      <c r="U1407" s="1">
        <v>268.94986300000005</v>
      </c>
      <c r="V1407" s="1">
        <v>535.54158900000004</v>
      </c>
      <c r="W1407" s="1">
        <f t="shared" si="645"/>
        <v>307.12997960166882</v>
      </c>
      <c r="X1407" s="1">
        <v>312.83362010399998</v>
      </c>
      <c r="Y1407" s="1">
        <v>311.50101116217991</v>
      </c>
      <c r="Z1407" s="1">
        <f t="shared" si="653"/>
        <v>309.85545335085408</v>
      </c>
      <c r="AD1407" s="125">
        <f t="shared" si="646"/>
        <v>336.07358738501972</v>
      </c>
    </row>
    <row r="1408" spans="1:30">
      <c r="A1408" s="127" t="s">
        <v>990</v>
      </c>
      <c r="B1408" s="127" t="s">
        <v>164</v>
      </c>
      <c r="C1408" s="4">
        <v>42779</v>
      </c>
      <c r="D1408" s="1">
        <v>304.51672500000001</v>
      </c>
      <c r="E1408" s="1">
        <v>318.41000000000003</v>
      </c>
      <c r="F1408" s="1">
        <v>334.29</v>
      </c>
      <c r="G1408" s="1">
        <v>46.94</v>
      </c>
      <c r="H1408" s="110">
        <v>-1.49</v>
      </c>
      <c r="I1408" s="110">
        <v>-1.49</v>
      </c>
      <c r="J1408" s="1">
        <f t="shared" si="648"/>
        <v>45.449999999999996</v>
      </c>
      <c r="K1408" s="1">
        <f t="shared" si="650"/>
        <v>-1.4155</v>
      </c>
      <c r="L1408" s="1">
        <f t="shared" si="647"/>
        <v>45.524499999999996</v>
      </c>
      <c r="M1408" s="1">
        <f t="shared" si="651"/>
        <v>299.10972404730614</v>
      </c>
      <c r="N1408" s="1"/>
      <c r="O1408" s="1"/>
      <c r="P1408" s="1">
        <f t="shared" ref="P1408:P1471" si="654">+G1408/42</f>
        <v>1.1176190476190475</v>
      </c>
      <c r="Q1408" s="1">
        <f t="shared" ref="Q1408:Q1471" si="655">+L1408/42</f>
        <v>1.0839166666666666</v>
      </c>
      <c r="R1408" s="1">
        <f t="shared" si="644"/>
        <v>1.1035106082142858</v>
      </c>
      <c r="S1408" s="1">
        <f t="shared" si="649"/>
        <v>1.0839166666666666</v>
      </c>
      <c r="T1408" s="1">
        <f t="shared" si="652"/>
        <v>298.62023653088039</v>
      </c>
      <c r="U1408" s="1">
        <v>268.94986300000005</v>
      </c>
      <c r="V1408" s="1">
        <v>535.54158900000004</v>
      </c>
      <c r="W1408" s="1">
        <f t="shared" si="645"/>
        <v>305.72787710495396</v>
      </c>
      <c r="X1408" s="1">
        <v>312.83362010399998</v>
      </c>
      <c r="Y1408" s="1">
        <v>311.50101116217991</v>
      </c>
      <c r="Z1408" s="1">
        <f t="shared" si="653"/>
        <v>308.40998685939553</v>
      </c>
      <c r="AD1408" s="125">
        <f t="shared" si="646"/>
        <v>334.45466491458609</v>
      </c>
    </row>
    <row r="1409" spans="1:30">
      <c r="A1409" s="127" t="s">
        <v>991</v>
      </c>
      <c r="B1409" s="127" t="s">
        <v>164</v>
      </c>
      <c r="C1409" s="4">
        <v>42776</v>
      </c>
      <c r="D1409" s="1">
        <v>304.51672500000001</v>
      </c>
      <c r="E1409" s="1">
        <v>309.41000000000003</v>
      </c>
      <c r="F1409" s="1">
        <v>326.79000000000002</v>
      </c>
      <c r="G1409" s="1">
        <v>48.08</v>
      </c>
      <c r="H1409" s="110">
        <v>-1.49</v>
      </c>
      <c r="I1409" s="110">
        <v>-1.49</v>
      </c>
      <c r="J1409" s="1">
        <f t="shared" si="648"/>
        <v>46.589999999999996</v>
      </c>
      <c r="K1409" s="1">
        <f t="shared" si="650"/>
        <v>-1.4155</v>
      </c>
      <c r="L1409" s="1">
        <f t="shared" si="647"/>
        <v>46.664499999999997</v>
      </c>
      <c r="M1409" s="1">
        <f t="shared" si="651"/>
        <v>306.59986859395531</v>
      </c>
      <c r="N1409" s="1"/>
      <c r="O1409" s="1"/>
      <c r="P1409" s="1">
        <f t="shared" si="654"/>
        <v>1.1447619047619046</v>
      </c>
      <c r="Q1409" s="1">
        <f t="shared" si="655"/>
        <v>1.1110595238095238</v>
      </c>
      <c r="R1409" s="1">
        <f t="shared" si="644"/>
        <v>1.1035106082142858</v>
      </c>
      <c r="S1409" s="1">
        <f t="shared" si="649"/>
        <v>1.1110595238095238</v>
      </c>
      <c r="T1409" s="1">
        <f t="shared" si="652"/>
        <v>306.11038107752955</v>
      </c>
      <c r="U1409" s="1">
        <v>268.94986300000005</v>
      </c>
      <c r="V1409" s="1">
        <v>535.54158900000004</v>
      </c>
      <c r="W1409" s="1">
        <f t="shared" si="645"/>
        <v>312.99331731520363</v>
      </c>
      <c r="X1409" s="1">
        <v>312.83362010399998</v>
      </c>
      <c r="Y1409" s="1">
        <v>311.50101116217991</v>
      </c>
      <c r="Z1409" s="1">
        <f t="shared" si="653"/>
        <v>315.90013140604464</v>
      </c>
      <c r="AD1409" s="125">
        <f t="shared" si="646"/>
        <v>342.84362680683313</v>
      </c>
    </row>
    <row r="1410" spans="1:30">
      <c r="A1410" s="127" t="s">
        <v>992</v>
      </c>
      <c r="B1410" s="127" t="s">
        <v>164</v>
      </c>
      <c r="C1410" s="4">
        <v>42775</v>
      </c>
      <c r="D1410" s="1">
        <v>304.51672500000001</v>
      </c>
      <c r="E1410" s="1">
        <v>307.41000000000003</v>
      </c>
      <c r="F1410" s="1">
        <v>322.29000000000002</v>
      </c>
      <c r="G1410" s="1">
        <v>46.77</v>
      </c>
      <c r="H1410" s="110">
        <v>-1.49</v>
      </c>
      <c r="I1410" s="110">
        <v>-1.49</v>
      </c>
      <c r="J1410" s="1">
        <f t="shared" si="648"/>
        <v>45.28</v>
      </c>
      <c r="K1410" s="1">
        <f t="shared" si="650"/>
        <v>-1.4155</v>
      </c>
      <c r="L1410" s="1">
        <f t="shared" si="647"/>
        <v>45.354500000000002</v>
      </c>
      <c r="M1410" s="1">
        <f t="shared" si="651"/>
        <v>297.99277266754268</v>
      </c>
      <c r="N1410" s="1"/>
      <c r="O1410" s="1"/>
      <c r="P1410" s="1">
        <f t="shared" si="654"/>
        <v>1.1135714285714287</v>
      </c>
      <c r="Q1410" s="1">
        <f t="shared" si="655"/>
        <v>1.0798690476190476</v>
      </c>
      <c r="R1410" s="1">
        <f t="shared" si="644"/>
        <v>1.1035106082142858</v>
      </c>
      <c r="S1410" s="1">
        <f t="shared" si="649"/>
        <v>1.0798690476190476</v>
      </c>
      <c r="T1410" s="1">
        <f t="shared" si="652"/>
        <v>297.50328515111693</v>
      </c>
      <c r="U1410" s="1">
        <v>268.94986300000005</v>
      </c>
      <c r="V1410" s="1">
        <v>535.54158900000004</v>
      </c>
      <c r="W1410" s="1">
        <f t="shared" si="645"/>
        <v>304.6444342665834</v>
      </c>
      <c r="X1410" s="1">
        <v>312.83362010399998</v>
      </c>
      <c r="Y1410" s="1">
        <v>311.50101116217991</v>
      </c>
      <c r="Z1410" s="1">
        <f t="shared" si="653"/>
        <v>307.29303547963207</v>
      </c>
      <c r="AD1410" s="125">
        <f t="shared" si="646"/>
        <v>333.20367936925101</v>
      </c>
    </row>
    <row r="1411" spans="1:30">
      <c r="A1411" s="127" t="s">
        <v>993</v>
      </c>
      <c r="B1411" s="127" t="s">
        <v>164</v>
      </c>
      <c r="C1411" s="4">
        <v>42774</v>
      </c>
      <c r="D1411" s="1">
        <v>304.51672500000001</v>
      </c>
      <c r="E1411" s="1">
        <v>303.41000000000003</v>
      </c>
      <c r="F1411" s="1">
        <v>321.29000000000002</v>
      </c>
      <c r="G1411" s="1">
        <v>46.42</v>
      </c>
      <c r="H1411" s="110">
        <v>-1.49</v>
      </c>
      <c r="I1411" s="110">
        <v>-1.49</v>
      </c>
      <c r="J1411" s="1">
        <f t="shared" si="648"/>
        <v>44.93</v>
      </c>
      <c r="K1411" s="1">
        <f t="shared" si="650"/>
        <v>-1.4155</v>
      </c>
      <c r="L1411" s="1">
        <f t="shared" si="647"/>
        <v>45.0045</v>
      </c>
      <c r="M1411" s="1">
        <f t="shared" si="651"/>
        <v>295.6931668856767</v>
      </c>
      <c r="N1411" s="1"/>
      <c r="O1411" s="1"/>
      <c r="P1411" s="1">
        <f t="shared" si="654"/>
        <v>1.1052380952380954</v>
      </c>
      <c r="Q1411" s="1">
        <f t="shared" si="655"/>
        <v>1.0715357142857143</v>
      </c>
      <c r="R1411" s="1">
        <f t="shared" si="644"/>
        <v>1.1035106082142858</v>
      </c>
      <c r="S1411" s="1">
        <f t="shared" si="649"/>
        <v>1.0715357142857143</v>
      </c>
      <c r="T1411" s="1">
        <f t="shared" si="652"/>
        <v>295.20367936925095</v>
      </c>
      <c r="U1411" s="1">
        <v>268.94986300000005</v>
      </c>
      <c r="V1411" s="1">
        <v>535.54158900000004</v>
      </c>
      <c r="W1411" s="1">
        <f t="shared" si="645"/>
        <v>302.4138166581734</v>
      </c>
      <c r="X1411" s="1">
        <v>312.83362010399998</v>
      </c>
      <c r="Y1411" s="1">
        <v>311.50101116217991</v>
      </c>
      <c r="Z1411" s="1">
        <f t="shared" si="653"/>
        <v>304.99342969776609</v>
      </c>
      <c r="AD1411" s="125">
        <f t="shared" si="646"/>
        <v>330.62812089356112</v>
      </c>
    </row>
    <row r="1412" spans="1:30">
      <c r="A1412" s="127" t="s">
        <v>994</v>
      </c>
      <c r="B1412" s="127" t="s">
        <v>164</v>
      </c>
      <c r="C1412" s="4">
        <v>42773</v>
      </c>
      <c r="D1412" s="1">
        <v>304.51672500000001</v>
      </c>
      <c r="E1412" s="1">
        <v>310.41000000000003</v>
      </c>
      <c r="F1412" s="1">
        <v>323.29000000000002</v>
      </c>
      <c r="G1412" s="1">
        <v>45.8</v>
      </c>
      <c r="H1412" s="110">
        <v>-1.49</v>
      </c>
      <c r="I1412" s="110">
        <v>-1.49</v>
      </c>
      <c r="J1412" s="1">
        <f t="shared" si="648"/>
        <v>44.309999999999995</v>
      </c>
      <c r="K1412" s="1">
        <f t="shared" si="650"/>
        <v>-1.4155</v>
      </c>
      <c r="L1412" s="1">
        <f t="shared" si="647"/>
        <v>44.384499999999996</v>
      </c>
      <c r="M1412" s="1">
        <f t="shared" si="651"/>
        <v>291.61957950065698</v>
      </c>
      <c r="N1412" s="1"/>
      <c r="O1412" s="1"/>
      <c r="P1412" s="1">
        <f t="shared" si="654"/>
        <v>1.0904761904761904</v>
      </c>
      <c r="Q1412" s="1">
        <f t="shared" si="655"/>
        <v>1.0567738095238095</v>
      </c>
      <c r="R1412" s="1">
        <f t="shared" si="644"/>
        <v>1.1035106082142858</v>
      </c>
      <c r="S1412" s="1">
        <f t="shared" si="649"/>
        <v>1.0567738095238095</v>
      </c>
      <c r="T1412" s="1">
        <f t="shared" si="652"/>
        <v>291.13009198423123</v>
      </c>
      <c r="U1412" s="1">
        <v>273.19565</v>
      </c>
      <c r="V1412" s="1">
        <v>535.54158900000004</v>
      </c>
      <c r="W1412" s="1">
        <f t="shared" si="645"/>
        <v>298.4624368947043</v>
      </c>
      <c r="X1412" s="1">
        <v>312.83362010399998</v>
      </c>
      <c r="Y1412" s="1">
        <v>311.50101116217991</v>
      </c>
      <c r="Z1412" s="1">
        <f t="shared" si="653"/>
        <v>300.91984231274637</v>
      </c>
      <c r="AD1412" s="125">
        <f t="shared" si="646"/>
        <v>326.06570302233899</v>
      </c>
    </row>
    <row r="1413" spans="1:30">
      <c r="A1413" s="127" t="s">
        <v>995</v>
      </c>
      <c r="B1413" s="127" t="s">
        <v>164</v>
      </c>
      <c r="C1413" s="4">
        <v>42772</v>
      </c>
      <c r="D1413" s="1">
        <v>304.51672500000001</v>
      </c>
      <c r="E1413" s="1">
        <v>311.91000000000003</v>
      </c>
      <c r="F1413" s="1">
        <v>331.29</v>
      </c>
      <c r="G1413" s="1">
        <v>46.36</v>
      </c>
      <c r="H1413" s="110">
        <v>-1.49</v>
      </c>
      <c r="I1413" s="110">
        <v>-1.49</v>
      </c>
      <c r="J1413" s="1">
        <f t="shared" si="648"/>
        <v>44.87</v>
      </c>
      <c r="K1413" s="1">
        <f t="shared" si="650"/>
        <v>-1.4155</v>
      </c>
      <c r="L1413" s="1">
        <f t="shared" si="647"/>
        <v>44.944499999999998</v>
      </c>
      <c r="M1413" s="1">
        <f t="shared" si="651"/>
        <v>295.29894875164257</v>
      </c>
      <c r="N1413" s="1"/>
      <c r="O1413" s="1"/>
      <c r="P1413" s="1">
        <f t="shared" si="654"/>
        <v>1.1038095238095238</v>
      </c>
      <c r="Q1413" s="1">
        <f t="shared" si="655"/>
        <v>1.0701071428571427</v>
      </c>
      <c r="R1413" s="1">
        <f t="shared" si="644"/>
        <v>1.1035106082142858</v>
      </c>
      <c r="S1413" s="1">
        <f t="shared" si="649"/>
        <v>1.0701071428571427</v>
      </c>
      <c r="T1413" s="1">
        <f t="shared" si="652"/>
        <v>294.80946123521682</v>
      </c>
      <c r="U1413" s="1">
        <v>273.19565</v>
      </c>
      <c r="V1413" s="1">
        <v>535.54158900000004</v>
      </c>
      <c r="W1413" s="1">
        <f t="shared" si="645"/>
        <v>302.03142506816027</v>
      </c>
      <c r="X1413" s="1">
        <v>312.83362010399998</v>
      </c>
      <c r="Y1413" s="1">
        <v>311.50101116217991</v>
      </c>
      <c r="Z1413" s="1">
        <f t="shared" si="653"/>
        <v>304.5992115637319</v>
      </c>
      <c r="AD1413" s="125">
        <f t="shared" si="646"/>
        <v>330.18659658344285</v>
      </c>
    </row>
    <row r="1414" spans="1:30">
      <c r="A1414" s="127" t="s">
        <v>996</v>
      </c>
      <c r="B1414" s="127" t="s">
        <v>164</v>
      </c>
      <c r="C1414" s="4">
        <v>42769</v>
      </c>
      <c r="D1414" s="1">
        <v>304.51672500000001</v>
      </c>
      <c r="E1414" s="1">
        <v>308.91000000000003</v>
      </c>
      <c r="F1414" s="1">
        <v>324.79000000000002</v>
      </c>
      <c r="G1414" s="1">
        <v>47.2</v>
      </c>
      <c r="H1414" s="110">
        <v>-1.49</v>
      </c>
      <c r="I1414" s="110">
        <v>-1.49</v>
      </c>
      <c r="J1414" s="1">
        <f t="shared" si="648"/>
        <v>45.71</v>
      </c>
      <c r="K1414" s="1">
        <f t="shared" si="650"/>
        <v>-1.4155</v>
      </c>
      <c r="L1414" s="1">
        <f t="shared" si="647"/>
        <v>45.784500000000001</v>
      </c>
      <c r="M1414" s="1">
        <f t="shared" si="651"/>
        <v>300.81800262812089</v>
      </c>
      <c r="N1414" s="1"/>
      <c r="O1414" s="1"/>
      <c r="P1414" s="1">
        <f t="shared" si="654"/>
        <v>1.1238095238095238</v>
      </c>
      <c r="Q1414" s="1">
        <f t="shared" si="655"/>
        <v>1.0901071428571429</v>
      </c>
      <c r="R1414" s="1">
        <f t="shared" si="644"/>
        <v>1.1035106082142858</v>
      </c>
      <c r="S1414" s="1">
        <f t="shared" si="649"/>
        <v>1.0901071428571429</v>
      </c>
      <c r="T1414" s="1">
        <f t="shared" si="652"/>
        <v>300.32851511169514</v>
      </c>
      <c r="U1414" s="1">
        <v>273.19565</v>
      </c>
      <c r="V1414" s="1">
        <v>535.54158900000004</v>
      </c>
      <c r="W1414" s="1">
        <f t="shared" si="645"/>
        <v>307.3849073283443</v>
      </c>
      <c r="X1414" s="1">
        <v>312.83362010399998</v>
      </c>
      <c r="Y1414" s="1">
        <v>311.50101116217991</v>
      </c>
      <c r="Z1414" s="1">
        <f t="shared" si="653"/>
        <v>310.11826544021028</v>
      </c>
      <c r="AD1414" s="125">
        <f t="shared" si="646"/>
        <v>336.3679369250986</v>
      </c>
    </row>
    <row r="1415" spans="1:30">
      <c r="A1415" s="127" t="s">
        <v>997</v>
      </c>
      <c r="B1415" s="127" t="s">
        <v>164</v>
      </c>
      <c r="C1415" s="4">
        <v>42768</v>
      </c>
      <c r="D1415" s="1">
        <v>304.51672500000001</v>
      </c>
      <c r="E1415" s="1">
        <v>308.41000000000003</v>
      </c>
      <c r="F1415" s="1">
        <v>329.29</v>
      </c>
      <c r="G1415" s="1">
        <v>46.42</v>
      </c>
      <c r="H1415" s="110">
        <v>-1.49</v>
      </c>
      <c r="I1415" s="110">
        <v>-1.49</v>
      </c>
      <c r="J1415" s="1">
        <f t="shared" si="648"/>
        <v>44.93</v>
      </c>
      <c r="K1415" s="1">
        <f t="shared" si="650"/>
        <v>-1.4155</v>
      </c>
      <c r="L1415" s="1">
        <f t="shared" si="647"/>
        <v>45.0045</v>
      </c>
      <c r="M1415" s="1">
        <f t="shared" si="651"/>
        <v>295.6931668856767</v>
      </c>
      <c r="N1415" s="1"/>
      <c r="O1415" s="1"/>
      <c r="P1415" s="1">
        <f t="shared" si="654"/>
        <v>1.1052380952380954</v>
      </c>
      <c r="Q1415" s="1">
        <f t="shared" si="655"/>
        <v>1.0715357142857143</v>
      </c>
      <c r="R1415" s="1">
        <f t="shared" ref="R1415:R1478" si="656">+D1415/($F$2*42)</f>
        <v>1.1035106082142858</v>
      </c>
      <c r="S1415" s="1">
        <f t="shared" si="649"/>
        <v>1.0715357142857143</v>
      </c>
      <c r="T1415" s="1">
        <f t="shared" si="652"/>
        <v>295.20367936925095</v>
      </c>
      <c r="U1415" s="1">
        <v>273.19565</v>
      </c>
      <c r="V1415" s="1">
        <v>535.54158900000004</v>
      </c>
      <c r="W1415" s="1">
        <f t="shared" si="645"/>
        <v>302.4138166581734</v>
      </c>
      <c r="X1415" s="1">
        <v>312.83362010399998</v>
      </c>
      <c r="Y1415" s="1">
        <v>311.50101116217991</v>
      </c>
      <c r="Z1415" s="1">
        <f t="shared" si="653"/>
        <v>304.99342969776609</v>
      </c>
      <c r="AD1415" s="125">
        <f t="shared" si="646"/>
        <v>330.62812089356112</v>
      </c>
    </row>
    <row r="1416" spans="1:30">
      <c r="A1416" s="127" t="s">
        <v>998</v>
      </c>
      <c r="B1416" s="127" t="s">
        <v>164</v>
      </c>
      <c r="C1416" s="4">
        <v>42767</v>
      </c>
      <c r="D1416" s="1">
        <v>304.51672500000001</v>
      </c>
      <c r="E1416" s="1">
        <v>299.41000000000003</v>
      </c>
      <c r="F1416" s="1">
        <v>323.79000000000002</v>
      </c>
      <c r="G1416" s="1">
        <v>46.21</v>
      </c>
      <c r="H1416" s="110">
        <v>-1.49</v>
      </c>
      <c r="I1416" s="110">
        <v>-1.49</v>
      </c>
      <c r="J1416" s="1">
        <f t="shared" si="648"/>
        <v>44.72</v>
      </c>
      <c r="K1416" s="1">
        <f t="shared" si="650"/>
        <v>-1.4155</v>
      </c>
      <c r="L1416" s="1">
        <f t="shared" si="647"/>
        <v>44.794499999999999</v>
      </c>
      <c r="M1416" s="1">
        <f t="shared" si="651"/>
        <v>294.31340341655715</v>
      </c>
      <c r="N1416" s="1"/>
      <c r="O1416" s="1"/>
      <c r="P1416" s="1">
        <f t="shared" si="654"/>
        <v>1.1002380952380952</v>
      </c>
      <c r="Q1416" s="1">
        <f t="shared" si="655"/>
        <v>1.0665357142857144</v>
      </c>
      <c r="R1416" s="1">
        <f t="shared" si="656"/>
        <v>1.1035106082142858</v>
      </c>
      <c r="S1416" s="1">
        <f t="shared" si="649"/>
        <v>1.0665357142857144</v>
      </c>
      <c r="T1416" s="1">
        <f t="shared" si="652"/>
        <v>293.8239159001314</v>
      </c>
      <c r="U1416" s="1">
        <v>273.19565</v>
      </c>
      <c r="V1416" s="1">
        <v>535.54158900000004</v>
      </c>
      <c r="W1416" s="1">
        <f t="shared" ref="W1416:W1479" si="657">+T1416*0.97+V1416*0.03</f>
        <v>301.07544609312743</v>
      </c>
      <c r="X1416" s="1">
        <v>312.83362010399998</v>
      </c>
      <c r="Y1416" s="1">
        <v>311.50101116217991</v>
      </c>
      <c r="Z1416" s="1">
        <f t="shared" si="653"/>
        <v>303.61366622864654</v>
      </c>
      <c r="AD1416" s="125">
        <f t="shared" si="646"/>
        <v>329.08278580814721</v>
      </c>
    </row>
    <row r="1417" spans="1:30">
      <c r="A1417" s="127" t="s">
        <v>999</v>
      </c>
      <c r="B1417" s="127" t="s">
        <v>165</v>
      </c>
      <c r="C1417" s="4">
        <v>42766</v>
      </c>
      <c r="D1417" s="1">
        <v>308.37471499999998</v>
      </c>
      <c r="E1417" s="1">
        <v>302.41000000000003</v>
      </c>
      <c r="F1417" s="1">
        <v>324.29000000000002</v>
      </c>
      <c r="G1417" s="1">
        <v>44.95</v>
      </c>
      <c r="H1417" s="110">
        <v>-1.49</v>
      </c>
      <c r="I1417" s="110">
        <v>-1.49</v>
      </c>
      <c r="J1417" s="1">
        <f t="shared" si="648"/>
        <v>43.46</v>
      </c>
      <c r="K1417" s="1">
        <f t="shared" si="650"/>
        <v>-1.4155</v>
      </c>
      <c r="L1417" s="1">
        <f t="shared" si="647"/>
        <v>43.534500000000001</v>
      </c>
      <c r="M1417" s="1">
        <f t="shared" si="651"/>
        <v>286.03482260183966</v>
      </c>
      <c r="N1417" s="1"/>
      <c r="O1417" s="1"/>
      <c r="P1417" s="1">
        <f t="shared" si="654"/>
        <v>1.0702380952380952</v>
      </c>
      <c r="Q1417" s="1">
        <f t="shared" si="655"/>
        <v>1.0365357142857143</v>
      </c>
      <c r="R1417" s="1">
        <f t="shared" si="656"/>
        <v>1.1174912291190477</v>
      </c>
      <c r="S1417" s="1">
        <f t="shared" si="649"/>
        <v>1.0365357142857143</v>
      </c>
      <c r="T1417" s="1">
        <f t="shared" si="652"/>
        <v>285.54533508541391</v>
      </c>
      <c r="U1417" s="1">
        <v>279.65260050000001</v>
      </c>
      <c r="V1417" s="1">
        <v>516.522828</v>
      </c>
      <c r="W1417" s="1">
        <f t="shared" si="657"/>
        <v>292.47465987285153</v>
      </c>
      <c r="X1417" s="1">
        <v>315.86804706799995</v>
      </c>
      <c r="Y1417" s="1">
        <v>318.83184504267894</v>
      </c>
      <c r="Z1417" s="1">
        <f t="shared" si="653"/>
        <v>295.33508541392905</v>
      </c>
      <c r="AD1417" s="125">
        <f t="shared" ref="AD1417:AD1480" si="658">T1417*1.12</f>
        <v>319.81077529566363</v>
      </c>
    </row>
    <row r="1418" spans="1:30">
      <c r="A1418" s="127" t="s">
        <v>1000</v>
      </c>
      <c r="B1418" s="127" t="s">
        <v>165</v>
      </c>
      <c r="C1418" s="4">
        <v>42765</v>
      </c>
      <c r="D1418" s="1">
        <v>308.37471499999998</v>
      </c>
      <c r="E1418" s="1">
        <v>307.91000000000003</v>
      </c>
      <c r="F1418" s="1">
        <v>326.29000000000002</v>
      </c>
      <c r="G1418" s="1">
        <v>45.46</v>
      </c>
      <c r="H1418" s="110">
        <v>-1.49</v>
      </c>
      <c r="I1418" s="110">
        <v>-1.49</v>
      </c>
      <c r="J1418" s="1">
        <f t="shared" si="648"/>
        <v>43.97</v>
      </c>
      <c r="K1418" s="1">
        <f t="shared" si="650"/>
        <v>-1.4155</v>
      </c>
      <c r="L1418" s="1">
        <f t="shared" si="647"/>
        <v>44.044499999999999</v>
      </c>
      <c r="M1418" s="1">
        <f t="shared" si="651"/>
        <v>289.38567674113006</v>
      </c>
      <c r="N1418" s="1"/>
      <c r="O1418" s="1"/>
      <c r="P1418" s="1">
        <f t="shared" si="654"/>
        <v>1.0823809523809524</v>
      </c>
      <c r="Q1418" s="1">
        <f t="shared" si="655"/>
        <v>1.0486785714285713</v>
      </c>
      <c r="R1418" s="1">
        <f t="shared" si="656"/>
        <v>1.1174912291190477</v>
      </c>
      <c r="S1418" s="1">
        <f t="shared" si="649"/>
        <v>1.0486785714285713</v>
      </c>
      <c r="T1418" s="1">
        <f t="shared" si="652"/>
        <v>288.8961892247043</v>
      </c>
      <c r="U1418" s="1">
        <v>279.65260050000001</v>
      </c>
      <c r="V1418" s="1">
        <v>516.522828</v>
      </c>
      <c r="W1418" s="1">
        <f t="shared" si="657"/>
        <v>295.72498838796321</v>
      </c>
      <c r="X1418" s="1">
        <v>315.86804706799995</v>
      </c>
      <c r="Y1418" s="1">
        <v>318.83184504267894</v>
      </c>
      <c r="Z1418" s="1">
        <f t="shared" si="653"/>
        <v>298.68593955321944</v>
      </c>
      <c r="AD1418" s="125">
        <f t="shared" si="658"/>
        <v>323.56373193166883</v>
      </c>
    </row>
    <row r="1419" spans="1:30">
      <c r="A1419" s="127" t="s">
        <v>1001</v>
      </c>
      <c r="B1419" s="127" t="s">
        <v>165</v>
      </c>
      <c r="C1419" s="4">
        <v>42762</v>
      </c>
      <c r="D1419" s="1">
        <v>308.37471499999998</v>
      </c>
      <c r="E1419" s="1">
        <v>312.41000000000003</v>
      </c>
      <c r="F1419" s="1">
        <v>336.29</v>
      </c>
      <c r="G1419" s="1">
        <v>45.97</v>
      </c>
      <c r="H1419" s="110">
        <v>-1.49</v>
      </c>
      <c r="I1419" s="110">
        <v>-1.49</v>
      </c>
      <c r="J1419" s="1">
        <f t="shared" si="648"/>
        <v>44.48</v>
      </c>
      <c r="K1419" s="1">
        <f t="shared" si="650"/>
        <v>-1.4155</v>
      </c>
      <c r="L1419" s="1">
        <f t="shared" si="647"/>
        <v>44.554499999999997</v>
      </c>
      <c r="M1419" s="1">
        <f t="shared" si="651"/>
        <v>292.73653088042045</v>
      </c>
      <c r="N1419" s="1"/>
      <c r="O1419" s="1"/>
      <c r="P1419" s="1">
        <f t="shared" si="654"/>
        <v>1.0945238095238095</v>
      </c>
      <c r="Q1419" s="1">
        <f t="shared" si="655"/>
        <v>1.0608214285714286</v>
      </c>
      <c r="R1419" s="1">
        <f t="shared" si="656"/>
        <v>1.1174912291190477</v>
      </c>
      <c r="S1419" s="1">
        <f t="shared" si="649"/>
        <v>1.0608214285714286</v>
      </c>
      <c r="T1419" s="1">
        <f t="shared" si="652"/>
        <v>292.24704336399469</v>
      </c>
      <c r="U1419" s="1">
        <v>279.65260050000001</v>
      </c>
      <c r="V1419" s="1">
        <v>516.522828</v>
      </c>
      <c r="W1419" s="1">
        <f t="shared" si="657"/>
        <v>298.97531690307488</v>
      </c>
      <c r="X1419" s="1">
        <v>315.86804706799995</v>
      </c>
      <c r="Y1419" s="1">
        <v>318.83184504267894</v>
      </c>
      <c r="Z1419" s="1">
        <f t="shared" si="653"/>
        <v>302.03679369250983</v>
      </c>
      <c r="AD1419" s="125">
        <f t="shared" si="658"/>
        <v>327.31668856767408</v>
      </c>
    </row>
    <row r="1420" spans="1:30">
      <c r="A1420" s="127" t="s">
        <v>1002</v>
      </c>
      <c r="B1420" s="127" t="s">
        <v>165</v>
      </c>
      <c r="C1420" s="4">
        <v>42761</v>
      </c>
      <c r="D1420" s="1">
        <v>308.37471499999998</v>
      </c>
      <c r="E1420" s="1">
        <v>306.41000000000003</v>
      </c>
      <c r="F1420" s="1">
        <v>326.79000000000002</v>
      </c>
      <c r="G1420" s="1">
        <v>47.05</v>
      </c>
      <c r="H1420" s="110">
        <v>-1.49</v>
      </c>
      <c r="I1420" s="110">
        <v>-1.49</v>
      </c>
      <c r="J1420" s="1">
        <f t="shared" si="648"/>
        <v>45.559999999999995</v>
      </c>
      <c r="K1420" s="1">
        <f t="shared" si="650"/>
        <v>-1.4155</v>
      </c>
      <c r="L1420" s="1">
        <f t="shared" si="647"/>
        <v>45.634499999999996</v>
      </c>
      <c r="M1420" s="1">
        <f t="shared" si="651"/>
        <v>299.83245729303542</v>
      </c>
      <c r="N1420" s="1"/>
      <c r="O1420" s="1"/>
      <c r="P1420" s="1">
        <f t="shared" si="654"/>
        <v>1.1202380952380953</v>
      </c>
      <c r="Q1420" s="1">
        <f t="shared" si="655"/>
        <v>1.0865357142857142</v>
      </c>
      <c r="R1420" s="1">
        <f t="shared" si="656"/>
        <v>1.1174912291190477</v>
      </c>
      <c r="S1420" s="1">
        <f t="shared" si="649"/>
        <v>1.0865357142857142</v>
      </c>
      <c r="T1420" s="1">
        <f t="shared" si="652"/>
        <v>299.34296977660966</v>
      </c>
      <c r="U1420" s="1">
        <v>279.65260050000001</v>
      </c>
      <c r="V1420" s="1">
        <v>516.522828</v>
      </c>
      <c r="W1420" s="1">
        <f t="shared" si="657"/>
        <v>305.85836552331136</v>
      </c>
      <c r="X1420" s="1">
        <v>315.86804706799995</v>
      </c>
      <c r="Y1420" s="1">
        <v>318.83184504267894</v>
      </c>
      <c r="Z1420" s="1">
        <f t="shared" si="653"/>
        <v>309.1327201051248</v>
      </c>
      <c r="AD1420" s="125">
        <f t="shared" si="658"/>
        <v>335.26412614980285</v>
      </c>
    </row>
    <row r="1421" spans="1:30">
      <c r="A1421" s="127" t="s">
        <v>1003</v>
      </c>
      <c r="B1421" s="127" t="s">
        <v>165</v>
      </c>
      <c r="C1421" s="4">
        <v>42760</v>
      </c>
      <c r="D1421" s="1">
        <v>308.37471499999998</v>
      </c>
      <c r="E1421" s="1">
        <v>306.91000000000003</v>
      </c>
      <c r="F1421" s="1">
        <v>329.29</v>
      </c>
      <c r="G1421" s="1">
        <v>46.1</v>
      </c>
      <c r="H1421" s="110">
        <v>-1.49</v>
      </c>
      <c r="I1421" s="110">
        <v>-1.49</v>
      </c>
      <c r="J1421" s="1">
        <f t="shared" si="648"/>
        <v>44.61</v>
      </c>
      <c r="K1421" s="1">
        <f t="shared" si="650"/>
        <v>-1.4155</v>
      </c>
      <c r="L1421" s="1">
        <f t="shared" si="647"/>
        <v>44.6845</v>
      </c>
      <c r="M1421" s="1">
        <f t="shared" si="651"/>
        <v>293.59067017082782</v>
      </c>
      <c r="N1421" s="1"/>
      <c r="O1421" s="1"/>
      <c r="P1421" s="1">
        <f t="shared" si="654"/>
        <v>1.0976190476190477</v>
      </c>
      <c r="Q1421" s="1">
        <f t="shared" si="655"/>
        <v>1.0639166666666666</v>
      </c>
      <c r="R1421" s="1">
        <f t="shared" si="656"/>
        <v>1.1174912291190477</v>
      </c>
      <c r="S1421" s="1">
        <f t="shared" si="649"/>
        <v>1.0639166666666666</v>
      </c>
      <c r="T1421" s="1">
        <f t="shared" si="652"/>
        <v>293.10118265440207</v>
      </c>
      <c r="U1421" s="1">
        <v>279.65260050000001</v>
      </c>
      <c r="V1421" s="1">
        <v>516.522828</v>
      </c>
      <c r="W1421" s="1">
        <f t="shared" si="657"/>
        <v>299.80383201477002</v>
      </c>
      <c r="X1421" s="1">
        <v>315.86804706799995</v>
      </c>
      <c r="Y1421" s="1">
        <v>318.83184504267894</v>
      </c>
      <c r="Z1421" s="1">
        <f t="shared" si="653"/>
        <v>302.89093298291721</v>
      </c>
      <c r="AD1421" s="125">
        <f t="shared" si="658"/>
        <v>328.27332457293033</v>
      </c>
    </row>
    <row r="1422" spans="1:30">
      <c r="A1422" s="127" t="s">
        <v>1004</v>
      </c>
      <c r="B1422" s="127" t="s">
        <v>165</v>
      </c>
      <c r="C1422" s="4">
        <v>42759</v>
      </c>
      <c r="D1422" s="1">
        <v>308.37471499999998</v>
      </c>
      <c r="E1422" s="1">
        <v>310.91000000000003</v>
      </c>
      <c r="F1422" s="1">
        <v>331.79</v>
      </c>
      <c r="G1422" s="1">
        <v>46.25</v>
      </c>
      <c r="H1422" s="110">
        <v>-1.49</v>
      </c>
      <c r="I1422" s="110">
        <v>-1.49</v>
      </c>
      <c r="J1422" s="1">
        <f t="shared" si="648"/>
        <v>44.76</v>
      </c>
      <c r="K1422" s="1">
        <f t="shared" si="650"/>
        <v>-1.4155</v>
      </c>
      <c r="L1422" s="1">
        <f t="shared" si="647"/>
        <v>44.834499999999998</v>
      </c>
      <c r="M1422" s="1">
        <f t="shared" si="651"/>
        <v>294.57621550591324</v>
      </c>
      <c r="N1422" s="1"/>
      <c r="O1422" s="1"/>
      <c r="P1422" s="1">
        <f t="shared" si="654"/>
        <v>1.1011904761904763</v>
      </c>
      <c r="Q1422" s="1">
        <f t="shared" si="655"/>
        <v>1.0674880952380952</v>
      </c>
      <c r="R1422" s="1">
        <f t="shared" si="656"/>
        <v>1.1174912291190477</v>
      </c>
      <c r="S1422" s="1">
        <f t="shared" si="649"/>
        <v>1.0674880952380952</v>
      </c>
      <c r="T1422" s="1">
        <f t="shared" si="652"/>
        <v>294.08672798948749</v>
      </c>
      <c r="U1422" s="1">
        <v>284.0749275</v>
      </c>
      <c r="V1422" s="1">
        <v>516.522828</v>
      </c>
      <c r="W1422" s="1">
        <f t="shared" si="657"/>
        <v>300.75981098980287</v>
      </c>
      <c r="X1422" s="1">
        <v>315.86804706799995</v>
      </c>
      <c r="Y1422" s="1">
        <v>318.83184504267894</v>
      </c>
      <c r="Z1422" s="1">
        <f t="shared" si="653"/>
        <v>303.87647831800263</v>
      </c>
      <c r="AD1422" s="125">
        <f t="shared" si="658"/>
        <v>329.37713534822603</v>
      </c>
    </row>
    <row r="1423" spans="1:30">
      <c r="A1423" s="127" t="s">
        <v>1005</v>
      </c>
      <c r="B1423" s="127" t="s">
        <v>165</v>
      </c>
      <c r="C1423" s="4">
        <v>42758</v>
      </c>
      <c r="D1423" s="1">
        <v>308.37471499999998</v>
      </c>
      <c r="E1423" s="1">
        <v>310.91000000000003</v>
      </c>
      <c r="F1423" s="1">
        <v>335.29</v>
      </c>
      <c r="G1423" s="1">
        <v>46.35</v>
      </c>
      <c r="H1423" s="110">
        <v>-1.49</v>
      </c>
      <c r="I1423" s="110">
        <v>-1.49</v>
      </c>
      <c r="J1423" s="1">
        <f t="shared" si="648"/>
        <v>44.86</v>
      </c>
      <c r="K1423" s="1">
        <f t="shared" si="650"/>
        <v>-1.4155</v>
      </c>
      <c r="L1423" s="1">
        <f t="shared" si="647"/>
        <v>44.9345</v>
      </c>
      <c r="M1423" s="1">
        <f t="shared" si="651"/>
        <v>295.23324572930352</v>
      </c>
      <c r="N1423" s="1"/>
      <c r="O1423" s="1"/>
      <c r="P1423" s="1">
        <f t="shared" si="654"/>
        <v>1.1035714285714286</v>
      </c>
      <c r="Q1423" s="1">
        <f t="shared" si="655"/>
        <v>1.0698690476190476</v>
      </c>
      <c r="R1423" s="1">
        <f t="shared" si="656"/>
        <v>1.1174912291190477</v>
      </c>
      <c r="S1423" s="1">
        <f t="shared" si="649"/>
        <v>1.0698690476190476</v>
      </c>
      <c r="T1423" s="1">
        <f t="shared" si="652"/>
        <v>294.74375821287776</v>
      </c>
      <c r="U1423" s="1">
        <v>284.0749275</v>
      </c>
      <c r="V1423" s="1">
        <v>516.522828</v>
      </c>
      <c r="W1423" s="1">
        <f t="shared" si="657"/>
        <v>301.39713030649148</v>
      </c>
      <c r="X1423" s="1">
        <v>315.86804706799995</v>
      </c>
      <c r="Y1423" s="1">
        <v>318.83184504267894</v>
      </c>
      <c r="Z1423" s="1">
        <f t="shared" si="653"/>
        <v>304.53350854139291</v>
      </c>
      <c r="AD1423" s="125">
        <f t="shared" si="658"/>
        <v>330.11300919842313</v>
      </c>
    </row>
    <row r="1424" spans="1:30">
      <c r="A1424" s="127" t="s">
        <v>1006</v>
      </c>
      <c r="B1424" s="127" t="s">
        <v>165</v>
      </c>
      <c r="C1424" s="4">
        <v>42755</v>
      </c>
      <c r="D1424" s="1">
        <v>308.37471499999998</v>
      </c>
      <c r="E1424" s="1">
        <v>304.91000000000003</v>
      </c>
      <c r="F1424" s="1">
        <v>333.79</v>
      </c>
      <c r="G1424" s="1">
        <v>46.7</v>
      </c>
      <c r="H1424" s="110">
        <v>-1.49</v>
      </c>
      <c r="I1424" s="110">
        <v>-1.49</v>
      </c>
      <c r="J1424" s="1">
        <f t="shared" si="648"/>
        <v>45.21</v>
      </c>
      <c r="K1424" s="1">
        <f t="shared" si="650"/>
        <v>-1.4155</v>
      </c>
      <c r="L1424" s="1">
        <f t="shared" si="647"/>
        <v>45.284500000000001</v>
      </c>
      <c r="M1424" s="1">
        <f t="shared" si="651"/>
        <v>297.5328515111695</v>
      </c>
      <c r="N1424" s="1"/>
      <c r="O1424" s="1"/>
      <c r="P1424" s="1">
        <f t="shared" si="654"/>
        <v>1.111904761904762</v>
      </c>
      <c r="Q1424" s="1">
        <f t="shared" si="655"/>
        <v>1.0782023809523811</v>
      </c>
      <c r="R1424" s="1">
        <f t="shared" si="656"/>
        <v>1.1174912291190477</v>
      </c>
      <c r="S1424" s="1">
        <f t="shared" si="649"/>
        <v>1.0782023809523811</v>
      </c>
      <c r="T1424" s="1">
        <f t="shared" si="652"/>
        <v>297.04336399474374</v>
      </c>
      <c r="U1424" s="1">
        <v>284.0749275</v>
      </c>
      <c r="V1424" s="1">
        <v>516.522828</v>
      </c>
      <c r="W1424" s="1">
        <f t="shared" si="657"/>
        <v>303.62774791490142</v>
      </c>
      <c r="X1424" s="1">
        <v>315.86804706799995</v>
      </c>
      <c r="Y1424" s="1">
        <v>318.83184504267894</v>
      </c>
      <c r="Z1424" s="1">
        <f t="shared" si="653"/>
        <v>306.83311432325888</v>
      </c>
      <c r="AD1424" s="125">
        <f t="shared" si="658"/>
        <v>332.68856767411302</v>
      </c>
    </row>
    <row r="1425" spans="1:30">
      <c r="A1425" s="127" t="s">
        <v>1007</v>
      </c>
      <c r="B1425" s="127" t="s">
        <v>165</v>
      </c>
      <c r="C1425" s="4">
        <v>42754</v>
      </c>
      <c r="D1425" s="1">
        <v>308.37471499999998</v>
      </c>
      <c r="E1425" s="1">
        <v>303.41000000000003</v>
      </c>
      <c r="F1425" s="1">
        <v>327.29000000000002</v>
      </c>
      <c r="G1425" s="1">
        <v>45.25</v>
      </c>
      <c r="H1425" s="110">
        <v>-1.49</v>
      </c>
      <c r="I1425" s="110">
        <v>-1.49</v>
      </c>
      <c r="J1425" s="1">
        <f t="shared" si="648"/>
        <v>43.76</v>
      </c>
      <c r="K1425" s="1">
        <f t="shared" si="650"/>
        <v>-1.4155</v>
      </c>
      <c r="L1425" s="1">
        <f t="shared" si="647"/>
        <v>43.834499999999998</v>
      </c>
      <c r="M1425" s="1">
        <f t="shared" si="651"/>
        <v>288.0059132720105</v>
      </c>
      <c r="N1425" s="1"/>
      <c r="O1425" s="1"/>
      <c r="P1425" s="1">
        <f t="shared" si="654"/>
        <v>1.0773809523809523</v>
      </c>
      <c r="Q1425" s="1">
        <f t="shared" si="655"/>
        <v>1.0436785714285715</v>
      </c>
      <c r="R1425" s="1">
        <f t="shared" si="656"/>
        <v>1.1174912291190477</v>
      </c>
      <c r="S1425" s="1">
        <f t="shared" si="649"/>
        <v>1.0436785714285715</v>
      </c>
      <c r="T1425" s="1">
        <f t="shared" si="652"/>
        <v>287.51642575558475</v>
      </c>
      <c r="U1425" s="1">
        <v>284.0749275</v>
      </c>
      <c r="V1425" s="1">
        <v>516.522828</v>
      </c>
      <c r="W1425" s="1">
        <f t="shared" si="657"/>
        <v>294.38661782291723</v>
      </c>
      <c r="X1425" s="1">
        <v>315.86804706799995</v>
      </c>
      <c r="Y1425" s="1">
        <v>318.83184504267894</v>
      </c>
      <c r="Z1425" s="1">
        <f t="shared" si="653"/>
        <v>297.30617608409983</v>
      </c>
      <c r="AD1425" s="125">
        <f t="shared" si="658"/>
        <v>322.01839684625497</v>
      </c>
    </row>
    <row r="1426" spans="1:30">
      <c r="A1426" s="127" t="s">
        <v>1008</v>
      </c>
      <c r="B1426" s="127" t="s">
        <v>165</v>
      </c>
      <c r="C1426" s="4">
        <v>42753</v>
      </c>
      <c r="D1426" s="1">
        <v>308.37471499999998</v>
      </c>
      <c r="E1426" s="1">
        <v>312.91000000000003</v>
      </c>
      <c r="F1426" s="1">
        <v>335.29</v>
      </c>
      <c r="G1426" s="1">
        <v>45.55</v>
      </c>
      <c r="H1426" s="110">
        <v>-1.49</v>
      </c>
      <c r="I1426" s="110">
        <v>-1.49</v>
      </c>
      <c r="J1426" s="1">
        <f t="shared" si="648"/>
        <v>44.059999999999995</v>
      </c>
      <c r="K1426" s="1">
        <f t="shared" si="650"/>
        <v>-1.4155</v>
      </c>
      <c r="L1426" s="1">
        <f t="shared" si="647"/>
        <v>44.134499999999996</v>
      </c>
      <c r="M1426" s="1">
        <f t="shared" si="651"/>
        <v>289.97700394218128</v>
      </c>
      <c r="N1426" s="1"/>
      <c r="O1426" s="1"/>
      <c r="P1426" s="1">
        <f t="shared" si="654"/>
        <v>1.0845238095238094</v>
      </c>
      <c r="Q1426" s="1">
        <f t="shared" si="655"/>
        <v>1.0508214285714286</v>
      </c>
      <c r="R1426" s="1">
        <f t="shared" si="656"/>
        <v>1.1174912291190477</v>
      </c>
      <c r="S1426" s="1">
        <f t="shared" si="649"/>
        <v>1.0508214285714286</v>
      </c>
      <c r="T1426" s="1">
        <f t="shared" si="652"/>
        <v>289.48751642575553</v>
      </c>
      <c r="U1426" s="1">
        <v>284.0749275</v>
      </c>
      <c r="V1426" s="1">
        <v>516.522828</v>
      </c>
      <c r="W1426" s="1">
        <f t="shared" si="657"/>
        <v>296.29857577298287</v>
      </c>
      <c r="X1426" s="1">
        <v>315.86804706799995</v>
      </c>
      <c r="Y1426" s="1">
        <v>318.83184504267894</v>
      </c>
      <c r="Z1426" s="1">
        <f t="shared" si="653"/>
        <v>299.27726675427067</v>
      </c>
      <c r="AD1426" s="125">
        <f t="shared" si="658"/>
        <v>324.2260183968462</v>
      </c>
    </row>
    <row r="1427" spans="1:30">
      <c r="A1427" s="127" t="s">
        <v>1009</v>
      </c>
      <c r="B1427" s="127" t="s">
        <v>165</v>
      </c>
      <c r="C1427" s="4">
        <v>42752</v>
      </c>
      <c r="D1427" s="1">
        <v>308.37471499999998</v>
      </c>
      <c r="E1427" s="1">
        <v>314.41000000000003</v>
      </c>
      <c r="F1427" s="1">
        <v>333.29</v>
      </c>
      <c r="G1427" s="1">
        <v>47.35</v>
      </c>
      <c r="H1427" s="110">
        <v>-1.49</v>
      </c>
      <c r="I1427" s="110">
        <v>-1.49</v>
      </c>
      <c r="J1427" s="1">
        <f t="shared" si="648"/>
        <v>45.86</v>
      </c>
      <c r="K1427" s="1">
        <f t="shared" si="650"/>
        <v>-1.4155</v>
      </c>
      <c r="L1427" s="1">
        <f t="shared" si="647"/>
        <v>45.9345</v>
      </c>
      <c r="M1427" s="1">
        <f t="shared" si="651"/>
        <v>301.80354796320631</v>
      </c>
      <c r="N1427" s="1"/>
      <c r="O1427" s="1"/>
      <c r="P1427" s="1">
        <f t="shared" si="654"/>
        <v>1.1273809523809524</v>
      </c>
      <c r="Q1427" s="1">
        <f t="shared" si="655"/>
        <v>1.0936785714285715</v>
      </c>
      <c r="R1427" s="1">
        <f t="shared" si="656"/>
        <v>1.1174912291190477</v>
      </c>
      <c r="S1427" s="1">
        <f t="shared" si="649"/>
        <v>1.0936785714285715</v>
      </c>
      <c r="T1427" s="1">
        <f t="shared" si="652"/>
        <v>301.31406044678056</v>
      </c>
      <c r="U1427" s="1">
        <v>274.50204600000001</v>
      </c>
      <c r="V1427" s="1">
        <v>516.522828</v>
      </c>
      <c r="W1427" s="1">
        <f t="shared" si="657"/>
        <v>307.77032347337718</v>
      </c>
      <c r="X1427" s="1">
        <v>315.86804706799995</v>
      </c>
      <c r="Y1427" s="1">
        <v>318.83184504267894</v>
      </c>
      <c r="Z1427" s="1">
        <f t="shared" si="653"/>
        <v>311.10381077529564</v>
      </c>
      <c r="AD1427" s="125">
        <f t="shared" si="658"/>
        <v>337.47174770039425</v>
      </c>
    </row>
    <row r="1428" spans="1:30">
      <c r="A1428" s="127" t="s">
        <v>1010</v>
      </c>
      <c r="B1428" s="127" t="s">
        <v>165</v>
      </c>
      <c r="C1428" s="4">
        <v>42748</v>
      </c>
      <c r="D1428" s="1">
        <v>308.37471499999998</v>
      </c>
      <c r="E1428" s="1">
        <v>317.41000000000003</v>
      </c>
      <c r="F1428" s="1">
        <v>337.29</v>
      </c>
      <c r="G1428" s="1">
        <v>47.35</v>
      </c>
      <c r="H1428" s="110">
        <v>-1.49</v>
      </c>
      <c r="I1428" s="110">
        <v>-1.49</v>
      </c>
      <c r="J1428" s="1">
        <f t="shared" si="648"/>
        <v>45.86</v>
      </c>
      <c r="K1428" s="1">
        <f t="shared" si="650"/>
        <v>-1.4155</v>
      </c>
      <c r="L1428" s="1">
        <f t="shared" si="647"/>
        <v>45.9345</v>
      </c>
      <c r="M1428" s="1">
        <f t="shared" si="651"/>
        <v>301.80354796320631</v>
      </c>
      <c r="N1428" s="1"/>
      <c r="O1428" s="1"/>
      <c r="P1428" s="1">
        <f t="shared" si="654"/>
        <v>1.1273809523809524</v>
      </c>
      <c r="Q1428" s="1">
        <f t="shared" si="655"/>
        <v>1.0936785714285715</v>
      </c>
      <c r="R1428" s="1">
        <f t="shared" si="656"/>
        <v>1.1174912291190477</v>
      </c>
      <c r="S1428" s="1">
        <f t="shared" si="649"/>
        <v>1.0936785714285715</v>
      </c>
      <c r="T1428" s="1">
        <f t="shared" si="652"/>
        <v>301.31406044678056</v>
      </c>
      <c r="U1428" s="1">
        <v>274.50204600000001</v>
      </c>
      <c r="V1428" s="1">
        <v>516.522828</v>
      </c>
      <c r="W1428" s="1">
        <f t="shared" si="657"/>
        <v>307.77032347337718</v>
      </c>
      <c r="X1428" s="1">
        <v>315.86804706799995</v>
      </c>
      <c r="Y1428" s="1">
        <v>318.83184504267894</v>
      </c>
      <c r="Z1428" s="1">
        <f t="shared" si="653"/>
        <v>311.10381077529564</v>
      </c>
      <c r="AD1428" s="125">
        <f t="shared" si="658"/>
        <v>337.47174770039425</v>
      </c>
    </row>
    <row r="1429" spans="1:30">
      <c r="A1429" s="127" t="s">
        <v>1011</v>
      </c>
      <c r="B1429" s="127" t="s">
        <v>165</v>
      </c>
      <c r="C1429" s="4">
        <v>42747</v>
      </c>
      <c r="D1429" s="1">
        <v>308.37471499999998</v>
      </c>
      <c r="E1429" s="1">
        <v>310.91000000000003</v>
      </c>
      <c r="F1429" s="1">
        <v>333.79</v>
      </c>
      <c r="G1429" s="1">
        <v>47.67</v>
      </c>
      <c r="H1429" s="110">
        <v>-1.49</v>
      </c>
      <c r="I1429" s="110">
        <v>-1.49</v>
      </c>
      <c r="J1429" s="1">
        <f t="shared" si="648"/>
        <v>46.18</v>
      </c>
      <c r="K1429" s="1">
        <f t="shared" si="650"/>
        <v>-1.4155</v>
      </c>
      <c r="L1429" s="1">
        <f t="shared" si="647"/>
        <v>46.2545</v>
      </c>
      <c r="M1429" s="1">
        <f t="shared" si="651"/>
        <v>303.9060446780552</v>
      </c>
      <c r="N1429" s="1"/>
      <c r="O1429" s="1"/>
      <c r="P1429" s="1">
        <f t="shared" si="654"/>
        <v>1.135</v>
      </c>
      <c r="Q1429" s="1">
        <f t="shared" si="655"/>
        <v>1.1012976190476191</v>
      </c>
      <c r="R1429" s="1">
        <f t="shared" si="656"/>
        <v>1.1174912291190477</v>
      </c>
      <c r="S1429" s="1">
        <f t="shared" si="649"/>
        <v>1.1012976190476191</v>
      </c>
      <c r="T1429" s="1">
        <f t="shared" si="652"/>
        <v>303.41655716162944</v>
      </c>
      <c r="U1429" s="1">
        <v>274.50204600000001</v>
      </c>
      <c r="V1429" s="1">
        <v>516.522828</v>
      </c>
      <c r="W1429" s="1">
        <f t="shared" si="657"/>
        <v>309.80974528678058</v>
      </c>
      <c r="X1429" s="1">
        <v>315.86804706799995</v>
      </c>
      <c r="Y1429" s="1">
        <v>318.83184504267894</v>
      </c>
      <c r="Z1429" s="1">
        <f t="shared" si="653"/>
        <v>313.20630749014452</v>
      </c>
      <c r="AD1429" s="125">
        <f t="shared" si="658"/>
        <v>339.82654402102503</v>
      </c>
    </row>
    <row r="1430" spans="1:30">
      <c r="A1430" s="127" t="s">
        <v>1012</v>
      </c>
      <c r="B1430" s="127" t="s">
        <v>165</v>
      </c>
      <c r="C1430" s="4">
        <v>42746</v>
      </c>
      <c r="D1430" s="1">
        <v>308.37471499999998</v>
      </c>
      <c r="E1430" s="1">
        <v>301.41000000000003</v>
      </c>
      <c r="F1430" s="1">
        <v>323.29000000000002</v>
      </c>
      <c r="G1430" s="1">
        <v>46.79</v>
      </c>
      <c r="H1430" s="110">
        <v>-1.49</v>
      </c>
      <c r="I1430" s="110">
        <v>-1.49</v>
      </c>
      <c r="J1430" s="1">
        <f t="shared" si="648"/>
        <v>45.3</v>
      </c>
      <c r="K1430" s="1">
        <f t="shared" si="650"/>
        <v>-1.4155</v>
      </c>
      <c r="L1430" s="1">
        <f t="shared" si="647"/>
        <v>45.374499999999998</v>
      </c>
      <c r="M1430" s="1">
        <f t="shared" si="651"/>
        <v>298.12417871222073</v>
      </c>
      <c r="N1430" s="1"/>
      <c r="O1430" s="1"/>
      <c r="P1430" s="1">
        <f t="shared" si="654"/>
        <v>1.114047619047619</v>
      </c>
      <c r="Q1430" s="1">
        <f t="shared" si="655"/>
        <v>1.0803452380952381</v>
      </c>
      <c r="R1430" s="1">
        <f t="shared" si="656"/>
        <v>1.1174912291190477</v>
      </c>
      <c r="S1430" s="1">
        <f t="shared" si="649"/>
        <v>1.0803452380952381</v>
      </c>
      <c r="T1430" s="1">
        <f t="shared" si="652"/>
        <v>297.63469119579497</v>
      </c>
      <c r="U1430" s="1">
        <v>274.50204600000001</v>
      </c>
      <c r="V1430" s="1">
        <v>516.522828</v>
      </c>
      <c r="W1430" s="1">
        <f t="shared" si="657"/>
        <v>304.20133529992114</v>
      </c>
      <c r="X1430" s="1">
        <v>315.86804706799995</v>
      </c>
      <c r="Y1430" s="1">
        <v>318.83184504267894</v>
      </c>
      <c r="Z1430" s="1">
        <f t="shared" si="653"/>
        <v>307.42444152431011</v>
      </c>
      <c r="AD1430" s="125">
        <f t="shared" si="658"/>
        <v>333.35085413929039</v>
      </c>
    </row>
    <row r="1431" spans="1:30">
      <c r="A1431" s="127" t="s">
        <v>1013</v>
      </c>
      <c r="B1431" s="127" t="s">
        <v>165</v>
      </c>
      <c r="C1431" s="4">
        <v>42745</v>
      </c>
      <c r="D1431" s="1">
        <v>308.37471499999998</v>
      </c>
      <c r="E1431" s="1">
        <v>309.91000000000003</v>
      </c>
      <c r="F1431" s="1">
        <v>330.29</v>
      </c>
      <c r="G1431" s="1">
        <v>45.34</v>
      </c>
      <c r="H1431" s="110">
        <v>-1.49</v>
      </c>
      <c r="I1431" s="110">
        <v>-1.49</v>
      </c>
      <c r="J1431" s="1">
        <f t="shared" si="648"/>
        <v>43.85</v>
      </c>
      <c r="K1431" s="1">
        <f t="shared" si="650"/>
        <v>-1.4155</v>
      </c>
      <c r="L1431" s="1">
        <f t="shared" si="647"/>
        <v>43.924500000000002</v>
      </c>
      <c r="M1431" s="1">
        <f t="shared" si="651"/>
        <v>288.59724047306179</v>
      </c>
      <c r="N1431" s="1"/>
      <c r="O1431" s="1"/>
      <c r="P1431" s="1">
        <f t="shared" si="654"/>
        <v>1.0795238095238096</v>
      </c>
      <c r="Q1431" s="1">
        <f t="shared" si="655"/>
        <v>1.0458214285714287</v>
      </c>
      <c r="R1431" s="1">
        <f t="shared" si="656"/>
        <v>1.1174912291190477</v>
      </c>
      <c r="S1431" s="1">
        <f t="shared" si="649"/>
        <v>1.0458214285714287</v>
      </c>
      <c r="T1431" s="1">
        <f t="shared" si="652"/>
        <v>288.10775295663598</v>
      </c>
      <c r="U1431" s="1">
        <v>281.16201750000005</v>
      </c>
      <c r="V1431" s="1">
        <v>516.522828</v>
      </c>
      <c r="W1431" s="1">
        <f t="shared" si="657"/>
        <v>294.96020520793689</v>
      </c>
      <c r="X1431" s="1">
        <v>315.86804706799995</v>
      </c>
      <c r="Y1431" s="1">
        <v>318.83184504267894</v>
      </c>
      <c r="Z1431" s="1">
        <f t="shared" si="653"/>
        <v>297.89750328515112</v>
      </c>
      <c r="AD1431" s="125">
        <f t="shared" si="658"/>
        <v>322.68068331143235</v>
      </c>
    </row>
    <row r="1432" spans="1:30">
      <c r="A1432" s="127" t="s">
        <v>1014</v>
      </c>
      <c r="B1432" s="127" t="s">
        <v>165</v>
      </c>
      <c r="C1432" s="4">
        <v>42744</v>
      </c>
      <c r="D1432" s="1">
        <v>308.37471499999998</v>
      </c>
      <c r="E1432" s="1">
        <v>323.41000000000003</v>
      </c>
      <c r="F1432" s="1">
        <v>338.29</v>
      </c>
      <c r="G1432" s="1">
        <v>46.64</v>
      </c>
      <c r="H1432" s="110">
        <v>-1.49</v>
      </c>
      <c r="I1432" s="110">
        <v>-1.49</v>
      </c>
      <c r="J1432" s="1">
        <f t="shared" si="648"/>
        <v>45.15</v>
      </c>
      <c r="K1432" s="1">
        <f t="shared" si="650"/>
        <v>-1.4155</v>
      </c>
      <c r="L1432" s="1">
        <f t="shared" si="647"/>
        <v>45.224499999999999</v>
      </c>
      <c r="M1432" s="1">
        <f t="shared" si="651"/>
        <v>297.13863337713531</v>
      </c>
      <c r="N1432" s="1"/>
      <c r="O1432" s="1"/>
      <c r="P1432" s="1">
        <f t="shared" si="654"/>
        <v>1.1104761904761904</v>
      </c>
      <c r="Q1432" s="1">
        <f t="shared" si="655"/>
        <v>1.0767738095238095</v>
      </c>
      <c r="R1432" s="1">
        <f t="shared" si="656"/>
        <v>1.1174912291190477</v>
      </c>
      <c r="S1432" s="1">
        <f t="shared" si="649"/>
        <v>1.0767738095238095</v>
      </c>
      <c r="T1432" s="1">
        <f t="shared" si="652"/>
        <v>296.64914586070955</v>
      </c>
      <c r="U1432" s="1">
        <v>281.16201750000005</v>
      </c>
      <c r="V1432" s="1">
        <v>516.522828</v>
      </c>
      <c r="W1432" s="1">
        <f t="shared" si="657"/>
        <v>303.24535632488829</v>
      </c>
      <c r="X1432" s="1">
        <v>315.86804706799995</v>
      </c>
      <c r="Y1432" s="1">
        <v>318.83184504267894</v>
      </c>
      <c r="Z1432" s="1">
        <f t="shared" si="653"/>
        <v>306.43889618922469</v>
      </c>
      <c r="AD1432" s="125">
        <f t="shared" si="658"/>
        <v>332.24704336399475</v>
      </c>
    </row>
    <row r="1433" spans="1:30">
      <c r="A1433" s="127" t="s">
        <v>1015</v>
      </c>
      <c r="B1433" s="127" t="s">
        <v>165</v>
      </c>
      <c r="C1433" s="4">
        <v>42741</v>
      </c>
      <c r="D1433" s="1">
        <v>308.37471499999998</v>
      </c>
      <c r="E1433" s="1">
        <v>324.91000000000003</v>
      </c>
      <c r="F1433" s="1">
        <v>339.29</v>
      </c>
      <c r="G1433" s="1">
        <v>48.58</v>
      </c>
      <c r="H1433" s="110">
        <v>-1.49</v>
      </c>
      <c r="I1433" s="110">
        <v>-1.49</v>
      </c>
      <c r="J1433" s="1">
        <f t="shared" si="648"/>
        <v>47.089999999999996</v>
      </c>
      <c r="K1433" s="1">
        <f t="shared" si="650"/>
        <v>-1.4155</v>
      </c>
      <c r="L1433" s="1">
        <f t="shared" si="647"/>
        <v>47.164499999999997</v>
      </c>
      <c r="M1433" s="1">
        <f t="shared" si="651"/>
        <v>309.88501971090665</v>
      </c>
      <c r="N1433" s="1"/>
      <c r="O1433" s="1"/>
      <c r="P1433" s="1">
        <f t="shared" si="654"/>
        <v>1.1566666666666667</v>
      </c>
      <c r="Q1433" s="1">
        <f t="shared" si="655"/>
        <v>1.1229642857142856</v>
      </c>
      <c r="R1433" s="1">
        <f t="shared" si="656"/>
        <v>1.1174912291190477</v>
      </c>
      <c r="S1433" s="1">
        <f t="shared" si="649"/>
        <v>1.1229642857142856</v>
      </c>
      <c r="T1433" s="1">
        <f t="shared" si="652"/>
        <v>309.39553219448089</v>
      </c>
      <c r="U1433" s="1">
        <v>281.16201750000005</v>
      </c>
      <c r="V1433" s="1">
        <v>516.522828</v>
      </c>
      <c r="W1433" s="1">
        <f t="shared" si="657"/>
        <v>315.6093510686465</v>
      </c>
      <c r="X1433" s="1">
        <v>315.86804706799995</v>
      </c>
      <c r="Y1433" s="1">
        <v>318.83184504267894</v>
      </c>
      <c r="Z1433" s="1">
        <f t="shared" si="653"/>
        <v>319.18528252299603</v>
      </c>
      <c r="AD1433" s="125">
        <f t="shared" si="658"/>
        <v>346.52299605781866</v>
      </c>
    </row>
    <row r="1434" spans="1:30">
      <c r="A1434" s="127" t="s">
        <v>1016</v>
      </c>
      <c r="B1434" s="127" t="s">
        <v>165</v>
      </c>
      <c r="C1434" s="4">
        <v>42740</v>
      </c>
      <c r="D1434" s="1">
        <v>308.37471499999998</v>
      </c>
      <c r="E1434" s="1">
        <v>321.91000000000003</v>
      </c>
      <c r="F1434" s="1">
        <v>338.29</v>
      </c>
      <c r="G1434" s="1">
        <v>48.7</v>
      </c>
      <c r="H1434" s="110">
        <v>-1.49</v>
      </c>
      <c r="I1434" s="110">
        <v>-1.49</v>
      </c>
      <c r="J1434" s="1">
        <f t="shared" si="648"/>
        <v>47.21</v>
      </c>
      <c r="K1434" s="1">
        <f t="shared" si="650"/>
        <v>-1.4155</v>
      </c>
      <c r="L1434" s="1">
        <f t="shared" ref="L1434:L1497" si="659">+G1434+K1434</f>
        <v>47.284500000000001</v>
      </c>
      <c r="M1434" s="1">
        <f t="shared" si="651"/>
        <v>310.67345597897503</v>
      </c>
      <c r="N1434" s="1"/>
      <c r="O1434" s="1"/>
      <c r="P1434" s="1">
        <f t="shared" si="654"/>
        <v>1.1595238095238096</v>
      </c>
      <c r="Q1434" s="1">
        <f t="shared" si="655"/>
        <v>1.1258214285714285</v>
      </c>
      <c r="R1434" s="1">
        <f t="shared" si="656"/>
        <v>1.1174912291190477</v>
      </c>
      <c r="S1434" s="1">
        <f t="shared" si="649"/>
        <v>1.1258214285714285</v>
      </c>
      <c r="T1434" s="1">
        <f t="shared" si="652"/>
        <v>310.18396846254927</v>
      </c>
      <c r="U1434" s="1">
        <v>281.16201750000005</v>
      </c>
      <c r="V1434" s="1">
        <v>516.522828</v>
      </c>
      <c r="W1434" s="1">
        <f t="shared" si="657"/>
        <v>316.37413424867282</v>
      </c>
      <c r="X1434" s="1">
        <v>315.86804706799995</v>
      </c>
      <c r="Y1434" s="1">
        <v>318.83184504267894</v>
      </c>
      <c r="Z1434" s="1">
        <f t="shared" si="653"/>
        <v>319.97371879106441</v>
      </c>
      <c r="AD1434" s="125">
        <f t="shared" si="658"/>
        <v>347.4060446780552</v>
      </c>
    </row>
    <row r="1435" spans="1:30">
      <c r="A1435" s="127" t="s">
        <v>1017</v>
      </c>
      <c r="B1435" s="127" t="s">
        <v>165</v>
      </c>
      <c r="C1435" s="4">
        <v>42739</v>
      </c>
      <c r="D1435" s="1">
        <v>308.37471499999998</v>
      </c>
      <c r="E1435" s="1">
        <v>310.91000000000003</v>
      </c>
      <c r="F1435" s="1">
        <v>335.29</v>
      </c>
      <c r="G1435" s="1">
        <v>48.1</v>
      </c>
      <c r="H1435" s="110">
        <v>-1.49</v>
      </c>
      <c r="I1435" s="110">
        <v>-1.49</v>
      </c>
      <c r="J1435" s="1">
        <f t="shared" ref="J1435:J1498" si="660">+G1435+H1435</f>
        <v>46.61</v>
      </c>
      <c r="K1435" s="1">
        <f t="shared" si="650"/>
        <v>-1.4155</v>
      </c>
      <c r="L1435" s="1">
        <f t="shared" si="659"/>
        <v>46.6845</v>
      </c>
      <c r="M1435" s="1">
        <f t="shared" si="651"/>
        <v>306.73127463863335</v>
      </c>
      <c r="N1435" s="1"/>
      <c r="O1435" s="1"/>
      <c r="P1435" s="1">
        <f t="shared" si="654"/>
        <v>1.1452380952380952</v>
      </c>
      <c r="Q1435" s="1">
        <f t="shared" si="655"/>
        <v>1.1115357142857143</v>
      </c>
      <c r="R1435" s="1">
        <f t="shared" si="656"/>
        <v>1.1174912291190477</v>
      </c>
      <c r="S1435" s="1">
        <f t="shared" si="649"/>
        <v>1.1115357142857143</v>
      </c>
      <c r="T1435" s="1">
        <f t="shared" si="652"/>
        <v>306.2417871222076</v>
      </c>
      <c r="U1435" s="1">
        <v>281.16201750000005</v>
      </c>
      <c r="V1435" s="1">
        <v>516.522828</v>
      </c>
      <c r="W1435" s="1">
        <f t="shared" si="657"/>
        <v>312.55021834854136</v>
      </c>
      <c r="X1435" s="1">
        <v>315.86804706799995</v>
      </c>
      <c r="Y1435" s="1">
        <v>318.83184504267894</v>
      </c>
      <c r="Z1435" s="1">
        <f t="shared" si="653"/>
        <v>316.03153745072274</v>
      </c>
      <c r="AD1435" s="125">
        <f t="shared" si="658"/>
        <v>342.99080157687251</v>
      </c>
    </row>
    <row r="1436" spans="1:30">
      <c r="A1436" s="127" t="s">
        <v>1018</v>
      </c>
      <c r="B1436" s="127" t="s">
        <v>165</v>
      </c>
      <c r="C1436" s="4">
        <v>42738</v>
      </c>
      <c r="D1436" s="1">
        <v>308.37471499999998</v>
      </c>
      <c r="E1436" s="1">
        <v>317.91000000000003</v>
      </c>
      <c r="F1436" s="1">
        <v>338.29</v>
      </c>
      <c r="G1436" s="1">
        <v>46.8</v>
      </c>
      <c r="H1436" s="110">
        <v>-1.49</v>
      </c>
      <c r="I1436" s="110">
        <v>-1.49</v>
      </c>
      <c r="J1436" s="1">
        <f t="shared" si="660"/>
        <v>45.309999999999995</v>
      </c>
      <c r="K1436" s="1">
        <f t="shared" si="650"/>
        <v>-1.4155</v>
      </c>
      <c r="L1436" s="1">
        <f t="shared" si="659"/>
        <v>45.384499999999996</v>
      </c>
      <c r="M1436" s="1">
        <f t="shared" si="651"/>
        <v>298.18988173455978</v>
      </c>
      <c r="N1436" s="1"/>
      <c r="O1436" s="1"/>
      <c r="P1436" s="1">
        <f t="shared" si="654"/>
        <v>1.1142857142857143</v>
      </c>
      <c r="Q1436" s="1">
        <f t="shared" si="655"/>
        <v>1.0805833333333332</v>
      </c>
      <c r="R1436" s="1">
        <f t="shared" si="656"/>
        <v>1.1174912291190477</v>
      </c>
      <c r="S1436" s="1">
        <f t="shared" si="649"/>
        <v>1.0805833333333332</v>
      </c>
      <c r="T1436" s="1">
        <f t="shared" si="652"/>
        <v>297.70039421813397</v>
      </c>
      <c r="U1436" s="1">
        <v>283.02010100000001</v>
      </c>
      <c r="V1436" s="1">
        <v>516.522828</v>
      </c>
      <c r="W1436" s="1">
        <f t="shared" si="657"/>
        <v>304.26506723158997</v>
      </c>
      <c r="X1436" s="1">
        <v>308.37471499999998</v>
      </c>
      <c r="Y1436" s="1">
        <v>318.83184504267894</v>
      </c>
      <c r="Z1436" s="1">
        <f t="shared" si="653"/>
        <v>307.49014454664911</v>
      </c>
      <c r="AD1436" s="125">
        <f t="shared" si="658"/>
        <v>333.42444152431005</v>
      </c>
    </row>
    <row r="1437" spans="1:30">
      <c r="A1437" s="127" t="s">
        <v>1019</v>
      </c>
      <c r="B1437" s="127" t="s">
        <v>166</v>
      </c>
      <c r="C1437" s="4">
        <v>42734</v>
      </c>
      <c r="D1437" s="1">
        <v>262.07</v>
      </c>
      <c r="E1437" s="1">
        <v>316.91000000000003</v>
      </c>
      <c r="F1437" s="1">
        <v>338.29</v>
      </c>
      <c r="G1437" s="1">
        <v>47.51</v>
      </c>
      <c r="H1437" s="110">
        <v>-1.49</v>
      </c>
      <c r="I1437" s="110">
        <v>-1.49</v>
      </c>
      <c r="J1437" s="1">
        <f t="shared" si="660"/>
        <v>46.019999999999996</v>
      </c>
      <c r="K1437" s="1">
        <f t="shared" si="650"/>
        <v>-1.4155</v>
      </c>
      <c r="L1437" s="1">
        <f t="shared" si="659"/>
        <v>46.094499999999996</v>
      </c>
      <c r="M1437" s="1">
        <f t="shared" si="651"/>
        <v>302.85479632063073</v>
      </c>
      <c r="N1437" s="1"/>
      <c r="O1437" s="1"/>
      <c r="P1437" s="1">
        <f t="shared" si="654"/>
        <v>1.1311904761904761</v>
      </c>
      <c r="Q1437" s="1">
        <f t="shared" si="655"/>
        <v>1.0974880952380952</v>
      </c>
      <c r="R1437" s="1">
        <f t="shared" si="656"/>
        <v>0.94969176190476201</v>
      </c>
      <c r="S1437" s="1">
        <f t="shared" si="649"/>
        <v>1.0974880952380952</v>
      </c>
      <c r="T1437" s="1">
        <f t="shared" si="652"/>
        <v>302.36530880420497</v>
      </c>
      <c r="U1437" s="1">
        <v>283.02010100000001</v>
      </c>
      <c r="V1437" s="1">
        <v>569.30999999999995</v>
      </c>
      <c r="W1437" s="1">
        <f t="shared" si="657"/>
        <v>310.37364954007882</v>
      </c>
      <c r="X1437" s="1">
        <v>262.07</v>
      </c>
      <c r="Y1437" s="1">
        <v>289.1745502298096</v>
      </c>
      <c r="Z1437" s="1">
        <f t="shared" si="653"/>
        <v>312.15505913272006</v>
      </c>
      <c r="AD1437" s="125">
        <f t="shared" si="658"/>
        <v>338.64914586070961</v>
      </c>
    </row>
    <row r="1438" spans="1:30">
      <c r="A1438" s="127" t="s">
        <v>1020</v>
      </c>
      <c r="B1438" s="127" t="s">
        <v>166</v>
      </c>
      <c r="C1438" s="4">
        <v>42733</v>
      </c>
      <c r="D1438" s="1">
        <v>262.07</v>
      </c>
      <c r="E1438" s="1">
        <v>315.91000000000003</v>
      </c>
      <c r="F1438" s="1">
        <v>336.29</v>
      </c>
      <c r="G1438" s="1">
        <v>47.36</v>
      </c>
      <c r="H1438" s="110">
        <v>-1.49</v>
      </c>
      <c r="I1438" s="110">
        <v>-1.49</v>
      </c>
      <c r="J1438" s="1">
        <f t="shared" si="660"/>
        <v>45.87</v>
      </c>
      <c r="K1438" s="1">
        <f t="shared" si="650"/>
        <v>-1.4155</v>
      </c>
      <c r="L1438" s="1">
        <f t="shared" si="659"/>
        <v>45.944499999999998</v>
      </c>
      <c r="M1438" s="1">
        <f t="shared" si="651"/>
        <v>301.86925098554531</v>
      </c>
      <c r="N1438" s="1"/>
      <c r="O1438" s="1"/>
      <c r="P1438" s="1">
        <f t="shared" si="654"/>
        <v>1.1276190476190475</v>
      </c>
      <c r="Q1438" s="1">
        <f t="shared" si="655"/>
        <v>1.0939166666666666</v>
      </c>
      <c r="R1438" s="1">
        <f t="shared" si="656"/>
        <v>0.94969176190476201</v>
      </c>
      <c r="S1438" s="1">
        <f t="shared" si="649"/>
        <v>1.0939166666666666</v>
      </c>
      <c r="T1438" s="1">
        <f t="shared" si="652"/>
        <v>301.37976346911955</v>
      </c>
      <c r="U1438" s="1">
        <v>283.02010100000001</v>
      </c>
      <c r="V1438" s="1">
        <v>569.30999999999995</v>
      </c>
      <c r="W1438" s="1">
        <f t="shared" si="657"/>
        <v>309.41767056504597</v>
      </c>
      <c r="X1438" s="1">
        <v>262.07</v>
      </c>
      <c r="Y1438" s="1">
        <v>289.1745502298096</v>
      </c>
      <c r="Z1438" s="1">
        <f t="shared" si="653"/>
        <v>311.16951379763469</v>
      </c>
      <c r="AD1438" s="125">
        <f t="shared" si="658"/>
        <v>337.54533508541391</v>
      </c>
    </row>
    <row r="1439" spans="1:30">
      <c r="A1439" s="127" t="s">
        <v>1021</v>
      </c>
      <c r="B1439" s="127" t="s">
        <v>166</v>
      </c>
      <c r="C1439" s="4">
        <v>42732</v>
      </c>
      <c r="D1439" s="1">
        <v>262.07</v>
      </c>
      <c r="E1439" s="1">
        <v>323.41000000000003</v>
      </c>
      <c r="F1439" s="1">
        <v>331.29</v>
      </c>
      <c r="G1439" s="1">
        <v>47.5</v>
      </c>
      <c r="H1439" s="110">
        <v>-1.49</v>
      </c>
      <c r="I1439" s="110">
        <v>-1.49</v>
      </c>
      <c r="J1439" s="1">
        <f t="shared" si="660"/>
        <v>46.01</v>
      </c>
      <c r="K1439" s="1">
        <f t="shared" si="650"/>
        <v>-1.4155</v>
      </c>
      <c r="L1439" s="1">
        <f t="shared" si="659"/>
        <v>46.084499999999998</v>
      </c>
      <c r="M1439" s="1">
        <f t="shared" si="651"/>
        <v>302.78909329829168</v>
      </c>
      <c r="N1439" s="1"/>
      <c r="O1439" s="1"/>
      <c r="P1439" s="1">
        <f t="shared" si="654"/>
        <v>1.1309523809523809</v>
      </c>
      <c r="Q1439" s="1">
        <f t="shared" si="655"/>
        <v>1.0972500000000001</v>
      </c>
      <c r="R1439" s="1">
        <f t="shared" si="656"/>
        <v>0.94969176190476201</v>
      </c>
      <c r="S1439" s="1">
        <f t="shared" si="649"/>
        <v>1.0972500000000001</v>
      </c>
      <c r="T1439" s="1">
        <f t="shared" si="652"/>
        <v>302.29960578186592</v>
      </c>
      <c r="U1439" s="1">
        <v>283.02010100000001</v>
      </c>
      <c r="V1439" s="1">
        <v>569.30999999999995</v>
      </c>
      <c r="W1439" s="1">
        <f t="shared" si="657"/>
        <v>310.30991760840993</v>
      </c>
      <c r="X1439" s="1">
        <v>262.07</v>
      </c>
      <c r="Y1439" s="1">
        <v>289.1745502298096</v>
      </c>
      <c r="Z1439" s="1">
        <f t="shared" si="653"/>
        <v>312.08935611038106</v>
      </c>
      <c r="AD1439" s="125">
        <f t="shared" si="658"/>
        <v>338.57555847568989</v>
      </c>
    </row>
    <row r="1440" spans="1:30">
      <c r="A1440" s="127" t="s">
        <v>1022</v>
      </c>
      <c r="B1440" s="127" t="s">
        <v>166</v>
      </c>
      <c r="C1440" s="4">
        <v>42731</v>
      </c>
      <c r="D1440" s="1">
        <v>262.07</v>
      </c>
      <c r="E1440" s="1">
        <v>312.91000000000003</v>
      </c>
      <c r="F1440" s="1">
        <v>324.29000000000002</v>
      </c>
      <c r="G1440" s="1">
        <v>47.21</v>
      </c>
      <c r="H1440" s="110">
        <v>-1.49</v>
      </c>
      <c r="I1440" s="110">
        <v>-1.49</v>
      </c>
      <c r="J1440" s="1">
        <f t="shared" si="660"/>
        <v>45.72</v>
      </c>
      <c r="K1440" s="1">
        <f t="shared" si="650"/>
        <v>-1.4155</v>
      </c>
      <c r="L1440" s="1">
        <f t="shared" si="659"/>
        <v>45.794499999999999</v>
      </c>
      <c r="M1440" s="1">
        <f t="shared" si="651"/>
        <v>300.88370565045989</v>
      </c>
      <c r="N1440" s="1"/>
      <c r="O1440" s="1"/>
      <c r="P1440" s="1">
        <f t="shared" si="654"/>
        <v>1.124047619047619</v>
      </c>
      <c r="Q1440" s="1">
        <f t="shared" si="655"/>
        <v>1.0903452380952381</v>
      </c>
      <c r="R1440" s="1">
        <f t="shared" si="656"/>
        <v>0.94969176190476201</v>
      </c>
      <c r="S1440" s="1">
        <f t="shared" si="649"/>
        <v>1.0903452380952381</v>
      </c>
      <c r="T1440" s="1">
        <f t="shared" si="652"/>
        <v>300.39421813403413</v>
      </c>
      <c r="U1440" s="1">
        <v>271.88925399999999</v>
      </c>
      <c r="V1440" s="1">
        <v>569.30999999999995</v>
      </c>
      <c r="W1440" s="1">
        <f t="shared" si="657"/>
        <v>308.46169159001312</v>
      </c>
      <c r="X1440" s="1">
        <v>262.07</v>
      </c>
      <c r="Y1440" s="1">
        <v>289.1745502298096</v>
      </c>
      <c r="Z1440" s="1">
        <f t="shared" si="653"/>
        <v>310.18396846254927</v>
      </c>
      <c r="AD1440" s="125">
        <f t="shared" si="658"/>
        <v>336.44152431011827</v>
      </c>
    </row>
    <row r="1441" spans="1:30">
      <c r="A1441" s="127" t="s">
        <v>1023</v>
      </c>
      <c r="B1441" s="127" t="s">
        <v>166</v>
      </c>
      <c r="C1441" s="4">
        <v>42730</v>
      </c>
      <c r="D1441" s="1">
        <v>262.07</v>
      </c>
      <c r="E1441" s="1">
        <v>312.41000000000003</v>
      </c>
      <c r="F1441" s="1">
        <v>324.29000000000002</v>
      </c>
      <c r="G1441" s="67">
        <v>46.43</v>
      </c>
      <c r="H1441" s="110">
        <v>-1.49</v>
      </c>
      <c r="I1441" s="110">
        <v>-1.49</v>
      </c>
      <c r="J1441" s="1">
        <f t="shared" si="660"/>
        <v>44.94</v>
      </c>
      <c r="K1441" s="1">
        <f t="shared" si="650"/>
        <v>-1.4155</v>
      </c>
      <c r="L1441" s="1">
        <f t="shared" si="659"/>
        <v>45.014499999999998</v>
      </c>
      <c r="M1441" s="1">
        <f t="shared" si="651"/>
        <v>295.75886990801575</v>
      </c>
      <c r="N1441" s="1"/>
      <c r="O1441" s="1"/>
      <c r="P1441" s="1">
        <f t="shared" si="654"/>
        <v>1.1054761904761905</v>
      </c>
      <c r="Q1441" s="1">
        <f t="shared" si="655"/>
        <v>1.0717738095238094</v>
      </c>
      <c r="R1441" s="1">
        <f t="shared" si="656"/>
        <v>0.94969176190476201</v>
      </c>
      <c r="S1441" s="1">
        <f t="shared" si="649"/>
        <v>1.0717738095238094</v>
      </c>
      <c r="T1441" s="1">
        <f t="shared" si="652"/>
        <v>295.26938239159</v>
      </c>
      <c r="U1441" s="1">
        <v>271.88925399999999</v>
      </c>
      <c r="V1441" s="1">
        <v>569.30999999999995</v>
      </c>
      <c r="W1441" s="1">
        <f t="shared" si="657"/>
        <v>303.49060091984228</v>
      </c>
      <c r="X1441" s="1">
        <v>262.07</v>
      </c>
      <c r="Y1441" s="1">
        <v>289.1745502298096</v>
      </c>
      <c r="Z1441" s="1">
        <f t="shared" si="653"/>
        <v>305.05913272010508</v>
      </c>
      <c r="AD1441" s="125">
        <f t="shared" si="658"/>
        <v>330.70170827858084</v>
      </c>
    </row>
    <row r="1442" spans="1:30">
      <c r="A1442" s="127" t="s">
        <v>1024</v>
      </c>
      <c r="B1442" s="127" t="s">
        <v>166</v>
      </c>
      <c r="C1442" s="4">
        <v>42727</v>
      </c>
      <c r="D1442" s="1">
        <v>262.07</v>
      </c>
      <c r="E1442" s="1">
        <v>312.41000000000003</v>
      </c>
      <c r="F1442" s="1">
        <v>324.29000000000002</v>
      </c>
      <c r="G1442" s="1">
        <v>45.65</v>
      </c>
      <c r="H1442" s="110">
        <v>-1.49</v>
      </c>
      <c r="I1442" s="110">
        <v>-1.49</v>
      </c>
      <c r="J1442" s="1">
        <f t="shared" si="660"/>
        <v>44.16</v>
      </c>
      <c r="K1442" s="1">
        <f t="shared" si="650"/>
        <v>-1.4155</v>
      </c>
      <c r="L1442" s="1">
        <f t="shared" si="659"/>
        <v>44.234499999999997</v>
      </c>
      <c r="M1442" s="1">
        <f t="shared" si="651"/>
        <v>290.63403416557156</v>
      </c>
      <c r="N1442" s="1"/>
      <c r="O1442" s="1"/>
      <c r="P1442" s="1">
        <f t="shared" si="654"/>
        <v>1.0869047619047618</v>
      </c>
      <c r="Q1442" s="1">
        <f t="shared" si="655"/>
        <v>1.0532023809523809</v>
      </c>
      <c r="R1442" s="1">
        <f t="shared" si="656"/>
        <v>0.94969176190476201</v>
      </c>
      <c r="S1442" s="1">
        <f t="shared" si="649"/>
        <v>1.0532023809523809</v>
      </c>
      <c r="T1442" s="1">
        <f t="shared" si="652"/>
        <v>290.14454664914581</v>
      </c>
      <c r="U1442" s="1">
        <v>271.88925399999999</v>
      </c>
      <c r="V1442" s="1">
        <v>569.30999999999995</v>
      </c>
      <c r="W1442" s="1">
        <f t="shared" si="657"/>
        <v>298.51951024967144</v>
      </c>
      <c r="X1442" s="1">
        <v>262.07</v>
      </c>
      <c r="Y1442" s="1">
        <v>289.1745502298096</v>
      </c>
      <c r="Z1442" s="1">
        <f t="shared" si="653"/>
        <v>299.93429697766095</v>
      </c>
      <c r="AD1442" s="125">
        <f t="shared" si="658"/>
        <v>324.96189224704335</v>
      </c>
    </row>
    <row r="1443" spans="1:30">
      <c r="A1443" s="127" t="s">
        <v>1025</v>
      </c>
      <c r="B1443" s="127" t="s">
        <v>166</v>
      </c>
      <c r="C1443" s="4">
        <v>42726</v>
      </c>
      <c r="D1443" s="1">
        <v>262.07</v>
      </c>
      <c r="E1443" s="1">
        <v>308.41000000000003</v>
      </c>
      <c r="F1443" s="1">
        <v>318.29000000000002</v>
      </c>
      <c r="G1443" s="1">
        <v>45.3</v>
      </c>
      <c r="H1443" s="110">
        <v>-1.49</v>
      </c>
      <c r="I1443" s="110">
        <v>-1.49</v>
      </c>
      <c r="J1443" s="1">
        <f t="shared" si="660"/>
        <v>43.809999999999995</v>
      </c>
      <c r="K1443" s="1">
        <f t="shared" si="650"/>
        <v>-1.4155</v>
      </c>
      <c r="L1443" s="1">
        <f t="shared" si="659"/>
        <v>43.884499999999996</v>
      </c>
      <c r="M1443" s="1">
        <f t="shared" si="651"/>
        <v>288.33442838370559</v>
      </c>
      <c r="N1443" s="1"/>
      <c r="O1443" s="1"/>
      <c r="P1443" s="1">
        <f t="shared" si="654"/>
        <v>1.0785714285714285</v>
      </c>
      <c r="Q1443" s="1">
        <f t="shared" si="655"/>
        <v>1.0448690476190474</v>
      </c>
      <c r="R1443" s="1">
        <f t="shared" si="656"/>
        <v>0.94969176190476201</v>
      </c>
      <c r="S1443" s="1">
        <f t="shared" si="649"/>
        <v>1.0448690476190474</v>
      </c>
      <c r="T1443" s="1">
        <f t="shared" si="652"/>
        <v>287.84494086727983</v>
      </c>
      <c r="U1443" s="1">
        <v>271.88925399999999</v>
      </c>
      <c r="V1443" s="1">
        <v>569.30999999999995</v>
      </c>
      <c r="W1443" s="1">
        <f t="shared" si="657"/>
        <v>296.28889264126144</v>
      </c>
      <c r="X1443" s="1">
        <v>262.07</v>
      </c>
      <c r="Y1443" s="1">
        <v>289.1745502298096</v>
      </c>
      <c r="Z1443" s="1">
        <f t="shared" si="653"/>
        <v>297.63469119579497</v>
      </c>
      <c r="AD1443" s="125">
        <f t="shared" si="658"/>
        <v>322.38633377135346</v>
      </c>
    </row>
    <row r="1444" spans="1:30">
      <c r="A1444" s="127" t="s">
        <v>1026</v>
      </c>
      <c r="B1444" s="127" t="s">
        <v>166</v>
      </c>
      <c r="C1444" s="4">
        <v>42725</v>
      </c>
      <c r="D1444" s="1">
        <v>262.07</v>
      </c>
      <c r="E1444" s="1">
        <v>306.41000000000003</v>
      </c>
      <c r="F1444" s="1">
        <v>324.29000000000002</v>
      </c>
      <c r="G1444" s="1">
        <v>44.76</v>
      </c>
      <c r="H1444" s="110">
        <v>-1.49</v>
      </c>
      <c r="I1444" s="110">
        <v>-1.49</v>
      </c>
      <c r="J1444" s="1">
        <f t="shared" si="660"/>
        <v>43.269999999999996</v>
      </c>
      <c r="K1444" s="1">
        <f t="shared" si="650"/>
        <v>-1.4155</v>
      </c>
      <c r="L1444" s="1">
        <f t="shared" si="659"/>
        <v>43.344499999999996</v>
      </c>
      <c r="M1444" s="1">
        <f t="shared" si="651"/>
        <v>284.7864651773981</v>
      </c>
      <c r="N1444" s="1"/>
      <c r="O1444" s="1"/>
      <c r="P1444" s="1">
        <f t="shared" si="654"/>
        <v>1.0657142857142856</v>
      </c>
      <c r="Q1444" s="1">
        <f t="shared" si="655"/>
        <v>1.0320119047619047</v>
      </c>
      <c r="R1444" s="1">
        <f t="shared" si="656"/>
        <v>0.94969176190476201</v>
      </c>
      <c r="S1444" s="1">
        <f t="shared" si="649"/>
        <v>1.0320119047619047</v>
      </c>
      <c r="T1444" s="1">
        <f t="shared" si="652"/>
        <v>284.29697766097235</v>
      </c>
      <c r="U1444" s="1">
        <v>271.88925399999999</v>
      </c>
      <c r="V1444" s="1">
        <v>569.30999999999995</v>
      </c>
      <c r="W1444" s="1">
        <f t="shared" si="657"/>
        <v>292.84736833114317</v>
      </c>
      <c r="X1444" s="1">
        <v>262.07</v>
      </c>
      <c r="Y1444" s="1">
        <v>289.1745502298096</v>
      </c>
      <c r="Z1444" s="1">
        <f t="shared" si="653"/>
        <v>294.08672798948749</v>
      </c>
      <c r="AD1444" s="125">
        <f t="shared" si="658"/>
        <v>318.41261498028905</v>
      </c>
    </row>
    <row r="1445" spans="1:30">
      <c r="A1445" s="127" t="s">
        <v>1027</v>
      </c>
      <c r="B1445" s="127" t="s">
        <v>166</v>
      </c>
      <c r="C1445" s="4">
        <v>42724</v>
      </c>
      <c r="D1445" s="1">
        <v>262.07</v>
      </c>
      <c r="E1445" s="1">
        <v>303.41000000000003</v>
      </c>
      <c r="F1445" s="1">
        <v>325.29000000000002</v>
      </c>
      <c r="G1445" s="1">
        <v>44.79</v>
      </c>
      <c r="H1445" s="110">
        <v>-1.49</v>
      </c>
      <c r="I1445" s="110">
        <v>-1.49</v>
      </c>
      <c r="J1445" s="1">
        <f t="shared" si="660"/>
        <v>43.3</v>
      </c>
      <c r="K1445" s="1">
        <f t="shared" si="650"/>
        <v>-1.4155</v>
      </c>
      <c r="L1445" s="1">
        <f t="shared" si="659"/>
        <v>43.374499999999998</v>
      </c>
      <c r="M1445" s="1">
        <f t="shared" si="651"/>
        <v>284.98357424441519</v>
      </c>
      <c r="N1445" s="1"/>
      <c r="O1445" s="1"/>
      <c r="P1445" s="1">
        <f t="shared" si="654"/>
        <v>1.0664285714285715</v>
      </c>
      <c r="Q1445" s="1">
        <f t="shared" si="655"/>
        <v>1.0327261904761904</v>
      </c>
      <c r="R1445" s="1">
        <f t="shared" si="656"/>
        <v>0.94969176190476201</v>
      </c>
      <c r="S1445" s="1">
        <f t="shared" si="649"/>
        <v>1.0327261904761904</v>
      </c>
      <c r="T1445" s="1">
        <f t="shared" si="652"/>
        <v>284.49408672798944</v>
      </c>
      <c r="U1445" s="1">
        <v>275.00518500000004</v>
      </c>
      <c r="V1445" s="1">
        <v>569.30999999999995</v>
      </c>
      <c r="W1445" s="1">
        <f t="shared" si="657"/>
        <v>293.03856412614977</v>
      </c>
      <c r="X1445" s="1">
        <v>262.07</v>
      </c>
      <c r="Y1445" s="1">
        <v>289.1745502298096</v>
      </c>
      <c r="Z1445" s="1">
        <f t="shared" si="653"/>
        <v>294.28383705650458</v>
      </c>
      <c r="AD1445" s="125">
        <f t="shared" si="658"/>
        <v>318.63337713534821</v>
      </c>
    </row>
    <row r="1446" spans="1:30">
      <c r="A1446" s="127" t="s">
        <v>1028</v>
      </c>
      <c r="B1446" s="127" t="s">
        <v>166</v>
      </c>
      <c r="C1446" s="4">
        <v>42723</v>
      </c>
      <c r="D1446" s="1">
        <v>262.07</v>
      </c>
      <c r="E1446" s="1">
        <v>307.41000000000003</v>
      </c>
      <c r="F1446" s="1">
        <v>328.29</v>
      </c>
      <c r="G1446" s="1">
        <v>44.52</v>
      </c>
      <c r="H1446" s="110">
        <v>-1.49</v>
      </c>
      <c r="I1446" s="110">
        <v>-1.49</v>
      </c>
      <c r="J1446" s="1">
        <f t="shared" si="660"/>
        <v>43.03</v>
      </c>
      <c r="K1446" s="1">
        <f t="shared" si="650"/>
        <v>-1.4155</v>
      </c>
      <c r="L1446" s="1">
        <f t="shared" si="659"/>
        <v>43.104500000000002</v>
      </c>
      <c r="M1446" s="1">
        <f t="shared" si="651"/>
        <v>283.20959264126151</v>
      </c>
      <c r="N1446" s="1"/>
      <c r="O1446" s="1"/>
      <c r="P1446" s="1">
        <f t="shared" si="654"/>
        <v>1.06</v>
      </c>
      <c r="Q1446" s="1">
        <f t="shared" si="655"/>
        <v>1.0262976190476192</v>
      </c>
      <c r="R1446" s="1">
        <f t="shared" si="656"/>
        <v>0.94969176190476201</v>
      </c>
      <c r="S1446" s="1">
        <f t="shared" si="649"/>
        <v>1.0262976190476192</v>
      </c>
      <c r="T1446" s="1">
        <f t="shared" si="652"/>
        <v>282.72010512483575</v>
      </c>
      <c r="U1446" s="1">
        <v>275.00518500000004</v>
      </c>
      <c r="V1446" s="1">
        <v>569.30999999999995</v>
      </c>
      <c r="W1446" s="1">
        <f t="shared" si="657"/>
        <v>291.31780197109066</v>
      </c>
      <c r="X1446" s="1">
        <v>262.07</v>
      </c>
      <c r="Y1446" s="1">
        <v>289.1745502298096</v>
      </c>
      <c r="Z1446" s="1">
        <f t="shared" si="653"/>
        <v>292.50985545335084</v>
      </c>
      <c r="AD1446" s="125">
        <f t="shared" si="658"/>
        <v>316.64651773981609</v>
      </c>
    </row>
    <row r="1447" spans="1:30">
      <c r="A1447" s="127" t="s">
        <v>1029</v>
      </c>
      <c r="B1447" s="127" t="s">
        <v>166</v>
      </c>
      <c r="C1447" s="4">
        <v>42720</v>
      </c>
      <c r="D1447" s="1">
        <v>262.07</v>
      </c>
      <c r="E1447" s="1">
        <v>303.91000000000003</v>
      </c>
      <c r="F1447" s="1">
        <v>326.29000000000002</v>
      </c>
      <c r="G1447" s="1">
        <v>45.25</v>
      </c>
      <c r="H1447" s="110">
        <v>-1.49</v>
      </c>
      <c r="I1447" s="110">
        <v>-1.49</v>
      </c>
      <c r="J1447" s="1">
        <f t="shared" si="660"/>
        <v>43.76</v>
      </c>
      <c r="K1447" s="1">
        <f t="shared" si="650"/>
        <v>-1.4155</v>
      </c>
      <c r="L1447" s="1">
        <f t="shared" si="659"/>
        <v>43.834499999999998</v>
      </c>
      <c r="M1447" s="1">
        <f t="shared" si="651"/>
        <v>288.0059132720105</v>
      </c>
      <c r="N1447" s="1"/>
      <c r="O1447" s="1"/>
      <c r="P1447" s="1">
        <f t="shared" si="654"/>
        <v>1.0773809523809523</v>
      </c>
      <c r="Q1447" s="1">
        <f t="shared" si="655"/>
        <v>1.0436785714285715</v>
      </c>
      <c r="R1447" s="1">
        <f t="shared" si="656"/>
        <v>0.94969176190476201</v>
      </c>
      <c r="S1447" s="1">
        <f t="shared" si="649"/>
        <v>1.0436785714285715</v>
      </c>
      <c r="T1447" s="1">
        <f t="shared" si="652"/>
        <v>287.51642575558475</v>
      </c>
      <c r="U1447" s="1">
        <v>275.00518500000004</v>
      </c>
      <c r="V1447" s="1">
        <v>569.30999999999995</v>
      </c>
      <c r="W1447" s="1">
        <f t="shared" si="657"/>
        <v>295.9702329829172</v>
      </c>
      <c r="X1447" s="1">
        <v>262.07</v>
      </c>
      <c r="Y1447" s="1">
        <v>289.1745502298096</v>
      </c>
      <c r="Z1447" s="1">
        <f t="shared" si="653"/>
        <v>297.30617608409983</v>
      </c>
      <c r="AD1447" s="125">
        <f t="shared" si="658"/>
        <v>322.01839684625497</v>
      </c>
    </row>
    <row r="1448" spans="1:30">
      <c r="A1448" s="127" t="s">
        <v>1030</v>
      </c>
      <c r="B1448" s="127" t="s">
        <v>166</v>
      </c>
      <c r="C1448" s="4">
        <v>42719</v>
      </c>
      <c r="D1448" s="1">
        <v>262.07</v>
      </c>
      <c r="E1448" s="1">
        <v>304.41000000000003</v>
      </c>
      <c r="F1448" s="1">
        <v>325.29000000000002</v>
      </c>
      <c r="G1448" s="1">
        <v>44.85</v>
      </c>
      <c r="H1448" s="110">
        <v>-1.49</v>
      </c>
      <c r="I1448" s="110">
        <v>-1.49</v>
      </c>
      <c r="J1448" s="1">
        <f t="shared" si="660"/>
        <v>43.36</v>
      </c>
      <c r="K1448" s="1">
        <f t="shared" si="650"/>
        <v>-1.4155</v>
      </c>
      <c r="L1448" s="1">
        <f t="shared" si="659"/>
        <v>43.4345</v>
      </c>
      <c r="M1448" s="1">
        <f t="shared" si="651"/>
        <v>285.37779237844939</v>
      </c>
      <c r="N1448" s="1"/>
      <c r="O1448" s="1"/>
      <c r="P1448" s="1">
        <f t="shared" si="654"/>
        <v>1.0678571428571428</v>
      </c>
      <c r="Q1448" s="1">
        <f t="shared" si="655"/>
        <v>1.034154761904762</v>
      </c>
      <c r="R1448" s="1">
        <f t="shared" si="656"/>
        <v>0.94969176190476201</v>
      </c>
      <c r="S1448" s="1">
        <f t="shared" si="649"/>
        <v>1.034154761904762</v>
      </c>
      <c r="T1448" s="1">
        <f t="shared" si="652"/>
        <v>284.88830486202363</v>
      </c>
      <c r="U1448" s="1">
        <v>275.00518500000004</v>
      </c>
      <c r="V1448" s="1">
        <v>569.30999999999995</v>
      </c>
      <c r="W1448" s="1">
        <f t="shared" si="657"/>
        <v>293.42095571616289</v>
      </c>
      <c r="X1448" s="1">
        <v>262.07</v>
      </c>
      <c r="Y1448" s="1">
        <v>289.1745502298096</v>
      </c>
      <c r="Z1448" s="1">
        <f t="shared" si="653"/>
        <v>294.67805519053877</v>
      </c>
      <c r="AD1448" s="125">
        <f t="shared" si="658"/>
        <v>319.07490144546648</v>
      </c>
    </row>
    <row r="1449" spans="1:30">
      <c r="A1449" s="127" t="s">
        <v>1031</v>
      </c>
      <c r="B1449" s="127" t="s">
        <v>166</v>
      </c>
      <c r="C1449" s="4">
        <v>42718</v>
      </c>
      <c r="D1449" s="1">
        <v>262.07</v>
      </c>
      <c r="E1449" s="1">
        <v>310.41000000000003</v>
      </c>
      <c r="F1449" s="1">
        <v>330.79</v>
      </c>
      <c r="G1449" s="1">
        <v>45.15</v>
      </c>
      <c r="H1449" s="110">
        <v>-1.49</v>
      </c>
      <c r="I1449" s="110">
        <v>-1.49</v>
      </c>
      <c r="J1449" s="1">
        <f t="shared" si="660"/>
        <v>43.66</v>
      </c>
      <c r="K1449" s="1">
        <f t="shared" si="650"/>
        <v>-1.4155</v>
      </c>
      <c r="L1449" s="1">
        <f t="shared" si="659"/>
        <v>43.734499999999997</v>
      </c>
      <c r="M1449" s="1">
        <f t="shared" si="651"/>
        <v>287.34888304862022</v>
      </c>
      <c r="N1449" s="1"/>
      <c r="O1449" s="1"/>
      <c r="P1449" s="1">
        <f t="shared" si="654"/>
        <v>1.075</v>
      </c>
      <c r="Q1449" s="1">
        <f t="shared" si="655"/>
        <v>1.0412976190476191</v>
      </c>
      <c r="R1449" s="1">
        <f t="shared" si="656"/>
        <v>0.94969176190476201</v>
      </c>
      <c r="S1449" s="1">
        <f t="shared" si="649"/>
        <v>1.0412976190476191</v>
      </c>
      <c r="T1449" s="1">
        <f t="shared" si="652"/>
        <v>286.85939553219447</v>
      </c>
      <c r="U1449" s="1">
        <v>275.00518500000004</v>
      </c>
      <c r="V1449" s="1">
        <v>569.30999999999995</v>
      </c>
      <c r="W1449" s="1">
        <f t="shared" si="657"/>
        <v>295.33291366622859</v>
      </c>
      <c r="X1449" s="1">
        <v>262.07</v>
      </c>
      <c r="Y1449" s="1">
        <v>289.1745502298096</v>
      </c>
      <c r="Z1449" s="1">
        <f t="shared" si="653"/>
        <v>296.64914586070955</v>
      </c>
      <c r="AD1449" s="125">
        <f t="shared" si="658"/>
        <v>321.28252299605782</v>
      </c>
    </row>
    <row r="1450" spans="1:30">
      <c r="A1450" s="127" t="s">
        <v>1032</v>
      </c>
      <c r="B1450" s="127" t="s">
        <v>166</v>
      </c>
      <c r="C1450" s="4">
        <v>42717</v>
      </c>
      <c r="D1450" s="1">
        <v>262.07</v>
      </c>
      <c r="E1450" s="1">
        <v>313.41000000000003</v>
      </c>
      <c r="F1450" s="1">
        <v>332.29</v>
      </c>
      <c r="G1450" s="1">
        <v>46.2</v>
      </c>
      <c r="H1450" s="110">
        <v>-1.49</v>
      </c>
      <c r="I1450" s="110">
        <v>-1.49</v>
      </c>
      <c r="J1450" s="1">
        <f t="shared" si="660"/>
        <v>44.71</v>
      </c>
      <c r="K1450" s="1">
        <f t="shared" si="650"/>
        <v>-1.4155</v>
      </c>
      <c r="L1450" s="1">
        <f t="shared" si="659"/>
        <v>44.784500000000001</v>
      </c>
      <c r="M1450" s="1">
        <f t="shared" si="651"/>
        <v>294.24770039421816</v>
      </c>
      <c r="N1450" s="1"/>
      <c r="O1450" s="1"/>
      <c r="P1450" s="1">
        <f t="shared" si="654"/>
        <v>1.1000000000000001</v>
      </c>
      <c r="Q1450" s="1">
        <f t="shared" si="655"/>
        <v>1.066297619047619</v>
      </c>
      <c r="R1450" s="1">
        <f t="shared" si="656"/>
        <v>0.94969176190476201</v>
      </c>
      <c r="S1450" s="1">
        <f t="shared" si="649"/>
        <v>1.066297619047619</v>
      </c>
      <c r="T1450" s="1">
        <f t="shared" si="652"/>
        <v>293.75821287779235</v>
      </c>
      <c r="U1450" s="1">
        <v>267.9126905</v>
      </c>
      <c r="V1450" s="1">
        <v>569.30999999999995</v>
      </c>
      <c r="W1450" s="1">
        <f t="shared" si="657"/>
        <v>302.02476649145854</v>
      </c>
      <c r="X1450" s="1">
        <v>262.07</v>
      </c>
      <c r="Y1450" s="1">
        <v>289.1745502298096</v>
      </c>
      <c r="Z1450" s="1">
        <f t="shared" si="653"/>
        <v>303.54796320630749</v>
      </c>
      <c r="AD1450" s="125">
        <f t="shared" si="658"/>
        <v>329.00919842312749</v>
      </c>
    </row>
    <row r="1451" spans="1:30">
      <c r="A1451" s="127" t="s">
        <v>1033</v>
      </c>
      <c r="B1451" s="127" t="s">
        <v>166</v>
      </c>
      <c r="C1451" s="4">
        <v>42716</v>
      </c>
      <c r="D1451" s="1">
        <v>262.07</v>
      </c>
      <c r="E1451" s="1">
        <v>301.41000000000003</v>
      </c>
      <c r="F1451" s="1">
        <v>324.29000000000002</v>
      </c>
      <c r="G1451" s="1">
        <v>46.05</v>
      </c>
      <c r="H1451" s="110">
        <v>-1.49</v>
      </c>
      <c r="I1451" s="110">
        <v>-1.49</v>
      </c>
      <c r="J1451" s="1">
        <f t="shared" si="660"/>
        <v>44.559999999999995</v>
      </c>
      <c r="K1451" s="1">
        <f t="shared" si="650"/>
        <v>-1.4155</v>
      </c>
      <c r="L1451" s="1">
        <f t="shared" si="659"/>
        <v>44.634499999999996</v>
      </c>
      <c r="M1451" s="1">
        <f t="shared" si="651"/>
        <v>293.26215505913268</v>
      </c>
      <c r="N1451" s="1"/>
      <c r="O1451" s="1"/>
      <c r="P1451" s="1">
        <f t="shared" si="654"/>
        <v>1.0964285714285713</v>
      </c>
      <c r="Q1451" s="1">
        <f t="shared" si="655"/>
        <v>1.0627261904761904</v>
      </c>
      <c r="R1451" s="1">
        <f t="shared" si="656"/>
        <v>0.94969176190476201</v>
      </c>
      <c r="S1451" s="1">
        <f t="shared" ref="S1451:S1514" si="661">+Q1451-O1451</f>
        <v>1.0627261904761904</v>
      </c>
      <c r="T1451" s="1">
        <f t="shared" si="652"/>
        <v>292.77266754270693</v>
      </c>
      <c r="U1451" s="1">
        <v>267.9126905</v>
      </c>
      <c r="V1451" s="1">
        <v>569.30999999999995</v>
      </c>
      <c r="W1451" s="1">
        <f t="shared" si="657"/>
        <v>301.06878751642569</v>
      </c>
      <c r="X1451" s="1">
        <v>262.07</v>
      </c>
      <c r="Y1451" s="1">
        <v>289.1745502298096</v>
      </c>
      <c r="Z1451" s="1">
        <f t="shared" si="653"/>
        <v>302.56241787122207</v>
      </c>
      <c r="AD1451" s="125">
        <f t="shared" si="658"/>
        <v>327.90538764783179</v>
      </c>
    </row>
    <row r="1452" spans="1:30">
      <c r="A1452" s="127" t="s">
        <v>1034</v>
      </c>
      <c r="B1452" s="127" t="s">
        <v>166</v>
      </c>
      <c r="C1452" s="4">
        <v>42713</v>
      </c>
      <c r="D1452" s="1">
        <v>262.07</v>
      </c>
      <c r="E1452" s="1">
        <v>298.41000000000003</v>
      </c>
      <c r="F1452" s="1">
        <v>320.29000000000002</v>
      </c>
      <c r="G1452" s="1">
        <v>44.85</v>
      </c>
      <c r="H1452" s="110">
        <v>-1.49</v>
      </c>
      <c r="I1452" s="110">
        <v>-1.49</v>
      </c>
      <c r="J1452" s="1">
        <f t="shared" si="660"/>
        <v>43.36</v>
      </c>
      <c r="K1452" s="1">
        <f t="shared" si="650"/>
        <v>-1.4155</v>
      </c>
      <c r="L1452" s="1">
        <f t="shared" si="659"/>
        <v>43.4345</v>
      </c>
      <c r="M1452" s="1">
        <f t="shared" si="651"/>
        <v>285.37779237844939</v>
      </c>
      <c r="N1452" s="1"/>
      <c r="O1452" s="1"/>
      <c r="P1452" s="1">
        <f t="shared" si="654"/>
        <v>1.0678571428571428</v>
      </c>
      <c r="Q1452" s="1">
        <f t="shared" si="655"/>
        <v>1.034154761904762</v>
      </c>
      <c r="R1452" s="1">
        <f t="shared" si="656"/>
        <v>0.94969176190476201</v>
      </c>
      <c r="S1452" s="1">
        <f t="shared" si="661"/>
        <v>1.034154761904762</v>
      </c>
      <c r="T1452" s="1">
        <f t="shared" si="652"/>
        <v>284.88830486202363</v>
      </c>
      <c r="U1452" s="1">
        <v>267.9126905</v>
      </c>
      <c r="V1452" s="1">
        <v>569.30999999999995</v>
      </c>
      <c r="W1452" s="1">
        <f t="shared" si="657"/>
        <v>293.42095571616289</v>
      </c>
      <c r="X1452" s="1">
        <v>262.07</v>
      </c>
      <c r="Y1452" s="1">
        <v>289.1745502298096</v>
      </c>
      <c r="Z1452" s="1">
        <f t="shared" si="653"/>
        <v>294.67805519053877</v>
      </c>
      <c r="AD1452" s="125">
        <f t="shared" si="658"/>
        <v>319.07490144546648</v>
      </c>
    </row>
    <row r="1453" spans="1:30">
      <c r="A1453" s="127" t="s">
        <v>1035</v>
      </c>
      <c r="B1453" s="127" t="s">
        <v>166</v>
      </c>
      <c r="C1453" s="4">
        <v>42712</v>
      </c>
      <c r="D1453" s="1">
        <v>262.07</v>
      </c>
      <c r="E1453" s="1">
        <v>296.41000000000003</v>
      </c>
      <c r="F1453" s="1">
        <v>313.29000000000002</v>
      </c>
      <c r="G1453" s="1">
        <v>44.55</v>
      </c>
      <c r="H1453" s="110">
        <v>-1.49</v>
      </c>
      <c r="I1453" s="110">
        <v>-1.49</v>
      </c>
      <c r="J1453" s="1">
        <f t="shared" si="660"/>
        <v>43.059999999999995</v>
      </c>
      <c r="K1453" s="1">
        <f t="shared" si="650"/>
        <v>-1.4155</v>
      </c>
      <c r="L1453" s="1">
        <f t="shared" si="659"/>
        <v>43.134499999999996</v>
      </c>
      <c r="M1453" s="1">
        <f t="shared" si="651"/>
        <v>283.40670170827855</v>
      </c>
      <c r="N1453" s="1"/>
      <c r="O1453" s="1"/>
      <c r="P1453" s="1">
        <f t="shared" si="654"/>
        <v>1.0607142857142857</v>
      </c>
      <c r="Q1453" s="1">
        <f t="shared" si="655"/>
        <v>1.0270119047619046</v>
      </c>
      <c r="R1453" s="1">
        <f t="shared" si="656"/>
        <v>0.94969176190476201</v>
      </c>
      <c r="S1453" s="1">
        <f t="shared" si="661"/>
        <v>1.0270119047619046</v>
      </c>
      <c r="T1453" s="1">
        <f t="shared" si="652"/>
        <v>282.91721419185279</v>
      </c>
      <c r="U1453" s="1">
        <v>267.9126905</v>
      </c>
      <c r="V1453" s="1">
        <v>569.30999999999995</v>
      </c>
      <c r="W1453" s="1">
        <f t="shared" si="657"/>
        <v>291.5089977660972</v>
      </c>
      <c r="X1453" s="1">
        <v>262.07</v>
      </c>
      <c r="Y1453" s="1">
        <v>289.1745502298096</v>
      </c>
      <c r="Z1453" s="1">
        <f t="shared" si="653"/>
        <v>292.70696452036793</v>
      </c>
      <c r="AD1453" s="125">
        <f t="shared" si="658"/>
        <v>316.86727989487514</v>
      </c>
    </row>
    <row r="1454" spans="1:30">
      <c r="A1454" s="127" t="s">
        <v>1036</v>
      </c>
      <c r="B1454" s="127" t="s">
        <v>166</v>
      </c>
      <c r="C1454" s="4">
        <v>42711</v>
      </c>
      <c r="D1454" s="1">
        <v>262.07</v>
      </c>
      <c r="E1454" s="1">
        <v>302.41000000000003</v>
      </c>
      <c r="F1454" s="1">
        <v>319.29000000000002</v>
      </c>
      <c r="G1454" s="1">
        <v>43.97</v>
      </c>
      <c r="H1454" s="110">
        <v>-1.49</v>
      </c>
      <c r="I1454" s="110">
        <v>-1.49</v>
      </c>
      <c r="J1454" s="1">
        <f t="shared" si="660"/>
        <v>42.48</v>
      </c>
      <c r="K1454" s="1">
        <f t="shared" si="650"/>
        <v>-1.4155</v>
      </c>
      <c r="L1454" s="1">
        <f t="shared" si="659"/>
        <v>42.554499999999997</v>
      </c>
      <c r="M1454" s="1">
        <f t="shared" si="651"/>
        <v>279.59592641261497</v>
      </c>
      <c r="N1454" s="1"/>
      <c r="O1454" s="1"/>
      <c r="P1454" s="1">
        <f t="shared" si="654"/>
        <v>1.0469047619047618</v>
      </c>
      <c r="Q1454" s="1">
        <f t="shared" si="655"/>
        <v>1.0132023809523809</v>
      </c>
      <c r="R1454" s="1">
        <f t="shared" si="656"/>
        <v>0.94969176190476201</v>
      </c>
      <c r="S1454" s="1">
        <f t="shared" si="661"/>
        <v>1.0132023809523809</v>
      </c>
      <c r="T1454" s="1">
        <f t="shared" si="652"/>
        <v>279.10643889618922</v>
      </c>
      <c r="U1454" s="1">
        <v>267.9126905</v>
      </c>
      <c r="V1454" s="1">
        <v>569.30999999999995</v>
      </c>
      <c r="W1454" s="1">
        <f t="shared" si="657"/>
        <v>287.81254572930351</v>
      </c>
      <c r="X1454" s="1">
        <v>262.07</v>
      </c>
      <c r="Y1454" s="1">
        <v>289.1745502298096</v>
      </c>
      <c r="Z1454" s="1">
        <f t="shared" si="653"/>
        <v>288.8961892247043</v>
      </c>
      <c r="AD1454" s="125">
        <f t="shared" si="658"/>
        <v>312.59921156373196</v>
      </c>
    </row>
    <row r="1455" spans="1:30">
      <c r="A1455" s="127" t="s">
        <v>1037</v>
      </c>
      <c r="B1455" s="127" t="s">
        <v>166</v>
      </c>
      <c r="C1455" s="4">
        <v>42710</v>
      </c>
      <c r="D1455" s="1">
        <v>262.07</v>
      </c>
      <c r="E1455" s="1">
        <v>305.41000000000003</v>
      </c>
      <c r="F1455" s="1">
        <v>322.29000000000002</v>
      </c>
      <c r="G1455" s="1">
        <v>44.83</v>
      </c>
      <c r="H1455" s="110">
        <v>-1.49</v>
      </c>
      <c r="I1455" s="110">
        <v>-1.49</v>
      </c>
      <c r="J1455" s="1">
        <f t="shared" si="660"/>
        <v>43.339999999999996</v>
      </c>
      <c r="K1455" s="1">
        <f t="shared" ref="K1455:K1518" si="662">+H1455*$F$1</f>
        <v>-1.4155</v>
      </c>
      <c r="L1455" s="1">
        <f t="shared" si="659"/>
        <v>43.414499999999997</v>
      </c>
      <c r="M1455" s="1">
        <f t="shared" si="651"/>
        <v>285.24638633377134</v>
      </c>
      <c r="N1455" s="1"/>
      <c r="O1455" s="1"/>
      <c r="P1455" s="1">
        <f t="shared" si="654"/>
        <v>1.0673809523809523</v>
      </c>
      <c r="Q1455" s="1">
        <f t="shared" si="655"/>
        <v>1.0336785714285714</v>
      </c>
      <c r="R1455" s="1">
        <f t="shared" si="656"/>
        <v>0.94969176190476201</v>
      </c>
      <c r="S1455" s="1">
        <f t="shared" si="661"/>
        <v>1.0336785714285714</v>
      </c>
      <c r="T1455" s="1">
        <f t="shared" si="652"/>
        <v>284.75689881734559</v>
      </c>
      <c r="U1455" s="1">
        <v>236.65187000000003</v>
      </c>
      <c r="V1455" s="1">
        <v>569.30999999999995</v>
      </c>
      <c r="W1455" s="1">
        <f t="shared" si="657"/>
        <v>293.29349185282518</v>
      </c>
      <c r="X1455" s="1">
        <v>262.07</v>
      </c>
      <c r="Y1455" s="1">
        <v>289.1745502298096</v>
      </c>
      <c r="Z1455" s="1">
        <f t="shared" si="653"/>
        <v>294.54664914586067</v>
      </c>
      <c r="AD1455" s="125">
        <f t="shared" si="658"/>
        <v>318.9277266754271</v>
      </c>
    </row>
    <row r="1456" spans="1:30">
      <c r="A1456" s="127" t="s">
        <v>1038</v>
      </c>
      <c r="B1456" s="127" t="s">
        <v>166</v>
      </c>
      <c r="C1456" s="4">
        <v>42709</v>
      </c>
      <c r="D1456" s="1">
        <v>262.07</v>
      </c>
      <c r="E1456" s="1">
        <v>299.91000000000003</v>
      </c>
      <c r="F1456" s="1">
        <v>310.79000000000002</v>
      </c>
      <c r="G1456" s="1">
        <v>44.9</v>
      </c>
      <c r="H1456" s="110">
        <v>-1.49</v>
      </c>
      <c r="I1456" s="110">
        <v>-1.49</v>
      </c>
      <c r="J1456" s="1">
        <f t="shared" si="660"/>
        <v>43.41</v>
      </c>
      <c r="K1456" s="1">
        <f t="shared" si="662"/>
        <v>-1.4155</v>
      </c>
      <c r="L1456" s="1">
        <f t="shared" si="659"/>
        <v>43.484499999999997</v>
      </c>
      <c r="M1456" s="1">
        <f t="shared" si="651"/>
        <v>285.70630749014452</v>
      </c>
      <c r="N1456" s="1"/>
      <c r="O1456" s="1"/>
      <c r="P1456" s="1">
        <f t="shared" si="654"/>
        <v>1.069047619047619</v>
      </c>
      <c r="Q1456" s="1">
        <f t="shared" si="655"/>
        <v>1.0353452380952379</v>
      </c>
      <c r="R1456" s="1">
        <f t="shared" si="656"/>
        <v>0.94969176190476201</v>
      </c>
      <c r="S1456" s="1">
        <f t="shared" si="661"/>
        <v>1.0353452380952379</v>
      </c>
      <c r="T1456" s="1">
        <f t="shared" si="652"/>
        <v>285.21681997371877</v>
      </c>
      <c r="U1456" s="1">
        <v>236.65187000000003</v>
      </c>
      <c r="V1456" s="1">
        <v>569.30999999999995</v>
      </c>
      <c r="W1456" s="1">
        <f t="shared" si="657"/>
        <v>293.7396153745072</v>
      </c>
      <c r="X1456" s="1">
        <v>262.07</v>
      </c>
      <c r="Y1456" s="1">
        <v>289.1745502298096</v>
      </c>
      <c r="Z1456" s="1">
        <f t="shared" si="653"/>
        <v>295.00657030223385</v>
      </c>
      <c r="AD1456" s="125">
        <f t="shared" si="658"/>
        <v>319.44283837056503</v>
      </c>
    </row>
    <row r="1457" spans="1:30">
      <c r="A1457" s="127" t="s">
        <v>1039</v>
      </c>
      <c r="B1457" s="127" t="s">
        <v>166</v>
      </c>
      <c r="C1457" s="4">
        <v>42706</v>
      </c>
      <c r="D1457" s="1">
        <v>262.07</v>
      </c>
      <c r="E1457" s="1">
        <v>296.41000000000003</v>
      </c>
      <c r="F1457" s="1">
        <v>312.29000000000002</v>
      </c>
      <c r="G1457" s="1">
        <v>43.49</v>
      </c>
      <c r="H1457" s="110">
        <v>-1.49</v>
      </c>
      <c r="I1457" s="110">
        <v>-1.49</v>
      </c>
      <c r="J1457" s="1">
        <f t="shared" si="660"/>
        <v>42</v>
      </c>
      <c r="K1457" s="1">
        <f t="shared" si="662"/>
        <v>-1.4155</v>
      </c>
      <c r="L1457" s="1">
        <f t="shared" si="659"/>
        <v>42.0745</v>
      </c>
      <c r="M1457" s="1">
        <f t="shared" si="651"/>
        <v>276.44218134034162</v>
      </c>
      <c r="N1457" s="1"/>
      <c r="O1457" s="1"/>
      <c r="P1457" s="1">
        <f t="shared" si="654"/>
        <v>1.0354761904761904</v>
      </c>
      <c r="Q1457" s="1">
        <f t="shared" si="655"/>
        <v>1.0017738095238096</v>
      </c>
      <c r="R1457" s="1">
        <f t="shared" si="656"/>
        <v>0.94969176190476201</v>
      </c>
      <c r="S1457" s="1">
        <f t="shared" si="661"/>
        <v>1.0017738095238096</v>
      </c>
      <c r="T1457" s="1">
        <f t="shared" si="652"/>
        <v>275.95269382391587</v>
      </c>
      <c r="U1457" s="1">
        <v>236.65187000000003</v>
      </c>
      <c r="V1457" s="1">
        <v>569.30999999999995</v>
      </c>
      <c r="W1457" s="1">
        <f t="shared" si="657"/>
        <v>284.75341300919837</v>
      </c>
      <c r="X1457" s="1">
        <v>262.07</v>
      </c>
      <c r="Y1457" s="1">
        <v>289.1745502298096</v>
      </c>
      <c r="Z1457" s="1">
        <f t="shared" si="653"/>
        <v>285.74244415243101</v>
      </c>
      <c r="AD1457" s="125">
        <f t="shared" si="658"/>
        <v>309.06701708278581</v>
      </c>
    </row>
    <row r="1458" spans="1:30">
      <c r="A1458" s="127" t="s">
        <v>1040</v>
      </c>
      <c r="B1458" s="127" t="s">
        <v>166</v>
      </c>
      <c r="C1458" s="4">
        <v>42705</v>
      </c>
      <c r="D1458" s="1">
        <v>262.07</v>
      </c>
      <c r="E1458" s="1">
        <v>288.41000000000003</v>
      </c>
      <c r="F1458" s="1">
        <v>304.79000000000002</v>
      </c>
      <c r="G1458" s="1">
        <v>42.89</v>
      </c>
      <c r="H1458" s="110">
        <v>-1.49</v>
      </c>
      <c r="I1458" s="110">
        <v>-1.49</v>
      </c>
      <c r="J1458" s="1">
        <f t="shared" si="660"/>
        <v>41.4</v>
      </c>
      <c r="K1458" s="1">
        <f t="shared" si="662"/>
        <v>-1.4155</v>
      </c>
      <c r="L1458" s="1">
        <f t="shared" si="659"/>
        <v>41.474499999999999</v>
      </c>
      <c r="M1458" s="1">
        <f t="shared" si="651"/>
        <v>272.5</v>
      </c>
      <c r="N1458" s="1"/>
      <c r="O1458" s="1"/>
      <c r="P1458" s="1">
        <f t="shared" si="654"/>
        <v>1.0211904761904762</v>
      </c>
      <c r="Q1458" s="1">
        <f t="shared" si="655"/>
        <v>0.98748809523809522</v>
      </c>
      <c r="R1458" s="1">
        <f t="shared" si="656"/>
        <v>0.94969176190476201</v>
      </c>
      <c r="S1458" s="1">
        <f t="shared" si="661"/>
        <v>0.98748809523809522</v>
      </c>
      <c r="T1458" s="1">
        <f t="shared" si="652"/>
        <v>272.01051248357425</v>
      </c>
      <c r="U1458" s="1">
        <v>236.65187000000003</v>
      </c>
      <c r="V1458" s="1">
        <v>569.30999999999995</v>
      </c>
      <c r="W1458" s="1">
        <f t="shared" si="657"/>
        <v>280.92949710906703</v>
      </c>
      <c r="X1458" s="1">
        <v>262.07</v>
      </c>
      <c r="Y1458" s="1">
        <v>289.1745502298096</v>
      </c>
      <c r="Z1458" s="1">
        <f t="shared" si="653"/>
        <v>281.80026281208933</v>
      </c>
      <c r="AD1458" s="125">
        <f t="shared" si="658"/>
        <v>304.65177398160318</v>
      </c>
    </row>
    <row r="1459" spans="1:30">
      <c r="A1459" s="127" t="s">
        <v>1041</v>
      </c>
      <c r="B1459" s="127" t="s">
        <v>167</v>
      </c>
      <c r="C1459" s="4">
        <v>42704</v>
      </c>
      <c r="D1459" s="1">
        <v>282.26099900000003</v>
      </c>
      <c r="E1459" s="1">
        <v>265.41000000000003</v>
      </c>
      <c r="F1459" s="1">
        <v>275.79000000000002</v>
      </c>
      <c r="G1459" s="1">
        <v>41.85</v>
      </c>
      <c r="H1459" s="110">
        <v>-1.49</v>
      </c>
      <c r="I1459" s="110">
        <v>-1.49</v>
      </c>
      <c r="J1459" s="1">
        <f t="shared" si="660"/>
        <v>40.36</v>
      </c>
      <c r="K1459" s="1">
        <f t="shared" si="662"/>
        <v>-1.4155</v>
      </c>
      <c r="L1459" s="1">
        <f t="shared" si="659"/>
        <v>40.4345</v>
      </c>
      <c r="M1459" s="1">
        <f t="shared" si="651"/>
        <v>265.66688567674112</v>
      </c>
      <c r="N1459" s="1"/>
      <c r="O1459" s="1"/>
      <c r="P1459" s="1">
        <f t="shared" si="654"/>
        <v>0.99642857142857144</v>
      </c>
      <c r="Q1459" s="1">
        <f t="shared" si="655"/>
        <v>0.96272619047619046</v>
      </c>
      <c r="R1459" s="1">
        <f t="shared" si="656"/>
        <v>1.0228600963761907</v>
      </c>
      <c r="S1459" s="1">
        <f t="shared" si="661"/>
        <v>0.96272619047619046</v>
      </c>
      <c r="T1459" s="1">
        <f t="shared" si="652"/>
        <v>265.17739816031536</v>
      </c>
      <c r="U1459" s="1">
        <v>236.65187000000003</v>
      </c>
      <c r="V1459" s="1">
        <v>569.30999999999995</v>
      </c>
      <c r="W1459" s="1">
        <f t="shared" si="657"/>
        <v>274.30137621550591</v>
      </c>
      <c r="X1459" s="1">
        <v>282.26099900000003</v>
      </c>
      <c r="Y1459" s="1">
        <v>410.7114642153644</v>
      </c>
      <c r="Z1459" s="1">
        <f t="shared" si="653"/>
        <v>274.9671484888305</v>
      </c>
      <c r="AD1459" s="125">
        <f t="shared" si="658"/>
        <v>296.99868593955324</v>
      </c>
    </row>
    <row r="1460" spans="1:30">
      <c r="A1460" s="127" t="s">
        <v>1042</v>
      </c>
      <c r="B1460" s="127" t="s">
        <v>167</v>
      </c>
      <c r="C1460" s="4">
        <v>42703</v>
      </c>
      <c r="D1460" s="1">
        <v>282.26099900000003</v>
      </c>
      <c r="E1460" s="1">
        <v>277.41000000000003</v>
      </c>
      <c r="F1460" s="1">
        <v>292.79000000000002</v>
      </c>
      <c r="G1460" s="1">
        <v>38.14</v>
      </c>
      <c r="H1460" s="110">
        <v>-1.49</v>
      </c>
      <c r="I1460" s="110">
        <v>-1.49</v>
      </c>
      <c r="J1460" s="1">
        <f t="shared" si="660"/>
        <v>36.65</v>
      </c>
      <c r="K1460" s="1">
        <f t="shared" si="662"/>
        <v>-1.4155</v>
      </c>
      <c r="L1460" s="1">
        <f t="shared" si="659"/>
        <v>36.724499999999999</v>
      </c>
      <c r="M1460" s="1">
        <f t="shared" si="651"/>
        <v>241.29106438896187</v>
      </c>
      <c r="N1460" s="1"/>
      <c r="O1460" s="1"/>
      <c r="P1460" s="1">
        <f t="shared" si="654"/>
        <v>0.90809523809523807</v>
      </c>
      <c r="Q1460" s="1">
        <f t="shared" si="655"/>
        <v>0.87439285714285708</v>
      </c>
      <c r="R1460" s="1">
        <f t="shared" si="656"/>
        <v>1.0228600963761907</v>
      </c>
      <c r="S1460" s="1">
        <f t="shared" si="661"/>
        <v>0.87439285714285708</v>
      </c>
      <c r="T1460" s="1">
        <f t="shared" si="652"/>
        <v>240.80157687253612</v>
      </c>
      <c r="U1460" s="1">
        <v>240.79614650000002</v>
      </c>
      <c r="V1460" s="1">
        <v>569.30999999999995</v>
      </c>
      <c r="W1460" s="1">
        <f t="shared" si="657"/>
        <v>250.65682956636002</v>
      </c>
      <c r="X1460" s="1">
        <v>282.26099900000003</v>
      </c>
      <c r="Y1460" s="1">
        <v>410.7114642153644</v>
      </c>
      <c r="Z1460" s="1">
        <f t="shared" si="653"/>
        <v>250.59132720105123</v>
      </c>
      <c r="AD1460" s="125">
        <f t="shared" si="658"/>
        <v>269.6977660972405</v>
      </c>
    </row>
    <row r="1461" spans="1:30">
      <c r="A1461" s="127" t="s">
        <v>1043</v>
      </c>
      <c r="B1461" s="127" t="s">
        <v>167</v>
      </c>
      <c r="C1461" s="4">
        <v>42702</v>
      </c>
      <c r="D1461" s="1">
        <v>282.26099900000003</v>
      </c>
      <c r="E1461" s="1">
        <v>272.41000000000003</v>
      </c>
      <c r="F1461" s="1">
        <v>284.29000000000002</v>
      </c>
      <c r="G1461" s="1">
        <v>39.94</v>
      </c>
      <c r="H1461" s="110">
        <v>-1.49</v>
      </c>
      <c r="I1461" s="110">
        <v>-1.49</v>
      </c>
      <c r="J1461" s="1">
        <f t="shared" si="660"/>
        <v>38.449999999999996</v>
      </c>
      <c r="K1461" s="1">
        <f t="shared" si="662"/>
        <v>-1.4155</v>
      </c>
      <c r="L1461" s="1">
        <f t="shared" si="659"/>
        <v>38.524499999999996</v>
      </c>
      <c r="M1461" s="1">
        <f t="shared" si="651"/>
        <v>253.11760840998681</v>
      </c>
      <c r="N1461" s="1"/>
      <c r="O1461" s="1"/>
      <c r="P1461" s="1">
        <f t="shared" si="654"/>
        <v>0.95095238095238088</v>
      </c>
      <c r="Q1461" s="1">
        <f t="shared" si="655"/>
        <v>0.9172499999999999</v>
      </c>
      <c r="R1461" s="1">
        <f t="shared" si="656"/>
        <v>1.0228600963761907</v>
      </c>
      <c r="S1461" s="1">
        <f t="shared" si="661"/>
        <v>0.9172499999999999</v>
      </c>
      <c r="T1461" s="1">
        <f t="shared" si="652"/>
        <v>252.62812089356106</v>
      </c>
      <c r="U1461" s="1">
        <v>240.79614650000002</v>
      </c>
      <c r="V1461" s="1">
        <v>513.544669</v>
      </c>
      <c r="W1461" s="1">
        <f t="shared" si="657"/>
        <v>260.45561733675424</v>
      </c>
      <c r="X1461" s="1">
        <v>282.26099900000003</v>
      </c>
      <c r="Y1461" s="1">
        <v>410.7114642153644</v>
      </c>
      <c r="Z1461" s="1">
        <f t="shared" si="653"/>
        <v>262.4178712220762</v>
      </c>
      <c r="AD1461" s="125">
        <f t="shared" si="658"/>
        <v>282.94349540078844</v>
      </c>
    </row>
    <row r="1462" spans="1:30">
      <c r="A1462" s="127" t="s">
        <v>1044</v>
      </c>
      <c r="B1462" s="127" t="s">
        <v>167</v>
      </c>
      <c r="C1462" s="4">
        <v>42699</v>
      </c>
      <c r="D1462" s="1">
        <v>282.26099900000003</v>
      </c>
      <c r="E1462" s="1">
        <v>272.41000000000003</v>
      </c>
      <c r="F1462" s="1">
        <v>284.29000000000002</v>
      </c>
      <c r="G1462" s="67">
        <v>39.980000000000004</v>
      </c>
      <c r="H1462" s="110">
        <v>-1.49</v>
      </c>
      <c r="I1462" s="110">
        <v>-1.49</v>
      </c>
      <c r="J1462" s="1">
        <f t="shared" si="660"/>
        <v>38.49</v>
      </c>
      <c r="K1462" s="1">
        <f t="shared" si="662"/>
        <v>-1.4155</v>
      </c>
      <c r="L1462" s="1">
        <f t="shared" si="659"/>
        <v>38.564500000000002</v>
      </c>
      <c r="M1462" s="1">
        <f t="shared" si="651"/>
        <v>253.38042049934299</v>
      </c>
      <c r="N1462" s="1"/>
      <c r="O1462" s="1"/>
      <c r="P1462" s="1">
        <f t="shared" si="654"/>
        <v>0.95190476190476203</v>
      </c>
      <c r="Q1462" s="1">
        <f t="shared" si="655"/>
        <v>0.91820238095238105</v>
      </c>
      <c r="R1462" s="1">
        <f t="shared" si="656"/>
        <v>1.0228600963761907</v>
      </c>
      <c r="S1462" s="1">
        <f t="shared" si="661"/>
        <v>0.91820238095238105</v>
      </c>
      <c r="T1462" s="1">
        <f t="shared" si="652"/>
        <v>252.89093298291721</v>
      </c>
      <c r="U1462" s="1">
        <v>240.79614650000002</v>
      </c>
      <c r="V1462" s="1">
        <v>513.544669</v>
      </c>
      <c r="W1462" s="1">
        <f t="shared" si="657"/>
        <v>260.71054506342966</v>
      </c>
      <c r="X1462" s="1">
        <v>282.26099900000003</v>
      </c>
      <c r="Y1462" s="1">
        <v>410.7114642153644</v>
      </c>
      <c r="Z1462" s="1">
        <f t="shared" si="653"/>
        <v>262.68068331143235</v>
      </c>
      <c r="AD1462" s="125">
        <f t="shared" si="658"/>
        <v>283.23784494086732</v>
      </c>
    </row>
    <row r="1463" spans="1:30">
      <c r="A1463" s="127" t="s">
        <v>1045</v>
      </c>
      <c r="B1463" s="127" t="s">
        <v>167</v>
      </c>
      <c r="C1463" s="4">
        <v>42698</v>
      </c>
      <c r="D1463" s="1">
        <v>282.26099900000003</v>
      </c>
      <c r="E1463" s="1">
        <v>272.41000000000003</v>
      </c>
      <c r="F1463" s="1">
        <v>284.29000000000002</v>
      </c>
      <c r="G1463" s="67">
        <v>40</v>
      </c>
      <c r="H1463" s="110">
        <v>-1.49</v>
      </c>
      <c r="I1463" s="110">
        <v>-1.49</v>
      </c>
      <c r="J1463" s="1">
        <f t="shared" si="660"/>
        <v>38.51</v>
      </c>
      <c r="K1463" s="1">
        <f t="shared" si="662"/>
        <v>-1.4155</v>
      </c>
      <c r="L1463" s="1">
        <f t="shared" si="659"/>
        <v>38.584499999999998</v>
      </c>
      <c r="M1463" s="1">
        <f t="shared" si="651"/>
        <v>253.51182654402101</v>
      </c>
      <c r="N1463" s="1"/>
      <c r="O1463" s="1"/>
      <c r="P1463" s="1">
        <f t="shared" si="654"/>
        <v>0.95238095238095233</v>
      </c>
      <c r="Q1463" s="1">
        <f t="shared" si="655"/>
        <v>0.91867857142857134</v>
      </c>
      <c r="R1463" s="1">
        <f t="shared" si="656"/>
        <v>1.0228600963761907</v>
      </c>
      <c r="S1463" s="1">
        <f t="shared" si="661"/>
        <v>0.91867857142857134</v>
      </c>
      <c r="T1463" s="1">
        <f t="shared" si="652"/>
        <v>253.02233902759525</v>
      </c>
      <c r="U1463" s="1">
        <v>240.79614650000002</v>
      </c>
      <c r="V1463" s="1">
        <v>513.544669</v>
      </c>
      <c r="W1463" s="1">
        <f t="shared" si="657"/>
        <v>260.83800892676737</v>
      </c>
      <c r="X1463" s="1">
        <v>282.26099900000003</v>
      </c>
      <c r="Y1463" s="1">
        <v>410.7114642153644</v>
      </c>
      <c r="Z1463" s="1">
        <f t="shared" si="653"/>
        <v>262.81208935611039</v>
      </c>
      <c r="AD1463" s="125">
        <f t="shared" si="658"/>
        <v>283.3850197109067</v>
      </c>
    </row>
    <row r="1464" spans="1:30">
      <c r="A1464" s="127" t="s">
        <v>1046</v>
      </c>
      <c r="B1464" s="127" t="s">
        <v>167</v>
      </c>
      <c r="C1464" s="4">
        <v>42697</v>
      </c>
      <c r="D1464" s="1">
        <v>282.26099900000003</v>
      </c>
      <c r="E1464" s="1">
        <v>272.41000000000003</v>
      </c>
      <c r="F1464" s="1">
        <v>283.29000000000002</v>
      </c>
      <c r="G1464" s="1">
        <v>40.020000000000003</v>
      </c>
      <c r="H1464" s="110">
        <v>-1.49</v>
      </c>
      <c r="I1464" s="110">
        <v>-1.49</v>
      </c>
      <c r="J1464" s="1">
        <f t="shared" si="660"/>
        <v>38.53</v>
      </c>
      <c r="K1464" s="1">
        <f t="shared" si="662"/>
        <v>-1.4155</v>
      </c>
      <c r="L1464" s="1">
        <f t="shared" si="659"/>
        <v>38.604500000000002</v>
      </c>
      <c r="M1464" s="1">
        <f t="shared" si="651"/>
        <v>253.64323258869908</v>
      </c>
      <c r="N1464" s="1"/>
      <c r="O1464" s="1"/>
      <c r="P1464" s="1">
        <f t="shared" si="654"/>
        <v>0.95285714285714296</v>
      </c>
      <c r="Q1464" s="1">
        <f t="shared" si="655"/>
        <v>0.91915476190476197</v>
      </c>
      <c r="R1464" s="1">
        <f t="shared" si="656"/>
        <v>1.0228600963761907</v>
      </c>
      <c r="S1464" s="1">
        <f t="shared" si="661"/>
        <v>0.91915476190476197</v>
      </c>
      <c r="T1464" s="1">
        <f t="shared" si="652"/>
        <v>253.15374507227332</v>
      </c>
      <c r="U1464" s="1">
        <v>240.79614650000002</v>
      </c>
      <c r="V1464" s="1">
        <v>513.544669</v>
      </c>
      <c r="W1464" s="1">
        <f t="shared" si="657"/>
        <v>260.96547279010508</v>
      </c>
      <c r="X1464" s="1">
        <v>282.26099900000003</v>
      </c>
      <c r="Y1464" s="1">
        <v>410.7114642153644</v>
      </c>
      <c r="Z1464" s="1">
        <f t="shared" si="653"/>
        <v>262.94349540078844</v>
      </c>
      <c r="AD1464" s="125">
        <f t="shared" si="658"/>
        <v>283.53219448094615</v>
      </c>
    </row>
    <row r="1465" spans="1:30">
      <c r="A1465" s="127" t="s">
        <v>1047</v>
      </c>
      <c r="B1465" s="127" t="s">
        <v>167</v>
      </c>
      <c r="C1465" s="4">
        <v>42696</v>
      </c>
      <c r="D1465" s="1">
        <v>282.26099900000003</v>
      </c>
      <c r="E1465" s="1">
        <v>274.41000000000003</v>
      </c>
      <c r="F1465" s="1">
        <v>286.29000000000002</v>
      </c>
      <c r="G1465" s="1">
        <v>39.799999999999997</v>
      </c>
      <c r="H1465" s="110">
        <v>-1.49</v>
      </c>
      <c r="I1465" s="110">
        <v>-1.49</v>
      </c>
      <c r="J1465" s="1">
        <f t="shared" si="660"/>
        <v>38.309999999999995</v>
      </c>
      <c r="K1465" s="1">
        <f t="shared" si="662"/>
        <v>-1.4155</v>
      </c>
      <c r="L1465" s="1">
        <f t="shared" si="659"/>
        <v>38.384499999999996</v>
      </c>
      <c r="M1465" s="1">
        <f t="shared" si="651"/>
        <v>252.19776609724045</v>
      </c>
      <c r="N1465" s="1"/>
      <c r="O1465" s="1"/>
      <c r="P1465" s="1">
        <f t="shared" si="654"/>
        <v>0.94761904761904758</v>
      </c>
      <c r="Q1465" s="1">
        <f t="shared" si="655"/>
        <v>0.9139166666666666</v>
      </c>
      <c r="R1465" s="1">
        <f t="shared" si="656"/>
        <v>1.0228600963761907</v>
      </c>
      <c r="S1465" s="1">
        <f t="shared" si="661"/>
        <v>0.9139166666666666</v>
      </c>
      <c r="T1465" s="1">
        <f t="shared" si="652"/>
        <v>251.70827858081466</v>
      </c>
      <c r="U1465" s="1">
        <v>232.56055550000002</v>
      </c>
      <c r="V1465" s="1">
        <v>513.544669</v>
      </c>
      <c r="W1465" s="1">
        <f t="shared" si="657"/>
        <v>259.56337029339022</v>
      </c>
      <c r="X1465" s="1">
        <v>282.26099900000003</v>
      </c>
      <c r="Y1465" s="1">
        <v>410.7114642153644</v>
      </c>
      <c r="Z1465" s="1">
        <f t="shared" si="653"/>
        <v>261.49802890932978</v>
      </c>
      <c r="AD1465" s="125">
        <f t="shared" si="658"/>
        <v>281.91327201051246</v>
      </c>
    </row>
    <row r="1466" spans="1:30">
      <c r="A1466" s="127" t="s">
        <v>1048</v>
      </c>
      <c r="B1466" s="127" t="s">
        <v>167</v>
      </c>
      <c r="C1466" s="4">
        <v>42695</v>
      </c>
      <c r="D1466" s="1">
        <v>282.26099900000003</v>
      </c>
      <c r="E1466" s="1">
        <v>262.41000000000003</v>
      </c>
      <c r="F1466" s="1">
        <v>280.29000000000002</v>
      </c>
      <c r="G1466" s="1">
        <v>39.950000000000003</v>
      </c>
      <c r="H1466" s="110">
        <v>-1.49</v>
      </c>
      <c r="I1466" s="110">
        <v>-1.49</v>
      </c>
      <c r="J1466" s="1">
        <f t="shared" si="660"/>
        <v>38.46</v>
      </c>
      <c r="K1466" s="1">
        <f t="shared" si="662"/>
        <v>-1.4155</v>
      </c>
      <c r="L1466" s="1">
        <f t="shared" si="659"/>
        <v>38.534500000000001</v>
      </c>
      <c r="M1466" s="1">
        <f t="shared" si="651"/>
        <v>253.18331143232589</v>
      </c>
      <c r="N1466" s="1"/>
      <c r="O1466" s="1"/>
      <c r="P1466" s="1">
        <f t="shared" si="654"/>
        <v>0.95119047619047625</v>
      </c>
      <c r="Q1466" s="1">
        <f t="shared" si="655"/>
        <v>0.91748809523809527</v>
      </c>
      <c r="R1466" s="1">
        <f t="shared" si="656"/>
        <v>1.0228600963761907</v>
      </c>
      <c r="S1466" s="1">
        <f t="shared" si="661"/>
        <v>0.91748809523809527</v>
      </c>
      <c r="T1466" s="1">
        <f t="shared" si="652"/>
        <v>252.69382391590014</v>
      </c>
      <c r="U1466" s="1">
        <v>232.56055550000002</v>
      </c>
      <c r="V1466" s="1">
        <v>513.544669</v>
      </c>
      <c r="W1466" s="1">
        <f t="shared" si="657"/>
        <v>260.51934926842313</v>
      </c>
      <c r="X1466" s="1">
        <v>282.26099900000003</v>
      </c>
      <c r="Y1466" s="1">
        <v>410.7114642153644</v>
      </c>
      <c r="Z1466" s="1">
        <f t="shared" si="653"/>
        <v>262.48357424441525</v>
      </c>
      <c r="AD1466" s="125">
        <f t="shared" si="658"/>
        <v>283.01708278580816</v>
      </c>
    </row>
    <row r="1467" spans="1:30">
      <c r="A1467" s="127" t="s">
        <v>1049</v>
      </c>
      <c r="B1467" s="127" t="s">
        <v>167</v>
      </c>
      <c r="C1467" s="4">
        <v>42692</v>
      </c>
      <c r="D1467" s="1">
        <v>282.26099900000003</v>
      </c>
      <c r="E1467" s="1">
        <v>260.91000000000003</v>
      </c>
      <c r="F1467" s="1">
        <v>272.29000000000002</v>
      </c>
      <c r="G1467" s="1">
        <v>37.950000000000003</v>
      </c>
      <c r="H1467" s="110">
        <v>-1.49</v>
      </c>
      <c r="I1467" s="110">
        <v>-1.49</v>
      </c>
      <c r="J1467" s="1">
        <f t="shared" si="660"/>
        <v>36.46</v>
      </c>
      <c r="K1467" s="1">
        <f t="shared" si="662"/>
        <v>-1.4155</v>
      </c>
      <c r="L1467" s="1">
        <f t="shared" si="659"/>
        <v>36.534500000000001</v>
      </c>
      <c r="M1467" s="1">
        <f t="shared" si="651"/>
        <v>240.04270696452036</v>
      </c>
      <c r="N1467" s="1"/>
      <c r="O1467" s="1"/>
      <c r="P1467" s="1">
        <f t="shared" si="654"/>
        <v>0.90357142857142869</v>
      </c>
      <c r="Q1467" s="1">
        <f t="shared" si="655"/>
        <v>0.8698690476190476</v>
      </c>
      <c r="R1467" s="1">
        <f t="shared" si="656"/>
        <v>1.0228600963761907</v>
      </c>
      <c r="S1467" s="1">
        <f t="shared" si="661"/>
        <v>0.8698690476190476</v>
      </c>
      <c r="T1467" s="1">
        <f t="shared" si="652"/>
        <v>239.55321944809461</v>
      </c>
      <c r="U1467" s="1">
        <v>232.56055550000002</v>
      </c>
      <c r="V1467" s="1">
        <v>513.544669</v>
      </c>
      <c r="W1467" s="1">
        <f t="shared" si="657"/>
        <v>247.77296293465176</v>
      </c>
      <c r="X1467" s="1">
        <v>282.26099900000003</v>
      </c>
      <c r="Y1467" s="1">
        <v>410.7114642153644</v>
      </c>
      <c r="Z1467" s="1">
        <f t="shared" si="653"/>
        <v>249.34296977660972</v>
      </c>
      <c r="AD1467" s="125">
        <f t="shared" si="658"/>
        <v>268.29960578186598</v>
      </c>
    </row>
    <row r="1468" spans="1:30">
      <c r="A1468" s="127" t="s">
        <v>1050</v>
      </c>
      <c r="B1468" s="127" t="s">
        <v>167</v>
      </c>
      <c r="C1468" s="4">
        <v>42691</v>
      </c>
      <c r="D1468" s="1">
        <v>282.26099900000003</v>
      </c>
      <c r="E1468" s="1">
        <v>259.41000000000003</v>
      </c>
      <c r="F1468" s="1">
        <v>271.29000000000002</v>
      </c>
      <c r="G1468" s="1">
        <v>37.64</v>
      </c>
      <c r="H1468" s="110">
        <v>-1.49</v>
      </c>
      <c r="I1468" s="110">
        <v>-1.49</v>
      </c>
      <c r="J1468" s="1">
        <f t="shared" si="660"/>
        <v>36.15</v>
      </c>
      <c r="K1468" s="1">
        <f t="shared" si="662"/>
        <v>-1.4155</v>
      </c>
      <c r="L1468" s="1">
        <f t="shared" si="659"/>
        <v>36.224499999999999</v>
      </c>
      <c r="M1468" s="1">
        <f t="shared" si="651"/>
        <v>238.0059132720105</v>
      </c>
      <c r="N1468" s="1"/>
      <c r="O1468" s="1"/>
      <c r="P1468" s="1">
        <f t="shared" si="654"/>
        <v>0.8961904761904762</v>
      </c>
      <c r="Q1468" s="1">
        <f t="shared" si="655"/>
        <v>0.86248809523809522</v>
      </c>
      <c r="R1468" s="1">
        <f t="shared" si="656"/>
        <v>1.0228600963761907</v>
      </c>
      <c r="S1468" s="1">
        <f t="shared" si="661"/>
        <v>0.86248809523809522</v>
      </c>
      <c r="T1468" s="1">
        <f t="shared" si="652"/>
        <v>237.51642575558475</v>
      </c>
      <c r="U1468" s="1">
        <v>232.56055550000002</v>
      </c>
      <c r="V1468" s="1">
        <v>513.544669</v>
      </c>
      <c r="W1468" s="1">
        <f t="shared" si="657"/>
        <v>245.79727305291721</v>
      </c>
      <c r="X1468" s="1">
        <v>282.26099900000003</v>
      </c>
      <c r="Y1468" s="1">
        <v>410.7114642153644</v>
      </c>
      <c r="Z1468" s="1">
        <f t="shared" si="653"/>
        <v>247.30617608409986</v>
      </c>
      <c r="AD1468" s="125">
        <f t="shared" si="658"/>
        <v>266.01839684625492</v>
      </c>
    </row>
    <row r="1469" spans="1:30">
      <c r="A1469" s="127" t="s">
        <v>1051</v>
      </c>
      <c r="B1469" s="127" t="s">
        <v>167</v>
      </c>
      <c r="C1469" s="4">
        <v>42690</v>
      </c>
      <c r="D1469" s="1">
        <v>282.26099900000003</v>
      </c>
      <c r="E1469" s="1">
        <v>259.91000000000003</v>
      </c>
      <c r="F1469" s="1">
        <v>274.29000000000002</v>
      </c>
      <c r="G1469" s="1">
        <v>37.549999999999997</v>
      </c>
      <c r="H1469" s="110">
        <v>-1.49</v>
      </c>
      <c r="I1469" s="110">
        <v>-1.49</v>
      </c>
      <c r="J1469" s="1">
        <f t="shared" si="660"/>
        <v>36.059999999999995</v>
      </c>
      <c r="K1469" s="1">
        <f t="shared" si="662"/>
        <v>-1.4155</v>
      </c>
      <c r="L1469" s="1">
        <f t="shared" si="659"/>
        <v>36.134499999999996</v>
      </c>
      <c r="M1469" s="1">
        <f t="shared" ref="M1469:M1532" si="663">+L1469*$F$2</f>
        <v>237.41458607095922</v>
      </c>
      <c r="N1469" s="1"/>
      <c r="O1469" s="1"/>
      <c r="P1469" s="1">
        <f t="shared" si="654"/>
        <v>0.89404761904761898</v>
      </c>
      <c r="Q1469" s="1">
        <f t="shared" si="655"/>
        <v>0.860345238095238</v>
      </c>
      <c r="R1469" s="1">
        <f t="shared" si="656"/>
        <v>1.0228600963761907</v>
      </c>
      <c r="S1469" s="1">
        <f t="shared" si="661"/>
        <v>0.860345238095238</v>
      </c>
      <c r="T1469" s="1">
        <f t="shared" ref="T1469:T1532" si="664">+J1469*$F$2</f>
        <v>236.92509855453346</v>
      </c>
      <c r="U1469" s="1">
        <v>232.56055550000002</v>
      </c>
      <c r="V1469" s="1">
        <v>513.544669</v>
      </c>
      <c r="W1469" s="1">
        <f t="shared" si="657"/>
        <v>245.22368566789746</v>
      </c>
      <c r="X1469" s="1">
        <v>282.26099900000003</v>
      </c>
      <c r="Y1469" s="1">
        <v>410.7114642153644</v>
      </c>
      <c r="Z1469" s="1">
        <f t="shared" ref="Z1469:Z1532" si="665">+G1469*$F$2</f>
        <v>246.7148488830486</v>
      </c>
      <c r="AD1469" s="125">
        <f t="shared" si="658"/>
        <v>265.35611038107749</v>
      </c>
    </row>
    <row r="1470" spans="1:30">
      <c r="A1470" s="127" t="s">
        <v>1052</v>
      </c>
      <c r="B1470" s="127" t="s">
        <v>167</v>
      </c>
      <c r="C1470" s="4">
        <v>42689</v>
      </c>
      <c r="D1470" s="1">
        <v>282.26099900000003</v>
      </c>
      <c r="E1470" s="1">
        <v>245.91</v>
      </c>
      <c r="F1470" s="1">
        <v>272.29000000000002</v>
      </c>
      <c r="G1470" s="1">
        <v>37.630000000000003</v>
      </c>
      <c r="H1470" s="110">
        <v>-1.49</v>
      </c>
      <c r="I1470" s="110">
        <v>-1.49</v>
      </c>
      <c r="J1470" s="1">
        <f t="shared" si="660"/>
        <v>36.14</v>
      </c>
      <c r="K1470" s="1">
        <f t="shared" si="662"/>
        <v>-1.4155</v>
      </c>
      <c r="L1470" s="1">
        <f t="shared" si="659"/>
        <v>36.214500000000001</v>
      </c>
      <c r="M1470" s="1">
        <f t="shared" si="663"/>
        <v>237.94021024967148</v>
      </c>
      <c r="N1470" s="1"/>
      <c r="O1470" s="1"/>
      <c r="P1470" s="1">
        <f t="shared" si="654"/>
        <v>0.89595238095238106</v>
      </c>
      <c r="Q1470" s="1">
        <f t="shared" si="655"/>
        <v>0.86225000000000007</v>
      </c>
      <c r="R1470" s="1">
        <f t="shared" si="656"/>
        <v>1.0228600963761907</v>
      </c>
      <c r="S1470" s="1">
        <f t="shared" si="661"/>
        <v>0.86225000000000007</v>
      </c>
      <c r="T1470" s="1">
        <f t="shared" si="664"/>
        <v>237.45072273324573</v>
      </c>
      <c r="U1470" s="1">
        <v>233.5050445</v>
      </c>
      <c r="V1470" s="1">
        <v>513.544669</v>
      </c>
      <c r="W1470" s="1">
        <f t="shared" si="657"/>
        <v>245.73354112124835</v>
      </c>
      <c r="X1470" s="1">
        <v>282.26099900000003</v>
      </c>
      <c r="Y1470" s="1">
        <v>410.7114642153644</v>
      </c>
      <c r="Z1470" s="1">
        <f t="shared" si="665"/>
        <v>247.24047306176084</v>
      </c>
      <c r="AD1470" s="125">
        <f t="shared" si="658"/>
        <v>265.94480946123525</v>
      </c>
    </row>
    <row r="1471" spans="1:30">
      <c r="A1471" s="127" t="s">
        <v>1053</v>
      </c>
      <c r="B1471" s="127" t="s">
        <v>167</v>
      </c>
      <c r="C1471" s="4">
        <v>42688</v>
      </c>
      <c r="D1471" s="1">
        <v>282.26099900000003</v>
      </c>
      <c r="E1471" s="1">
        <v>249.41</v>
      </c>
      <c r="F1471" s="1">
        <v>273.29000000000002</v>
      </c>
      <c r="G1471" s="1">
        <v>36.1</v>
      </c>
      <c r="H1471" s="110">
        <v>-1.49</v>
      </c>
      <c r="I1471" s="110">
        <v>-1.49</v>
      </c>
      <c r="J1471" s="1">
        <f t="shared" si="660"/>
        <v>34.61</v>
      </c>
      <c r="K1471" s="1">
        <f t="shared" si="662"/>
        <v>-1.4155</v>
      </c>
      <c r="L1471" s="1">
        <f t="shared" si="659"/>
        <v>34.6845</v>
      </c>
      <c r="M1471" s="1">
        <f t="shared" si="663"/>
        <v>227.88764783180025</v>
      </c>
      <c r="N1471" s="1"/>
      <c r="O1471" s="1"/>
      <c r="P1471" s="1">
        <f t="shared" si="654"/>
        <v>0.85952380952380958</v>
      </c>
      <c r="Q1471" s="1">
        <f t="shared" si="655"/>
        <v>0.8258214285714286</v>
      </c>
      <c r="R1471" s="1">
        <f t="shared" si="656"/>
        <v>1.0228600963761907</v>
      </c>
      <c r="S1471" s="1">
        <f t="shared" si="661"/>
        <v>0.8258214285714286</v>
      </c>
      <c r="T1471" s="1">
        <f t="shared" si="664"/>
        <v>227.3981603153745</v>
      </c>
      <c r="U1471" s="1">
        <v>233.5050445</v>
      </c>
      <c r="V1471" s="1">
        <v>513.544669</v>
      </c>
      <c r="W1471" s="1">
        <f t="shared" si="657"/>
        <v>235.98255557591327</v>
      </c>
      <c r="X1471" s="1">
        <v>282.26099900000003</v>
      </c>
      <c r="Y1471" s="1">
        <v>410.7114642153644</v>
      </c>
      <c r="Z1471" s="1">
        <f t="shared" si="665"/>
        <v>237.18791064388961</v>
      </c>
      <c r="AD1471" s="125">
        <f t="shared" si="658"/>
        <v>254.68593955321947</v>
      </c>
    </row>
    <row r="1472" spans="1:30">
      <c r="A1472" s="127" t="s">
        <v>1054</v>
      </c>
      <c r="B1472" s="127" t="s">
        <v>167</v>
      </c>
      <c r="C1472" s="4">
        <v>42685</v>
      </c>
      <c r="D1472" s="1">
        <v>282.26099900000003</v>
      </c>
      <c r="E1472" s="1">
        <v>255.41</v>
      </c>
      <c r="F1472" s="1">
        <v>278.29000000000002</v>
      </c>
      <c r="G1472" s="1">
        <v>36.18</v>
      </c>
      <c r="H1472" s="110">
        <v>-1.49</v>
      </c>
      <c r="I1472" s="110">
        <v>-1.49</v>
      </c>
      <c r="J1472" s="1">
        <f t="shared" si="660"/>
        <v>34.69</v>
      </c>
      <c r="K1472" s="1">
        <f t="shared" si="662"/>
        <v>-1.4155</v>
      </c>
      <c r="L1472" s="1">
        <f t="shared" si="659"/>
        <v>34.764499999999998</v>
      </c>
      <c r="M1472" s="1">
        <f t="shared" si="663"/>
        <v>228.41327201051246</v>
      </c>
      <c r="N1472" s="1"/>
      <c r="O1472" s="1"/>
      <c r="P1472" s="1">
        <f t="shared" ref="P1472:P1535" si="666">+G1472/42</f>
        <v>0.86142857142857143</v>
      </c>
      <c r="Q1472" s="1">
        <f t="shared" ref="Q1472:Q1535" si="667">+L1472/42</f>
        <v>0.82772619047619045</v>
      </c>
      <c r="R1472" s="1">
        <f t="shared" si="656"/>
        <v>1.0228600963761907</v>
      </c>
      <c r="S1472" s="1">
        <f t="shared" si="661"/>
        <v>0.82772619047619045</v>
      </c>
      <c r="T1472" s="1">
        <f t="shared" si="664"/>
        <v>227.9237844940867</v>
      </c>
      <c r="U1472" s="1">
        <v>233.5050445</v>
      </c>
      <c r="V1472" s="1">
        <v>513.544669</v>
      </c>
      <c r="W1472" s="1">
        <f t="shared" si="657"/>
        <v>236.4924110292641</v>
      </c>
      <c r="X1472" s="1">
        <v>282.26099900000003</v>
      </c>
      <c r="Y1472" s="1">
        <v>410.7114642153644</v>
      </c>
      <c r="Z1472" s="1">
        <f t="shared" si="665"/>
        <v>237.71353482260182</v>
      </c>
      <c r="AD1472" s="125">
        <f t="shared" si="658"/>
        <v>255.27463863337712</v>
      </c>
    </row>
    <row r="1473" spans="1:30">
      <c r="A1473" s="127" t="s">
        <v>1055</v>
      </c>
      <c r="B1473" s="127" t="s">
        <v>167</v>
      </c>
      <c r="C1473" s="4">
        <v>42684</v>
      </c>
      <c r="D1473" s="1">
        <v>282.26099900000003</v>
      </c>
      <c r="E1473" s="1">
        <v>258.41000000000003</v>
      </c>
      <c r="F1473" s="1">
        <v>279.29000000000002</v>
      </c>
      <c r="G1473" s="1">
        <v>37.35</v>
      </c>
      <c r="H1473" s="110">
        <v>-1.49</v>
      </c>
      <c r="I1473" s="110">
        <v>-1.49</v>
      </c>
      <c r="J1473" s="1">
        <f t="shared" si="660"/>
        <v>35.86</v>
      </c>
      <c r="K1473" s="1">
        <f t="shared" si="662"/>
        <v>-1.4155</v>
      </c>
      <c r="L1473" s="1">
        <f t="shared" si="659"/>
        <v>35.9345</v>
      </c>
      <c r="M1473" s="1">
        <f t="shared" si="663"/>
        <v>236.10052562417872</v>
      </c>
      <c r="N1473" s="1"/>
      <c r="O1473" s="1"/>
      <c r="P1473" s="1">
        <f t="shared" si="666"/>
        <v>0.88928571428571435</v>
      </c>
      <c r="Q1473" s="1">
        <f t="shared" si="667"/>
        <v>0.85558333333333336</v>
      </c>
      <c r="R1473" s="1">
        <f t="shared" si="656"/>
        <v>1.0228600963761907</v>
      </c>
      <c r="S1473" s="1">
        <f t="shared" si="661"/>
        <v>0.85558333333333336</v>
      </c>
      <c r="T1473" s="1">
        <f t="shared" si="664"/>
        <v>235.61103810775293</v>
      </c>
      <c r="U1473" s="1">
        <v>233.5050445</v>
      </c>
      <c r="V1473" s="1">
        <v>513.544669</v>
      </c>
      <c r="W1473" s="1">
        <f t="shared" si="657"/>
        <v>243.94904703452033</v>
      </c>
      <c r="X1473" s="1">
        <v>282.26099900000003</v>
      </c>
      <c r="Y1473" s="1">
        <v>410.7114642153644</v>
      </c>
      <c r="Z1473" s="1">
        <f t="shared" si="665"/>
        <v>245.40078843626807</v>
      </c>
      <c r="AD1473" s="125">
        <f t="shared" si="658"/>
        <v>263.8843626806833</v>
      </c>
    </row>
    <row r="1474" spans="1:30">
      <c r="A1474" s="127" t="s">
        <v>1056</v>
      </c>
      <c r="B1474" s="127" t="s">
        <v>167</v>
      </c>
      <c r="C1474" s="4">
        <v>42683</v>
      </c>
      <c r="D1474" s="1">
        <v>282.26099900000003</v>
      </c>
      <c r="E1474" s="1">
        <v>257.41000000000003</v>
      </c>
      <c r="F1474" s="1">
        <v>282.29000000000002</v>
      </c>
      <c r="G1474" s="1">
        <v>38.049999999999997</v>
      </c>
      <c r="H1474" s="110">
        <v>-1.49</v>
      </c>
      <c r="I1474" s="110">
        <v>-1.49</v>
      </c>
      <c r="J1474" s="1">
        <f t="shared" si="660"/>
        <v>36.559999999999995</v>
      </c>
      <c r="K1474" s="1">
        <f t="shared" si="662"/>
        <v>-1.4155</v>
      </c>
      <c r="L1474" s="1">
        <f t="shared" si="659"/>
        <v>36.634499999999996</v>
      </c>
      <c r="M1474" s="1">
        <f t="shared" si="663"/>
        <v>240.69973718791061</v>
      </c>
      <c r="N1474" s="1"/>
      <c r="O1474" s="1"/>
      <c r="P1474" s="1">
        <f t="shared" si="666"/>
        <v>0.90595238095238084</v>
      </c>
      <c r="Q1474" s="1">
        <f t="shared" si="667"/>
        <v>0.87224999999999986</v>
      </c>
      <c r="R1474" s="1">
        <f t="shared" si="656"/>
        <v>1.0228600963761907</v>
      </c>
      <c r="S1474" s="1">
        <f t="shared" si="661"/>
        <v>0.87224999999999986</v>
      </c>
      <c r="T1474" s="1">
        <f t="shared" si="664"/>
        <v>240.21024967148486</v>
      </c>
      <c r="U1474" s="1">
        <v>233.5050445</v>
      </c>
      <c r="V1474" s="1">
        <v>513.544669</v>
      </c>
      <c r="W1474" s="1">
        <f t="shared" si="657"/>
        <v>248.41028225134031</v>
      </c>
      <c r="X1474" s="1">
        <v>282.26099900000003</v>
      </c>
      <c r="Y1474" s="1">
        <v>410.7114642153644</v>
      </c>
      <c r="Z1474" s="1">
        <f t="shared" si="665"/>
        <v>249.99999999999997</v>
      </c>
      <c r="AD1474" s="125">
        <f t="shared" si="658"/>
        <v>269.03547963206307</v>
      </c>
    </row>
    <row r="1475" spans="1:30">
      <c r="A1475" s="127" t="s">
        <v>1057</v>
      </c>
      <c r="B1475" s="127" t="s">
        <v>167</v>
      </c>
      <c r="C1475" s="4">
        <v>42682</v>
      </c>
      <c r="D1475" s="1">
        <v>282.26099900000003</v>
      </c>
      <c r="E1475" s="1">
        <v>258.41000000000003</v>
      </c>
      <c r="F1475" s="1">
        <v>282.29000000000002</v>
      </c>
      <c r="G1475" s="1">
        <v>37.9</v>
      </c>
      <c r="H1475" s="110">
        <v>-1.49</v>
      </c>
      <c r="I1475" s="110">
        <v>-1.49</v>
      </c>
      <c r="J1475" s="1">
        <f t="shared" si="660"/>
        <v>36.409999999999997</v>
      </c>
      <c r="K1475" s="1">
        <f t="shared" si="662"/>
        <v>-1.4155</v>
      </c>
      <c r="L1475" s="1">
        <f t="shared" si="659"/>
        <v>36.484499999999997</v>
      </c>
      <c r="M1475" s="1">
        <f t="shared" si="663"/>
        <v>239.71419185282519</v>
      </c>
      <c r="N1475" s="1"/>
      <c r="O1475" s="1"/>
      <c r="P1475" s="1">
        <f t="shared" si="666"/>
        <v>0.90238095238095239</v>
      </c>
      <c r="Q1475" s="1">
        <f t="shared" si="667"/>
        <v>0.86867857142857141</v>
      </c>
      <c r="R1475" s="1">
        <f t="shared" si="656"/>
        <v>1.0228600963761907</v>
      </c>
      <c r="S1475" s="1">
        <f t="shared" si="661"/>
        <v>0.86867857142857141</v>
      </c>
      <c r="T1475" s="1">
        <f t="shared" si="664"/>
        <v>239.22470433639944</v>
      </c>
      <c r="U1475" s="1">
        <v>241.94365650000003</v>
      </c>
      <c r="V1475" s="1">
        <v>513.544669</v>
      </c>
      <c r="W1475" s="1">
        <f t="shared" si="657"/>
        <v>247.45430327630746</v>
      </c>
      <c r="X1475" s="1">
        <v>282.26099900000003</v>
      </c>
      <c r="Y1475" s="1">
        <v>410.7114642153644</v>
      </c>
      <c r="Z1475" s="1">
        <f t="shared" si="665"/>
        <v>249.01445466491455</v>
      </c>
      <c r="AD1475" s="125">
        <f t="shared" si="658"/>
        <v>267.93166885676737</v>
      </c>
    </row>
    <row r="1476" spans="1:30">
      <c r="A1476" s="127" t="s">
        <v>1058</v>
      </c>
      <c r="B1476" s="127" t="s">
        <v>167</v>
      </c>
      <c r="C1476" s="4">
        <v>42681</v>
      </c>
      <c r="D1476" s="1">
        <v>282.26099900000003</v>
      </c>
      <c r="E1476" s="1">
        <v>252.41</v>
      </c>
      <c r="F1476" s="1">
        <v>282.29000000000002</v>
      </c>
      <c r="G1476" s="1">
        <v>37.950000000000003</v>
      </c>
      <c r="H1476" s="110">
        <v>-1.49</v>
      </c>
      <c r="I1476" s="110">
        <v>-1.49</v>
      </c>
      <c r="J1476" s="1">
        <f t="shared" si="660"/>
        <v>36.46</v>
      </c>
      <c r="K1476" s="1">
        <f t="shared" si="662"/>
        <v>-1.4155</v>
      </c>
      <c r="L1476" s="1">
        <f t="shared" si="659"/>
        <v>36.534500000000001</v>
      </c>
      <c r="M1476" s="1">
        <f t="shared" si="663"/>
        <v>240.04270696452036</v>
      </c>
      <c r="N1476" s="1"/>
      <c r="O1476" s="1"/>
      <c r="P1476" s="1">
        <f t="shared" si="666"/>
        <v>0.90357142857142869</v>
      </c>
      <c r="Q1476" s="1">
        <f t="shared" si="667"/>
        <v>0.8698690476190476</v>
      </c>
      <c r="R1476" s="1">
        <f t="shared" si="656"/>
        <v>1.0228600963761907</v>
      </c>
      <c r="S1476" s="1">
        <f t="shared" si="661"/>
        <v>0.8698690476190476</v>
      </c>
      <c r="T1476" s="1">
        <f t="shared" si="664"/>
        <v>239.55321944809461</v>
      </c>
      <c r="U1476" s="1">
        <v>241.94365650000003</v>
      </c>
      <c r="V1476" s="1">
        <v>513.544669</v>
      </c>
      <c r="W1476" s="1">
        <f t="shared" si="657"/>
        <v>247.77296293465176</v>
      </c>
      <c r="X1476" s="1">
        <v>282.26099900000003</v>
      </c>
      <c r="Y1476" s="1">
        <v>410.7114642153644</v>
      </c>
      <c r="Z1476" s="1">
        <f t="shared" si="665"/>
        <v>249.34296977660972</v>
      </c>
      <c r="AD1476" s="125">
        <f t="shared" si="658"/>
        <v>268.29960578186598</v>
      </c>
    </row>
    <row r="1477" spans="1:30">
      <c r="A1477" s="127" t="s">
        <v>1059</v>
      </c>
      <c r="B1477" s="127" t="s">
        <v>167</v>
      </c>
      <c r="C1477" s="4">
        <v>42678</v>
      </c>
      <c r="D1477" s="1">
        <v>282.26099900000003</v>
      </c>
      <c r="E1477" s="1">
        <v>253.41</v>
      </c>
      <c r="F1477" s="1">
        <v>284.29000000000002</v>
      </c>
      <c r="G1477" s="1">
        <v>37.020000000000003</v>
      </c>
      <c r="H1477" s="110">
        <v>-1.49</v>
      </c>
      <c r="I1477" s="110">
        <v>-1.49</v>
      </c>
      <c r="J1477" s="1">
        <f t="shared" si="660"/>
        <v>35.53</v>
      </c>
      <c r="K1477" s="1">
        <f t="shared" si="662"/>
        <v>-1.4155</v>
      </c>
      <c r="L1477" s="1">
        <f t="shared" si="659"/>
        <v>35.604500000000002</v>
      </c>
      <c r="M1477" s="1">
        <f t="shared" si="663"/>
        <v>233.93232588699081</v>
      </c>
      <c r="N1477" s="1"/>
      <c r="O1477" s="1"/>
      <c r="P1477" s="1">
        <f t="shared" si="666"/>
        <v>0.88142857142857145</v>
      </c>
      <c r="Q1477" s="1">
        <f t="shared" si="667"/>
        <v>0.84772619047619047</v>
      </c>
      <c r="R1477" s="1">
        <f t="shared" si="656"/>
        <v>1.0228600963761907</v>
      </c>
      <c r="S1477" s="1">
        <f t="shared" si="661"/>
        <v>0.84772619047619047</v>
      </c>
      <c r="T1477" s="1">
        <f t="shared" si="664"/>
        <v>233.44283837056506</v>
      </c>
      <c r="U1477" s="1">
        <v>241.94365650000003</v>
      </c>
      <c r="V1477" s="1">
        <v>513.544669</v>
      </c>
      <c r="W1477" s="1">
        <f t="shared" si="657"/>
        <v>241.8458932894481</v>
      </c>
      <c r="X1477" s="1">
        <v>282.26099900000003</v>
      </c>
      <c r="Y1477" s="1">
        <v>410.7114642153644</v>
      </c>
      <c r="Z1477" s="1">
        <f t="shared" si="665"/>
        <v>243.23258869908017</v>
      </c>
      <c r="AD1477" s="125">
        <f t="shared" si="658"/>
        <v>261.45597897503291</v>
      </c>
    </row>
    <row r="1478" spans="1:30">
      <c r="A1478" s="127" t="s">
        <v>1060</v>
      </c>
      <c r="B1478" s="127" t="s">
        <v>167</v>
      </c>
      <c r="C1478" s="4">
        <v>42677</v>
      </c>
      <c r="D1478" s="1">
        <v>282.26099900000003</v>
      </c>
      <c r="E1478" s="1">
        <v>253.41</v>
      </c>
      <c r="F1478" s="1">
        <v>284.29000000000002</v>
      </c>
      <c r="G1478" s="1">
        <v>37</v>
      </c>
      <c r="H1478" s="110">
        <v>-1.49</v>
      </c>
      <c r="I1478" s="110">
        <v>-1.49</v>
      </c>
      <c r="J1478" s="1">
        <f t="shared" si="660"/>
        <v>35.51</v>
      </c>
      <c r="K1478" s="1">
        <f t="shared" si="662"/>
        <v>-1.4155</v>
      </c>
      <c r="L1478" s="1">
        <f t="shared" si="659"/>
        <v>35.584499999999998</v>
      </c>
      <c r="M1478" s="1">
        <f t="shared" si="663"/>
        <v>233.80091984231274</v>
      </c>
      <c r="N1478" s="1"/>
      <c r="O1478" s="1"/>
      <c r="P1478" s="1">
        <f t="shared" si="666"/>
        <v>0.88095238095238093</v>
      </c>
      <c r="Q1478" s="1">
        <f t="shared" si="667"/>
        <v>0.84724999999999995</v>
      </c>
      <c r="R1478" s="1">
        <f t="shared" si="656"/>
        <v>1.0228600963761907</v>
      </c>
      <c r="S1478" s="1">
        <f t="shared" si="661"/>
        <v>0.84724999999999995</v>
      </c>
      <c r="T1478" s="1">
        <f t="shared" si="664"/>
        <v>233.31143232588695</v>
      </c>
      <c r="U1478" s="1">
        <v>241.94365650000003</v>
      </c>
      <c r="V1478" s="1">
        <v>513.544669</v>
      </c>
      <c r="W1478" s="1">
        <f t="shared" si="657"/>
        <v>241.71842942611033</v>
      </c>
      <c r="X1478" s="1">
        <v>282.26099900000003</v>
      </c>
      <c r="Y1478" s="1">
        <v>410.7114642153644</v>
      </c>
      <c r="Z1478" s="1">
        <f t="shared" si="665"/>
        <v>243.10118265440209</v>
      </c>
      <c r="AD1478" s="125">
        <f t="shared" si="658"/>
        <v>261.30880420499341</v>
      </c>
    </row>
    <row r="1479" spans="1:30">
      <c r="A1479" s="127" t="s">
        <v>1061</v>
      </c>
      <c r="B1479" s="127" t="s">
        <v>167</v>
      </c>
      <c r="C1479" s="4">
        <v>42676</v>
      </c>
      <c r="D1479" s="1">
        <v>282.26099900000003</v>
      </c>
      <c r="E1479" s="1">
        <v>257.91000000000003</v>
      </c>
      <c r="F1479" s="1">
        <v>297.79000000000002</v>
      </c>
      <c r="G1479" s="1">
        <v>36.950000000000003</v>
      </c>
      <c r="H1479" s="110">
        <v>-1.49</v>
      </c>
      <c r="I1479" s="110">
        <v>-1.49</v>
      </c>
      <c r="J1479" s="1">
        <f t="shared" si="660"/>
        <v>35.46</v>
      </c>
      <c r="K1479" s="1">
        <f t="shared" si="662"/>
        <v>-1.4155</v>
      </c>
      <c r="L1479" s="1">
        <f t="shared" si="659"/>
        <v>35.534500000000001</v>
      </c>
      <c r="M1479" s="1">
        <f t="shared" si="663"/>
        <v>233.4724047306176</v>
      </c>
      <c r="N1479" s="1"/>
      <c r="O1479" s="1"/>
      <c r="P1479" s="1">
        <f t="shared" si="666"/>
        <v>0.87976190476190486</v>
      </c>
      <c r="Q1479" s="1">
        <f t="shared" si="667"/>
        <v>0.84605952380952387</v>
      </c>
      <c r="R1479" s="1">
        <f t="shared" ref="R1479:R1542" si="668">+D1479/($F$2*42)</f>
        <v>1.0228600963761907</v>
      </c>
      <c r="S1479" s="1">
        <f t="shared" si="661"/>
        <v>0.84605952380952387</v>
      </c>
      <c r="T1479" s="1">
        <f t="shared" si="664"/>
        <v>232.98291721419184</v>
      </c>
      <c r="U1479" s="1">
        <v>241.94365650000003</v>
      </c>
      <c r="V1479" s="1">
        <v>513.544669</v>
      </c>
      <c r="W1479" s="1">
        <f t="shared" si="657"/>
        <v>241.39976976776609</v>
      </c>
      <c r="X1479" s="1">
        <v>282.26099900000003</v>
      </c>
      <c r="Y1479" s="1">
        <v>410.7114642153644</v>
      </c>
      <c r="Z1479" s="1">
        <f t="shared" si="665"/>
        <v>242.77266754270698</v>
      </c>
      <c r="AD1479" s="125">
        <f t="shared" si="658"/>
        <v>260.94086727989492</v>
      </c>
    </row>
    <row r="1480" spans="1:30">
      <c r="A1480" s="127" t="s">
        <v>1062</v>
      </c>
      <c r="B1480" s="127" t="s">
        <v>167</v>
      </c>
      <c r="C1480" s="4">
        <v>42675</v>
      </c>
      <c r="D1480" s="1">
        <v>282.26099900000003</v>
      </c>
      <c r="E1480" s="1">
        <v>260.91000000000003</v>
      </c>
      <c r="F1480" s="1">
        <v>308.29000000000002</v>
      </c>
      <c r="G1480" s="1">
        <v>37.5</v>
      </c>
      <c r="H1480" s="110">
        <v>-1.49</v>
      </c>
      <c r="I1480" s="110">
        <v>-1.49</v>
      </c>
      <c r="J1480" s="1">
        <f t="shared" si="660"/>
        <v>36.01</v>
      </c>
      <c r="K1480" s="1">
        <f t="shared" si="662"/>
        <v>-1.4155</v>
      </c>
      <c r="L1480" s="1">
        <f t="shared" si="659"/>
        <v>36.084499999999998</v>
      </c>
      <c r="M1480" s="1">
        <f t="shared" si="663"/>
        <v>237.08607095926411</v>
      </c>
      <c r="N1480" s="1"/>
      <c r="O1480" s="1"/>
      <c r="P1480" s="1">
        <f t="shared" si="666"/>
        <v>0.8928571428571429</v>
      </c>
      <c r="Q1480" s="1">
        <f t="shared" si="667"/>
        <v>0.85915476190476192</v>
      </c>
      <c r="R1480" s="1">
        <f t="shared" si="668"/>
        <v>1.0228600963761907</v>
      </c>
      <c r="S1480" s="1">
        <f t="shared" si="661"/>
        <v>0.85915476190476192</v>
      </c>
      <c r="T1480" s="1">
        <f t="shared" si="664"/>
        <v>236.59658344283835</v>
      </c>
      <c r="U1480" s="1">
        <v>249.159729</v>
      </c>
      <c r="V1480" s="1">
        <v>513.544669</v>
      </c>
      <c r="W1480" s="1">
        <f t="shared" ref="W1480:W1543" si="669">+T1480*0.97+V1480*0.03</f>
        <v>244.90502600955318</v>
      </c>
      <c r="X1480" s="1">
        <v>282.26099900000003</v>
      </c>
      <c r="Y1480" s="1">
        <v>410.7114642153644</v>
      </c>
      <c r="Z1480" s="1">
        <f t="shared" si="665"/>
        <v>246.38633377135346</v>
      </c>
      <c r="AD1480" s="125">
        <f t="shared" si="658"/>
        <v>264.98817345597899</v>
      </c>
    </row>
    <row r="1481" spans="1:30">
      <c r="A1481" s="127" t="s">
        <v>1063</v>
      </c>
      <c r="B1481" s="127" t="s">
        <v>168</v>
      </c>
      <c r="C1481" s="4">
        <v>42674</v>
      </c>
      <c r="D1481" s="1">
        <v>246.65</v>
      </c>
      <c r="E1481" s="1">
        <v>273.41000000000003</v>
      </c>
      <c r="F1481" s="1">
        <v>307.29000000000002</v>
      </c>
      <c r="G1481" s="1">
        <v>37.75</v>
      </c>
      <c r="H1481" s="110">
        <v>-1.49</v>
      </c>
      <c r="I1481" s="110">
        <v>-1.49</v>
      </c>
      <c r="J1481" s="1">
        <f t="shared" si="660"/>
        <v>36.26</v>
      </c>
      <c r="K1481" s="1">
        <f t="shared" si="662"/>
        <v>-1.4155</v>
      </c>
      <c r="L1481" s="1">
        <f t="shared" si="659"/>
        <v>36.334499999999998</v>
      </c>
      <c r="M1481" s="1">
        <f t="shared" si="663"/>
        <v>238.7286465177398</v>
      </c>
      <c r="N1481" s="1"/>
      <c r="O1481" s="1"/>
      <c r="P1481" s="1">
        <f t="shared" si="666"/>
        <v>0.89880952380952384</v>
      </c>
      <c r="Q1481" s="1">
        <f t="shared" si="667"/>
        <v>0.86510714285714285</v>
      </c>
      <c r="R1481" s="1">
        <f t="shared" si="668"/>
        <v>0.89381261904761922</v>
      </c>
      <c r="S1481" s="1">
        <f t="shared" si="661"/>
        <v>0.86510714285714285</v>
      </c>
      <c r="T1481" s="1">
        <f t="shared" si="664"/>
        <v>238.23915900131405</v>
      </c>
      <c r="U1481" s="1">
        <v>249.159729</v>
      </c>
      <c r="V1481" s="1">
        <v>513.544669</v>
      </c>
      <c r="W1481" s="1">
        <f t="shared" si="669"/>
        <v>246.49832430127461</v>
      </c>
      <c r="X1481" s="1">
        <v>246.65</v>
      </c>
      <c r="Y1481" s="1">
        <v>307.28363755745238</v>
      </c>
      <c r="Z1481" s="1">
        <f t="shared" si="665"/>
        <v>248.02890932982916</v>
      </c>
      <c r="AD1481" s="125">
        <f t="shared" ref="AD1481:AD1544" si="670">T1481*1.12</f>
        <v>266.82785808147179</v>
      </c>
    </row>
    <row r="1482" spans="1:30">
      <c r="A1482" s="127" t="s">
        <v>1064</v>
      </c>
      <c r="B1482" s="127" t="s">
        <v>168</v>
      </c>
      <c r="C1482" s="4">
        <v>42671</v>
      </c>
      <c r="D1482" s="1">
        <v>246.65</v>
      </c>
      <c r="E1482" s="1">
        <v>278.91000000000003</v>
      </c>
      <c r="F1482" s="1">
        <v>305.29000000000002</v>
      </c>
      <c r="G1482" s="1">
        <v>39.200000000000003</v>
      </c>
      <c r="H1482" s="110">
        <v>-1.49</v>
      </c>
      <c r="I1482" s="110">
        <v>-1.49</v>
      </c>
      <c r="J1482" s="1">
        <f t="shared" si="660"/>
        <v>37.71</v>
      </c>
      <c r="K1482" s="1">
        <f t="shared" si="662"/>
        <v>-1.4155</v>
      </c>
      <c r="L1482" s="1">
        <f t="shared" si="659"/>
        <v>37.784500000000001</v>
      </c>
      <c r="M1482" s="1">
        <f t="shared" si="663"/>
        <v>248.25558475689883</v>
      </c>
      <c r="N1482" s="1"/>
      <c r="O1482" s="1"/>
      <c r="P1482" s="1">
        <f t="shared" si="666"/>
        <v>0.93333333333333335</v>
      </c>
      <c r="Q1482" s="1">
        <f t="shared" si="667"/>
        <v>0.89963095238095236</v>
      </c>
      <c r="R1482" s="1">
        <f t="shared" si="668"/>
        <v>0.89381261904761922</v>
      </c>
      <c r="S1482" s="1">
        <f t="shared" si="661"/>
        <v>0.89963095238095236</v>
      </c>
      <c r="T1482" s="1">
        <f t="shared" si="664"/>
        <v>247.76609724047304</v>
      </c>
      <c r="U1482" s="1">
        <v>249.159729</v>
      </c>
      <c r="V1482" s="1">
        <v>520.12</v>
      </c>
      <c r="W1482" s="1">
        <f t="shared" si="669"/>
        <v>255.93671432325885</v>
      </c>
      <c r="X1482" s="1">
        <v>246.65</v>
      </c>
      <c r="Y1482" s="1">
        <v>307.28363755745238</v>
      </c>
      <c r="Z1482" s="1">
        <f t="shared" si="665"/>
        <v>257.55584756898816</v>
      </c>
      <c r="AD1482" s="125">
        <f t="shared" si="670"/>
        <v>277.49802890932983</v>
      </c>
    </row>
    <row r="1483" spans="1:30">
      <c r="A1483" s="127" t="s">
        <v>1065</v>
      </c>
      <c r="B1483" s="127" t="s">
        <v>168</v>
      </c>
      <c r="C1483" s="4">
        <v>42670</v>
      </c>
      <c r="D1483" s="1">
        <v>246.65</v>
      </c>
      <c r="E1483" s="1">
        <v>277.41000000000003</v>
      </c>
      <c r="F1483" s="1">
        <v>309.29000000000002</v>
      </c>
      <c r="G1483" s="1">
        <v>39.9</v>
      </c>
      <c r="H1483" s="110">
        <v>-1.49</v>
      </c>
      <c r="I1483" s="110">
        <v>-1.49</v>
      </c>
      <c r="J1483" s="1">
        <f t="shared" si="660"/>
        <v>38.409999999999997</v>
      </c>
      <c r="K1483" s="1">
        <f t="shared" si="662"/>
        <v>-1.4155</v>
      </c>
      <c r="L1483" s="1">
        <f t="shared" si="659"/>
        <v>38.484499999999997</v>
      </c>
      <c r="M1483" s="1">
        <f t="shared" si="663"/>
        <v>252.85479632063073</v>
      </c>
      <c r="N1483" s="1"/>
      <c r="O1483" s="1"/>
      <c r="P1483" s="1">
        <f t="shared" si="666"/>
        <v>0.95</v>
      </c>
      <c r="Q1483" s="1">
        <f t="shared" si="667"/>
        <v>0.91629761904761897</v>
      </c>
      <c r="R1483" s="1">
        <f t="shared" si="668"/>
        <v>0.89381261904761922</v>
      </c>
      <c r="S1483" s="1">
        <f t="shared" si="661"/>
        <v>0.91629761904761897</v>
      </c>
      <c r="T1483" s="1">
        <f t="shared" si="664"/>
        <v>252.36530880420497</v>
      </c>
      <c r="U1483" s="1">
        <v>249.159729</v>
      </c>
      <c r="V1483" s="1">
        <v>520.12</v>
      </c>
      <c r="W1483" s="1">
        <f t="shared" si="669"/>
        <v>260.3979495400788</v>
      </c>
      <c r="X1483" s="1">
        <v>246.65</v>
      </c>
      <c r="Y1483" s="1">
        <v>307.28363755745238</v>
      </c>
      <c r="Z1483" s="1">
        <f t="shared" si="665"/>
        <v>262.15505913272011</v>
      </c>
      <c r="AD1483" s="125">
        <f t="shared" si="670"/>
        <v>282.64914586070961</v>
      </c>
    </row>
    <row r="1484" spans="1:30">
      <c r="A1484" s="127" t="s">
        <v>1066</v>
      </c>
      <c r="B1484" s="127" t="s">
        <v>168</v>
      </c>
      <c r="C1484" s="4">
        <v>42669</v>
      </c>
      <c r="D1484" s="1">
        <v>246.65</v>
      </c>
      <c r="E1484" s="1">
        <v>277.41000000000003</v>
      </c>
      <c r="F1484" s="1">
        <v>306.79000000000002</v>
      </c>
      <c r="G1484" s="1">
        <v>39.409999999999997</v>
      </c>
      <c r="H1484" s="110">
        <v>-1.49</v>
      </c>
      <c r="I1484" s="110">
        <v>-1.49</v>
      </c>
      <c r="J1484" s="1">
        <f t="shared" si="660"/>
        <v>37.919999999999995</v>
      </c>
      <c r="K1484" s="1">
        <f t="shared" si="662"/>
        <v>-1.4155</v>
      </c>
      <c r="L1484" s="1">
        <f t="shared" si="659"/>
        <v>37.994499999999995</v>
      </c>
      <c r="M1484" s="1">
        <f t="shared" si="663"/>
        <v>249.63534822601835</v>
      </c>
      <c r="N1484" s="1"/>
      <c r="O1484" s="1"/>
      <c r="P1484" s="1">
        <f t="shared" si="666"/>
        <v>0.93833333333333324</v>
      </c>
      <c r="Q1484" s="1">
        <f t="shared" si="667"/>
        <v>0.90463095238095226</v>
      </c>
      <c r="R1484" s="1">
        <f t="shared" si="668"/>
        <v>0.89381261904761922</v>
      </c>
      <c r="S1484" s="1">
        <f t="shared" si="661"/>
        <v>0.90463095238095226</v>
      </c>
      <c r="T1484" s="1">
        <f t="shared" si="664"/>
        <v>249.1458607095926</v>
      </c>
      <c r="U1484" s="1">
        <v>249.159729</v>
      </c>
      <c r="V1484" s="1">
        <v>520.12</v>
      </c>
      <c r="W1484" s="1">
        <f t="shared" si="669"/>
        <v>257.27508488830483</v>
      </c>
      <c r="X1484" s="1">
        <v>246.65</v>
      </c>
      <c r="Y1484" s="1">
        <v>307.28363755745238</v>
      </c>
      <c r="Z1484" s="1">
        <f t="shared" si="665"/>
        <v>258.93561103810771</v>
      </c>
      <c r="AD1484" s="125">
        <f t="shared" si="670"/>
        <v>279.04336399474374</v>
      </c>
    </row>
    <row r="1485" spans="1:30">
      <c r="A1485" s="127" t="s">
        <v>1067</v>
      </c>
      <c r="B1485" s="127" t="s">
        <v>168</v>
      </c>
      <c r="C1485" s="4">
        <v>42668</v>
      </c>
      <c r="D1485" s="1">
        <v>246.65</v>
      </c>
      <c r="E1485" s="1">
        <v>277.91000000000003</v>
      </c>
      <c r="F1485" s="1">
        <v>300.29000000000002</v>
      </c>
      <c r="G1485" s="1">
        <v>40.21</v>
      </c>
      <c r="H1485" s="110">
        <v>-1.49</v>
      </c>
      <c r="I1485" s="110">
        <v>-1.49</v>
      </c>
      <c r="J1485" s="1">
        <f t="shared" si="660"/>
        <v>38.72</v>
      </c>
      <c r="K1485" s="1">
        <f t="shared" si="662"/>
        <v>-1.4155</v>
      </c>
      <c r="L1485" s="1">
        <f t="shared" si="659"/>
        <v>38.794499999999999</v>
      </c>
      <c r="M1485" s="1">
        <f t="shared" si="663"/>
        <v>254.89159001314059</v>
      </c>
      <c r="N1485" s="1"/>
      <c r="O1485" s="1"/>
      <c r="P1485" s="1">
        <f t="shared" si="666"/>
        <v>0.95738095238095244</v>
      </c>
      <c r="Q1485" s="1">
        <f t="shared" si="667"/>
        <v>0.92367857142857146</v>
      </c>
      <c r="R1485" s="1">
        <f t="shared" si="668"/>
        <v>0.89381261904761922</v>
      </c>
      <c r="S1485" s="1">
        <f t="shared" si="661"/>
        <v>0.92367857142857146</v>
      </c>
      <c r="T1485" s="1">
        <f t="shared" si="664"/>
        <v>254.40210249671483</v>
      </c>
      <c r="U1485" s="1">
        <v>241.99661850000004</v>
      </c>
      <c r="V1485" s="1">
        <v>520.12</v>
      </c>
      <c r="W1485" s="1">
        <f t="shared" si="669"/>
        <v>262.37363942181338</v>
      </c>
      <c r="X1485" s="1">
        <v>246.65</v>
      </c>
      <c r="Y1485" s="1">
        <v>307.28363755745238</v>
      </c>
      <c r="Z1485" s="1">
        <f t="shared" si="665"/>
        <v>264.19185282522994</v>
      </c>
      <c r="AD1485" s="125">
        <f t="shared" si="670"/>
        <v>284.93035479632061</v>
      </c>
    </row>
    <row r="1486" spans="1:30">
      <c r="A1486" s="127" t="s">
        <v>1068</v>
      </c>
      <c r="B1486" s="127" t="s">
        <v>168</v>
      </c>
      <c r="C1486" s="4">
        <v>42667</v>
      </c>
      <c r="D1486" s="1">
        <v>246.65</v>
      </c>
      <c r="E1486" s="1">
        <v>280.41000000000003</v>
      </c>
      <c r="F1486" s="1">
        <v>304.29000000000002</v>
      </c>
      <c r="G1486" s="1">
        <v>40.659999999999997</v>
      </c>
      <c r="H1486" s="110">
        <v>-1.49</v>
      </c>
      <c r="I1486" s="110">
        <v>-1.49</v>
      </c>
      <c r="J1486" s="1">
        <f t="shared" si="660"/>
        <v>39.169999999999995</v>
      </c>
      <c r="K1486" s="1">
        <f t="shared" si="662"/>
        <v>-1.4155</v>
      </c>
      <c r="L1486" s="1">
        <f t="shared" si="659"/>
        <v>39.244499999999995</v>
      </c>
      <c r="M1486" s="1">
        <f t="shared" si="663"/>
        <v>257.84822601839682</v>
      </c>
      <c r="N1486" s="1"/>
      <c r="O1486" s="1"/>
      <c r="P1486" s="1">
        <f t="shared" si="666"/>
        <v>0.96809523809523801</v>
      </c>
      <c r="Q1486" s="1">
        <f t="shared" si="667"/>
        <v>0.93439285714285703</v>
      </c>
      <c r="R1486" s="1">
        <f t="shared" si="668"/>
        <v>0.89381261904761922</v>
      </c>
      <c r="S1486" s="1">
        <f t="shared" si="661"/>
        <v>0.93439285714285703</v>
      </c>
      <c r="T1486" s="1">
        <f t="shared" si="664"/>
        <v>257.35873850197106</v>
      </c>
      <c r="U1486" s="1">
        <v>241.99661850000004</v>
      </c>
      <c r="V1486" s="1">
        <v>520.12</v>
      </c>
      <c r="W1486" s="1">
        <f t="shared" si="669"/>
        <v>265.24157634691193</v>
      </c>
      <c r="X1486" s="1">
        <v>246.65</v>
      </c>
      <c r="Y1486" s="1">
        <v>307.28363755745238</v>
      </c>
      <c r="Z1486" s="1">
        <f t="shared" si="665"/>
        <v>267.14848883048614</v>
      </c>
      <c r="AD1486" s="125">
        <f t="shared" si="670"/>
        <v>288.2417871222076</v>
      </c>
    </row>
    <row r="1487" spans="1:30">
      <c r="A1487" s="127" t="s">
        <v>1069</v>
      </c>
      <c r="B1487" s="127" t="s">
        <v>168</v>
      </c>
      <c r="C1487" s="4">
        <v>42664</v>
      </c>
      <c r="D1487" s="1">
        <v>246.65</v>
      </c>
      <c r="E1487" s="1">
        <v>276.41000000000003</v>
      </c>
      <c r="F1487" s="1">
        <v>296.29000000000002</v>
      </c>
      <c r="G1487" s="1">
        <v>40.65</v>
      </c>
      <c r="H1487" s="110">
        <v>-1.49</v>
      </c>
      <c r="I1487" s="110">
        <v>-1.49</v>
      </c>
      <c r="J1487" s="1">
        <f t="shared" si="660"/>
        <v>39.159999999999997</v>
      </c>
      <c r="K1487" s="1">
        <f t="shared" si="662"/>
        <v>-1.4155</v>
      </c>
      <c r="L1487" s="1">
        <f t="shared" si="659"/>
        <v>39.234499999999997</v>
      </c>
      <c r="M1487" s="1">
        <f t="shared" si="663"/>
        <v>257.78252299605776</v>
      </c>
      <c r="N1487" s="1"/>
      <c r="O1487" s="1"/>
      <c r="P1487" s="1">
        <f t="shared" si="666"/>
        <v>0.96785714285714286</v>
      </c>
      <c r="Q1487" s="1">
        <f t="shared" si="667"/>
        <v>0.93415476190476188</v>
      </c>
      <c r="R1487" s="1">
        <f t="shared" si="668"/>
        <v>0.89381261904761922</v>
      </c>
      <c r="S1487" s="1">
        <f t="shared" si="661"/>
        <v>0.93415476190476188</v>
      </c>
      <c r="T1487" s="1">
        <f t="shared" si="664"/>
        <v>257.29303547963201</v>
      </c>
      <c r="U1487" s="1">
        <v>241.99661850000004</v>
      </c>
      <c r="V1487" s="1">
        <v>520.12</v>
      </c>
      <c r="W1487" s="1">
        <f t="shared" si="669"/>
        <v>265.17784441524304</v>
      </c>
      <c r="X1487" s="1">
        <v>246.65</v>
      </c>
      <c r="Y1487" s="1">
        <v>307.28363755745238</v>
      </c>
      <c r="Z1487" s="1">
        <f t="shared" si="665"/>
        <v>267.08278580814715</v>
      </c>
      <c r="AD1487" s="125">
        <f t="shared" si="670"/>
        <v>288.16819973718788</v>
      </c>
    </row>
    <row r="1488" spans="1:30">
      <c r="A1488" s="127" t="s">
        <v>1070</v>
      </c>
      <c r="B1488" s="127" t="s">
        <v>168</v>
      </c>
      <c r="C1488" s="4">
        <v>42663</v>
      </c>
      <c r="D1488" s="1">
        <v>246.65</v>
      </c>
      <c r="E1488" s="1">
        <v>282.41000000000003</v>
      </c>
      <c r="F1488" s="1">
        <v>299.29000000000002</v>
      </c>
      <c r="G1488" s="1">
        <v>40.200000000000003</v>
      </c>
      <c r="H1488" s="110">
        <v>-1.49</v>
      </c>
      <c r="I1488" s="110">
        <v>-1.49</v>
      </c>
      <c r="J1488" s="1">
        <f t="shared" si="660"/>
        <v>38.71</v>
      </c>
      <c r="K1488" s="1">
        <f t="shared" si="662"/>
        <v>-1.4155</v>
      </c>
      <c r="L1488" s="1">
        <f t="shared" si="659"/>
        <v>38.784500000000001</v>
      </c>
      <c r="M1488" s="1">
        <f t="shared" si="663"/>
        <v>254.82588699080156</v>
      </c>
      <c r="N1488" s="1"/>
      <c r="O1488" s="1"/>
      <c r="P1488" s="1">
        <f t="shared" si="666"/>
        <v>0.95714285714285718</v>
      </c>
      <c r="Q1488" s="1">
        <f t="shared" si="667"/>
        <v>0.9234404761904762</v>
      </c>
      <c r="R1488" s="1">
        <f t="shared" si="668"/>
        <v>0.89381261904761922</v>
      </c>
      <c r="S1488" s="1">
        <f t="shared" si="661"/>
        <v>0.9234404761904762</v>
      </c>
      <c r="T1488" s="1">
        <f t="shared" si="664"/>
        <v>254.33639947437581</v>
      </c>
      <c r="U1488" s="1">
        <v>241.99661850000004</v>
      </c>
      <c r="V1488" s="1">
        <v>520.12</v>
      </c>
      <c r="W1488" s="1">
        <f t="shared" si="669"/>
        <v>262.3099074901445</v>
      </c>
      <c r="X1488" s="1">
        <v>246.65</v>
      </c>
      <c r="Y1488" s="1">
        <v>307.28363755745238</v>
      </c>
      <c r="Z1488" s="1">
        <f t="shared" si="665"/>
        <v>264.12614980289095</v>
      </c>
      <c r="AD1488" s="125">
        <f t="shared" si="670"/>
        <v>284.85676741130095</v>
      </c>
    </row>
    <row r="1489" spans="1:30">
      <c r="A1489" s="127" t="s">
        <v>1071</v>
      </c>
      <c r="B1489" s="127" t="s">
        <v>168</v>
      </c>
      <c r="C1489" s="4">
        <v>42662</v>
      </c>
      <c r="D1489" s="1">
        <v>246.65</v>
      </c>
      <c r="E1489" s="1">
        <v>274.41000000000003</v>
      </c>
      <c r="F1489" s="1">
        <v>287.29000000000002</v>
      </c>
      <c r="G1489" s="1">
        <v>41.27</v>
      </c>
      <c r="H1489" s="110">
        <v>-1.49</v>
      </c>
      <c r="I1489" s="110">
        <v>-1.49</v>
      </c>
      <c r="J1489" s="1">
        <f t="shared" si="660"/>
        <v>39.78</v>
      </c>
      <c r="K1489" s="1">
        <f t="shared" si="662"/>
        <v>-1.4155</v>
      </c>
      <c r="L1489" s="1">
        <f t="shared" si="659"/>
        <v>39.854500000000002</v>
      </c>
      <c r="M1489" s="1">
        <f t="shared" si="663"/>
        <v>261.85611038107754</v>
      </c>
      <c r="N1489" s="1"/>
      <c r="O1489" s="1"/>
      <c r="P1489" s="1">
        <f t="shared" si="666"/>
        <v>0.98261904761904773</v>
      </c>
      <c r="Q1489" s="1">
        <f t="shared" si="667"/>
        <v>0.94891666666666674</v>
      </c>
      <c r="R1489" s="1">
        <f t="shared" si="668"/>
        <v>0.89381261904761922</v>
      </c>
      <c r="S1489" s="1">
        <f t="shared" si="661"/>
        <v>0.94891666666666674</v>
      </c>
      <c r="T1489" s="1">
        <f t="shared" si="664"/>
        <v>261.36662286465179</v>
      </c>
      <c r="U1489" s="1">
        <v>241.99661850000004</v>
      </c>
      <c r="V1489" s="1">
        <v>520.12</v>
      </c>
      <c r="W1489" s="1">
        <f t="shared" si="669"/>
        <v>269.12922417871221</v>
      </c>
      <c r="X1489" s="1">
        <v>246.65</v>
      </c>
      <c r="Y1489" s="1">
        <v>307.28363755745238</v>
      </c>
      <c r="Z1489" s="1">
        <f t="shared" si="665"/>
        <v>271.15637319316687</v>
      </c>
      <c r="AD1489" s="125">
        <f t="shared" si="670"/>
        <v>292.73061760841006</v>
      </c>
    </row>
    <row r="1490" spans="1:30">
      <c r="A1490" s="127" t="s">
        <v>1072</v>
      </c>
      <c r="B1490" s="127" t="s">
        <v>168</v>
      </c>
      <c r="C1490" s="4">
        <v>42661</v>
      </c>
      <c r="D1490" s="1">
        <v>246.65</v>
      </c>
      <c r="E1490" s="1">
        <v>273.41000000000003</v>
      </c>
      <c r="F1490" s="1">
        <v>289.79000000000002</v>
      </c>
      <c r="G1490" s="1">
        <v>40.119999999999997</v>
      </c>
      <c r="H1490" s="110">
        <v>-1.49</v>
      </c>
      <c r="I1490" s="110">
        <v>-1.49</v>
      </c>
      <c r="J1490" s="1">
        <f t="shared" si="660"/>
        <v>38.629999999999995</v>
      </c>
      <c r="K1490" s="1">
        <f t="shared" si="662"/>
        <v>-1.4155</v>
      </c>
      <c r="L1490" s="1">
        <f t="shared" si="659"/>
        <v>38.704499999999996</v>
      </c>
      <c r="M1490" s="1">
        <f t="shared" si="663"/>
        <v>254.30026281208933</v>
      </c>
      <c r="N1490" s="1"/>
      <c r="O1490" s="1"/>
      <c r="P1490" s="1">
        <f t="shared" si="666"/>
        <v>0.95523809523809522</v>
      </c>
      <c r="Q1490" s="1">
        <f t="shared" si="667"/>
        <v>0.92153571428571424</v>
      </c>
      <c r="R1490" s="1">
        <f t="shared" si="668"/>
        <v>0.89381261904761922</v>
      </c>
      <c r="S1490" s="1">
        <f t="shared" si="661"/>
        <v>0.92153571428571424</v>
      </c>
      <c r="T1490" s="1">
        <f t="shared" si="664"/>
        <v>253.81077529566355</v>
      </c>
      <c r="U1490" s="1">
        <v>244.54320800000005</v>
      </c>
      <c r="V1490" s="1">
        <v>520.12</v>
      </c>
      <c r="W1490" s="1">
        <f t="shared" si="669"/>
        <v>261.80005203679366</v>
      </c>
      <c r="X1490" s="1">
        <v>246.65</v>
      </c>
      <c r="Y1490" s="1">
        <v>307.28363755745238</v>
      </c>
      <c r="Z1490" s="1">
        <f t="shared" si="665"/>
        <v>263.60052562417866</v>
      </c>
      <c r="AD1490" s="125">
        <f t="shared" si="670"/>
        <v>284.26806833114318</v>
      </c>
    </row>
    <row r="1491" spans="1:30">
      <c r="A1491" s="127" t="s">
        <v>1073</v>
      </c>
      <c r="B1491" s="127" t="s">
        <v>168</v>
      </c>
      <c r="C1491" s="4">
        <v>42660</v>
      </c>
      <c r="D1491" s="1">
        <v>246.65</v>
      </c>
      <c r="E1491" s="1">
        <v>273.41000000000003</v>
      </c>
      <c r="F1491" s="1">
        <v>299.29000000000002</v>
      </c>
      <c r="G1491" s="1">
        <v>40</v>
      </c>
      <c r="H1491" s="110">
        <v>-1.49</v>
      </c>
      <c r="I1491" s="110">
        <v>-1.49</v>
      </c>
      <c r="J1491" s="1">
        <f t="shared" si="660"/>
        <v>38.51</v>
      </c>
      <c r="K1491" s="1">
        <f t="shared" si="662"/>
        <v>-1.4155</v>
      </c>
      <c r="L1491" s="1">
        <f t="shared" si="659"/>
        <v>38.584499999999998</v>
      </c>
      <c r="M1491" s="1">
        <f t="shared" si="663"/>
        <v>253.51182654402101</v>
      </c>
      <c r="N1491" s="1"/>
      <c r="O1491" s="1"/>
      <c r="P1491" s="1">
        <f t="shared" si="666"/>
        <v>0.95238095238095233</v>
      </c>
      <c r="Q1491" s="1">
        <f t="shared" si="667"/>
        <v>0.91867857142857134</v>
      </c>
      <c r="R1491" s="1">
        <f t="shared" si="668"/>
        <v>0.89381261904761922</v>
      </c>
      <c r="S1491" s="1">
        <f t="shared" si="661"/>
        <v>0.91867857142857134</v>
      </c>
      <c r="T1491" s="1">
        <f t="shared" si="664"/>
        <v>253.02233902759525</v>
      </c>
      <c r="U1491" s="1">
        <v>244.54320800000005</v>
      </c>
      <c r="V1491" s="1">
        <v>520.12</v>
      </c>
      <c r="W1491" s="1">
        <f t="shared" si="669"/>
        <v>261.0352688567674</v>
      </c>
      <c r="X1491" s="1">
        <v>246.65</v>
      </c>
      <c r="Y1491" s="1">
        <v>307.28363755745238</v>
      </c>
      <c r="Z1491" s="1">
        <f t="shared" si="665"/>
        <v>262.81208935611039</v>
      </c>
      <c r="AD1491" s="125">
        <f t="shared" si="670"/>
        <v>283.3850197109067</v>
      </c>
    </row>
    <row r="1492" spans="1:30">
      <c r="A1492" s="127" t="s">
        <v>1074</v>
      </c>
      <c r="B1492" s="127" t="s">
        <v>168</v>
      </c>
      <c r="C1492" s="4">
        <v>42657</v>
      </c>
      <c r="D1492" s="1">
        <v>246.65</v>
      </c>
      <c r="E1492" s="1">
        <v>273.91000000000003</v>
      </c>
      <c r="F1492" s="1">
        <v>291.29000000000002</v>
      </c>
      <c r="G1492" s="1">
        <v>40.200000000000003</v>
      </c>
      <c r="H1492" s="110">
        <v>-1.49</v>
      </c>
      <c r="I1492" s="110">
        <v>-1.49</v>
      </c>
      <c r="J1492" s="1">
        <f t="shared" si="660"/>
        <v>38.71</v>
      </c>
      <c r="K1492" s="1">
        <f t="shared" si="662"/>
        <v>-1.4155</v>
      </c>
      <c r="L1492" s="1">
        <f t="shared" si="659"/>
        <v>38.784500000000001</v>
      </c>
      <c r="M1492" s="1">
        <f t="shared" si="663"/>
        <v>254.82588699080156</v>
      </c>
      <c r="N1492" s="1"/>
      <c r="O1492" s="1"/>
      <c r="P1492" s="1">
        <f t="shared" si="666"/>
        <v>0.95714285714285718</v>
      </c>
      <c r="Q1492" s="1">
        <f t="shared" si="667"/>
        <v>0.9234404761904762</v>
      </c>
      <c r="R1492" s="1">
        <f t="shared" si="668"/>
        <v>0.89381261904761922</v>
      </c>
      <c r="S1492" s="1">
        <f t="shared" si="661"/>
        <v>0.9234404761904762</v>
      </c>
      <c r="T1492" s="1">
        <f t="shared" si="664"/>
        <v>254.33639947437581</v>
      </c>
      <c r="U1492" s="1">
        <v>244.54320800000005</v>
      </c>
      <c r="V1492" s="1">
        <v>520.12</v>
      </c>
      <c r="W1492" s="1">
        <f t="shared" si="669"/>
        <v>262.3099074901445</v>
      </c>
      <c r="X1492" s="1">
        <v>246.65</v>
      </c>
      <c r="Y1492" s="1">
        <v>307.28363755745238</v>
      </c>
      <c r="Z1492" s="1">
        <f t="shared" si="665"/>
        <v>264.12614980289095</v>
      </c>
      <c r="AD1492" s="125">
        <f t="shared" si="670"/>
        <v>284.85676741130095</v>
      </c>
    </row>
    <row r="1493" spans="1:30">
      <c r="A1493" s="127" t="s">
        <v>1075</v>
      </c>
      <c r="B1493" s="127" t="s">
        <v>168</v>
      </c>
      <c r="C1493" s="4">
        <v>42656</v>
      </c>
      <c r="D1493" s="1">
        <v>246.65</v>
      </c>
      <c r="E1493" s="1">
        <v>273.41000000000003</v>
      </c>
      <c r="F1493" s="1">
        <v>290.29000000000002</v>
      </c>
      <c r="G1493" s="1">
        <v>40.450000000000003</v>
      </c>
      <c r="H1493" s="110">
        <v>-1.49</v>
      </c>
      <c r="I1493" s="110">
        <v>-1.49</v>
      </c>
      <c r="J1493" s="1">
        <f t="shared" si="660"/>
        <v>38.96</v>
      </c>
      <c r="K1493" s="1">
        <f t="shared" si="662"/>
        <v>-1.4155</v>
      </c>
      <c r="L1493" s="1">
        <f t="shared" si="659"/>
        <v>39.034500000000001</v>
      </c>
      <c r="M1493" s="1">
        <f t="shared" si="663"/>
        <v>256.46846254927726</v>
      </c>
      <c r="N1493" s="1"/>
      <c r="O1493" s="1"/>
      <c r="P1493" s="1">
        <f t="shared" si="666"/>
        <v>0.96309523809523812</v>
      </c>
      <c r="Q1493" s="1">
        <f t="shared" si="667"/>
        <v>0.92939285714285713</v>
      </c>
      <c r="R1493" s="1">
        <f t="shared" si="668"/>
        <v>0.89381261904761922</v>
      </c>
      <c r="S1493" s="1">
        <f t="shared" si="661"/>
        <v>0.92939285714285713</v>
      </c>
      <c r="T1493" s="1">
        <f t="shared" si="664"/>
        <v>255.97897503285151</v>
      </c>
      <c r="U1493" s="1">
        <v>244.54320800000005</v>
      </c>
      <c r="V1493" s="1">
        <v>520.12</v>
      </c>
      <c r="W1493" s="1">
        <f t="shared" si="669"/>
        <v>263.90320578186595</v>
      </c>
      <c r="X1493" s="1">
        <v>246.65</v>
      </c>
      <c r="Y1493" s="1">
        <v>307.28363755745238</v>
      </c>
      <c r="Z1493" s="1">
        <f t="shared" si="665"/>
        <v>265.76872536136665</v>
      </c>
      <c r="AD1493" s="125">
        <f t="shared" si="670"/>
        <v>286.69645203679374</v>
      </c>
    </row>
    <row r="1494" spans="1:30">
      <c r="A1494" s="127" t="s">
        <v>1076</v>
      </c>
      <c r="B1494" s="127" t="s">
        <v>168</v>
      </c>
      <c r="C1494" s="4">
        <v>42655</v>
      </c>
      <c r="D1494" s="1">
        <v>246.65</v>
      </c>
      <c r="E1494" s="1">
        <v>277.91000000000003</v>
      </c>
      <c r="F1494" s="1">
        <v>295.29000000000002</v>
      </c>
      <c r="G1494" s="1">
        <v>40.4</v>
      </c>
      <c r="H1494" s="110">
        <v>-1.49</v>
      </c>
      <c r="I1494" s="110">
        <v>-1.49</v>
      </c>
      <c r="J1494" s="1">
        <f t="shared" si="660"/>
        <v>38.909999999999997</v>
      </c>
      <c r="K1494" s="1">
        <f t="shared" si="662"/>
        <v>-1.4155</v>
      </c>
      <c r="L1494" s="1">
        <f t="shared" si="659"/>
        <v>38.984499999999997</v>
      </c>
      <c r="M1494" s="1">
        <f t="shared" si="663"/>
        <v>256.13994743758212</v>
      </c>
      <c r="N1494" s="1"/>
      <c r="O1494" s="1"/>
      <c r="P1494" s="1">
        <f t="shared" si="666"/>
        <v>0.96190476190476182</v>
      </c>
      <c r="Q1494" s="1">
        <f t="shared" si="667"/>
        <v>0.92820238095238083</v>
      </c>
      <c r="R1494" s="1">
        <f t="shared" si="668"/>
        <v>0.89381261904761922</v>
      </c>
      <c r="S1494" s="1">
        <f t="shared" si="661"/>
        <v>0.92820238095238083</v>
      </c>
      <c r="T1494" s="1">
        <f t="shared" si="664"/>
        <v>255.65045992115634</v>
      </c>
      <c r="U1494" s="1">
        <v>244.54320800000005</v>
      </c>
      <c r="V1494" s="1">
        <v>520.12</v>
      </c>
      <c r="W1494" s="1">
        <f t="shared" si="669"/>
        <v>263.58454612352165</v>
      </c>
      <c r="X1494" s="1">
        <v>246.65</v>
      </c>
      <c r="Y1494" s="1">
        <v>307.28363755745238</v>
      </c>
      <c r="Z1494" s="1">
        <f t="shared" si="665"/>
        <v>265.44021024967145</v>
      </c>
      <c r="AD1494" s="125">
        <f t="shared" si="670"/>
        <v>286.32851511169514</v>
      </c>
    </row>
    <row r="1495" spans="1:30">
      <c r="A1495" s="127" t="s">
        <v>1077</v>
      </c>
      <c r="B1495" s="127" t="s">
        <v>168</v>
      </c>
      <c r="C1495" s="4">
        <v>42654</v>
      </c>
      <c r="D1495" s="1">
        <v>246.65</v>
      </c>
      <c r="E1495" s="1">
        <v>286.91000000000003</v>
      </c>
      <c r="F1495" s="1">
        <v>298.29000000000002</v>
      </c>
      <c r="G1495" s="1">
        <v>40.51</v>
      </c>
      <c r="H1495" s="110">
        <v>-1.49</v>
      </c>
      <c r="I1495" s="110">
        <v>-1.49</v>
      </c>
      <c r="J1495" s="1">
        <f t="shared" si="660"/>
        <v>39.019999999999996</v>
      </c>
      <c r="K1495" s="1">
        <f t="shared" si="662"/>
        <v>-1.4155</v>
      </c>
      <c r="L1495" s="1">
        <f t="shared" si="659"/>
        <v>39.094499999999996</v>
      </c>
      <c r="M1495" s="1">
        <f t="shared" si="663"/>
        <v>256.8626806833114</v>
      </c>
      <c r="N1495" s="1"/>
      <c r="O1495" s="1"/>
      <c r="P1495" s="1">
        <f t="shared" si="666"/>
        <v>0.96452380952380945</v>
      </c>
      <c r="Q1495" s="1">
        <f t="shared" si="667"/>
        <v>0.93082142857142847</v>
      </c>
      <c r="R1495" s="1">
        <f t="shared" si="668"/>
        <v>0.89381261904761922</v>
      </c>
      <c r="S1495" s="1">
        <f t="shared" si="661"/>
        <v>0.93082142857142847</v>
      </c>
      <c r="T1495" s="1">
        <f t="shared" si="664"/>
        <v>256.37319316688564</v>
      </c>
      <c r="U1495" s="1">
        <v>242.00103200000001</v>
      </c>
      <c r="V1495" s="1">
        <v>520.12</v>
      </c>
      <c r="W1495" s="1">
        <f t="shared" si="669"/>
        <v>264.28559737187908</v>
      </c>
      <c r="X1495" s="1">
        <v>246.65</v>
      </c>
      <c r="Y1495" s="1">
        <v>307.28363755745238</v>
      </c>
      <c r="Z1495" s="1">
        <f t="shared" si="665"/>
        <v>266.16294349540078</v>
      </c>
      <c r="AD1495" s="125">
        <f t="shared" si="670"/>
        <v>287.13797634691196</v>
      </c>
    </row>
    <row r="1496" spans="1:30">
      <c r="A1496" s="127" t="s">
        <v>1078</v>
      </c>
      <c r="B1496" s="127" t="s">
        <v>168</v>
      </c>
      <c r="C1496" s="4">
        <v>42653</v>
      </c>
      <c r="D1496" s="1">
        <v>246.65</v>
      </c>
      <c r="E1496" s="1">
        <v>278.41000000000003</v>
      </c>
      <c r="F1496" s="1">
        <v>302.29000000000002</v>
      </c>
      <c r="G1496" s="1">
        <v>41.44</v>
      </c>
      <c r="H1496" s="110">
        <v>-1.49</v>
      </c>
      <c r="I1496" s="110">
        <v>-1.49</v>
      </c>
      <c r="J1496" s="1">
        <f t="shared" si="660"/>
        <v>39.949999999999996</v>
      </c>
      <c r="K1496" s="1">
        <f t="shared" si="662"/>
        <v>-1.4155</v>
      </c>
      <c r="L1496" s="1">
        <f t="shared" si="659"/>
        <v>40.024499999999996</v>
      </c>
      <c r="M1496" s="1">
        <f t="shared" si="663"/>
        <v>262.97306176084095</v>
      </c>
      <c r="N1496" s="1"/>
      <c r="O1496" s="1"/>
      <c r="P1496" s="1">
        <f t="shared" si="666"/>
        <v>0.98666666666666658</v>
      </c>
      <c r="Q1496" s="1">
        <f t="shared" si="667"/>
        <v>0.9529642857142856</v>
      </c>
      <c r="R1496" s="1">
        <f t="shared" si="668"/>
        <v>0.89381261904761922</v>
      </c>
      <c r="S1496" s="1">
        <f t="shared" si="661"/>
        <v>0.9529642857142856</v>
      </c>
      <c r="T1496" s="1">
        <f t="shared" si="664"/>
        <v>262.48357424441519</v>
      </c>
      <c r="U1496" s="1">
        <v>242.00103200000001</v>
      </c>
      <c r="V1496" s="1">
        <v>520.12</v>
      </c>
      <c r="W1496" s="1">
        <f t="shared" si="669"/>
        <v>270.21266701708271</v>
      </c>
      <c r="X1496" s="1">
        <v>246.65</v>
      </c>
      <c r="Y1496" s="1">
        <v>307.28363755745238</v>
      </c>
      <c r="Z1496" s="1">
        <f t="shared" si="665"/>
        <v>272.27332457293033</v>
      </c>
      <c r="AD1496" s="125">
        <f t="shared" si="670"/>
        <v>293.98160315374503</v>
      </c>
    </row>
    <row r="1497" spans="1:30">
      <c r="A1497" s="127" t="s">
        <v>1079</v>
      </c>
      <c r="B1497" s="127" t="s">
        <v>168</v>
      </c>
      <c r="C1497" s="4">
        <v>42650</v>
      </c>
      <c r="D1497" s="1">
        <v>246.65</v>
      </c>
      <c r="E1497" s="1">
        <v>279.41000000000003</v>
      </c>
      <c r="F1497" s="1">
        <v>299.29000000000002</v>
      </c>
      <c r="G1497" s="1">
        <v>40.49</v>
      </c>
      <c r="H1497" s="110">
        <v>-1.49</v>
      </c>
      <c r="I1497" s="110">
        <v>-1.49</v>
      </c>
      <c r="J1497" s="1">
        <f t="shared" si="660"/>
        <v>39</v>
      </c>
      <c r="K1497" s="1">
        <f t="shared" si="662"/>
        <v>-1.4155</v>
      </c>
      <c r="L1497" s="1">
        <f t="shared" si="659"/>
        <v>39.0745</v>
      </c>
      <c r="M1497" s="1">
        <f t="shared" si="663"/>
        <v>256.73127463863335</v>
      </c>
      <c r="N1497" s="1"/>
      <c r="O1497" s="1"/>
      <c r="P1497" s="1">
        <f t="shared" si="666"/>
        <v>0.96404761904761904</v>
      </c>
      <c r="Q1497" s="1">
        <f t="shared" si="667"/>
        <v>0.93034523809523806</v>
      </c>
      <c r="R1497" s="1">
        <f t="shared" si="668"/>
        <v>0.89381261904761922</v>
      </c>
      <c r="S1497" s="1">
        <f t="shared" si="661"/>
        <v>0.93034523809523806</v>
      </c>
      <c r="T1497" s="1">
        <f t="shared" si="664"/>
        <v>256.2417871222076</v>
      </c>
      <c r="U1497" s="1">
        <v>242.00103200000001</v>
      </c>
      <c r="V1497" s="1">
        <v>520.12</v>
      </c>
      <c r="W1497" s="1">
        <f t="shared" si="669"/>
        <v>264.15813350854137</v>
      </c>
      <c r="X1497" s="1">
        <v>246.65</v>
      </c>
      <c r="Y1497" s="1">
        <v>307.28363755745238</v>
      </c>
      <c r="Z1497" s="1">
        <f t="shared" si="665"/>
        <v>266.03153745072274</v>
      </c>
      <c r="AD1497" s="125">
        <f t="shared" si="670"/>
        <v>286.99080157687251</v>
      </c>
    </row>
    <row r="1498" spans="1:30">
      <c r="A1498" s="127" t="s">
        <v>1080</v>
      </c>
      <c r="B1498" s="127" t="s">
        <v>168</v>
      </c>
      <c r="C1498" s="4">
        <v>42649</v>
      </c>
      <c r="D1498" s="1">
        <v>246.65</v>
      </c>
      <c r="E1498" s="1">
        <v>274.41000000000003</v>
      </c>
      <c r="F1498" s="1">
        <v>294.29000000000002</v>
      </c>
      <c r="G1498" s="1">
        <v>40.9</v>
      </c>
      <c r="H1498" s="110">
        <v>-1.49</v>
      </c>
      <c r="I1498" s="110">
        <v>-1.49</v>
      </c>
      <c r="J1498" s="1">
        <f t="shared" si="660"/>
        <v>39.409999999999997</v>
      </c>
      <c r="K1498" s="1">
        <f t="shared" si="662"/>
        <v>-1.4155</v>
      </c>
      <c r="L1498" s="1">
        <f t="shared" ref="L1498:L1561" si="671">+G1498+K1498</f>
        <v>39.484499999999997</v>
      </c>
      <c r="M1498" s="1">
        <f t="shared" si="663"/>
        <v>259.42509855453346</v>
      </c>
      <c r="N1498" s="1"/>
      <c r="O1498" s="1"/>
      <c r="P1498" s="1">
        <f t="shared" si="666"/>
        <v>0.97380952380952379</v>
      </c>
      <c r="Q1498" s="1">
        <f t="shared" si="667"/>
        <v>0.94010714285714281</v>
      </c>
      <c r="R1498" s="1">
        <f t="shared" si="668"/>
        <v>0.89381261904761922</v>
      </c>
      <c r="S1498" s="1">
        <f t="shared" si="661"/>
        <v>0.94010714285714281</v>
      </c>
      <c r="T1498" s="1">
        <f t="shared" si="664"/>
        <v>258.93561103810771</v>
      </c>
      <c r="U1498" s="1">
        <v>242.00103200000001</v>
      </c>
      <c r="V1498" s="1">
        <v>520.12</v>
      </c>
      <c r="W1498" s="1">
        <f t="shared" si="669"/>
        <v>266.7711427069645</v>
      </c>
      <c r="X1498" s="1">
        <v>246.65</v>
      </c>
      <c r="Y1498" s="1">
        <v>307.28363755745238</v>
      </c>
      <c r="Z1498" s="1">
        <f t="shared" si="665"/>
        <v>268.72536136662285</v>
      </c>
      <c r="AD1498" s="125">
        <f t="shared" si="670"/>
        <v>290.00788436268067</v>
      </c>
    </row>
    <row r="1499" spans="1:30">
      <c r="A1499" s="127" t="s">
        <v>1081</v>
      </c>
      <c r="B1499" s="127" t="s">
        <v>168</v>
      </c>
      <c r="C1499" s="4">
        <v>42648</v>
      </c>
      <c r="D1499" s="1">
        <v>246.65</v>
      </c>
      <c r="E1499" s="1">
        <v>271.41000000000003</v>
      </c>
      <c r="F1499" s="1">
        <v>287.79000000000002</v>
      </c>
      <c r="G1499" s="1">
        <v>40.08</v>
      </c>
      <c r="H1499" s="110">
        <v>-1.49</v>
      </c>
      <c r="I1499" s="110">
        <v>-1.49</v>
      </c>
      <c r="J1499" s="1">
        <f t="shared" ref="J1499:J1562" si="672">+G1499+H1499</f>
        <v>38.589999999999996</v>
      </c>
      <c r="K1499" s="1">
        <f t="shared" si="662"/>
        <v>-1.4155</v>
      </c>
      <c r="L1499" s="1">
        <f t="shared" si="671"/>
        <v>38.664499999999997</v>
      </c>
      <c r="M1499" s="1">
        <f t="shared" si="663"/>
        <v>254.03745072273321</v>
      </c>
      <c r="N1499" s="1"/>
      <c r="O1499" s="1"/>
      <c r="P1499" s="1">
        <f t="shared" si="666"/>
        <v>0.95428571428571429</v>
      </c>
      <c r="Q1499" s="1">
        <f t="shared" si="667"/>
        <v>0.92058333333333331</v>
      </c>
      <c r="R1499" s="1">
        <f t="shared" si="668"/>
        <v>0.89381261904761922</v>
      </c>
      <c r="S1499" s="1">
        <f t="shared" si="661"/>
        <v>0.92058333333333331</v>
      </c>
      <c r="T1499" s="1">
        <f t="shared" si="664"/>
        <v>253.54796320630746</v>
      </c>
      <c r="U1499" s="1">
        <v>242.00103200000001</v>
      </c>
      <c r="V1499" s="1">
        <v>520.12</v>
      </c>
      <c r="W1499" s="1">
        <f t="shared" si="669"/>
        <v>261.54512431011824</v>
      </c>
      <c r="X1499" s="1">
        <v>246.65</v>
      </c>
      <c r="Y1499" s="1">
        <v>307.28363755745238</v>
      </c>
      <c r="Z1499" s="1">
        <f t="shared" si="665"/>
        <v>263.33771353482257</v>
      </c>
      <c r="AD1499" s="125">
        <f t="shared" si="670"/>
        <v>283.97371879106436</v>
      </c>
    </row>
    <row r="1500" spans="1:30">
      <c r="A1500" s="127" t="s">
        <v>1082</v>
      </c>
      <c r="B1500" s="127" t="s">
        <v>168</v>
      </c>
      <c r="C1500" s="4">
        <v>42647</v>
      </c>
      <c r="D1500" s="1">
        <v>246.65</v>
      </c>
      <c r="E1500" s="1">
        <v>266.41000000000003</v>
      </c>
      <c r="F1500" s="1">
        <v>278.29000000000002</v>
      </c>
      <c r="G1500" s="1">
        <v>39.090000000000003</v>
      </c>
      <c r="H1500" s="110">
        <v>-1.49</v>
      </c>
      <c r="I1500" s="110">
        <v>-1.49</v>
      </c>
      <c r="J1500" s="1">
        <f t="shared" si="672"/>
        <v>37.6</v>
      </c>
      <c r="K1500" s="1">
        <f t="shared" si="662"/>
        <v>-1.4155</v>
      </c>
      <c r="L1500" s="1">
        <f t="shared" si="671"/>
        <v>37.674500000000002</v>
      </c>
      <c r="M1500" s="1">
        <f t="shared" si="663"/>
        <v>247.53285151116953</v>
      </c>
      <c r="N1500" s="1"/>
      <c r="O1500" s="1"/>
      <c r="P1500" s="1">
        <f t="shared" si="666"/>
        <v>0.93071428571428583</v>
      </c>
      <c r="Q1500" s="1">
        <f t="shared" si="667"/>
        <v>0.89701190476190484</v>
      </c>
      <c r="R1500" s="1">
        <f t="shared" si="668"/>
        <v>0.89381261904761922</v>
      </c>
      <c r="S1500" s="1">
        <f t="shared" si="661"/>
        <v>0.89701190476190484</v>
      </c>
      <c r="T1500" s="1">
        <f t="shared" si="664"/>
        <v>247.04336399474377</v>
      </c>
      <c r="U1500" s="1">
        <v>221.05014750000001</v>
      </c>
      <c r="V1500" s="1">
        <v>520.12</v>
      </c>
      <c r="W1500" s="1">
        <f t="shared" si="669"/>
        <v>255.23566307490145</v>
      </c>
      <c r="X1500" s="1">
        <v>246.65</v>
      </c>
      <c r="Y1500" s="1">
        <v>307.28363755745238</v>
      </c>
      <c r="Z1500" s="1">
        <f t="shared" si="665"/>
        <v>256.83311432325888</v>
      </c>
      <c r="AD1500" s="125">
        <f t="shared" si="670"/>
        <v>276.68856767411307</v>
      </c>
    </row>
    <row r="1501" spans="1:30">
      <c r="A1501" s="127" t="s">
        <v>1083</v>
      </c>
      <c r="B1501" s="127" t="s">
        <v>168</v>
      </c>
      <c r="C1501" s="4">
        <v>42646</v>
      </c>
      <c r="D1501" s="1">
        <v>246.65</v>
      </c>
      <c r="E1501" s="1">
        <v>262.41000000000003</v>
      </c>
      <c r="F1501" s="1">
        <v>281.29000000000002</v>
      </c>
      <c r="G1501" s="1">
        <v>39</v>
      </c>
      <c r="H1501" s="110">
        <v>-1.49</v>
      </c>
      <c r="I1501" s="110">
        <v>-1.49</v>
      </c>
      <c r="J1501" s="1">
        <f t="shared" si="672"/>
        <v>37.51</v>
      </c>
      <c r="K1501" s="1">
        <f t="shared" si="662"/>
        <v>-1.4155</v>
      </c>
      <c r="L1501" s="1">
        <f t="shared" si="671"/>
        <v>37.584499999999998</v>
      </c>
      <c r="M1501" s="1">
        <f t="shared" si="663"/>
        <v>246.94152431011824</v>
      </c>
      <c r="N1501" s="1"/>
      <c r="O1501" s="1"/>
      <c r="P1501" s="1">
        <f t="shared" si="666"/>
        <v>0.9285714285714286</v>
      </c>
      <c r="Q1501" s="1">
        <f t="shared" si="667"/>
        <v>0.89486904761904762</v>
      </c>
      <c r="R1501" s="1">
        <f t="shared" si="668"/>
        <v>0.89381261904761922</v>
      </c>
      <c r="S1501" s="1">
        <f t="shared" si="661"/>
        <v>0.89486904761904762</v>
      </c>
      <c r="T1501" s="1">
        <f t="shared" si="664"/>
        <v>246.45203679369249</v>
      </c>
      <c r="U1501" s="1">
        <v>221.05014750000001</v>
      </c>
      <c r="V1501" s="1">
        <v>520.12</v>
      </c>
      <c r="W1501" s="1">
        <f t="shared" si="669"/>
        <v>254.6620756898817</v>
      </c>
      <c r="X1501" s="1">
        <v>246.65</v>
      </c>
      <c r="Y1501" s="1">
        <v>307.28363755745238</v>
      </c>
      <c r="Z1501" s="1">
        <f t="shared" si="665"/>
        <v>256.2417871222076</v>
      </c>
      <c r="AD1501" s="125">
        <f t="shared" si="670"/>
        <v>276.02628120893559</v>
      </c>
    </row>
    <row r="1502" spans="1:30">
      <c r="A1502" s="127" t="s">
        <v>1084</v>
      </c>
      <c r="B1502" s="127" t="s">
        <v>169</v>
      </c>
      <c r="C1502" s="4">
        <v>42643</v>
      </c>
      <c r="D1502" s="1">
        <v>238.40765999999999</v>
      </c>
      <c r="E1502" s="1">
        <v>262.41000000000003</v>
      </c>
      <c r="F1502" s="1">
        <v>272.29000000000002</v>
      </c>
      <c r="G1502" s="1">
        <v>38.32</v>
      </c>
      <c r="H1502" s="110">
        <v>-1.49</v>
      </c>
      <c r="I1502" s="110">
        <v>-1.49</v>
      </c>
      <c r="J1502" s="1">
        <f t="shared" si="672"/>
        <v>36.83</v>
      </c>
      <c r="K1502" s="1">
        <f t="shared" si="662"/>
        <v>-1.4155</v>
      </c>
      <c r="L1502" s="1">
        <f t="shared" si="671"/>
        <v>36.904499999999999</v>
      </c>
      <c r="M1502" s="1">
        <f t="shared" si="663"/>
        <v>242.47371879106436</v>
      </c>
      <c r="N1502" s="1"/>
      <c r="O1502" s="1"/>
      <c r="P1502" s="1">
        <f t="shared" si="666"/>
        <v>0.9123809523809524</v>
      </c>
      <c r="Q1502" s="1">
        <f t="shared" si="667"/>
        <v>0.87867857142857142</v>
      </c>
      <c r="R1502" s="1">
        <f t="shared" si="668"/>
        <v>0.86394394885714298</v>
      </c>
      <c r="S1502" s="1">
        <f t="shared" si="661"/>
        <v>0.87867857142857142</v>
      </c>
      <c r="T1502" s="1">
        <f t="shared" si="664"/>
        <v>241.9842312746386</v>
      </c>
      <c r="U1502" s="1">
        <v>221.05014750000001</v>
      </c>
      <c r="V1502" s="1">
        <v>520.12</v>
      </c>
      <c r="W1502" s="1">
        <f t="shared" si="669"/>
        <v>250.32830433639944</v>
      </c>
      <c r="X1502" s="1">
        <v>238.40765999999999</v>
      </c>
      <c r="Y1502" s="1">
        <v>291.23594221930398</v>
      </c>
      <c r="Z1502" s="1">
        <f t="shared" si="665"/>
        <v>251.77398160315374</v>
      </c>
      <c r="AD1502" s="125">
        <f t="shared" si="670"/>
        <v>271.02233902759525</v>
      </c>
    </row>
    <row r="1503" spans="1:30">
      <c r="A1503" s="127" t="s">
        <v>1085</v>
      </c>
      <c r="B1503" s="127" t="s">
        <v>169</v>
      </c>
      <c r="C1503" s="4">
        <v>42642</v>
      </c>
      <c r="D1503" s="1">
        <v>238.40765999999999</v>
      </c>
      <c r="E1503" s="1">
        <v>259.41000000000003</v>
      </c>
      <c r="F1503" s="1">
        <v>267.29000000000002</v>
      </c>
      <c r="G1503" s="1">
        <v>38</v>
      </c>
      <c r="H1503" s="110">
        <v>-1.49</v>
      </c>
      <c r="I1503" s="110">
        <v>-1.49</v>
      </c>
      <c r="J1503" s="1">
        <f t="shared" si="672"/>
        <v>36.51</v>
      </c>
      <c r="K1503" s="1">
        <f t="shared" si="662"/>
        <v>-1.4155</v>
      </c>
      <c r="L1503" s="1">
        <f t="shared" si="671"/>
        <v>36.584499999999998</v>
      </c>
      <c r="M1503" s="1">
        <f t="shared" si="663"/>
        <v>240.37122207621547</v>
      </c>
      <c r="N1503" s="1"/>
      <c r="O1503" s="1"/>
      <c r="P1503" s="1">
        <f t="shared" si="666"/>
        <v>0.90476190476190477</v>
      </c>
      <c r="Q1503" s="1">
        <f t="shared" si="667"/>
        <v>0.87105952380952378</v>
      </c>
      <c r="R1503" s="1">
        <f t="shared" si="668"/>
        <v>0.86394394885714298</v>
      </c>
      <c r="S1503" s="1">
        <f t="shared" si="661"/>
        <v>0.87105952380952378</v>
      </c>
      <c r="T1503" s="1">
        <f t="shared" si="664"/>
        <v>239.88173455978972</v>
      </c>
      <c r="U1503" s="1">
        <v>221.05014750000001</v>
      </c>
      <c r="V1503" s="1">
        <v>484.4</v>
      </c>
      <c r="W1503" s="1">
        <f t="shared" si="669"/>
        <v>247.21728252299604</v>
      </c>
      <c r="X1503" s="1">
        <v>238.40765999999999</v>
      </c>
      <c r="Y1503" s="1">
        <v>291.23594221930398</v>
      </c>
      <c r="Z1503" s="1">
        <f t="shared" si="665"/>
        <v>249.67148488830486</v>
      </c>
      <c r="AD1503" s="125">
        <f t="shared" si="670"/>
        <v>268.66754270696453</v>
      </c>
    </row>
    <row r="1504" spans="1:30">
      <c r="A1504" s="127" t="s">
        <v>1086</v>
      </c>
      <c r="B1504" s="127" t="s">
        <v>169</v>
      </c>
      <c r="C1504" s="4">
        <v>42641</v>
      </c>
      <c r="D1504" s="1">
        <v>238.40765999999999</v>
      </c>
      <c r="E1504" s="1">
        <v>251.41</v>
      </c>
      <c r="F1504" s="1">
        <v>257.29000000000002</v>
      </c>
      <c r="G1504" s="1">
        <v>37.49</v>
      </c>
      <c r="H1504" s="110">
        <v>-1.49</v>
      </c>
      <c r="I1504" s="110">
        <v>-1.49</v>
      </c>
      <c r="J1504" s="1">
        <f t="shared" si="672"/>
        <v>36</v>
      </c>
      <c r="K1504" s="1">
        <f t="shared" si="662"/>
        <v>-1.4155</v>
      </c>
      <c r="L1504" s="1">
        <f t="shared" si="671"/>
        <v>36.0745</v>
      </c>
      <c r="M1504" s="1">
        <f t="shared" si="663"/>
        <v>237.02036793692508</v>
      </c>
      <c r="N1504" s="1"/>
      <c r="O1504" s="1"/>
      <c r="P1504" s="1">
        <f t="shared" si="666"/>
        <v>0.89261904761904765</v>
      </c>
      <c r="Q1504" s="1">
        <f t="shared" si="667"/>
        <v>0.85891666666666666</v>
      </c>
      <c r="R1504" s="1">
        <f t="shared" si="668"/>
        <v>0.86394394885714298</v>
      </c>
      <c r="S1504" s="1">
        <f t="shared" si="661"/>
        <v>0.85891666666666666</v>
      </c>
      <c r="T1504" s="1">
        <f t="shared" si="664"/>
        <v>236.53088042049933</v>
      </c>
      <c r="U1504" s="1">
        <v>221.05014750000001</v>
      </c>
      <c r="V1504" s="1">
        <v>484.4</v>
      </c>
      <c r="W1504" s="1">
        <f t="shared" si="669"/>
        <v>243.96695400788434</v>
      </c>
      <c r="X1504" s="1">
        <v>238.40765999999999</v>
      </c>
      <c r="Y1504" s="1">
        <v>291.23594221930398</v>
      </c>
      <c r="Z1504" s="1">
        <f t="shared" si="665"/>
        <v>246.32063074901447</v>
      </c>
      <c r="AD1504" s="125">
        <f t="shared" si="670"/>
        <v>264.91458607095927</v>
      </c>
    </row>
    <row r="1505" spans="1:30">
      <c r="A1505" s="127" t="s">
        <v>1087</v>
      </c>
      <c r="B1505" s="127" t="s">
        <v>169</v>
      </c>
      <c r="C1505" s="4">
        <v>42640</v>
      </c>
      <c r="D1505" s="1">
        <v>238.40765999999999</v>
      </c>
      <c r="E1505" s="1">
        <v>260.41000000000003</v>
      </c>
      <c r="F1505" s="1">
        <v>265.29000000000002</v>
      </c>
      <c r="G1505" s="1">
        <v>35.64</v>
      </c>
      <c r="H1505" s="110">
        <v>-1.49</v>
      </c>
      <c r="I1505" s="110">
        <v>-1.49</v>
      </c>
      <c r="J1505" s="1">
        <f t="shared" si="672"/>
        <v>34.15</v>
      </c>
      <c r="K1505" s="1">
        <f t="shared" si="662"/>
        <v>-1.4155</v>
      </c>
      <c r="L1505" s="1">
        <f t="shared" si="671"/>
        <v>34.224499999999999</v>
      </c>
      <c r="M1505" s="1">
        <f t="shared" si="663"/>
        <v>224.86530880420497</v>
      </c>
      <c r="N1505" s="1"/>
      <c r="O1505" s="1"/>
      <c r="P1505" s="1">
        <f t="shared" si="666"/>
        <v>0.84857142857142853</v>
      </c>
      <c r="Q1505" s="1">
        <f t="shared" si="667"/>
        <v>0.81486904761904755</v>
      </c>
      <c r="R1505" s="1">
        <f t="shared" si="668"/>
        <v>0.86394394885714298</v>
      </c>
      <c r="S1505" s="1">
        <f t="shared" si="661"/>
        <v>0.81486904761904755</v>
      </c>
      <c r="T1505" s="1">
        <f t="shared" si="664"/>
        <v>224.37582128777922</v>
      </c>
      <c r="U1505" s="1">
        <v>223.20393550000003</v>
      </c>
      <c r="V1505" s="1">
        <v>484.4</v>
      </c>
      <c r="W1505" s="1">
        <f t="shared" si="669"/>
        <v>232.17654664914585</v>
      </c>
      <c r="X1505" s="1">
        <v>238.40765999999999</v>
      </c>
      <c r="Y1505" s="1">
        <v>291.23594221930398</v>
      </c>
      <c r="Z1505" s="1">
        <f t="shared" si="665"/>
        <v>234.16557161629433</v>
      </c>
      <c r="AD1505" s="125">
        <f t="shared" si="670"/>
        <v>251.30091984231274</v>
      </c>
    </row>
    <row r="1506" spans="1:30">
      <c r="A1506" s="127" t="s">
        <v>1088</v>
      </c>
      <c r="B1506" s="127" t="s">
        <v>169</v>
      </c>
      <c r="C1506" s="4">
        <v>42639</v>
      </c>
      <c r="D1506" s="1">
        <v>238.40765999999999</v>
      </c>
      <c r="E1506" s="1">
        <v>249.91</v>
      </c>
      <c r="F1506" s="1">
        <v>255.29</v>
      </c>
      <c r="G1506" s="1">
        <v>37.17</v>
      </c>
      <c r="H1506" s="110">
        <v>-1.49</v>
      </c>
      <c r="I1506" s="110">
        <v>-1.49</v>
      </c>
      <c r="J1506" s="1">
        <f t="shared" si="672"/>
        <v>35.68</v>
      </c>
      <c r="K1506" s="1">
        <f t="shared" si="662"/>
        <v>-1.4155</v>
      </c>
      <c r="L1506" s="1">
        <f t="shared" si="671"/>
        <v>35.7545</v>
      </c>
      <c r="M1506" s="1">
        <f t="shared" si="663"/>
        <v>234.9178712220762</v>
      </c>
      <c r="N1506" s="1"/>
      <c r="O1506" s="1"/>
      <c r="P1506" s="1">
        <f t="shared" si="666"/>
        <v>0.88500000000000001</v>
      </c>
      <c r="Q1506" s="1">
        <f t="shared" si="667"/>
        <v>0.85129761904761903</v>
      </c>
      <c r="R1506" s="1">
        <f t="shared" si="668"/>
        <v>0.86394394885714298</v>
      </c>
      <c r="S1506" s="1">
        <f t="shared" si="661"/>
        <v>0.85129761904761903</v>
      </c>
      <c r="T1506" s="1">
        <f t="shared" si="664"/>
        <v>234.42838370565045</v>
      </c>
      <c r="U1506" s="1">
        <v>223.20393550000003</v>
      </c>
      <c r="V1506" s="1">
        <v>484.4</v>
      </c>
      <c r="W1506" s="1">
        <f t="shared" si="669"/>
        <v>241.92753219448093</v>
      </c>
      <c r="X1506" s="1">
        <v>238.40765999999999</v>
      </c>
      <c r="Y1506" s="1">
        <v>291.23594221930398</v>
      </c>
      <c r="Z1506" s="1">
        <f t="shared" si="665"/>
        <v>244.21813403416556</v>
      </c>
      <c r="AD1506" s="125">
        <f t="shared" si="670"/>
        <v>262.55978975032855</v>
      </c>
    </row>
    <row r="1507" spans="1:30">
      <c r="A1507" s="127" t="s">
        <v>1089</v>
      </c>
      <c r="B1507" s="127" t="s">
        <v>169</v>
      </c>
      <c r="C1507" s="4">
        <v>42636</v>
      </c>
      <c r="D1507" s="1">
        <v>238.40765999999999</v>
      </c>
      <c r="E1507" s="1">
        <v>257.41000000000003</v>
      </c>
      <c r="F1507" s="1">
        <v>284.29000000000002</v>
      </c>
      <c r="G1507" s="1">
        <v>35.71</v>
      </c>
      <c r="H1507" s="110">
        <v>-1.49</v>
      </c>
      <c r="I1507" s="110">
        <v>-1.49</v>
      </c>
      <c r="J1507" s="1">
        <f t="shared" si="672"/>
        <v>34.22</v>
      </c>
      <c r="K1507" s="1">
        <f t="shared" si="662"/>
        <v>-1.4155</v>
      </c>
      <c r="L1507" s="1">
        <f t="shared" si="671"/>
        <v>34.294499999999999</v>
      </c>
      <c r="M1507" s="1">
        <f t="shared" si="663"/>
        <v>225.32522996057818</v>
      </c>
      <c r="N1507" s="1"/>
      <c r="O1507" s="1"/>
      <c r="P1507" s="1">
        <f t="shared" si="666"/>
        <v>0.85023809523809524</v>
      </c>
      <c r="Q1507" s="1">
        <f t="shared" si="667"/>
        <v>0.81653571428571425</v>
      </c>
      <c r="R1507" s="1">
        <f t="shared" si="668"/>
        <v>0.86394394885714298</v>
      </c>
      <c r="S1507" s="1">
        <f t="shared" si="661"/>
        <v>0.81653571428571425</v>
      </c>
      <c r="T1507" s="1">
        <f t="shared" si="664"/>
        <v>224.8357424441524</v>
      </c>
      <c r="U1507" s="1">
        <v>223.20393550000003</v>
      </c>
      <c r="V1507" s="1">
        <v>484.4</v>
      </c>
      <c r="W1507" s="1">
        <f t="shared" si="669"/>
        <v>232.62267017082783</v>
      </c>
      <c r="X1507" s="1">
        <v>238.40765999999999</v>
      </c>
      <c r="Y1507" s="1">
        <v>291.23594221930398</v>
      </c>
      <c r="Z1507" s="1">
        <f t="shared" si="665"/>
        <v>234.62549277266754</v>
      </c>
      <c r="AD1507" s="125">
        <f t="shared" si="670"/>
        <v>251.81603153745073</v>
      </c>
    </row>
    <row r="1508" spans="1:30">
      <c r="A1508" s="127" t="s">
        <v>1090</v>
      </c>
      <c r="B1508" s="127" t="s">
        <v>169</v>
      </c>
      <c r="C1508" s="4">
        <v>42635</v>
      </c>
      <c r="D1508" s="1">
        <v>238.40765999999999</v>
      </c>
      <c r="E1508" s="1">
        <v>250.41</v>
      </c>
      <c r="F1508" s="1">
        <v>267.29000000000002</v>
      </c>
      <c r="G1508" s="1">
        <v>37.26</v>
      </c>
      <c r="H1508" s="110">
        <v>-1.49</v>
      </c>
      <c r="I1508" s="110">
        <v>-1.49</v>
      </c>
      <c r="J1508" s="1">
        <f t="shared" si="672"/>
        <v>35.769999999999996</v>
      </c>
      <c r="K1508" s="1">
        <f t="shared" si="662"/>
        <v>-1.4155</v>
      </c>
      <c r="L1508" s="1">
        <f t="shared" si="671"/>
        <v>35.844499999999996</v>
      </c>
      <c r="M1508" s="1">
        <f t="shared" si="663"/>
        <v>235.50919842312743</v>
      </c>
      <c r="N1508" s="1"/>
      <c r="O1508" s="1"/>
      <c r="P1508" s="1">
        <f t="shared" si="666"/>
        <v>0.88714285714285712</v>
      </c>
      <c r="Q1508" s="1">
        <f t="shared" si="667"/>
        <v>0.85344047619047614</v>
      </c>
      <c r="R1508" s="1">
        <f t="shared" si="668"/>
        <v>0.86394394885714298</v>
      </c>
      <c r="S1508" s="1">
        <f t="shared" si="661"/>
        <v>0.85344047619047614</v>
      </c>
      <c r="T1508" s="1">
        <f t="shared" si="664"/>
        <v>235.01971090670168</v>
      </c>
      <c r="U1508" s="1">
        <v>223.20393550000003</v>
      </c>
      <c r="V1508" s="1">
        <v>484.4</v>
      </c>
      <c r="W1508" s="1">
        <f t="shared" si="669"/>
        <v>242.50111957950062</v>
      </c>
      <c r="X1508" s="1">
        <v>238.40765999999999</v>
      </c>
      <c r="Y1508" s="1">
        <v>291.23594221930398</v>
      </c>
      <c r="Z1508" s="1">
        <f t="shared" si="665"/>
        <v>244.80946123521679</v>
      </c>
      <c r="AD1508" s="125">
        <f t="shared" si="670"/>
        <v>263.22207621550592</v>
      </c>
    </row>
    <row r="1509" spans="1:30">
      <c r="A1509" s="127" t="s">
        <v>1091</v>
      </c>
      <c r="B1509" s="127" t="s">
        <v>169</v>
      </c>
      <c r="C1509" s="4">
        <v>42634</v>
      </c>
      <c r="D1509" s="1">
        <v>238.40765999999999</v>
      </c>
      <c r="E1509" s="1">
        <v>254.41</v>
      </c>
      <c r="F1509" s="1">
        <v>270.29000000000002</v>
      </c>
      <c r="G1509" s="1">
        <v>36.549999999999997</v>
      </c>
      <c r="H1509" s="110">
        <v>-1.49</v>
      </c>
      <c r="I1509" s="110">
        <v>-1.49</v>
      </c>
      <c r="J1509" s="1">
        <f t="shared" si="672"/>
        <v>35.059999999999995</v>
      </c>
      <c r="K1509" s="1">
        <f t="shared" si="662"/>
        <v>-1.4155</v>
      </c>
      <c r="L1509" s="1">
        <f t="shared" si="671"/>
        <v>35.134499999999996</v>
      </c>
      <c r="M1509" s="1">
        <f t="shared" si="663"/>
        <v>230.84428383705648</v>
      </c>
      <c r="N1509" s="1"/>
      <c r="O1509" s="1"/>
      <c r="P1509" s="1">
        <f t="shared" si="666"/>
        <v>0.87023809523809514</v>
      </c>
      <c r="Q1509" s="1">
        <f t="shared" si="667"/>
        <v>0.83653571428571416</v>
      </c>
      <c r="R1509" s="1">
        <f t="shared" si="668"/>
        <v>0.86394394885714298</v>
      </c>
      <c r="S1509" s="1">
        <f t="shared" si="661"/>
        <v>0.83653571428571416</v>
      </c>
      <c r="T1509" s="1">
        <f t="shared" si="664"/>
        <v>230.3547963206307</v>
      </c>
      <c r="U1509" s="1">
        <v>223.20393550000003</v>
      </c>
      <c r="V1509" s="1">
        <v>484.4</v>
      </c>
      <c r="W1509" s="1">
        <f t="shared" si="669"/>
        <v>237.97615243101177</v>
      </c>
      <c r="X1509" s="1">
        <v>238.40765999999999</v>
      </c>
      <c r="Y1509" s="1">
        <v>291.23594221930398</v>
      </c>
      <c r="Z1509" s="1">
        <f t="shared" si="665"/>
        <v>240.14454664914584</v>
      </c>
      <c r="AD1509" s="125">
        <f t="shared" si="670"/>
        <v>257.99737187910642</v>
      </c>
    </row>
    <row r="1510" spans="1:30">
      <c r="A1510" s="127" t="s">
        <v>1092</v>
      </c>
      <c r="B1510" s="127" t="s">
        <v>169</v>
      </c>
      <c r="C1510" s="4">
        <v>42633</v>
      </c>
      <c r="D1510" s="1">
        <v>238.40765999999999</v>
      </c>
      <c r="E1510" s="1">
        <v>247.41</v>
      </c>
      <c r="F1510" s="1">
        <v>264.29000000000002</v>
      </c>
      <c r="G1510" s="1">
        <v>35.86</v>
      </c>
      <c r="H1510" s="110">
        <v>-1.49</v>
      </c>
      <c r="I1510" s="110">
        <v>-1.49</v>
      </c>
      <c r="J1510" s="1">
        <f t="shared" si="672"/>
        <v>34.369999999999997</v>
      </c>
      <c r="K1510" s="1">
        <f t="shared" si="662"/>
        <v>-1.4155</v>
      </c>
      <c r="L1510" s="1">
        <f t="shared" si="671"/>
        <v>34.444499999999998</v>
      </c>
      <c r="M1510" s="1">
        <f t="shared" si="663"/>
        <v>226.31077529566357</v>
      </c>
      <c r="N1510" s="1"/>
      <c r="O1510" s="1"/>
      <c r="P1510" s="1">
        <f t="shared" si="666"/>
        <v>0.8538095238095238</v>
      </c>
      <c r="Q1510" s="1">
        <f t="shared" si="667"/>
        <v>0.82010714285714281</v>
      </c>
      <c r="R1510" s="1">
        <f t="shared" si="668"/>
        <v>0.86394394885714298</v>
      </c>
      <c r="S1510" s="1">
        <f t="shared" si="661"/>
        <v>0.82010714285714281</v>
      </c>
      <c r="T1510" s="1">
        <f t="shared" si="664"/>
        <v>225.82128777923782</v>
      </c>
      <c r="U1510" s="1">
        <v>217.3163265</v>
      </c>
      <c r="V1510" s="1">
        <v>484.4</v>
      </c>
      <c r="W1510" s="1">
        <f t="shared" si="669"/>
        <v>233.57864914586068</v>
      </c>
      <c r="X1510" s="1">
        <v>238.40765999999999</v>
      </c>
      <c r="Y1510" s="1">
        <v>291.23594221930398</v>
      </c>
      <c r="Z1510" s="1">
        <f t="shared" si="665"/>
        <v>235.61103810775293</v>
      </c>
      <c r="AD1510" s="125">
        <f t="shared" si="670"/>
        <v>252.9198423127464</v>
      </c>
    </row>
    <row r="1511" spans="1:30">
      <c r="A1511" s="127" t="s">
        <v>1093</v>
      </c>
      <c r="B1511" s="127" t="s">
        <v>169</v>
      </c>
      <c r="C1511" s="4">
        <v>42632</v>
      </c>
      <c r="D1511" s="1">
        <v>238.40765999999999</v>
      </c>
      <c r="E1511" s="1">
        <v>244.41</v>
      </c>
      <c r="F1511" s="1">
        <v>264.29000000000002</v>
      </c>
      <c r="G1511" s="1">
        <v>35.799999999999997</v>
      </c>
      <c r="H1511" s="110">
        <v>-1.49</v>
      </c>
      <c r="I1511" s="110">
        <v>-1.49</v>
      </c>
      <c r="J1511" s="1">
        <f t="shared" si="672"/>
        <v>34.309999999999995</v>
      </c>
      <c r="K1511" s="1">
        <f t="shared" si="662"/>
        <v>-1.4155</v>
      </c>
      <c r="L1511" s="1">
        <f t="shared" si="671"/>
        <v>34.384499999999996</v>
      </c>
      <c r="M1511" s="1">
        <f t="shared" si="663"/>
        <v>225.91655716162938</v>
      </c>
      <c r="N1511" s="1"/>
      <c r="O1511" s="1"/>
      <c r="P1511" s="1">
        <f t="shared" si="666"/>
        <v>0.85238095238095235</v>
      </c>
      <c r="Q1511" s="1">
        <f t="shared" si="667"/>
        <v>0.81867857142857137</v>
      </c>
      <c r="R1511" s="1">
        <f t="shared" si="668"/>
        <v>0.86394394885714298</v>
      </c>
      <c r="S1511" s="1">
        <f t="shared" si="661"/>
        <v>0.81867857142857137</v>
      </c>
      <c r="T1511" s="1">
        <f t="shared" si="664"/>
        <v>225.42706964520363</v>
      </c>
      <c r="U1511" s="1">
        <v>217.3163265</v>
      </c>
      <c r="V1511" s="1">
        <v>484.4</v>
      </c>
      <c r="W1511" s="1">
        <f t="shared" si="669"/>
        <v>233.19625755584752</v>
      </c>
      <c r="X1511" s="1">
        <v>238.40765999999999</v>
      </c>
      <c r="Y1511" s="1">
        <v>291.23594221930398</v>
      </c>
      <c r="Z1511" s="1">
        <f t="shared" si="665"/>
        <v>235.21681997371877</v>
      </c>
      <c r="AD1511" s="125">
        <f t="shared" si="670"/>
        <v>252.4783180026281</v>
      </c>
    </row>
    <row r="1512" spans="1:30">
      <c r="A1512" s="127" t="s">
        <v>1094</v>
      </c>
      <c r="B1512" s="127" t="s">
        <v>169</v>
      </c>
      <c r="C1512" s="4">
        <v>42629</v>
      </c>
      <c r="D1512" s="1">
        <v>238.40765999999999</v>
      </c>
      <c r="E1512" s="1">
        <v>245.41</v>
      </c>
      <c r="F1512" s="1">
        <v>260.29000000000002</v>
      </c>
      <c r="G1512" s="1">
        <v>35.58</v>
      </c>
      <c r="H1512" s="110">
        <v>-1.49</v>
      </c>
      <c r="I1512" s="110">
        <v>-1.49</v>
      </c>
      <c r="J1512" s="1">
        <f t="shared" si="672"/>
        <v>34.089999999999996</v>
      </c>
      <c r="K1512" s="1">
        <f t="shared" si="662"/>
        <v>-1.4155</v>
      </c>
      <c r="L1512" s="1">
        <f t="shared" si="671"/>
        <v>34.164499999999997</v>
      </c>
      <c r="M1512" s="1">
        <f t="shared" si="663"/>
        <v>224.47109067017081</v>
      </c>
      <c r="N1512" s="1"/>
      <c r="O1512" s="1"/>
      <c r="P1512" s="1">
        <f t="shared" si="666"/>
        <v>0.84714285714285709</v>
      </c>
      <c r="Q1512" s="1">
        <f t="shared" si="667"/>
        <v>0.8134404761904761</v>
      </c>
      <c r="R1512" s="1">
        <f t="shared" si="668"/>
        <v>0.86394394885714298</v>
      </c>
      <c r="S1512" s="1">
        <f t="shared" si="661"/>
        <v>0.8134404761904761</v>
      </c>
      <c r="T1512" s="1">
        <f t="shared" si="664"/>
        <v>223.98160315374503</v>
      </c>
      <c r="U1512" s="1">
        <v>217.3163265</v>
      </c>
      <c r="V1512" s="1">
        <v>484.4</v>
      </c>
      <c r="W1512" s="1">
        <f t="shared" si="669"/>
        <v>231.79415505913269</v>
      </c>
      <c r="X1512" s="1">
        <v>238.40765999999999</v>
      </c>
      <c r="Y1512" s="1">
        <v>291.23594221930398</v>
      </c>
      <c r="Z1512" s="1">
        <f t="shared" si="665"/>
        <v>233.77135348226017</v>
      </c>
      <c r="AD1512" s="125">
        <f t="shared" si="670"/>
        <v>250.85939553219444</v>
      </c>
    </row>
    <row r="1513" spans="1:30">
      <c r="A1513" s="127" t="s">
        <v>1095</v>
      </c>
      <c r="B1513" s="127" t="s">
        <v>169</v>
      </c>
      <c r="C1513" s="4">
        <v>42628</v>
      </c>
      <c r="D1513" s="1">
        <v>238.40765999999999</v>
      </c>
      <c r="E1513" s="1">
        <v>241.41</v>
      </c>
      <c r="F1513" s="1">
        <v>255.29</v>
      </c>
      <c r="G1513" s="1">
        <v>36.18</v>
      </c>
      <c r="H1513" s="110">
        <v>-1.49</v>
      </c>
      <c r="I1513" s="110">
        <v>-1.49</v>
      </c>
      <c r="J1513" s="1">
        <f t="shared" si="672"/>
        <v>34.69</v>
      </c>
      <c r="K1513" s="1">
        <f t="shared" si="662"/>
        <v>-1.4155</v>
      </c>
      <c r="L1513" s="1">
        <f t="shared" si="671"/>
        <v>34.764499999999998</v>
      </c>
      <c r="M1513" s="1">
        <f t="shared" si="663"/>
        <v>228.41327201051246</v>
      </c>
      <c r="N1513" s="1"/>
      <c r="O1513" s="1"/>
      <c r="P1513" s="1">
        <f t="shared" si="666"/>
        <v>0.86142857142857143</v>
      </c>
      <c r="Q1513" s="1">
        <f t="shared" si="667"/>
        <v>0.82772619047619045</v>
      </c>
      <c r="R1513" s="1">
        <f t="shared" si="668"/>
        <v>0.86394394885714298</v>
      </c>
      <c r="S1513" s="1">
        <f t="shared" si="661"/>
        <v>0.82772619047619045</v>
      </c>
      <c r="T1513" s="1">
        <f t="shared" si="664"/>
        <v>227.9237844940867</v>
      </c>
      <c r="U1513" s="1">
        <v>217.3163265</v>
      </c>
      <c r="V1513" s="1">
        <v>484.4</v>
      </c>
      <c r="W1513" s="1">
        <f t="shared" si="669"/>
        <v>235.61807095926412</v>
      </c>
      <c r="X1513" s="1">
        <v>238.40765999999999</v>
      </c>
      <c r="Y1513" s="1">
        <v>291.23594221930398</v>
      </c>
      <c r="Z1513" s="1">
        <f t="shared" si="665"/>
        <v>237.71353482260182</v>
      </c>
      <c r="AD1513" s="125">
        <f t="shared" si="670"/>
        <v>255.27463863337712</v>
      </c>
    </row>
    <row r="1514" spans="1:30">
      <c r="A1514" s="127" t="s">
        <v>1096</v>
      </c>
      <c r="B1514" s="127" t="s">
        <v>169</v>
      </c>
      <c r="C1514" s="4">
        <v>42627</v>
      </c>
      <c r="D1514" s="1">
        <v>238.40765999999999</v>
      </c>
      <c r="E1514" s="1">
        <v>247.41</v>
      </c>
      <c r="F1514" s="1">
        <v>263.29000000000002</v>
      </c>
      <c r="G1514" s="1">
        <v>35.520000000000003</v>
      </c>
      <c r="H1514" s="110">
        <v>-1.49</v>
      </c>
      <c r="I1514" s="110">
        <v>-1.49</v>
      </c>
      <c r="J1514" s="1">
        <f t="shared" si="672"/>
        <v>34.03</v>
      </c>
      <c r="K1514" s="1">
        <f t="shared" si="662"/>
        <v>-1.4155</v>
      </c>
      <c r="L1514" s="1">
        <f t="shared" si="671"/>
        <v>34.104500000000002</v>
      </c>
      <c r="M1514" s="1">
        <f t="shared" si="663"/>
        <v>224.07687253613668</v>
      </c>
      <c r="N1514" s="1"/>
      <c r="O1514" s="1"/>
      <c r="P1514" s="1">
        <f t="shared" si="666"/>
        <v>0.84571428571428575</v>
      </c>
      <c r="Q1514" s="1">
        <f t="shared" si="667"/>
        <v>0.81201190476190477</v>
      </c>
      <c r="R1514" s="1">
        <f t="shared" si="668"/>
        <v>0.86394394885714298</v>
      </c>
      <c r="S1514" s="1">
        <f t="shared" si="661"/>
        <v>0.81201190476190477</v>
      </c>
      <c r="T1514" s="1">
        <f t="shared" si="664"/>
        <v>223.58738501971089</v>
      </c>
      <c r="U1514" s="1">
        <v>217.3163265</v>
      </c>
      <c r="V1514" s="1">
        <v>484.4</v>
      </c>
      <c r="W1514" s="1">
        <f t="shared" si="669"/>
        <v>231.41176346911956</v>
      </c>
      <c r="X1514" s="1">
        <v>238.40765999999999</v>
      </c>
      <c r="Y1514" s="1">
        <v>291.23594221930398</v>
      </c>
      <c r="Z1514" s="1">
        <f t="shared" si="665"/>
        <v>233.37713534822603</v>
      </c>
      <c r="AD1514" s="125">
        <f t="shared" si="670"/>
        <v>250.41787122207623</v>
      </c>
    </row>
    <row r="1515" spans="1:30">
      <c r="A1515" s="127" t="s">
        <v>1097</v>
      </c>
      <c r="B1515" s="127" t="s">
        <v>169</v>
      </c>
      <c r="C1515" s="4">
        <v>42626</v>
      </c>
      <c r="D1515" s="1">
        <v>238.40765999999999</v>
      </c>
      <c r="E1515" s="1">
        <v>256.41000000000003</v>
      </c>
      <c r="F1515" s="1">
        <v>272.29000000000002</v>
      </c>
      <c r="G1515" s="1">
        <v>36.32</v>
      </c>
      <c r="H1515" s="110">
        <v>-1.49</v>
      </c>
      <c r="I1515" s="110">
        <v>-1.49</v>
      </c>
      <c r="J1515" s="1">
        <f t="shared" si="672"/>
        <v>34.83</v>
      </c>
      <c r="K1515" s="1">
        <f t="shared" si="662"/>
        <v>-1.4155</v>
      </c>
      <c r="L1515" s="1">
        <f t="shared" si="671"/>
        <v>34.904499999999999</v>
      </c>
      <c r="M1515" s="1">
        <f t="shared" si="663"/>
        <v>229.33311432325885</v>
      </c>
      <c r="N1515" s="1"/>
      <c r="O1515" s="1"/>
      <c r="P1515" s="1">
        <f t="shared" si="666"/>
        <v>0.86476190476190473</v>
      </c>
      <c r="Q1515" s="1">
        <f t="shared" si="667"/>
        <v>0.83105952380952375</v>
      </c>
      <c r="R1515" s="1">
        <f t="shared" si="668"/>
        <v>0.86394394885714298</v>
      </c>
      <c r="S1515" s="1">
        <f t="shared" ref="S1515:S1578" si="673">+Q1515-O1515</f>
        <v>0.83105952380952375</v>
      </c>
      <c r="T1515" s="1">
        <f t="shared" si="664"/>
        <v>228.8436268068331</v>
      </c>
      <c r="U1515" s="1">
        <v>216.870563</v>
      </c>
      <c r="V1515" s="1">
        <v>484.4</v>
      </c>
      <c r="W1515" s="1">
        <f t="shared" si="669"/>
        <v>236.51031800262811</v>
      </c>
      <c r="X1515" s="1">
        <v>238.40765999999999</v>
      </c>
      <c r="Y1515" s="1">
        <v>291.23594221930398</v>
      </c>
      <c r="Z1515" s="1">
        <f t="shared" si="665"/>
        <v>238.63337713534821</v>
      </c>
      <c r="AD1515" s="125">
        <f t="shared" si="670"/>
        <v>256.30486202365307</v>
      </c>
    </row>
    <row r="1516" spans="1:30">
      <c r="A1516" s="127" t="s">
        <v>1098</v>
      </c>
      <c r="B1516" s="127" t="s">
        <v>169</v>
      </c>
      <c r="C1516" s="4">
        <v>42625</v>
      </c>
      <c r="D1516" s="1">
        <v>238.40765999999999</v>
      </c>
      <c r="E1516" s="1">
        <v>251.41</v>
      </c>
      <c r="F1516" s="1">
        <v>257.29000000000002</v>
      </c>
      <c r="G1516" s="1">
        <v>37.1</v>
      </c>
      <c r="H1516" s="110">
        <v>-1.49</v>
      </c>
      <c r="I1516" s="110">
        <v>-1.49</v>
      </c>
      <c r="J1516" s="1">
        <f t="shared" si="672"/>
        <v>35.61</v>
      </c>
      <c r="K1516" s="1">
        <f t="shared" si="662"/>
        <v>-1.4155</v>
      </c>
      <c r="L1516" s="1">
        <f t="shared" si="671"/>
        <v>35.6845</v>
      </c>
      <c r="M1516" s="1">
        <f t="shared" si="663"/>
        <v>234.45795006570302</v>
      </c>
      <c r="N1516" s="1"/>
      <c r="O1516" s="1"/>
      <c r="P1516" s="1">
        <f t="shared" si="666"/>
        <v>0.88333333333333341</v>
      </c>
      <c r="Q1516" s="1">
        <f t="shared" si="667"/>
        <v>0.84963095238095243</v>
      </c>
      <c r="R1516" s="1">
        <f t="shared" si="668"/>
        <v>0.86394394885714298</v>
      </c>
      <c r="S1516" s="1">
        <f t="shared" si="673"/>
        <v>0.84963095238095243</v>
      </c>
      <c r="T1516" s="1">
        <f t="shared" si="664"/>
        <v>233.96846254927726</v>
      </c>
      <c r="U1516" s="1">
        <v>216.870563</v>
      </c>
      <c r="V1516" s="1">
        <v>484.4</v>
      </c>
      <c r="W1516" s="1">
        <f t="shared" si="669"/>
        <v>241.48140867279895</v>
      </c>
      <c r="X1516" s="1">
        <v>238.40765999999999</v>
      </c>
      <c r="Y1516" s="1">
        <v>291.23594221930398</v>
      </c>
      <c r="Z1516" s="1">
        <f t="shared" si="665"/>
        <v>243.75821287779237</v>
      </c>
      <c r="AD1516" s="125">
        <f t="shared" si="670"/>
        <v>262.04467805519056</v>
      </c>
    </row>
    <row r="1517" spans="1:30">
      <c r="A1517" s="127" t="s">
        <v>1099</v>
      </c>
      <c r="B1517" s="127" t="s">
        <v>169</v>
      </c>
      <c r="C1517" s="4">
        <v>42622</v>
      </c>
      <c r="D1517" s="1">
        <v>238.40765999999999</v>
      </c>
      <c r="E1517" s="1">
        <v>260.41000000000003</v>
      </c>
      <c r="F1517" s="1">
        <v>274.29000000000002</v>
      </c>
      <c r="G1517" s="1">
        <v>36.92</v>
      </c>
      <c r="H1517" s="110">
        <v>-1.49</v>
      </c>
      <c r="I1517" s="110">
        <v>-1.49</v>
      </c>
      <c r="J1517" s="1">
        <f t="shared" si="672"/>
        <v>35.43</v>
      </c>
      <c r="K1517" s="1">
        <f t="shared" si="662"/>
        <v>-1.4155</v>
      </c>
      <c r="L1517" s="1">
        <f t="shared" si="671"/>
        <v>35.5045</v>
      </c>
      <c r="M1517" s="1">
        <f t="shared" si="663"/>
        <v>233.27529566360053</v>
      </c>
      <c r="N1517" s="1"/>
      <c r="O1517" s="1"/>
      <c r="P1517" s="1">
        <f t="shared" si="666"/>
        <v>0.87904761904761908</v>
      </c>
      <c r="Q1517" s="1">
        <f t="shared" si="667"/>
        <v>0.84534523809523809</v>
      </c>
      <c r="R1517" s="1">
        <f t="shared" si="668"/>
        <v>0.86394394885714298</v>
      </c>
      <c r="S1517" s="1">
        <f t="shared" si="673"/>
        <v>0.84534523809523809</v>
      </c>
      <c r="T1517" s="1">
        <f t="shared" si="664"/>
        <v>232.78580814717475</v>
      </c>
      <c r="U1517" s="1">
        <v>216.870563</v>
      </c>
      <c r="V1517" s="1">
        <v>484.4</v>
      </c>
      <c r="W1517" s="1">
        <f t="shared" si="669"/>
        <v>240.33423390275951</v>
      </c>
      <c r="X1517" s="1">
        <v>238.40765999999999</v>
      </c>
      <c r="Y1517" s="1">
        <v>291.23594221930398</v>
      </c>
      <c r="Z1517" s="1">
        <f t="shared" si="665"/>
        <v>242.57555847568989</v>
      </c>
      <c r="AD1517" s="125">
        <f t="shared" si="670"/>
        <v>260.72010512483575</v>
      </c>
    </row>
    <row r="1518" spans="1:30">
      <c r="A1518" s="127" t="s">
        <v>1100</v>
      </c>
      <c r="B1518" s="127" t="s">
        <v>169</v>
      </c>
      <c r="C1518" s="4">
        <v>42621</v>
      </c>
      <c r="D1518" s="1">
        <v>238.40765999999999</v>
      </c>
      <c r="E1518" s="1">
        <v>247.41</v>
      </c>
      <c r="F1518" s="1">
        <v>263.29000000000002</v>
      </c>
      <c r="G1518" s="1">
        <v>38.42</v>
      </c>
      <c r="H1518" s="110">
        <v>-1.49</v>
      </c>
      <c r="I1518" s="110">
        <v>-1.49</v>
      </c>
      <c r="J1518" s="1">
        <f t="shared" si="672"/>
        <v>36.93</v>
      </c>
      <c r="K1518" s="1">
        <f t="shared" si="662"/>
        <v>-1.4155</v>
      </c>
      <c r="L1518" s="1">
        <f t="shared" si="671"/>
        <v>37.0045</v>
      </c>
      <c r="M1518" s="1">
        <f t="shared" si="663"/>
        <v>243.13074901445466</v>
      </c>
      <c r="N1518" s="1"/>
      <c r="O1518" s="1"/>
      <c r="P1518" s="1">
        <f t="shared" si="666"/>
        <v>0.91476190476190478</v>
      </c>
      <c r="Q1518" s="1">
        <f t="shared" si="667"/>
        <v>0.88105952380952379</v>
      </c>
      <c r="R1518" s="1">
        <f t="shared" si="668"/>
        <v>0.86394394885714298</v>
      </c>
      <c r="S1518" s="1">
        <f t="shared" si="673"/>
        <v>0.88105952380952379</v>
      </c>
      <c r="T1518" s="1">
        <f t="shared" si="664"/>
        <v>242.64126149802891</v>
      </c>
      <c r="U1518" s="1">
        <v>216.870563</v>
      </c>
      <c r="V1518" s="1">
        <v>484.4</v>
      </c>
      <c r="W1518" s="1">
        <f t="shared" si="669"/>
        <v>249.89402365308806</v>
      </c>
      <c r="X1518" s="1">
        <v>238.40765999999999</v>
      </c>
      <c r="Y1518" s="1">
        <v>291.23594221930398</v>
      </c>
      <c r="Z1518" s="1">
        <f t="shared" si="665"/>
        <v>252.43101182654402</v>
      </c>
      <c r="AD1518" s="125">
        <f t="shared" si="670"/>
        <v>271.7582128777924</v>
      </c>
    </row>
    <row r="1519" spans="1:30">
      <c r="A1519" s="127" t="s">
        <v>1101</v>
      </c>
      <c r="B1519" s="127" t="s">
        <v>169</v>
      </c>
      <c r="C1519" s="4">
        <v>42620</v>
      </c>
      <c r="D1519" s="1">
        <v>238.40765999999999</v>
      </c>
      <c r="E1519" s="1">
        <v>242.41</v>
      </c>
      <c r="F1519" s="1">
        <v>262.29000000000002</v>
      </c>
      <c r="G1519" s="1">
        <v>36.32</v>
      </c>
      <c r="H1519" s="110">
        <v>-1.49</v>
      </c>
      <c r="I1519" s="110">
        <v>-1.49</v>
      </c>
      <c r="J1519" s="1">
        <f t="shared" si="672"/>
        <v>34.83</v>
      </c>
      <c r="K1519" s="1">
        <f t="shared" ref="K1519:K1582" si="674">+H1519*$F$1</f>
        <v>-1.4155</v>
      </c>
      <c r="L1519" s="1">
        <f t="shared" si="671"/>
        <v>34.904499999999999</v>
      </c>
      <c r="M1519" s="1">
        <f t="shared" si="663"/>
        <v>229.33311432325885</v>
      </c>
      <c r="N1519" s="1"/>
      <c r="O1519" s="1"/>
      <c r="P1519" s="1">
        <f t="shared" si="666"/>
        <v>0.86476190476190473</v>
      </c>
      <c r="Q1519" s="1">
        <f t="shared" si="667"/>
        <v>0.83105952380952375</v>
      </c>
      <c r="R1519" s="1">
        <f t="shared" si="668"/>
        <v>0.86394394885714298</v>
      </c>
      <c r="S1519" s="1">
        <f t="shared" si="673"/>
        <v>0.83105952380952375</v>
      </c>
      <c r="T1519" s="1">
        <f t="shared" si="664"/>
        <v>228.8436268068331</v>
      </c>
      <c r="U1519" s="1">
        <v>216.870563</v>
      </c>
      <c r="V1519" s="1">
        <v>484.4</v>
      </c>
      <c r="W1519" s="1">
        <f t="shared" si="669"/>
        <v>236.51031800262811</v>
      </c>
      <c r="X1519" s="1">
        <v>238.40765999999999</v>
      </c>
      <c r="Y1519" s="1">
        <v>291.23594221930398</v>
      </c>
      <c r="Z1519" s="1">
        <f t="shared" si="665"/>
        <v>238.63337713534821</v>
      </c>
      <c r="AD1519" s="125">
        <f t="shared" si="670"/>
        <v>256.30486202365307</v>
      </c>
    </row>
    <row r="1520" spans="1:30">
      <c r="A1520" s="127" t="s">
        <v>1102</v>
      </c>
      <c r="B1520" s="127" t="s">
        <v>169</v>
      </c>
      <c r="C1520" s="4">
        <v>42619</v>
      </c>
      <c r="D1520" s="1">
        <v>238.40765999999999</v>
      </c>
      <c r="E1520" s="1">
        <v>239.41</v>
      </c>
      <c r="F1520" s="1">
        <v>244.29</v>
      </c>
      <c r="G1520" s="1">
        <v>35.47</v>
      </c>
      <c r="H1520" s="110">
        <v>-1.49</v>
      </c>
      <c r="I1520" s="110">
        <v>-1.49</v>
      </c>
      <c r="J1520" s="1">
        <f t="shared" si="672"/>
        <v>33.979999999999997</v>
      </c>
      <c r="K1520" s="1">
        <f t="shared" si="674"/>
        <v>-1.4155</v>
      </c>
      <c r="L1520" s="1">
        <f t="shared" si="671"/>
        <v>34.054499999999997</v>
      </c>
      <c r="M1520" s="1">
        <f t="shared" si="663"/>
        <v>223.74835742444151</v>
      </c>
      <c r="N1520" s="1"/>
      <c r="O1520" s="1"/>
      <c r="P1520" s="1">
        <f t="shared" si="666"/>
        <v>0.84452380952380945</v>
      </c>
      <c r="Q1520" s="1">
        <f t="shared" si="667"/>
        <v>0.81082142857142847</v>
      </c>
      <c r="R1520" s="1">
        <f t="shared" si="668"/>
        <v>0.86394394885714298</v>
      </c>
      <c r="S1520" s="1">
        <f t="shared" si="673"/>
        <v>0.81082142857142847</v>
      </c>
      <c r="T1520" s="1">
        <f t="shared" si="664"/>
        <v>223.25886990801573</v>
      </c>
      <c r="U1520" s="1">
        <v>213.11026100000001</v>
      </c>
      <c r="V1520" s="1">
        <v>484.4</v>
      </c>
      <c r="W1520" s="1">
        <f t="shared" si="669"/>
        <v>231.09310381077526</v>
      </c>
      <c r="X1520" s="1">
        <v>238.40765999999999</v>
      </c>
      <c r="Y1520" s="1">
        <v>291.23594221930398</v>
      </c>
      <c r="Z1520" s="1">
        <f t="shared" si="665"/>
        <v>233.04862023653087</v>
      </c>
      <c r="AD1520" s="125">
        <f t="shared" si="670"/>
        <v>250.04993429697763</v>
      </c>
    </row>
    <row r="1521" spans="1:30">
      <c r="A1521" s="127" t="s">
        <v>1103</v>
      </c>
      <c r="B1521" s="127" t="s">
        <v>169</v>
      </c>
      <c r="C1521" s="4">
        <v>42618</v>
      </c>
      <c r="D1521" s="1">
        <v>238.40765999999999</v>
      </c>
      <c r="E1521" s="1">
        <v>239.41</v>
      </c>
      <c r="F1521" s="1">
        <v>244.29</v>
      </c>
      <c r="G1521" s="67">
        <v>35.274999999999999</v>
      </c>
      <c r="H1521" s="110">
        <v>-1.49</v>
      </c>
      <c r="I1521" s="110">
        <v>-1.49</v>
      </c>
      <c r="J1521" s="1">
        <f t="shared" si="672"/>
        <v>33.784999999999997</v>
      </c>
      <c r="K1521" s="1">
        <f t="shared" si="674"/>
        <v>-1.4155</v>
      </c>
      <c r="L1521" s="1">
        <f t="shared" si="671"/>
        <v>33.859499999999997</v>
      </c>
      <c r="M1521" s="1">
        <f t="shared" si="663"/>
        <v>222.46714848883045</v>
      </c>
      <c r="N1521" s="1"/>
      <c r="O1521" s="1"/>
      <c r="P1521" s="1">
        <f t="shared" si="666"/>
        <v>0.83988095238095239</v>
      </c>
      <c r="Q1521" s="1">
        <f t="shared" si="667"/>
        <v>0.80617857142857141</v>
      </c>
      <c r="R1521" s="1">
        <f t="shared" si="668"/>
        <v>0.86394394885714298</v>
      </c>
      <c r="S1521" s="1">
        <f t="shared" si="673"/>
        <v>0.80617857142857141</v>
      </c>
      <c r="T1521" s="1">
        <f t="shared" si="664"/>
        <v>221.97766097240469</v>
      </c>
      <c r="U1521" s="1">
        <v>213.11026100000001</v>
      </c>
      <c r="V1521" s="1">
        <v>484.4</v>
      </c>
      <c r="W1521" s="1">
        <f t="shared" si="669"/>
        <v>229.85033114323255</v>
      </c>
      <c r="X1521" s="1">
        <v>238.40765999999999</v>
      </c>
      <c r="Y1521" s="1">
        <v>291.23594221930398</v>
      </c>
      <c r="Z1521" s="1">
        <f t="shared" si="665"/>
        <v>231.76741130091983</v>
      </c>
      <c r="AD1521" s="125">
        <f t="shared" si="670"/>
        <v>248.61498028909327</v>
      </c>
    </row>
    <row r="1522" spans="1:30">
      <c r="A1522" s="127" t="s">
        <v>1104</v>
      </c>
      <c r="B1522" s="127" t="s">
        <v>169</v>
      </c>
      <c r="C1522" s="4">
        <v>42615</v>
      </c>
      <c r="D1522" s="1">
        <v>238.40765999999999</v>
      </c>
      <c r="E1522" s="1">
        <v>232.41</v>
      </c>
      <c r="F1522" s="1">
        <v>254.29</v>
      </c>
      <c r="G1522" s="1">
        <v>35.08</v>
      </c>
      <c r="H1522" s="110">
        <v>-1.49</v>
      </c>
      <c r="I1522" s="110">
        <v>-1.49</v>
      </c>
      <c r="J1522" s="1">
        <f t="shared" si="672"/>
        <v>33.589999999999996</v>
      </c>
      <c r="K1522" s="1">
        <f t="shared" si="674"/>
        <v>-1.4155</v>
      </c>
      <c r="L1522" s="1">
        <f t="shared" si="671"/>
        <v>33.664499999999997</v>
      </c>
      <c r="M1522" s="1">
        <f t="shared" si="663"/>
        <v>221.18593955321941</v>
      </c>
      <c r="N1522" s="1"/>
      <c r="O1522" s="1"/>
      <c r="P1522" s="1">
        <f t="shared" si="666"/>
        <v>0.83523809523809522</v>
      </c>
      <c r="Q1522" s="1">
        <f t="shared" si="667"/>
        <v>0.80153571428571424</v>
      </c>
      <c r="R1522" s="1">
        <f t="shared" si="668"/>
        <v>0.86394394885714298</v>
      </c>
      <c r="S1522" s="1">
        <f t="shared" si="673"/>
        <v>0.80153571428571424</v>
      </c>
      <c r="T1522" s="1">
        <f t="shared" si="664"/>
        <v>220.69645203679366</v>
      </c>
      <c r="U1522" s="1">
        <v>213.11026100000001</v>
      </c>
      <c r="V1522" s="1">
        <v>484.4</v>
      </c>
      <c r="W1522" s="1">
        <f t="shared" si="669"/>
        <v>228.60755847568984</v>
      </c>
      <c r="X1522" s="1">
        <v>238.40765999999999</v>
      </c>
      <c r="Y1522" s="1">
        <v>291.23594221930398</v>
      </c>
      <c r="Z1522" s="1">
        <f t="shared" si="665"/>
        <v>230.48620236530877</v>
      </c>
      <c r="AD1522" s="125">
        <f t="shared" si="670"/>
        <v>247.18002628120891</v>
      </c>
    </row>
    <row r="1523" spans="1:30">
      <c r="A1523" s="127" t="s">
        <v>1105</v>
      </c>
      <c r="B1523" s="127" t="s">
        <v>169</v>
      </c>
      <c r="C1523" s="4">
        <v>42614</v>
      </c>
      <c r="D1523" s="1">
        <v>238.40765999999999</v>
      </c>
      <c r="E1523" s="1">
        <v>240.41</v>
      </c>
      <c r="F1523" s="1">
        <v>256.79000000000002</v>
      </c>
      <c r="G1523" s="1">
        <v>33.909999999999997</v>
      </c>
      <c r="H1523" s="110">
        <v>-1.49</v>
      </c>
      <c r="I1523" s="110">
        <v>-1.49</v>
      </c>
      <c r="J1523" s="1">
        <f t="shared" si="672"/>
        <v>32.419999999999995</v>
      </c>
      <c r="K1523" s="1">
        <f t="shared" si="674"/>
        <v>-1.4155</v>
      </c>
      <c r="L1523" s="1">
        <f t="shared" si="671"/>
        <v>32.494499999999995</v>
      </c>
      <c r="M1523" s="1">
        <f t="shared" si="663"/>
        <v>213.49868593955318</v>
      </c>
      <c r="N1523" s="1"/>
      <c r="O1523" s="1"/>
      <c r="P1523" s="1">
        <f t="shared" si="666"/>
        <v>0.80738095238095231</v>
      </c>
      <c r="Q1523" s="1">
        <f t="shared" si="667"/>
        <v>0.77367857142857133</v>
      </c>
      <c r="R1523" s="1">
        <f t="shared" si="668"/>
        <v>0.86394394885714298</v>
      </c>
      <c r="S1523" s="1">
        <f t="shared" si="673"/>
        <v>0.77367857142857133</v>
      </c>
      <c r="T1523" s="1">
        <f t="shared" si="664"/>
        <v>213.00919842312743</v>
      </c>
      <c r="U1523" s="1">
        <v>213.11026100000001</v>
      </c>
      <c r="V1523" s="1">
        <v>484.4</v>
      </c>
      <c r="W1523" s="1">
        <f t="shared" si="669"/>
        <v>221.15092247043361</v>
      </c>
      <c r="X1523" s="1">
        <v>238.40765999999999</v>
      </c>
      <c r="Y1523" s="1">
        <v>291.23594221930398</v>
      </c>
      <c r="Z1523" s="1">
        <f t="shared" si="665"/>
        <v>222.79894875164254</v>
      </c>
      <c r="AD1523" s="125">
        <f t="shared" si="670"/>
        <v>238.57030223390274</v>
      </c>
    </row>
    <row r="1524" spans="1:30">
      <c r="A1524" s="127" t="s">
        <v>1106</v>
      </c>
      <c r="B1524" s="127" t="s">
        <v>170</v>
      </c>
      <c r="C1524" s="4">
        <v>42613</v>
      </c>
      <c r="D1524" s="1">
        <v>215.67</v>
      </c>
      <c r="E1524" s="1">
        <v>246.41</v>
      </c>
      <c r="F1524" s="1">
        <v>265.29000000000002</v>
      </c>
      <c r="G1524" s="1">
        <v>34.85</v>
      </c>
      <c r="H1524" s="110">
        <v>-1.49</v>
      </c>
      <c r="I1524" s="110">
        <v>-1.49</v>
      </c>
      <c r="J1524" s="1">
        <f t="shared" si="672"/>
        <v>33.36</v>
      </c>
      <c r="K1524" s="1">
        <f t="shared" si="674"/>
        <v>-1.4155</v>
      </c>
      <c r="L1524" s="1">
        <f t="shared" si="671"/>
        <v>33.4345</v>
      </c>
      <c r="M1524" s="1">
        <f t="shared" si="663"/>
        <v>219.67477003942182</v>
      </c>
      <c r="N1524" s="1"/>
      <c r="O1524" s="1"/>
      <c r="P1524" s="1">
        <f t="shared" si="666"/>
        <v>0.82976190476190481</v>
      </c>
      <c r="Q1524" s="1">
        <f t="shared" si="667"/>
        <v>0.79605952380952383</v>
      </c>
      <c r="R1524" s="1">
        <f t="shared" si="668"/>
        <v>0.7815470000000001</v>
      </c>
      <c r="S1524" s="1">
        <f t="shared" si="673"/>
        <v>0.79605952380952383</v>
      </c>
      <c r="T1524" s="1">
        <f t="shared" si="664"/>
        <v>219.18528252299603</v>
      </c>
      <c r="U1524" s="1">
        <v>213.11026100000001</v>
      </c>
      <c r="V1524" s="1">
        <v>484.4</v>
      </c>
      <c r="W1524" s="1">
        <f t="shared" si="669"/>
        <v>227.14172404730616</v>
      </c>
      <c r="X1524" s="1">
        <v>215.67</v>
      </c>
      <c r="Y1524" s="1">
        <v>289.71561391989496</v>
      </c>
      <c r="Z1524" s="1">
        <f t="shared" si="665"/>
        <v>228.97503285151117</v>
      </c>
      <c r="AD1524" s="125">
        <f t="shared" si="670"/>
        <v>245.48751642575559</v>
      </c>
    </row>
    <row r="1525" spans="1:30">
      <c r="A1525" s="127" t="s">
        <v>1107</v>
      </c>
      <c r="B1525" s="127" t="s">
        <v>170</v>
      </c>
      <c r="C1525" s="4">
        <v>42612</v>
      </c>
      <c r="D1525" s="1">
        <v>215.67</v>
      </c>
      <c r="E1525" s="1">
        <v>249.41</v>
      </c>
      <c r="F1525" s="1">
        <v>259.29000000000002</v>
      </c>
      <c r="G1525" s="1">
        <v>36.200000000000003</v>
      </c>
      <c r="H1525" s="110">
        <v>-1.49</v>
      </c>
      <c r="I1525" s="110">
        <v>-1.49</v>
      </c>
      <c r="J1525" s="1">
        <f t="shared" si="672"/>
        <v>34.71</v>
      </c>
      <c r="K1525" s="1">
        <f t="shared" si="674"/>
        <v>-1.4155</v>
      </c>
      <c r="L1525" s="1">
        <f t="shared" si="671"/>
        <v>34.784500000000001</v>
      </c>
      <c r="M1525" s="1">
        <f t="shared" si="663"/>
        <v>228.54467805519053</v>
      </c>
      <c r="N1525" s="1"/>
      <c r="O1525" s="1"/>
      <c r="P1525" s="1">
        <f t="shared" si="666"/>
        <v>0.86190476190476195</v>
      </c>
      <c r="Q1525" s="1">
        <f t="shared" si="667"/>
        <v>0.82820238095238097</v>
      </c>
      <c r="R1525" s="1">
        <f t="shared" si="668"/>
        <v>0.7815470000000001</v>
      </c>
      <c r="S1525" s="1">
        <f t="shared" si="673"/>
        <v>0.82820238095238097</v>
      </c>
      <c r="T1525" s="1">
        <f t="shared" si="664"/>
        <v>228.05519053876478</v>
      </c>
      <c r="U1525" s="1">
        <v>202.332494</v>
      </c>
      <c r="V1525" s="1">
        <v>532.5</v>
      </c>
      <c r="W1525" s="1">
        <f t="shared" si="669"/>
        <v>237.18853482260181</v>
      </c>
      <c r="X1525" s="1">
        <v>215.67</v>
      </c>
      <c r="Y1525" s="1">
        <v>289.71561391989496</v>
      </c>
      <c r="Z1525" s="1">
        <f t="shared" si="665"/>
        <v>237.84494086727992</v>
      </c>
      <c r="AD1525" s="125">
        <f t="shared" si="670"/>
        <v>255.42181340341656</v>
      </c>
    </row>
    <row r="1526" spans="1:30">
      <c r="A1526" s="127" t="s">
        <v>1108</v>
      </c>
      <c r="B1526" s="127" t="s">
        <v>170</v>
      </c>
      <c r="C1526" s="4">
        <v>42611</v>
      </c>
      <c r="D1526" s="1">
        <v>215.67</v>
      </c>
      <c r="E1526" s="1">
        <v>252.41</v>
      </c>
      <c r="F1526" s="1">
        <v>275.79000000000002</v>
      </c>
      <c r="G1526" s="1">
        <v>36.700000000000003</v>
      </c>
      <c r="H1526" s="110">
        <v>-1.49</v>
      </c>
      <c r="I1526" s="110">
        <v>-1.49</v>
      </c>
      <c r="J1526" s="1">
        <f t="shared" si="672"/>
        <v>35.21</v>
      </c>
      <c r="K1526" s="1">
        <f t="shared" si="674"/>
        <v>-1.4155</v>
      </c>
      <c r="L1526" s="1">
        <f t="shared" si="671"/>
        <v>35.284500000000001</v>
      </c>
      <c r="M1526" s="1">
        <f t="shared" si="663"/>
        <v>231.82982917214193</v>
      </c>
      <c r="N1526" s="1"/>
      <c r="O1526" s="1"/>
      <c r="P1526" s="1">
        <f t="shared" si="666"/>
        <v>0.87380952380952392</v>
      </c>
      <c r="Q1526" s="1">
        <f t="shared" si="667"/>
        <v>0.84010714285714294</v>
      </c>
      <c r="R1526" s="1">
        <f t="shared" si="668"/>
        <v>0.7815470000000001</v>
      </c>
      <c r="S1526" s="1">
        <f t="shared" si="673"/>
        <v>0.84010714285714294</v>
      </c>
      <c r="T1526" s="1">
        <f t="shared" si="664"/>
        <v>231.34034165571614</v>
      </c>
      <c r="U1526" s="1">
        <v>202.332494</v>
      </c>
      <c r="V1526" s="1">
        <v>532.5</v>
      </c>
      <c r="W1526" s="1">
        <f t="shared" si="669"/>
        <v>240.37513140604466</v>
      </c>
      <c r="X1526" s="1">
        <v>215.67</v>
      </c>
      <c r="Y1526" s="1">
        <v>289.71561391989496</v>
      </c>
      <c r="Z1526" s="1">
        <f t="shared" si="665"/>
        <v>241.13009198423129</v>
      </c>
      <c r="AD1526" s="125">
        <f t="shared" si="670"/>
        <v>259.10118265440212</v>
      </c>
    </row>
    <row r="1527" spans="1:30">
      <c r="A1527" s="127" t="s">
        <v>1109</v>
      </c>
      <c r="B1527" s="127" t="s">
        <v>170</v>
      </c>
      <c r="C1527" s="4">
        <v>42608</v>
      </c>
      <c r="D1527" s="1">
        <v>215.67</v>
      </c>
      <c r="E1527" s="1">
        <v>251.41</v>
      </c>
      <c r="F1527" s="1">
        <v>254.79</v>
      </c>
      <c r="G1527" s="1">
        <v>37.299999999999997</v>
      </c>
      <c r="H1527" s="110">
        <v>-1.49</v>
      </c>
      <c r="I1527" s="110">
        <v>-1.49</v>
      </c>
      <c r="J1527" s="1">
        <f t="shared" si="672"/>
        <v>35.809999999999995</v>
      </c>
      <c r="K1527" s="1">
        <f t="shared" si="674"/>
        <v>-1.4155</v>
      </c>
      <c r="L1527" s="1">
        <f t="shared" si="671"/>
        <v>35.884499999999996</v>
      </c>
      <c r="M1527" s="1">
        <f t="shared" si="663"/>
        <v>235.77201051248355</v>
      </c>
      <c r="N1527" s="1"/>
      <c r="O1527" s="1"/>
      <c r="P1527" s="1">
        <f t="shared" si="666"/>
        <v>0.88809523809523805</v>
      </c>
      <c r="Q1527" s="1">
        <f t="shared" si="667"/>
        <v>0.85439285714285707</v>
      </c>
      <c r="R1527" s="1">
        <f t="shared" si="668"/>
        <v>0.7815470000000001</v>
      </c>
      <c r="S1527" s="1">
        <f t="shared" si="673"/>
        <v>0.85439285714285707</v>
      </c>
      <c r="T1527" s="1">
        <f t="shared" si="664"/>
        <v>235.28252299605776</v>
      </c>
      <c r="U1527" s="1">
        <v>202.332494</v>
      </c>
      <c r="V1527" s="1">
        <v>532.5</v>
      </c>
      <c r="W1527" s="1">
        <f t="shared" si="669"/>
        <v>244.19904730617603</v>
      </c>
      <c r="X1527" s="1">
        <v>215.67</v>
      </c>
      <c r="Y1527" s="1">
        <v>289.71561391989496</v>
      </c>
      <c r="Z1527" s="1">
        <f t="shared" si="665"/>
        <v>245.0722733245729</v>
      </c>
      <c r="AD1527" s="125">
        <f t="shared" si="670"/>
        <v>263.51642575558475</v>
      </c>
    </row>
    <row r="1528" spans="1:30">
      <c r="A1528" s="127" t="s">
        <v>1110</v>
      </c>
      <c r="B1528" s="127" t="s">
        <v>170</v>
      </c>
      <c r="C1528" s="4">
        <v>42607</v>
      </c>
      <c r="D1528" s="1">
        <v>215.67</v>
      </c>
      <c r="E1528" s="1">
        <v>248.41</v>
      </c>
      <c r="F1528" s="1">
        <v>254.29</v>
      </c>
      <c r="G1528" s="1">
        <v>37.119999999999997</v>
      </c>
      <c r="H1528" s="110">
        <v>-1.49</v>
      </c>
      <c r="I1528" s="110">
        <v>-1.49</v>
      </c>
      <c r="J1528" s="1">
        <f t="shared" si="672"/>
        <v>35.629999999999995</v>
      </c>
      <c r="K1528" s="1">
        <f t="shared" si="674"/>
        <v>-1.4155</v>
      </c>
      <c r="L1528" s="1">
        <f t="shared" si="671"/>
        <v>35.704499999999996</v>
      </c>
      <c r="M1528" s="1">
        <f t="shared" si="663"/>
        <v>234.58935611038103</v>
      </c>
      <c r="N1528" s="1"/>
      <c r="O1528" s="1"/>
      <c r="P1528" s="1">
        <f t="shared" si="666"/>
        <v>0.88380952380952371</v>
      </c>
      <c r="Q1528" s="1">
        <f t="shared" si="667"/>
        <v>0.85010714285714273</v>
      </c>
      <c r="R1528" s="1">
        <f t="shared" si="668"/>
        <v>0.7815470000000001</v>
      </c>
      <c r="S1528" s="1">
        <f t="shared" si="673"/>
        <v>0.85010714285714273</v>
      </c>
      <c r="T1528" s="1">
        <f t="shared" si="664"/>
        <v>234.09986859395528</v>
      </c>
      <c r="U1528" s="1">
        <v>202.332494</v>
      </c>
      <c r="V1528" s="1">
        <v>532.5</v>
      </c>
      <c r="W1528" s="1">
        <f t="shared" si="669"/>
        <v>243.05187253613661</v>
      </c>
      <c r="X1528" s="1">
        <v>215.67</v>
      </c>
      <c r="Y1528" s="1">
        <v>289.71561391989496</v>
      </c>
      <c r="Z1528" s="1">
        <f t="shared" si="665"/>
        <v>243.88961892247042</v>
      </c>
      <c r="AD1528" s="125">
        <f t="shared" si="670"/>
        <v>262.19185282522994</v>
      </c>
    </row>
    <row r="1529" spans="1:30">
      <c r="A1529" s="127" t="s">
        <v>1111</v>
      </c>
      <c r="B1529" s="127" t="s">
        <v>170</v>
      </c>
      <c r="C1529" s="4">
        <v>42606</v>
      </c>
      <c r="D1529" s="1">
        <v>215.67</v>
      </c>
      <c r="E1529" s="1">
        <v>251.41</v>
      </c>
      <c r="F1529" s="1">
        <v>265.29000000000002</v>
      </c>
      <c r="G1529" s="1">
        <v>36.5</v>
      </c>
      <c r="H1529" s="110">
        <v>-1.49</v>
      </c>
      <c r="I1529" s="110">
        <v>-1.49</v>
      </c>
      <c r="J1529" s="1">
        <f t="shared" si="672"/>
        <v>35.01</v>
      </c>
      <c r="K1529" s="1">
        <f t="shared" si="674"/>
        <v>-1.4155</v>
      </c>
      <c r="L1529" s="1">
        <f t="shared" si="671"/>
        <v>35.084499999999998</v>
      </c>
      <c r="M1529" s="1">
        <f t="shared" si="663"/>
        <v>230.51576872536134</v>
      </c>
      <c r="N1529" s="1"/>
      <c r="O1529" s="1"/>
      <c r="P1529" s="1">
        <f t="shared" si="666"/>
        <v>0.86904761904761907</v>
      </c>
      <c r="Q1529" s="1">
        <f t="shared" si="667"/>
        <v>0.83534523809523809</v>
      </c>
      <c r="R1529" s="1">
        <f t="shared" si="668"/>
        <v>0.7815470000000001</v>
      </c>
      <c r="S1529" s="1">
        <f t="shared" si="673"/>
        <v>0.83534523809523809</v>
      </c>
      <c r="T1529" s="1">
        <f t="shared" si="664"/>
        <v>230.02628120893559</v>
      </c>
      <c r="U1529" s="1">
        <v>202.332494</v>
      </c>
      <c r="V1529" s="1">
        <v>532.5</v>
      </c>
      <c r="W1529" s="1">
        <f t="shared" si="669"/>
        <v>239.10049277266751</v>
      </c>
      <c r="X1529" s="1">
        <v>215.67</v>
      </c>
      <c r="Y1529" s="1">
        <v>289.71561391989496</v>
      </c>
      <c r="Z1529" s="1">
        <f t="shared" si="665"/>
        <v>239.81603153745073</v>
      </c>
      <c r="AD1529" s="125">
        <f t="shared" si="670"/>
        <v>257.62943495400788</v>
      </c>
    </row>
    <row r="1530" spans="1:30">
      <c r="A1530" s="127" t="s">
        <v>1112</v>
      </c>
      <c r="B1530" s="127" t="s">
        <v>170</v>
      </c>
      <c r="C1530" s="4">
        <v>42605</v>
      </c>
      <c r="D1530" s="1">
        <v>215.67</v>
      </c>
      <c r="E1530" s="1">
        <v>247.41</v>
      </c>
      <c r="F1530" s="1">
        <v>259.29000000000002</v>
      </c>
      <c r="G1530" s="1">
        <v>37.4</v>
      </c>
      <c r="H1530" s="110">
        <v>-1.49</v>
      </c>
      <c r="I1530" s="110">
        <v>-1.49</v>
      </c>
      <c r="J1530" s="1">
        <f t="shared" si="672"/>
        <v>35.909999999999997</v>
      </c>
      <c r="K1530" s="1">
        <f t="shared" si="674"/>
        <v>-1.4155</v>
      </c>
      <c r="L1530" s="1">
        <f t="shared" si="671"/>
        <v>35.984499999999997</v>
      </c>
      <c r="M1530" s="1">
        <f t="shared" si="663"/>
        <v>236.42904073587383</v>
      </c>
      <c r="N1530" s="1"/>
      <c r="O1530" s="1"/>
      <c r="P1530" s="1">
        <f t="shared" si="666"/>
        <v>0.89047619047619042</v>
      </c>
      <c r="Q1530" s="1">
        <f t="shared" si="667"/>
        <v>0.85677380952380944</v>
      </c>
      <c r="R1530" s="1">
        <f t="shared" si="668"/>
        <v>0.7815470000000001</v>
      </c>
      <c r="S1530" s="1">
        <f t="shared" si="673"/>
        <v>0.85677380952380944</v>
      </c>
      <c r="T1530" s="1">
        <f t="shared" si="664"/>
        <v>235.93955321944807</v>
      </c>
      <c r="U1530" s="1">
        <v>199.96906475000003</v>
      </c>
      <c r="V1530" s="1">
        <v>532.5</v>
      </c>
      <c r="W1530" s="1">
        <f t="shared" si="669"/>
        <v>244.83636662286463</v>
      </c>
      <c r="X1530" s="1">
        <v>215.67</v>
      </c>
      <c r="Y1530" s="1">
        <v>289.71561391989496</v>
      </c>
      <c r="Z1530" s="1">
        <f t="shared" si="665"/>
        <v>245.72930354796318</v>
      </c>
      <c r="AD1530" s="125">
        <f t="shared" si="670"/>
        <v>264.25229960578184</v>
      </c>
    </row>
    <row r="1531" spans="1:30">
      <c r="A1531" s="127" t="s">
        <v>1113</v>
      </c>
      <c r="B1531" s="127" t="s">
        <v>170</v>
      </c>
      <c r="C1531" s="4">
        <v>42604</v>
      </c>
      <c r="D1531" s="1">
        <v>215.67</v>
      </c>
      <c r="E1531" s="1">
        <v>248.41</v>
      </c>
      <c r="F1531" s="1">
        <v>273.29000000000002</v>
      </c>
      <c r="G1531" s="1">
        <v>37.1</v>
      </c>
      <c r="H1531" s="110">
        <v>-1.49</v>
      </c>
      <c r="I1531" s="110">
        <v>-1.49</v>
      </c>
      <c r="J1531" s="1">
        <f t="shared" si="672"/>
        <v>35.61</v>
      </c>
      <c r="K1531" s="1">
        <f t="shared" si="674"/>
        <v>-1.4155</v>
      </c>
      <c r="L1531" s="1">
        <f t="shared" si="671"/>
        <v>35.6845</v>
      </c>
      <c r="M1531" s="1">
        <f t="shared" si="663"/>
        <v>234.45795006570302</v>
      </c>
      <c r="N1531" s="1"/>
      <c r="O1531" s="1"/>
      <c r="P1531" s="1">
        <f t="shared" si="666"/>
        <v>0.88333333333333341</v>
      </c>
      <c r="Q1531" s="1">
        <f t="shared" si="667"/>
        <v>0.84963095238095243</v>
      </c>
      <c r="R1531" s="1">
        <f t="shared" si="668"/>
        <v>0.7815470000000001</v>
      </c>
      <c r="S1531" s="1">
        <f t="shared" si="673"/>
        <v>0.84963095238095243</v>
      </c>
      <c r="T1531" s="1">
        <f t="shared" si="664"/>
        <v>233.96846254927726</v>
      </c>
      <c r="U1531" s="1">
        <v>199.96906475000003</v>
      </c>
      <c r="V1531" s="1">
        <v>532.5</v>
      </c>
      <c r="W1531" s="1">
        <f t="shared" si="669"/>
        <v>242.92440867279893</v>
      </c>
      <c r="X1531" s="1">
        <v>215.67</v>
      </c>
      <c r="Y1531" s="1">
        <v>289.71561391989496</v>
      </c>
      <c r="Z1531" s="1">
        <f t="shared" si="665"/>
        <v>243.75821287779237</v>
      </c>
      <c r="AD1531" s="125">
        <f t="shared" si="670"/>
        <v>262.04467805519056</v>
      </c>
    </row>
    <row r="1532" spans="1:30">
      <c r="A1532" s="127" t="s">
        <v>1114</v>
      </c>
      <c r="B1532" s="127" t="s">
        <v>170</v>
      </c>
      <c r="C1532" s="4">
        <v>42601</v>
      </c>
      <c r="D1532" s="1">
        <v>215.67</v>
      </c>
      <c r="E1532" s="1">
        <v>259.41000000000003</v>
      </c>
      <c r="F1532" s="1">
        <v>277.79000000000002</v>
      </c>
      <c r="G1532" s="1">
        <v>38</v>
      </c>
      <c r="H1532" s="110">
        <v>-1.49</v>
      </c>
      <c r="I1532" s="110">
        <v>-1.49</v>
      </c>
      <c r="J1532" s="1">
        <f t="shared" si="672"/>
        <v>36.51</v>
      </c>
      <c r="K1532" s="1">
        <f t="shared" si="674"/>
        <v>-1.4155</v>
      </c>
      <c r="L1532" s="1">
        <f t="shared" si="671"/>
        <v>36.584499999999998</v>
      </c>
      <c r="M1532" s="1">
        <f t="shared" si="663"/>
        <v>240.37122207621547</v>
      </c>
      <c r="N1532" s="1"/>
      <c r="O1532" s="1"/>
      <c r="P1532" s="1">
        <f t="shared" si="666"/>
        <v>0.90476190476190477</v>
      </c>
      <c r="Q1532" s="1">
        <f t="shared" si="667"/>
        <v>0.87105952380952378</v>
      </c>
      <c r="R1532" s="1">
        <f t="shared" si="668"/>
        <v>0.7815470000000001</v>
      </c>
      <c r="S1532" s="1">
        <f t="shared" si="673"/>
        <v>0.87105952380952378</v>
      </c>
      <c r="T1532" s="1">
        <f t="shared" si="664"/>
        <v>239.88173455978972</v>
      </c>
      <c r="U1532" s="1">
        <v>199.96906475000003</v>
      </c>
      <c r="V1532" s="1">
        <v>532.5</v>
      </c>
      <c r="W1532" s="1">
        <f t="shared" si="669"/>
        <v>248.66028252299603</v>
      </c>
      <c r="X1532" s="1">
        <v>215.67</v>
      </c>
      <c r="Y1532" s="1">
        <v>289.71561391989496</v>
      </c>
      <c r="Z1532" s="1">
        <f t="shared" si="665"/>
        <v>249.67148488830486</v>
      </c>
      <c r="AD1532" s="125">
        <f t="shared" si="670"/>
        <v>268.66754270696453</v>
      </c>
    </row>
    <row r="1533" spans="1:30">
      <c r="A1533" s="127" t="s">
        <v>1115</v>
      </c>
      <c r="B1533" s="127" t="s">
        <v>170</v>
      </c>
      <c r="C1533" s="4">
        <v>42600</v>
      </c>
      <c r="D1533" s="1">
        <v>215.67</v>
      </c>
      <c r="E1533" s="1">
        <v>253.41</v>
      </c>
      <c r="F1533" s="1">
        <v>261.29000000000002</v>
      </c>
      <c r="G1533" s="1">
        <v>38.049999999999997</v>
      </c>
      <c r="H1533" s="110">
        <v>-1.49</v>
      </c>
      <c r="I1533" s="110">
        <v>-1.49</v>
      </c>
      <c r="J1533" s="1">
        <f t="shared" si="672"/>
        <v>36.559999999999995</v>
      </c>
      <c r="K1533" s="1">
        <f t="shared" si="674"/>
        <v>-1.4155</v>
      </c>
      <c r="L1533" s="1">
        <f t="shared" si="671"/>
        <v>36.634499999999996</v>
      </c>
      <c r="M1533" s="1">
        <f t="shared" ref="M1533:M1596" si="675">+L1533*$F$2</f>
        <v>240.69973718791061</v>
      </c>
      <c r="N1533" s="1"/>
      <c r="O1533" s="1"/>
      <c r="P1533" s="1">
        <f t="shared" si="666"/>
        <v>0.90595238095238084</v>
      </c>
      <c r="Q1533" s="1">
        <f t="shared" si="667"/>
        <v>0.87224999999999986</v>
      </c>
      <c r="R1533" s="1">
        <f t="shared" si="668"/>
        <v>0.7815470000000001</v>
      </c>
      <c r="S1533" s="1">
        <f t="shared" si="673"/>
        <v>0.87224999999999986</v>
      </c>
      <c r="T1533" s="1">
        <f t="shared" ref="T1533:T1596" si="676">+J1533*$F$2</f>
        <v>240.21024967148486</v>
      </c>
      <c r="U1533" s="1">
        <v>199.96906475000003</v>
      </c>
      <c r="V1533" s="1">
        <v>532.5</v>
      </c>
      <c r="W1533" s="1">
        <f t="shared" si="669"/>
        <v>248.9789421813403</v>
      </c>
      <c r="X1533" s="1">
        <v>215.67</v>
      </c>
      <c r="Y1533" s="1">
        <v>289.71561391989496</v>
      </c>
      <c r="Z1533" s="1">
        <f t="shared" ref="Z1533:Z1596" si="677">+G1533*$F$2</f>
        <v>249.99999999999997</v>
      </c>
      <c r="AD1533" s="125">
        <f t="shared" si="670"/>
        <v>269.03547963206307</v>
      </c>
    </row>
    <row r="1534" spans="1:30">
      <c r="A1534" s="127" t="s">
        <v>1116</v>
      </c>
      <c r="B1534" s="127" t="s">
        <v>170</v>
      </c>
      <c r="C1534" s="4">
        <v>42599</v>
      </c>
      <c r="D1534" s="1">
        <v>215.67</v>
      </c>
      <c r="E1534" s="1">
        <v>245.41</v>
      </c>
      <c r="F1534" s="1">
        <v>253.29</v>
      </c>
      <c r="G1534" s="1">
        <v>36.880000000000003</v>
      </c>
      <c r="H1534" s="110">
        <v>-1.49</v>
      </c>
      <c r="I1534" s="110">
        <v>-1.49</v>
      </c>
      <c r="J1534" s="1">
        <f t="shared" si="672"/>
        <v>35.39</v>
      </c>
      <c r="K1534" s="1">
        <f t="shared" si="674"/>
        <v>-1.4155</v>
      </c>
      <c r="L1534" s="1">
        <f t="shared" si="671"/>
        <v>35.464500000000001</v>
      </c>
      <c r="M1534" s="1">
        <f t="shared" si="675"/>
        <v>233.01248357424441</v>
      </c>
      <c r="N1534" s="1"/>
      <c r="O1534" s="1"/>
      <c r="P1534" s="1">
        <f t="shared" si="666"/>
        <v>0.87809523809523815</v>
      </c>
      <c r="Q1534" s="1">
        <f t="shared" si="667"/>
        <v>0.84439285714285717</v>
      </c>
      <c r="R1534" s="1">
        <f t="shared" si="668"/>
        <v>0.7815470000000001</v>
      </c>
      <c r="S1534" s="1">
        <f t="shared" si="673"/>
        <v>0.84439285714285717</v>
      </c>
      <c r="T1534" s="1">
        <f t="shared" si="676"/>
        <v>232.52299605781866</v>
      </c>
      <c r="U1534" s="1">
        <v>199.96906475000003</v>
      </c>
      <c r="V1534" s="1">
        <v>532.5</v>
      </c>
      <c r="W1534" s="1">
        <f t="shared" si="669"/>
        <v>241.5223061760841</v>
      </c>
      <c r="X1534" s="1">
        <v>215.67</v>
      </c>
      <c r="Y1534" s="1">
        <v>289.71561391989496</v>
      </c>
      <c r="Z1534" s="1">
        <f t="shared" si="677"/>
        <v>242.31274638633377</v>
      </c>
      <c r="AD1534" s="125">
        <f t="shared" si="670"/>
        <v>260.42575558475693</v>
      </c>
    </row>
    <row r="1535" spans="1:30">
      <c r="A1535" s="127" t="s">
        <v>1117</v>
      </c>
      <c r="B1535" s="127" t="s">
        <v>170</v>
      </c>
      <c r="C1535" s="4">
        <v>42598</v>
      </c>
      <c r="D1535" s="1">
        <v>215.67</v>
      </c>
      <c r="E1535" s="1">
        <v>236.41</v>
      </c>
      <c r="F1535" s="1">
        <v>246.29</v>
      </c>
      <c r="G1535" s="1">
        <v>35.950000000000003</v>
      </c>
      <c r="H1535" s="110">
        <v>-1.49</v>
      </c>
      <c r="I1535" s="110">
        <v>-1.49</v>
      </c>
      <c r="J1535" s="1">
        <f t="shared" si="672"/>
        <v>34.46</v>
      </c>
      <c r="K1535" s="1">
        <f t="shared" si="674"/>
        <v>-1.4155</v>
      </c>
      <c r="L1535" s="1">
        <f t="shared" si="671"/>
        <v>34.534500000000001</v>
      </c>
      <c r="M1535" s="1">
        <f t="shared" si="675"/>
        <v>226.90210249671486</v>
      </c>
      <c r="N1535" s="1"/>
      <c r="O1535" s="1"/>
      <c r="P1535" s="1">
        <f t="shared" si="666"/>
        <v>0.85595238095238102</v>
      </c>
      <c r="Q1535" s="1">
        <f t="shared" si="667"/>
        <v>0.82225000000000004</v>
      </c>
      <c r="R1535" s="1">
        <f t="shared" si="668"/>
        <v>0.7815470000000001</v>
      </c>
      <c r="S1535" s="1">
        <f t="shared" si="673"/>
        <v>0.82225000000000004</v>
      </c>
      <c r="T1535" s="1">
        <f t="shared" si="676"/>
        <v>226.41261498028908</v>
      </c>
      <c r="U1535" s="1">
        <v>187.6134715</v>
      </c>
      <c r="V1535" s="1">
        <v>532.5</v>
      </c>
      <c r="W1535" s="1">
        <f t="shared" si="669"/>
        <v>235.59523653088038</v>
      </c>
      <c r="X1535" s="1">
        <v>215.67</v>
      </c>
      <c r="Y1535" s="1">
        <v>289.71561391989496</v>
      </c>
      <c r="Z1535" s="1">
        <f t="shared" si="677"/>
        <v>236.20236530880422</v>
      </c>
      <c r="AD1535" s="125">
        <f t="shared" si="670"/>
        <v>253.5821287779238</v>
      </c>
    </row>
    <row r="1536" spans="1:30">
      <c r="A1536" s="127" t="s">
        <v>1118</v>
      </c>
      <c r="B1536" s="127" t="s">
        <v>170</v>
      </c>
      <c r="C1536" s="4">
        <v>42597</v>
      </c>
      <c r="D1536" s="1">
        <v>215.67</v>
      </c>
      <c r="E1536" s="1">
        <v>230.41</v>
      </c>
      <c r="F1536" s="1">
        <v>244.29</v>
      </c>
      <c r="G1536" s="1">
        <v>34.799999999999997</v>
      </c>
      <c r="H1536" s="110">
        <v>-1.49</v>
      </c>
      <c r="I1536" s="110">
        <v>-1.49</v>
      </c>
      <c r="J1536" s="1">
        <f t="shared" si="672"/>
        <v>33.309999999999995</v>
      </c>
      <c r="K1536" s="1">
        <f t="shared" si="674"/>
        <v>-1.4155</v>
      </c>
      <c r="L1536" s="1">
        <f t="shared" si="671"/>
        <v>33.384499999999996</v>
      </c>
      <c r="M1536" s="1">
        <f t="shared" si="675"/>
        <v>219.34625492772665</v>
      </c>
      <c r="N1536" s="1"/>
      <c r="O1536" s="1"/>
      <c r="P1536" s="1">
        <f t="shared" ref="P1536:P1599" si="678">+G1536/42</f>
        <v>0.82857142857142851</v>
      </c>
      <c r="Q1536" s="1">
        <f t="shared" ref="Q1536:Q1599" si="679">+L1536/42</f>
        <v>0.79486904761904753</v>
      </c>
      <c r="R1536" s="1">
        <f t="shared" si="668"/>
        <v>0.7815470000000001</v>
      </c>
      <c r="S1536" s="1">
        <f t="shared" si="673"/>
        <v>0.79486904761904753</v>
      </c>
      <c r="T1536" s="1">
        <f t="shared" si="676"/>
        <v>218.85676741130086</v>
      </c>
      <c r="U1536" s="1">
        <v>187.6134715</v>
      </c>
      <c r="V1536" s="1">
        <v>532.5</v>
      </c>
      <c r="W1536" s="1">
        <f t="shared" si="669"/>
        <v>228.26606438896184</v>
      </c>
      <c r="X1536" s="1">
        <v>215.67</v>
      </c>
      <c r="Y1536" s="1">
        <v>289.71561391989496</v>
      </c>
      <c r="Z1536" s="1">
        <f t="shared" si="677"/>
        <v>228.64651773981601</v>
      </c>
      <c r="AD1536" s="125">
        <f t="shared" si="670"/>
        <v>245.11957950065698</v>
      </c>
    </row>
    <row r="1537" spans="1:30">
      <c r="A1537" s="127" t="s">
        <v>1119</v>
      </c>
      <c r="B1537" s="127" t="s">
        <v>170</v>
      </c>
      <c r="C1537" s="4">
        <v>42594</v>
      </c>
      <c r="D1537" s="1">
        <v>215.67</v>
      </c>
      <c r="E1537" s="1">
        <v>225.41</v>
      </c>
      <c r="F1537" s="1">
        <v>235.29</v>
      </c>
      <c r="G1537" s="1">
        <v>33.54</v>
      </c>
      <c r="H1537" s="110">
        <v>-1.49</v>
      </c>
      <c r="I1537" s="110">
        <v>-1.49</v>
      </c>
      <c r="J1537" s="1">
        <f t="shared" si="672"/>
        <v>32.049999999999997</v>
      </c>
      <c r="K1537" s="1">
        <f t="shared" si="674"/>
        <v>-1.4155</v>
      </c>
      <c r="L1537" s="1">
        <f t="shared" si="671"/>
        <v>32.124499999999998</v>
      </c>
      <c r="M1537" s="1">
        <f t="shared" si="675"/>
        <v>211.06767411300916</v>
      </c>
      <c r="N1537" s="1"/>
      <c r="O1537" s="1"/>
      <c r="P1537" s="1">
        <f t="shared" si="678"/>
        <v>0.7985714285714286</v>
      </c>
      <c r="Q1537" s="1">
        <f t="shared" si="679"/>
        <v>0.76486904761904762</v>
      </c>
      <c r="R1537" s="1">
        <f t="shared" si="668"/>
        <v>0.7815470000000001</v>
      </c>
      <c r="S1537" s="1">
        <f t="shared" si="673"/>
        <v>0.76486904761904762</v>
      </c>
      <c r="T1537" s="1">
        <f t="shared" si="676"/>
        <v>210.57818659658341</v>
      </c>
      <c r="U1537" s="1">
        <v>187.6134715</v>
      </c>
      <c r="V1537" s="1">
        <v>532.5</v>
      </c>
      <c r="W1537" s="1">
        <f t="shared" si="669"/>
        <v>220.23584099868589</v>
      </c>
      <c r="X1537" s="1">
        <v>215.67</v>
      </c>
      <c r="Y1537" s="1">
        <v>289.71561391989496</v>
      </c>
      <c r="Z1537" s="1">
        <f t="shared" si="677"/>
        <v>220.36793692509855</v>
      </c>
      <c r="AD1537" s="125">
        <f t="shared" si="670"/>
        <v>235.84756898817344</v>
      </c>
    </row>
    <row r="1538" spans="1:30">
      <c r="A1538" s="127" t="s">
        <v>1120</v>
      </c>
      <c r="B1538" s="127" t="s">
        <v>170</v>
      </c>
      <c r="C1538" s="4">
        <v>42593</v>
      </c>
      <c r="D1538" s="1">
        <v>215.67</v>
      </c>
      <c r="E1538" s="1">
        <v>217.41</v>
      </c>
      <c r="F1538" s="1">
        <v>229.29</v>
      </c>
      <c r="G1538" s="1">
        <v>32.85</v>
      </c>
      <c r="H1538" s="110">
        <v>-1.49</v>
      </c>
      <c r="I1538" s="110">
        <v>-1.49</v>
      </c>
      <c r="J1538" s="1">
        <f t="shared" si="672"/>
        <v>31.360000000000003</v>
      </c>
      <c r="K1538" s="1">
        <f t="shared" si="674"/>
        <v>-1.4155</v>
      </c>
      <c r="L1538" s="1">
        <f t="shared" si="671"/>
        <v>31.4345</v>
      </c>
      <c r="M1538" s="1">
        <f t="shared" si="675"/>
        <v>206.53416557161628</v>
      </c>
      <c r="N1538" s="1"/>
      <c r="O1538" s="1"/>
      <c r="P1538" s="1">
        <f t="shared" si="678"/>
        <v>0.78214285714285714</v>
      </c>
      <c r="Q1538" s="1">
        <f t="shared" si="679"/>
        <v>0.74844047619047616</v>
      </c>
      <c r="R1538" s="1">
        <f t="shared" si="668"/>
        <v>0.7815470000000001</v>
      </c>
      <c r="S1538" s="1">
        <f t="shared" si="673"/>
        <v>0.74844047619047616</v>
      </c>
      <c r="T1538" s="1">
        <f t="shared" si="676"/>
        <v>206.04467805519056</v>
      </c>
      <c r="U1538" s="1">
        <v>187.6134715</v>
      </c>
      <c r="V1538" s="1">
        <v>532.5</v>
      </c>
      <c r="W1538" s="1">
        <f t="shared" si="669"/>
        <v>215.83833771353483</v>
      </c>
      <c r="X1538" s="1">
        <v>215.67</v>
      </c>
      <c r="Y1538" s="1">
        <v>289.71561391989496</v>
      </c>
      <c r="Z1538" s="1">
        <f t="shared" si="677"/>
        <v>215.83442838370564</v>
      </c>
      <c r="AD1538" s="125">
        <f t="shared" si="670"/>
        <v>230.77003942181344</v>
      </c>
    </row>
    <row r="1539" spans="1:30">
      <c r="A1539" s="127" t="s">
        <v>1121</v>
      </c>
      <c r="B1539" s="127" t="s">
        <v>170</v>
      </c>
      <c r="C1539" s="4">
        <v>42592</v>
      </c>
      <c r="D1539" s="1">
        <v>215.67</v>
      </c>
      <c r="E1539" s="1">
        <v>219.41</v>
      </c>
      <c r="F1539" s="1">
        <v>231.29</v>
      </c>
      <c r="G1539" s="1">
        <v>31.39</v>
      </c>
      <c r="H1539" s="110">
        <v>-1.49</v>
      </c>
      <c r="I1539" s="110">
        <v>-1.49</v>
      </c>
      <c r="J1539" s="1">
        <f t="shared" si="672"/>
        <v>29.900000000000002</v>
      </c>
      <c r="K1539" s="1">
        <f t="shared" si="674"/>
        <v>-1.4155</v>
      </c>
      <c r="L1539" s="1">
        <f t="shared" si="671"/>
        <v>29.974499999999999</v>
      </c>
      <c r="M1539" s="1">
        <f t="shared" si="675"/>
        <v>196.94152431011824</v>
      </c>
      <c r="N1539" s="1"/>
      <c r="O1539" s="1"/>
      <c r="P1539" s="1">
        <f t="shared" si="678"/>
        <v>0.74738095238095237</v>
      </c>
      <c r="Q1539" s="1">
        <f t="shared" si="679"/>
        <v>0.71367857142857138</v>
      </c>
      <c r="R1539" s="1">
        <f t="shared" si="668"/>
        <v>0.7815470000000001</v>
      </c>
      <c r="S1539" s="1">
        <f t="shared" si="673"/>
        <v>0.71367857142857138</v>
      </c>
      <c r="T1539" s="1">
        <f t="shared" si="676"/>
        <v>196.45203679369251</v>
      </c>
      <c r="U1539" s="1">
        <v>187.6134715</v>
      </c>
      <c r="V1539" s="1">
        <v>532.5</v>
      </c>
      <c r="W1539" s="1">
        <f t="shared" si="669"/>
        <v>206.53347568988173</v>
      </c>
      <c r="X1539" s="1">
        <v>215.67</v>
      </c>
      <c r="Y1539" s="1">
        <v>289.71561391989496</v>
      </c>
      <c r="Z1539" s="1">
        <f t="shared" si="677"/>
        <v>206.24178712220763</v>
      </c>
      <c r="AD1539" s="125">
        <f t="shared" si="670"/>
        <v>220.02628120893564</v>
      </c>
    </row>
    <row r="1540" spans="1:30">
      <c r="A1540" s="127" t="s">
        <v>1122</v>
      </c>
      <c r="B1540" s="127" t="s">
        <v>170</v>
      </c>
      <c r="C1540" s="4">
        <v>42591</v>
      </c>
      <c r="D1540" s="1">
        <v>215.67</v>
      </c>
      <c r="E1540" s="1">
        <v>222.41</v>
      </c>
      <c r="F1540" s="1">
        <v>230.29</v>
      </c>
      <c r="G1540" s="1">
        <v>31.89</v>
      </c>
      <c r="H1540" s="110">
        <v>-1.49</v>
      </c>
      <c r="I1540" s="110">
        <v>-1.49</v>
      </c>
      <c r="J1540" s="1">
        <f t="shared" si="672"/>
        <v>30.400000000000002</v>
      </c>
      <c r="K1540" s="1">
        <f t="shared" si="674"/>
        <v>-1.4155</v>
      </c>
      <c r="L1540" s="1">
        <f t="shared" si="671"/>
        <v>30.474499999999999</v>
      </c>
      <c r="M1540" s="1">
        <f t="shared" si="675"/>
        <v>200.22667542706964</v>
      </c>
      <c r="N1540" s="1"/>
      <c r="O1540" s="1"/>
      <c r="P1540" s="1">
        <f t="shared" si="678"/>
        <v>0.75928571428571434</v>
      </c>
      <c r="Q1540" s="1">
        <f t="shared" si="679"/>
        <v>0.72558333333333336</v>
      </c>
      <c r="R1540" s="1">
        <f t="shared" si="668"/>
        <v>0.7815470000000001</v>
      </c>
      <c r="S1540" s="1">
        <f t="shared" si="673"/>
        <v>0.72558333333333336</v>
      </c>
      <c r="T1540" s="1">
        <f t="shared" si="676"/>
        <v>199.73718791064388</v>
      </c>
      <c r="U1540" s="1">
        <v>172.25007800000003</v>
      </c>
      <c r="V1540" s="1">
        <v>532.5</v>
      </c>
      <c r="W1540" s="1">
        <f t="shared" si="669"/>
        <v>209.72007227332455</v>
      </c>
      <c r="X1540" s="1">
        <v>215.67</v>
      </c>
      <c r="Y1540" s="1">
        <v>289.71561391989496</v>
      </c>
      <c r="Z1540" s="1">
        <f t="shared" si="677"/>
        <v>209.52693823915899</v>
      </c>
      <c r="AD1540" s="125">
        <f t="shared" si="670"/>
        <v>223.70565045992117</v>
      </c>
    </row>
    <row r="1541" spans="1:30">
      <c r="A1541" s="127" t="s">
        <v>1123</v>
      </c>
      <c r="B1541" s="127" t="s">
        <v>170</v>
      </c>
      <c r="C1541" s="4">
        <v>42590</v>
      </c>
      <c r="D1541" s="1">
        <v>215.67</v>
      </c>
      <c r="E1541" s="1">
        <v>215.41</v>
      </c>
      <c r="F1541" s="1">
        <v>228.29</v>
      </c>
      <c r="G1541" s="1">
        <v>32.270000000000003</v>
      </c>
      <c r="H1541" s="110">
        <v>-1.49</v>
      </c>
      <c r="I1541" s="110">
        <v>-1.49</v>
      </c>
      <c r="J1541" s="1">
        <f t="shared" si="672"/>
        <v>30.780000000000005</v>
      </c>
      <c r="K1541" s="1">
        <f t="shared" si="674"/>
        <v>-1.4155</v>
      </c>
      <c r="L1541" s="1">
        <f t="shared" si="671"/>
        <v>30.854500000000002</v>
      </c>
      <c r="M1541" s="1">
        <f t="shared" si="675"/>
        <v>202.72339027595271</v>
      </c>
      <c r="N1541" s="1"/>
      <c r="O1541" s="1"/>
      <c r="P1541" s="1">
        <f t="shared" si="678"/>
        <v>0.76833333333333342</v>
      </c>
      <c r="Q1541" s="1">
        <f t="shared" si="679"/>
        <v>0.73463095238095244</v>
      </c>
      <c r="R1541" s="1">
        <f t="shared" si="668"/>
        <v>0.7815470000000001</v>
      </c>
      <c r="S1541" s="1">
        <f t="shared" si="673"/>
        <v>0.73463095238095244</v>
      </c>
      <c r="T1541" s="1">
        <f t="shared" si="676"/>
        <v>202.23390275952696</v>
      </c>
      <c r="U1541" s="1">
        <v>172.25007800000003</v>
      </c>
      <c r="V1541" s="1">
        <v>532.5</v>
      </c>
      <c r="W1541" s="1">
        <f t="shared" si="669"/>
        <v>212.14188567674114</v>
      </c>
      <c r="X1541" s="1">
        <v>215.67</v>
      </c>
      <c r="Y1541" s="1">
        <v>289.71561391989496</v>
      </c>
      <c r="Z1541" s="1">
        <f t="shared" si="677"/>
        <v>212.02365308804207</v>
      </c>
      <c r="AD1541" s="125">
        <f t="shared" si="670"/>
        <v>226.50197109067022</v>
      </c>
    </row>
    <row r="1542" spans="1:30">
      <c r="A1542" s="127" t="s">
        <v>1124</v>
      </c>
      <c r="B1542" s="127" t="s">
        <v>170</v>
      </c>
      <c r="C1542" s="4">
        <v>42587</v>
      </c>
      <c r="D1542" s="1">
        <v>215.67</v>
      </c>
      <c r="E1542" s="1">
        <v>217.41</v>
      </c>
      <c r="F1542" s="1">
        <v>228.29</v>
      </c>
      <c r="G1542" s="1">
        <v>31.05</v>
      </c>
      <c r="H1542" s="110">
        <v>-1.49</v>
      </c>
      <c r="I1542" s="110">
        <v>-1.49</v>
      </c>
      <c r="J1542" s="1">
        <f t="shared" si="672"/>
        <v>29.560000000000002</v>
      </c>
      <c r="K1542" s="1">
        <f t="shared" si="674"/>
        <v>-1.4155</v>
      </c>
      <c r="L1542" s="1">
        <f t="shared" si="671"/>
        <v>29.634499999999999</v>
      </c>
      <c r="M1542" s="1">
        <f t="shared" si="675"/>
        <v>194.70762155059131</v>
      </c>
      <c r="N1542" s="1"/>
      <c r="O1542" s="1"/>
      <c r="P1542" s="1">
        <f t="shared" si="678"/>
        <v>0.73928571428571432</v>
      </c>
      <c r="Q1542" s="1">
        <f t="shared" si="679"/>
        <v>0.70558333333333334</v>
      </c>
      <c r="R1542" s="1">
        <f t="shared" si="668"/>
        <v>0.7815470000000001</v>
      </c>
      <c r="S1542" s="1">
        <f t="shared" si="673"/>
        <v>0.70558333333333334</v>
      </c>
      <c r="T1542" s="1">
        <f t="shared" si="676"/>
        <v>194.21813403416559</v>
      </c>
      <c r="U1542" s="1">
        <v>172.25007800000003</v>
      </c>
      <c r="V1542" s="1">
        <v>532.5</v>
      </c>
      <c r="W1542" s="1">
        <f t="shared" si="669"/>
        <v>204.36659001314061</v>
      </c>
      <c r="X1542" s="1">
        <v>215.67</v>
      </c>
      <c r="Y1542" s="1">
        <v>289.71561391989496</v>
      </c>
      <c r="Z1542" s="1">
        <f t="shared" si="677"/>
        <v>204.00788436268067</v>
      </c>
      <c r="AD1542" s="125">
        <f t="shared" si="670"/>
        <v>217.52431011826548</v>
      </c>
    </row>
    <row r="1543" spans="1:30">
      <c r="A1543" s="127" t="s">
        <v>1125</v>
      </c>
      <c r="B1543" s="127" t="s">
        <v>170</v>
      </c>
      <c r="C1543" s="4">
        <v>42586</v>
      </c>
      <c r="D1543" s="1">
        <v>215.67</v>
      </c>
      <c r="E1543" s="1">
        <v>212.41</v>
      </c>
      <c r="F1543" s="1">
        <v>227.29</v>
      </c>
      <c r="G1543" s="1">
        <v>31.24</v>
      </c>
      <c r="H1543" s="110">
        <v>-1.49</v>
      </c>
      <c r="I1543" s="110">
        <v>-1.49</v>
      </c>
      <c r="J1543" s="1">
        <f t="shared" si="672"/>
        <v>29.75</v>
      </c>
      <c r="K1543" s="1">
        <f t="shared" si="674"/>
        <v>-1.4155</v>
      </c>
      <c r="L1543" s="1">
        <f t="shared" si="671"/>
        <v>29.824499999999997</v>
      </c>
      <c r="M1543" s="1">
        <f t="shared" si="675"/>
        <v>195.95597897503282</v>
      </c>
      <c r="N1543" s="1"/>
      <c r="O1543" s="1"/>
      <c r="P1543" s="1">
        <f t="shared" si="678"/>
        <v>0.74380952380952381</v>
      </c>
      <c r="Q1543" s="1">
        <f t="shared" si="679"/>
        <v>0.71010714285714283</v>
      </c>
      <c r="R1543" s="1">
        <f t="shared" ref="R1543:R1606" si="680">+D1543/($F$2*42)</f>
        <v>0.7815470000000001</v>
      </c>
      <c r="S1543" s="1">
        <f t="shared" si="673"/>
        <v>0.71010714285714283</v>
      </c>
      <c r="T1543" s="1">
        <f t="shared" si="676"/>
        <v>195.46649145860709</v>
      </c>
      <c r="U1543" s="1">
        <v>172.25007800000003</v>
      </c>
      <c r="V1543" s="1">
        <v>532.5</v>
      </c>
      <c r="W1543" s="1">
        <f t="shared" si="669"/>
        <v>205.57749671484888</v>
      </c>
      <c r="X1543" s="1">
        <v>215.67</v>
      </c>
      <c r="Y1543" s="1">
        <v>289.71561391989496</v>
      </c>
      <c r="Z1543" s="1">
        <f t="shared" si="677"/>
        <v>205.25624178712218</v>
      </c>
      <c r="AD1543" s="125">
        <f t="shared" si="670"/>
        <v>218.92247043363997</v>
      </c>
    </row>
    <row r="1544" spans="1:30">
      <c r="A1544" s="127" t="s">
        <v>1126</v>
      </c>
      <c r="B1544" s="127" t="s">
        <v>170</v>
      </c>
      <c r="C1544" s="4">
        <v>42585</v>
      </c>
      <c r="D1544" s="1">
        <v>215.67</v>
      </c>
      <c r="E1544" s="1">
        <v>204.41</v>
      </c>
      <c r="F1544" s="1">
        <v>223.29</v>
      </c>
      <c r="G1544" s="1">
        <v>30.19</v>
      </c>
      <c r="H1544" s="110">
        <v>-1.49</v>
      </c>
      <c r="I1544" s="110">
        <v>-1.49</v>
      </c>
      <c r="J1544" s="1">
        <f t="shared" si="672"/>
        <v>28.700000000000003</v>
      </c>
      <c r="K1544" s="1">
        <f t="shared" si="674"/>
        <v>-1.4155</v>
      </c>
      <c r="L1544" s="1">
        <f t="shared" si="671"/>
        <v>28.7745</v>
      </c>
      <c r="M1544" s="1">
        <f t="shared" si="675"/>
        <v>189.05716162943494</v>
      </c>
      <c r="N1544" s="1"/>
      <c r="O1544" s="1"/>
      <c r="P1544" s="1">
        <f t="shared" si="678"/>
        <v>0.71880952380952379</v>
      </c>
      <c r="Q1544" s="1">
        <f t="shared" si="679"/>
        <v>0.6851071428571428</v>
      </c>
      <c r="R1544" s="1">
        <f t="shared" si="680"/>
        <v>0.7815470000000001</v>
      </c>
      <c r="S1544" s="1">
        <f t="shared" si="673"/>
        <v>0.6851071428571428</v>
      </c>
      <c r="T1544" s="1">
        <f t="shared" si="676"/>
        <v>188.56767411300922</v>
      </c>
      <c r="U1544" s="1">
        <v>172.25007800000003</v>
      </c>
      <c r="V1544" s="1">
        <v>532.5</v>
      </c>
      <c r="W1544" s="1">
        <f t="shared" ref="W1544:W1607" si="681">+T1544*0.97+V1544*0.03</f>
        <v>198.88564388961893</v>
      </c>
      <c r="X1544" s="1">
        <v>215.67</v>
      </c>
      <c r="Y1544" s="1">
        <v>289.71561391989496</v>
      </c>
      <c r="Z1544" s="1">
        <f t="shared" si="677"/>
        <v>198.3574244415243</v>
      </c>
      <c r="AD1544" s="125">
        <f t="shared" si="670"/>
        <v>211.19579500657034</v>
      </c>
    </row>
    <row r="1545" spans="1:30">
      <c r="A1545" s="127" t="s">
        <v>1127</v>
      </c>
      <c r="B1545" s="127" t="s">
        <v>170</v>
      </c>
      <c r="C1545" s="4">
        <v>42584</v>
      </c>
      <c r="D1545" s="1">
        <v>215.67</v>
      </c>
      <c r="E1545" s="1">
        <v>208.41</v>
      </c>
      <c r="F1545" s="1">
        <v>219.29</v>
      </c>
      <c r="G1545" s="1">
        <v>29.35</v>
      </c>
      <c r="H1545" s="110">
        <v>-1.49</v>
      </c>
      <c r="I1545" s="110">
        <v>-1.49</v>
      </c>
      <c r="J1545" s="1">
        <f t="shared" si="672"/>
        <v>27.860000000000003</v>
      </c>
      <c r="K1545" s="1">
        <f t="shared" si="674"/>
        <v>-1.4155</v>
      </c>
      <c r="L1545" s="1">
        <f t="shared" si="671"/>
        <v>27.9345</v>
      </c>
      <c r="M1545" s="1">
        <f t="shared" si="675"/>
        <v>183.53810775295662</v>
      </c>
      <c r="N1545" s="1"/>
      <c r="O1545" s="1"/>
      <c r="P1545" s="1">
        <f t="shared" si="678"/>
        <v>0.69880952380952388</v>
      </c>
      <c r="Q1545" s="1">
        <f t="shared" si="679"/>
        <v>0.6651071428571429</v>
      </c>
      <c r="R1545" s="1">
        <f t="shared" si="680"/>
        <v>0.7815470000000001</v>
      </c>
      <c r="S1545" s="1">
        <f t="shared" si="673"/>
        <v>0.6651071428571429</v>
      </c>
      <c r="T1545" s="1">
        <f t="shared" si="676"/>
        <v>183.04862023653089</v>
      </c>
      <c r="U1545" s="1">
        <v>193.30247299999999</v>
      </c>
      <c r="V1545" s="1">
        <v>532.5</v>
      </c>
      <c r="W1545" s="1">
        <f t="shared" si="681"/>
        <v>193.53216162943497</v>
      </c>
      <c r="X1545" s="1">
        <v>215.67</v>
      </c>
      <c r="Y1545" s="1">
        <v>289.71561391989496</v>
      </c>
      <c r="Z1545" s="1">
        <f t="shared" si="677"/>
        <v>192.83837056504601</v>
      </c>
      <c r="AD1545" s="125">
        <f t="shared" ref="AD1545:AD1608" si="682">T1545*1.12</f>
        <v>205.01445466491461</v>
      </c>
    </row>
    <row r="1546" spans="1:30">
      <c r="A1546" s="127" t="s">
        <v>1128</v>
      </c>
      <c r="B1546" s="127" t="s">
        <v>170</v>
      </c>
      <c r="C1546" s="4">
        <v>42583</v>
      </c>
      <c r="D1546" s="1">
        <v>215.67</v>
      </c>
      <c r="E1546" s="1">
        <v>218.41</v>
      </c>
      <c r="F1546" s="1">
        <v>229.29</v>
      </c>
      <c r="G1546" s="1">
        <v>29.89</v>
      </c>
      <c r="H1546" s="110">
        <v>-1.49</v>
      </c>
      <c r="I1546" s="110">
        <v>-1.49</v>
      </c>
      <c r="J1546" s="1">
        <f t="shared" si="672"/>
        <v>28.400000000000002</v>
      </c>
      <c r="K1546" s="1">
        <f t="shared" si="674"/>
        <v>-1.4155</v>
      </c>
      <c r="L1546" s="1">
        <f t="shared" si="671"/>
        <v>28.474499999999999</v>
      </c>
      <c r="M1546" s="1">
        <f t="shared" si="675"/>
        <v>187.08607095926411</v>
      </c>
      <c r="N1546" s="1"/>
      <c r="O1546" s="1"/>
      <c r="P1546" s="1">
        <f t="shared" si="678"/>
        <v>0.71166666666666667</v>
      </c>
      <c r="Q1546" s="1">
        <f t="shared" si="679"/>
        <v>0.67796428571428569</v>
      </c>
      <c r="R1546" s="1">
        <f t="shared" si="680"/>
        <v>0.7815470000000001</v>
      </c>
      <c r="S1546" s="1">
        <f t="shared" si="673"/>
        <v>0.67796428571428569</v>
      </c>
      <c r="T1546" s="1">
        <f t="shared" si="676"/>
        <v>186.59658344283838</v>
      </c>
      <c r="U1546" s="1">
        <v>193.30247299999999</v>
      </c>
      <c r="V1546" s="1">
        <v>532.5</v>
      </c>
      <c r="W1546" s="1">
        <f t="shared" si="681"/>
        <v>196.97368593955321</v>
      </c>
      <c r="X1546" s="1">
        <v>215.67</v>
      </c>
      <c r="Y1546" s="1">
        <v>289.71561391989496</v>
      </c>
      <c r="Z1546" s="1">
        <f t="shared" si="677"/>
        <v>196.38633377135349</v>
      </c>
      <c r="AD1546" s="125">
        <f t="shared" si="682"/>
        <v>208.98817345597899</v>
      </c>
    </row>
    <row r="1547" spans="1:30">
      <c r="A1547" s="127" t="s">
        <v>1129</v>
      </c>
      <c r="B1547" s="127" t="s">
        <v>171</v>
      </c>
      <c r="C1547" s="4">
        <v>42580</v>
      </c>
      <c r="D1547" s="1">
        <v>237.71</v>
      </c>
      <c r="E1547" s="1">
        <v>215.41</v>
      </c>
      <c r="F1547" s="1">
        <v>229.29</v>
      </c>
      <c r="G1547" s="1">
        <v>31.49</v>
      </c>
      <c r="H1547" s="110">
        <v>-1.49</v>
      </c>
      <c r="I1547" s="110">
        <v>-1.49</v>
      </c>
      <c r="J1547" s="1">
        <f t="shared" si="672"/>
        <v>30</v>
      </c>
      <c r="K1547" s="1">
        <f t="shared" si="674"/>
        <v>-1.4155</v>
      </c>
      <c r="L1547" s="1">
        <f t="shared" si="671"/>
        <v>30.074499999999997</v>
      </c>
      <c r="M1547" s="1">
        <f t="shared" si="675"/>
        <v>197.59855453350852</v>
      </c>
      <c r="N1547" s="1"/>
      <c r="O1547" s="1"/>
      <c r="P1547" s="1">
        <f t="shared" si="678"/>
        <v>0.74976190476190474</v>
      </c>
      <c r="Q1547" s="1">
        <f t="shared" si="679"/>
        <v>0.71605952380952376</v>
      </c>
      <c r="R1547" s="1">
        <f t="shared" si="680"/>
        <v>0.86141576190476199</v>
      </c>
      <c r="S1547" s="1">
        <f t="shared" si="673"/>
        <v>0.71605952380952376</v>
      </c>
      <c r="T1547" s="1">
        <f t="shared" si="676"/>
        <v>197.10906701708277</v>
      </c>
      <c r="U1547" s="1">
        <v>193.30247299999999</v>
      </c>
      <c r="V1547" s="1">
        <v>532.5</v>
      </c>
      <c r="W1547" s="1">
        <f t="shared" si="681"/>
        <v>207.17079500657027</v>
      </c>
      <c r="X1547" s="1">
        <v>237.71</v>
      </c>
      <c r="Y1547" s="1">
        <v>267.40790544977017</v>
      </c>
      <c r="Z1547" s="1">
        <f t="shared" si="677"/>
        <v>206.89881734559788</v>
      </c>
      <c r="AD1547" s="125">
        <f t="shared" si="682"/>
        <v>220.76215505913271</v>
      </c>
    </row>
    <row r="1548" spans="1:30">
      <c r="A1548" s="127" t="s">
        <v>1130</v>
      </c>
      <c r="B1548" s="127" t="s">
        <v>171</v>
      </c>
      <c r="C1548" s="4">
        <v>42579</v>
      </c>
      <c r="D1548" s="1">
        <v>237.71</v>
      </c>
      <c r="E1548" s="1">
        <v>215.41</v>
      </c>
      <c r="F1548" s="1">
        <v>224.29</v>
      </c>
      <c r="G1548" s="1">
        <v>31.25</v>
      </c>
      <c r="H1548" s="110">
        <v>-1.49</v>
      </c>
      <c r="I1548" s="110">
        <v>-1.49</v>
      </c>
      <c r="J1548" s="1">
        <f t="shared" si="672"/>
        <v>29.76</v>
      </c>
      <c r="K1548" s="1">
        <f t="shared" si="674"/>
        <v>-1.4155</v>
      </c>
      <c r="L1548" s="1">
        <f t="shared" si="671"/>
        <v>29.834499999999998</v>
      </c>
      <c r="M1548" s="1">
        <f t="shared" si="675"/>
        <v>196.02168199737187</v>
      </c>
      <c r="N1548" s="1"/>
      <c r="O1548" s="1"/>
      <c r="P1548" s="1">
        <f t="shared" si="678"/>
        <v>0.74404761904761907</v>
      </c>
      <c r="Q1548" s="1">
        <f t="shared" si="679"/>
        <v>0.71034523809523809</v>
      </c>
      <c r="R1548" s="1">
        <f t="shared" si="680"/>
        <v>0.86141576190476199</v>
      </c>
      <c r="S1548" s="1">
        <f t="shared" si="673"/>
        <v>0.71034523809523809</v>
      </c>
      <c r="T1548" s="1">
        <f t="shared" si="676"/>
        <v>195.53219448094612</v>
      </c>
      <c r="U1548" s="1">
        <v>193.30247299999999</v>
      </c>
      <c r="V1548" s="1">
        <v>509.73</v>
      </c>
      <c r="W1548" s="1">
        <f t="shared" si="681"/>
        <v>204.95812864651774</v>
      </c>
      <c r="X1548" s="1">
        <v>237.71</v>
      </c>
      <c r="Y1548" s="1">
        <v>267.40790544977017</v>
      </c>
      <c r="Z1548" s="1">
        <f t="shared" si="677"/>
        <v>205.32194480946123</v>
      </c>
      <c r="AD1548" s="125">
        <f t="shared" si="682"/>
        <v>218.99605781865966</v>
      </c>
    </row>
    <row r="1549" spans="1:30">
      <c r="A1549" s="127" t="s">
        <v>1131</v>
      </c>
      <c r="B1549" s="127" t="s">
        <v>171</v>
      </c>
      <c r="C1549" s="4">
        <v>42578</v>
      </c>
      <c r="D1549" s="1">
        <v>237.71</v>
      </c>
      <c r="E1549" s="1">
        <v>220.41</v>
      </c>
      <c r="F1549" s="1">
        <v>232.29</v>
      </c>
      <c r="G1549" s="1">
        <v>31.15</v>
      </c>
      <c r="H1549" s="110">
        <v>-1.49</v>
      </c>
      <c r="I1549" s="110">
        <v>-1.49</v>
      </c>
      <c r="J1549" s="1">
        <f t="shared" si="672"/>
        <v>29.66</v>
      </c>
      <c r="K1549" s="1">
        <f t="shared" si="674"/>
        <v>-1.4155</v>
      </c>
      <c r="L1549" s="1">
        <f t="shared" si="671"/>
        <v>29.734499999999997</v>
      </c>
      <c r="M1549" s="1">
        <f t="shared" si="675"/>
        <v>195.36465177398156</v>
      </c>
      <c r="N1549" s="1"/>
      <c r="O1549" s="1"/>
      <c r="P1549" s="1">
        <f t="shared" si="678"/>
        <v>0.74166666666666659</v>
      </c>
      <c r="Q1549" s="1">
        <f t="shared" si="679"/>
        <v>0.7079642857142856</v>
      </c>
      <c r="R1549" s="1">
        <f t="shared" si="680"/>
        <v>0.86141576190476199</v>
      </c>
      <c r="S1549" s="1">
        <f t="shared" si="673"/>
        <v>0.7079642857142856</v>
      </c>
      <c r="T1549" s="1">
        <f t="shared" si="676"/>
        <v>194.87516425755584</v>
      </c>
      <c r="U1549" s="1">
        <v>193.30247299999999</v>
      </c>
      <c r="V1549" s="1">
        <v>509.73</v>
      </c>
      <c r="W1549" s="1">
        <f t="shared" si="681"/>
        <v>204.32080932982916</v>
      </c>
      <c r="X1549" s="1">
        <v>237.71</v>
      </c>
      <c r="Y1549" s="1">
        <v>267.40790544977017</v>
      </c>
      <c r="Z1549" s="1">
        <f t="shared" si="677"/>
        <v>204.66491458607095</v>
      </c>
      <c r="AD1549" s="125">
        <f t="shared" si="682"/>
        <v>218.26018396846257</v>
      </c>
    </row>
    <row r="1550" spans="1:30">
      <c r="A1550" s="127" t="s">
        <v>1132</v>
      </c>
      <c r="B1550" s="127" t="s">
        <v>171</v>
      </c>
      <c r="C1550" s="4">
        <v>42577</v>
      </c>
      <c r="D1550" s="1">
        <v>237.71</v>
      </c>
      <c r="E1550" s="1">
        <v>221.91</v>
      </c>
      <c r="F1550" s="1">
        <v>243.79</v>
      </c>
      <c r="G1550" s="1">
        <v>32.15</v>
      </c>
      <c r="H1550" s="110">
        <v>-1.49</v>
      </c>
      <c r="I1550" s="110">
        <v>-1.49</v>
      </c>
      <c r="J1550" s="1">
        <f t="shared" si="672"/>
        <v>30.66</v>
      </c>
      <c r="K1550" s="1">
        <f t="shared" si="674"/>
        <v>-1.4155</v>
      </c>
      <c r="L1550" s="1">
        <f t="shared" si="671"/>
        <v>30.734499999999997</v>
      </c>
      <c r="M1550" s="1">
        <f t="shared" si="675"/>
        <v>201.93495400788433</v>
      </c>
      <c r="N1550" s="1"/>
      <c r="O1550" s="1"/>
      <c r="P1550" s="1">
        <f t="shared" si="678"/>
        <v>0.76547619047619042</v>
      </c>
      <c r="Q1550" s="1">
        <f t="shared" si="679"/>
        <v>0.73177380952380944</v>
      </c>
      <c r="R1550" s="1">
        <f t="shared" si="680"/>
        <v>0.86141576190476199</v>
      </c>
      <c r="S1550" s="1">
        <f t="shared" si="673"/>
        <v>0.73177380952380944</v>
      </c>
      <c r="T1550" s="1">
        <f t="shared" si="676"/>
        <v>201.4454664914586</v>
      </c>
      <c r="U1550" s="1">
        <v>202.08975150000003</v>
      </c>
      <c r="V1550" s="1">
        <v>509.73</v>
      </c>
      <c r="W1550" s="1">
        <f t="shared" si="681"/>
        <v>210.69400249671483</v>
      </c>
      <c r="X1550" s="1">
        <v>237.71</v>
      </c>
      <c r="Y1550" s="1">
        <v>267.40790544977017</v>
      </c>
      <c r="Z1550" s="1">
        <f t="shared" si="677"/>
        <v>211.23521681997369</v>
      </c>
      <c r="AD1550" s="125">
        <f t="shared" si="682"/>
        <v>225.61892247043366</v>
      </c>
    </row>
    <row r="1551" spans="1:30">
      <c r="A1551" s="127" t="s">
        <v>1133</v>
      </c>
      <c r="B1551" s="127" t="s">
        <v>171</v>
      </c>
      <c r="C1551" s="4">
        <v>42576</v>
      </c>
      <c r="D1551" s="1">
        <v>237.71</v>
      </c>
      <c r="E1551" s="1">
        <v>229.41</v>
      </c>
      <c r="F1551" s="1">
        <v>245.29</v>
      </c>
      <c r="G1551" s="1">
        <v>32.299999999999997</v>
      </c>
      <c r="H1551" s="110">
        <v>-1.49</v>
      </c>
      <c r="I1551" s="110">
        <v>-1.49</v>
      </c>
      <c r="J1551" s="1">
        <f t="shared" si="672"/>
        <v>30.81</v>
      </c>
      <c r="K1551" s="1">
        <f t="shared" si="674"/>
        <v>-1.4155</v>
      </c>
      <c r="L1551" s="1">
        <f t="shared" si="671"/>
        <v>30.884499999999996</v>
      </c>
      <c r="M1551" s="1">
        <f t="shared" si="675"/>
        <v>202.92049934296975</v>
      </c>
      <c r="N1551" s="1"/>
      <c r="O1551" s="1"/>
      <c r="P1551" s="1">
        <f t="shared" si="678"/>
        <v>0.76904761904761898</v>
      </c>
      <c r="Q1551" s="1">
        <f t="shared" si="679"/>
        <v>0.735345238095238</v>
      </c>
      <c r="R1551" s="1">
        <f t="shared" si="680"/>
        <v>0.86141576190476199</v>
      </c>
      <c r="S1551" s="1">
        <f t="shared" si="673"/>
        <v>0.735345238095238</v>
      </c>
      <c r="T1551" s="1">
        <f t="shared" si="676"/>
        <v>202.43101182654399</v>
      </c>
      <c r="U1551" s="1">
        <v>202.08975150000003</v>
      </c>
      <c r="V1551" s="1">
        <v>509.73</v>
      </c>
      <c r="W1551" s="1">
        <f t="shared" si="681"/>
        <v>211.64998147174768</v>
      </c>
      <c r="X1551" s="1">
        <v>237.71</v>
      </c>
      <c r="Y1551" s="1">
        <v>267.40790544977017</v>
      </c>
      <c r="Z1551" s="1">
        <f t="shared" si="677"/>
        <v>212.22076215505911</v>
      </c>
      <c r="AD1551" s="125">
        <f t="shared" si="682"/>
        <v>226.7227332457293</v>
      </c>
    </row>
    <row r="1552" spans="1:30">
      <c r="A1552" s="127" t="s">
        <v>1134</v>
      </c>
      <c r="B1552" s="127" t="s">
        <v>171</v>
      </c>
      <c r="C1552" s="4">
        <v>42573</v>
      </c>
      <c r="D1552" s="1">
        <v>237.71</v>
      </c>
      <c r="E1552" s="1">
        <v>231.41</v>
      </c>
      <c r="F1552" s="1">
        <v>249.29</v>
      </c>
      <c r="G1552" s="1">
        <v>33.4</v>
      </c>
      <c r="H1552" s="110">
        <v>-1.49</v>
      </c>
      <c r="I1552" s="110">
        <v>-1.49</v>
      </c>
      <c r="J1552" s="1">
        <f t="shared" si="672"/>
        <v>31.91</v>
      </c>
      <c r="K1552" s="1">
        <f t="shared" si="674"/>
        <v>-1.4155</v>
      </c>
      <c r="L1552" s="1">
        <f t="shared" si="671"/>
        <v>31.984499999999997</v>
      </c>
      <c r="M1552" s="1">
        <f t="shared" si="675"/>
        <v>210.14783180026279</v>
      </c>
      <c r="N1552" s="1"/>
      <c r="O1552" s="1"/>
      <c r="P1552" s="1">
        <f t="shared" si="678"/>
        <v>0.79523809523809519</v>
      </c>
      <c r="Q1552" s="1">
        <f t="shared" si="679"/>
        <v>0.7615357142857142</v>
      </c>
      <c r="R1552" s="1">
        <f t="shared" si="680"/>
        <v>0.86141576190476199</v>
      </c>
      <c r="S1552" s="1">
        <f t="shared" si="673"/>
        <v>0.7615357142857142</v>
      </c>
      <c r="T1552" s="1">
        <f t="shared" si="676"/>
        <v>209.65834428383704</v>
      </c>
      <c r="U1552" s="1">
        <v>202.08975150000003</v>
      </c>
      <c r="V1552" s="1">
        <v>509.73</v>
      </c>
      <c r="W1552" s="1">
        <f t="shared" si="681"/>
        <v>218.66049395532193</v>
      </c>
      <c r="X1552" s="1">
        <v>237.71</v>
      </c>
      <c r="Y1552" s="1">
        <v>267.40790544977017</v>
      </c>
      <c r="Z1552" s="1">
        <f t="shared" si="677"/>
        <v>219.44809461235215</v>
      </c>
      <c r="AD1552" s="125">
        <f t="shared" si="682"/>
        <v>234.81734559789751</v>
      </c>
    </row>
    <row r="1553" spans="1:30">
      <c r="A1553" s="127" t="s">
        <v>1135</v>
      </c>
      <c r="B1553" s="127" t="s">
        <v>171</v>
      </c>
      <c r="C1553" s="4">
        <v>42572</v>
      </c>
      <c r="D1553" s="1">
        <v>237.71</v>
      </c>
      <c r="E1553" s="1">
        <v>238.41</v>
      </c>
      <c r="F1553" s="1">
        <v>256.29000000000002</v>
      </c>
      <c r="G1553" s="1">
        <v>33.67</v>
      </c>
      <c r="H1553" s="110">
        <v>-1.49</v>
      </c>
      <c r="I1553" s="110">
        <v>-1.49</v>
      </c>
      <c r="J1553" s="1">
        <f t="shared" si="672"/>
        <v>32.18</v>
      </c>
      <c r="K1553" s="1">
        <f t="shared" si="674"/>
        <v>-1.4155</v>
      </c>
      <c r="L1553" s="1">
        <f t="shared" si="671"/>
        <v>32.2545</v>
      </c>
      <c r="M1553" s="1">
        <f t="shared" si="675"/>
        <v>211.92181340341654</v>
      </c>
      <c r="N1553" s="1"/>
      <c r="O1553" s="1"/>
      <c r="P1553" s="1">
        <f t="shared" si="678"/>
        <v>0.80166666666666675</v>
      </c>
      <c r="Q1553" s="1">
        <f t="shared" si="679"/>
        <v>0.76796428571428577</v>
      </c>
      <c r="R1553" s="1">
        <f t="shared" si="680"/>
        <v>0.86141576190476199</v>
      </c>
      <c r="S1553" s="1">
        <f t="shared" si="673"/>
        <v>0.76796428571428577</v>
      </c>
      <c r="T1553" s="1">
        <f t="shared" si="676"/>
        <v>211.43232588699078</v>
      </c>
      <c r="U1553" s="1">
        <v>202.08975150000003</v>
      </c>
      <c r="V1553" s="1">
        <v>509.73</v>
      </c>
      <c r="W1553" s="1">
        <f t="shared" si="681"/>
        <v>220.38125611038106</v>
      </c>
      <c r="X1553" s="1">
        <v>237.71</v>
      </c>
      <c r="Y1553" s="1">
        <v>267.40790544977017</v>
      </c>
      <c r="Z1553" s="1">
        <f t="shared" si="677"/>
        <v>221.22207621550592</v>
      </c>
      <c r="AD1553" s="125">
        <f t="shared" si="682"/>
        <v>236.80420499342969</v>
      </c>
    </row>
    <row r="1554" spans="1:30">
      <c r="A1554" s="127" t="s">
        <v>1136</v>
      </c>
      <c r="B1554" s="127" t="s">
        <v>171</v>
      </c>
      <c r="C1554" s="4">
        <v>42571</v>
      </c>
      <c r="D1554" s="1">
        <v>237.71</v>
      </c>
      <c r="E1554" s="1">
        <v>243.41</v>
      </c>
      <c r="F1554" s="1">
        <v>254.29</v>
      </c>
      <c r="G1554" s="1">
        <v>34.75</v>
      </c>
      <c r="H1554" s="110">
        <v>-1.49</v>
      </c>
      <c r="I1554" s="110">
        <v>-1.49</v>
      </c>
      <c r="J1554" s="1">
        <f t="shared" si="672"/>
        <v>33.26</v>
      </c>
      <c r="K1554" s="1">
        <f t="shared" si="674"/>
        <v>-1.4155</v>
      </c>
      <c r="L1554" s="1">
        <f t="shared" si="671"/>
        <v>33.334499999999998</v>
      </c>
      <c r="M1554" s="1">
        <f t="shared" si="675"/>
        <v>219.01773981603151</v>
      </c>
      <c r="N1554" s="1"/>
      <c r="O1554" s="1"/>
      <c r="P1554" s="1">
        <f t="shared" si="678"/>
        <v>0.82738095238095233</v>
      </c>
      <c r="Q1554" s="1">
        <f t="shared" si="679"/>
        <v>0.79367857142857134</v>
      </c>
      <c r="R1554" s="1">
        <f t="shared" si="680"/>
        <v>0.86141576190476199</v>
      </c>
      <c r="S1554" s="1">
        <f t="shared" si="673"/>
        <v>0.79367857142857134</v>
      </c>
      <c r="T1554" s="1">
        <f t="shared" si="676"/>
        <v>218.52825229960575</v>
      </c>
      <c r="U1554" s="1">
        <v>202.08975150000003</v>
      </c>
      <c r="V1554" s="1">
        <v>509.73</v>
      </c>
      <c r="W1554" s="1">
        <f t="shared" si="681"/>
        <v>227.26430473061757</v>
      </c>
      <c r="X1554" s="1">
        <v>237.71</v>
      </c>
      <c r="Y1554" s="1">
        <v>267.40790544977017</v>
      </c>
      <c r="Z1554" s="1">
        <f t="shared" si="677"/>
        <v>228.31800262812089</v>
      </c>
      <c r="AD1554" s="125">
        <f t="shared" si="682"/>
        <v>244.75164257555846</v>
      </c>
    </row>
    <row r="1555" spans="1:30">
      <c r="A1555" s="127" t="s">
        <v>1137</v>
      </c>
      <c r="B1555" s="127" t="s">
        <v>171</v>
      </c>
      <c r="C1555" s="4">
        <v>42570</v>
      </c>
      <c r="D1555" s="1">
        <v>237.71</v>
      </c>
      <c r="E1555" s="1">
        <v>239.41</v>
      </c>
      <c r="F1555" s="1">
        <v>249.29</v>
      </c>
      <c r="G1555" s="1">
        <v>34.25</v>
      </c>
      <c r="H1555" s="110">
        <v>-1.49</v>
      </c>
      <c r="I1555" s="110">
        <v>-1.49</v>
      </c>
      <c r="J1555" s="1">
        <f t="shared" si="672"/>
        <v>32.76</v>
      </c>
      <c r="K1555" s="1">
        <f t="shared" si="674"/>
        <v>-1.4155</v>
      </c>
      <c r="L1555" s="1">
        <f t="shared" si="671"/>
        <v>32.834499999999998</v>
      </c>
      <c r="M1555" s="1">
        <f t="shared" si="675"/>
        <v>215.73258869908014</v>
      </c>
      <c r="N1555" s="1"/>
      <c r="O1555" s="1"/>
      <c r="P1555" s="1">
        <f t="shared" si="678"/>
        <v>0.81547619047619047</v>
      </c>
      <c r="Q1555" s="1">
        <f t="shared" si="679"/>
        <v>0.78177380952380948</v>
      </c>
      <c r="R1555" s="1">
        <f t="shared" si="680"/>
        <v>0.86141576190476199</v>
      </c>
      <c r="S1555" s="1">
        <f t="shared" si="673"/>
        <v>0.78177380952380948</v>
      </c>
      <c r="T1555" s="1">
        <f t="shared" si="676"/>
        <v>215.24310118265439</v>
      </c>
      <c r="U1555" s="1">
        <v>203.28139650000003</v>
      </c>
      <c r="V1555" s="1">
        <v>509.73</v>
      </c>
      <c r="W1555" s="1">
        <f t="shared" si="681"/>
        <v>224.07770814717475</v>
      </c>
      <c r="X1555" s="1">
        <v>237.71</v>
      </c>
      <c r="Y1555" s="1">
        <v>267.40790544977017</v>
      </c>
      <c r="Z1555" s="1">
        <f t="shared" si="677"/>
        <v>225.0328515111695</v>
      </c>
      <c r="AD1555" s="125">
        <f t="shared" si="682"/>
        <v>241.07227332457293</v>
      </c>
    </row>
    <row r="1556" spans="1:30">
      <c r="A1556" s="127" t="s">
        <v>1138</v>
      </c>
      <c r="B1556" s="127" t="s">
        <v>171</v>
      </c>
      <c r="C1556" s="4">
        <v>42569</v>
      </c>
      <c r="D1556" s="1">
        <v>237.71</v>
      </c>
      <c r="E1556" s="1">
        <v>243.41</v>
      </c>
      <c r="F1556" s="1">
        <v>254.79</v>
      </c>
      <c r="G1556" s="1">
        <v>34.85</v>
      </c>
      <c r="H1556" s="110">
        <v>-1.49</v>
      </c>
      <c r="I1556" s="110">
        <v>-1.49</v>
      </c>
      <c r="J1556" s="1">
        <f t="shared" si="672"/>
        <v>33.36</v>
      </c>
      <c r="K1556" s="1">
        <f t="shared" si="674"/>
        <v>-1.4155</v>
      </c>
      <c r="L1556" s="1">
        <f t="shared" si="671"/>
        <v>33.4345</v>
      </c>
      <c r="M1556" s="1">
        <f t="shared" si="675"/>
        <v>219.67477003942182</v>
      </c>
      <c r="N1556" s="1"/>
      <c r="O1556" s="1"/>
      <c r="P1556" s="1">
        <f t="shared" si="678"/>
        <v>0.82976190476190481</v>
      </c>
      <c r="Q1556" s="1">
        <f t="shared" si="679"/>
        <v>0.79605952380952383</v>
      </c>
      <c r="R1556" s="1">
        <f t="shared" si="680"/>
        <v>0.86141576190476199</v>
      </c>
      <c r="S1556" s="1">
        <f t="shared" si="673"/>
        <v>0.79605952380952383</v>
      </c>
      <c r="T1556" s="1">
        <f t="shared" si="676"/>
        <v>219.18528252299603</v>
      </c>
      <c r="U1556" s="1">
        <v>203.28139650000003</v>
      </c>
      <c r="V1556" s="1">
        <v>509.73</v>
      </c>
      <c r="W1556" s="1">
        <f t="shared" si="681"/>
        <v>227.90162404730614</v>
      </c>
      <c r="X1556" s="1">
        <v>237.71</v>
      </c>
      <c r="Y1556" s="1">
        <v>267.40790544977017</v>
      </c>
      <c r="Z1556" s="1">
        <f t="shared" si="677"/>
        <v>228.97503285151117</v>
      </c>
      <c r="AD1556" s="125">
        <f t="shared" si="682"/>
        <v>245.48751642575559</v>
      </c>
    </row>
    <row r="1557" spans="1:30">
      <c r="A1557" s="127" t="s">
        <v>1139</v>
      </c>
      <c r="B1557" s="127" t="s">
        <v>171</v>
      </c>
      <c r="C1557" s="4">
        <v>42566</v>
      </c>
      <c r="D1557" s="1">
        <v>237.71</v>
      </c>
      <c r="E1557" s="1">
        <v>246.41</v>
      </c>
      <c r="F1557" s="1">
        <v>255.29</v>
      </c>
      <c r="G1557" s="1">
        <v>35.53</v>
      </c>
      <c r="H1557" s="110">
        <v>-1.49</v>
      </c>
      <c r="I1557" s="110">
        <v>-1.49</v>
      </c>
      <c r="J1557" s="1">
        <f t="shared" si="672"/>
        <v>34.04</v>
      </c>
      <c r="K1557" s="1">
        <f t="shared" si="674"/>
        <v>-1.4155</v>
      </c>
      <c r="L1557" s="1">
        <f t="shared" si="671"/>
        <v>34.1145</v>
      </c>
      <c r="M1557" s="1">
        <f t="shared" si="675"/>
        <v>224.14257555847567</v>
      </c>
      <c r="N1557" s="1"/>
      <c r="O1557" s="1"/>
      <c r="P1557" s="1">
        <f t="shared" si="678"/>
        <v>0.84595238095238101</v>
      </c>
      <c r="Q1557" s="1">
        <f t="shared" si="679"/>
        <v>0.81225000000000003</v>
      </c>
      <c r="R1557" s="1">
        <f t="shared" si="680"/>
        <v>0.86141576190476199</v>
      </c>
      <c r="S1557" s="1">
        <f t="shared" si="673"/>
        <v>0.81225000000000003</v>
      </c>
      <c r="T1557" s="1">
        <f t="shared" si="676"/>
        <v>223.65308804204992</v>
      </c>
      <c r="U1557" s="1">
        <v>203.28139650000003</v>
      </c>
      <c r="V1557" s="1">
        <v>509.73</v>
      </c>
      <c r="W1557" s="1">
        <f t="shared" si="681"/>
        <v>232.23539540078841</v>
      </c>
      <c r="X1557" s="1">
        <v>237.71</v>
      </c>
      <c r="Y1557" s="1">
        <v>267.40790544977017</v>
      </c>
      <c r="Z1557" s="1">
        <f t="shared" si="677"/>
        <v>233.44283837056506</v>
      </c>
      <c r="AD1557" s="125">
        <f t="shared" si="682"/>
        <v>250.49145860709592</v>
      </c>
    </row>
    <row r="1558" spans="1:30">
      <c r="A1558" s="127" t="s">
        <v>1140</v>
      </c>
      <c r="B1558" s="127" t="s">
        <v>171</v>
      </c>
      <c r="C1558" s="4">
        <v>42565</v>
      </c>
      <c r="D1558" s="1">
        <v>237.71</v>
      </c>
      <c r="E1558" s="1">
        <v>231.41</v>
      </c>
      <c r="F1558" s="1">
        <v>248.29</v>
      </c>
      <c r="G1558" s="1">
        <v>35.25</v>
      </c>
      <c r="H1558" s="110">
        <v>-1.49</v>
      </c>
      <c r="I1558" s="110">
        <v>-1.49</v>
      </c>
      <c r="J1558" s="1">
        <f t="shared" si="672"/>
        <v>33.76</v>
      </c>
      <c r="K1558" s="1">
        <f t="shared" si="674"/>
        <v>-1.4155</v>
      </c>
      <c r="L1558" s="1">
        <f t="shared" si="671"/>
        <v>33.834499999999998</v>
      </c>
      <c r="M1558" s="1">
        <f t="shared" si="675"/>
        <v>222.3028909329829</v>
      </c>
      <c r="N1558" s="1"/>
      <c r="O1558" s="1"/>
      <c r="P1558" s="1">
        <f t="shared" si="678"/>
        <v>0.8392857142857143</v>
      </c>
      <c r="Q1558" s="1">
        <f t="shared" si="679"/>
        <v>0.80558333333333332</v>
      </c>
      <c r="R1558" s="1">
        <f t="shared" si="680"/>
        <v>0.86141576190476199</v>
      </c>
      <c r="S1558" s="1">
        <f t="shared" si="673"/>
        <v>0.80558333333333332</v>
      </c>
      <c r="T1558" s="1">
        <f t="shared" si="676"/>
        <v>221.81340341655715</v>
      </c>
      <c r="U1558" s="1">
        <v>203.28139650000003</v>
      </c>
      <c r="V1558" s="1">
        <v>509.73</v>
      </c>
      <c r="W1558" s="1">
        <f t="shared" si="681"/>
        <v>230.45090131406042</v>
      </c>
      <c r="X1558" s="1">
        <v>237.71</v>
      </c>
      <c r="Y1558" s="1">
        <v>267.40790544977017</v>
      </c>
      <c r="Z1558" s="1">
        <f t="shared" si="677"/>
        <v>231.60315374507226</v>
      </c>
      <c r="AD1558" s="125">
        <f t="shared" si="682"/>
        <v>248.43101182654402</v>
      </c>
    </row>
    <row r="1559" spans="1:30">
      <c r="A1559" s="127" t="s">
        <v>1141</v>
      </c>
      <c r="B1559" s="127" t="s">
        <v>171</v>
      </c>
      <c r="C1559" s="4">
        <v>42564</v>
      </c>
      <c r="D1559" s="1">
        <v>237.71</v>
      </c>
      <c r="E1559" s="1">
        <v>241.41</v>
      </c>
      <c r="F1559" s="1">
        <v>257.29000000000002</v>
      </c>
      <c r="G1559" s="1">
        <v>33.83</v>
      </c>
      <c r="H1559" s="110">
        <v>-1.49</v>
      </c>
      <c r="I1559" s="110">
        <v>-1.49</v>
      </c>
      <c r="J1559" s="1">
        <f t="shared" si="672"/>
        <v>32.339999999999996</v>
      </c>
      <c r="K1559" s="1">
        <f t="shared" si="674"/>
        <v>-1.4155</v>
      </c>
      <c r="L1559" s="1">
        <f t="shared" si="671"/>
        <v>32.414499999999997</v>
      </c>
      <c r="M1559" s="1">
        <f t="shared" si="675"/>
        <v>212.97306176084098</v>
      </c>
      <c r="N1559" s="1"/>
      <c r="O1559" s="1"/>
      <c r="P1559" s="1">
        <f t="shared" si="678"/>
        <v>0.80547619047619046</v>
      </c>
      <c r="Q1559" s="1">
        <f t="shared" si="679"/>
        <v>0.77177380952380947</v>
      </c>
      <c r="R1559" s="1">
        <f t="shared" si="680"/>
        <v>0.86141576190476199</v>
      </c>
      <c r="S1559" s="1">
        <f t="shared" si="673"/>
        <v>0.77177380952380947</v>
      </c>
      <c r="T1559" s="1">
        <f t="shared" si="676"/>
        <v>212.48357424441522</v>
      </c>
      <c r="U1559" s="1">
        <v>203.28139650000003</v>
      </c>
      <c r="V1559" s="1">
        <v>509.73</v>
      </c>
      <c r="W1559" s="1">
        <f t="shared" si="681"/>
        <v>221.40096701708276</v>
      </c>
      <c r="X1559" s="1">
        <v>237.71</v>
      </c>
      <c r="Y1559" s="1">
        <v>267.40790544977017</v>
      </c>
      <c r="Z1559" s="1">
        <f t="shared" si="677"/>
        <v>222.27332457293033</v>
      </c>
      <c r="AD1559" s="125">
        <f t="shared" si="682"/>
        <v>237.98160315374508</v>
      </c>
    </row>
    <row r="1560" spans="1:30">
      <c r="A1560" s="127" t="s">
        <v>1142</v>
      </c>
      <c r="B1560" s="127" t="s">
        <v>171</v>
      </c>
      <c r="C1560" s="4">
        <v>42563</v>
      </c>
      <c r="D1560" s="1">
        <v>237.71</v>
      </c>
      <c r="E1560" s="1">
        <v>232.41</v>
      </c>
      <c r="F1560" s="1">
        <v>252.29</v>
      </c>
      <c r="G1560" s="1">
        <v>35.33</v>
      </c>
      <c r="H1560" s="110">
        <v>-1.49</v>
      </c>
      <c r="I1560" s="110">
        <v>-1.49</v>
      </c>
      <c r="J1560" s="1">
        <f t="shared" si="672"/>
        <v>33.839999999999996</v>
      </c>
      <c r="K1560" s="1">
        <f t="shared" si="674"/>
        <v>-1.4155</v>
      </c>
      <c r="L1560" s="1">
        <f t="shared" si="671"/>
        <v>33.914499999999997</v>
      </c>
      <c r="M1560" s="1">
        <f t="shared" si="675"/>
        <v>222.82851511169511</v>
      </c>
      <c r="N1560" s="1"/>
      <c r="O1560" s="1"/>
      <c r="P1560" s="1">
        <f t="shared" si="678"/>
        <v>0.84119047619047616</v>
      </c>
      <c r="Q1560" s="1">
        <f t="shared" si="679"/>
        <v>0.80748809523809517</v>
      </c>
      <c r="R1560" s="1">
        <f t="shared" si="680"/>
        <v>0.86141576190476199</v>
      </c>
      <c r="S1560" s="1">
        <f t="shared" si="673"/>
        <v>0.80748809523809517</v>
      </c>
      <c r="T1560" s="1">
        <f t="shared" si="676"/>
        <v>222.33902759526936</v>
      </c>
      <c r="U1560" s="1">
        <v>204.1552695</v>
      </c>
      <c r="V1560" s="1">
        <v>509.73</v>
      </c>
      <c r="W1560" s="1">
        <f t="shared" si="681"/>
        <v>230.96075676741128</v>
      </c>
      <c r="X1560" s="1">
        <v>237.71</v>
      </c>
      <c r="Y1560" s="1">
        <v>267.40790544977017</v>
      </c>
      <c r="Z1560" s="1">
        <f t="shared" si="677"/>
        <v>232.12877792378447</v>
      </c>
      <c r="AD1560" s="125">
        <f t="shared" si="682"/>
        <v>249.0197109067017</v>
      </c>
    </row>
    <row r="1561" spans="1:30">
      <c r="A1561" s="127" t="s">
        <v>1143</v>
      </c>
      <c r="B1561" s="127" t="s">
        <v>171</v>
      </c>
      <c r="C1561" s="4">
        <v>42562</v>
      </c>
      <c r="D1561" s="1">
        <v>237.71</v>
      </c>
      <c r="E1561" s="1">
        <v>233.91</v>
      </c>
      <c r="F1561" s="1">
        <v>254.29</v>
      </c>
      <c r="G1561" s="1">
        <v>33.78</v>
      </c>
      <c r="H1561" s="110">
        <v>-1.49</v>
      </c>
      <c r="I1561" s="110">
        <v>-1.49</v>
      </c>
      <c r="J1561" s="1">
        <f t="shared" si="672"/>
        <v>32.29</v>
      </c>
      <c r="K1561" s="1">
        <f t="shared" si="674"/>
        <v>-1.4155</v>
      </c>
      <c r="L1561" s="1">
        <f t="shared" si="671"/>
        <v>32.3645</v>
      </c>
      <c r="M1561" s="1">
        <f t="shared" si="675"/>
        <v>212.64454664914584</v>
      </c>
      <c r="N1561" s="1"/>
      <c r="O1561" s="1"/>
      <c r="P1561" s="1">
        <f t="shared" si="678"/>
        <v>0.80428571428571427</v>
      </c>
      <c r="Q1561" s="1">
        <f t="shared" si="679"/>
        <v>0.77058333333333329</v>
      </c>
      <c r="R1561" s="1">
        <f t="shared" si="680"/>
        <v>0.86141576190476199</v>
      </c>
      <c r="S1561" s="1">
        <f t="shared" si="673"/>
        <v>0.77058333333333329</v>
      </c>
      <c r="T1561" s="1">
        <f t="shared" si="676"/>
        <v>212.15505913272008</v>
      </c>
      <c r="U1561" s="1">
        <v>204.1552695</v>
      </c>
      <c r="V1561" s="1">
        <v>509.73</v>
      </c>
      <c r="W1561" s="1">
        <f t="shared" si="681"/>
        <v>221.08230735873846</v>
      </c>
      <c r="X1561" s="1">
        <v>237.71</v>
      </c>
      <c r="Y1561" s="1">
        <v>267.40790544977017</v>
      </c>
      <c r="Z1561" s="1">
        <f t="shared" si="677"/>
        <v>221.94480946123522</v>
      </c>
      <c r="AD1561" s="125">
        <f t="shared" si="682"/>
        <v>237.61366622864651</v>
      </c>
    </row>
    <row r="1562" spans="1:30">
      <c r="A1562" s="127" t="s">
        <v>1144</v>
      </c>
      <c r="B1562" s="127" t="s">
        <v>171</v>
      </c>
      <c r="C1562" s="4">
        <v>42559</v>
      </c>
      <c r="D1562" s="1">
        <v>237.71</v>
      </c>
      <c r="E1562" s="1">
        <v>239.91</v>
      </c>
      <c r="F1562" s="1">
        <v>253.79</v>
      </c>
      <c r="G1562" s="1">
        <v>34.020000000000003</v>
      </c>
      <c r="H1562" s="110">
        <v>-1.49</v>
      </c>
      <c r="I1562" s="110">
        <v>-1.49</v>
      </c>
      <c r="J1562" s="1">
        <f t="shared" si="672"/>
        <v>32.53</v>
      </c>
      <c r="K1562" s="1">
        <f t="shared" si="674"/>
        <v>-1.4155</v>
      </c>
      <c r="L1562" s="1">
        <f t="shared" ref="L1562:L1625" si="683">+G1562+K1562</f>
        <v>32.604500000000002</v>
      </c>
      <c r="M1562" s="1">
        <f t="shared" si="675"/>
        <v>214.22141918528251</v>
      </c>
      <c r="N1562" s="1"/>
      <c r="O1562" s="1"/>
      <c r="P1562" s="1">
        <f t="shared" si="678"/>
        <v>0.81</v>
      </c>
      <c r="Q1562" s="1">
        <f t="shared" si="679"/>
        <v>0.77629761904761907</v>
      </c>
      <c r="R1562" s="1">
        <f t="shared" si="680"/>
        <v>0.86141576190476199</v>
      </c>
      <c r="S1562" s="1">
        <f t="shared" si="673"/>
        <v>0.77629761904761907</v>
      </c>
      <c r="T1562" s="1">
        <f t="shared" si="676"/>
        <v>213.73193166885676</v>
      </c>
      <c r="U1562" s="1">
        <v>204.1552695</v>
      </c>
      <c r="V1562" s="1">
        <v>509.73</v>
      </c>
      <c r="W1562" s="1">
        <f t="shared" si="681"/>
        <v>222.61187371879106</v>
      </c>
      <c r="X1562" s="1">
        <v>237.71</v>
      </c>
      <c r="Y1562" s="1">
        <v>267.40790544977017</v>
      </c>
      <c r="Z1562" s="1">
        <f t="shared" si="677"/>
        <v>223.5216819973719</v>
      </c>
      <c r="AD1562" s="125">
        <f t="shared" si="682"/>
        <v>239.37976346911958</v>
      </c>
    </row>
    <row r="1563" spans="1:30">
      <c r="A1563" s="127" t="s">
        <v>1145</v>
      </c>
      <c r="B1563" s="127" t="s">
        <v>171</v>
      </c>
      <c r="C1563" s="4">
        <v>42558</v>
      </c>
      <c r="D1563" s="1">
        <v>237.71</v>
      </c>
      <c r="E1563" s="1">
        <v>253.91</v>
      </c>
      <c r="F1563" s="1">
        <v>260.29000000000002</v>
      </c>
      <c r="G1563" s="1">
        <v>33.67</v>
      </c>
      <c r="H1563" s="110">
        <v>-1.49</v>
      </c>
      <c r="I1563" s="110">
        <v>-1.49</v>
      </c>
      <c r="J1563" s="1">
        <f t="shared" ref="J1563:J1626" si="684">+G1563+H1563</f>
        <v>32.18</v>
      </c>
      <c r="K1563" s="1">
        <f t="shared" si="674"/>
        <v>-1.4155</v>
      </c>
      <c r="L1563" s="1">
        <f t="shared" si="683"/>
        <v>32.2545</v>
      </c>
      <c r="M1563" s="1">
        <f t="shared" si="675"/>
        <v>211.92181340341654</v>
      </c>
      <c r="N1563" s="1"/>
      <c r="O1563" s="1"/>
      <c r="P1563" s="1">
        <f t="shared" si="678"/>
        <v>0.80166666666666675</v>
      </c>
      <c r="Q1563" s="1">
        <f t="shared" si="679"/>
        <v>0.76796428571428577</v>
      </c>
      <c r="R1563" s="1">
        <f t="shared" si="680"/>
        <v>0.86141576190476199</v>
      </c>
      <c r="S1563" s="1">
        <f t="shared" si="673"/>
        <v>0.76796428571428577</v>
      </c>
      <c r="T1563" s="1">
        <f t="shared" si="676"/>
        <v>211.43232588699078</v>
      </c>
      <c r="U1563" s="1">
        <v>204.1552695</v>
      </c>
      <c r="V1563" s="1">
        <v>509.73</v>
      </c>
      <c r="W1563" s="1">
        <f t="shared" si="681"/>
        <v>220.38125611038106</v>
      </c>
      <c r="X1563" s="1">
        <v>237.71</v>
      </c>
      <c r="Y1563" s="1">
        <v>267.40790544977017</v>
      </c>
      <c r="Z1563" s="1">
        <f t="shared" si="677"/>
        <v>221.22207621550592</v>
      </c>
      <c r="AD1563" s="125">
        <f t="shared" si="682"/>
        <v>236.80420499342969</v>
      </c>
    </row>
    <row r="1564" spans="1:30">
      <c r="A1564" s="127" t="s">
        <v>1146</v>
      </c>
      <c r="B1564" s="127" t="s">
        <v>171</v>
      </c>
      <c r="C1564" s="4">
        <v>42557</v>
      </c>
      <c r="D1564" s="1">
        <v>237.71</v>
      </c>
      <c r="E1564" s="1">
        <v>246.41</v>
      </c>
      <c r="F1564" s="1">
        <v>257.29000000000002</v>
      </c>
      <c r="G1564" s="1">
        <v>35.35</v>
      </c>
      <c r="H1564" s="110">
        <v>-1.49</v>
      </c>
      <c r="I1564" s="110">
        <v>-1.49</v>
      </c>
      <c r="J1564" s="1">
        <f t="shared" si="684"/>
        <v>33.86</v>
      </c>
      <c r="K1564" s="1">
        <f t="shared" si="674"/>
        <v>-1.4155</v>
      </c>
      <c r="L1564" s="1">
        <f t="shared" si="683"/>
        <v>33.9345</v>
      </c>
      <c r="M1564" s="1">
        <f t="shared" si="675"/>
        <v>222.95992115637318</v>
      </c>
      <c r="N1564" s="1"/>
      <c r="O1564" s="1"/>
      <c r="P1564" s="1">
        <f t="shared" si="678"/>
        <v>0.84166666666666667</v>
      </c>
      <c r="Q1564" s="1">
        <f t="shared" si="679"/>
        <v>0.80796428571428569</v>
      </c>
      <c r="R1564" s="1">
        <f t="shared" si="680"/>
        <v>0.86141576190476199</v>
      </c>
      <c r="S1564" s="1">
        <f t="shared" si="673"/>
        <v>0.80796428571428569</v>
      </c>
      <c r="T1564" s="1">
        <f t="shared" si="676"/>
        <v>222.47043363994743</v>
      </c>
      <c r="U1564" s="1">
        <v>204.1552695</v>
      </c>
      <c r="V1564" s="1">
        <v>509.73</v>
      </c>
      <c r="W1564" s="1">
        <f t="shared" si="681"/>
        <v>231.08822063074899</v>
      </c>
      <c r="X1564" s="1">
        <v>237.71</v>
      </c>
      <c r="Y1564" s="1">
        <v>267.40790544977017</v>
      </c>
      <c r="Z1564" s="1">
        <f t="shared" si="677"/>
        <v>232.26018396846254</v>
      </c>
      <c r="AD1564" s="125">
        <f t="shared" si="682"/>
        <v>249.16688567674115</v>
      </c>
    </row>
    <row r="1565" spans="1:30">
      <c r="A1565" s="127" t="s">
        <v>1147</v>
      </c>
      <c r="B1565" s="127" t="s">
        <v>171</v>
      </c>
      <c r="C1565" s="4">
        <v>42556</v>
      </c>
      <c r="D1565" s="1">
        <v>237.71</v>
      </c>
      <c r="E1565" s="1">
        <v>247.91</v>
      </c>
      <c r="F1565" s="1">
        <v>269.29000000000002</v>
      </c>
      <c r="G1565" s="1">
        <v>34.299999999999997</v>
      </c>
      <c r="H1565" s="110">
        <v>-1.49</v>
      </c>
      <c r="I1565" s="110">
        <v>-1.49</v>
      </c>
      <c r="J1565" s="1">
        <f t="shared" si="684"/>
        <v>32.809999999999995</v>
      </c>
      <c r="K1565" s="1">
        <f t="shared" si="674"/>
        <v>-1.4155</v>
      </c>
      <c r="L1565" s="1">
        <f t="shared" si="683"/>
        <v>32.884499999999996</v>
      </c>
      <c r="M1565" s="1">
        <f t="shared" si="675"/>
        <v>216.06110381077525</v>
      </c>
      <c r="N1565" s="1"/>
      <c r="O1565" s="1"/>
      <c r="P1565" s="1">
        <f t="shared" si="678"/>
        <v>0.81666666666666665</v>
      </c>
      <c r="Q1565" s="1">
        <f t="shared" si="679"/>
        <v>0.78296428571428556</v>
      </c>
      <c r="R1565" s="1">
        <f t="shared" si="680"/>
        <v>0.86141576190476199</v>
      </c>
      <c r="S1565" s="1">
        <f t="shared" si="673"/>
        <v>0.78296428571428556</v>
      </c>
      <c r="T1565" s="1">
        <f t="shared" si="676"/>
        <v>215.5716162943495</v>
      </c>
      <c r="U1565" s="1">
        <v>203.29022350000002</v>
      </c>
      <c r="V1565" s="1">
        <v>509.73</v>
      </c>
      <c r="W1565" s="1">
        <f t="shared" si="681"/>
        <v>224.39636780551899</v>
      </c>
      <c r="X1565" s="1">
        <v>237.71</v>
      </c>
      <c r="Y1565" s="1">
        <v>267.40790544977017</v>
      </c>
      <c r="Z1565" s="1">
        <f t="shared" si="677"/>
        <v>225.36136662286464</v>
      </c>
      <c r="AD1565" s="125">
        <f t="shared" si="682"/>
        <v>241.44021024967145</v>
      </c>
    </row>
    <row r="1566" spans="1:30">
      <c r="A1566" s="127" t="s">
        <v>1148</v>
      </c>
      <c r="B1566" s="127" t="s">
        <v>171</v>
      </c>
      <c r="C1566" s="4">
        <v>42555</v>
      </c>
      <c r="D1566" s="1">
        <v>237.71</v>
      </c>
      <c r="E1566" s="1">
        <v>247.91</v>
      </c>
      <c r="F1566" s="1">
        <v>269.29000000000002</v>
      </c>
      <c r="G1566" s="67">
        <v>35.265000000000001</v>
      </c>
      <c r="H1566" s="110">
        <v>-1.49</v>
      </c>
      <c r="I1566" s="110">
        <v>-1.49</v>
      </c>
      <c r="J1566" s="1">
        <f t="shared" si="684"/>
        <v>33.774999999999999</v>
      </c>
      <c r="K1566" s="1">
        <f t="shared" si="674"/>
        <v>-1.4155</v>
      </c>
      <c r="L1566" s="1">
        <f t="shared" si="683"/>
        <v>33.849499999999999</v>
      </c>
      <c r="M1566" s="1">
        <f t="shared" si="675"/>
        <v>222.40144546649145</v>
      </c>
      <c r="N1566" s="1"/>
      <c r="O1566" s="1"/>
      <c r="P1566" s="1">
        <f t="shared" si="678"/>
        <v>0.83964285714285714</v>
      </c>
      <c r="Q1566" s="1">
        <f t="shared" si="679"/>
        <v>0.80594047619047615</v>
      </c>
      <c r="R1566" s="1">
        <f t="shared" si="680"/>
        <v>0.86141576190476199</v>
      </c>
      <c r="S1566" s="1">
        <f t="shared" si="673"/>
        <v>0.80594047619047615</v>
      </c>
      <c r="T1566" s="1">
        <f t="shared" si="676"/>
        <v>221.9119579500657</v>
      </c>
      <c r="U1566" s="1">
        <v>203.29022350000002</v>
      </c>
      <c r="V1566" s="1">
        <v>509.73</v>
      </c>
      <c r="W1566" s="1">
        <f t="shared" si="681"/>
        <v>230.54649921156371</v>
      </c>
      <c r="X1566" s="1">
        <v>237.71</v>
      </c>
      <c r="Y1566" s="1">
        <v>267.40790544977017</v>
      </c>
      <c r="Z1566" s="1">
        <f t="shared" si="677"/>
        <v>231.70170827858081</v>
      </c>
      <c r="AD1566" s="125">
        <f t="shared" si="682"/>
        <v>248.5413929040736</v>
      </c>
    </row>
    <row r="1567" spans="1:30">
      <c r="A1567" s="127" t="s">
        <v>1149</v>
      </c>
      <c r="B1567" s="127" t="s">
        <v>171</v>
      </c>
      <c r="C1567" s="4">
        <v>42552</v>
      </c>
      <c r="D1567" s="1">
        <v>237.71</v>
      </c>
      <c r="E1567" s="1">
        <v>249.41</v>
      </c>
      <c r="F1567" s="1">
        <v>266.29000000000002</v>
      </c>
      <c r="G1567" s="1">
        <v>36.229999999999997</v>
      </c>
      <c r="H1567" s="110">
        <v>-1.49</v>
      </c>
      <c r="I1567" s="110">
        <v>-1.49</v>
      </c>
      <c r="J1567" s="1">
        <f t="shared" si="684"/>
        <v>34.739999999999995</v>
      </c>
      <c r="K1567" s="1">
        <f t="shared" si="674"/>
        <v>-1.4155</v>
      </c>
      <c r="L1567" s="1">
        <f t="shared" si="683"/>
        <v>34.814499999999995</v>
      </c>
      <c r="M1567" s="1">
        <f t="shared" si="675"/>
        <v>228.74178712220757</v>
      </c>
      <c r="N1567" s="1"/>
      <c r="O1567" s="1"/>
      <c r="P1567" s="1">
        <f t="shared" si="678"/>
        <v>0.86261904761904751</v>
      </c>
      <c r="Q1567" s="1">
        <f t="shared" si="679"/>
        <v>0.82891666666666652</v>
      </c>
      <c r="R1567" s="1">
        <f t="shared" si="680"/>
        <v>0.86141576190476199</v>
      </c>
      <c r="S1567" s="1">
        <f t="shared" si="673"/>
        <v>0.82891666666666652</v>
      </c>
      <c r="T1567" s="1">
        <f t="shared" si="676"/>
        <v>228.25229960578181</v>
      </c>
      <c r="U1567" s="1">
        <v>203.29022350000002</v>
      </c>
      <c r="V1567" s="1">
        <v>509.73</v>
      </c>
      <c r="W1567" s="1">
        <f t="shared" si="681"/>
        <v>236.69663061760835</v>
      </c>
      <c r="X1567" s="1">
        <v>237.71</v>
      </c>
      <c r="Y1567" s="1">
        <v>267.40790544977017</v>
      </c>
      <c r="Z1567" s="1">
        <f t="shared" si="677"/>
        <v>238.04204993429695</v>
      </c>
      <c r="AD1567" s="125">
        <f t="shared" si="682"/>
        <v>255.64257555847567</v>
      </c>
    </row>
    <row r="1568" spans="1:30">
      <c r="A1568" s="127" t="s">
        <v>1150</v>
      </c>
      <c r="B1568" s="127" t="s">
        <v>172</v>
      </c>
      <c r="C1568" s="4">
        <v>42551</v>
      </c>
      <c r="D1568" s="1">
        <v>225.46</v>
      </c>
      <c r="E1568" s="1">
        <v>256.91000000000003</v>
      </c>
      <c r="F1568" s="1">
        <v>270.29000000000002</v>
      </c>
      <c r="G1568" s="1">
        <v>35.799999999999997</v>
      </c>
      <c r="H1568" s="110">
        <v>-1.49</v>
      </c>
      <c r="I1568" s="110">
        <v>-1.49</v>
      </c>
      <c r="J1568" s="1">
        <f t="shared" si="684"/>
        <v>34.309999999999995</v>
      </c>
      <c r="K1568" s="1">
        <f t="shared" si="674"/>
        <v>-1.4155</v>
      </c>
      <c r="L1568" s="1">
        <f t="shared" si="683"/>
        <v>34.384499999999996</v>
      </c>
      <c r="M1568" s="1">
        <f t="shared" si="675"/>
        <v>225.91655716162938</v>
      </c>
      <c r="N1568" s="1"/>
      <c r="O1568" s="1"/>
      <c r="P1568" s="1">
        <f t="shared" si="678"/>
        <v>0.85238095238095235</v>
      </c>
      <c r="Q1568" s="1">
        <f t="shared" si="679"/>
        <v>0.81867857142857137</v>
      </c>
      <c r="R1568" s="1">
        <f t="shared" si="680"/>
        <v>0.81702409523809538</v>
      </c>
      <c r="S1568" s="1">
        <f t="shared" si="673"/>
        <v>0.81867857142857137</v>
      </c>
      <c r="T1568" s="1">
        <f t="shared" si="676"/>
        <v>225.42706964520363</v>
      </c>
      <c r="U1568" s="1">
        <v>203.29022350000002</v>
      </c>
      <c r="V1568" s="1">
        <v>509.73</v>
      </c>
      <c r="W1568" s="1">
        <f t="shared" si="681"/>
        <v>233.95615755584751</v>
      </c>
      <c r="X1568" s="1">
        <v>225.46</v>
      </c>
      <c r="Y1568" s="1">
        <v>227.60470124753775</v>
      </c>
      <c r="Z1568" s="1">
        <f t="shared" si="677"/>
        <v>235.21681997371877</v>
      </c>
      <c r="AD1568" s="125">
        <f t="shared" si="682"/>
        <v>252.4783180026281</v>
      </c>
    </row>
    <row r="1569" spans="1:30">
      <c r="A1569" s="127" t="s">
        <v>1151</v>
      </c>
      <c r="B1569" s="127" t="s">
        <v>172</v>
      </c>
      <c r="C1569" s="4">
        <v>42550</v>
      </c>
      <c r="D1569" s="1">
        <v>225.46</v>
      </c>
      <c r="E1569" s="1">
        <v>243.41</v>
      </c>
      <c r="F1569" s="1">
        <v>258.29000000000002</v>
      </c>
      <c r="G1569" s="1">
        <v>37.200000000000003</v>
      </c>
      <c r="H1569" s="110">
        <v>-1.49</v>
      </c>
      <c r="I1569" s="110">
        <v>-1.49</v>
      </c>
      <c r="J1569" s="1">
        <f t="shared" si="684"/>
        <v>35.71</v>
      </c>
      <c r="K1569" s="1">
        <f t="shared" si="674"/>
        <v>-1.4155</v>
      </c>
      <c r="L1569" s="1">
        <f t="shared" si="683"/>
        <v>35.784500000000001</v>
      </c>
      <c r="M1569" s="1">
        <f t="shared" si="675"/>
        <v>235.1149802890933</v>
      </c>
      <c r="N1569" s="1"/>
      <c r="O1569" s="1"/>
      <c r="P1569" s="1">
        <f t="shared" si="678"/>
        <v>0.88571428571428579</v>
      </c>
      <c r="Q1569" s="1">
        <f t="shared" si="679"/>
        <v>0.8520119047619048</v>
      </c>
      <c r="R1569" s="1">
        <f t="shared" si="680"/>
        <v>0.81702409523809538</v>
      </c>
      <c r="S1569" s="1">
        <f t="shared" si="673"/>
        <v>0.8520119047619048</v>
      </c>
      <c r="T1569" s="1">
        <f t="shared" si="676"/>
        <v>234.62549277266754</v>
      </c>
      <c r="U1569" s="1">
        <v>203.29022350000002</v>
      </c>
      <c r="V1569" s="1">
        <v>446.04</v>
      </c>
      <c r="W1569" s="1">
        <f t="shared" si="681"/>
        <v>240.96792798948752</v>
      </c>
      <c r="X1569" s="1">
        <v>225.46</v>
      </c>
      <c r="Y1569" s="1">
        <v>227.60470124753775</v>
      </c>
      <c r="Z1569" s="1">
        <f t="shared" si="677"/>
        <v>244.41524310118265</v>
      </c>
      <c r="AD1569" s="125">
        <f t="shared" si="682"/>
        <v>262.78055190538765</v>
      </c>
    </row>
    <row r="1570" spans="1:30">
      <c r="A1570" s="127" t="s">
        <v>1152</v>
      </c>
      <c r="B1570" s="127" t="s">
        <v>172</v>
      </c>
      <c r="C1570" s="4">
        <v>42549</v>
      </c>
      <c r="D1570" s="1">
        <v>225.46</v>
      </c>
      <c r="E1570" s="1">
        <v>233.41</v>
      </c>
      <c r="F1570" s="1">
        <v>249.29</v>
      </c>
      <c r="G1570" s="1">
        <v>35.42</v>
      </c>
      <c r="H1570" s="110">
        <v>-1.49</v>
      </c>
      <c r="I1570" s="110">
        <v>-1.49</v>
      </c>
      <c r="J1570" s="1">
        <f t="shared" si="684"/>
        <v>33.93</v>
      </c>
      <c r="K1570" s="1">
        <f t="shared" si="674"/>
        <v>-1.4155</v>
      </c>
      <c r="L1570" s="1">
        <f t="shared" si="683"/>
        <v>34.0045</v>
      </c>
      <c r="M1570" s="1">
        <f t="shared" si="675"/>
        <v>223.41984231274637</v>
      </c>
      <c r="N1570" s="1"/>
      <c r="O1570" s="1"/>
      <c r="P1570" s="1">
        <f t="shared" si="678"/>
        <v>0.84333333333333338</v>
      </c>
      <c r="Q1570" s="1">
        <f t="shared" si="679"/>
        <v>0.8096309523809524</v>
      </c>
      <c r="R1570" s="1">
        <f t="shared" si="680"/>
        <v>0.81702409523809538</v>
      </c>
      <c r="S1570" s="1">
        <f t="shared" si="673"/>
        <v>0.8096309523809524</v>
      </c>
      <c r="T1570" s="1">
        <f t="shared" si="676"/>
        <v>222.93035479632061</v>
      </c>
      <c r="U1570" s="1">
        <v>205.19685550000003</v>
      </c>
      <c r="V1570" s="1">
        <v>446.04</v>
      </c>
      <c r="W1570" s="1">
        <f t="shared" si="681"/>
        <v>229.62364415243098</v>
      </c>
      <c r="X1570" s="1">
        <v>225.46</v>
      </c>
      <c r="Y1570" s="1">
        <v>227.60470124753775</v>
      </c>
      <c r="Z1570" s="1">
        <f t="shared" si="677"/>
        <v>232.72010512483575</v>
      </c>
      <c r="AD1570" s="125">
        <f t="shared" si="682"/>
        <v>249.68199737187911</v>
      </c>
    </row>
    <row r="1571" spans="1:30">
      <c r="A1571" s="127" t="s">
        <v>1153</v>
      </c>
      <c r="B1571" s="127" t="s">
        <v>172</v>
      </c>
      <c r="C1571" s="4">
        <v>42548</v>
      </c>
      <c r="D1571" s="1">
        <v>225.46</v>
      </c>
      <c r="E1571" s="1">
        <v>236.91</v>
      </c>
      <c r="F1571" s="1">
        <v>257.29000000000002</v>
      </c>
      <c r="G1571" s="1">
        <v>33.729999999999997</v>
      </c>
      <c r="H1571" s="110">
        <v>-1.49</v>
      </c>
      <c r="I1571" s="110">
        <v>-1.49</v>
      </c>
      <c r="J1571" s="1">
        <f t="shared" si="684"/>
        <v>32.239999999999995</v>
      </c>
      <c r="K1571" s="1">
        <f t="shared" si="674"/>
        <v>-1.4155</v>
      </c>
      <c r="L1571" s="1">
        <f t="shared" si="683"/>
        <v>32.314499999999995</v>
      </c>
      <c r="M1571" s="1">
        <f t="shared" si="675"/>
        <v>212.31603153745067</v>
      </c>
      <c r="N1571" s="1"/>
      <c r="O1571" s="1"/>
      <c r="P1571" s="1">
        <f t="shared" si="678"/>
        <v>0.80309523809523797</v>
      </c>
      <c r="Q1571" s="1">
        <f t="shared" si="679"/>
        <v>0.76939285714285699</v>
      </c>
      <c r="R1571" s="1">
        <f t="shared" si="680"/>
        <v>0.81702409523809538</v>
      </c>
      <c r="S1571" s="1">
        <f t="shared" si="673"/>
        <v>0.76939285714285699</v>
      </c>
      <c r="T1571" s="1">
        <f t="shared" si="676"/>
        <v>211.82654402102492</v>
      </c>
      <c r="U1571" s="1">
        <v>205.19685550000003</v>
      </c>
      <c r="V1571" s="1">
        <v>446.04</v>
      </c>
      <c r="W1571" s="1">
        <f t="shared" si="681"/>
        <v>218.85294770039417</v>
      </c>
      <c r="X1571" s="1">
        <v>225.46</v>
      </c>
      <c r="Y1571" s="1">
        <v>227.60470124753775</v>
      </c>
      <c r="Z1571" s="1">
        <f t="shared" si="677"/>
        <v>221.61629434954006</v>
      </c>
      <c r="AD1571" s="125">
        <f t="shared" si="682"/>
        <v>237.24572930354793</v>
      </c>
    </row>
    <row r="1572" spans="1:30">
      <c r="A1572" s="127" t="s">
        <v>1154</v>
      </c>
      <c r="B1572" s="127" t="s">
        <v>172</v>
      </c>
      <c r="C1572" s="4">
        <v>42545</v>
      </c>
      <c r="D1572" s="1">
        <v>225.46</v>
      </c>
      <c r="E1572" s="1">
        <v>253.41</v>
      </c>
      <c r="F1572" s="1">
        <v>273.29000000000002</v>
      </c>
      <c r="G1572" s="1">
        <v>34.35</v>
      </c>
      <c r="H1572" s="110">
        <v>-1.49</v>
      </c>
      <c r="I1572" s="110">
        <v>-1.49</v>
      </c>
      <c r="J1572" s="1">
        <f t="shared" si="684"/>
        <v>32.86</v>
      </c>
      <c r="K1572" s="1">
        <f t="shared" si="674"/>
        <v>-1.4155</v>
      </c>
      <c r="L1572" s="1">
        <f t="shared" si="683"/>
        <v>32.9345</v>
      </c>
      <c r="M1572" s="1">
        <f t="shared" si="675"/>
        <v>216.38961892247042</v>
      </c>
      <c r="N1572" s="1"/>
      <c r="O1572" s="1"/>
      <c r="P1572" s="1">
        <f t="shared" si="678"/>
        <v>0.81785714285714284</v>
      </c>
      <c r="Q1572" s="1">
        <f t="shared" si="679"/>
        <v>0.78415476190476185</v>
      </c>
      <c r="R1572" s="1">
        <f t="shared" si="680"/>
        <v>0.81702409523809538</v>
      </c>
      <c r="S1572" s="1">
        <f t="shared" si="673"/>
        <v>0.78415476190476185</v>
      </c>
      <c r="T1572" s="1">
        <f t="shared" si="676"/>
        <v>215.90013140604466</v>
      </c>
      <c r="U1572" s="1">
        <v>205.19685550000003</v>
      </c>
      <c r="V1572" s="1">
        <v>446.04</v>
      </c>
      <c r="W1572" s="1">
        <f t="shared" si="681"/>
        <v>222.80432746386333</v>
      </c>
      <c r="X1572" s="1">
        <v>225.46</v>
      </c>
      <c r="Y1572" s="1">
        <v>227.60470124753775</v>
      </c>
      <c r="Z1572" s="1">
        <f t="shared" si="677"/>
        <v>225.68988173455978</v>
      </c>
      <c r="AD1572" s="125">
        <f t="shared" si="682"/>
        <v>241.80814717477006</v>
      </c>
    </row>
    <row r="1573" spans="1:30">
      <c r="A1573" s="127" t="s">
        <v>113</v>
      </c>
      <c r="B1573" s="127" t="s">
        <v>172</v>
      </c>
      <c r="C1573" s="4">
        <v>42544</v>
      </c>
      <c r="D1573" s="1">
        <v>225.46</v>
      </c>
      <c r="E1573" s="1">
        <v>246.41</v>
      </c>
      <c r="F1573" s="1">
        <v>262.29000000000002</v>
      </c>
      <c r="G1573" s="1">
        <v>36.35</v>
      </c>
      <c r="H1573" s="110">
        <v>-1.49</v>
      </c>
      <c r="I1573" s="110">
        <v>-1.49</v>
      </c>
      <c r="J1573" s="1">
        <f t="shared" si="684"/>
        <v>34.86</v>
      </c>
      <c r="K1573" s="1">
        <f t="shared" si="674"/>
        <v>-1.4155</v>
      </c>
      <c r="L1573" s="1">
        <f t="shared" si="683"/>
        <v>34.9345</v>
      </c>
      <c r="M1573" s="1">
        <f t="shared" si="675"/>
        <v>229.53022339027595</v>
      </c>
      <c r="N1573" s="1"/>
      <c r="O1573" s="1"/>
      <c r="P1573" s="1">
        <f t="shared" si="678"/>
        <v>0.86547619047619051</v>
      </c>
      <c r="Q1573" s="1">
        <f t="shared" si="679"/>
        <v>0.83177380952380953</v>
      </c>
      <c r="R1573" s="1">
        <f t="shared" si="680"/>
        <v>0.81702409523809538</v>
      </c>
      <c r="S1573" s="1">
        <f t="shared" si="673"/>
        <v>0.83177380952380953</v>
      </c>
      <c r="T1573" s="1">
        <f t="shared" si="676"/>
        <v>229.0407358738502</v>
      </c>
      <c r="U1573" s="1">
        <v>205.19685550000003</v>
      </c>
      <c r="V1573" s="1">
        <v>446.04</v>
      </c>
      <c r="W1573" s="1">
        <f t="shared" si="681"/>
        <v>235.5507137976347</v>
      </c>
      <c r="X1573" s="1">
        <v>225.46</v>
      </c>
      <c r="Y1573" s="1">
        <v>227.60470124753775</v>
      </c>
      <c r="Z1573" s="1">
        <f t="shared" si="677"/>
        <v>238.83048620236531</v>
      </c>
      <c r="AD1573" s="125">
        <f t="shared" si="682"/>
        <v>256.52562417871223</v>
      </c>
    </row>
    <row r="1574" spans="1:30">
      <c r="A1574" s="127" t="s">
        <v>1155</v>
      </c>
      <c r="B1574" s="127" t="s">
        <v>172</v>
      </c>
      <c r="C1574" s="4">
        <v>42543</v>
      </c>
      <c r="D1574" s="1">
        <v>225.46</v>
      </c>
      <c r="E1574" s="1">
        <v>243.41</v>
      </c>
      <c r="F1574" s="1">
        <v>259.79000000000002</v>
      </c>
      <c r="G1574" s="1">
        <v>35.85</v>
      </c>
      <c r="H1574" s="110">
        <v>-2.4</v>
      </c>
      <c r="I1574" s="110">
        <v>-2.4</v>
      </c>
      <c r="J1574" s="1">
        <f t="shared" si="684"/>
        <v>33.450000000000003</v>
      </c>
      <c r="K1574" s="1">
        <f t="shared" si="674"/>
        <v>-2.2799999999999998</v>
      </c>
      <c r="L1574" s="1">
        <f t="shared" si="683"/>
        <v>33.57</v>
      </c>
      <c r="M1574" s="1">
        <f t="shared" si="675"/>
        <v>220.56504599211564</v>
      </c>
      <c r="N1574" s="1"/>
      <c r="O1574" s="1"/>
      <c r="P1574" s="1">
        <f t="shared" si="678"/>
        <v>0.85357142857142865</v>
      </c>
      <c r="Q1574" s="1">
        <f t="shared" si="679"/>
        <v>0.79928571428571427</v>
      </c>
      <c r="R1574" s="1">
        <f t="shared" si="680"/>
        <v>0.81702409523809538</v>
      </c>
      <c r="S1574" s="1">
        <f t="shared" si="673"/>
        <v>0.79928571428571427</v>
      </c>
      <c r="T1574" s="1">
        <f t="shared" si="676"/>
        <v>219.77660972404732</v>
      </c>
      <c r="U1574" s="1">
        <v>205.19685550000003</v>
      </c>
      <c r="V1574" s="1">
        <v>446.04</v>
      </c>
      <c r="W1574" s="1">
        <f t="shared" si="681"/>
        <v>226.5645114323259</v>
      </c>
      <c r="X1574" s="1">
        <v>225.46</v>
      </c>
      <c r="Y1574" s="1">
        <v>227.60470124753775</v>
      </c>
      <c r="Z1574" s="1">
        <f t="shared" si="677"/>
        <v>235.54533508541394</v>
      </c>
      <c r="AD1574" s="125">
        <f t="shared" si="682"/>
        <v>246.14980289093302</v>
      </c>
    </row>
    <row r="1575" spans="1:30">
      <c r="A1575" s="127" t="s">
        <v>1156</v>
      </c>
      <c r="B1575" s="127" t="s">
        <v>172</v>
      </c>
      <c r="C1575" s="4">
        <v>42542</v>
      </c>
      <c r="D1575" s="1">
        <v>225.46</v>
      </c>
      <c r="E1575" s="1">
        <v>243.41</v>
      </c>
      <c r="F1575" s="1">
        <v>259.29000000000002</v>
      </c>
      <c r="G1575" s="1">
        <v>35.74</v>
      </c>
      <c r="H1575" s="110">
        <v>-2.4</v>
      </c>
      <c r="I1575" s="110">
        <v>-2.4</v>
      </c>
      <c r="J1575" s="1">
        <f t="shared" si="684"/>
        <v>33.340000000000003</v>
      </c>
      <c r="K1575" s="1">
        <f t="shared" si="674"/>
        <v>-2.2799999999999998</v>
      </c>
      <c r="L1575" s="1">
        <f t="shared" si="683"/>
        <v>33.46</v>
      </c>
      <c r="M1575" s="1">
        <f t="shared" si="675"/>
        <v>219.84231274638634</v>
      </c>
      <c r="N1575" s="1"/>
      <c r="O1575" s="1"/>
      <c r="P1575" s="1">
        <f t="shared" si="678"/>
        <v>0.85095238095238102</v>
      </c>
      <c r="Q1575" s="1">
        <f t="shared" si="679"/>
        <v>0.79666666666666663</v>
      </c>
      <c r="R1575" s="1">
        <f t="shared" si="680"/>
        <v>0.81702409523809538</v>
      </c>
      <c r="S1575" s="1">
        <f t="shared" si="673"/>
        <v>0.79666666666666663</v>
      </c>
      <c r="T1575" s="1">
        <f t="shared" si="676"/>
        <v>219.05387647831802</v>
      </c>
      <c r="U1575" s="1">
        <v>204.1729235</v>
      </c>
      <c r="V1575" s="1">
        <v>446.04</v>
      </c>
      <c r="W1575" s="1">
        <f t="shared" si="681"/>
        <v>225.86346018396847</v>
      </c>
      <c r="X1575" s="1">
        <v>225.46</v>
      </c>
      <c r="Y1575" s="1">
        <v>227.60470124753775</v>
      </c>
      <c r="Z1575" s="1">
        <f t="shared" si="677"/>
        <v>234.82260183968464</v>
      </c>
      <c r="AD1575" s="125">
        <f t="shared" si="682"/>
        <v>245.3403416557162</v>
      </c>
    </row>
    <row r="1576" spans="1:30">
      <c r="A1576" s="127" t="s">
        <v>1157</v>
      </c>
      <c r="B1576" s="127" t="s">
        <v>172</v>
      </c>
      <c r="C1576" s="4">
        <v>42541</v>
      </c>
      <c r="D1576" s="1">
        <v>225.46</v>
      </c>
      <c r="E1576" s="1">
        <v>236.41</v>
      </c>
      <c r="F1576" s="1">
        <v>255.29</v>
      </c>
      <c r="G1576" s="1">
        <v>35.520000000000003</v>
      </c>
      <c r="H1576" s="110">
        <v>-2.4</v>
      </c>
      <c r="I1576" s="110">
        <v>-2.4</v>
      </c>
      <c r="J1576" s="1">
        <f t="shared" si="684"/>
        <v>33.120000000000005</v>
      </c>
      <c r="K1576" s="1">
        <f t="shared" si="674"/>
        <v>-2.2799999999999998</v>
      </c>
      <c r="L1576" s="1">
        <f t="shared" si="683"/>
        <v>33.24</v>
      </c>
      <c r="M1576" s="1">
        <f t="shared" si="675"/>
        <v>218.39684625492774</v>
      </c>
      <c r="N1576" s="1"/>
      <c r="O1576" s="1"/>
      <c r="P1576" s="1">
        <f t="shared" si="678"/>
        <v>0.84571428571428575</v>
      </c>
      <c r="Q1576" s="1">
        <f t="shared" si="679"/>
        <v>0.79142857142857148</v>
      </c>
      <c r="R1576" s="1">
        <f t="shared" si="680"/>
        <v>0.81702409523809538</v>
      </c>
      <c r="S1576" s="1">
        <f t="shared" si="673"/>
        <v>0.79142857142857148</v>
      </c>
      <c r="T1576" s="1">
        <f t="shared" si="676"/>
        <v>217.60840998685941</v>
      </c>
      <c r="U1576" s="1">
        <v>204.1729235</v>
      </c>
      <c r="V1576" s="1">
        <v>446.04</v>
      </c>
      <c r="W1576" s="1">
        <f t="shared" si="681"/>
        <v>224.46135768725364</v>
      </c>
      <c r="X1576" s="1">
        <v>225.46</v>
      </c>
      <c r="Y1576" s="1">
        <v>227.60470124753775</v>
      </c>
      <c r="Z1576" s="1">
        <f t="shared" si="677"/>
        <v>233.37713534822603</v>
      </c>
      <c r="AD1576" s="125">
        <f t="shared" si="682"/>
        <v>243.72141918528257</v>
      </c>
    </row>
    <row r="1577" spans="1:30">
      <c r="A1577" s="127" t="s">
        <v>1158</v>
      </c>
      <c r="B1577" s="127" t="s">
        <v>172</v>
      </c>
      <c r="C1577" s="4">
        <v>42538</v>
      </c>
      <c r="D1577" s="1">
        <v>225.46</v>
      </c>
      <c r="E1577" s="1">
        <v>223.91</v>
      </c>
      <c r="F1577" s="1">
        <v>249.29</v>
      </c>
      <c r="G1577" s="1">
        <v>34.28</v>
      </c>
      <c r="H1577" s="110">
        <v>-2.4</v>
      </c>
      <c r="I1577" s="110">
        <v>-2.4</v>
      </c>
      <c r="J1577" s="1">
        <f t="shared" si="684"/>
        <v>31.880000000000003</v>
      </c>
      <c r="K1577" s="1">
        <f t="shared" si="674"/>
        <v>-2.2799999999999998</v>
      </c>
      <c r="L1577" s="1">
        <f t="shared" si="683"/>
        <v>32</v>
      </c>
      <c r="M1577" s="1">
        <f t="shared" si="675"/>
        <v>210.2496714848883</v>
      </c>
      <c r="N1577" s="1"/>
      <c r="O1577" s="1"/>
      <c r="P1577" s="1">
        <f t="shared" si="678"/>
        <v>0.81619047619047624</v>
      </c>
      <c r="Q1577" s="1">
        <f t="shared" si="679"/>
        <v>0.76190476190476186</v>
      </c>
      <c r="R1577" s="1">
        <f t="shared" si="680"/>
        <v>0.81702409523809538</v>
      </c>
      <c r="S1577" s="1">
        <f t="shared" si="673"/>
        <v>0.76190476190476186</v>
      </c>
      <c r="T1577" s="1">
        <f t="shared" si="676"/>
        <v>209.46123521681997</v>
      </c>
      <c r="U1577" s="1">
        <v>204.1729235</v>
      </c>
      <c r="V1577" s="1">
        <v>446.04</v>
      </c>
      <c r="W1577" s="1">
        <f t="shared" si="681"/>
        <v>216.55859816031537</v>
      </c>
      <c r="X1577" s="1">
        <v>225.46</v>
      </c>
      <c r="Y1577" s="1">
        <v>227.60470124753775</v>
      </c>
      <c r="Z1577" s="1">
        <f t="shared" si="677"/>
        <v>225.22996057818659</v>
      </c>
      <c r="AD1577" s="125">
        <f t="shared" si="682"/>
        <v>234.59658344283838</v>
      </c>
    </row>
    <row r="1578" spans="1:30">
      <c r="A1578" s="127" t="s">
        <v>1159</v>
      </c>
      <c r="B1578" s="127" t="s">
        <v>172</v>
      </c>
      <c r="C1578" s="4">
        <v>42537</v>
      </c>
      <c r="D1578" s="1">
        <v>225.46</v>
      </c>
      <c r="E1578" s="1">
        <v>233.91</v>
      </c>
      <c r="F1578" s="1">
        <v>249.29</v>
      </c>
      <c r="G1578" s="1">
        <v>32.33</v>
      </c>
      <c r="H1578" s="110">
        <v>-2.4</v>
      </c>
      <c r="I1578" s="110">
        <v>-2.4</v>
      </c>
      <c r="J1578" s="1">
        <f t="shared" si="684"/>
        <v>29.93</v>
      </c>
      <c r="K1578" s="1">
        <f t="shared" si="674"/>
        <v>-2.2799999999999998</v>
      </c>
      <c r="L1578" s="1">
        <f t="shared" si="683"/>
        <v>30.049999999999997</v>
      </c>
      <c r="M1578" s="1">
        <f t="shared" si="675"/>
        <v>197.4375821287779</v>
      </c>
      <c r="N1578" s="1"/>
      <c r="O1578" s="1"/>
      <c r="P1578" s="1">
        <f t="shared" si="678"/>
        <v>0.76976190476190476</v>
      </c>
      <c r="Q1578" s="1">
        <f t="shared" si="679"/>
        <v>0.71547619047619038</v>
      </c>
      <c r="R1578" s="1">
        <f t="shared" si="680"/>
        <v>0.81702409523809538</v>
      </c>
      <c r="S1578" s="1">
        <f t="shared" si="673"/>
        <v>0.71547619047619038</v>
      </c>
      <c r="T1578" s="1">
        <f t="shared" si="676"/>
        <v>196.64914586070958</v>
      </c>
      <c r="U1578" s="1">
        <v>204.1729235</v>
      </c>
      <c r="V1578" s="1">
        <v>446.04</v>
      </c>
      <c r="W1578" s="1">
        <f t="shared" si="681"/>
        <v>204.1308714848883</v>
      </c>
      <c r="X1578" s="1">
        <v>225.46</v>
      </c>
      <c r="Y1578" s="1">
        <v>227.60470124753775</v>
      </c>
      <c r="Z1578" s="1">
        <f t="shared" si="677"/>
        <v>212.4178712220762</v>
      </c>
      <c r="AD1578" s="125">
        <f t="shared" si="682"/>
        <v>220.24704336399475</v>
      </c>
    </row>
    <row r="1579" spans="1:30">
      <c r="A1579" s="127" t="s">
        <v>1160</v>
      </c>
      <c r="B1579" s="127" t="s">
        <v>172</v>
      </c>
      <c r="C1579" s="4">
        <v>42536</v>
      </c>
      <c r="D1579" s="1">
        <v>225.46</v>
      </c>
      <c r="E1579" s="1">
        <v>238.41</v>
      </c>
      <c r="F1579" s="1">
        <v>259.29000000000002</v>
      </c>
      <c r="G1579" s="1">
        <v>34.200000000000003</v>
      </c>
      <c r="H1579" s="110">
        <v>-2.4</v>
      </c>
      <c r="I1579" s="110">
        <v>-2.4</v>
      </c>
      <c r="J1579" s="1">
        <f t="shared" si="684"/>
        <v>31.800000000000004</v>
      </c>
      <c r="K1579" s="1">
        <f t="shared" si="674"/>
        <v>-2.2799999999999998</v>
      </c>
      <c r="L1579" s="1">
        <f t="shared" si="683"/>
        <v>31.92</v>
      </c>
      <c r="M1579" s="1">
        <f t="shared" si="675"/>
        <v>209.72404730617609</v>
      </c>
      <c r="N1579" s="1"/>
      <c r="O1579" s="1"/>
      <c r="P1579" s="1">
        <f t="shared" si="678"/>
        <v>0.81428571428571439</v>
      </c>
      <c r="Q1579" s="1">
        <f t="shared" si="679"/>
        <v>0.76</v>
      </c>
      <c r="R1579" s="1">
        <f t="shared" si="680"/>
        <v>0.81702409523809538</v>
      </c>
      <c r="S1579" s="1">
        <f t="shared" ref="S1579:S1642" si="685">+Q1579-O1579</f>
        <v>0.76</v>
      </c>
      <c r="T1579" s="1">
        <f t="shared" si="676"/>
        <v>208.93561103810777</v>
      </c>
      <c r="U1579" s="1">
        <v>204.1729235</v>
      </c>
      <c r="V1579" s="1">
        <v>446.04</v>
      </c>
      <c r="W1579" s="1">
        <f t="shared" si="681"/>
        <v>216.04874270696453</v>
      </c>
      <c r="X1579" s="1">
        <v>225.46</v>
      </c>
      <c r="Y1579" s="1">
        <v>227.60470124753775</v>
      </c>
      <c r="Z1579" s="1">
        <f t="shared" si="677"/>
        <v>224.70433639947439</v>
      </c>
      <c r="AD1579" s="125">
        <f t="shared" si="682"/>
        <v>234.00788436268073</v>
      </c>
    </row>
    <row r="1580" spans="1:30">
      <c r="A1580" s="127" t="s">
        <v>1161</v>
      </c>
      <c r="B1580" s="127" t="s">
        <v>172</v>
      </c>
      <c r="C1580" s="4">
        <v>42535</v>
      </c>
      <c r="D1580" s="1">
        <v>225.46</v>
      </c>
      <c r="E1580" s="1">
        <v>241.91</v>
      </c>
      <c r="F1580" s="1">
        <v>257.29000000000002</v>
      </c>
      <c r="G1580" s="1">
        <v>34.94</v>
      </c>
      <c r="H1580" s="110">
        <v>-2.4</v>
      </c>
      <c r="I1580" s="110">
        <v>-2.4</v>
      </c>
      <c r="J1580" s="1">
        <f t="shared" si="684"/>
        <v>32.54</v>
      </c>
      <c r="K1580" s="1">
        <f t="shared" si="674"/>
        <v>-2.2799999999999998</v>
      </c>
      <c r="L1580" s="1">
        <f t="shared" si="683"/>
        <v>32.659999999999997</v>
      </c>
      <c r="M1580" s="1">
        <f t="shared" si="675"/>
        <v>214.58607095926411</v>
      </c>
      <c r="N1580" s="1"/>
      <c r="O1580" s="1"/>
      <c r="P1580" s="1">
        <f t="shared" si="678"/>
        <v>0.83190476190476181</v>
      </c>
      <c r="Q1580" s="1">
        <f t="shared" si="679"/>
        <v>0.77761904761904754</v>
      </c>
      <c r="R1580" s="1">
        <f t="shared" si="680"/>
        <v>0.81702409523809538</v>
      </c>
      <c r="S1580" s="1">
        <f t="shared" si="685"/>
        <v>0.77761904761904754</v>
      </c>
      <c r="T1580" s="1">
        <f t="shared" si="676"/>
        <v>213.79763469119578</v>
      </c>
      <c r="U1580" s="1">
        <v>199.6711535</v>
      </c>
      <c r="V1580" s="1">
        <v>446.04</v>
      </c>
      <c r="W1580" s="1">
        <f t="shared" si="681"/>
        <v>220.76490565045992</v>
      </c>
      <c r="X1580" s="1">
        <v>225.46</v>
      </c>
      <c r="Y1580" s="1">
        <v>227.60470124753775</v>
      </c>
      <c r="Z1580" s="1">
        <f t="shared" si="677"/>
        <v>229.5663600525624</v>
      </c>
      <c r="AD1580" s="125">
        <f t="shared" si="682"/>
        <v>239.4533508541393</v>
      </c>
    </row>
    <row r="1581" spans="1:30">
      <c r="A1581" s="127" t="s">
        <v>1162</v>
      </c>
      <c r="B1581" s="127" t="s">
        <v>172</v>
      </c>
      <c r="C1581" s="4">
        <v>42534</v>
      </c>
      <c r="D1581" s="1">
        <v>225.46</v>
      </c>
      <c r="E1581" s="1">
        <v>242.91</v>
      </c>
      <c r="F1581" s="1">
        <v>257.79000000000002</v>
      </c>
      <c r="G1581" s="1">
        <v>35.58</v>
      </c>
      <c r="H1581" s="110">
        <v>-2.4</v>
      </c>
      <c r="I1581" s="110">
        <v>-2.4</v>
      </c>
      <c r="J1581" s="1">
        <f t="shared" si="684"/>
        <v>33.18</v>
      </c>
      <c r="K1581" s="1">
        <f t="shared" si="674"/>
        <v>-2.2799999999999998</v>
      </c>
      <c r="L1581" s="1">
        <f t="shared" si="683"/>
        <v>33.299999999999997</v>
      </c>
      <c r="M1581" s="1">
        <f t="shared" si="675"/>
        <v>218.79106438896187</v>
      </c>
      <c r="N1581" s="1"/>
      <c r="O1581" s="1"/>
      <c r="P1581" s="1">
        <f t="shared" si="678"/>
        <v>0.84714285714285709</v>
      </c>
      <c r="Q1581" s="1">
        <f t="shared" si="679"/>
        <v>0.79285714285714282</v>
      </c>
      <c r="R1581" s="1">
        <f t="shared" si="680"/>
        <v>0.81702409523809538</v>
      </c>
      <c r="S1581" s="1">
        <f t="shared" si="685"/>
        <v>0.79285714285714282</v>
      </c>
      <c r="T1581" s="1">
        <f t="shared" si="676"/>
        <v>218.00262812089355</v>
      </c>
      <c r="U1581" s="1">
        <v>199.6711535</v>
      </c>
      <c r="V1581" s="1">
        <v>446.04</v>
      </c>
      <c r="W1581" s="1">
        <f t="shared" si="681"/>
        <v>224.84374927726674</v>
      </c>
      <c r="X1581" s="1">
        <v>225.46</v>
      </c>
      <c r="Y1581" s="1">
        <v>227.60470124753775</v>
      </c>
      <c r="Z1581" s="1">
        <f t="shared" si="677"/>
        <v>233.77135348226017</v>
      </c>
      <c r="AD1581" s="125">
        <f t="shared" si="682"/>
        <v>244.16294349540078</v>
      </c>
    </row>
    <row r="1582" spans="1:30">
      <c r="A1582" s="127" t="s">
        <v>1163</v>
      </c>
      <c r="B1582" s="127" t="s">
        <v>172</v>
      </c>
      <c r="C1582" s="4">
        <v>42531</v>
      </c>
      <c r="D1582" s="1">
        <v>225.46</v>
      </c>
      <c r="E1582" s="1">
        <v>247.41</v>
      </c>
      <c r="F1582" s="1">
        <v>264.29000000000002</v>
      </c>
      <c r="G1582" s="1">
        <v>35.68</v>
      </c>
      <c r="H1582" s="110">
        <v>-2.4</v>
      </c>
      <c r="I1582" s="110">
        <v>-2.4</v>
      </c>
      <c r="J1582" s="1">
        <f t="shared" si="684"/>
        <v>33.28</v>
      </c>
      <c r="K1582" s="1">
        <f t="shared" si="674"/>
        <v>-2.2799999999999998</v>
      </c>
      <c r="L1582" s="1">
        <f t="shared" si="683"/>
        <v>33.4</v>
      </c>
      <c r="M1582" s="1">
        <f t="shared" si="675"/>
        <v>219.44809461235215</v>
      </c>
      <c r="N1582" s="1"/>
      <c r="O1582" s="1"/>
      <c r="P1582" s="1">
        <f t="shared" si="678"/>
        <v>0.84952380952380957</v>
      </c>
      <c r="Q1582" s="1">
        <f t="shared" si="679"/>
        <v>0.79523809523809519</v>
      </c>
      <c r="R1582" s="1">
        <f t="shared" si="680"/>
        <v>0.81702409523809538</v>
      </c>
      <c r="S1582" s="1">
        <f t="shared" si="685"/>
        <v>0.79523809523809519</v>
      </c>
      <c r="T1582" s="1">
        <f t="shared" si="676"/>
        <v>218.65965834428383</v>
      </c>
      <c r="U1582" s="1">
        <v>199.6711535</v>
      </c>
      <c r="V1582" s="1">
        <v>446.04</v>
      </c>
      <c r="W1582" s="1">
        <f t="shared" si="681"/>
        <v>225.48106859395531</v>
      </c>
      <c r="X1582" s="1">
        <v>225.46</v>
      </c>
      <c r="Y1582" s="1">
        <v>227.60470124753775</v>
      </c>
      <c r="Z1582" s="1">
        <f t="shared" si="677"/>
        <v>234.42838370565045</v>
      </c>
      <c r="AD1582" s="125">
        <f t="shared" si="682"/>
        <v>244.89881734559791</v>
      </c>
    </row>
    <row r="1583" spans="1:30">
      <c r="A1583" s="127" t="s">
        <v>1164</v>
      </c>
      <c r="B1583" s="127" t="s">
        <v>172</v>
      </c>
      <c r="C1583" s="4">
        <v>42530</v>
      </c>
      <c r="D1583" s="1">
        <v>225.46</v>
      </c>
      <c r="E1583" s="1">
        <v>249.41</v>
      </c>
      <c r="F1583" s="1">
        <v>267.29000000000002</v>
      </c>
      <c r="G1583" s="1">
        <v>36.53</v>
      </c>
      <c r="H1583" s="110">
        <v>-2.4</v>
      </c>
      <c r="I1583" s="110">
        <v>-2.4</v>
      </c>
      <c r="J1583" s="1">
        <f t="shared" si="684"/>
        <v>34.130000000000003</v>
      </c>
      <c r="K1583" s="1">
        <f t="shared" ref="K1583:K1646" si="686">+H1583*$F$1</f>
        <v>-2.2799999999999998</v>
      </c>
      <c r="L1583" s="1">
        <f t="shared" si="683"/>
        <v>34.25</v>
      </c>
      <c r="M1583" s="1">
        <f t="shared" si="675"/>
        <v>225.0328515111695</v>
      </c>
      <c r="N1583" s="1"/>
      <c r="O1583" s="1"/>
      <c r="P1583" s="1">
        <f t="shared" si="678"/>
        <v>0.86976190476190474</v>
      </c>
      <c r="Q1583" s="1">
        <f t="shared" si="679"/>
        <v>0.81547619047619047</v>
      </c>
      <c r="R1583" s="1">
        <f t="shared" si="680"/>
        <v>0.81702409523809538</v>
      </c>
      <c r="S1583" s="1">
        <f t="shared" si="685"/>
        <v>0.81547619047619047</v>
      </c>
      <c r="T1583" s="1">
        <f t="shared" si="676"/>
        <v>224.2444152431012</v>
      </c>
      <c r="U1583" s="1">
        <v>199.6711535</v>
      </c>
      <c r="V1583" s="1">
        <v>446.04</v>
      </c>
      <c r="W1583" s="1">
        <f t="shared" si="681"/>
        <v>230.89828278580816</v>
      </c>
      <c r="X1583" s="1">
        <v>225.46</v>
      </c>
      <c r="Y1583" s="1">
        <v>227.60470124753775</v>
      </c>
      <c r="Z1583" s="1">
        <f t="shared" si="677"/>
        <v>240.01314060446779</v>
      </c>
      <c r="AD1583" s="125">
        <f t="shared" si="682"/>
        <v>251.15374507227338</v>
      </c>
    </row>
    <row r="1584" spans="1:30">
      <c r="A1584" s="127" t="s">
        <v>1165</v>
      </c>
      <c r="B1584" s="127" t="s">
        <v>172</v>
      </c>
      <c r="C1584" s="4">
        <v>42529</v>
      </c>
      <c r="D1584" s="1">
        <v>225.46</v>
      </c>
      <c r="E1584" s="1">
        <v>241.41</v>
      </c>
      <c r="F1584" s="1">
        <v>260.79000000000002</v>
      </c>
      <c r="G1584" s="1">
        <v>36.729999999999997</v>
      </c>
      <c r="H1584" s="110">
        <v>-2.4</v>
      </c>
      <c r="I1584" s="110">
        <v>-2.4</v>
      </c>
      <c r="J1584" s="1">
        <f t="shared" si="684"/>
        <v>34.33</v>
      </c>
      <c r="K1584" s="1">
        <f t="shared" si="686"/>
        <v>-2.2799999999999998</v>
      </c>
      <c r="L1584" s="1">
        <f t="shared" si="683"/>
        <v>34.449999999999996</v>
      </c>
      <c r="M1584" s="1">
        <f t="shared" si="675"/>
        <v>226.34691195795003</v>
      </c>
      <c r="N1584" s="1"/>
      <c r="O1584" s="1"/>
      <c r="P1584" s="1">
        <f t="shared" si="678"/>
        <v>0.87452380952380948</v>
      </c>
      <c r="Q1584" s="1">
        <f t="shared" si="679"/>
        <v>0.8202380952380951</v>
      </c>
      <c r="R1584" s="1">
        <f t="shared" si="680"/>
        <v>0.81702409523809538</v>
      </c>
      <c r="S1584" s="1">
        <f t="shared" si="685"/>
        <v>0.8202380952380951</v>
      </c>
      <c r="T1584" s="1">
        <f t="shared" si="676"/>
        <v>225.5584756898817</v>
      </c>
      <c r="U1584" s="1">
        <v>199.6711535</v>
      </c>
      <c r="V1584" s="1">
        <v>446.04</v>
      </c>
      <c r="W1584" s="1">
        <f t="shared" si="681"/>
        <v>232.17292141918526</v>
      </c>
      <c r="X1584" s="1">
        <v>225.46</v>
      </c>
      <c r="Y1584" s="1">
        <v>227.60470124753775</v>
      </c>
      <c r="Z1584" s="1">
        <f t="shared" si="677"/>
        <v>241.32720105124832</v>
      </c>
      <c r="AD1584" s="125">
        <f t="shared" si="682"/>
        <v>252.62549277266754</v>
      </c>
    </row>
    <row r="1585" spans="1:30">
      <c r="A1585" s="127" t="s">
        <v>1166</v>
      </c>
      <c r="B1585" s="127" t="s">
        <v>172</v>
      </c>
      <c r="C1585" s="4">
        <v>42528</v>
      </c>
      <c r="D1585" s="1">
        <v>225.46</v>
      </c>
      <c r="E1585" s="1">
        <v>241.41</v>
      </c>
      <c r="F1585" s="1">
        <v>259.29000000000002</v>
      </c>
      <c r="G1585" s="1">
        <v>35.65</v>
      </c>
      <c r="H1585" s="110">
        <v>-2.4</v>
      </c>
      <c r="I1585" s="110">
        <v>-2.4</v>
      </c>
      <c r="J1585" s="1">
        <f t="shared" si="684"/>
        <v>33.25</v>
      </c>
      <c r="K1585" s="1">
        <f t="shared" si="686"/>
        <v>-2.2799999999999998</v>
      </c>
      <c r="L1585" s="1">
        <f t="shared" si="683"/>
        <v>33.369999999999997</v>
      </c>
      <c r="M1585" s="1">
        <f t="shared" si="675"/>
        <v>219.25098554533506</v>
      </c>
      <c r="N1585" s="1"/>
      <c r="O1585" s="1"/>
      <c r="P1585" s="1">
        <f t="shared" si="678"/>
        <v>0.84880952380952379</v>
      </c>
      <c r="Q1585" s="1">
        <f t="shared" si="679"/>
        <v>0.79452380952380941</v>
      </c>
      <c r="R1585" s="1">
        <f t="shared" si="680"/>
        <v>0.81702409523809538</v>
      </c>
      <c r="S1585" s="1">
        <f t="shared" si="685"/>
        <v>0.79452380952380941</v>
      </c>
      <c r="T1585" s="1">
        <f t="shared" si="676"/>
        <v>218.46254927726673</v>
      </c>
      <c r="U1585" s="1">
        <v>195.23558600000001</v>
      </c>
      <c r="V1585" s="1">
        <v>446.04</v>
      </c>
      <c r="W1585" s="1">
        <f t="shared" si="681"/>
        <v>225.28987279894872</v>
      </c>
      <c r="X1585" s="1">
        <v>225.46</v>
      </c>
      <c r="Y1585" s="1">
        <v>227.60470124753775</v>
      </c>
      <c r="Z1585" s="1">
        <f t="shared" si="677"/>
        <v>234.23127463863335</v>
      </c>
      <c r="AD1585" s="125">
        <f t="shared" si="682"/>
        <v>244.67805519053877</v>
      </c>
    </row>
    <row r="1586" spans="1:30">
      <c r="A1586" s="127" t="s">
        <v>1167</v>
      </c>
      <c r="B1586" s="127" t="s">
        <v>172</v>
      </c>
      <c r="C1586" s="4">
        <v>42527</v>
      </c>
      <c r="D1586" s="1">
        <v>225.46</v>
      </c>
      <c r="E1586" s="1">
        <v>230.91</v>
      </c>
      <c r="F1586" s="1">
        <v>249.29</v>
      </c>
      <c r="G1586" s="1">
        <v>34.6</v>
      </c>
      <c r="H1586" s="110">
        <v>-2.4</v>
      </c>
      <c r="I1586" s="110">
        <v>-2.4</v>
      </c>
      <c r="J1586" s="1">
        <f t="shared" si="684"/>
        <v>32.200000000000003</v>
      </c>
      <c r="K1586" s="1">
        <f t="shared" si="686"/>
        <v>-2.2799999999999998</v>
      </c>
      <c r="L1586" s="1">
        <f t="shared" si="683"/>
        <v>32.32</v>
      </c>
      <c r="M1586" s="1">
        <f t="shared" si="675"/>
        <v>212.35216819973718</v>
      </c>
      <c r="N1586" s="1"/>
      <c r="O1586" s="1"/>
      <c r="P1586" s="1">
        <f t="shared" si="678"/>
        <v>0.82380952380952388</v>
      </c>
      <c r="Q1586" s="1">
        <f t="shared" si="679"/>
        <v>0.7695238095238095</v>
      </c>
      <c r="R1586" s="1">
        <f t="shared" si="680"/>
        <v>0.81702409523809538</v>
      </c>
      <c r="S1586" s="1">
        <f t="shared" si="685"/>
        <v>0.7695238095238095</v>
      </c>
      <c r="T1586" s="1">
        <f t="shared" si="676"/>
        <v>211.56373193166885</v>
      </c>
      <c r="U1586" s="1">
        <v>195.23558600000001</v>
      </c>
      <c r="V1586" s="1">
        <v>446.04</v>
      </c>
      <c r="W1586" s="1">
        <f t="shared" si="681"/>
        <v>218.59801997371878</v>
      </c>
      <c r="X1586" s="1">
        <v>225.46</v>
      </c>
      <c r="Y1586" s="1">
        <v>227.60470124753775</v>
      </c>
      <c r="Z1586" s="1">
        <f t="shared" si="677"/>
        <v>227.33245729303547</v>
      </c>
      <c r="AD1586" s="125">
        <f t="shared" si="682"/>
        <v>236.95137976346913</v>
      </c>
    </row>
    <row r="1587" spans="1:30">
      <c r="A1587" s="127" t="s">
        <v>1168</v>
      </c>
      <c r="B1587" s="127" t="s">
        <v>172</v>
      </c>
      <c r="C1587" s="4">
        <v>42524</v>
      </c>
      <c r="D1587" s="1">
        <v>225.46</v>
      </c>
      <c r="E1587" s="1">
        <v>231.41</v>
      </c>
      <c r="F1587" s="1">
        <v>252.29</v>
      </c>
      <c r="G1587" s="1">
        <v>33.799999999999997</v>
      </c>
      <c r="H1587" s="110">
        <v>-2.4</v>
      </c>
      <c r="I1587" s="110">
        <v>-2.4</v>
      </c>
      <c r="J1587" s="1">
        <f t="shared" si="684"/>
        <v>31.4</v>
      </c>
      <c r="K1587" s="1">
        <f t="shared" si="686"/>
        <v>-2.2799999999999998</v>
      </c>
      <c r="L1587" s="1">
        <f t="shared" si="683"/>
        <v>31.519999999999996</v>
      </c>
      <c r="M1587" s="1">
        <f t="shared" si="675"/>
        <v>207.09592641261494</v>
      </c>
      <c r="N1587" s="1"/>
      <c r="O1587" s="1"/>
      <c r="P1587" s="1">
        <f t="shared" si="678"/>
        <v>0.80476190476190468</v>
      </c>
      <c r="Q1587" s="1">
        <f t="shared" si="679"/>
        <v>0.75047619047619041</v>
      </c>
      <c r="R1587" s="1">
        <f t="shared" si="680"/>
        <v>0.81702409523809538</v>
      </c>
      <c r="S1587" s="1">
        <f t="shared" si="685"/>
        <v>0.75047619047619041</v>
      </c>
      <c r="T1587" s="1">
        <f t="shared" si="676"/>
        <v>206.30749014454662</v>
      </c>
      <c r="U1587" s="1">
        <v>195.23558600000001</v>
      </c>
      <c r="V1587" s="1">
        <v>446.04</v>
      </c>
      <c r="W1587" s="1">
        <f t="shared" si="681"/>
        <v>213.49946544021023</v>
      </c>
      <c r="X1587" s="1">
        <v>225.46</v>
      </c>
      <c r="Y1587" s="1">
        <v>227.60470124753775</v>
      </c>
      <c r="Z1587" s="1">
        <f t="shared" si="677"/>
        <v>222.07621550591324</v>
      </c>
      <c r="AD1587" s="125">
        <f t="shared" si="682"/>
        <v>231.06438896189223</v>
      </c>
    </row>
    <row r="1588" spans="1:30">
      <c r="A1588" s="127" t="s">
        <v>1169</v>
      </c>
      <c r="B1588" s="127" t="s">
        <v>172</v>
      </c>
      <c r="C1588" s="4">
        <v>42523</v>
      </c>
      <c r="D1588" s="1">
        <v>225.46</v>
      </c>
      <c r="E1588" s="1">
        <v>231.41</v>
      </c>
      <c r="F1588" s="1">
        <v>244.29</v>
      </c>
      <c r="G1588" s="1">
        <v>33.57</v>
      </c>
      <c r="H1588" s="110">
        <v>-2.4</v>
      </c>
      <c r="I1588" s="110">
        <v>-2.4</v>
      </c>
      <c r="J1588" s="1">
        <f t="shared" si="684"/>
        <v>31.17</v>
      </c>
      <c r="K1588" s="1">
        <f t="shared" si="686"/>
        <v>-2.2799999999999998</v>
      </c>
      <c r="L1588" s="1">
        <f t="shared" si="683"/>
        <v>31.29</v>
      </c>
      <c r="M1588" s="1">
        <f t="shared" si="675"/>
        <v>205.58475689881732</v>
      </c>
      <c r="N1588" s="1"/>
      <c r="O1588" s="1"/>
      <c r="P1588" s="1">
        <f t="shared" si="678"/>
        <v>0.79928571428571427</v>
      </c>
      <c r="Q1588" s="1">
        <f t="shared" si="679"/>
        <v>0.745</v>
      </c>
      <c r="R1588" s="1">
        <f t="shared" si="680"/>
        <v>0.81702409523809538</v>
      </c>
      <c r="S1588" s="1">
        <f t="shared" si="685"/>
        <v>0.745</v>
      </c>
      <c r="T1588" s="1">
        <f t="shared" si="676"/>
        <v>204.79632063074902</v>
      </c>
      <c r="U1588" s="1">
        <v>195.23558600000001</v>
      </c>
      <c r="V1588" s="1">
        <v>446.04</v>
      </c>
      <c r="W1588" s="1">
        <f t="shared" si="681"/>
        <v>212.03363101182654</v>
      </c>
      <c r="X1588" s="1">
        <v>225.46</v>
      </c>
      <c r="Y1588" s="1">
        <v>227.60470124753775</v>
      </c>
      <c r="Z1588" s="1">
        <f t="shared" si="677"/>
        <v>220.56504599211564</v>
      </c>
      <c r="AD1588" s="125">
        <f t="shared" si="682"/>
        <v>229.37187910643894</v>
      </c>
    </row>
    <row r="1589" spans="1:30">
      <c r="A1589" s="127" t="s">
        <v>1170</v>
      </c>
      <c r="B1589" s="127" t="s">
        <v>172</v>
      </c>
      <c r="C1589" s="4">
        <v>42522</v>
      </c>
      <c r="D1589" s="1">
        <v>225.46</v>
      </c>
      <c r="E1589" s="1">
        <v>228.41</v>
      </c>
      <c r="F1589" s="1">
        <v>253.29</v>
      </c>
      <c r="G1589" s="1">
        <v>33.51</v>
      </c>
      <c r="H1589" s="110">
        <v>-2.4</v>
      </c>
      <c r="I1589" s="110">
        <v>-2.4</v>
      </c>
      <c r="J1589" s="1">
        <f t="shared" si="684"/>
        <v>31.11</v>
      </c>
      <c r="K1589" s="1">
        <f t="shared" si="686"/>
        <v>-2.2799999999999998</v>
      </c>
      <c r="L1589" s="1">
        <f t="shared" si="683"/>
        <v>31.229999999999997</v>
      </c>
      <c r="M1589" s="1">
        <f t="shared" si="675"/>
        <v>205.19053876478316</v>
      </c>
      <c r="N1589" s="1"/>
      <c r="O1589" s="1"/>
      <c r="P1589" s="1">
        <f t="shared" si="678"/>
        <v>0.79785714285714282</v>
      </c>
      <c r="Q1589" s="1">
        <f t="shared" si="679"/>
        <v>0.74357142857142855</v>
      </c>
      <c r="R1589" s="1">
        <f t="shared" si="680"/>
        <v>0.81702409523809538</v>
      </c>
      <c r="S1589" s="1">
        <f t="shared" si="685"/>
        <v>0.74357142857142855</v>
      </c>
      <c r="T1589" s="1">
        <f t="shared" si="676"/>
        <v>204.40210249671483</v>
      </c>
      <c r="U1589" s="1">
        <v>195.23558600000001</v>
      </c>
      <c r="V1589" s="1">
        <v>446.04</v>
      </c>
      <c r="W1589" s="1">
        <f t="shared" si="681"/>
        <v>211.65123942181339</v>
      </c>
      <c r="X1589" s="1">
        <v>225.46</v>
      </c>
      <c r="Y1589" s="1">
        <v>227.60470124753775</v>
      </c>
      <c r="Z1589" s="1">
        <f t="shared" si="677"/>
        <v>220.17082785808145</v>
      </c>
      <c r="AD1589" s="125">
        <f t="shared" si="682"/>
        <v>228.93035479632064</v>
      </c>
    </row>
    <row r="1590" spans="1:30">
      <c r="A1590" s="127" t="s">
        <v>1171</v>
      </c>
      <c r="B1590" s="127" t="s">
        <v>173</v>
      </c>
      <c r="C1590" s="4">
        <v>42521</v>
      </c>
      <c r="D1590" s="1">
        <v>179.35</v>
      </c>
      <c r="E1590" s="1">
        <v>236.41</v>
      </c>
      <c r="F1590" s="1">
        <v>248.29</v>
      </c>
      <c r="G1590" s="1">
        <v>33.14</v>
      </c>
      <c r="H1590" s="110">
        <v>-2.4</v>
      </c>
      <c r="I1590" s="110">
        <v>-2.4</v>
      </c>
      <c r="J1590" s="1">
        <f t="shared" si="684"/>
        <v>30.740000000000002</v>
      </c>
      <c r="K1590" s="1">
        <f t="shared" si="686"/>
        <v>-2.2799999999999998</v>
      </c>
      <c r="L1590" s="1">
        <f t="shared" si="683"/>
        <v>30.86</v>
      </c>
      <c r="M1590" s="1">
        <f t="shared" si="675"/>
        <v>202.75952693823913</v>
      </c>
      <c r="N1590" s="1"/>
      <c r="O1590" s="1"/>
      <c r="P1590" s="1">
        <f t="shared" si="678"/>
        <v>0.78904761904761911</v>
      </c>
      <c r="Q1590" s="1">
        <f t="shared" si="679"/>
        <v>0.73476190476190473</v>
      </c>
      <c r="R1590" s="1">
        <f t="shared" si="680"/>
        <v>0.6499302380952382</v>
      </c>
      <c r="S1590" s="1">
        <f t="shared" si="685"/>
        <v>0.73476190476190473</v>
      </c>
      <c r="T1590" s="1">
        <f t="shared" si="676"/>
        <v>201.97109067017084</v>
      </c>
      <c r="U1590" s="1">
        <v>184.8153125</v>
      </c>
      <c r="V1590" s="1">
        <v>446.04</v>
      </c>
      <c r="W1590" s="1">
        <f t="shared" si="681"/>
        <v>209.29315795006571</v>
      </c>
      <c r="X1590" s="1">
        <v>179.35</v>
      </c>
      <c r="Y1590" s="1">
        <v>205.5873801707157</v>
      </c>
      <c r="Z1590" s="1">
        <f t="shared" si="677"/>
        <v>217.73981603153746</v>
      </c>
      <c r="AD1590" s="125">
        <f t="shared" si="682"/>
        <v>226.20762155059137</v>
      </c>
    </row>
    <row r="1591" spans="1:30">
      <c r="A1591" s="127" t="s">
        <v>1172</v>
      </c>
      <c r="B1591" s="127" t="s">
        <v>173</v>
      </c>
      <c r="C1591" s="4">
        <v>42520</v>
      </c>
      <c r="D1591" s="1">
        <v>179.35</v>
      </c>
      <c r="E1591" s="1">
        <v>236.41</v>
      </c>
      <c r="F1591" s="1">
        <v>248.29</v>
      </c>
      <c r="G1591" s="67">
        <v>33.195</v>
      </c>
      <c r="H1591" s="110">
        <v>-2.4</v>
      </c>
      <c r="I1591" s="110">
        <v>-2.4</v>
      </c>
      <c r="J1591" s="1">
        <f t="shared" si="684"/>
        <v>30.795000000000002</v>
      </c>
      <c r="K1591" s="1">
        <f t="shared" si="686"/>
        <v>-2.2799999999999998</v>
      </c>
      <c r="L1591" s="1">
        <f t="shared" si="683"/>
        <v>30.914999999999999</v>
      </c>
      <c r="M1591" s="1">
        <f t="shared" si="675"/>
        <v>203.1208935611038</v>
      </c>
      <c r="N1591" s="1"/>
      <c r="O1591" s="1"/>
      <c r="P1591" s="1">
        <f t="shared" si="678"/>
        <v>0.79035714285714287</v>
      </c>
      <c r="Q1591" s="1">
        <f t="shared" si="679"/>
        <v>0.7360714285714286</v>
      </c>
      <c r="R1591" s="1">
        <f t="shared" si="680"/>
        <v>0.6499302380952382</v>
      </c>
      <c r="S1591" s="1">
        <f t="shared" si="685"/>
        <v>0.7360714285714286</v>
      </c>
      <c r="T1591" s="1">
        <f t="shared" si="676"/>
        <v>202.33245729303547</v>
      </c>
      <c r="U1591" s="1">
        <v>184.8153125</v>
      </c>
      <c r="V1591" s="1">
        <v>388.37</v>
      </c>
      <c r="W1591" s="1">
        <f t="shared" si="681"/>
        <v>207.9135835742444</v>
      </c>
      <c r="X1591" s="1">
        <v>179.35</v>
      </c>
      <c r="Y1591" s="1">
        <v>205.5873801707157</v>
      </c>
      <c r="Z1591" s="1">
        <f t="shared" si="677"/>
        <v>218.10118265440209</v>
      </c>
      <c r="AD1591" s="125">
        <f t="shared" si="682"/>
        <v>226.61235216819975</v>
      </c>
    </row>
    <row r="1592" spans="1:30">
      <c r="A1592" s="127" t="s">
        <v>1173</v>
      </c>
      <c r="B1592" s="127" t="s">
        <v>173</v>
      </c>
      <c r="C1592" s="4">
        <v>42517</v>
      </c>
      <c r="D1592" s="1">
        <v>179.35</v>
      </c>
      <c r="E1592" s="1">
        <v>228.41</v>
      </c>
      <c r="F1592" s="1">
        <v>247.29</v>
      </c>
      <c r="G1592" s="1">
        <v>33.25</v>
      </c>
      <c r="H1592" s="110">
        <v>-2.4</v>
      </c>
      <c r="I1592" s="110">
        <v>-2.4</v>
      </c>
      <c r="J1592" s="1">
        <f t="shared" si="684"/>
        <v>30.85</v>
      </c>
      <c r="K1592" s="1">
        <f t="shared" si="686"/>
        <v>-2.2799999999999998</v>
      </c>
      <c r="L1592" s="1">
        <f t="shared" si="683"/>
        <v>30.97</v>
      </c>
      <c r="M1592" s="1">
        <f t="shared" si="675"/>
        <v>203.48226018396844</v>
      </c>
      <c r="N1592" s="1"/>
      <c r="O1592" s="1"/>
      <c r="P1592" s="1">
        <f t="shared" si="678"/>
        <v>0.79166666666666663</v>
      </c>
      <c r="Q1592" s="1">
        <f t="shared" si="679"/>
        <v>0.73738095238095236</v>
      </c>
      <c r="R1592" s="1">
        <f t="shared" si="680"/>
        <v>0.6499302380952382</v>
      </c>
      <c r="S1592" s="1">
        <f t="shared" si="685"/>
        <v>0.73738095238095236</v>
      </c>
      <c r="T1592" s="1">
        <f t="shared" si="676"/>
        <v>202.69382391590014</v>
      </c>
      <c r="U1592" s="1">
        <v>184.8153125</v>
      </c>
      <c r="V1592" s="1">
        <v>388.37</v>
      </c>
      <c r="W1592" s="1">
        <f t="shared" si="681"/>
        <v>208.26410919842311</v>
      </c>
      <c r="X1592" s="1">
        <v>179.35</v>
      </c>
      <c r="Y1592" s="1">
        <v>205.5873801707157</v>
      </c>
      <c r="Z1592" s="1">
        <f t="shared" si="677"/>
        <v>218.46254927726673</v>
      </c>
      <c r="AD1592" s="125">
        <f t="shared" si="682"/>
        <v>227.01708278580819</v>
      </c>
    </row>
    <row r="1593" spans="1:30">
      <c r="A1593" s="127" t="s">
        <v>1174</v>
      </c>
      <c r="B1593" s="127" t="s">
        <v>173</v>
      </c>
      <c r="C1593" s="4">
        <v>42516</v>
      </c>
      <c r="D1593" s="1">
        <v>179.35</v>
      </c>
      <c r="E1593" s="1">
        <v>231.41</v>
      </c>
      <c r="F1593" s="1">
        <v>245.29</v>
      </c>
      <c r="G1593" s="1">
        <v>33.35</v>
      </c>
      <c r="H1593" s="110">
        <v>-2.4</v>
      </c>
      <c r="I1593" s="110">
        <v>-2.4</v>
      </c>
      <c r="J1593" s="1">
        <f t="shared" si="684"/>
        <v>30.950000000000003</v>
      </c>
      <c r="K1593" s="1">
        <f t="shared" si="686"/>
        <v>-2.2799999999999998</v>
      </c>
      <c r="L1593" s="1">
        <f t="shared" si="683"/>
        <v>31.07</v>
      </c>
      <c r="M1593" s="1">
        <f t="shared" si="675"/>
        <v>204.13929040735874</v>
      </c>
      <c r="N1593" s="1"/>
      <c r="O1593" s="1"/>
      <c r="P1593" s="1">
        <f t="shared" si="678"/>
        <v>0.79404761904761911</v>
      </c>
      <c r="Q1593" s="1">
        <f t="shared" si="679"/>
        <v>0.73976190476190473</v>
      </c>
      <c r="R1593" s="1">
        <f t="shared" si="680"/>
        <v>0.6499302380952382</v>
      </c>
      <c r="S1593" s="1">
        <f t="shared" si="685"/>
        <v>0.73976190476190473</v>
      </c>
      <c r="T1593" s="1">
        <f t="shared" si="676"/>
        <v>203.35085413929042</v>
      </c>
      <c r="U1593" s="1">
        <v>184.8153125</v>
      </c>
      <c r="V1593" s="1">
        <v>388.37</v>
      </c>
      <c r="W1593" s="1">
        <f t="shared" si="681"/>
        <v>208.90142851511172</v>
      </c>
      <c r="X1593" s="1">
        <v>179.35</v>
      </c>
      <c r="Y1593" s="1">
        <v>205.5873801707157</v>
      </c>
      <c r="Z1593" s="1">
        <f t="shared" si="677"/>
        <v>219.11957950065704</v>
      </c>
      <c r="AD1593" s="125">
        <f t="shared" si="682"/>
        <v>227.75295663600528</v>
      </c>
    </row>
    <row r="1594" spans="1:30">
      <c r="A1594" s="127" t="s">
        <v>1175</v>
      </c>
      <c r="B1594" s="127" t="s">
        <v>173</v>
      </c>
      <c r="C1594" s="4">
        <v>42515</v>
      </c>
      <c r="D1594" s="1">
        <v>179.35</v>
      </c>
      <c r="E1594" s="1">
        <v>227.41</v>
      </c>
      <c r="F1594" s="1">
        <v>244.29</v>
      </c>
      <c r="G1594" s="1">
        <v>33.9</v>
      </c>
      <c r="H1594" s="110">
        <v>-2.4</v>
      </c>
      <c r="I1594" s="110">
        <v>-2.4</v>
      </c>
      <c r="J1594" s="1">
        <f t="shared" si="684"/>
        <v>31.5</v>
      </c>
      <c r="K1594" s="1">
        <f t="shared" si="686"/>
        <v>-2.2799999999999998</v>
      </c>
      <c r="L1594" s="1">
        <f t="shared" si="683"/>
        <v>31.619999999999997</v>
      </c>
      <c r="M1594" s="1">
        <f t="shared" si="675"/>
        <v>207.75295663600522</v>
      </c>
      <c r="N1594" s="1"/>
      <c r="O1594" s="1"/>
      <c r="P1594" s="1">
        <f t="shared" si="678"/>
        <v>0.80714285714285716</v>
      </c>
      <c r="Q1594" s="1">
        <f t="shared" si="679"/>
        <v>0.75285714285714278</v>
      </c>
      <c r="R1594" s="1">
        <f t="shared" si="680"/>
        <v>0.6499302380952382</v>
      </c>
      <c r="S1594" s="1">
        <f t="shared" si="685"/>
        <v>0.75285714285714278</v>
      </c>
      <c r="T1594" s="1">
        <f t="shared" si="676"/>
        <v>206.96452036793693</v>
      </c>
      <c r="U1594" s="1">
        <v>184.8153125</v>
      </c>
      <c r="V1594" s="1">
        <v>388.37</v>
      </c>
      <c r="W1594" s="1">
        <f t="shared" si="681"/>
        <v>212.40668475689881</v>
      </c>
      <c r="X1594" s="1">
        <v>179.35</v>
      </c>
      <c r="Y1594" s="1">
        <v>205.5873801707157</v>
      </c>
      <c r="Z1594" s="1">
        <f t="shared" si="677"/>
        <v>222.73324572930352</v>
      </c>
      <c r="AD1594" s="125">
        <f t="shared" si="682"/>
        <v>231.80026281208939</v>
      </c>
    </row>
    <row r="1595" spans="1:30">
      <c r="A1595" s="127" t="s">
        <v>1176</v>
      </c>
      <c r="B1595" s="127" t="s">
        <v>173</v>
      </c>
      <c r="C1595" s="4">
        <v>42514</v>
      </c>
      <c r="D1595" s="1">
        <v>179.35</v>
      </c>
      <c r="E1595" s="1">
        <v>223.41</v>
      </c>
      <c r="F1595" s="1">
        <v>242.29</v>
      </c>
      <c r="G1595" s="1">
        <v>33.25</v>
      </c>
      <c r="H1595" s="110">
        <v>-2.4</v>
      </c>
      <c r="I1595" s="110">
        <v>-2.4</v>
      </c>
      <c r="J1595" s="1">
        <f t="shared" si="684"/>
        <v>30.85</v>
      </c>
      <c r="K1595" s="1">
        <f t="shared" si="686"/>
        <v>-2.2799999999999998</v>
      </c>
      <c r="L1595" s="1">
        <f t="shared" si="683"/>
        <v>30.97</v>
      </c>
      <c r="M1595" s="1">
        <f t="shared" si="675"/>
        <v>203.48226018396844</v>
      </c>
      <c r="N1595" s="1"/>
      <c r="O1595" s="1"/>
      <c r="P1595" s="1">
        <f t="shared" si="678"/>
        <v>0.79166666666666663</v>
      </c>
      <c r="Q1595" s="1">
        <f t="shared" si="679"/>
        <v>0.73738095238095236</v>
      </c>
      <c r="R1595" s="1">
        <f t="shared" si="680"/>
        <v>0.6499302380952382</v>
      </c>
      <c r="S1595" s="1">
        <f t="shared" si="685"/>
        <v>0.73738095238095236</v>
      </c>
      <c r="T1595" s="1">
        <f t="shared" si="676"/>
        <v>202.69382391590014</v>
      </c>
      <c r="U1595" s="1">
        <v>194.32640500000002</v>
      </c>
      <c r="V1595" s="1">
        <v>388.37</v>
      </c>
      <c r="W1595" s="1">
        <f t="shared" si="681"/>
        <v>208.26410919842311</v>
      </c>
      <c r="X1595" s="1">
        <v>179.35</v>
      </c>
      <c r="Y1595" s="1">
        <v>205.5873801707157</v>
      </c>
      <c r="Z1595" s="1">
        <f t="shared" si="677"/>
        <v>218.46254927726673</v>
      </c>
      <c r="AD1595" s="125">
        <f t="shared" si="682"/>
        <v>227.01708278580819</v>
      </c>
    </row>
    <row r="1596" spans="1:30">
      <c r="A1596" s="127" t="s">
        <v>1177</v>
      </c>
      <c r="B1596" s="127" t="s">
        <v>173</v>
      </c>
      <c r="C1596" s="4">
        <v>42513</v>
      </c>
      <c r="D1596" s="1">
        <v>179.35</v>
      </c>
      <c r="E1596" s="1">
        <v>221.91</v>
      </c>
      <c r="F1596" s="1">
        <v>243.29</v>
      </c>
      <c r="G1596" s="1">
        <v>32.700000000000003</v>
      </c>
      <c r="H1596" s="110">
        <v>-2.4</v>
      </c>
      <c r="I1596" s="110">
        <v>-2.4</v>
      </c>
      <c r="J1596" s="1">
        <f t="shared" si="684"/>
        <v>30.300000000000004</v>
      </c>
      <c r="K1596" s="1">
        <f t="shared" si="686"/>
        <v>-2.2799999999999998</v>
      </c>
      <c r="L1596" s="1">
        <f t="shared" si="683"/>
        <v>30.42</v>
      </c>
      <c r="M1596" s="1">
        <f t="shared" si="675"/>
        <v>199.86859395532196</v>
      </c>
      <c r="N1596" s="1"/>
      <c r="O1596" s="1"/>
      <c r="P1596" s="1">
        <f t="shared" si="678"/>
        <v>0.77857142857142869</v>
      </c>
      <c r="Q1596" s="1">
        <f t="shared" si="679"/>
        <v>0.72428571428571431</v>
      </c>
      <c r="R1596" s="1">
        <f t="shared" si="680"/>
        <v>0.6499302380952382</v>
      </c>
      <c r="S1596" s="1">
        <f t="shared" si="685"/>
        <v>0.72428571428571431</v>
      </c>
      <c r="T1596" s="1">
        <f t="shared" si="676"/>
        <v>199.08015768725363</v>
      </c>
      <c r="U1596" s="1">
        <v>194.32640500000002</v>
      </c>
      <c r="V1596" s="1">
        <v>388.37</v>
      </c>
      <c r="W1596" s="1">
        <f t="shared" si="681"/>
        <v>204.75885295663602</v>
      </c>
      <c r="X1596" s="1">
        <v>179.35</v>
      </c>
      <c r="Y1596" s="1">
        <v>205.5873801707157</v>
      </c>
      <c r="Z1596" s="1">
        <f t="shared" si="677"/>
        <v>214.84888304862025</v>
      </c>
      <c r="AD1596" s="125">
        <f t="shared" si="682"/>
        <v>222.96977660972408</v>
      </c>
    </row>
    <row r="1597" spans="1:30">
      <c r="A1597" s="127" t="s">
        <v>1178</v>
      </c>
      <c r="B1597" s="127" t="s">
        <v>173</v>
      </c>
      <c r="C1597" s="4">
        <v>42510</v>
      </c>
      <c r="D1597" s="1">
        <v>179.35</v>
      </c>
      <c r="E1597" s="1">
        <v>223.41</v>
      </c>
      <c r="F1597" s="1">
        <v>241.29</v>
      </c>
      <c r="G1597" s="1">
        <v>32.4</v>
      </c>
      <c r="H1597" s="110">
        <v>-2.4</v>
      </c>
      <c r="I1597" s="110">
        <v>-2.4</v>
      </c>
      <c r="J1597" s="1">
        <f t="shared" si="684"/>
        <v>30</v>
      </c>
      <c r="K1597" s="1">
        <f t="shared" si="686"/>
        <v>-2.2799999999999998</v>
      </c>
      <c r="L1597" s="1">
        <f t="shared" si="683"/>
        <v>30.119999999999997</v>
      </c>
      <c r="M1597" s="1">
        <f t="shared" ref="M1597:M1660" si="687">+L1597*$F$2</f>
        <v>197.89750328515109</v>
      </c>
      <c r="N1597" s="1"/>
      <c r="O1597" s="1"/>
      <c r="P1597" s="1">
        <f t="shared" si="678"/>
        <v>0.77142857142857135</v>
      </c>
      <c r="Q1597" s="1">
        <f t="shared" si="679"/>
        <v>0.71714285714285708</v>
      </c>
      <c r="R1597" s="1">
        <f t="shared" si="680"/>
        <v>0.6499302380952382</v>
      </c>
      <c r="S1597" s="1">
        <f t="shared" si="685"/>
        <v>0.71714285714285708</v>
      </c>
      <c r="T1597" s="1">
        <f t="shared" ref="T1597:T1660" si="688">+J1597*$F$2</f>
        <v>197.10906701708277</v>
      </c>
      <c r="U1597" s="1">
        <v>194.32640500000002</v>
      </c>
      <c r="V1597" s="1">
        <v>388.37</v>
      </c>
      <c r="W1597" s="1">
        <f t="shared" si="681"/>
        <v>202.84689500657026</v>
      </c>
      <c r="X1597" s="1">
        <v>179.35</v>
      </c>
      <c r="Y1597" s="1">
        <v>205.5873801707157</v>
      </c>
      <c r="Z1597" s="1">
        <f t="shared" ref="Z1597:Z1660" si="689">+G1597*$F$2</f>
        <v>212.87779237844939</v>
      </c>
      <c r="AD1597" s="125">
        <f t="shared" si="682"/>
        <v>220.76215505913271</v>
      </c>
    </row>
    <row r="1598" spans="1:30">
      <c r="A1598" s="127" t="s">
        <v>1179</v>
      </c>
      <c r="B1598" s="127" t="s">
        <v>173</v>
      </c>
      <c r="C1598" s="4">
        <v>42509</v>
      </c>
      <c r="D1598" s="1">
        <v>179.35</v>
      </c>
      <c r="E1598" s="1">
        <v>220.41</v>
      </c>
      <c r="F1598" s="1">
        <v>244.29</v>
      </c>
      <c r="G1598" s="1">
        <v>32.549999999999997</v>
      </c>
      <c r="H1598" s="110">
        <v>-2.4</v>
      </c>
      <c r="I1598" s="110">
        <v>-2.4</v>
      </c>
      <c r="J1598" s="1">
        <f t="shared" si="684"/>
        <v>30.15</v>
      </c>
      <c r="K1598" s="1">
        <f t="shared" si="686"/>
        <v>-2.2799999999999998</v>
      </c>
      <c r="L1598" s="1">
        <f t="shared" si="683"/>
        <v>30.269999999999996</v>
      </c>
      <c r="M1598" s="1">
        <f t="shared" si="687"/>
        <v>198.88304862023651</v>
      </c>
      <c r="N1598" s="1"/>
      <c r="O1598" s="1"/>
      <c r="P1598" s="1">
        <f t="shared" si="678"/>
        <v>0.77499999999999991</v>
      </c>
      <c r="Q1598" s="1">
        <f t="shared" si="679"/>
        <v>0.72071428571428564</v>
      </c>
      <c r="R1598" s="1">
        <f t="shared" si="680"/>
        <v>0.6499302380952382</v>
      </c>
      <c r="S1598" s="1">
        <f t="shared" si="685"/>
        <v>0.72071428571428564</v>
      </c>
      <c r="T1598" s="1">
        <f t="shared" si="688"/>
        <v>198.09461235216818</v>
      </c>
      <c r="U1598" s="1">
        <v>194.32640500000002</v>
      </c>
      <c r="V1598" s="1">
        <v>388.37</v>
      </c>
      <c r="W1598" s="1">
        <f t="shared" si="681"/>
        <v>203.80287398160311</v>
      </c>
      <c r="X1598" s="1">
        <v>179.35</v>
      </c>
      <c r="Y1598" s="1">
        <v>205.5873801707157</v>
      </c>
      <c r="Z1598" s="1">
        <f t="shared" si="689"/>
        <v>213.8633377135348</v>
      </c>
      <c r="AD1598" s="125">
        <f t="shared" si="682"/>
        <v>221.86596583442838</v>
      </c>
    </row>
    <row r="1599" spans="1:30">
      <c r="A1599" s="127" t="s">
        <v>1180</v>
      </c>
      <c r="B1599" s="127" t="s">
        <v>173</v>
      </c>
      <c r="C1599" s="4">
        <v>42508</v>
      </c>
      <c r="D1599" s="1">
        <v>179.35</v>
      </c>
      <c r="E1599" s="1">
        <v>225.41</v>
      </c>
      <c r="F1599" s="1">
        <v>249.29</v>
      </c>
      <c r="G1599" s="1">
        <v>33.049999999999997</v>
      </c>
      <c r="H1599" s="110">
        <v>-2.4</v>
      </c>
      <c r="I1599" s="110">
        <v>-2.4</v>
      </c>
      <c r="J1599" s="1">
        <f t="shared" si="684"/>
        <v>30.65</v>
      </c>
      <c r="K1599" s="1">
        <f t="shared" si="686"/>
        <v>-2.2799999999999998</v>
      </c>
      <c r="L1599" s="1">
        <f t="shared" si="683"/>
        <v>30.769999999999996</v>
      </c>
      <c r="M1599" s="1">
        <f t="shared" si="687"/>
        <v>202.16819973718788</v>
      </c>
      <c r="N1599" s="1"/>
      <c r="O1599" s="1"/>
      <c r="P1599" s="1">
        <f t="shared" si="678"/>
        <v>0.78690476190476188</v>
      </c>
      <c r="Q1599" s="1">
        <f t="shared" si="679"/>
        <v>0.7326190476190475</v>
      </c>
      <c r="R1599" s="1">
        <f t="shared" si="680"/>
        <v>0.6499302380952382</v>
      </c>
      <c r="S1599" s="1">
        <f t="shared" si="685"/>
        <v>0.7326190476190475</v>
      </c>
      <c r="T1599" s="1">
        <f t="shared" si="688"/>
        <v>201.37976346911955</v>
      </c>
      <c r="U1599" s="1">
        <v>194.32640500000002</v>
      </c>
      <c r="V1599" s="1">
        <v>388.37</v>
      </c>
      <c r="W1599" s="1">
        <f t="shared" si="681"/>
        <v>206.98947056504596</v>
      </c>
      <c r="X1599" s="1">
        <v>179.35</v>
      </c>
      <c r="Y1599" s="1">
        <v>205.5873801707157</v>
      </c>
      <c r="Z1599" s="1">
        <f t="shared" si="689"/>
        <v>217.14848883048617</v>
      </c>
      <c r="AD1599" s="125">
        <f t="shared" si="682"/>
        <v>225.54533508541391</v>
      </c>
    </row>
    <row r="1600" spans="1:30">
      <c r="A1600" s="127" t="s">
        <v>1181</v>
      </c>
      <c r="B1600" s="127" t="s">
        <v>173</v>
      </c>
      <c r="C1600" s="4">
        <v>42507</v>
      </c>
      <c r="D1600" s="1">
        <v>179.35</v>
      </c>
      <c r="E1600" s="1">
        <v>227.41</v>
      </c>
      <c r="F1600" s="1">
        <v>248.29</v>
      </c>
      <c r="G1600" s="1">
        <v>33.549999999999997</v>
      </c>
      <c r="H1600" s="110">
        <v>-2.4</v>
      </c>
      <c r="I1600" s="110">
        <v>-2.4</v>
      </c>
      <c r="J1600" s="1">
        <f t="shared" si="684"/>
        <v>31.15</v>
      </c>
      <c r="K1600" s="1">
        <f t="shared" si="686"/>
        <v>-2.2799999999999998</v>
      </c>
      <c r="L1600" s="1">
        <f t="shared" si="683"/>
        <v>31.269999999999996</v>
      </c>
      <c r="M1600" s="1">
        <f t="shared" si="687"/>
        <v>205.45335085413925</v>
      </c>
      <c r="N1600" s="1"/>
      <c r="O1600" s="1"/>
      <c r="P1600" s="1">
        <f t="shared" ref="P1600:P1663" si="690">+G1600/42</f>
        <v>0.79880952380952375</v>
      </c>
      <c r="Q1600" s="1">
        <f t="shared" ref="Q1600:Q1663" si="691">+L1600/42</f>
        <v>0.74452380952380948</v>
      </c>
      <c r="R1600" s="1">
        <f t="shared" si="680"/>
        <v>0.6499302380952382</v>
      </c>
      <c r="S1600" s="1">
        <f t="shared" si="685"/>
        <v>0.74452380952380948</v>
      </c>
      <c r="T1600" s="1">
        <f t="shared" si="688"/>
        <v>204.66491458607095</v>
      </c>
      <c r="U1600" s="1">
        <v>168.33530350000001</v>
      </c>
      <c r="V1600" s="1">
        <v>388.37</v>
      </c>
      <c r="W1600" s="1">
        <f t="shared" si="681"/>
        <v>210.17606714848881</v>
      </c>
      <c r="X1600" s="1">
        <v>179.35</v>
      </c>
      <c r="Y1600" s="1">
        <v>205.5873801707157</v>
      </c>
      <c r="Z1600" s="1">
        <f t="shared" si="689"/>
        <v>220.43363994743754</v>
      </c>
      <c r="AD1600" s="125">
        <f t="shared" si="682"/>
        <v>229.2247043363995</v>
      </c>
    </row>
    <row r="1601" spans="1:30">
      <c r="A1601" s="127" t="s">
        <v>1182</v>
      </c>
      <c r="B1601" s="127" t="s">
        <v>173</v>
      </c>
      <c r="C1601" s="4">
        <v>42506</v>
      </c>
      <c r="D1601" s="1">
        <v>179.35</v>
      </c>
      <c r="E1601" s="1">
        <v>223.41</v>
      </c>
      <c r="F1601" s="1">
        <v>246.29</v>
      </c>
      <c r="G1601" s="1">
        <v>33.479999999999997</v>
      </c>
      <c r="H1601" s="110">
        <v>-2.4</v>
      </c>
      <c r="I1601" s="110">
        <v>-2.4</v>
      </c>
      <c r="J1601" s="1">
        <f t="shared" si="684"/>
        <v>31.08</v>
      </c>
      <c r="K1601" s="1">
        <f t="shared" si="686"/>
        <v>-2.2799999999999998</v>
      </c>
      <c r="L1601" s="1">
        <f t="shared" si="683"/>
        <v>31.199999999999996</v>
      </c>
      <c r="M1601" s="1">
        <f t="shared" si="687"/>
        <v>204.99342969776606</v>
      </c>
      <c r="N1601" s="1"/>
      <c r="O1601" s="1"/>
      <c r="P1601" s="1">
        <f t="shared" si="690"/>
        <v>0.79714285714285704</v>
      </c>
      <c r="Q1601" s="1">
        <f t="shared" si="691"/>
        <v>0.74285714285714277</v>
      </c>
      <c r="R1601" s="1">
        <f t="shared" si="680"/>
        <v>0.6499302380952382</v>
      </c>
      <c r="S1601" s="1">
        <f t="shared" si="685"/>
        <v>0.74285714285714277</v>
      </c>
      <c r="T1601" s="1">
        <f t="shared" si="688"/>
        <v>204.20499342969774</v>
      </c>
      <c r="U1601" s="1">
        <v>168.33530350000001</v>
      </c>
      <c r="V1601" s="1">
        <v>388.37</v>
      </c>
      <c r="W1601" s="1">
        <f t="shared" si="681"/>
        <v>209.7299436268068</v>
      </c>
      <c r="X1601" s="1">
        <v>179.35</v>
      </c>
      <c r="Y1601" s="1">
        <v>205.5873801707157</v>
      </c>
      <c r="Z1601" s="1">
        <f t="shared" si="689"/>
        <v>219.97371879106436</v>
      </c>
      <c r="AD1601" s="125">
        <f t="shared" si="682"/>
        <v>228.70959264126148</v>
      </c>
    </row>
    <row r="1602" spans="1:30">
      <c r="A1602" s="127" t="s">
        <v>1183</v>
      </c>
      <c r="B1602" s="127" t="s">
        <v>173</v>
      </c>
      <c r="C1602" s="4">
        <v>42503</v>
      </c>
      <c r="D1602" s="1">
        <v>179.35</v>
      </c>
      <c r="E1602" s="1">
        <v>212.41</v>
      </c>
      <c r="F1602" s="1">
        <v>236.29</v>
      </c>
      <c r="G1602" s="1">
        <v>32.619999999999997</v>
      </c>
      <c r="H1602" s="110">
        <v>-2.4</v>
      </c>
      <c r="I1602" s="110">
        <v>-2.4</v>
      </c>
      <c r="J1602" s="1">
        <f t="shared" si="684"/>
        <v>30.22</v>
      </c>
      <c r="K1602" s="1">
        <f t="shared" si="686"/>
        <v>-2.2799999999999998</v>
      </c>
      <c r="L1602" s="1">
        <f t="shared" si="683"/>
        <v>30.339999999999996</v>
      </c>
      <c r="M1602" s="1">
        <f t="shared" si="687"/>
        <v>199.34296977660969</v>
      </c>
      <c r="N1602" s="1"/>
      <c r="O1602" s="1"/>
      <c r="P1602" s="1">
        <f t="shared" si="690"/>
        <v>0.77666666666666662</v>
      </c>
      <c r="Q1602" s="1">
        <f t="shared" si="691"/>
        <v>0.72238095238095235</v>
      </c>
      <c r="R1602" s="1">
        <f t="shared" si="680"/>
        <v>0.6499302380952382</v>
      </c>
      <c r="S1602" s="1">
        <f t="shared" si="685"/>
        <v>0.72238095238095235</v>
      </c>
      <c r="T1602" s="1">
        <f t="shared" si="688"/>
        <v>198.55453350854137</v>
      </c>
      <c r="U1602" s="1">
        <v>168.33530350000001</v>
      </c>
      <c r="V1602" s="1">
        <v>388.37</v>
      </c>
      <c r="W1602" s="1">
        <f t="shared" si="681"/>
        <v>204.24899750328512</v>
      </c>
      <c r="X1602" s="1">
        <v>179.35</v>
      </c>
      <c r="Y1602" s="1">
        <v>205.5873801707157</v>
      </c>
      <c r="Z1602" s="1">
        <f t="shared" si="689"/>
        <v>214.32325886990799</v>
      </c>
      <c r="AD1602" s="125">
        <f t="shared" si="682"/>
        <v>222.38107752956634</v>
      </c>
    </row>
    <row r="1603" spans="1:30">
      <c r="A1603" s="127" t="s">
        <v>1184</v>
      </c>
      <c r="B1603" s="127" t="s">
        <v>173</v>
      </c>
      <c r="C1603" s="4">
        <v>42502</v>
      </c>
      <c r="D1603" s="1">
        <v>179.35</v>
      </c>
      <c r="E1603" s="1">
        <v>218.41</v>
      </c>
      <c r="F1603" s="1">
        <v>233.29</v>
      </c>
      <c r="G1603" s="1">
        <v>32.979999999999997</v>
      </c>
      <c r="H1603" s="110">
        <v>-2.4</v>
      </c>
      <c r="I1603" s="110">
        <v>-2.4</v>
      </c>
      <c r="J1603" s="1">
        <f t="shared" si="684"/>
        <v>30.58</v>
      </c>
      <c r="K1603" s="1">
        <f t="shared" si="686"/>
        <v>-2.2799999999999998</v>
      </c>
      <c r="L1603" s="1">
        <f t="shared" si="683"/>
        <v>30.699999999999996</v>
      </c>
      <c r="M1603" s="1">
        <f t="shared" si="687"/>
        <v>201.70827858081469</v>
      </c>
      <c r="N1603" s="1"/>
      <c r="O1603" s="1"/>
      <c r="P1603" s="1">
        <f t="shared" si="690"/>
        <v>0.78523809523809518</v>
      </c>
      <c r="Q1603" s="1">
        <f t="shared" si="691"/>
        <v>0.7309523809523808</v>
      </c>
      <c r="R1603" s="1">
        <f t="shared" si="680"/>
        <v>0.6499302380952382</v>
      </c>
      <c r="S1603" s="1">
        <f t="shared" si="685"/>
        <v>0.7309523809523808</v>
      </c>
      <c r="T1603" s="1">
        <f t="shared" si="688"/>
        <v>200.91984231274637</v>
      </c>
      <c r="U1603" s="1">
        <v>168.33530350000001</v>
      </c>
      <c r="V1603" s="1">
        <v>388.37</v>
      </c>
      <c r="W1603" s="1">
        <f t="shared" si="681"/>
        <v>206.54334704336395</v>
      </c>
      <c r="X1603" s="1">
        <v>179.35</v>
      </c>
      <c r="Y1603" s="1">
        <v>205.5873801707157</v>
      </c>
      <c r="Z1603" s="1">
        <f t="shared" si="689"/>
        <v>216.68856767411299</v>
      </c>
      <c r="AD1603" s="125">
        <f t="shared" si="682"/>
        <v>225.03022339027595</v>
      </c>
    </row>
    <row r="1604" spans="1:30">
      <c r="A1604" s="127" t="s">
        <v>1185</v>
      </c>
      <c r="B1604" s="127" t="s">
        <v>173</v>
      </c>
      <c r="C1604" s="4">
        <v>42501</v>
      </c>
      <c r="D1604" s="1">
        <v>179.35</v>
      </c>
      <c r="E1604" s="1">
        <v>202.41</v>
      </c>
      <c r="F1604" s="1">
        <v>225.29</v>
      </c>
      <c r="G1604" s="1">
        <v>32.020000000000003</v>
      </c>
      <c r="H1604" s="110">
        <v>-2.4</v>
      </c>
      <c r="I1604" s="110">
        <v>-2.4</v>
      </c>
      <c r="J1604" s="1">
        <f t="shared" si="684"/>
        <v>29.620000000000005</v>
      </c>
      <c r="K1604" s="1">
        <f t="shared" si="686"/>
        <v>-2.2799999999999998</v>
      </c>
      <c r="L1604" s="1">
        <f t="shared" si="683"/>
        <v>29.740000000000002</v>
      </c>
      <c r="M1604" s="1">
        <f t="shared" si="687"/>
        <v>195.40078843626807</v>
      </c>
      <c r="N1604" s="1"/>
      <c r="O1604" s="1"/>
      <c r="P1604" s="1">
        <f t="shared" si="690"/>
        <v>0.76238095238095249</v>
      </c>
      <c r="Q1604" s="1">
        <f t="shared" si="691"/>
        <v>0.70809523809523811</v>
      </c>
      <c r="R1604" s="1">
        <f t="shared" si="680"/>
        <v>0.6499302380952382</v>
      </c>
      <c r="S1604" s="1">
        <f t="shared" si="685"/>
        <v>0.70809523809523811</v>
      </c>
      <c r="T1604" s="1">
        <f t="shared" si="688"/>
        <v>194.61235216819975</v>
      </c>
      <c r="U1604" s="1">
        <v>168.33530350000001</v>
      </c>
      <c r="V1604" s="1">
        <v>388.37</v>
      </c>
      <c r="W1604" s="1">
        <f t="shared" si="681"/>
        <v>200.42508160315373</v>
      </c>
      <c r="X1604" s="1">
        <v>179.35</v>
      </c>
      <c r="Y1604" s="1">
        <v>205.5873801707157</v>
      </c>
      <c r="Z1604" s="1">
        <f t="shared" si="689"/>
        <v>210.38107752956637</v>
      </c>
      <c r="AD1604" s="125">
        <f t="shared" si="682"/>
        <v>217.96583442838374</v>
      </c>
    </row>
    <row r="1605" spans="1:30">
      <c r="A1605" s="127" t="s">
        <v>1186</v>
      </c>
      <c r="B1605" s="127" t="s">
        <v>173</v>
      </c>
      <c r="C1605" s="4">
        <v>42500</v>
      </c>
      <c r="D1605" s="1">
        <v>179.35</v>
      </c>
      <c r="E1605" s="1">
        <v>197.41</v>
      </c>
      <c r="F1605" s="1">
        <v>224.29</v>
      </c>
      <c r="G1605" s="1">
        <v>30.23</v>
      </c>
      <c r="H1605" s="110">
        <v>-2.4</v>
      </c>
      <c r="I1605" s="110">
        <v>-2.4</v>
      </c>
      <c r="J1605" s="1">
        <f t="shared" si="684"/>
        <v>27.830000000000002</v>
      </c>
      <c r="K1605" s="1">
        <f t="shared" si="686"/>
        <v>-2.2799999999999998</v>
      </c>
      <c r="L1605" s="1">
        <f t="shared" si="683"/>
        <v>27.95</v>
      </c>
      <c r="M1605" s="1">
        <f t="shared" si="687"/>
        <v>183.63994743758212</v>
      </c>
      <c r="N1605" s="1"/>
      <c r="O1605" s="1"/>
      <c r="P1605" s="1">
        <f t="shared" si="690"/>
        <v>0.71976190476190482</v>
      </c>
      <c r="Q1605" s="1">
        <f t="shared" si="691"/>
        <v>0.66547619047619044</v>
      </c>
      <c r="R1605" s="1">
        <f t="shared" si="680"/>
        <v>0.6499302380952382</v>
      </c>
      <c r="S1605" s="1">
        <f t="shared" si="685"/>
        <v>0.66547619047619044</v>
      </c>
      <c r="T1605" s="1">
        <f t="shared" si="688"/>
        <v>182.8515111695138</v>
      </c>
      <c r="U1605" s="1">
        <v>162.13874950000002</v>
      </c>
      <c r="V1605" s="1">
        <v>388.37</v>
      </c>
      <c r="W1605" s="1">
        <f t="shared" si="681"/>
        <v>189.01706583442837</v>
      </c>
      <c r="X1605" s="1">
        <v>179.35</v>
      </c>
      <c r="Y1605" s="1">
        <v>205.5873801707157</v>
      </c>
      <c r="Z1605" s="1">
        <f t="shared" si="689"/>
        <v>198.62023653088042</v>
      </c>
      <c r="AD1605" s="125">
        <f t="shared" si="682"/>
        <v>204.79369250985548</v>
      </c>
    </row>
    <row r="1606" spans="1:30">
      <c r="A1606" s="127" t="s">
        <v>1187</v>
      </c>
      <c r="B1606" s="127" t="s">
        <v>173</v>
      </c>
      <c r="C1606" s="4">
        <v>42499</v>
      </c>
      <c r="D1606" s="1">
        <v>179.35</v>
      </c>
      <c r="E1606" s="1">
        <v>206.41</v>
      </c>
      <c r="F1606" s="1">
        <v>231.29</v>
      </c>
      <c r="G1606" s="1">
        <v>28.4</v>
      </c>
      <c r="H1606" s="110">
        <v>-2.4</v>
      </c>
      <c r="I1606" s="110">
        <v>-2.4</v>
      </c>
      <c r="J1606" s="1">
        <f t="shared" si="684"/>
        <v>26</v>
      </c>
      <c r="K1606" s="1">
        <f t="shared" si="686"/>
        <v>-2.2799999999999998</v>
      </c>
      <c r="L1606" s="1">
        <f t="shared" si="683"/>
        <v>26.119999999999997</v>
      </c>
      <c r="M1606" s="1">
        <f t="shared" si="687"/>
        <v>171.61629434954006</v>
      </c>
      <c r="N1606" s="1"/>
      <c r="O1606" s="1"/>
      <c r="P1606" s="1">
        <f t="shared" si="690"/>
        <v>0.67619047619047612</v>
      </c>
      <c r="Q1606" s="1">
        <f t="shared" si="691"/>
        <v>0.62190476190476185</v>
      </c>
      <c r="R1606" s="1">
        <f t="shared" si="680"/>
        <v>0.6499302380952382</v>
      </c>
      <c r="S1606" s="1">
        <f t="shared" si="685"/>
        <v>0.62190476190476185</v>
      </c>
      <c r="T1606" s="1">
        <f t="shared" si="688"/>
        <v>170.82785808147173</v>
      </c>
      <c r="U1606" s="1">
        <v>162.13874950000002</v>
      </c>
      <c r="V1606" s="1">
        <v>388.37</v>
      </c>
      <c r="W1606" s="1">
        <f t="shared" si="681"/>
        <v>177.35412233902758</v>
      </c>
      <c r="X1606" s="1">
        <v>179.35</v>
      </c>
      <c r="Y1606" s="1">
        <v>205.5873801707157</v>
      </c>
      <c r="Z1606" s="1">
        <f t="shared" si="689"/>
        <v>186.59658344283835</v>
      </c>
      <c r="AD1606" s="125">
        <f t="shared" si="682"/>
        <v>191.32720105124835</v>
      </c>
    </row>
    <row r="1607" spans="1:30">
      <c r="A1607" s="127" t="s">
        <v>1188</v>
      </c>
      <c r="B1607" s="127" t="s">
        <v>173</v>
      </c>
      <c r="C1607" s="4">
        <v>42496</v>
      </c>
      <c r="D1607" s="1">
        <v>179.35</v>
      </c>
      <c r="E1607" s="1">
        <v>200.41</v>
      </c>
      <c r="F1607" s="1">
        <v>226.29</v>
      </c>
      <c r="G1607" s="1">
        <v>29.85</v>
      </c>
      <c r="H1607" s="110">
        <v>-2.4</v>
      </c>
      <c r="I1607" s="110">
        <v>-2.4</v>
      </c>
      <c r="J1607" s="1">
        <f t="shared" si="684"/>
        <v>27.450000000000003</v>
      </c>
      <c r="K1607" s="1">
        <f t="shared" si="686"/>
        <v>-2.2799999999999998</v>
      </c>
      <c r="L1607" s="1">
        <f t="shared" si="683"/>
        <v>27.57</v>
      </c>
      <c r="M1607" s="1">
        <f t="shared" si="687"/>
        <v>181.14323258869908</v>
      </c>
      <c r="N1607" s="1"/>
      <c r="O1607" s="1"/>
      <c r="P1607" s="1">
        <f t="shared" si="690"/>
        <v>0.71071428571428574</v>
      </c>
      <c r="Q1607" s="1">
        <f t="shared" si="691"/>
        <v>0.65642857142857147</v>
      </c>
      <c r="R1607" s="1">
        <f t="shared" ref="R1607:R1670" si="692">+D1607/($F$2*42)</f>
        <v>0.6499302380952382</v>
      </c>
      <c r="S1607" s="1">
        <f t="shared" si="685"/>
        <v>0.65642857142857147</v>
      </c>
      <c r="T1607" s="1">
        <f t="shared" si="688"/>
        <v>180.35479632063075</v>
      </c>
      <c r="U1607" s="1">
        <v>162.13874950000002</v>
      </c>
      <c r="V1607" s="1">
        <v>388.37</v>
      </c>
      <c r="W1607" s="1">
        <f t="shared" si="681"/>
        <v>186.59525243101183</v>
      </c>
      <c r="X1607" s="1">
        <v>179.35</v>
      </c>
      <c r="Y1607" s="1">
        <v>205.5873801707157</v>
      </c>
      <c r="Z1607" s="1">
        <f t="shared" si="689"/>
        <v>196.12352168199737</v>
      </c>
      <c r="AD1607" s="125">
        <f t="shared" si="682"/>
        <v>201.99737187910645</v>
      </c>
    </row>
    <row r="1608" spans="1:30">
      <c r="A1608" s="127" t="s">
        <v>1189</v>
      </c>
      <c r="B1608" s="127" t="s">
        <v>173</v>
      </c>
      <c r="C1608" s="4">
        <v>42495</v>
      </c>
      <c r="D1608" s="1">
        <v>179.35</v>
      </c>
      <c r="E1608" s="1">
        <v>198.41</v>
      </c>
      <c r="F1608" s="1">
        <v>226.29</v>
      </c>
      <c r="G1608" s="1">
        <v>29.25</v>
      </c>
      <c r="H1608" s="110">
        <v>-2.4</v>
      </c>
      <c r="I1608" s="110">
        <v>-2.4</v>
      </c>
      <c r="J1608" s="1">
        <f t="shared" si="684"/>
        <v>26.85</v>
      </c>
      <c r="K1608" s="1">
        <f t="shared" si="686"/>
        <v>-2.2799999999999998</v>
      </c>
      <c r="L1608" s="1">
        <f t="shared" si="683"/>
        <v>26.97</v>
      </c>
      <c r="M1608" s="1">
        <f t="shared" si="687"/>
        <v>177.2010512483574</v>
      </c>
      <c r="N1608" s="1"/>
      <c r="O1608" s="1"/>
      <c r="P1608" s="1">
        <f t="shared" si="690"/>
        <v>0.6964285714285714</v>
      </c>
      <c r="Q1608" s="1">
        <f t="shared" si="691"/>
        <v>0.64214285714285713</v>
      </c>
      <c r="R1608" s="1">
        <f t="shared" si="692"/>
        <v>0.6499302380952382</v>
      </c>
      <c r="S1608" s="1">
        <f t="shared" si="685"/>
        <v>0.64214285714285713</v>
      </c>
      <c r="T1608" s="1">
        <f t="shared" si="688"/>
        <v>176.41261498028911</v>
      </c>
      <c r="U1608" s="1">
        <v>162.13874950000002</v>
      </c>
      <c r="V1608" s="1">
        <v>388.37</v>
      </c>
      <c r="W1608" s="1">
        <f t="shared" ref="W1608:W1671" si="693">+T1608*0.97+V1608*0.03</f>
        <v>182.77133653088043</v>
      </c>
      <c r="X1608" s="1">
        <v>179.35</v>
      </c>
      <c r="Y1608" s="1">
        <v>205.5873801707157</v>
      </c>
      <c r="Z1608" s="1">
        <f t="shared" si="689"/>
        <v>192.1813403416557</v>
      </c>
      <c r="AD1608" s="125">
        <f t="shared" si="682"/>
        <v>197.58212877792383</v>
      </c>
    </row>
    <row r="1609" spans="1:30">
      <c r="A1609" s="127" t="s">
        <v>1190</v>
      </c>
      <c r="B1609" s="127" t="s">
        <v>173</v>
      </c>
      <c r="C1609" s="4">
        <v>42494</v>
      </c>
      <c r="D1609" s="1">
        <v>179.35</v>
      </c>
      <c r="E1609" s="1">
        <v>195.41</v>
      </c>
      <c r="F1609" s="1">
        <v>216.29</v>
      </c>
      <c r="G1609" s="1">
        <v>29</v>
      </c>
      <c r="H1609" s="110">
        <v>-2.4</v>
      </c>
      <c r="I1609" s="110">
        <v>-2.4</v>
      </c>
      <c r="J1609" s="1">
        <f t="shared" si="684"/>
        <v>26.6</v>
      </c>
      <c r="K1609" s="1">
        <f t="shared" si="686"/>
        <v>-2.2799999999999998</v>
      </c>
      <c r="L1609" s="1">
        <f t="shared" si="683"/>
        <v>26.72</v>
      </c>
      <c r="M1609" s="1">
        <f t="shared" si="687"/>
        <v>175.55847568988173</v>
      </c>
      <c r="N1609" s="1"/>
      <c r="O1609" s="1"/>
      <c r="P1609" s="1">
        <f t="shared" si="690"/>
        <v>0.69047619047619047</v>
      </c>
      <c r="Q1609" s="1">
        <f t="shared" si="691"/>
        <v>0.6361904761904762</v>
      </c>
      <c r="R1609" s="1">
        <f t="shared" si="692"/>
        <v>0.6499302380952382</v>
      </c>
      <c r="S1609" s="1">
        <f t="shared" si="685"/>
        <v>0.6361904761904762</v>
      </c>
      <c r="T1609" s="1">
        <f t="shared" si="688"/>
        <v>174.77003942181341</v>
      </c>
      <c r="U1609" s="1">
        <v>162.13874950000002</v>
      </c>
      <c r="V1609" s="1">
        <v>388.37</v>
      </c>
      <c r="W1609" s="1">
        <f t="shared" si="693"/>
        <v>181.17803823915898</v>
      </c>
      <c r="X1609" s="1">
        <v>179.35</v>
      </c>
      <c r="Y1609" s="1">
        <v>205.5873801707157</v>
      </c>
      <c r="Z1609" s="1">
        <f t="shared" si="689"/>
        <v>190.53876478318003</v>
      </c>
      <c r="AD1609" s="125">
        <f t="shared" ref="AD1609:AD1672" si="694">T1609*1.12</f>
        <v>195.74244415243103</v>
      </c>
    </row>
    <row r="1610" spans="1:30">
      <c r="A1610" s="127" t="s">
        <v>1191</v>
      </c>
      <c r="B1610" s="127" t="s">
        <v>173</v>
      </c>
      <c r="C1610" s="4">
        <v>42493</v>
      </c>
      <c r="D1610" s="1">
        <v>179.35</v>
      </c>
      <c r="E1610" s="1">
        <v>197.41</v>
      </c>
      <c r="F1610" s="1">
        <v>218.29</v>
      </c>
      <c r="G1610" s="1">
        <v>29.44</v>
      </c>
      <c r="H1610" s="110">
        <v>-2.4</v>
      </c>
      <c r="I1610" s="110">
        <v>-2.4</v>
      </c>
      <c r="J1610" s="1">
        <f t="shared" si="684"/>
        <v>27.040000000000003</v>
      </c>
      <c r="K1610" s="1">
        <f t="shared" si="686"/>
        <v>-2.2799999999999998</v>
      </c>
      <c r="L1610" s="1">
        <f t="shared" si="683"/>
        <v>27.16</v>
      </c>
      <c r="M1610" s="1">
        <f t="shared" si="687"/>
        <v>178.44940867279894</v>
      </c>
      <c r="N1610" s="1"/>
      <c r="O1610" s="1"/>
      <c r="P1610" s="1">
        <f t="shared" si="690"/>
        <v>0.70095238095238099</v>
      </c>
      <c r="Q1610" s="1">
        <f t="shared" si="691"/>
        <v>0.64666666666666672</v>
      </c>
      <c r="R1610" s="1">
        <f t="shared" si="692"/>
        <v>0.6499302380952382</v>
      </c>
      <c r="S1610" s="1">
        <f t="shared" si="685"/>
        <v>0.64666666666666672</v>
      </c>
      <c r="T1610" s="1">
        <f t="shared" si="688"/>
        <v>177.66097240473061</v>
      </c>
      <c r="U1610" s="1">
        <v>168.23820650000002</v>
      </c>
      <c r="V1610" s="1">
        <v>388.37</v>
      </c>
      <c r="W1610" s="1">
        <f t="shared" si="693"/>
        <v>183.9822432325887</v>
      </c>
      <c r="X1610" s="1">
        <v>179.35</v>
      </c>
      <c r="Y1610" s="1">
        <v>205.5873801707157</v>
      </c>
      <c r="Z1610" s="1">
        <f t="shared" si="689"/>
        <v>193.42969776609723</v>
      </c>
      <c r="AD1610" s="125">
        <f t="shared" si="694"/>
        <v>198.9802890932983</v>
      </c>
    </row>
    <row r="1611" spans="1:30">
      <c r="A1611" s="127" t="s">
        <v>1192</v>
      </c>
      <c r="B1611" s="127" t="s">
        <v>173</v>
      </c>
      <c r="C1611" s="4">
        <v>42492</v>
      </c>
      <c r="D1611" s="1">
        <v>179.35</v>
      </c>
      <c r="E1611" s="1">
        <v>204.41</v>
      </c>
      <c r="F1611" s="1">
        <v>228.29</v>
      </c>
      <c r="G1611" s="1">
        <v>29.8</v>
      </c>
      <c r="H1611" s="110">
        <v>-2.4</v>
      </c>
      <c r="I1611" s="110">
        <v>-2.4</v>
      </c>
      <c r="J1611" s="1">
        <f t="shared" si="684"/>
        <v>27.400000000000002</v>
      </c>
      <c r="K1611" s="1">
        <f t="shared" si="686"/>
        <v>-2.2799999999999998</v>
      </c>
      <c r="L1611" s="1">
        <f t="shared" si="683"/>
        <v>27.52</v>
      </c>
      <c r="M1611" s="1">
        <f t="shared" si="687"/>
        <v>180.81471747700394</v>
      </c>
      <c r="N1611" s="1"/>
      <c r="O1611" s="1"/>
      <c r="P1611" s="1">
        <f t="shared" si="690"/>
        <v>0.70952380952380956</v>
      </c>
      <c r="Q1611" s="1">
        <f t="shared" si="691"/>
        <v>0.65523809523809518</v>
      </c>
      <c r="R1611" s="1">
        <f t="shared" si="692"/>
        <v>0.6499302380952382</v>
      </c>
      <c r="S1611" s="1">
        <f t="shared" si="685"/>
        <v>0.65523809523809518</v>
      </c>
      <c r="T1611" s="1">
        <f t="shared" si="688"/>
        <v>180.02628120893561</v>
      </c>
      <c r="U1611" s="1">
        <v>168.23820650000002</v>
      </c>
      <c r="V1611" s="1">
        <v>388.37</v>
      </c>
      <c r="W1611" s="1">
        <f t="shared" si="693"/>
        <v>186.27659277266753</v>
      </c>
      <c r="X1611" s="1">
        <v>179.35</v>
      </c>
      <c r="Y1611" s="1">
        <v>205.5873801707157</v>
      </c>
      <c r="Z1611" s="1">
        <f t="shared" si="689"/>
        <v>195.79500657030223</v>
      </c>
      <c r="AD1611" s="125">
        <f t="shared" si="694"/>
        <v>201.62943495400791</v>
      </c>
    </row>
    <row r="1612" spans="1:30">
      <c r="A1612" s="127" t="s">
        <v>1193</v>
      </c>
      <c r="B1612" s="127" t="s">
        <v>174</v>
      </c>
      <c r="C1612" s="4">
        <v>42489</v>
      </c>
      <c r="D1612" s="1">
        <v>148.05000000000001</v>
      </c>
      <c r="E1612" s="1">
        <v>198.41</v>
      </c>
      <c r="F1612" s="1">
        <v>220.29</v>
      </c>
      <c r="G1612" s="1">
        <v>31.15</v>
      </c>
      <c r="H1612" s="110">
        <v>-2.4</v>
      </c>
      <c r="I1612" s="110">
        <v>-2.4</v>
      </c>
      <c r="J1612" s="1">
        <f t="shared" si="684"/>
        <v>28.75</v>
      </c>
      <c r="K1612" s="1">
        <f t="shared" si="686"/>
        <v>-2.2799999999999998</v>
      </c>
      <c r="L1612" s="1">
        <f t="shared" si="683"/>
        <v>28.869999999999997</v>
      </c>
      <c r="M1612" s="1">
        <f t="shared" si="687"/>
        <v>189.68462549277265</v>
      </c>
      <c r="N1612" s="1"/>
      <c r="O1612" s="1"/>
      <c r="P1612" s="1">
        <f t="shared" si="690"/>
        <v>0.74166666666666659</v>
      </c>
      <c r="Q1612" s="1">
        <f t="shared" si="691"/>
        <v>0.68738095238095231</v>
      </c>
      <c r="R1612" s="1">
        <f t="shared" si="692"/>
        <v>0.53650500000000012</v>
      </c>
      <c r="S1612" s="1">
        <f t="shared" si="685"/>
        <v>0.68738095238095231</v>
      </c>
      <c r="T1612" s="1">
        <f t="shared" si="688"/>
        <v>188.89618922470433</v>
      </c>
      <c r="U1612" s="1">
        <v>168.23820650000002</v>
      </c>
      <c r="V1612" s="1">
        <v>388.37</v>
      </c>
      <c r="W1612" s="1">
        <f t="shared" si="693"/>
        <v>194.88040354796317</v>
      </c>
      <c r="X1612" s="1">
        <v>148.05000000000001</v>
      </c>
      <c r="Y1612" s="1">
        <v>192.89141168745897</v>
      </c>
      <c r="Z1612" s="1">
        <f t="shared" si="689"/>
        <v>204.66491458607095</v>
      </c>
      <c r="AD1612" s="125">
        <f t="shared" si="694"/>
        <v>211.56373193166888</v>
      </c>
    </row>
    <row r="1613" spans="1:30">
      <c r="A1613" s="127" t="s">
        <v>1194</v>
      </c>
      <c r="B1613" s="127" t="s">
        <v>174</v>
      </c>
      <c r="C1613" s="4">
        <v>42488</v>
      </c>
      <c r="D1613" s="1">
        <v>148.05000000000001</v>
      </c>
      <c r="E1613" s="1">
        <v>198.41</v>
      </c>
      <c r="F1613" s="1">
        <v>211.29</v>
      </c>
      <c r="G1613" s="1">
        <v>30.49</v>
      </c>
      <c r="H1613" s="110">
        <v>-2.4</v>
      </c>
      <c r="I1613" s="110">
        <v>-2.4</v>
      </c>
      <c r="J1613" s="1">
        <f t="shared" si="684"/>
        <v>28.09</v>
      </c>
      <c r="K1613" s="1">
        <f t="shared" si="686"/>
        <v>-2.2799999999999998</v>
      </c>
      <c r="L1613" s="1">
        <f t="shared" si="683"/>
        <v>28.209999999999997</v>
      </c>
      <c r="M1613" s="1">
        <f t="shared" si="687"/>
        <v>185.34822601839682</v>
      </c>
      <c r="N1613" s="1"/>
      <c r="O1613" s="1"/>
      <c r="P1613" s="1">
        <f t="shared" si="690"/>
        <v>0.7259523809523809</v>
      </c>
      <c r="Q1613" s="1">
        <f t="shared" si="691"/>
        <v>0.67166666666666663</v>
      </c>
      <c r="R1613" s="1">
        <f t="shared" si="692"/>
        <v>0.53650500000000012</v>
      </c>
      <c r="S1613" s="1">
        <f t="shared" si="685"/>
        <v>0.67166666666666663</v>
      </c>
      <c r="T1613" s="1">
        <f t="shared" si="688"/>
        <v>184.55978975032852</v>
      </c>
      <c r="U1613" s="1">
        <v>168.23820650000002</v>
      </c>
      <c r="V1613" s="1">
        <v>388.37</v>
      </c>
      <c r="W1613" s="1">
        <f t="shared" si="693"/>
        <v>190.67409605781864</v>
      </c>
      <c r="X1613" s="1">
        <v>148.05000000000001</v>
      </c>
      <c r="Y1613" s="1">
        <v>192.89141168745897</v>
      </c>
      <c r="Z1613" s="1">
        <f t="shared" si="689"/>
        <v>200.32851511169511</v>
      </c>
      <c r="AD1613" s="125">
        <f t="shared" si="694"/>
        <v>206.70696452036796</v>
      </c>
    </row>
    <row r="1614" spans="1:30">
      <c r="A1614" s="127" t="s">
        <v>1195</v>
      </c>
      <c r="B1614" s="127" t="s">
        <v>174</v>
      </c>
      <c r="C1614" s="4">
        <v>42487</v>
      </c>
      <c r="D1614" s="1">
        <v>148.05000000000001</v>
      </c>
      <c r="E1614" s="1">
        <v>196.41</v>
      </c>
      <c r="F1614" s="1">
        <v>214.29</v>
      </c>
      <c r="G1614" s="1">
        <v>29.79</v>
      </c>
      <c r="H1614" s="110">
        <v>-2.4</v>
      </c>
      <c r="I1614" s="110">
        <v>-2.4</v>
      </c>
      <c r="J1614" s="1">
        <f t="shared" si="684"/>
        <v>27.39</v>
      </c>
      <c r="K1614" s="1">
        <f t="shared" si="686"/>
        <v>-2.2799999999999998</v>
      </c>
      <c r="L1614" s="1">
        <f t="shared" si="683"/>
        <v>27.509999999999998</v>
      </c>
      <c r="M1614" s="1">
        <f t="shared" si="687"/>
        <v>180.74901445466489</v>
      </c>
      <c r="N1614" s="1"/>
      <c r="O1614" s="1"/>
      <c r="P1614" s="1">
        <f t="shared" si="690"/>
        <v>0.7092857142857143</v>
      </c>
      <c r="Q1614" s="1">
        <f t="shared" si="691"/>
        <v>0.65499999999999992</v>
      </c>
      <c r="R1614" s="1">
        <f t="shared" si="692"/>
        <v>0.53650500000000012</v>
      </c>
      <c r="S1614" s="1">
        <f t="shared" si="685"/>
        <v>0.65499999999999992</v>
      </c>
      <c r="T1614" s="1">
        <f t="shared" si="688"/>
        <v>179.96057818659659</v>
      </c>
      <c r="U1614" s="1">
        <v>168.23820650000002</v>
      </c>
      <c r="V1614" s="1">
        <v>385.37</v>
      </c>
      <c r="W1614" s="1">
        <f t="shared" si="693"/>
        <v>186.1228608409987</v>
      </c>
      <c r="X1614" s="1">
        <v>148.05000000000001</v>
      </c>
      <c r="Y1614" s="1">
        <v>192.89141168745897</v>
      </c>
      <c r="Z1614" s="1">
        <f t="shared" si="689"/>
        <v>195.72930354796318</v>
      </c>
      <c r="AD1614" s="125">
        <f t="shared" si="694"/>
        <v>201.55584756898821</v>
      </c>
    </row>
    <row r="1615" spans="1:30">
      <c r="A1615" s="127" t="s">
        <v>1196</v>
      </c>
      <c r="B1615" s="127" t="s">
        <v>174</v>
      </c>
      <c r="C1615" s="4">
        <v>42486</v>
      </c>
      <c r="D1615" s="1">
        <v>148.05000000000001</v>
      </c>
      <c r="E1615" s="1">
        <v>183.41</v>
      </c>
      <c r="F1615" s="1">
        <v>205.29</v>
      </c>
      <c r="G1615" s="1">
        <v>28.19</v>
      </c>
      <c r="H1615" s="110">
        <v>-2.4</v>
      </c>
      <c r="I1615" s="110">
        <v>-2.4</v>
      </c>
      <c r="J1615" s="1">
        <f t="shared" si="684"/>
        <v>25.790000000000003</v>
      </c>
      <c r="K1615" s="1">
        <f t="shared" si="686"/>
        <v>-2.2799999999999998</v>
      </c>
      <c r="L1615" s="1">
        <f t="shared" si="683"/>
        <v>25.91</v>
      </c>
      <c r="M1615" s="1">
        <f t="shared" si="687"/>
        <v>170.2365308804205</v>
      </c>
      <c r="N1615" s="1"/>
      <c r="O1615" s="1"/>
      <c r="P1615" s="1">
        <f t="shared" si="690"/>
        <v>0.67119047619047623</v>
      </c>
      <c r="Q1615" s="1">
        <f t="shared" si="691"/>
        <v>0.61690476190476196</v>
      </c>
      <c r="R1615" s="1">
        <f t="shared" si="692"/>
        <v>0.53650500000000012</v>
      </c>
      <c r="S1615" s="1">
        <f t="shared" si="685"/>
        <v>0.61690476190476196</v>
      </c>
      <c r="T1615" s="1">
        <f t="shared" si="688"/>
        <v>169.44809461235218</v>
      </c>
      <c r="U1615" s="1">
        <v>147.834596</v>
      </c>
      <c r="V1615" s="1">
        <v>385.37</v>
      </c>
      <c r="W1615" s="1">
        <f t="shared" si="693"/>
        <v>175.92575177398163</v>
      </c>
      <c r="X1615" s="1">
        <v>148.05000000000001</v>
      </c>
      <c r="Y1615" s="1">
        <v>192.89141168745897</v>
      </c>
      <c r="Z1615" s="1">
        <f t="shared" si="689"/>
        <v>185.2168199737188</v>
      </c>
      <c r="AD1615" s="125">
        <f t="shared" si="694"/>
        <v>189.78186596583447</v>
      </c>
    </row>
    <row r="1616" spans="1:30">
      <c r="A1616" s="127" t="s">
        <v>1197</v>
      </c>
      <c r="B1616" s="127" t="s">
        <v>174</v>
      </c>
      <c r="C1616" s="4">
        <v>42485</v>
      </c>
      <c r="D1616" s="1">
        <v>148.05000000000001</v>
      </c>
      <c r="E1616" s="1">
        <v>182.41</v>
      </c>
      <c r="F1616" s="1">
        <v>204.29</v>
      </c>
      <c r="G1616" s="1">
        <v>27.13</v>
      </c>
      <c r="H1616" s="110">
        <v>-2.4</v>
      </c>
      <c r="I1616" s="110">
        <v>-2.4</v>
      </c>
      <c r="J1616" s="1">
        <f t="shared" si="684"/>
        <v>24.73</v>
      </c>
      <c r="K1616" s="1">
        <f t="shared" si="686"/>
        <v>-2.2799999999999998</v>
      </c>
      <c r="L1616" s="1">
        <f t="shared" si="683"/>
        <v>24.849999999999998</v>
      </c>
      <c r="M1616" s="1">
        <f t="shared" si="687"/>
        <v>163.27201051248355</v>
      </c>
      <c r="N1616" s="1"/>
      <c r="O1616" s="1"/>
      <c r="P1616" s="1">
        <f t="shared" si="690"/>
        <v>0.64595238095238094</v>
      </c>
      <c r="Q1616" s="1">
        <f t="shared" si="691"/>
        <v>0.59166666666666656</v>
      </c>
      <c r="R1616" s="1">
        <f t="shared" si="692"/>
        <v>0.53650500000000012</v>
      </c>
      <c r="S1616" s="1">
        <f t="shared" si="685"/>
        <v>0.59166666666666656</v>
      </c>
      <c r="T1616" s="1">
        <f t="shared" si="688"/>
        <v>162.48357424441525</v>
      </c>
      <c r="U1616" s="1">
        <v>147.834596</v>
      </c>
      <c r="V1616" s="1">
        <v>385.37</v>
      </c>
      <c r="W1616" s="1">
        <f t="shared" si="693"/>
        <v>169.1701670170828</v>
      </c>
      <c r="X1616" s="1">
        <v>148.05000000000001</v>
      </c>
      <c r="Y1616" s="1">
        <v>192.89141168745897</v>
      </c>
      <c r="Z1616" s="1">
        <f t="shared" si="689"/>
        <v>178.25229960578184</v>
      </c>
      <c r="AD1616" s="125">
        <f t="shared" si="694"/>
        <v>181.98160315374511</v>
      </c>
    </row>
    <row r="1617" spans="1:30">
      <c r="A1617" s="127" t="s">
        <v>1198</v>
      </c>
      <c r="B1617" s="127" t="s">
        <v>174</v>
      </c>
      <c r="C1617" s="4">
        <v>42482</v>
      </c>
      <c r="D1617" s="1">
        <v>148.05000000000001</v>
      </c>
      <c r="E1617" s="1">
        <v>180.91</v>
      </c>
      <c r="F1617" s="1">
        <v>197.29</v>
      </c>
      <c r="G1617" s="1">
        <v>27.24</v>
      </c>
      <c r="H1617" s="110">
        <v>-2.4</v>
      </c>
      <c r="I1617" s="110">
        <v>-2.4</v>
      </c>
      <c r="J1617" s="1">
        <f t="shared" si="684"/>
        <v>24.84</v>
      </c>
      <c r="K1617" s="1">
        <f t="shared" si="686"/>
        <v>-2.2799999999999998</v>
      </c>
      <c r="L1617" s="1">
        <f t="shared" si="683"/>
        <v>24.959999999999997</v>
      </c>
      <c r="M1617" s="1">
        <f t="shared" si="687"/>
        <v>163.99474375821285</v>
      </c>
      <c r="N1617" s="1"/>
      <c r="O1617" s="1"/>
      <c r="P1617" s="1">
        <f t="shared" si="690"/>
        <v>0.64857142857142858</v>
      </c>
      <c r="Q1617" s="1">
        <f t="shared" si="691"/>
        <v>0.59428571428571419</v>
      </c>
      <c r="R1617" s="1">
        <f t="shared" si="692"/>
        <v>0.53650500000000012</v>
      </c>
      <c r="S1617" s="1">
        <f t="shared" si="685"/>
        <v>0.59428571428571419</v>
      </c>
      <c r="T1617" s="1">
        <f t="shared" si="688"/>
        <v>163.20630749014452</v>
      </c>
      <c r="U1617" s="1">
        <v>147.834596</v>
      </c>
      <c r="V1617" s="1">
        <v>385.37</v>
      </c>
      <c r="W1617" s="1">
        <f t="shared" si="693"/>
        <v>169.87121826544021</v>
      </c>
      <c r="X1617" s="1">
        <v>148.05000000000001</v>
      </c>
      <c r="Y1617" s="1">
        <v>192.89141168745897</v>
      </c>
      <c r="Z1617" s="1">
        <f t="shared" si="689"/>
        <v>178.97503285151114</v>
      </c>
      <c r="AD1617" s="125">
        <f t="shared" si="694"/>
        <v>182.79106438896187</v>
      </c>
    </row>
    <row r="1618" spans="1:30">
      <c r="A1618" s="127" t="s">
        <v>1199</v>
      </c>
      <c r="B1618" s="127" t="s">
        <v>174</v>
      </c>
      <c r="C1618" s="4">
        <v>42481</v>
      </c>
      <c r="D1618" s="1">
        <v>148.05000000000001</v>
      </c>
      <c r="E1618" s="1">
        <v>183.41</v>
      </c>
      <c r="F1618" s="1">
        <v>199.29</v>
      </c>
      <c r="G1618" s="1">
        <v>26.55</v>
      </c>
      <c r="H1618" s="110">
        <v>-2.4</v>
      </c>
      <c r="I1618" s="110">
        <v>-2.4</v>
      </c>
      <c r="J1618" s="1">
        <f t="shared" si="684"/>
        <v>24.150000000000002</v>
      </c>
      <c r="K1618" s="1">
        <f t="shared" si="686"/>
        <v>-2.2799999999999998</v>
      </c>
      <c r="L1618" s="1">
        <f t="shared" si="683"/>
        <v>24.27</v>
      </c>
      <c r="M1618" s="1">
        <f t="shared" si="687"/>
        <v>159.46123521681997</v>
      </c>
      <c r="N1618" s="1"/>
      <c r="O1618" s="1"/>
      <c r="P1618" s="1">
        <f t="shared" si="690"/>
        <v>0.63214285714285712</v>
      </c>
      <c r="Q1618" s="1">
        <f t="shared" si="691"/>
        <v>0.57785714285714285</v>
      </c>
      <c r="R1618" s="1">
        <f t="shared" si="692"/>
        <v>0.53650500000000012</v>
      </c>
      <c r="S1618" s="1">
        <f t="shared" si="685"/>
        <v>0.57785714285714285</v>
      </c>
      <c r="T1618" s="1">
        <f t="shared" si="688"/>
        <v>158.67279894875165</v>
      </c>
      <c r="U1618" s="1">
        <v>147.834596</v>
      </c>
      <c r="V1618" s="1">
        <v>385.37</v>
      </c>
      <c r="W1618" s="1">
        <f t="shared" si="693"/>
        <v>165.47371498028912</v>
      </c>
      <c r="X1618" s="1">
        <v>148.05000000000001</v>
      </c>
      <c r="Y1618" s="1">
        <v>192.89141168745897</v>
      </c>
      <c r="Z1618" s="1">
        <f t="shared" si="689"/>
        <v>174.44152431011827</v>
      </c>
      <c r="AD1618" s="125">
        <f t="shared" si="694"/>
        <v>177.71353482260187</v>
      </c>
    </row>
    <row r="1619" spans="1:30">
      <c r="A1619" s="127" t="s">
        <v>1200</v>
      </c>
      <c r="B1619" s="127" t="s">
        <v>174</v>
      </c>
      <c r="C1619" s="4">
        <v>42480</v>
      </c>
      <c r="D1619" s="1">
        <v>148.05000000000001</v>
      </c>
      <c r="E1619" s="1">
        <v>178.41</v>
      </c>
      <c r="F1619" s="1">
        <v>196.29</v>
      </c>
      <c r="G1619" s="1">
        <v>27.33</v>
      </c>
      <c r="H1619" s="110">
        <v>-2.4</v>
      </c>
      <c r="I1619" s="110">
        <v>-2.4</v>
      </c>
      <c r="J1619" s="1">
        <f t="shared" si="684"/>
        <v>24.93</v>
      </c>
      <c r="K1619" s="1">
        <f t="shared" si="686"/>
        <v>-2.2799999999999998</v>
      </c>
      <c r="L1619" s="1">
        <f t="shared" si="683"/>
        <v>25.049999999999997</v>
      </c>
      <c r="M1619" s="1">
        <f t="shared" si="687"/>
        <v>164.58607095926411</v>
      </c>
      <c r="N1619" s="1"/>
      <c r="O1619" s="1"/>
      <c r="P1619" s="1">
        <f t="shared" si="690"/>
        <v>0.65071428571428569</v>
      </c>
      <c r="Q1619" s="1">
        <f t="shared" si="691"/>
        <v>0.59642857142857131</v>
      </c>
      <c r="R1619" s="1">
        <f t="shared" si="692"/>
        <v>0.53650500000000012</v>
      </c>
      <c r="S1619" s="1">
        <f t="shared" si="685"/>
        <v>0.59642857142857131</v>
      </c>
      <c r="T1619" s="1">
        <f t="shared" si="688"/>
        <v>163.79763469119578</v>
      </c>
      <c r="U1619" s="1">
        <v>147.834596</v>
      </c>
      <c r="V1619" s="1">
        <v>385.37</v>
      </c>
      <c r="W1619" s="1">
        <f t="shared" si="693"/>
        <v>170.44480565045993</v>
      </c>
      <c r="X1619" s="1">
        <v>148.05000000000001</v>
      </c>
      <c r="Y1619" s="1">
        <v>192.89141168745897</v>
      </c>
      <c r="Z1619" s="1">
        <f t="shared" si="689"/>
        <v>179.5663600525624</v>
      </c>
      <c r="AD1619" s="125">
        <f t="shared" si="694"/>
        <v>183.4533508541393</v>
      </c>
    </row>
    <row r="1620" spans="1:30">
      <c r="A1620" s="127" t="s">
        <v>1201</v>
      </c>
      <c r="B1620" s="127" t="s">
        <v>174</v>
      </c>
      <c r="C1620" s="4">
        <v>42479</v>
      </c>
      <c r="D1620" s="1">
        <v>148.05000000000001</v>
      </c>
      <c r="E1620" s="1">
        <v>173.41</v>
      </c>
      <c r="F1620" s="1">
        <v>184.29</v>
      </c>
      <c r="G1620" s="1">
        <v>25.66</v>
      </c>
      <c r="H1620" s="110">
        <v>-2.4</v>
      </c>
      <c r="I1620" s="110">
        <v>-2.4</v>
      </c>
      <c r="J1620" s="1">
        <f t="shared" si="684"/>
        <v>23.26</v>
      </c>
      <c r="K1620" s="1">
        <f t="shared" si="686"/>
        <v>-2.2799999999999998</v>
      </c>
      <c r="L1620" s="1">
        <f t="shared" si="683"/>
        <v>23.38</v>
      </c>
      <c r="M1620" s="1">
        <f t="shared" si="687"/>
        <v>153.61366622864651</v>
      </c>
      <c r="N1620" s="1"/>
      <c r="O1620" s="1"/>
      <c r="P1620" s="1">
        <f t="shared" si="690"/>
        <v>0.61095238095238091</v>
      </c>
      <c r="Q1620" s="1">
        <f t="shared" si="691"/>
        <v>0.55666666666666664</v>
      </c>
      <c r="R1620" s="1">
        <f t="shared" si="692"/>
        <v>0.53650500000000012</v>
      </c>
      <c r="S1620" s="1">
        <f t="shared" si="685"/>
        <v>0.55666666666666664</v>
      </c>
      <c r="T1620" s="1">
        <f t="shared" si="688"/>
        <v>152.82522996057818</v>
      </c>
      <c r="U1620" s="1">
        <v>160.54106249999998</v>
      </c>
      <c r="V1620" s="1">
        <v>385.37</v>
      </c>
      <c r="W1620" s="1">
        <f t="shared" si="693"/>
        <v>159.80157306176085</v>
      </c>
      <c r="X1620" s="1">
        <v>148.05000000000001</v>
      </c>
      <c r="Y1620" s="1">
        <v>192.89141168745897</v>
      </c>
      <c r="Z1620" s="1">
        <f t="shared" si="689"/>
        <v>168.5939553219448</v>
      </c>
      <c r="AD1620" s="125">
        <f t="shared" si="694"/>
        <v>171.16425755584757</v>
      </c>
    </row>
    <row r="1621" spans="1:30">
      <c r="A1621" s="127" t="s">
        <v>1202</v>
      </c>
      <c r="B1621" s="127" t="s">
        <v>174</v>
      </c>
      <c r="C1621" s="4">
        <v>42478</v>
      </c>
      <c r="D1621" s="1">
        <v>148.05000000000001</v>
      </c>
      <c r="E1621" s="1">
        <v>173.41</v>
      </c>
      <c r="F1621" s="1">
        <v>187.79</v>
      </c>
      <c r="G1621" s="1">
        <v>24.49</v>
      </c>
      <c r="H1621" s="110">
        <v>-2.4</v>
      </c>
      <c r="I1621" s="110">
        <v>-2.4</v>
      </c>
      <c r="J1621" s="1">
        <f t="shared" si="684"/>
        <v>22.09</v>
      </c>
      <c r="K1621" s="1">
        <f t="shared" si="686"/>
        <v>-2.2799999999999998</v>
      </c>
      <c r="L1621" s="1">
        <f t="shared" si="683"/>
        <v>22.209999999999997</v>
      </c>
      <c r="M1621" s="1">
        <f t="shared" si="687"/>
        <v>145.92641261498028</v>
      </c>
      <c r="N1621" s="1"/>
      <c r="O1621" s="1"/>
      <c r="P1621" s="1">
        <f t="shared" si="690"/>
        <v>0.58309523809523811</v>
      </c>
      <c r="Q1621" s="1">
        <f t="shared" si="691"/>
        <v>0.52880952380952373</v>
      </c>
      <c r="R1621" s="1">
        <f t="shared" si="692"/>
        <v>0.53650500000000012</v>
      </c>
      <c r="S1621" s="1">
        <f t="shared" si="685"/>
        <v>0.52880952380952373</v>
      </c>
      <c r="T1621" s="1">
        <f t="shared" si="688"/>
        <v>145.13797634691196</v>
      </c>
      <c r="U1621" s="1">
        <v>160.54106249999998</v>
      </c>
      <c r="V1621" s="1">
        <v>385.37</v>
      </c>
      <c r="W1621" s="1">
        <f t="shared" si="693"/>
        <v>152.34493705650459</v>
      </c>
      <c r="X1621" s="1">
        <v>148.05000000000001</v>
      </c>
      <c r="Y1621" s="1">
        <v>192.89141168745897</v>
      </c>
      <c r="Z1621" s="1">
        <f t="shared" si="689"/>
        <v>160.90670170827858</v>
      </c>
      <c r="AD1621" s="125">
        <f t="shared" si="694"/>
        <v>162.5545335085414</v>
      </c>
    </row>
    <row r="1622" spans="1:30">
      <c r="A1622" s="127" t="s">
        <v>1203</v>
      </c>
      <c r="B1622" s="127" t="s">
        <v>174</v>
      </c>
      <c r="C1622" s="4">
        <v>42475</v>
      </c>
      <c r="D1622" s="1">
        <v>148.05000000000001</v>
      </c>
      <c r="E1622" s="1">
        <v>178.41</v>
      </c>
      <c r="F1622" s="1">
        <v>195.79</v>
      </c>
      <c r="G1622" s="1">
        <v>24.95</v>
      </c>
      <c r="H1622" s="110">
        <v>-2.4</v>
      </c>
      <c r="I1622" s="110">
        <v>-2.4</v>
      </c>
      <c r="J1622" s="1">
        <f t="shared" si="684"/>
        <v>22.55</v>
      </c>
      <c r="K1622" s="1">
        <f t="shared" si="686"/>
        <v>-2.2799999999999998</v>
      </c>
      <c r="L1622" s="1">
        <f t="shared" si="683"/>
        <v>22.669999999999998</v>
      </c>
      <c r="M1622" s="1">
        <f t="shared" si="687"/>
        <v>148.94875164257553</v>
      </c>
      <c r="N1622" s="1"/>
      <c r="O1622" s="1"/>
      <c r="P1622" s="1">
        <f t="shared" si="690"/>
        <v>0.59404761904761905</v>
      </c>
      <c r="Q1622" s="1">
        <f t="shared" si="691"/>
        <v>0.53976190476190467</v>
      </c>
      <c r="R1622" s="1">
        <f t="shared" si="692"/>
        <v>0.53650500000000012</v>
      </c>
      <c r="S1622" s="1">
        <f t="shared" si="685"/>
        <v>0.53976190476190467</v>
      </c>
      <c r="T1622" s="1">
        <f t="shared" si="688"/>
        <v>148.16031537450723</v>
      </c>
      <c r="U1622" s="1">
        <v>160.54106249999998</v>
      </c>
      <c r="V1622" s="1">
        <v>385.37</v>
      </c>
      <c r="W1622" s="1">
        <f t="shared" si="693"/>
        <v>155.27660591327202</v>
      </c>
      <c r="X1622" s="1">
        <v>148.05000000000001</v>
      </c>
      <c r="Y1622" s="1">
        <v>192.89141168745897</v>
      </c>
      <c r="Z1622" s="1">
        <f t="shared" si="689"/>
        <v>163.92904073587383</v>
      </c>
      <c r="AD1622" s="125">
        <f t="shared" si="694"/>
        <v>165.93955321944813</v>
      </c>
    </row>
    <row r="1623" spans="1:30">
      <c r="A1623" s="127" t="s">
        <v>1204</v>
      </c>
      <c r="B1623" s="127" t="s">
        <v>174</v>
      </c>
      <c r="C1623" s="4">
        <v>42474</v>
      </c>
      <c r="D1623" s="1">
        <v>148.05000000000001</v>
      </c>
      <c r="E1623" s="1">
        <v>179.41</v>
      </c>
      <c r="F1623" s="1">
        <v>199.29</v>
      </c>
      <c r="G1623" s="1">
        <v>25.65</v>
      </c>
      <c r="H1623" s="110">
        <v>-2.4</v>
      </c>
      <c r="I1623" s="110">
        <v>-2.4</v>
      </c>
      <c r="J1623" s="1">
        <f t="shared" si="684"/>
        <v>23.25</v>
      </c>
      <c r="K1623" s="1">
        <f t="shared" si="686"/>
        <v>-2.2799999999999998</v>
      </c>
      <c r="L1623" s="1">
        <f t="shared" si="683"/>
        <v>23.369999999999997</v>
      </c>
      <c r="M1623" s="1">
        <f t="shared" si="687"/>
        <v>153.54796320630746</v>
      </c>
      <c r="N1623" s="1"/>
      <c r="O1623" s="1"/>
      <c r="P1623" s="1">
        <f t="shared" si="690"/>
        <v>0.61071428571428565</v>
      </c>
      <c r="Q1623" s="1">
        <f t="shared" si="691"/>
        <v>0.55642857142857138</v>
      </c>
      <c r="R1623" s="1">
        <f t="shared" si="692"/>
        <v>0.53650500000000012</v>
      </c>
      <c r="S1623" s="1">
        <f t="shared" si="685"/>
        <v>0.55642857142857138</v>
      </c>
      <c r="T1623" s="1">
        <f t="shared" si="688"/>
        <v>152.75952693823916</v>
      </c>
      <c r="U1623" s="1">
        <v>160.54106249999998</v>
      </c>
      <c r="V1623" s="1">
        <v>385.37</v>
      </c>
      <c r="W1623" s="1">
        <f t="shared" si="693"/>
        <v>159.73784113009199</v>
      </c>
      <c r="X1623" s="1">
        <v>148.05000000000001</v>
      </c>
      <c r="Y1623" s="1">
        <v>192.89141168745897</v>
      </c>
      <c r="Z1623" s="1">
        <f t="shared" si="689"/>
        <v>168.52825229960575</v>
      </c>
      <c r="AD1623" s="125">
        <f t="shared" si="694"/>
        <v>171.09067017082788</v>
      </c>
    </row>
    <row r="1624" spans="1:30">
      <c r="A1624" s="127" t="s">
        <v>1205</v>
      </c>
      <c r="B1624" s="127" t="s">
        <v>174</v>
      </c>
      <c r="C1624" s="4">
        <v>42473</v>
      </c>
      <c r="D1624" s="1">
        <v>148.05000000000001</v>
      </c>
      <c r="E1624" s="1">
        <v>183.41</v>
      </c>
      <c r="F1624" s="1">
        <v>200.29</v>
      </c>
      <c r="G1624" s="1">
        <v>26.21</v>
      </c>
      <c r="H1624" s="110">
        <v>-2.4</v>
      </c>
      <c r="I1624" s="110">
        <v>-2.4</v>
      </c>
      <c r="J1624" s="1">
        <f t="shared" si="684"/>
        <v>23.810000000000002</v>
      </c>
      <c r="K1624" s="1">
        <f t="shared" si="686"/>
        <v>-2.2799999999999998</v>
      </c>
      <c r="L1624" s="1">
        <f t="shared" si="683"/>
        <v>23.93</v>
      </c>
      <c r="M1624" s="1">
        <f t="shared" si="687"/>
        <v>157.22733245729302</v>
      </c>
      <c r="N1624" s="1"/>
      <c r="O1624" s="1"/>
      <c r="P1624" s="1">
        <f t="shared" si="690"/>
        <v>0.62404761904761907</v>
      </c>
      <c r="Q1624" s="1">
        <f t="shared" si="691"/>
        <v>0.5697619047619048</v>
      </c>
      <c r="R1624" s="1">
        <f t="shared" si="692"/>
        <v>0.53650500000000012</v>
      </c>
      <c r="S1624" s="1">
        <f t="shared" si="685"/>
        <v>0.5697619047619048</v>
      </c>
      <c r="T1624" s="1">
        <f t="shared" si="688"/>
        <v>156.43889618922472</v>
      </c>
      <c r="U1624" s="1">
        <v>160.54106249999998</v>
      </c>
      <c r="V1624" s="1">
        <v>385.37</v>
      </c>
      <c r="W1624" s="1">
        <f t="shared" si="693"/>
        <v>163.306829303548</v>
      </c>
      <c r="X1624" s="1">
        <v>148.05000000000001</v>
      </c>
      <c r="Y1624" s="1">
        <v>192.89141168745897</v>
      </c>
      <c r="Z1624" s="1">
        <f t="shared" si="689"/>
        <v>172.20762155059131</v>
      </c>
      <c r="AD1624" s="125">
        <f t="shared" si="694"/>
        <v>175.2115637319317</v>
      </c>
    </row>
    <row r="1625" spans="1:30">
      <c r="A1625" s="127" t="s">
        <v>1206</v>
      </c>
      <c r="B1625" s="127" t="s">
        <v>174</v>
      </c>
      <c r="C1625" s="4">
        <v>42472</v>
      </c>
      <c r="D1625" s="1">
        <v>148.05000000000001</v>
      </c>
      <c r="E1625" s="1">
        <v>178.41</v>
      </c>
      <c r="F1625" s="1">
        <v>190.29</v>
      </c>
      <c r="G1625" s="1">
        <v>26.7</v>
      </c>
      <c r="H1625" s="110">
        <v>-2.4</v>
      </c>
      <c r="I1625" s="110">
        <v>-2.4</v>
      </c>
      <c r="J1625" s="1">
        <f t="shared" si="684"/>
        <v>24.3</v>
      </c>
      <c r="K1625" s="1">
        <f t="shared" si="686"/>
        <v>-2.2799999999999998</v>
      </c>
      <c r="L1625" s="1">
        <f t="shared" si="683"/>
        <v>24.419999999999998</v>
      </c>
      <c r="M1625" s="1">
        <f t="shared" si="687"/>
        <v>160.44678055190536</v>
      </c>
      <c r="N1625" s="1"/>
      <c r="O1625" s="1"/>
      <c r="P1625" s="1">
        <f t="shared" si="690"/>
        <v>0.63571428571428568</v>
      </c>
      <c r="Q1625" s="1">
        <f t="shared" si="691"/>
        <v>0.58142857142857141</v>
      </c>
      <c r="R1625" s="1">
        <f t="shared" si="692"/>
        <v>0.53650500000000012</v>
      </c>
      <c r="S1625" s="1">
        <f t="shared" si="685"/>
        <v>0.58142857142857141</v>
      </c>
      <c r="T1625" s="1">
        <f t="shared" si="688"/>
        <v>159.65834428383707</v>
      </c>
      <c r="U1625" s="1">
        <v>132.01661199999998</v>
      </c>
      <c r="V1625" s="1">
        <v>385.37</v>
      </c>
      <c r="W1625" s="1">
        <f t="shared" si="693"/>
        <v>166.42969395532197</v>
      </c>
      <c r="X1625" s="1">
        <v>148.05000000000001</v>
      </c>
      <c r="Y1625" s="1">
        <v>192.89141168745897</v>
      </c>
      <c r="Z1625" s="1">
        <f t="shared" si="689"/>
        <v>175.42706964520366</v>
      </c>
      <c r="AD1625" s="125">
        <f t="shared" si="694"/>
        <v>178.81734559789754</v>
      </c>
    </row>
    <row r="1626" spans="1:30">
      <c r="A1626" s="127" t="s">
        <v>1207</v>
      </c>
      <c r="B1626" s="127" t="s">
        <v>174</v>
      </c>
      <c r="C1626" s="4">
        <v>42471</v>
      </c>
      <c r="D1626" s="1">
        <v>148.05000000000001</v>
      </c>
      <c r="E1626" s="1">
        <v>159.41</v>
      </c>
      <c r="F1626" s="1">
        <v>180.29</v>
      </c>
      <c r="G1626" s="1">
        <v>25.49</v>
      </c>
      <c r="H1626" s="110">
        <v>-2.4</v>
      </c>
      <c r="I1626" s="110">
        <v>-2.4</v>
      </c>
      <c r="J1626" s="1">
        <f t="shared" si="684"/>
        <v>23.09</v>
      </c>
      <c r="K1626" s="1">
        <f t="shared" si="686"/>
        <v>-2.2799999999999998</v>
      </c>
      <c r="L1626" s="1">
        <f t="shared" ref="L1626:L1689" si="695">+G1626+K1626</f>
        <v>23.209999999999997</v>
      </c>
      <c r="M1626" s="1">
        <f t="shared" si="687"/>
        <v>152.49671484888302</v>
      </c>
      <c r="N1626" s="1"/>
      <c r="O1626" s="1"/>
      <c r="P1626" s="1">
        <f t="shared" si="690"/>
        <v>0.60690476190476184</v>
      </c>
      <c r="Q1626" s="1">
        <f t="shared" si="691"/>
        <v>0.55261904761904757</v>
      </c>
      <c r="R1626" s="1">
        <f t="shared" si="692"/>
        <v>0.53650500000000012</v>
      </c>
      <c r="S1626" s="1">
        <f t="shared" si="685"/>
        <v>0.55261904761904757</v>
      </c>
      <c r="T1626" s="1">
        <f t="shared" si="688"/>
        <v>151.70827858081472</v>
      </c>
      <c r="U1626" s="1">
        <v>132.01661199999998</v>
      </c>
      <c r="V1626" s="1">
        <v>385.37</v>
      </c>
      <c r="W1626" s="1">
        <f t="shared" si="693"/>
        <v>158.71813022339029</v>
      </c>
      <c r="X1626" s="1">
        <v>148.05000000000001</v>
      </c>
      <c r="Y1626" s="1">
        <v>192.89141168745897</v>
      </c>
      <c r="Z1626" s="1">
        <f t="shared" si="689"/>
        <v>167.47700394218131</v>
      </c>
      <c r="AD1626" s="125">
        <f t="shared" si="694"/>
        <v>169.91327201051251</v>
      </c>
    </row>
    <row r="1627" spans="1:30">
      <c r="A1627" s="127" t="s">
        <v>1208</v>
      </c>
      <c r="B1627" s="127" t="s">
        <v>174</v>
      </c>
      <c r="C1627" s="4">
        <v>42468</v>
      </c>
      <c r="D1627" s="1">
        <v>148.05000000000001</v>
      </c>
      <c r="E1627" s="1">
        <v>158.41</v>
      </c>
      <c r="F1627" s="1">
        <v>169.29</v>
      </c>
      <c r="G1627" s="1">
        <v>24.6</v>
      </c>
      <c r="H1627" s="110">
        <v>-2.4</v>
      </c>
      <c r="I1627" s="110">
        <v>-2.4</v>
      </c>
      <c r="J1627" s="1">
        <f t="shared" ref="J1627:J1690" si="696">+G1627+H1627</f>
        <v>22.200000000000003</v>
      </c>
      <c r="K1627" s="1">
        <f t="shared" si="686"/>
        <v>-2.2799999999999998</v>
      </c>
      <c r="L1627" s="1">
        <f t="shared" si="695"/>
        <v>22.32</v>
      </c>
      <c r="M1627" s="1">
        <f t="shared" si="687"/>
        <v>146.64914586070958</v>
      </c>
      <c r="N1627" s="1"/>
      <c r="O1627" s="1"/>
      <c r="P1627" s="1">
        <f t="shared" si="690"/>
        <v>0.58571428571428574</v>
      </c>
      <c r="Q1627" s="1">
        <f t="shared" si="691"/>
        <v>0.53142857142857147</v>
      </c>
      <c r="R1627" s="1">
        <f t="shared" si="692"/>
        <v>0.53650500000000012</v>
      </c>
      <c r="S1627" s="1">
        <f t="shared" si="685"/>
        <v>0.53142857142857147</v>
      </c>
      <c r="T1627" s="1">
        <f t="shared" si="688"/>
        <v>145.86070959264129</v>
      </c>
      <c r="U1627" s="1">
        <v>132.01661199999998</v>
      </c>
      <c r="V1627" s="1">
        <v>385.37</v>
      </c>
      <c r="W1627" s="1">
        <f t="shared" si="693"/>
        <v>153.04598830486205</v>
      </c>
      <c r="X1627" s="1">
        <v>148.05000000000001</v>
      </c>
      <c r="Y1627" s="1">
        <v>192.89141168745897</v>
      </c>
      <c r="Z1627" s="1">
        <f t="shared" si="689"/>
        <v>161.62943495400788</v>
      </c>
      <c r="AD1627" s="125">
        <f t="shared" si="694"/>
        <v>163.36399474375827</v>
      </c>
    </row>
    <row r="1628" spans="1:30">
      <c r="A1628" s="127" t="s">
        <v>1209</v>
      </c>
      <c r="B1628" s="127" t="s">
        <v>174</v>
      </c>
      <c r="C1628" s="4">
        <v>42467</v>
      </c>
      <c r="D1628" s="1">
        <v>148.05000000000001</v>
      </c>
      <c r="E1628" s="1">
        <v>163.41</v>
      </c>
      <c r="F1628" s="1">
        <v>174.29</v>
      </c>
      <c r="G1628" s="1">
        <v>22.6</v>
      </c>
      <c r="H1628" s="110">
        <v>-2.4</v>
      </c>
      <c r="I1628" s="110">
        <v>-2.4</v>
      </c>
      <c r="J1628" s="1">
        <f t="shared" si="696"/>
        <v>20.200000000000003</v>
      </c>
      <c r="K1628" s="1">
        <f t="shared" si="686"/>
        <v>-2.2799999999999998</v>
      </c>
      <c r="L1628" s="1">
        <f t="shared" si="695"/>
        <v>20.32</v>
      </c>
      <c r="M1628" s="1">
        <f t="shared" si="687"/>
        <v>133.50854139290408</v>
      </c>
      <c r="N1628" s="1"/>
      <c r="O1628" s="1"/>
      <c r="P1628" s="1">
        <f t="shared" si="690"/>
        <v>0.53809523809523818</v>
      </c>
      <c r="Q1628" s="1">
        <f t="shared" si="691"/>
        <v>0.4838095238095238</v>
      </c>
      <c r="R1628" s="1">
        <f t="shared" si="692"/>
        <v>0.53650500000000012</v>
      </c>
      <c r="S1628" s="1">
        <f t="shared" si="685"/>
        <v>0.4838095238095238</v>
      </c>
      <c r="T1628" s="1">
        <f t="shared" si="688"/>
        <v>132.72010512483575</v>
      </c>
      <c r="U1628" s="1">
        <v>132.01661199999998</v>
      </c>
      <c r="V1628" s="1">
        <v>385.37</v>
      </c>
      <c r="W1628" s="1">
        <f t="shared" si="693"/>
        <v>140.29960197109068</v>
      </c>
      <c r="X1628" s="1">
        <v>148.05000000000001</v>
      </c>
      <c r="Y1628" s="1">
        <v>192.89141168745897</v>
      </c>
      <c r="Z1628" s="1">
        <f t="shared" si="689"/>
        <v>148.48883048620237</v>
      </c>
      <c r="AD1628" s="125">
        <f t="shared" si="694"/>
        <v>148.64651773981606</v>
      </c>
    </row>
    <row r="1629" spans="1:30">
      <c r="A1629" s="127" t="s">
        <v>1210</v>
      </c>
      <c r="B1629" s="127" t="s">
        <v>174</v>
      </c>
      <c r="C1629" s="4">
        <v>42466</v>
      </c>
      <c r="D1629" s="1">
        <v>148.05000000000001</v>
      </c>
      <c r="E1629" s="1">
        <v>153.41</v>
      </c>
      <c r="F1629" s="1">
        <v>169.79</v>
      </c>
      <c r="G1629" s="1">
        <v>22.9</v>
      </c>
      <c r="H1629" s="110">
        <v>-2.4</v>
      </c>
      <c r="I1629" s="110">
        <v>-2.4</v>
      </c>
      <c r="J1629" s="1">
        <f t="shared" si="696"/>
        <v>20.5</v>
      </c>
      <c r="K1629" s="1">
        <f t="shared" si="686"/>
        <v>-2.2799999999999998</v>
      </c>
      <c r="L1629" s="1">
        <f t="shared" si="695"/>
        <v>20.619999999999997</v>
      </c>
      <c r="M1629" s="1">
        <f t="shared" si="687"/>
        <v>135.47963206307489</v>
      </c>
      <c r="N1629" s="1"/>
      <c r="O1629" s="1"/>
      <c r="P1629" s="1">
        <f t="shared" si="690"/>
        <v>0.54523809523809519</v>
      </c>
      <c r="Q1629" s="1">
        <f t="shared" si="691"/>
        <v>0.49095238095238092</v>
      </c>
      <c r="R1629" s="1">
        <f t="shared" si="692"/>
        <v>0.53650500000000012</v>
      </c>
      <c r="S1629" s="1">
        <f t="shared" si="685"/>
        <v>0.49095238095238092</v>
      </c>
      <c r="T1629" s="1">
        <f t="shared" si="688"/>
        <v>134.69119579500656</v>
      </c>
      <c r="U1629" s="1">
        <v>132.01661199999998</v>
      </c>
      <c r="V1629" s="1">
        <v>385.37</v>
      </c>
      <c r="W1629" s="1">
        <f t="shared" si="693"/>
        <v>142.21155992115638</v>
      </c>
      <c r="X1629" s="1">
        <v>148.05000000000001</v>
      </c>
      <c r="Y1629" s="1">
        <v>192.89141168745897</v>
      </c>
      <c r="Z1629" s="1">
        <f t="shared" si="689"/>
        <v>150.45992115637318</v>
      </c>
      <c r="AD1629" s="125">
        <f t="shared" si="694"/>
        <v>150.85413929040737</v>
      </c>
    </row>
    <row r="1630" spans="1:30">
      <c r="A1630" s="127" t="s">
        <v>1211</v>
      </c>
      <c r="B1630" s="127" t="s">
        <v>174</v>
      </c>
      <c r="C1630" s="4">
        <v>42465</v>
      </c>
      <c r="D1630" s="1">
        <v>148.05000000000001</v>
      </c>
      <c r="E1630" s="1">
        <v>153.41</v>
      </c>
      <c r="F1630" s="1">
        <v>171.29</v>
      </c>
      <c r="G1630" s="1">
        <v>21.7</v>
      </c>
      <c r="H1630" s="110">
        <v>-2.4</v>
      </c>
      <c r="I1630" s="110">
        <v>-2.4</v>
      </c>
      <c r="J1630" s="1">
        <f t="shared" si="696"/>
        <v>19.3</v>
      </c>
      <c r="K1630" s="1">
        <f t="shared" si="686"/>
        <v>-2.2799999999999998</v>
      </c>
      <c r="L1630" s="1">
        <f t="shared" si="695"/>
        <v>19.419999999999998</v>
      </c>
      <c r="M1630" s="1">
        <f t="shared" si="687"/>
        <v>127.59526938239158</v>
      </c>
      <c r="N1630" s="1"/>
      <c r="O1630" s="1"/>
      <c r="P1630" s="1">
        <f t="shared" si="690"/>
        <v>0.51666666666666661</v>
      </c>
      <c r="Q1630" s="1">
        <f t="shared" si="691"/>
        <v>0.46238095238095234</v>
      </c>
      <c r="R1630" s="1">
        <f t="shared" si="692"/>
        <v>0.53650500000000012</v>
      </c>
      <c r="S1630" s="1">
        <f t="shared" si="685"/>
        <v>0.46238095238095234</v>
      </c>
      <c r="T1630" s="1">
        <f t="shared" si="688"/>
        <v>126.80683311432325</v>
      </c>
      <c r="U1630" s="1">
        <v>139.537216</v>
      </c>
      <c r="V1630" s="1">
        <v>385.37</v>
      </c>
      <c r="W1630" s="1">
        <f t="shared" si="693"/>
        <v>134.56372812089356</v>
      </c>
      <c r="X1630" s="1">
        <v>148.05000000000001</v>
      </c>
      <c r="Y1630" s="1">
        <v>192.89141168745897</v>
      </c>
      <c r="Z1630" s="1">
        <f t="shared" si="689"/>
        <v>142.57555847568986</v>
      </c>
      <c r="AD1630" s="125">
        <f t="shared" si="694"/>
        <v>142.02365308804207</v>
      </c>
    </row>
    <row r="1631" spans="1:30">
      <c r="A1631" s="127" t="s">
        <v>1212</v>
      </c>
      <c r="B1631" s="127" t="s">
        <v>174</v>
      </c>
      <c r="C1631" s="4">
        <v>42464</v>
      </c>
      <c r="D1631" s="1">
        <v>148.05000000000001</v>
      </c>
      <c r="E1631" s="1">
        <v>161.41</v>
      </c>
      <c r="F1631" s="1">
        <v>175.29</v>
      </c>
      <c r="G1631" s="1">
        <v>21.95</v>
      </c>
      <c r="H1631" s="110">
        <v>-2.4</v>
      </c>
      <c r="I1631" s="110">
        <v>-2.4</v>
      </c>
      <c r="J1631" s="1">
        <f t="shared" si="696"/>
        <v>19.55</v>
      </c>
      <c r="K1631" s="1">
        <f t="shared" si="686"/>
        <v>-2.2799999999999998</v>
      </c>
      <c r="L1631" s="1">
        <f t="shared" si="695"/>
        <v>19.669999999999998</v>
      </c>
      <c r="M1631" s="1">
        <f t="shared" si="687"/>
        <v>129.23784494086726</v>
      </c>
      <c r="N1631" s="1"/>
      <c r="O1631" s="1"/>
      <c r="P1631" s="1">
        <f t="shared" si="690"/>
        <v>0.52261904761904765</v>
      </c>
      <c r="Q1631" s="1">
        <f t="shared" si="691"/>
        <v>0.46833333333333327</v>
      </c>
      <c r="R1631" s="1">
        <f t="shared" si="692"/>
        <v>0.53650500000000012</v>
      </c>
      <c r="S1631" s="1">
        <f t="shared" si="685"/>
        <v>0.46833333333333327</v>
      </c>
      <c r="T1631" s="1">
        <f t="shared" si="688"/>
        <v>128.44940867279894</v>
      </c>
      <c r="U1631" s="1">
        <v>139.537216</v>
      </c>
      <c r="V1631" s="1">
        <v>385.37</v>
      </c>
      <c r="W1631" s="1">
        <f t="shared" si="693"/>
        <v>136.15702641261498</v>
      </c>
      <c r="X1631" s="1">
        <v>148.05000000000001</v>
      </c>
      <c r="Y1631" s="1">
        <v>192.89141168745897</v>
      </c>
      <c r="Z1631" s="1">
        <f t="shared" si="689"/>
        <v>144.21813403416556</v>
      </c>
      <c r="AD1631" s="125">
        <f t="shared" si="694"/>
        <v>143.86333771353483</v>
      </c>
    </row>
    <row r="1632" spans="1:30">
      <c r="A1632" s="127" t="s">
        <v>1213</v>
      </c>
      <c r="B1632" s="127" t="s">
        <v>174</v>
      </c>
      <c r="C1632" s="4">
        <v>42461</v>
      </c>
      <c r="D1632" s="1">
        <v>148.05000000000001</v>
      </c>
      <c r="E1632" s="1">
        <v>161.41</v>
      </c>
      <c r="F1632" s="1">
        <v>180.29</v>
      </c>
      <c r="G1632" s="1">
        <v>23.35</v>
      </c>
      <c r="H1632" s="110">
        <v>-2.4</v>
      </c>
      <c r="I1632" s="110">
        <v>-2.4</v>
      </c>
      <c r="J1632" s="1">
        <f t="shared" si="696"/>
        <v>20.950000000000003</v>
      </c>
      <c r="K1632" s="1">
        <f t="shared" si="686"/>
        <v>-2.2799999999999998</v>
      </c>
      <c r="L1632" s="1">
        <f t="shared" si="695"/>
        <v>21.07</v>
      </c>
      <c r="M1632" s="1">
        <f t="shared" si="687"/>
        <v>138.43626806833115</v>
      </c>
      <c r="N1632" s="1"/>
      <c r="O1632" s="1"/>
      <c r="P1632" s="1">
        <f t="shared" si="690"/>
        <v>0.55595238095238098</v>
      </c>
      <c r="Q1632" s="1">
        <f t="shared" si="691"/>
        <v>0.50166666666666671</v>
      </c>
      <c r="R1632" s="1">
        <f t="shared" si="692"/>
        <v>0.53650500000000012</v>
      </c>
      <c r="S1632" s="1">
        <f t="shared" si="685"/>
        <v>0.50166666666666671</v>
      </c>
      <c r="T1632" s="1">
        <f t="shared" si="688"/>
        <v>137.64783180026282</v>
      </c>
      <c r="U1632" s="1">
        <v>139.537216</v>
      </c>
      <c r="V1632" s="1">
        <v>385.37</v>
      </c>
      <c r="W1632" s="1">
        <f t="shared" si="693"/>
        <v>145.07949684625495</v>
      </c>
      <c r="X1632" s="1">
        <v>148.05000000000001</v>
      </c>
      <c r="Y1632" s="1">
        <v>192.89141168745897</v>
      </c>
      <c r="Z1632" s="1">
        <f t="shared" si="689"/>
        <v>153.41655716162944</v>
      </c>
      <c r="AD1632" s="125">
        <f t="shared" si="694"/>
        <v>154.16557161629439</v>
      </c>
    </row>
    <row r="1633" spans="1:30">
      <c r="A1633" s="127" t="s">
        <v>1214</v>
      </c>
      <c r="B1633" s="127" t="s">
        <v>175</v>
      </c>
      <c r="C1633" s="4">
        <v>42460</v>
      </c>
      <c r="D1633" s="1">
        <v>126.26203</v>
      </c>
      <c r="E1633" s="1">
        <v>163.41</v>
      </c>
      <c r="F1633" s="1">
        <v>181.29</v>
      </c>
      <c r="G1633" s="1">
        <v>24</v>
      </c>
      <c r="H1633" s="110">
        <v>-2.4</v>
      </c>
      <c r="I1633" s="110">
        <v>-2.4</v>
      </c>
      <c r="J1633" s="1">
        <f t="shared" si="696"/>
        <v>21.6</v>
      </c>
      <c r="K1633" s="1">
        <f t="shared" si="686"/>
        <v>-2.2799999999999998</v>
      </c>
      <c r="L1633" s="1">
        <f t="shared" si="695"/>
        <v>21.72</v>
      </c>
      <c r="M1633" s="1">
        <f t="shared" si="687"/>
        <v>142.70696452036793</v>
      </c>
      <c r="N1633" s="1"/>
      <c r="O1633" s="1"/>
      <c r="P1633" s="1">
        <f t="shared" si="690"/>
        <v>0.5714285714285714</v>
      </c>
      <c r="Q1633" s="1">
        <f t="shared" si="691"/>
        <v>0.51714285714285713</v>
      </c>
      <c r="R1633" s="1">
        <f t="shared" si="692"/>
        <v>0.45754954680952387</v>
      </c>
      <c r="S1633" s="1">
        <f t="shared" si="685"/>
        <v>0.51714285714285713</v>
      </c>
      <c r="T1633" s="1">
        <f t="shared" si="688"/>
        <v>141.91852825229961</v>
      </c>
      <c r="U1633" s="1">
        <v>139.537216</v>
      </c>
      <c r="V1633" s="1">
        <v>385.37</v>
      </c>
      <c r="W1633" s="1">
        <f t="shared" si="693"/>
        <v>149.22207240473062</v>
      </c>
      <c r="X1633" s="1">
        <v>126.26203</v>
      </c>
      <c r="Y1633" s="1">
        <v>222.40006565988182</v>
      </c>
      <c r="Z1633" s="1">
        <f t="shared" si="689"/>
        <v>157.68725361366623</v>
      </c>
      <c r="AD1633" s="125">
        <f t="shared" si="694"/>
        <v>158.94875164257559</v>
      </c>
    </row>
    <row r="1634" spans="1:30">
      <c r="A1634" s="127" t="s">
        <v>1215</v>
      </c>
      <c r="B1634" s="127" t="s">
        <v>175</v>
      </c>
      <c r="C1634" s="4">
        <v>42459</v>
      </c>
      <c r="D1634" s="1">
        <v>126.26203</v>
      </c>
      <c r="E1634" s="1">
        <v>161.41</v>
      </c>
      <c r="F1634" s="1">
        <v>180.29</v>
      </c>
      <c r="G1634" s="1">
        <v>23.77</v>
      </c>
      <c r="H1634" s="110">
        <v>-2.4</v>
      </c>
      <c r="I1634" s="110">
        <v>-2.4</v>
      </c>
      <c r="J1634" s="1">
        <f t="shared" si="696"/>
        <v>21.37</v>
      </c>
      <c r="K1634" s="1">
        <f t="shared" si="686"/>
        <v>-2.2799999999999998</v>
      </c>
      <c r="L1634" s="1">
        <f t="shared" si="695"/>
        <v>21.49</v>
      </c>
      <c r="M1634" s="1">
        <f t="shared" si="687"/>
        <v>141.19579500657028</v>
      </c>
      <c r="N1634" s="1"/>
      <c r="O1634" s="1"/>
      <c r="P1634" s="1">
        <f t="shared" si="690"/>
        <v>0.56595238095238098</v>
      </c>
      <c r="Q1634" s="1">
        <f t="shared" si="691"/>
        <v>0.5116666666666666</v>
      </c>
      <c r="R1634" s="1">
        <f t="shared" si="692"/>
        <v>0.45754954680952387</v>
      </c>
      <c r="S1634" s="1">
        <f t="shared" si="685"/>
        <v>0.5116666666666666</v>
      </c>
      <c r="T1634" s="1">
        <f t="shared" si="688"/>
        <v>140.40735873850198</v>
      </c>
      <c r="U1634" s="1">
        <v>139.537216</v>
      </c>
      <c r="V1634" s="1">
        <v>385.37</v>
      </c>
      <c r="W1634" s="1">
        <f t="shared" si="693"/>
        <v>147.75623797634694</v>
      </c>
      <c r="X1634" s="1">
        <v>126.26203</v>
      </c>
      <c r="Y1634" s="1">
        <v>222.40006565988182</v>
      </c>
      <c r="Z1634" s="1">
        <f t="shared" si="689"/>
        <v>156.17608409986858</v>
      </c>
      <c r="AD1634" s="125">
        <f t="shared" si="694"/>
        <v>157.25624178712224</v>
      </c>
    </row>
    <row r="1635" spans="1:30">
      <c r="A1635" s="127" t="s">
        <v>1216</v>
      </c>
      <c r="B1635" s="127" t="s">
        <v>175</v>
      </c>
      <c r="C1635" s="4">
        <v>42458</v>
      </c>
      <c r="D1635" s="1">
        <v>126.26203</v>
      </c>
      <c r="E1635" s="1">
        <v>161.41</v>
      </c>
      <c r="F1635" s="1">
        <v>184.79</v>
      </c>
      <c r="G1635" s="1">
        <v>23.5</v>
      </c>
      <c r="H1635" s="110">
        <v>-2.4</v>
      </c>
      <c r="I1635" s="110">
        <v>-2.4</v>
      </c>
      <c r="J1635" s="1">
        <f t="shared" si="696"/>
        <v>21.1</v>
      </c>
      <c r="K1635" s="1">
        <f t="shared" si="686"/>
        <v>-2.2799999999999998</v>
      </c>
      <c r="L1635" s="1">
        <f t="shared" si="695"/>
        <v>21.22</v>
      </c>
      <c r="M1635" s="1">
        <f t="shared" si="687"/>
        <v>139.42181340341654</v>
      </c>
      <c r="N1635" s="1"/>
      <c r="O1635" s="1"/>
      <c r="P1635" s="1">
        <f t="shared" si="690"/>
        <v>0.55952380952380953</v>
      </c>
      <c r="Q1635" s="1">
        <f t="shared" si="691"/>
        <v>0.50523809523809526</v>
      </c>
      <c r="R1635" s="1">
        <f t="shared" si="692"/>
        <v>0.45754954680952387</v>
      </c>
      <c r="S1635" s="1">
        <f t="shared" si="685"/>
        <v>0.50523809523809526</v>
      </c>
      <c r="T1635" s="1">
        <f t="shared" si="688"/>
        <v>138.63337713534824</v>
      </c>
      <c r="U1635" s="1">
        <v>139.32536800000003</v>
      </c>
      <c r="V1635" s="1">
        <v>413.04130199999997</v>
      </c>
      <c r="W1635" s="1">
        <f t="shared" si="693"/>
        <v>146.8656148812878</v>
      </c>
      <c r="X1635" s="1">
        <v>126.26203</v>
      </c>
      <c r="Y1635" s="1">
        <v>222.40006565988182</v>
      </c>
      <c r="Z1635" s="1">
        <f t="shared" si="689"/>
        <v>154.40210249671483</v>
      </c>
      <c r="AD1635" s="125">
        <f t="shared" si="694"/>
        <v>155.26938239159006</v>
      </c>
    </row>
    <row r="1636" spans="1:30">
      <c r="A1636" s="127" t="s">
        <v>1217</v>
      </c>
      <c r="B1636" s="127" t="s">
        <v>175</v>
      </c>
      <c r="C1636" s="4">
        <v>42457</v>
      </c>
      <c r="D1636" s="1">
        <v>126.26203</v>
      </c>
      <c r="E1636" s="1">
        <v>171.41</v>
      </c>
      <c r="F1636" s="1">
        <v>189.29</v>
      </c>
      <c r="G1636" s="1">
        <v>24.3</v>
      </c>
      <c r="H1636" s="110">
        <v>-2.4</v>
      </c>
      <c r="I1636" s="110">
        <v>-2.4</v>
      </c>
      <c r="J1636" s="1">
        <f t="shared" si="696"/>
        <v>21.900000000000002</v>
      </c>
      <c r="K1636" s="1">
        <f t="shared" si="686"/>
        <v>-2.2799999999999998</v>
      </c>
      <c r="L1636" s="1">
        <f t="shared" si="695"/>
        <v>22.02</v>
      </c>
      <c r="M1636" s="1">
        <f t="shared" si="687"/>
        <v>144.67805519053874</v>
      </c>
      <c r="N1636" s="1"/>
      <c r="O1636" s="1"/>
      <c r="P1636" s="1">
        <f t="shared" si="690"/>
        <v>0.57857142857142863</v>
      </c>
      <c r="Q1636" s="1">
        <f t="shared" si="691"/>
        <v>0.52428571428571424</v>
      </c>
      <c r="R1636" s="1">
        <f t="shared" si="692"/>
        <v>0.45754954680952387</v>
      </c>
      <c r="S1636" s="1">
        <f t="shared" si="685"/>
        <v>0.52428571428571424</v>
      </c>
      <c r="T1636" s="1">
        <f t="shared" si="688"/>
        <v>143.88961892247045</v>
      </c>
      <c r="U1636" s="1">
        <v>139.32536800000003</v>
      </c>
      <c r="V1636" s="1">
        <v>413.04130199999997</v>
      </c>
      <c r="W1636" s="1">
        <f t="shared" si="693"/>
        <v>151.96416941479634</v>
      </c>
      <c r="X1636" s="1">
        <v>126.26203</v>
      </c>
      <c r="Y1636" s="1">
        <v>222.40006565988182</v>
      </c>
      <c r="Z1636" s="1">
        <f t="shared" si="689"/>
        <v>159.65834428383707</v>
      </c>
      <c r="AD1636" s="125">
        <f t="shared" si="694"/>
        <v>161.15637319316693</v>
      </c>
    </row>
    <row r="1637" spans="1:30">
      <c r="A1637" s="127" t="s">
        <v>1218</v>
      </c>
      <c r="B1637" s="127" t="s">
        <v>175</v>
      </c>
      <c r="C1637" s="4">
        <v>42454</v>
      </c>
      <c r="D1637" s="1">
        <v>126.26203</v>
      </c>
      <c r="E1637" s="1">
        <v>171.41</v>
      </c>
      <c r="F1637" s="1">
        <v>189.29</v>
      </c>
      <c r="G1637" s="67">
        <v>24.524999999999999</v>
      </c>
      <c r="H1637" s="110">
        <v>-2.4</v>
      </c>
      <c r="I1637" s="110">
        <v>-2.4</v>
      </c>
      <c r="J1637" s="1">
        <f t="shared" si="696"/>
        <v>22.125</v>
      </c>
      <c r="K1637" s="1">
        <f t="shared" si="686"/>
        <v>-2.2799999999999998</v>
      </c>
      <c r="L1637" s="1">
        <f t="shared" si="695"/>
        <v>22.244999999999997</v>
      </c>
      <c r="M1637" s="1">
        <f t="shared" si="687"/>
        <v>146.15637319316687</v>
      </c>
      <c r="N1637" s="1"/>
      <c r="O1637" s="1"/>
      <c r="P1637" s="1">
        <f t="shared" si="690"/>
        <v>0.58392857142857135</v>
      </c>
      <c r="Q1637" s="1">
        <f t="shared" si="691"/>
        <v>0.52964285714285708</v>
      </c>
      <c r="R1637" s="1">
        <f t="shared" si="692"/>
        <v>0.45754954680952387</v>
      </c>
      <c r="S1637" s="1">
        <f t="shared" si="685"/>
        <v>0.52964285714285708</v>
      </c>
      <c r="T1637" s="1">
        <f t="shared" si="688"/>
        <v>145.36793692509855</v>
      </c>
      <c r="U1637" s="1">
        <v>139.32536800000003</v>
      </c>
      <c r="V1637" s="1">
        <v>413.04130199999997</v>
      </c>
      <c r="W1637" s="1">
        <f t="shared" si="693"/>
        <v>153.39813787734559</v>
      </c>
      <c r="X1637" s="1">
        <v>126.26203</v>
      </c>
      <c r="Y1637" s="1">
        <v>222.40006565988182</v>
      </c>
      <c r="Z1637" s="1">
        <f t="shared" si="689"/>
        <v>161.13666228646517</v>
      </c>
      <c r="AD1637" s="125">
        <f t="shared" si="694"/>
        <v>162.81208935611039</v>
      </c>
    </row>
    <row r="1638" spans="1:30">
      <c r="A1638" s="127" t="s">
        <v>1219</v>
      </c>
      <c r="B1638" s="127" t="s">
        <v>175</v>
      </c>
      <c r="C1638" s="4">
        <v>42453</v>
      </c>
      <c r="D1638" s="1">
        <v>126.26203</v>
      </c>
      <c r="E1638" s="1">
        <v>168.41</v>
      </c>
      <c r="F1638" s="1">
        <v>187.29</v>
      </c>
      <c r="G1638" s="1">
        <v>24.75</v>
      </c>
      <c r="H1638" s="110">
        <v>-2.4</v>
      </c>
      <c r="I1638" s="110">
        <v>-2.4</v>
      </c>
      <c r="J1638" s="1">
        <f t="shared" si="696"/>
        <v>22.35</v>
      </c>
      <c r="K1638" s="1">
        <f t="shared" si="686"/>
        <v>-2.2799999999999998</v>
      </c>
      <c r="L1638" s="1">
        <f t="shared" si="695"/>
        <v>22.47</v>
      </c>
      <c r="M1638" s="1">
        <f t="shared" si="687"/>
        <v>147.634691195795</v>
      </c>
      <c r="N1638" s="1"/>
      <c r="O1638" s="1"/>
      <c r="P1638" s="1">
        <f t="shared" si="690"/>
        <v>0.5892857142857143</v>
      </c>
      <c r="Q1638" s="1">
        <f t="shared" si="691"/>
        <v>0.53499999999999992</v>
      </c>
      <c r="R1638" s="1">
        <f t="shared" si="692"/>
        <v>0.45754954680952387</v>
      </c>
      <c r="S1638" s="1">
        <f t="shared" si="685"/>
        <v>0.53499999999999992</v>
      </c>
      <c r="T1638" s="1">
        <f t="shared" si="688"/>
        <v>146.84625492772668</v>
      </c>
      <c r="U1638" s="1">
        <v>139.32536800000003</v>
      </c>
      <c r="V1638" s="1">
        <v>413.04130199999997</v>
      </c>
      <c r="W1638" s="1">
        <f t="shared" si="693"/>
        <v>154.83210633989486</v>
      </c>
      <c r="X1638" s="1">
        <v>126.26203</v>
      </c>
      <c r="Y1638" s="1">
        <v>222.40006565988182</v>
      </c>
      <c r="Z1638" s="1">
        <f t="shared" si="689"/>
        <v>162.6149802890933</v>
      </c>
      <c r="AD1638" s="125">
        <f t="shared" si="694"/>
        <v>164.46780551905388</v>
      </c>
    </row>
    <row r="1639" spans="1:30">
      <c r="A1639" s="127" t="s">
        <v>1220</v>
      </c>
      <c r="B1639" s="127" t="s">
        <v>175</v>
      </c>
      <c r="C1639" s="4">
        <v>42452</v>
      </c>
      <c r="D1639" s="1">
        <v>126.26203</v>
      </c>
      <c r="E1639" s="1">
        <v>171.41</v>
      </c>
      <c r="F1639" s="1">
        <v>189.29</v>
      </c>
      <c r="G1639" s="1">
        <v>24.7</v>
      </c>
      <c r="H1639" s="110">
        <v>-2.4</v>
      </c>
      <c r="I1639" s="110">
        <v>-2.4</v>
      </c>
      <c r="J1639" s="1">
        <f t="shared" si="696"/>
        <v>22.3</v>
      </c>
      <c r="K1639" s="1">
        <f t="shared" si="686"/>
        <v>-2.2799999999999998</v>
      </c>
      <c r="L1639" s="1">
        <f t="shared" si="695"/>
        <v>22.419999999999998</v>
      </c>
      <c r="M1639" s="1">
        <f t="shared" si="687"/>
        <v>147.30617608409986</v>
      </c>
      <c r="N1639" s="1"/>
      <c r="O1639" s="1"/>
      <c r="P1639" s="1">
        <f t="shared" si="690"/>
        <v>0.58809523809523812</v>
      </c>
      <c r="Q1639" s="1">
        <f t="shared" si="691"/>
        <v>0.53380952380952373</v>
      </c>
      <c r="R1639" s="1">
        <f t="shared" si="692"/>
        <v>0.45754954680952387</v>
      </c>
      <c r="S1639" s="1">
        <f t="shared" si="685"/>
        <v>0.53380952380952373</v>
      </c>
      <c r="T1639" s="1">
        <f t="shared" si="688"/>
        <v>146.51773981603154</v>
      </c>
      <c r="U1639" s="1">
        <v>139.32536800000003</v>
      </c>
      <c r="V1639" s="1">
        <v>413.04130199999997</v>
      </c>
      <c r="W1639" s="1">
        <f t="shared" si="693"/>
        <v>154.51344668155059</v>
      </c>
      <c r="X1639" s="1">
        <v>126.26203</v>
      </c>
      <c r="Y1639" s="1">
        <v>222.40006565988182</v>
      </c>
      <c r="Z1639" s="1">
        <f t="shared" si="689"/>
        <v>162.28646517739816</v>
      </c>
      <c r="AD1639" s="125">
        <f t="shared" si="694"/>
        <v>164.09986859395534</v>
      </c>
    </row>
    <row r="1640" spans="1:30">
      <c r="A1640" s="127" t="s">
        <v>112</v>
      </c>
      <c r="B1640" s="127" t="s">
        <v>175</v>
      </c>
      <c r="C1640" s="4">
        <v>42451</v>
      </c>
      <c r="D1640" s="1">
        <v>126.26203</v>
      </c>
      <c r="E1640" s="1">
        <v>171.41</v>
      </c>
      <c r="F1640" s="1">
        <v>189.29</v>
      </c>
      <c r="G1640" s="1">
        <v>25.24</v>
      </c>
      <c r="H1640" s="110">
        <v>-2.4</v>
      </c>
      <c r="I1640" s="110">
        <v>-2.4</v>
      </c>
      <c r="J1640" s="1">
        <f t="shared" si="696"/>
        <v>22.84</v>
      </c>
      <c r="K1640" s="1">
        <f t="shared" si="686"/>
        <v>-2.2799999999999998</v>
      </c>
      <c r="L1640" s="1">
        <f t="shared" si="695"/>
        <v>22.959999999999997</v>
      </c>
      <c r="M1640" s="1">
        <f t="shared" si="687"/>
        <v>150.85413929040735</v>
      </c>
      <c r="N1640" s="1"/>
      <c r="O1640" s="1"/>
      <c r="P1640" s="1">
        <f t="shared" si="690"/>
        <v>0.6009523809523809</v>
      </c>
      <c r="Q1640" s="1">
        <f t="shared" si="691"/>
        <v>0.54666666666666663</v>
      </c>
      <c r="R1640" s="1">
        <f t="shared" si="692"/>
        <v>0.45754954680952387</v>
      </c>
      <c r="S1640" s="1">
        <f t="shared" si="685"/>
        <v>0.54666666666666663</v>
      </c>
      <c r="T1640" s="1">
        <f t="shared" si="688"/>
        <v>150.06570302233902</v>
      </c>
      <c r="U1640" s="1">
        <v>131.8180045</v>
      </c>
      <c r="V1640" s="1">
        <v>413.04130199999997</v>
      </c>
      <c r="W1640" s="1">
        <f t="shared" si="693"/>
        <v>157.95497099166886</v>
      </c>
      <c r="X1640" s="1">
        <v>126.26203</v>
      </c>
      <c r="Y1640" s="1">
        <v>222.40006565988182</v>
      </c>
      <c r="Z1640" s="1">
        <f t="shared" si="689"/>
        <v>165.83442838370564</v>
      </c>
      <c r="AD1640" s="125">
        <f t="shared" si="694"/>
        <v>168.07358738501972</v>
      </c>
    </row>
    <row r="1641" spans="1:30">
      <c r="A1641" s="127" t="s">
        <v>1221</v>
      </c>
      <c r="B1641" s="127" t="s">
        <v>175</v>
      </c>
      <c r="C1641" s="4">
        <v>42450</v>
      </c>
      <c r="D1641" s="1">
        <v>126.26203</v>
      </c>
      <c r="E1641" s="1">
        <v>167.41</v>
      </c>
      <c r="F1641" s="1">
        <v>185.79</v>
      </c>
      <c r="G1641" s="1">
        <v>24.85</v>
      </c>
      <c r="H1641" s="110">
        <v>-2.33</v>
      </c>
      <c r="I1641" s="110">
        <v>-2.4</v>
      </c>
      <c r="J1641" s="1">
        <f t="shared" si="696"/>
        <v>22.520000000000003</v>
      </c>
      <c r="K1641" s="1">
        <f t="shared" si="686"/>
        <v>-2.2134999999999998</v>
      </c>
      <c r="L1641" s="1">
        <f t="shared" si="695"/>
        <v>22.636500000000002</v>
      </c>
      <c r="M1641" s="1">
        <f t="shared" si="687"/>
        <v>148.72864651773983</v>
      </c>
      <c r="N1641" s="1"/>
      <c r="O1641" s="1"/>
      <c r="P1641" s="1">
        <f t="shared" si="690"/>
        <v>0.59166666666666667</v>
      </c>
      <c r="Q1641" s="1">
        <f t="shared" si="691"/>
        <v>0.53896428571428578</v>
      </c>
      <c r="R1641" s="1">
        <f t="shared" si="692"/>
        <v>0.45754954680952387</v>
      </c>
      <c r="S1641" s="1">
        <f t="shared" si="685"/>
        <v>0.53896428571428578</v>
      </c>
      <c r="T1641" s="1">
        <f t="shared" si="688"/>
        <v>147.96320630749017</v>
      </c>
      <c r="U1641" s="1">
        <v>131.8180045</v>
      </c>
      <c r="V1641" s="1">
        <v>413.04130199999997</v>
      </c>
      <c r="W1641" s="1">
        <f t="shared" si="693"/>
        <v>155.91554917826545</v>
      </c>
      <c r="X1641" s="1">
        <v>126.26203</v>
      </c>
      <c r="Y1641" s="1">
        <v>222.40006565988182</v>
      </c>
      <c r="Z1641" s="1">
        <f t="shared" si="689"/>
        <v>163.27201051248358</v>
      </c>
      <c r="AD1641" s="125">
        <f t="shared" si="694"/>
        <v>165.71879106438899</v>
      </c>
    </row>
    <row r="1642" spans="1:30">
      <c r="A1642" s="127" t="s">
        <v>1222</v>
      </c>
      <c r="B1642" s="127" t="s">
        <v>175</v>
      </c>
      <c r="C1642" s="4">
        <v>42447</v>
      </c>
      <c r="D1642" s="1">
        <v>126.26203</v>
      </c>
      <c r="E1642" s="1">
        <v>176.41</v>
      </c>
      <c r="F1642" s="1">
        <v>186.79</v>
      </c>
      <c r="G1642" s="1">
        <v>24.1</v>
      </c>
      <c r="H1642" s="110">
        <v>-2.33</v>
      </c>
      <c r="I1642" s="110">
        <v>-2.4</v>
      </c>
      <c r="J1642" s="1">
        <f t="shared" si="696"/>
        <v>21.770000000000003</v>
      </c>
      <c r="K1642" s="1">
        <f t="shared" si="686"/>
        <v>-2.2134999999999998</v>
      </c>
      <c r="L1642" s="1">
        <f t="shared" si="695"/>
        <v>21.886500000000002</v>
      </c>
      <c r="M1642" s="1">
        <f t="shared" si="687"/>
        <v>143.80091984231274</v>
      </c>
      <c r="N1642" s="1"/>
      <c r="O1642" s="1"/>
      <c r="P1642" s="1">
        <f t="shared" si="690"/>
        <v>0.57380952380952388</v>
      </c>
      <c r="Q1642" s="1">
        <f t="shared" si="691"/>
        <v>0.52110714285714288</v>
      </c>
      <c r="R1642" s="1">
        <f t="shared" si="692"/>
        <v>0.45754954680952387</v>
      </c>
      <c r="S1642" s="1">
        <f t="shared" si="685"/>
        <v>0.52110714285714288</v>
      </c>
      <c r="T1642" s="1">
        <f t="shared" si="688"/>
        <v>143.0354796320631</v>
      </c>
      <c r="U1642" s="1">
        <v>131.8180045</v>
      </c>
      <c r="V1642" s="1">
        <v>413.04130199999997</v>
      </c>
      <c r="W1642" s="1">
        <f t="shared" si="693"/>
        <v>151.13565430310121</v>
      </c>
      <c r="X1642" s="1">
        <v>126.26203</v>
      </c>
      <c r="Y1642" s="1">
        <v>222.40006565988182</v>
      </c>
      <c r="Z1642" s="1">
        <f t="shared" si="689"/>
        <v>158.34428383705651</v>
      </c>
      <c r="AD1642" s="125">
        <f t="shared" si="694"/>
        <v>160.1997371879107</v>
      </c>
    </row>
    <row r="1643" spans="1:30">
      <c r="A1643" s="127" t="s">
        <v>1223</v>
      </c>
      <c r="B1643" s="127" t="s">
        <v>175</v>
      </c>
      <c r="C1643" s="4">
        <v>42446</v>
      </c>
      <c r="D1643" s="1">
        <v>126.26203</v>
      </c>
      <c r="E1643" s="1">
        <v>168.41</v>
      </c>
      <c r="F1643" s="1">
        <v>180.79</v>
      </c>
      <c r="G1643" s="1">
        <v>24.3</v>
      </c>
      <c r="H1643" s="110">
        <v>-2.33</v>
      </c>
      <c r="I1643" s="110">
        <v>-2.4</v>
      </c>
      <c r="J1643" s="1">
        <f t="shared" si="696"/>
        <v>21.97</v>
      </c>
      <c r="K1643" s="1">
        <f t="shared" si="686"/>
        <v>-2.2134999999999998</v>
      </c>
      <c r="L1643" s="1">
        <f t="shared" si="695"/>
        <v>22.086500000000001</v>
      </c>
      <c r="M1643" s="1">
        <f t="shared" si="687"/>
        <v>145.1149802890933</v>
      </c>
      <c r="N1643" s="1"/>
      <c r="O1643" s="1"/>
      <c r="P1643" s="1">
        <f t="shared" si="690"/>
        <v>0.57857142857142863</v>
      </c>
      <c r="Q1643" s="1">
        <f t="shared" si="691"/>
        <v>0.52586904761904762</v>
      </c>
      <c r="R1643" s="1">
        <f t="shared" si="692"/>
        <v>0.45754954680952387</v>
      </c>
      <c r="S1643" s="1">
        <f t="shared" ref="S1643:S1697" si="697">+Q1643-O1643</f>
        <v>0.52586904761904762</v>
      </c>
      <c r="T1643" s="1">
        <f t="shared" si="688"/>
        <v>144.3495400788436</v>
      </c>
      <c r="U1643" s="1">
        <v>131.8180045</v>
      </c>
      <c r="V1643" s="1">
        <v>413.04130199999997</v>
      </c>
      <c r="W1643" s="1">
        <f t="shared" si="693"/>
        <v>152.4102929364783</v>
      </c>
      <c r="X1643" s="1">
        <v>126.26203</v>
      </c>
      <c r="Y1643" s="1">
        <v>222.40006565988182</v>
      </c>
      <c r="Z1643" s="1">
        <f t="shared" si="689"/>
        <v>159.65834428383707</v>
      </c>
      <c r="AD1643" s="125">
        <f t="shared" si="694"/>
        <v>161.67148488830486</v>
      </c>
    </row>
    <row r="1644" spans="1:30">
      <c r="A1644" s="127" t="s">
        <v>1224</v>
      </c>
      <c r="B1644" s="127" t="s">
        <v>175</v>
      </c>
      <c r="C1644" s="4">
        <v>42445</v>
      </c>
      <c r="D1644" s="1">
        <v>126.26203</v>
      </c>
      <c r="E1644" s="1">
        <v>160.41</v>
      </c>
      <c r="F1644" s="1">
        <v>180.29</v>
      </c>
      <c r="G1644" s="1">
        <v>23.7</v>
      </c>
      <c r="H1644" s="110">
        <v>-2.33</v>
      </c>
      <c r="I1644" s="110">
        <v>-2.4</v>
      </c>
      <c r="J1644" s="1">
        <f t="shared" si="696"/>
        <v>21.369999999999997</v>
      </c>
      <c r="K1644" s="1">
        <f t="shared" si="686"/>
        <v>-2.2134999999999998</v>
      </c>
      <c r="L1644" s="1">
        <f t="shared" si="695"/>
        <v>21.486499999999999</v>
      </c>
      <c r="M1644" s="1">
        <f t="shared" si="687"/>
        <v>141.17279894875162</v>
      </c>
      <c r="N1644" s="1"/>
      <c r="O1644" s="1"/>
      <c r="P1644" s="1">
        <f t="shared" si="690"/>
        <v>0.56428571428571428</v>
      </c>
      <c r="Q1644" s="1">
        <f t="shared" si="691"/>
        <v>0.51158333333333328</v>
      </c>
      <c r="R1644" s="1">
        <f t="shared" si="692"/>
        <v>0.45754954680952387</v>
      </c>
      <c r="S1644" s="1">
        <f t="shared" si="697"/>
        <v>0.51158333333333328</v>
      </c>
      <c r="T1644" s="1">
        <f t="shared" si="688"/>
        <v>140.40735873850196</v>
      </c>
      <c r="U1644" s="1">
        <v>131.8180045</v>
      </c>
      <c r="V1644" s="1">
        <v>413.04130199999997</v>
      </c>
      <c r="W1644" s="1">
        <f t="shared" si="693"/>
        <v>148.5863770363469</v>
      </c>
      <c r="X1644" s="1">
        <v>126.26203</v>
      </c>
      <c r="Y1644" s="1">
        <v>222.40006565988182</v>
      </c>
      <c r="Z1644" s="1">
        <f t="shared" si="689"/>
        <v>155.71616294349539</v>
      </c>
      <c r="AD1644" s="125">
        <f t="shared" si="694"/>
        <v>157.25624178712221</v>
      </c>
    </row>
    <row r="1645" spans="1:30">
      <c r="A1645" s="127" t="s">
        <v>1225</v>
      </c>
      <c r="B1645" s="127" t="s">
        <v>175</v>
      </c>
      <c r="C1645" s="4">
        <v>42444</v>
      </c>
      <c r="D1645" s="1">
        <v>126.26203</v>
      </c>
      <c r="E1645" s="1">
        <v>163.41</v>
      </c>
      <c r="F1645" s="1">
        <v>182.29</v>
      </c>
      <c r="G1645" s="1">
        <v>22.43</v>
      </c>
      <c r="H1645" s="110">
        <v>-2.33</v>
      </c>
      <c r="I1645" s="110">
        <v>-2.4</v>
      </c>
      <c r="J1645" s="1">
        <f t="shared" si="696"/>
        <v>20.100000000000001</v>
      </c>
      <c r="K1645" s="1">
        <f t="shared" si="686"/>
        <v>-2.2134999999999998</v>
      </c>
      <c r="L1645" s="1">
        <f t="shared" si="695"/>
        <v>20.2165</v>
      </c>
      <c r="M1645" s="1">
        <f t="shared" si="687"/>
        <v>132.82851511169514</v>
      </c>
      <c r="N1645" s="1"/>
      <c r="O1645" s="1"/>
      <c r="P1645" s="1">
        <f t="shared" si="690"/>
        <v>0.53404761904761899</v>
      </c>
      <c r="Q1645" s="1">
        <f t="shared" si="691"/>
        <v>0.4813452380952381</v>
      </c>
      <c r="R1645" s="1">
        <f t="shared" si="692"/>
        <v>0.45754954680952387</v>
      </c>
      <c r="S1645" s="1">
        <f t="shared" si="697"/>
        <v>0.4813452380952381</v>
      </c>
      <c r="T1645" s="1">
        <f t="shared" si="688"/>
        <v>132.06307490144548</v>
      </c>
      <c r="U1645" s="1">
        <v>129.29789600000004</v>
      </c>
      <c r="V1645" s="1">
        <v>413.04130199999997</v>
      </c>
      <c r="W1645" s="1">
        <f t="shared" si="693"/>
        <v>140.4924217144021</v>
      </c>
      <c r="X1645" s="1">
        <v>126.26203</v>
      </c>
      <c r="Y1645" s="1">
        <v>222.40006565988182</v>
      </c>
      <c r="Z1645" s="1">
        <f t="shared" si="689"/>
        <v>147.37187910643888</v>
      </c>
      <c r="AD1645" s="125">
        <f t="shared" si="694"/>
        <v>147.91064388961894</v>
      </c>
    </row>
    <row r="1646" spans="1:30">
      <c r="A1646" s="127" t="s">
        <v>1226</v>
      </c>
      <c r="B1646" s="127" t="s">
        <v>175</v>
      </c>
      <c r="C1646" s="4">
        <v>42443</v>
      </c>
      <c r="D1646" s="1">
        <v>126.26203</v>
      </c>
      <c r="E1646" s="1">
        <v>168.41</v>
      </c>
      <c r="F1646" s="1">
        <v>184.29</v>
      </c>
      <c r="G1646" s="1">
        <v>23.65</v>
      </c>
      <c r="H1646" s="110">
        <v>-2.33</v>
      </c>
      <c r="I1646" s="110">
        <v>-2.4</v>
      </c>
      <c r="J1646" s="1">
        <f t="shared" si="696"/>
        <v>21.32</v>
      </c>
      <c r="K1646" s="1">
        <f t="shared" si="686"/>
        <v>-2.2134999999999998</v>
      </c>
      <c r="L1646" s="1">
        <f t="shared" si="695"/>
        <v>21.436499999999999</v>
      </c>
      <c r="M1646" s="1">
        <f t="shared" si="687"/>
        <v>140.84428383705648</v>
      </c>
      <c r="N1646" s="1"/>
      <c r="O1646" s="1"/>
      <c r="P1646" s="1">
        <f t="shared" si="690"/>
        <v>0.56309523809523809</v>
      </c>
      <c r="Q1646" s="1">
        <f t="shared" si="691"/>
        <v>0.51039285714285709</v>
      </c>
      <c r="R1646" s="1">
        <f t="shared" si="692"/>
        <v>0.45754954680952387</v>
      </c>
      <c r="S1646" s="1">
        <f t="shared" si="697"/>
        <v>0.51039285714285709</v>
      </c>
      <c r="T1646" s="1">
        <f t="shared" si="688"/>
        <v>140.07884362680682</v>
      </c>
      <c r="U1646" s="1">
        <v>129.29789600000004</v>
      </c>
      <c r="V1646" s="1">
        <v>413.04130199999997</v>
      </c>
      <c r="W1646" s="1">
        <f t="shared" si="693"/>
        <v>148.2677173780026</v>
      </c>
      <c r="X1646" s="1">
        <v>126.26203</v>
      </c>
      <c r="Y1646" s="1">
        <v>222.40006565988182</v>
      </c>
      <c r="Z1646" s="1">
        <f t="shared" si="689"/>
        <v>155.38764783180025</v>
      </c>
      <c r="AD1646" s="125">
        <f t="shared" si="694"/>
        <v>156.88830486202366</v>
      </c>
    </row>
    <row r="1647" spans="1:30">
      <c r="A1647" s="127" t="s">
        <v>1227</v>
      </c>
      <c r="B1647" s="127" t="s">
        <v>175</v>
      </c>
      <c r="C1647" s="4">
        <v>42440</v>
      </c>
      <c r="D1647" s="1">
        <v>126.26203</v>
      </c>
      <c r="E1647" s="1">
        <v>166.41</v>
      </c>
      <c r="F1647" s="1">
        <v>184.29</v>
      </c>
      <c r="G1647" s="1">
        <v>24.4</v>
      </c>
      <c r="H1647" s="110">
        <v>-2.33</v>
      </c>
      <c r="I1647" s="110">
        <v>-2.4</v>
      </c>
      <c r="J1647" s="1">
        <f t="shared" si="696"/>
        <v>22.07</v>
      </c>
      <c r="K1647" s="1">
        <f t="shared" ref="K1647:K1697" si="698">+H1647*$F$1</f>
        <v>-2.2134999999999998</v>
      </c>
      <c r="L1647" s="1">
        <f t="shared" si="695"/>
        <v>22.186499999999999</v>
      </c>
      <c r="M1647" s="1">
        <f t="shared" si="687"/>
        <v>145.77201051248355</v>
      </c>
      <c r="N1647" s="1"/>
      <c r="O1647" s="1"/>
      <c r="P1647" s="1">
        <f t="shared" si="690"/>
        <v>0.58095238095238089</v>
      </c>
      <c r="Q1647" s="1">
        <f t="shared" si="691"/>
        <v>0.52825</v>
      </c>
      <c r="R1647" s="1">
        <f t="shared" si="692"/>
        <v>0.45754954680952387</v>
      </c>
      <c r="S1647" s="1">
        <f t="shared" si="697"/>
        <v>0.52825</v>
      </c>
      <c r="T1647" s="1">
        <f t="shared" si="688"/>
        <v>145.00657030223391</v>
      </c>
      <c r="U1647" s="1">
        <v>129.29789600000004</v>
      </c>
      <c r="V1647" s="1">
        <v>413.04130199999997</v>
      </c>
      <c r="W1647" s="1">
        <f t="shared" si="693"/>
        <v>153.0476122531669</v>
      </c>
      <c r="X1647" s="1">
        <v>126.26203</v>
      </c>
      <c r="Y1647" s="1">
        <v>222.40006565988182</v>
      </c>
      <c r="Z1647" s="1">
        <f t="shared" si="689"/>
        <v>160.31537450722732</v>
      </c>
      <c r="AD1647" s="125">
        <f t="shared" si="694"/>
        <v>162.40735873850198</v>
      </c>
    </row>
    <row r="1648" spans="1:30">
      <c r="A1648" s="127" t="s">
        <v>1228</v>
      </c>
      <c r="B1648" s="127" t="s">
        <v>175</v>
      </c>
      <c r="C1648" s="4">
        <v>42439</v>
      </c>
      <c r="D1648" s="1">
        <v>126.26203</v>
      </c>
      <c r="E1648" s="1">
        <v>168.41</v>
      </c>
      <c r="F1648" s="1">
        <v>183.29</v>
      </c>
      <c r="G1648" s="1">
        <v>23.95</v>
      </c>
      <c r="H1648" s="110">
        <v>-2.33</v>
      </c>
      <c r="I1648" s="110">
        <v>-2.4</v>
      </c>
      <c r="J1648" s="1">
        <f t="shared" si="696"/>
        <v>21.619999999999997</v>
      </c>
      <c r="K1648" s="1">
        <f t="shared" si="698"/>
        <v>-2.2134999999999998</v>
      </c>
      <c r="L1648" s="1">
        <f t="shared" si="695"/>
        <v>21.736499999999999</v>
      </c>
      <c r="M1648" s="1">
        <f t="shared" si="687"/>
        <v>142.81537450722732</v>
      </c>
      <c r="N1648" s="1"/>
      <c r="O1648" s="1"/>
      <c r="P1648" s="1">
        <f t="shared" si="690"/>
        <v>0.57023809523809521</v>
      </c>
      <c r="Q1648" s="1">
        <f t="shared" si="691"/>
        <v>0.51753571428571432</v>
      </c>
      <c r="R1648" s="1">
        <f t="shared" si="692"/>
        <v>0.45754954680952387</v>
      </c>
      <c r="S1648" s="1">
        <f t="shared" si="697"/>
        <v>0.51753571428571432</v>
      </c>
      <c r="T1648" s="1">
        <f t="shared" si="688"/>
        <v>142.04993429697763</v>
      </c>
      <c r="U1648" s="1">
        <v>129.29789600000004</v>
      </c>
      <c r="V1648" s="1">
        <v>413.04130199999997</v>
      </c>
      <c r="W1648" s="1">
        <f t="shared" si="693"/>
        <v>150.1796753280683</v>
      </c>
      <c r="X1648" s="1">
        <v>126.26203</v>
      </c>
      <c r="Y1648" s="1">
        <v>222.40006565988182</v>
      </c>
      <c r="Z1648" s="1">
        <f t="shared" si="689"/>
        <v>157.35873850197109</v>
      </c>
      <c r="AD1648" s="125">
        <f t="shared" si="694"/>
        <v>159.09592641261494</v>
      </c>
    </row>
    <row r="1649" spans="1:30">
      <c r="A1649" s="127" t="s">
        <v>1229</v>
      </c>
      <c r="B1649" s="127" t="s">
        <v>175</v>
      </c>
      <c r="C1649" s="4">
        <v>42438</v>
      </c>
      <c r="D1649" s="1">
        <v>126.26203</v>
      </c>
      <c r="E1649" s="1">
        <v>163.41</v>
      </c>
      <c r="F1649" s="1">
        <v>175.29</v>
      </c>
      <c r="G1649" s="1">
        <v>24.48</v>
      </c>
      <c r="H1649" s="110">
        <v>-2.33</v>
      </c>
      <c r="I1649" s="110">
        <v>-2.4</v>
      </c>
      <c r="J1649" s="1">
        <f t="shared" si="696"/>
        <v>22.15</v>
      </c>
      <c r="K1649" s="1">
        <f t="shared" si="698"/>
        <v>-2.2134999999999998</v>
      </c>
      <c r="L1649" s="1">
        <f t="shared" si="695"/>
        <v>22.266500000000001</v>
      </c>
      <c r="M1649" s="1">
        <f t="shared" si="687"/>
        <v>146.29763469119578</v>
      </c>
      <c r="N1649" s="1"/>
      <c r="O1649" s="1"/>
      <c r="P1649" s="1">
        <f t="shared" si="690"/>
        <v>0.58285714285714285</v>
      </c>
      <c r="Q1649" s="1">
        <f t="shared" si="691"/>
        <v>0.53015476190476196</v>
      </c>
      <c r="R1649" s="1">
        <f t="shared" si="692"/>
        <v>0.45754954680952387</v>
      </c>
      <c r="S1649" s="1">
        <f t="shared" si="697"/>
        <v>0.53015476190476196</v>
      </c>
      <c r="T1649" s="1">
        <f t="shared" si="688"/>
        <v>145.53219448094612</v>
      </c>
      <c r="U1649" s="1">
        <v>129.29789600000004</v>
      </c>
      <c r="V1649" s="1">
        <v>413.04130199999997</v>
      </c>
      <c r="W1649" s="1">
        <f t="shared" si="693"/>
        <v>153.55746770651774</v>
      </c>
      <c r="X1649" s="1">
        <v>126.26203</v>
      </c>
      <c r="Y1649" s="1">
        <v>222.40006565988182</v>
      </c>
      <c r="Z1649" s="1">
        <f t="shared" si="689"/>
        <v>160.84099868593955</v>
      </c>
      <c r="AD1649" s="125">
        <f t="shared" si="694"/>
        <v>162.99605781865966</v>
      </c>
    </row>
    <row r="1650" spans="1:30">
      <c r="A1650" s="127" t="s">
        <v>1230</v>
      </c>
      <c r="B1650" s="127" t="s">
        <v>175</v>
      </c>
      <c r="C1650" s="4">
        <v>42437</v>
      </c>
      <c r="D1650" s="1">
        <v>126.26203</v>
      </c>
      <c r="E1650" s="1">
        <v>173.41</v>
      </c>
      <c r="F1650" s="1">
        <v>188.29</v>
      </c>
      <c r="G1650" s="1">
        <v>23.42</v>
      </c>
      <c r="H1650" s="110">
        <v>-2.33</v>
      </c>
      <c r="I1650" s="110">
        <v>-2.4</v>
      </c>
      <c r="J1650" s="1">
        <f t="shared" si="696"/>
        <v>21.090000000000003</v>
      </c>
      <c r="K1650" s="1">
        <f t="shared" si="698"/>
        <v>-2.2134999999999998</v>
      </c>
      <c r="L1650" s="1">
        <f t="shared" si="695"/>
        <v>21.206500000000002</v>
      </c>
      <c r="M1650" s="1">
        <f t="shared" si="687"/>
        <v>139.33311432325888</v>
      </c>
      <c r="N1650" s="1"/>
      <c r="O1650" s="1"/>
      <c r="P1650" s="1">
        <f t="shared" si="690"/>
        <v>0.55761904761904768</v>
      </c>
      <c r="Q1650" s="1">
        <f t="shared" si="691"/>
        <v>0.50491666666666668</v>
      </c>
      <c r="R1650" s="1">
        <f t="shared" si="692"/>
        <v>0.45754954680952387</v>
      </c>
      <c r="S1650" s="1">
        <f t="shared" si="697"/>
        <v>0.50491666666666668</v>
      </c>
      <c r="T1650" s="1">
        <f t="shared" si="688"/>
        <v>138.56767411300922</v>
      </c>
      <c r="U1650" s="1">
        <v>124.0678985</v>
      </c>
      <c r="V1650" s="1">
        <v>413.04130199999997</v>
      </c>
      <c r="W1650" s="1">
        <f t="shared" si="693"/>
        <v>146.80188294961894</v>
      </c>
      <c r="X1650" s="1">
        <v>126.26203</v>
      </c>
      <c r="Y1650" s="1">
        <v>222.40006565988182</v>
      </c>
      <c r="Z1650" s="1">
        <f t="shared" si="689"/>
        <v>153.87647831800263</v>
      </c>
      <c r="AD1650" s="125">
        <f t="shared" si="694"/>
        <v>155.19579500657034</v>
      </c>
    </row>
    <row r="1651" spans="1:30">
      <c r="A1651" s="127" t="s">
        <v>1231</v>
      </c>
      <c r="B1651" s="127" t="s">
        <v>175</v>
      </c>
      <c r="C1651" s="4">
        <v>42436</v>
      </c>
      <c r="D1651" s="1">
        <v>126.26203</v>
      </c>
      <c r="E1651" s="1">
        <v>155.41</v>
      </c>
      <c r="F1651" s="1">
        <v>177.29</v>
      </c>
      <c r="G1651" s="1">
        <v>24.35</v>
      </c>
      <c r="H1651" s="110">
        <v>-2.33</v>
      </c>
      <c r="I1651" s="110">
        <v>-2.4</v>
      </c>
      <c r="J1651" s="1">
        <f t="shared" si="696"/>
        <v>22.020000000000003</v>
      </c>
      <c r="K1651" s="1">
        <f t="shared" si="698"/>
        <v>-2.2134999999999998</v>
      </c>
      <c r="L1651" s="1">
        <f t="shared" si="695"/>
        <v>22.136500000000002</v>
      </c>
      <c r="M1651" s="1">
        <f t="shared" si="687"/>
        <v>145.44349540078844</v>
      </c>
      <c r="N1651" s="1"/>
      <c r="O1651" s="1"/>
      <c r="P1651" s="1">
        <f t="shared" si="690"/>
        <v>0.57976190476190481</v>
      </c>
      <c r="Q1651" s="1">
        <f t="shared" si="691"/>
        <v>0.52705952380952381</v>
      </c>
      <c r="R1651" s="1">
        <f t="shared" si="692"/>
        <v>0.45754954680952387</v>
      </c>
      <c r="S1651" s="1">
        <f t="shared" si="697"/>
        <v>0.52705952380952381</v>
      </c>
      <c r="T1651" s="1">
        <f t="shared" si="688"/>
        <v>144.67805519053877</v>
      </c>
      <c r="U1651" s="1">
        <v>124.0678985</v>
      </c>
      <c r="V1651" s="1">
        <v>413.04130199999997</v>
      </c>
      <c r="W1651" s="1">
        <f t="shared" si="693"/>
        <v>152.7289525948226</v>
      </c>
      <c r="X1651" s="1">
        <v>126.26203</v>
      </c>
      <c r="Y1651" s="1">
        <v>222.40006565988182</v>
      </c>
      <c r="Z1651" s="1">
        <f t="shared" si="689"/>
        <v>159.98685939553221</v>
      </c>
      <c r="AD1651" s="125">
        <f t="shared" si="694"/>
        <v>162.03942181340344</v>
      </c>
    </row>
    <row r="1652" spans="1:30">
      <c r="A1652" s="127" t="s">
        <v>1232</v>
      </c>
      <c r="B1652" s="127" t="s">
        <v>175</v>
      </c>
      <c r="C1652" s="4">
        <v>42433</v>
      </c>
      <c r="D1652" s="1">
        <v>126.26203</v>
      </c>
      <c r="E1652" s="1">
        <v>147.41</v>
      </c>
      <c r="F1652" s="1">
        <v>165.29</v>
      </c>
      <c r="G1652" s="1">
        <v>22.57</v>
      </c>
      <c r="H1652" s="110">
        <v>-2.33</v>
      </c>
      <c r="I1652" s="110">
        <v>-2.4</v>
      </c>
      <c r="J1652" s="1">
        <f t="shared" si="696"/>
        <v>20.240000000000002</v>
      </c>
      <c r="K1652" s="1">
        <f t="shared" si="698"/>
        <v>-2.2134999999999998</v>
      </c>
      <c r="L1652" s="1">
        <f t="shared" si="695"/>
        <v>20.3565</v>
      </c>
      <c r="M1652" s="1">
        <f t="shared" si="687"/>
        <v>133.74835742444151</v>
      </c>
      <c r="N1652" s="1"/>
      <c r="O1652" s="1"/>
      <c r="P1652" s="1">
        <f t="shared" si="690"/>
        <v>0.5373809523809524</v>
      </c>
      <c r="Q1652" s="1">
        <f t="shared" si="691"/>
        <v>0.48467857142857146</v>
      </c>
      <c r="R1652" s="1">
        <f t="shared" si="692"/>
        <v>0.45754954680952387</v>
      </c>
      <c r="S1652" s="1">
        <f t="shared" si="697"/>
        <v>0.48467857142857146</v>
      </c>
      <c r="T1652" s="1">
        <f t="shared" si="688"/>
        <v>132.98291721419187</v>
      </c>
      <c r="U1652" s="1">
        <v>124.0678985</v>
      </c>
      <c r="V1652" s="1">
        <v>413.04130199999997</v>
      </c>
      <c r="W1652" s="1">
        <f t="shared" si="693"/>
        <v>141.38466875776612</v>
      </c>
      <c r="X1652" s="1">
        <v>126.26203</v>
      </c>
      <c r="Y1652" s="1">
        <v>222.40006565988182</v>
      </c>
      <c r="Z1652" s="1">
        <f t="shared" si="689"/>
        <v>148.29172141918528</v>
      </c>
      <c r="AD1652" s="125">
        <f t="shared" si="694"/>
        <v>148.94086727989492</v>
      </c>
    </row>
    <row r="1653" spans="1:30">
      <c r="A1653" s="127" t="s">
        <v>1233</v>
      </c>
      <c r="B1653" s="127" t="s">
        <v>175</v>
      </c>
      <c r="C1653" s="4">
        <v>42432</v>
      </c>
      <c r="D1653" s="1">
        <v>126.26203</v>
      </c>
      <c r="E1653" s="1">
        <v>151.41</v>
      </c>
      <c r="F1653" s="1">
        <v>164.29</v>
      </c>
      <c r="G1653" s="1">
        <v>21.42</v>
      </c>
      <c r="H1653" s="110">
        <v>-2.33</v>
      </c>
      <c r="I1653" s="110">
        <v>-2.4</v>
      </c>
      <c r="J1653" s="1">
        <f t="shared" si="696"/>
        <v>19.090000000000003</v>
      </c>
      <c r="K1653" s="1">
        <f t="shared" si="698"/>
        <v>-2.2134999999999998</v>
      </c>
      <c r="L1653" s="1">
        <f t="shared" si="695"/>
        <v>19.206500000000002</v>
      </c>
      <c r="M1653" s="1">
        <f t="shared" si="687"/>
        <v>126.19250985545335</v>
      </c>
      <c r="N1653" s="1"/>
      <c r="O1653" s="1"/>
      <c r="P1653" s="1">
        <f t="shared" si="690"/>
        <v>0.51</v>
      </c>
      <c r="Q1653" s="1">
        <f t="shared" si="691"/>
        <v>0.45729761904761912</v>
      </c>
      <c r="R1653" s="1">
        <f t="shared" si="692"/>
        <v>0.45754954680952387</v>
      </c>
      <c r="S1653" s="1">
        <f t="shared" si="697"/>
        <v>0.45729761904761912</v>
      </c>
      <c r="T1653" s="1">
        <f t="shared" si="688"/>
        <v>125.4270696452037</v>
      </c>
      <c r="U1653" s="1">
        <v>124.0678985</v>
      </c>
      <c r="V1653" s="1">
        <v>413.04130199999997</v>
      </c>
      <c r="W1653" s="1">
        <f t="shared" si="693"/>
        <v>134.05549661584757</v>
      </c>
      <c r="X1653" s="1">
        <v>126.26203</v>
      </c>
      <c r="Y1653" s="1">
        <v>222.40006565988182</v>
      </c>
      <c r="Z1653" s="1">
        <f t="shared" si="689"/>
        <v>140.73587385019712</v>
      </c>
      <c r="AD1653" s="125">
        <f t="shared" si="694"/>
        <v>140.47831800262816</v>
      </c>
    </row>
    <row r="1654" spans="1:30">
      <c r="A1654" s="127" t="s">
        <v>1234</v>
      </c>
      <c r="B1654" s="127" t="s">
        <v>175</v>
      </c>
      <c r="C1654" s="4">
        <v>42431</v>
      </c>
      <c r="D1654" s="1">
        <v>126.26203</v>
      </c>
      <c r="E1654" s="1">
        <v>146.41</v>
      </c>
      <c r="F1654" s="1">
        <v>160.29</v>
      </c>
      <c r="G1654" s="1">
        <v>21.15</v>
      </c>
      <c r="H1654" s="110">
        <v>-2.33</v>
      </c>
      <c r="I1654" s="110">
        <v>-2.4</v>
      </c>
      <c r="J1654" s="1">
        <f t="shared" si="696"/>
        <v>18.82</v>
      </c>
      <c r="K1654" s="1">
        <f t="shared" si="698"/>
        <v>-2.2134999999999998</v>
      </c>
      <c r="L1654" s="1">
        <f t="shared" si="695"/>
        <v>18.936499999999999</v>
      </c>
      <c r="M1654" s="1">
        <f t="shared" si="687"/>
        <v>124.41852825229959</v>
      </c>
      <c r="N1654" s="1"/>
      <c r="O1654" s="1"/>
      <c r="P1654" s="1">
        <f t="shared" si="690"/>
        <v>0.50357142857142856</v>
      </c>
      <c r="Q1654" s="1">
        <f t="shared" si="691"/>
        <v>0.45086904761904761</v>
      </c>
      <c r="R1654" s="1">
        <f t="shared" si="692"/>
        <v>0.45754954680952387</v>
      </c>
      <c r="S1654" s="1">
        <f t="shared" si="697"/>
        <v>0.45086904761904761</v>
      </c>
      <c r="T1654" s="1">
        <f t="shared" si="688"/>
        <v>123.65308804204993</v>
      </c>
      <c r="U1654" s="1">
        <v>124.0678985</v>
      </c>
      <c r="V1654" s="1">
        <v>413.04130199999997</v>
      </c>
      <c r="W1654" s="1">
        <f t="shared" si="693"/>
        <v>132.33473446078844</v>
      </c>
      <c r="X1654" s="1">
        <v>126.26203</v>
      </c>
      <c r="Y1654" s="1">
        <v>222.40006565988182</v>
      </c>
      <c r="Z1654" s="1">
        <f t="shared" si="689"/>
        <v>138.96189224704335</v>
      </c>
      <c r="AD1654" s="125">
        <f t="shared" si="694"/>
        <v>138.49145860709592</v>
      </c>
    </row>
    <row r="1655" spans="1:30">
      <c r="A1655" s="127" t="s">
        <v>1235</v>
      </c>
      <c r="B1655" s="127" t="s">
        <v>175</v>
      </c>
      <c r="C1655" s="4">
        <v>42430</v>
      </c>
      <c r="D1655" s="1">
        <v>126.26203</v>
      </c>
      <c r="E1655" s="1">
        <v>148.91</v>
      </c>
      <c r="F1655" s="1">
        <v>159.29</v>
      </c>
      <c r="G1655" s="1">
        <v>21.07</v>
      </c>
      <c r="H1655" s="110">
        <v>-2.33</v>
      </c>
      <c r="I1655" s="110">
        <v>-2.4</v>
      </c>
      <c r="J1655" s="1">
        <f t="shared" si="696"/>
        <v>18.740000000000002</v>
      </c>
      <c r="K1655" s="1">
        <f t="shared" si="698"/>
        <v>-2.2134999999999998</v>
      </c>
      <c r="L1655" s="1">
        <f t="shared" si="695"/>
        <v>18.8565</v>
      </c>
      <c r="M1655" s="1">
        <f t="shared" si="687"/>
        <v>123.89290407358739</v>
      </c>
      <c r="N1655" s="1"/>
      <c r="O1655" s="1"/>
      <c r="P1655" s="1">
        <f t="shared" si="690"/>
        <v>0.50166666666666671</v>
      </c>
      <c r="Q1655" s="1">
        <f t="shared" si="691"/>
        <v>0.4489642857142857</v>
      </c>
      <c r="R1655" s="1">
        <f t="shared" si="692"/>
        <v>0.45754954680952387</v>
      </c>
      <c r="S1655" s="1">
        <f t="shared" si="697"/>
        <v>0.4489642857142857</v>
      </c>
      <c r="T1655" s="1">
        <f t="shared" si="688"/>
        <v>123.12746386333772</v>
      </c>
      <c r="U1655" s="1">
        <v>118.661361</v>
      </c>
      <c r="V1655" s="1">
        <v>413.04130199999997</v>
      </c>
      <c r="W1655" s="1">
        <f t="shared" si="693"/>
        <v>131.82487900743757</v>
      </c>
      <c r="X1655" s="1">
        <v>126.26203</v>
      </c>
      <c r="Y1655" s="1">
        <v>222.40006565988182</v>
      </c>
      <c r="Z1655" s="1">
        <f t="shared" si="689"/>
        <v>138.43626806833115</v>
      </c>
      <c r="AD1655" s="125">
        <f t="shared" si="694"/>
        <v>137.90275952693827</v>
      </c>
    </row>
    <row r="1656" spans="1:30">
      <c r="A1656" s="127" t="s">
        <v>1236</v>
      </c>
      <c r="B1656" s="127" t="s">
        <v>176</v>
      </c>
      <c r="C1656" s="4">
        <v>42429</v>
      </c>
      <c r="D1656" s="1">
        <v>126.50861999999999</v>
      </c>
      <c r="E1656" s="1">
        <v>144.91</v>
      </c>
      <c r="F1656" s="1">
        <v>162.29</v>
      </c>
      <c r="G1656" s="1">
        <v>20.45</v>
      </c>
      <c r="H1656" s="110">
        <v>-2.33</v>
      </c>
      <c r="I1656" s="110">
        <v>-2.4</v>
      </c>
      <c r="J1656" s="1">
        <f t="shared" si="696"/>
        <v>18.119999999999997</v>
      </c>
      <c r="K1656" s="1">
        <f t="shared" si="698"/>
        <v>-2.2134999999999998</v>
      </c>
      <c r="L1656" s="1">
        <f t="shared" si="695"/>
        <v>18.236499999999999</v>
      </c>
      <c r="M1656" s="1">
        <f t="shared" si="687"/>
        <v>119.81931668856767</v>
      </c>
      <c r="N1656" s="1"/>
      <c r="O1656" s="1"/>
      <c r="P1656" s="1">
        <f t="shared" si="690"/>
        <v>0.4869047619047619</v>
      </c>
      <c r="Q1656" s="1">
        <f t="shared" si="691"/>
        <v>0.43420238095238095</v>
      </c>
      <c r="R1656" s="1">
        <f t="shared" si="692"/>
        <v>0.45844314200000003</v>
      </c>
      <c r="S1656" s="1">
        <f t="shared" si="697"/>
        <v>0.43420238095238095</v>
      </c>
      <c r="T1656" s="1">
        <f t="shared" si="688"/>
        <v>119.05387647831797</v>
      </c>
      <c r="U1656" s="1">
        <v>118.661361</v>
      </c>
      <c r="V1656" s="1">
        <v>413.04130199999997</v>
      </c>
      <c r="W1656" s="1">
        <f t="shared" si="693"/>
        <v>127.87349924396844</v>
      </c>
      <c r="X1656" s="1">
        <v>126.50861999999999</v>
      </c>
      <c r="Y1656" s="1">
        <v>307.55196323046619</v>
      </c>
      <c r="Z1656" s="1">
        <f t="shared" si="689"/>
        <v>134.36268068331142</v>
      </c>
      <c r="AD1656" s="125">
        <f t="shared" si="694"/>
        <v>133.34034165571614</v>
      </c>
    </row>
    <row r="1657" spans="1:30">
      <c r="A1657" s="127" t="s">
        <v>1237</v>
      </c>
      <c r="B1657" s="127" t="s">
        <v>176</v>
      </c>
      <c r="C1657" s="4">
        <v>42426</v>
      </c>
      <c r="D1657" s="1">
        <v>126.50861999999999</v>
      </c>
      <c r="E1657" s="1">
        <v>152.41</v>
      </c>
      <c r="F1657" s="1">
        <v>169.29</v>
      </c>
      <c r="G1657" s="1">
        <v>19.75</v>
      </c>
      <c r="H1657" s="110">
        <v>-2.33</v>
      </c>
      <c r="I1657" s="110">
        <v>-2.4</v>
      </c>
      <c r="J1657" s="1">
        <f t="shared" si="696"/>
        <v>17.420000000000002</v>
      </c>
      <c r="K1657" s="1">
        <f t="shared" si="698"/>
        <v>-2.2134999999999998</v>
      </c>
      <c r="L1657" s="1">
        <f t="shared" si="695"/>
        <v>17.5365</v>
      </c>
      <c r="M1657" s="1">
        <f t="shared" si="687"/>
        <v>115.22010512483574</v>
      </c>
      <c r="N1657" s="1"/>
      <c r="O1657" s="1"/>
      <c r="P1657" s="1">
        <f t="shared" si="690"/>
        <v>0.47023809523809523</v>
      </c>
      <c r="Q1657" s="1">
        <f t="shared" si="691"/>
        <v>0.41753571428571429</v>
      </c>
      <c r="R1657" s="1">
        <f t="shared" si="692"/>
        <v>0.45844314200000003</v>
      </c>
      <c r="S1657" s="1">
        <f t="shared" si="697"/>
        <v>0.41753571428571429</v>
      </c>
      <c r="T1657" s="1">
        <f t="shared" si="688"/>
        <v>114.45466491458608</v>
      </c>
      <c r="U1657" s="1">
        <v>118.661361</v>
      </c>
      <c r="V1657" s="1">
        <v>413.04130199999997</v>
      </c>
      <c r="W1657" s="1">
        <f t="shared" si="693"/>
        <v>123.4122640271485</v>
      </c>
      <c r="X1657" s="1">
        <v>126.50861999999999</v>
      </c>
      <c r="Y1657" s="1">
        <v>307.55196323046619</v>
      </c>
      <c r="Z1657" s="1">
        <f t="shared" si="689"/>
        <v>129.7634691195795</v>
      </c>
      <c r="AD1657" s="125">
        <f t="shared" si="694"/>
        <v>128.18922470433643</v>
      </c>
    </row>
    <row r="1658" spans="1:30">
      <c r="A1658" s="127" t="s">
        <v>1238</v>
      </c>
      <c r="B1658" s="127" t="s">
        <v>176</v>
      </c>
      <c r="C1658" s="4">
        <v>42425</v>
      </c>
      <c r="D1658" s="1">
        <v>126.50861999999999</v>
      </c>
      <c r="E1658" s="1">
        <v>148.41</v>
      </c>
      <c r="F1658" s="1">
        <v>162.79</v>
      </c>
      <c r="G1658" s="1">
        <v>20.87</v>
      </c>
      <c r="H1658" s="110">
        <v>-2.33</v>
      </c>
      <c r="I1658" s="110">
        <v>-2.4</v>
      </c>
      <c r="J1658" s="1">
        <f t="shared" si="696"/>
        <v>18.54</v>
      </c>
      <c r="K1658" s="1">
        <f t="shared" si="698"/>
        <v>-2.2134999999999998</v>
      </c>
      <c r="L1658" s="1">
        <f t="shared" si="695"/>
        <v>18.656500000000001</v>
      </c>
      <c r="M1658" s="1">
        <f t="shared" si="687"/>
        <v>122.57884362680683</v>
      </c>
      <c r="N1658" s="1"/>
      <c r="O1658" s="1"/>
      <c r="P1658" s="1">
        <f t="shared" si="690"/>
        <v>0.4969047619047619</v>
      </c>
      <c r="Q1658" s="1">
        <f t="shared" si="691"/>
        <v>0.44420238095238096</v>
      </c>
      <c r="R1658" s="1">
        <f t="shared" si="692"/>
        <v>0.45844314200000003</v>
      </c>
      <c r="S1658" s="1">
        <f t="shared" si="697"/>
        <v>0.44420238095238096</v>
      </c>
      <c r="T1658" s="1">
        <f t="shared" si="688"/>
        <v>121.81340341655715</v>
      </c>
      <c r="U1658" s="1">
        <v>118.661361</v>
      </c>
      <c r="V1658" s="1">
        <v>440.59793200000001</v>
      </c>
      <c r="W1658" s="1">
        <f t="shared" si="693"/>
        <v>131.37693927406042</v>
      </c>
      <c r="X1658" s="1">
        <v>126.50861999999999</v>
      </c>
      <c r="Y1658" s="1">
        <v>307.55196323046619</v>
      </c>
      <c r="Z1658" s="1">
        <f t="shared" si="689"/>
        <v>137.12220762155059</v>
      </c>
      <c r="AD1658" s="125">
        <f t="shared" si="694"/>
        <v>136.43101182654402</v>
      </c>
    </row>
    <row r="1659" spans="1:30">
      <c r="A1659" s="127" t="s">
        <v>1239</v>
      </c>
      <c r="B1659" s="127" t="s">
        <v>176</v>
      </c>
      <c r="C1659" s="4">
        <v>42424</v>
      </c>
      <c r="D1659" s="1">
        <v>126.50861999999999</v>
      </c>
      <c r="E1659" s="1">
        <v>148.41</v>
      </c>
      <c r="F1659" s="1">
        <v>158.29</v>
      </c>
      <c r="G1659" s="1">
        <v>20.149999999999999</v>
      </c>
      <c r="H1659" s="110">
        <v>-2.33</v>
      </c>
      <c r="I1659" s="110">
        <v>-2.4</v>
      </c>
      <c r="J1659" s="1">
        <f t="shared" si="696"/>
        <v>17.82</v>
      </c>
      <c r="K1659" s="1">
        <f t="shared" si="698"/>
        <v>-2.2134999999999998</v>
      </c>
      <c r="L1659" s="1">
        <f t="shared" si="695"/>
        <v>17.936499999999999</v>
      </c>
      <c r="M1659" s="1">
        <f t="shared" si="687"/>
        <v>117.84822601839683</v>
      </c>
      <c r="N1659" s="1"/>
      <c r="O1659" s="1"/>
      <c r="P1659" s="1">
        <f t="shared" si="690"/>
        <v>0.47976190476190472</v>
      </c>
      <c r="Q1659" s="1">
        <f t="shared" si="691"/>
        <v>0.42705952380952378</v>
      </c>
      <c r="R1659" s="1">
        <f t="shared" si="692"/>
        <v>0.45844314200000003</v>
      </c>
      <c r="S1659" s="1">
        <f t="shared" si="697"/>
        <v>0.42705952380952378</v>
      </c>
      <c r="T1659" s="1">
        <f t="shared" si="688"/>
        <v>117.08278580814716</v>
      </c>
      <c r="U1659" s="1">
        <v>118.661361</v>
      </c>
      <c r="V1659" s="1">
        <v>440.59793200000001</v>
      </c>
      <c r="W1659" s="1">
        <f t="shared" si="693"/>
        <v>126.78824019390275</v>
      </c>
      <c r="X1659" s="1">
        <v>126.50861999999999</v>
      </c>
      <c r="Y1659" s="1">
        <v>307.55196323046619</v>
      </c>
      <c r="Z1659" s="1">
        <f t="shared" si="689"/>
        <v>132.39159001314059</v>
      </c>
      <c r="AD1659" s="125">
        <f t="shared" si="694"/>
        <v>131.13272010512483</v>
      </c>
    </row>
    <row r="1660" spans="1:30">
      <c r="A1660" s="127" t="s">
        <v>1240</v>
      </c>
      <c r="B1660" s="127" t="s">
        <v>176</v>
      </c>
      <c r="C1660" s="4">
        <v>42423</v>
      </c>
      <c r="D1660" s="1">
        <v>126.50861999999999</v>
      </c>
      <c r="E1660" s="1">
        <v>151.41</v>
      </c>
      <c r="F1660" s="1">
        <v>168.29</v>
      </c>
      <c r="G1660" s="1">
        <v>19.5</v>
      </c>
      <c r="H1660" s="110">
        <v>-2.33</v>
      </c>
      <c r="I1660" s="110">
        <v>-2.4</v>
      </c>
      <c r="J1660" s="1">
        <f t="shared" si="696"/>
        <v>17.170000000000002</v>
      </c>
      <c r="K1660" s="1">
        <f t="shared" si="698"/>
        <v>-2.2134999999999998</v>
      </c>
      <c r="L1660" s="1">
        <f t="shared" si="695"/>
        <v>17.2865</v>
      </c>
      <c r="M1660" s="1">
        <f t="shared" si="687"/>
        <v>113.57752956636006</v>
      </c>
      <c r="N1660" s="1"/>
      <c r="O1660" s="1"/>
      <c r="P1660" s="1">
        <f t="shared" si="690"/>
        <v>0.4642857142857143</v>
      </c>
      <c r="Q1660" s="1">
        <f t="shared" si="691"/>
        <v>0.41158333333333336</v>
      </c>
      <c r="R1660" s="1">
        <f t="shared" si="692"/>
        <v>0.45844314200000003</v>
      </c>
      <c r="S1660" s="1">
        <f t="shared" si="697"/>
        <v>0.41158333333333336</v>
      </c>
      <c r="T1660" s="1">
        <f t="shared" si="688"/>
        <v>112.81208935611039</v>
      </c>
      <c r="U1660" s="1">
        <v>121.309461</v>
      </c>
      <c r="V1660" s="1">
        <v>440.59793200000001</v>
      </c>
      <c r="W1660" s="1">
        <f t="shared" si="693"/>
        <v>122.64566463542708</v>
      </c>
      <c r="X1660" s="1">
        <v>126.50861999999999</v>
      </c>
      <c r="Y1660" s="1">
        <v>307.55196323046619</v>
      </c>
      <c r="Z1660" s="1">
        <f t="shared" si="689"/>
        <v>128.1208935611038</v>
      </c>
      <c r="AD1660" s="125">
        <f t="shared" si="694"/>
        <v>126.34954007884365</v>
      </c>
    </row>
    <row r="1661" spans="1:30">
      <c r="A1661" s="127" t="s">
        <v>1241</v>
      </c>
      <c r="B1661" s="127" t="s">
        <v>176</v>
      </c>
      <c r="C1661" s="4">
        <v>42422</v>
      </c>
      <c r="D1661" s="1">
        <v>126.50861999999999</v>
      </c>
      <c r="E1661" s="1">
        <v>145.41</v>
      </c>
      <c r="F1661" s="1">
        <v>157.29</v>
      </c>
      <c r="G1661" s="1">
        <v>21.3</v>
      </c>
      <c r="H1661" s="110">
        <v>-2.33</v>
      </c>
      <c r="I1661" s="110">
        <v>-2.4</v>
      </c>
      <c r="J1661" s="1">
        <f t="shared" si="696"/>
        <v>18.97</v>
      </c>
      <c r="K1661" s="1">
        <f t="shared" si="698"/>
        <v>-2.2134999999999998</v>
      </c>
      <c r="L1661" s="1">
        <f t="shared" si="695"/>
        <v>19.086500000000001</v>
      </c>
      <c r="M1661" s="1">
        <f t="shared" ref="M1661:M1697" si="699">+L1661*$F$2</f>
        <v>125.40407358738501</v>
      </c>
      <c r="N1661" s="1"/>
      <c r="O1661" s="1"/>
      <c r="P1661" s="1">
        <f t="shared" si="690"/>
        <v>0.50714285714285712</v>
      </c>
      <c r="Q1661" s="1">
        <f t="shared" si="691"/>
        <v>0.45444047619047623</v>
      </c>
      <c r="R1661" s="1">
        <f t="shared" si="692"/>
        <v>0.45844314200000003</v>
      </c>
      <c r="S1661" s="1">
        <f t="shared" si="697"/>
        <v>0.45444047619047623</v>
      </c>
      <c r="T1661" s="1">
        <f t="shared" ref="T1661:T1697" si="700">+J1661*$F$2</f>
        <v>124.63863337713533</v>
      </c>
      <c r="U1661" s="1">
        <v>121.309461</v>
      </c>
      <c r="V1661" s="1">
        <v>440.59793200000001</v>
      </c>
      <c r="W1661" s="1">
        <f t="shared" si="693"/>
        <v>134.11741233582126</v>
      </c>
      <c r="X1661" s="1">
        <v>126.50861999999999</v>
      </c>
      <c r="Y1661" s="1">
        <v>307.55196323046619</v>
      </c>
      <c r="Z1661" s="1">
        <f t="shared" ref="Z1661:Z1697" si="701">+G1661*$F$2</f>
        <v>139.94743758212877</v>
      </c>
      <c r="AD1661" s="125">
        <f t="shared" si="694"/>
        <v>139.59526938239159</v>
      </c>
    </row>
    <row r="1662" spans="1:30">
      <c r="A1662" s="127" t="s">
        <v>1242</v>
      </c>
      <c r="B1662" s="127" t="s">
        <v>176</v>
      </c>
      <c r="C1662" s="4">
        <v>42419</v>
      </c>
      <c r="D1662" s="1">
        <v>126.50861999999999</v>
      </c>
      <c r="E1662" s="1">
        <v>150.41</v>
      </c>
      <c r="F1662" s="1">
        <v>169.29</v>
      </c>
      <c r="G1662" s="1">
        <v>19.89</v>
      </c>
      <c r="H1662" s="110">
        <v>-2.33</v>
      </c>
      <c r="I1662" s="110">
        <v>-2.4</v>
      </c>
      <c r="J1662" s="1">
        <f t="shared" si="696"/>
        <v>17.560000000000002</v>
      </c>
      <c r="K1662" s="1">
        <f t="shared" si="698"/>
        <v>-2.2134999999999998</v>
      </c>
      <c r="L1662" s="1">
        <f t="shared" si="695"/>
        <v>17.676500000000001</v>
      </c>
      <c r="M1662" s="1">
        <f t="shared" si="699"/>
        <v>116.13994743758212</v>
      </c>
      <c r="N1662" s="1"/>
      <c r="O1662" s="1"/>
      <c r="P1662" s="1">
        <f t="shared" si="690"/>
        <v>0.47357142857142859</v>
      </c>
      <c r="Q1662" s="1">
        <f t="shared" si="691"/>
        <v>0.42086904761904764</v>
      </c>
      <c r="R1662" s="1">
        <f t="shared" si="692"/>
        <v>0.45844314200000003</v>
      </c>
      <c r="S1662" s="1">
        <f t="shared" si="697"/>
        <v>0.42086904761904764</v>
      </c>
      <c r="T1662" s="1">
        <f t="shared" si="700"/>
        <v>115.37450722733247</v>
      </c>
      <c r="U1662" s="1">
        <v>121.309461</v>
      </c>
      <c r="V1662" s="1">
        <v>440.59793200000001</v>
      </c>
      <c r="W1662" s="1">
        <f t="shared" si="693"/>
        <v>125.1312099705125</v>
      </c>
      <c r="X1662" s="1">
        <v>126.50861999999999</v>
      </c>
      <c r="Y1662" s="1">
        <v>307.55196323046619</v>
      </c>
      <c r="Z1662" s="1">
        <f t="shared" si="701"/>
        <v>130.68331143232589</v>
      </c>
      <c r="AD1662" s="125">
        <f t="shared" si="694"/>
        <v>129.21944809461237</v>
      </c>
    </row>
    <row r="1663" spans="1:30">
      <c r="A1663" s="127" t="s">
        <v>1243</v>
      </c>
      <c r="B1663" s="127" t="s">
        <v>176</v>
      </c>
      <c r="C1663" s="4">
        <v>42418</v>
      </c>
      <c r="D1663" s="1">
        <v>126.50861999999999</v>
      </c>
      <c r="E1663" s="1">
        <v>152.41</v>
      </c>
      <c r="F1663" s="1">
        <v>172.29</v>
      </c>
      <c r="G1663" s="1">
        <v>20.71</v>
      </c>
      <c r="H1663" s="110">
        <v>-2.33</v>
      </c>
      <c r="I1663" s="110">
        <v>-2.4</v>
      </c>
      <c r="J1663" s="1">
        <f t="shared" si="696"/>
        <v>18.380000000000003</v>
      </c>
      <c r="K1663" s="1">
        <f t="shared" si="698"/>
        <v>-2.2134999999999998</v>
      </c>
      <c r="L1663" s="1">
        <f t="shared" si="695"/>
        <v>18.496500000000001</v>
      </c>
      <c r="M1663" s="1">
        <f t="shared" si="699"/>
        <v>121.52759526938239</v>
      </c>
      <c r="N1663" s="1"/>
      <c r="O1663" s="1"/>
      <c r="P1663" s="1">
        <f t="shared" si="690"/>
        <v>0.49309523809523814</v>
      </c>
      <c r="Q1663" s="1">
        <f t="shared" si="691"/>
        <v>0.44039285714285714</v>
      </c>
      <c r="R1663" s="1">
        <f t="shared" si="692"/>
        <v>0.45844314200000003</v>
      </c>
      <c r="S1663" s="1">
        <f t="shared" si="697"/>
        <v>0.44039285714285714</v>
      </c>
      <c r="T1663" s="1">
        <f t="shared" si="700"/>
        <v>120.76215505913274</v>
      </c>
      <c r="U1663" s="1">
        <v>121.309461</v>
      </c>
      <c r="V1663" s="1">
        <v>440.59793200000001</v>
      </c>
      <c r="W1663" s="1">
        <f t="shared" si="693"/>
        <v>130.35722836735874</v>
      </c>
      <c r="X1663" s="1">
        <v>126.50861999999999</v>
      </c>
      <c r="Y1663" s="1">
        <v>307.55196323046619</v>
      </c>
      <c r="Z1663" s="1">
        <f t="shared" si="701"/>
        <v>136.07095926412615</v>
      </c>
      <c r="AD1663" s="125">
        <f t="shared" si="694"/>
        <v>135.25361366622869</v>
      </c>
    </row>
    <row r="1664" spans="1:30">
      <c r="A1664" s="127" t="s">
        <v>1244</v>
      </c>
      <c r="B1664" s="127" t="s">
        <v>176</v>
      </c>
      <c r="C1664" s="4">
        <v>42417</v>
      </c>
      <c r="D1664" s="1">
        <v>126.50861999999999</v>
      </c>
      <c r="E1664" s="1">
        <v>138.41</v>
      </c>
      <c r="F1664" s="1">
        <v>161.29</v>
      </c>
      <c r="G1664" s="1">
        <v>21.25</v>
      </c>
      <c r="H1664" s="110">
        <v>-2.33</v>
      </c>
      <c r="I1664" s="110">
        <v>-2.4</v>
      </c>
      <c r="J1664" s="1">
        <f t="shared" si="696"/>
        <v>18.920000000000002</v>
      </c>
      <c r="K1664" s="1">
        <f t="shared" si="698"/>
        <v>-2.2134999999999998</v>
      </c>
      <c r="L1664" s="1">
        <f t="shared" si="695"/>
        <v>19.0365</v>
      </c>
      <c r="M1664" s="1">
        <f t="shared" si="699"/>
        <v>125.07555847568987</v>
      </c>
      <c r="N1664" s="1"/>
      <c r="O1664" s="1"/>
      <c r="P1664" s="1">
        <f t="shared" ref="P1664:P1697" si="702">+G1664/42</f>
        <v>0.50595238095238093</v>
      </c>
      <c r="Q1664" s="1">
        <f t="shared" ref="Q1664:Q1697" si="703">+L1664/42</f>
        <v>0.45324999999999999</v>
      </c>
      <c r="R1664" s="1">
        <f t="shared" si="692"/>
        <v>0.45844314200000003</v>
      </c>
      <c r="S1664" s="1">
        <f t="shared" si="697"/>
        <v>0.45324999999999999</v>
      </c>
      <c r="T1664" s="1">
        <f t="shared" si="700"/>
        <v>124.31011826544021</v>
      </c>
      <c r="U1664" s="1">
        <v>121.309461</v>
      </c>
      <c r="V1664" s="1">
        <v>440.59793200000001</v>
      </c>
      <c r="W1664" s="1">
        <f t="shared" si="693"/>
        <v>133.79875267747701</v>
      </c>
      <c r="X1664" s="1">
        <v>126.50861999999999</v>
      </c>
      <c r="Y1664" s="1">
        <v>307.55196323046619</v>
      </c>
      <c r="Z1664" s="1">
        <f t="shared" si="701"/>
        <v>139.61892247043363</v>
      </c>
      <c r="AD1664" s="125">
        <f t="shared" si="694"/>
        <v>139.22733245729304</v>
      </c>
    </row>
    <row r="1665" spans="1:30">
      <c r="A1665" s="127" t="s">
        <v>1245</v>
      </c>
      <c r="B1665" s="127" t="s">
        <v>176</v>
      </c>
      <c r="C1665" s="4">
        <v>42416</v>
      </c>
      <c r="D1665" s="1">
        <v>126.50861999999999</v>
      </c>
      <c r="E1665" s="1">
        <v>147.91</v>
      </c>
      <c r="F1665" s="1">
        <v>168.29</v>
      </c>
      <c r="G1665" s="1">
        <v>19.47</v>
      </c>
      <c r="H1665" s="110">
        <v>-2.33</v>
      </c>
      <c r="I1665" s="110">
        <v>-2.4</v>
      </c>
      <c r="J1665" s="1">
        <f t="shared" si="696"/>
        <v>17.14</v>
      </c>
      <c r="K1665" s="1">
        <f t="shared" si="698"/>
        <v>-2.2134999999999998</v>
      </c>
      <c r="L1665" s="1">
        <f t="shared" si="695"/>
        <v>17.256499999999999</v>
      </c>
      <c r="M1665" s="1">
        <f t="shared" si="699"/>
        <v>113.38042049934296</v>
      </c>
      <c r="N1665" s="1"/>
      <c r="O1665" s="1"/>
      <c r="P1665" s="1">
        <f t="shared" si="702"/>
        <v>0.46357142857142852</v>
      </c>
      <c r="Q1665" s="1">
        <f t="shared" si="703"/>
        <v>0.41086904761904758</v>
      </c>
      <c r="R1665" s="1">
        <f t="shared" si="692"/>
        <v>0.45844314200000003</v>
      </c>
      <c r="S1665" s="1">
        <f t="shared" si="697"/>
        <v>0.41086904761904758</v>
      </c>
      <c r="T1665" s="1">
        <f t="shared" si="700"/>
        <v>112.6149802890933</v>
      </c>
      <c r="U1665" s="1">
        <v>110.03738200000002</v>
      </c>
      <c r="V1665" s="1">
        <v>440.59793200000001</v>
      </c>
      <c r="W1665" s="1">
        <f t="shared" si="693"/>
        <v>122.45446884042049</v>
      </c>
      <c r="X1665" s="1">
        <v>126.50861999999999</v>
      </c>
      <c r="Y1665" s="1">
        <v>307.55196323046619</v>
      </c>
      <c r="Z1665" s="1">
        <f t="shared" si="701"/>
        <v>127.92378449408672</v>
      </c>
      <c r="AD1665" s="125">
        <f t="shared" si="694"/>
        <v>126.1287779237845</v>
      </c>
    </row>
    <row r="1666" spans="1:30">
      <c r="A1666" s="127" t="s">
        <v>1246</v>
      </c>
      <c r="B1666" s="127" t="s">
        <v>176</v>
      </c>
      <c r="C1666" s="4">
        <v>42415</v>
      </c>
      <c r="D1666" s="1">
        <v>126.50861999999999</v>
      </c>
      <c r="E1666" s="1">
        <v>147.91</v>
      </c>
      <c r="F1666" s="1">
        <v>168.29</v>
      </c>
      <c r="G1666" s="67">
        <v>19.91</v>
      </c>
      <c r="H1666" s="110">
        <v>-2.33</v>
      </c>
      <c r="I1666" s="110">
        <v>-2.4</v>
      </c>
      <c r="J1666" s="1">
        <f t="shared" si="696"/>
        <v>17.579999999999998</v>
      </c>
      <c r="K1666" s="1">
        <f t="shared" si="698"/>
        <v>-2.2134999999999998</v>
      </c>
      <c r="L1666" s="1">
        <f t="shared" si="695"/>
        <v>17.6965</v>
      </c>
      <c r="M1666" s="1">
        <f t="shared" si="699"/>
        <v>116.27135348226018</v>
      </c>
      <c r="N1666" s="1"/>
      <c r="O1666" s="1"/>
      <c r="P1666" s="1">
        <f t="shared" si="702"/>
        <v>0.47404761904761905</v>
      </c>
      <c r="Q1666" s="1">
        <f t="shared" si="703"/>
        <v>0.42134523809523811</v>
      </c>
      <c r="R1666" s="1">
        <f t="shared" si="692"/>
        <v>0.45844314200000003</v>
      </c>
      <c r="S1666" s="1">
        <f t="shared" si="697"/>
        <v>0.42134523809523811</v>
      </c>
      <c r="T1666" s="1">
        <f t="shared" si="700"/>
        <v>115.5059132720105</v>
      </c>
      <c r="U1666" s="1">
        <v>110.03738200000002</v>
      </c>
      <c r="V1666" s="1">
        <v>440.59793200000001</v>
      </c>
      <c r="W1666" s="1">
        <f t="shared" si="693"/>
        <v>125.25867383385018</v>
      </c>
      <c r="X1666" s="1">
        <v>126.50861999999999</v>
      </c>
      <c r="Y1666" s="1">
        <v>307.55196323046619</v>
      </c>
      <c r="Z1666" s="1">
        <f t="shared" si="701"/>
        <v>130.81471747700394</v>
      </c>
      <c r="AD1666" s="125">
        <f t="shared" si="694"/>
        <v>129.36662286465179</v>
      </c>
    </row>
    <row r="1667" spans="1:30">
      <c r="A1667" s="127" t="s">
        <v>1247</v>
      </c>
      <c r="B1667" s="127" t="s">
        <v>176</v>
      </c>
      <c r="C1667" s="4">
        <v>42412</v>
      </c>
      <c r="D1667" s="1">
        <v>126.50861999999999</v>
      </c>
      <c r="E1667" s="1">
        <v>131.91</v>
      </c>
      <c r="F1667" s="1">
        <v>154.29</v>
      </c>
      <c r="G1667" s="1">
        <v>20.350000000000001</v>
      </c>
      <c r="H1667" s="110">
        <v>-2.33</v>
      </c>
      <c r="I1667" s="110">
        <v>-2.4</v>
      </c>
      <c r="J1667" s="1">
        <f t="shared" si="696"/>
        <v>18.020000000000003</v>
      </c>
      <c r="K1667" s="1">
        <f t="shared" si="698"/>
        <v>-2.2134999999999998</v>
      </c>
      <c r="L1667" s="1">
        <f t="shared" si="695"/>
        <v>18.136500000000002</v>
      </c>
      <c r="M1667" s="1">
        <f t="shared" si="699"/>
        <v>119.1622864651774</v>
      </c>
      <c r="N1667" s="1"/>
      <c r="O1667" s="1"/>
      <c r="P1667" s="1">
        <f t="shared" si="702"/>
        <v>0.48452380952380958</v>
      </c>
      <c r="Q1667" s="1">
        <f t="shared" si="703"/>
        <v>0.43182142857142863</v>
      </c>
      <c r="R1667" s="1">
        <f t="shared" si="692"/>
        <v>0.45844314200000003</v>
      </c>
      <c r="S1667" s="1">
        <f t="shared" si="697"/>
        <v>0.43182142857142863</v>
      </c>
      <c r="T1667" s="1">
        <f t="shared" si="700"/>
        <v>118.39684625492774</v>
      </c>
      <c r="U1667" s="1">
        <v>110.03738200000002</v>
      </c>
      <c r="V1667" s="1">
        <v>440.59793200000001</v>
      </c>
      <c r="W1667" s="1">
        <f t="shared" si="693"/>
        <v>128.06287882727992</v>
      </c>
      <c r="X1667" s="1">
        <v>126.50861999999999</v>
      </c>
      <c r="Y1667" s="1">
        <v>307.55196323046619</v>
      </c>
      <c r="Z1667" s="1">
        <f t="shared" si="701"/>
        <v>133.70565045992117</v>
      </c>
      <c r="AD1667" s="125">
        <f t="shared" si="694"/>
        <v>132.60446780551908</v>
      </c>
    </row>
    <row r="1668" spans="1:30">
      <c r="A1668" s="127" t="s">
        <v>1248</v>
      </c>
      <c r="B1668" s="127" t="s">
        <v>176</v>
      </c>
      <c r="C1668" s="4">
        <v>42411</v>
      </c>
      <c r="D1668" s="1">
        <v>126.50861999999999</v>
      </c>
      <c r="E1668" s="1">
        <v>131.41</v>
      </c>
      <c r="F1668" s="1">
        <v>158.29</v>
      </c>
      <c r="G1668" s="1">
        <v>18.75</v>
      </c>
      <c r="H1668" s="110">
        <v>-2.33</v>
      </c>
      <c r="I1668" s="110">
        <v>-2.4</v>
      </c>
      <c r="J1668" s="1">
        <f t="shared" si="696"/>
        <v>16.420000000000002</v>
      </c>
      <c r="K1668" s="1">
        <f t="shared" si="698"/>
        <v>-2.2134999999999998</v>
      </c>
      <c r="L1668" s="1">
        <f t="shared" si="695"/>
        <v>16.5365</v>
      </c>
      <c r="M1668" s="1">
        <f t="shared" si="699"/>
        <v>108.64980289093297</v>
      </c>
      <c r="N1668" s="1"/>
      <c r="O1668" s="1"/>
      <c r="P1668" s="1">
        <f t="shared" si="702"/>
        <v>0.44642857142857145</v>
      </c>
      <c r="Q1668" s="1">
        <f t="shared" si="703"/>
        <v>0.39372619047619051</v>
      </c>
      <c r="R1668" s="1">
        <f t="shared" si="692"/>
        <v>0.45844314200000003</v>
      </c>
      <c r="S1668" s="1">
        <f t="shared" si="697"/>
        <v>0.39372619047619051</v>
      </c>
      <c r="T1668" s="1">
        <f t="shared" si="700"/>
        <v>107.88436268068332</v>
      </c>
      <c r="U1668" s="1">
        <v>110.03738200000002</v>
      </c>
      <c r="V1668" s="1">
        <v>440.59793200000001</v>
      </c>
      <c r="W1668" s="1">
        <f t="shared" si="693"/>
        <v>117.86576976026282</v>
      </c>
      <c r="X1668" s="1">
        <v>126.50861999999999</v>
      </c>
      <c r="Y1668" s="1">
        <v>307.55196323046619</v>
      </c>
      <c r="Z1668" s="1">
        <f t="shared" si="701"/>
        <v>123.19316688567673</v>
      </c>
      <c r="AD1668" s="125">
        <f t="shared" si="694"/>
        <v>120.83048620236534</v>
      </c>
    </row>
    <row r="1669" spans="1:30">
      <c r="A1669" s="127" t="s">
        <v>1249</v>
      </c>
      <c r="B1669" s="127" t="s">
        <v>176</v>
      </c>
      <c r="C1669" s="4">
        <v>42410</v>
      </c>
      <c r="D1669" s="1">
        <v>126.50861999999999</v>
      </c>
      <c r="E1669" s="1">
        <v>131.41</v>
      </c>
      <c r="F1669" s="1">
        <v>154.79</v>
      </c>
      <c r="G1669" s="1">
        <v>19.649999999999999</v>
      </c>
      <c r="H1669" s="110">
        <v>-2.33</v>
      </c>
      <c r="I1669" s="110">
        <v>-2.4</v>
      </c>
      <c r="J1669" s="1">
        <f t="shared" si="696"/>
        <v>17.32</v>
      </c>
      <c r="K1669" s="1">
        <f t="shared" si="698"/>
        <v>-2.2134999999999998</v>
      </c>
      <c r="L1669" s="1">
        <f t="shared" si="695"/>
        <v>17.436499999999999</v>
      </c>
      <c r="M1669" s="1">
        <f t="shared" si="699"/>
        <v>114.56307490144545</v>
      </c>
      <c r="N1669" s="1"/>
      <c r="O1669" s="1"/>
      <c r="P1669" s="1">
        <f t="shared" si="702"/>
        <v>0.4678571428571428</v>
      </c>
      <c r="Q1669" s="1">
        <f t="shared" si="703"/>
        <v>0.41515476190476186</v>
      </c>
      <c r="R1669" s="1">
        <f t="shared" si="692"/>
        <v>0.45844314200000003</v>
      </c>
      <c r="S1669" s="1">
        <f t="shared" si="697"/>
        <v>0.41515476190476186</v>
      </c>
      <c r="T1669" s="1">
        <f t="shared" si="700"/>
        <v>113.7976346911958</v>
      </c>
      <c r="U1669" s="1">
        <v>110.03738200000002</v>
      </c>
      <c r="V1669" s="1">
        <v>440.59793200000001</v>
      </c>
      <c r="W1669" s="1">
        <f t="shared" si="693"/>
        <v>123.60164361045992</v>
      </c>
      <c r="X1669" s="1">
        <v>126.50861999999999</v>
      </c>
      <c r="Y1669" s="1">
        <v>307.55196323046619</v>
      </c>
      <c r="Z1669" s="1">
        <f t="shared" si="701"/>
        <v>129.10643889618922</v>
      </c>
      <c r="AD1669" s="125">
        <f t="shared" si="694"/>
        <v>127.4533508541393</v>
      </c>
    </row>
    <row r="1670" spans="1:30">
      <c r="A1670" s="127" t="s">
        <v>1250</v>
      </c>
      <c r="B1670" s="127" t="s">
        <v>176</v>
      </c>
      <c r="C1670" s="4">
        <v>42409</v>
      </c>
      <c r="D1670" s="1">
        <v>126.50861999999999</v>
      </c>
      <c r="E1670" s="1">
        <v>143.41</v>
      </c>
      <c r="F1670" s="1">
        <v>165.29</v>
      </c>
      <c r="G1670" s="1">
        <v>18.7</v>
      </c>
      <c r="H1670" s="110">
        <v>-2.33</v>
      </c>
      <c r="I1670" s="110">
        <v>-2.4</v>
      </c>
      <c r="J1670" s="1">
        <f t="shared" si="696"/>
        <v>16.369999999999997</v>
      </c>
      <c r="K1670" s="1">
        <f t="shared" si="698"/>
        <v>-2.2134999999999998</v>
      </c>
      <c r="L1670" s="1">
        <f t="shared" si="695"/>
        <v>16.486499999999999</v>
      </c>
      <c r="M1670" s="1">
        <f t="shared" si="699"/>
        <v>108.32128777923784</v>
      </c>
      <c r="N1670" s="1"/>
      <c r="O1670" s="1"/>
      <c r="P1670" s="1">
        <f t="shared" si="702"/>
        <v>0.44523809523809521</v>
      </c>
      <c r="Q1670" s="1">
        <f t="shared" si="703"/>
        <v>0.39253571428571427</v>
      </c>
      <c r="R1670" s="1">
        <f t="shared" si="692"/>
        <v>0.45844314200000003</v>
      </c>
      <c r="S1670" s="1">
        <f t="shared" si="697"/>
        <v>0.39253571428571427</v>
      </c>
      <c r="T1670" s="1">
        <f t="shared" si="700"/>
        <v>107.55584756898816</v>
      </c>
      <c r="U1670" s="1">
        <v>117.19607900000001</v>
      </c>
      <c r="V1670" s="1">
        <v>440.59793200000001</v>
      </c>
      <c r="W1670" s="1">
        <f t="shared" si="693"/>
        <v>117.54711010191851</v>
      </c>
      <c r="X1670" s="1">
        <v>126.50861999999999</v>
      </c>
      <c r="Y1670" s="1">
        <v>307.55196323046619</v>
      </c>
      <c r="Z1670" s="1">
        <f t="shared" si="701"/>
        <v>122.86465177398159</v>
      </c>
      <c r="AD1670" s="125">
        <f t="shared" si="694"/>
        <v>120.46254927726675</v>
      </c>
    </row>
    <row r="1671" spans="1:30">
      <c r="A1671" s="127" t="s">
        <v>1251</v>
      </c>
      <c r="B1671" s="127" t="s">
        <v>176</v>
      </c>
      <c r="C1671" s="4">
        <v>42408</v>
      </c>
      <c r="D1671" s="1">
        <v>126.50861999999999</v>
      </c>
      <c r="E1671" s="1">
        <v>148.41</v>
      </c>
      <c r="F1671" s="1">
        <v>164.29</v>
      </c>
      <c r="G1671" s="1">
        <v>20.48</v>
      </c>
      <c r="H1671" s="110">
        <v>-2.33</v>
      </c>
      <c r="I1671" s="110">
        <v>-2.4</v>
      </c>
      <c r="J1671" s="1">
        <f t="shared" si="696"/>
        <v>18.149999999999999</v>
      </c>
      <c r="K1671" s="1">
        <f t="shared" si="698"/>
        <v>-2.2134999999999998</v>
      </c>
      <c r="L1671" s="1">
        <f t="shared" si="695"/>
        <v>18.266500000000001</v>
      </c>
      <c r="M1671" s="1">
        <f t="shared" si="699"/>
        <v>120.01642575558476</v>
      </c>
      <c r="N1671" s="1"/>
      <c r="O1671" s="1"/>
      <c r="P1671" s="1">
        <f t="shared" si="702"/>
        <v>0.48761904761904762</v>
      </c>
      <c r="Q1671" s="1">
        <f t="shared" si="703"/>
        <v>0.43491666666666667</v>
      </c>
      <c r="R1671" s="1">
        <f t="shared" ref="R1671:R1697" si="704">+D1671/($F$2*42)</f>
        <v>0.45844314200000003</v>
      </c>
      <c r="S1671" s="1">
        <f t="shared" si="697"/>
        <v>0.43491666666666667</v>
      </c>
      <c r="T1671" s="1">
        <f t="shared" si="700"/>
        <v>119.25098554533507</v>
      </c>
      <c r="U1671" s="1">
        <v>117.19607900000001</v>
      </c>
      <c r="V1671" s="1">
        <v>440.59793200000001</v>
      </c>
      <c r="W1671" s="1">
        <f t="shared" si="693"/>
        <v>128.891393938975</v>
      </c>
      <c r="X1671" s="1">
        <v>126.50861999999999</v>
      </c>
      <c r="Y1671" s="1">
        <v>307.55196323046619</v>
      </c>
      <c r="Z1671" s="1">
        <f t="shared" si="701"/>
        <v>134.55978975032852</v>
      </c>
      <c r="AD1671" s="125">
        <f t="shared" si="694"/>
        <v>133.56110381077528</v>
      </c>
    </row>
    <row r="1672" spans="1:30">
      <c r="A1672" s="127" t="s">
        <v>1252</v>
      </c>
      <c r="B1672" s="127" t="s">
        <v>176</v>
      </c>
      <c r="C1672" s="4">
        <v>42405</v>
      </c>
      <c r="D1672" s="1">
        <v>126.50861999999999</v>
      </c>
      <c r="E1672" s="1">
        <v>152.41</v>
      </c>
      <c r="F1672" s="1">
        <v>171.29</v>
      </c>
      <c r="G1672" s="1">
        <v>21.52</v>
      </c>
      <c r="H1672" s="110">
        <v>-2.33</v>
      </c>
      <c r="I1672" s="110">
        <v>-2.4</v>
      </c>
      <c r="J1672" s="1">
        <f t="shared" si="696"/>
        <v>19.189999999999998</v>
      </c>
      <c r="K1672" s="1">
        <f t="shared" si="698"/>
        <v>-2.2134999999999998</v>
      </c>
      <c r="L1672" s="1">
        <f t="shared" si="695"/>
        <v>19.3065</v>
      </c>
      <c r="M1672" s="1">
        <f t="shared" si="699"/>
        <v>126.84954007884362</v>
      </c>
      <c r="N1672" s="1"/>
      <c r="O1672" s="1"/>
      <c r="P1672" s="1">
        <f t="shared" si="702"/>
        <v>0.51238095238095238</v>
      </c>
      <c r="Q1672" s="1">
        <f t="shared" si="703"/>
        <v>0.45967857142857144</v>
      </c>
      <c r="R1672" s="1">
        <f t="shared" si="704"/>
        <v>0.45844314200000003</v>
      </c>
      <c r="S1672" s="1">
        <f t="shared" si="697"/>
        <v>0.45967857142857144</v>
      </c>
      <c r="T1672" s="1">
        <f t="shared" si="700"/>
        <v>126.08409986859394</v>
      </c>
      <c r="U1672" s="1">
        <v>117.19607900000001</v>
      </c>
      <c r="V1672" s="1">
        <v>440.59793200000001</v>
      </c>
      <c r="W1672" s="1">
        <f t="shared" ref="W1672:W1697" si="705">+T1672*0.97+V1672*0.03</f>
        <v>135.51951483253612</v>
      </c>
      <c r="X1672" s="1">
        <v>126.50861999999999</v>
      </c>
      <c r="Y1672" s="1">
        <v>307.55196323046619</v>
      </c>
      <c r="Z1672" s="1">
        <f t="shared" si="701"/>
        <v>141.39290407358737</v>
      </c>
      <c r="AD1672" s="125">
        <f t="shared" si="694"/>
        <v>141.21419185282522</v>
      </c>
    </row>
    <row r="1673" spans="1:30">
      <c r="A1673" s="127" t="s">
        <v>1253</v>
      </c>
      <c r="B1673" s="127" t="s">
        <v>176</v>
      </c>
      <c r="C1673" s="4">
        <v>42404</v>
      </c>
      <c r="D1673" s="1">
        <v>126.50861999999999</v>
      </c>
      <c r="E1673" s="1">
        <v>150.41</v>
      </c>
      <c r="F1673" s="1">
        <v>174.29</v>
      </c>
      <c r="G1673" s="1">
        <v>21.95</v>
      </c>
      <c r="H1673" s="110">
        <v>-2.33</v>
      </c>
      <c r="I1673" s="110">
        <v>-2.4</v>
      </c>
      <c r="J1673" s="1">
        <f t="shared" si="696"/>
        <v>19.619999999999997</v>
      </c>
      <c r="K1673" s="1">
        <f t="shared" si="698"/>
        <v>-2.2134999999999998</v>
      </c>
      <c r="L1673" s="1">
        <f t="shared" si="695"/>
        <v>19.736499999999999</v>
      </c>
      <c r="M1673" s="1">
        <f t="shared" si="699"/>
        <v>129.67477003942182</v>
      </c>
      <c r="N1673" s="1"/>
      <c r="O1673" s="1"/>
      <c r="P1673" s="1">
        <f t="shared" si="702"/>
        <v>0.52261904761904765</v>
      </c>
      <c r="Q1673" s="1">
        <f t="shared" si="703"/>
        <v>0.46991666666666665</v>
      </c>
      <c r="R1673" s="1">
        <f t="shared" si="704"/>
        <v>0.45844314200000003</v>
      </c>
      <c r="S1673" s="1">
        <f t="shared" si="697"/>
        <v>0.46991666666666665</v>
      </c>
      <c r="T1673" s="1">
        <f t="shared" si="700"/>
        <v>128.90932982917212</v>
      </c>
      <c r="U1673" s="1">
        <v>117.19607900000001</v>
      </c>
      <c r="V1673" s="1">
        <v>440.59793200000001</v>
      </c>
      <c r="W1673" s="1">
        <f t="shared" si="705"/>
        <v>138.25998789429696</v>
      </c>
      <c r="X1673" s="1">
        <v>126.50861999999999</v>
      </c>
      <c r="Y1673" s="1">
        <v>307.55196323046619</v>
      </c>
      <c r="Z1673" s="1">
        <f t="shared" si="701"/>
        <v>144.21813403416556</v>
      </c>
      <c r="AD1673" s="125">
        <f t="shared" ref="AD1673:AD1697" si="706">T1673*1.12</f>
        <v>144.37844940867279</v>
      </c>
    </row>
    <row r="1674" spans="1:30">
      <c r="A1674" s="127" t="s">
        <v>1254</v>
      </c>
      <c r="B1674" s="127" t="s">
        <v>176</v>
      </c>
      <c r="C1674" s="4">
        <v>42403</v>
      </c>
      <c r="D1674" s="1">
        <v>126.50861999999999</v>
      </c>
      <c r="E1674" s="1">
        <v>141.41</v>
      </c>
      <c r="F1674" s="1">
        <v>157.29</v>
      </c>
      <c r="G1674" s="1">
        <v>22.3</v>
      </c>
      <c r="H1674" s="110">
        <v>-2.33</v>
      </c>
      <c r="I1674" s="110">
        <v>-2.4</v>
      </c>
      <c r="J1674" s="1">
        <f t="shared" si="696"/>
        <v>19.97</v>
      </c>
      <c r="K1674" s="1">
        <f t="shared" si="698"/>
        <v>-2.2134999999999998</v>
      </c>
      <c r="L1674" s="1">
        <f t="shared" si="695"/>
        <v>20.086500000000001</v>
      </c>
      <c r="M1674" s="1">
        <f t="shared" si="699"/>
        <v>131.97437582128779</v>
      </c>
      <c r="N1674" s="1"/>
      <c r="O1674" s="1"/>
      <c r="P1674" s="1">
        <f t="shared" si="702"/>
        <v>0.53095238095238095</v>
      </c>
      <c r="Q1674" s="1">
        <f t="shared" si="703"/>
        <v>0.47825000000000001</v>
      </c>
      <c r="R1674" s="1">
        <f t="shared" si="704"/>
        <v>0.45844314200000003</v>
      </c>
      <c r="S1674" s="1">
        <f t="shared" si="697"/>
        <v>0.47825000000000001</v>
      </c>
      <c r="T1674" s="1">
        <f t="shared" si="700"/>
        <v>131.2089356110381</v>
      </c>
      <c r="U1674" s="1">
        <v>117.19607900000001</v>
      </c>
      <c r="V1674" s="1">
        <v>440.59793200000001</v>
      </c>
      <c r="W1674" s="1">
        <f t="shared" si="705"/>
        <v>140.49060550270696</v>
      </c>
      <c r="X1674" s="1">
        <v>126.50861999999999</v>
      </c>
      <c r="Y1674" s="1">
        <v>307.55196323046619</v>
      </c>
      <c r="Z1674" s="1">
        <f t="shared" si="701"/>
        <v>146.51773981603154</v>
      </c>
      <c r="AD1674" s="125">
        <f t="shared" si="706"/>
        <v>146.95400788436268</v>
      </c>
    </row>
    <row r="1675" spans="1:30">
      <c r="A1675" s="127" t="s">
        <v>1255</v>
      </c>
      <c r="B1675" s="127" t="s">
        <v>176</v>
      </c>
      <c r="C1675" s="4">
        <v>42402</v>
      </c>
      <c r="D1675" s="1">
        <v>126.50861999999999</v>
      </c>
      <c r="E1675" s="1">
        <v>148.41</v>
      </c>
      <c r="F1675" s="1">
        <v>174.29</v>
      </c>
      <c r="G1675" s="1">
        <v>19.57</v>
      </c>
      <c r="H1675" s="110">
        <v>-2.33</v>
      </c>
      <c r="I1675" s="110">
        <v>-2.4</v>
      </c>
      <c r="J1675" s="1">
        <f t="shared" si="696"/>
        <v>17.240000000000002</v>
      </c>
      <c r="K1675" s="1">
        <f t="shared" si="698"/>
        <v>-2.2134999999999998</v>
      </c>
      <c r="L1675" s="1">
        <f t="shared" si="695"/>
        <v>17.3565</v>
      </c>
      <c r="M1675" s="1">
        <f t="shared" si="699"/>
        <v>114.03745072273324</v>
      </c>
      <c r="N1675" s="1"/>
      <c r="O1675" s="1"/>
      <c r="P1675" s="1">
        <f t="shared" si="702"/>
        <v>0.46595238095238095</v>
      </c>
      <c r="Q1675" s="1">
        <f t="shared" si="703"/>
        <v>0.41325000000000001</v>
      </c>
      <c r="R1675" s="1">
        <f t="shared" si="704"/>
        <v>0.45844314200000003</v>
      </c>
      <c r="S1675" s="1">
        <f t="shared" si="697"/>
        <v>0.41325000000000001</v>
      </c>
      <c r="T1675" s="1">
        <f t="shared" si="700"/>
        <v>113.27201051248358</v>
      </c>
      <c r="U1675" s="1">
        <v>112.43391250000001</v>
      </c>
      <c r="V1675" s="1">
        <v>440.59793200000001</v>
      </c>
      <c r="W1675" s="1">
        <f t="shared" si="705"/>
        <v>123.09178815710906</v>
      </c>
      <c r="X1675" s="1">
        <v>126.50861999999999</v>
      </c>
      <c r="Y1675" s="1">
        <v>307.55196323046619</v>
      </c>
      <c r="Z1675" s="1">
        <f t="shared" si="701"/>
        <v>128.58081471747701</v>
      </c>
      <c r="AD1675" s="125">
        <f t="shared" si="706"/>
        <v>126.86465177398162</v>
      </c>
    </row>
    <row r="1676" spans="1:30">
      <c r="A1676" s="127" t="s">
        <v>1256</v>
      </c>
      <c r="B1676" s="127" t="s">
        <v>176</v>
      </c>
      <c r="C1676" s="4">
        <v>42401</v>
      </c>
      <c r="D1676" s="1">
        <v>126.50861999999999</v>
      </c>
      <c r="E1676" s="1">
        <v>153.41</v>
      </c>
      <c r="F1676" s="1">
        <v>171.29</v>
      </c>
      <c r="G1676" s="1">
        <v>20.72</v>
      </c>
      <c r="H1676" s="110">
        <v>-2.33</v>
      </c>
      <c r="I1676" s="110">
        <v>-2.4</v>
      </c>
      <c r="J1676" s="1">
        <f t="shared" si="696"/>
        <v>18.39</v>
      </c>
      <c r="K1676" s="1">
        <f t="shared" si="698"/>
        <v>-2.2134999999999998</v>
      </c>
      <c r="L1676" s="1">
        <f t="shared" si="695"/>
        <v>18.506499999999999</v>
      </c>
      <c r="M1676" s="1">
        <f t="shared" si="699"/>
        <v>121.59329829172141</v>
      </c>
      <c r="N1676" s="1"/>
      <c r="O1676" s="1"/>
      <c r="P1676" s="1">
        <f t="shared" si="702"/>
        <v>0.49333333333333329</v>
      </c>
      <c r="Q1676" s="1">
        <f t="shared" si="703"/>
        <v>0.44063095238095235</v>
      </c>
      <c r="R1676" s="1">
        <f t="shared" si="704"/>
        <v>0.45844314200000003</v>
      </c>
      <c r="S1676" s="1">
        <f t="shared" si="697"/>
        <v>0.44063095238095235</v>
      </c>
      <c r="T1676" s="1">
        <f t="shared" si="700"/>
        <v>120.82785808147175</v>
      </c>
      <c r="U1676" s="1">
        <v>112.43391250000001</v>
      </c>
      <c r="V1676" s="1">
        <v>440.59793200000001</v>
      </c>
      <c r="W1676" s="1">
        <f t="shared" si="705"/>
        <v>130.42096029902757</v>
      </c>
      <c r="X1676" s="1">
        <v>126.50861999999999</v>
      </c>
      <c r="Y1676" s="1">
        <v>307.55196323046619</v>
      </c>
      <c r="Z1676" s="1">
        <f t="shared" si="701"/>
        <v>136.13666228646517</v>
      </c>
      <c r="AD1676" s="125">
        <f t="shared" si="706"/>
        <v>135.32720105124838</v>
      </c>
    </row>
    <row r="1677" spans="1:30">
      <c r="A1677" s="127" t="s">
        <v>1257</v>
      </c>
      <c r="B1677" s="127" t="s">
        <v>177</v>
      </c>
      <c r="C1677" s="4">
        <v>42398</v>
      </c>
      <c r="D1677" s="1">
        <v>143.15766300000001</v>
      </c>
      <c r="E1677" s="1">
        <v>160.41</v>
      </c>
      <c r="F1677" s="1">
        <v>174.29</v>
      </c>
      <c r="G1677" s="1">
        <v>22.56</v>
      </c>
      <c r="H1677" s="110">
        <v>-2.33</v>
      </c>
      <c r="I1677" s="110">
        <v>-2.4</v>
      </c>
      <c r="J1677" s="1">
        <f t="shared" si="696"/>
        <v>20.229999999999997</v>
      </c>
      <c r="K1677" s="1">
        <f t="shared" si="698"/>
        <v>-2.2134999999999998</v>
      </c>
      <c r="L1677" s="1">
        <f t="shared" si="695"/>
        <v>20.346499999999999</v>
      </c>
      <c r="M1677" s="1">
        <f t="shared" si="699"/>
        <v>133.68265440210249</v>
      </c>
      <c r="N1677" s="1"/>
      <c r="O1677" s="1"/>
      <c r="P1677" s="1">
        <f t="shared" si="702"/>
        <v>0.53714285714285714</v>
      </c>
      <c r="Q1677" s="1">
        <f t="shared" si="703"/>
        <v>0.48444047619047614</v>
      </c>
      <c r="R1677" s="1">
        <f t="shared" si="704"/>
        <v>0.51877610258571438</v>
      </c>
      <c r="S1677" s="1">
        <f t="shared" si="697"/>
        <v>0.48444047619047614</v>
      </c>
      <c r="T1677" s="1">
        <f t="shared" si="700"/>
        <v>132.91721419185279</v>
      </c>
      <c r="U1677" s="1">
        <v>112.43391250000001</v>
      </c>
      <c r="V1677" s="1">
        <v>440.59793200000001</v>
      </c>
      <c r="W1677" s="1">
        <f t="shared" si="705"/>
        <v>142.14763572609721</v>
      </c>
      <c r="X1677" s="1">
        <v>143.15766300000001</v>
      </c>
      <c r="Y1677" s="1">
        <v>254.93779382797109</v>
      </c>
      <c r="Z1677" s="1">
        <f t="shared" si="701"/>
        <v>148.22601839684623</v>
      </c>
      <c r="AD1677" s="125">
        <f t="shared" si="706"/>
        <v>148.86727989487514</v>
      </c>
    </row>
    <row r="1678" spans="1:30">
      <c r="A1678" s="127" t="s">
        <v>1258</v>
      </c>
      <c r="B1678" s="127" t="s">
        <v>177</v>
      </c>
      <c r="C1678" s="4">
        <v>42397</v>
      </c>
      <c r="D1678" s="1">
        <v>143.15766300000001</v>
      </c>
      <c r="E1678" s="1">
        <v>139.41</v>
      </c>
      <c r="F1678" s="1">
        <v>164.29</v>
      </c>
      <c r="G1678" s="1">
        <v>21.5</v>
      </c>
      <c r="H1678" s="110">
        <v>-2.33</v>
      </c>
      <c r="I1678" s="110">
        <v>-2.4</v>
      </c>
      <c r="J1678" s="1">
        <f t="shared" si="696"/>
        <v>19.170000000000002</v>
      </c>
      <c r="K1678" s="1">
        <f t="shared" si="698"/>
        <v>-2.2134999999999998</v>
      </c>
      <c r="L1678" s="1">
        <f t="shared" si="695"/>
        <v>19.2865</v>
      </c>
      <c r="M1678" s="1">
        <f t="shared" si="699"/>
        <v>126.71813403416557</v>
      </c>
      <c r="N1678" s="1"/>
      <c r="O1678" s="1"/>
      <c r="P1678" s="1">
        <f t="shared" si="702"/>
        <v>0.51190476190476186</v>
      </c>
      <c r="Q1678" s="1">
        <f t="shared" si="703"/>
        <v>0.45920238095238097</v>
      </c>
      <c r="R1678" s="1">
        <f t="shared" si="704"/>
        <v>0.51877610258571438</v>
      </c>
      <c r="S1678" s="1">
        <f t="shared" si="697"/>
        <v>0.45920238095238097</v>
      </c>
      <c r="T1678" s="1">
        <f t="shared" si="700"/>
        <v>125.95269382391591</v>
      </c>
      <c r="U1678" s="1">
        <v>112.43391250000001</v>
      </c>
      <c r="V1678" s="1">
        <v>440.59793200000001</v>
      </c>
      <c r="W1678" s="1">
        <f t="shared" si="705"/>
        <v>135.39205096919841</v>
      </c>
      <c r="X1678" s="1">
        <v>143.15766300000001</v>
      </c>
      <c r="Y1678" s="1">
        <v>254.93779382797109</v>
      </c>
      <c r="Z1678" s="1">
        <f t="shared" si="701"/>
        <v>141.26149802890933</v>
      </c>
      <c r="AD1678" s="125">
        <f t="shared" si="706"/>
        <v>141.06701708278584</v>
      </c>
    </row>
    <row r="1679" spans="1:30">
      <c r="A1679" s="127" t="s">
        <v>1259</v>
      </c>
      <c r="B1679" s="127" t="s">
        <v>177</v>
      </c>
      <c r="C1679" s="4">
        <v>42396</v>
      </c>
      <c r="D1679" s="1">
        <v>143.15766300000001</v>
      </c>
      <c r="E1679" s="1">
        <v>144.41</v>
      </c>
      <c r="F1679" s="1">
        <v>162.29</v>
      </c>
      <c r="G1679" s="1">
        <v>20.3</v>
      </c>
      <c r="H1679" s="110">
        <v>-2.33</v>
      </c>
      <c r="I1679" s="110">
        <v>-2.4</v>
      </c>
      <c r="J1679" s="1">
        <f t="shared" si="696"/>
        <v>17.97</v>
      </c>
      <c r="K1679" s="1">
        <f t="shared" si="698"/>
        <v>-2.2134999999999998</v>
      </c>
      <c r="L1679" s="1">
        <f t="shared" si="695"/>
        <v>18.086500000000001</v>
      </c>
      <c r="M1679" s="1">
        <f t="shared" si="699"/>
        <v>118.83377135348226</v>
      </c>
      <c r="N1679" s="1"/>
      <c r="O1679" s="1"/>
      <c r="P1679" s="1">
        <f t="shared" si="702"/>
        <v>0.48333333333333334</v>
      </c>
      <c r="Q1679" s="1">
        <f t="shared" si="703"/>
        <v>0.43063095238095239</v>
      </c>
      <c r="R1679" s="1">
        <f t="shared" si="704"/>
        <v>0.51877610258571438</v>
      </c>
      <c r="S1679" s="1">
        <f t="shared" si="697"/>
        <v>0.43063095238095239</v>
      </c>
      <c r="T1679" s="1">
        <f t="shared" si="700"/>
        <v>118.06833114323257</v>
      </c>
      <c r="U1679" s="1">
        <v>112.43391250000001</v>
      </c>
      <c r="V1679" s="1">
        <v>550.34115799999995</v>
      </c>
      <c r="W1679" s="1">
        <f t="shared" si="705"/>
        <v>131.03651594893557</v>
      </c>
      <c r="X1679" s="1">
        <v>143.15766300000001</v>
      </c>
      <c r="Y1679" s="1">
        <v>254.93779382797109</v>
      </c>
      <c r="Z1679" s="1">
        <f t="shared" si="701"/>
        <v>133.37713534822601</v>
      </c>
      <c r="AD1679" s="125">
        <f t="shared" si="706"/>
        <v>132.2365308804205</v>
      </c>
    </row>
    <row r="1680" spans="1:30">
      <c r="A1680" s="127" t="s">
        <v>1260</v>
      </c>
      <c r="B1680" s="127" t="s">
        <v>177</v>
      </c>
      <c r="C1680" s="4">
        <v>42395</v>
      </c>
      <c r="D1680" s="1">
        <v>143.15766300000001</v>
      </c>
      <c r="E1680" s="1">
        <v>132.41</v>
      </c>
      <c r="F1680" s="1">
        <v>153.29</v>
      </c>
      <c r="G1680" s="1">
        <v>19.100000000000001</v>
      </c>
      <c r="H1680" s="110">
        <v>-2.33</v>
      </c>
      <c r="I1680" s="110">
        <v>-2.4</v>
      </c>
      <c r="J1680" s="1">
        <f t="shared" si="696"/>
        <v>16.770000000000003</v>
      </c>
      <c r="K1680" s="1">
        <f t="shared" si="698"/>
        <v>-2.2134999999999998</v>
      </c>
      <c r="L1680" s="1">
        <f t="shared" si="695"/>
        <v>16.886500000000002</v>
      </c>
      <c r="M1680" s="1">
        <f t="shared" si="699"/>
        <v>110.94940867279895</v>
      </c>
      <c r="N1680" s="1"/>
      <c r="O1680" s="1"/>
      <c r="P1680" s="1">
        <f t="shared" si="702"/>
        <v>0.45476190476190481</v>
      </c>
      <c r="Q1680" s="1">
        <f t="shared" si="703"/>
        <v>0.40205952380952387</v>
      </c>
      <c r="R1680" s="1">
        <f t="shared" si="704"/>
        <v>0.51877610258571438</v>
      </c>
      <c r="S1680" s="1">
        <f t="shared" si="697"/>
        <v>0.40205952380952387</v>
      </c>
      <c r="T1680" s="1">
        <f t="shared" si="700"/>
        <v>110.18396846254929</v>
      </c>
      <c r="U1680" s="1">
        <v>92.259804000000017</v>
      </c>
      <c r="V1680" s="1">
        <v>550.34115799999995</v>
      </c>
      <c r="W1680" s="1">
        <f t="shared" si="705"/>
        <v>123.38868414867281</v>
      </c>
      <c r="X1680" s="1">
        <v>143.15766300000001</v>
      </c>
      <c r="Y1680" s="1">
        <v>254.93779382797109</v>
      </c>
      <c r="Z1680" s="1">
        <f t="shared" si="701"/>
        <v>125.49277266754271</v>
      </c>
      <c r="AD1680" s="125">
        <f t="shared" si="706"/>
        <v>123.40604467805521</v>
      </c>
    </row>
    <row r="1681" spans="1:30">
      <c r="A1681" s="127" t="s">
        <v>1261</v>
      </c>
      <c r="B1681" s="127" t="s">
        <v>177</v>
      </c>
      <c r="C1681" s="4">
        <v>42394</v>
      </c>
      <c r="D1681" s="1">
        <v>143.15766300000001</v>
      </c>
      <c r="E1681" s="1">
        <v>145.41</v>
      </c>
      <c r="F1681" s="1">
        <v>162.29</v>
      </c>
      <c r="G1681" s="1">
        <v>18.53</v>
      </c>
      <c r="H1681" s="110">
        <v>-2.33</v>
      </c>
      <c r="I1681" s="110">
        <v>-2.4</v>
      </c>
      <c r="J1681" s="1">
        <f t="shared" si="696"/>
        <v>16.200000000000003</v>
      </c>
      <c r="K1681" s="1">
        <f t="shared" si="698"/>
        <v>-2.2134999999999998</v>
      </c>
      <c r="L1681" s="1">
        <f t="shared" si="695"/>
        <v>16.316500000000001</v>
      </c>
      <c r="M1681" s="1">
        <f t="shared" si="699"/>
        <v>107.20433639947439</v>
      </c>
      <c r="N1681" s="1"/>
      <c r="O1681" s="1"/>
      <c r="P1681" s="1">
        <f t="shared" si="702"/>
        <v>0.44119047619047624</v>
      </c>
      <c r="Q1681" s="1">
        <f t="shared" si="703"/>
        <v>0.38848809523809524</v>
      </c>
      <c r="R1681" s="1">
        <f t="shared" si="704"/>
        <v>0.51877610258571438</v>
      </c>
      <c r="S1681" s="1">
        <f t="shared" si="697"/>
        <v>0.38848809523809524</v>
      </c>
      <c r="T1681" s="1">
        <f t="shared" si="700"/>
        <v>106.43889618922472</v>
      </c>
      <c r="U1681" s="1">
        <v>92.259804000000017</v>
      </c>
      <c r="V1681" s="1">
        <v>550.34115799999995</v>
      </c>
      <c r="W1681" s="1">
        <f t="shared" si="705"/>
        <v>119.75596404354798</v>
      </c>
      <c r="X1681" s="1">
        <v>143.15766300000001</v>
      </c>
      <c r="Y1681" s="1">
        <v>254.93779382797109</v>
      </c>
      <c r="Z1681" s="1">
        <f t="shared" si="701"/>
        <v>121.74770039421814</v>
      </c>
      <c r="AD1681" s="125">
        <f t="shared" si="706"/>
        <v>119.2115637319317</v>
      </c>
    </row>
    <row r="1682" spans="1:30">
      <c r="A1682" s="127" t="s">
        <v>1262</v>
      </c>
      <c r="B1682" s="127" t="s">
        <v>177</v>
      </c>
      <c r="C1682" s="4">
        <v>42391</v>
      </c>
      <c r="D1682" s="1">
        <v>143.15766300000001</v>
      </c>
      <c r="E1682" s="1">
        <v>124.41</v>
      </c>
      <c r="F1682" s="1">
        <v>146.29</v>
      </c>
      <c r="G1682" s="1">
        <v>20.100000000000001</v>
      </c>
      <c r="H1682" s="110">
        <v>-2.33</v>
      </c>
      <c r="I1682" s="110">
        <v>-2.4</v>
      </c>
      <c r="J1682" s="1">
        <f t="shared" si="696"/>
        <v>17.770000000000003</v>
      </c>
      <c r="K1682" s="1">
        <f t="shared" si="698"/>
        <v>-2.2134999999999998</v>
      </c>
      <c r="L1682" s="1">
        <f t="shared" si="695"/>
        <v>17.886500000000002</v>
      </c>
      <c r="M1682" s="1">
        <f t="shared" si="699"/>
        <v>117.51971090670172</v>
      </c>
      <c r="N1682" s="1"/>
      <c r="O1682" s="1"/>
      <c r="P1682" s="1">
        <f t="shared" si="702"/>
        <v>0.47857142857142859</v>
      </c>
      <c r="Q1682" s="1">
        <f t="shared" si="703"/>
        <v>0.42586904761904765</v>
      </c>
      <c r="R1682" s="1">
        <f t="shared" si="704"/>
        <v>0.51877610258571438</v>
      </c>
      <c r="S1682" s="1">
        <f t="shared" si="697"/>
        <v>0.42586904761904765</v>
      </c>
      <c r="T1682" s="1">
        <f t="shared" si="700"/>
        <v>116.75427069645205</v>
      </c>
      <c r="U1682" s="1">
        <v>92.259804000000017</v>
      </c>
      <c r="V1682" s="1">
        <v>550.34115799999995</v>
      </c>
      <c r="W1682" s="1">
        <f t="shared" si="705"/>
        <v>129.76187731555848</v>
      </c>
      <c r="X1682" s="1">
        <v>143.15766300000001</v>
      </c>
      <c r="Y1682" s="1">
        <v>254.93779382797109</v>
      </c>
      <c r="Z1682" s="1">
        <f t="shared" si="701"/>
        <v>132.06307490144548</v>
      </c>
      <c r="AD1682" s="125">
        <f t="shared" si="706"/>
        <v>130.76478318002631</v>
      </c>
    </row>
    <row r="1683" spans="1:30">
      <c r="A1683" s="127" t="s">
        <v>1263</v>
      </c>
      <c r="B1683" s="127" t="s">
        <v>177</v>
      </c>
      <c r="C1683" s="4">
        <v>42390</v>
      </c>
      <c r="D1683" s="1">
        <v>143.15766300000001</v>
      </c>
      <c r="E1683" s="1">
        <v>115.91</v>
      </c>
      <c r="F1683" s="1">
        <v>137.79</v>
      </c>
      <c r="G1683" s="1">
        <v>17.7</v>
      </c>
      <c r="H1683" s="110">
        <v>-2.33</v>
      </c>
      <c r="I1683" s="110">
        <v>-2.4</v>
      </c>
      <c r="J1683" s="1">
        <f t="shared" si="696"/>
        <v>15.37</v>
      </c>
      <c r="K1683" s="1">
        <f t="shared" si="698"/>
        <v>-2.2134999999999998</v>
      </c>
      <c r="L1683" s="1">
        <f t="shared" si="695"/>
        <v>15.486499999999999</v>
      </c>
      <c r="M1683" s="1">
        <f t="shared" si="699"/>
        <v>101.75098554533508</v>
      </c>
      <c r="N1683" s="1"/>
      <c r="O1683" s="1"/>
      <c r="P1683" s="1">
        <f t="shared" si="702"/>
        <v>0.42142857142857143</v>
      </c>
      <c r="Q1683" s="1">
        <f t="shared" si="703"/>
        <v>0.36872619047619049</v>
      </c>
      <c r="R1683" s="1">
        <f t="shared" si="704"/>
        <v>0.51877610258571438</v>
      </c>
      <c r="S1683" s="1">
        <f t="shared" si="697"/>
        <v>0.36872619047619049</v>
      </c>
      <c r="T1683" s="1">
        <f t="shared" si="700"/>
        <v>100.9855453350854</v>
      </c>
      <c r="U1683" s="1">
        <v>92.259804000000017</v>
      </c>
      <c r="V1683" s="1">
        <v>550.34115799999995</v>
      </c>
      <c r="W1683" s="1">
        <f t="shared" si="705"/>
        <v>114.46621371503284</v>
      </c>
      <c r="X1683" s="1">
        <v>143.15766300000001</v>
      </c>
      <c r="Y1683" s="1">
        <v>254.93779382797109</v>
      </c>
      <c r="Z1683" s="1">
        <f t="shared" si="701"/>
        <v>116.29434954007884</v>
      </c>
      <c r="AD1683" s="125">
        <f t="shared" si="706"/>
        <v>113.10381077529567</v>
      </c>
    </row>
    <row r="1684" spans="1:30">
      <c r="A1684" s="127" t="s">
        <v>1264</v>
      </c>
      <c r="B1684" s="127" t="s">
        <v>177</v>
      </c>
      <c r="C1684" s="4">
        <v>42389</v>
      </c>
      <c r="D1684" s="1">
        <v>143.15766300000001</v>
      </c>
      <c r="E1684" s="1">
        <v>115.91</v>
      </c>
      <c r="F1684" s="1">
        <v>137.29</v>
      </c>
      <c r="G1684" s="1">
        <v>16.37</v>
      </c>
      <c r="H1684" s="110">
        <v>-2.33</v>
      </c>
      <c r="I1684" s="110">
        <v>-2.4</v>
      </c>
      <c r="J1684" s="1">
        <f t="shared" si="696"/>
        <v>14.040000000000001</v>
      </c>
      <c r="K1684" s="1">
        <f t="shared" si="698"/>
        <v>-2.2134999999999998</v>
      </c>
      <c r="L1684" s="1">
        <f t="shared" si="695"/>
        <v>14.156500000000001</v>
      </c>
      <c r="M1684" s="1">
        <f t="shared" si="699"/>
        <v>93.012483574244413</v>
      </c>
      <c r="N1684" s="1"/>
      <c r="O1684" s="1"/>
      <c r="P1684" s="1">
        <f t="shared" si="702"/>
        <v>0.38976190476190481</v>
      </c>
      <c r="Q1684" s="1">
        <f t="shared" si="703"/>
        <v>0.33705952380952386</v>
      </c>
      <c r="R1684" s="1">
        <f t="shared" si="704"/>
        <v>0.51877610258571438</v>
      </c>
      <c r="S1684" s="1">
        <f t="shared" si="697"/>
        <v>0.33705952380952386</v>
      </c>
      <c r="T1684" s="1">
        <f t="shared" si="700"/>
        <v>92.247043363994749</v>
      </c>
      <c r="U1684" s="1">
        <v>92.259804000000017</v>
      </c>
      <c r="V1684" s="1">
        <v>550.34115799999995</v>
      </c>
      <c r="W1684" s="1">
        <f t="shared" si="705"/>
        <v>105.9898668030749</v>
      </c>
      <c r="X1684" s="1">
        <v>143.15766300000001</v>
      </c>
      <c r="Y1684" s="1">
        <v>254.93779382797109</v>
      </c>
      <c r="Z1684" s="1">
        <f t="shared" si="701"/>
        <v>107.55584756898817</v>
      </c>
      <c r="AD1684" s="125">
        <f t="shared" si="706"/>
        <v>103.31668856767413</v>
      </c>
    </row>
    <row r="1685" spans="1:30">
      <c r="A1685" s="127" t="s">
        <v>1265</v>
      </c>
      <c r="B1685" s="127" t="s">
        <v>177</v>
      </c>
      <c r="C1685" s="4">
        <v>42388</v>
      </c>
      <c r="D1685" s="1">
        <v>143.15766300000001</v>
      </c>
      <c r="E1685" s="1">
        <v>118.41</v>
      </c>
      <c r="F1685" s="1">
        <v>139.29</v>
      </c>
      <c r="G1685" s="1">
        <v>16.25</v>
      </c>
      <c r="H1685" s="110">
        <v>-2.33</v>
      </c>
      <c r="I1685" s="110">
        <v>-2.4</v>
      </c>
      <c r="J1685" s="1">
        <f t="shared" si="696"/>
        <v>13.92</v>
      </c>
      <c r="K1685" s="1">
        <f t="shared" si="698"/>
        <v>-2.2134999999999998</v>
      </c>
      <c r="L1685" s="1">
        <f t="shared" si="695"/>
        <v>14.0365</v>
      </c>
      <c r="M1685" s="1">
        <f t="shared" si="699"/>
        <v>92.224047306176075</v>
      </c>
      <c r="N1685" s="1"/>
      <c r="O1685" s="1"/>
      <c r="P1685" s="1">
        <f t="shared" si="702"/>
        <v>0.38690476190476192</v>
      </c>
      <c r="Q1685" s="1">
        <f t="shared" si="703"/>
        <v>0.33420238095238097</v>
      </c>
      <c r="R1685" s="1">
        <f t="shared" si="704"/>
        <v>0.51877610258571438</v>
      </c>
      <c r="S1685" s="1">
        <f t="shared" si="697"/>
        <v>0.33420238095238097</v>
      </c>
      <c r="T1685" s="1">
        <f t="shared" si="700"/>
        <v>91.458607095926411</v>
      </c>
      <c r="U1685" s="1">
        <v>109.799053</v>
      </c>
      <c r="V1685" s="1">
        <v>550.34115799999995</v>
      </c>
      <c r="W1685" s="1">
        <f t="shared" si="705"/>
        <v>105.22508362304862</v>
      </c>
      <c r="X1685" s="1">
        <v>143.15766300000001</v>
      </c>
      <c r="Y1685" s="1">
        <v>254.93779382797109</v>
      </c>
      <c r="Z1685" s="1">
        <f t="shared" si="701"/>
        <v>106.76741130091983</v>
      </c>
      <c r="AD1685" s="125">
        <f t="shared" si="706"/>
        <v>102.43363994743758</v>
      </c>
    </row>
    <row r="1686" spans="1:30">
      <c r="A1686" s="127" t="s">
        <v>1266</v>
      </c>
      <c r="B1686" s="127" t="s">
        <v>177</v>
      </c>
      <c r="C1686" s="4">
        <v>42387</v>
      </c>
      <c r="D1686" s="1">
        <v>143.15766300000001</v>
      </c>
      <c r="E1686" s="1">
        <v>118.41</v>
      </c>
      <c r="F1686" s="1">
        <v>139.29</v>
      </c>
      <c r="G1686" s="67">
        <v>16.574999999999999</v>
      </c>
      <c r="H1686" s="110">
        <v>-2.33</v>
      </c>
      <c r="I1686" s="110">
        <v>-2.4</v>
      </c>
      <c r="J1686" s="1">
        <f t="shared" si="696"/>
        <v>14.244999999999999</v>
      </c>
      <c r="K1686" s="1">
        <f t="shared" si="698"/>
        <v>-2.2134999999999998</v>
      </c>
      <c r="L1686" s="1">
        <f t="shared" si="695"/>
        <v>14.361499999999999</v>
      </c>
      <c r="M1686" s="1">
        <f t="shared" si="699"/>
        <v>94.359395532194469</v>
      </c>
      <c r="N1686" s="1"/>
      <c r="O1686" s="1"/>
      <c r="P1686" s="1">
        <f t="shared" si="702"/>
        <v>0.39464285714285713</v>
      </c>
      <c r="Q1686" s="1">
        <f t="shared" si="703"/>
        <v>0.34194047619047618</v>
      </c>
      <c r="R1686" s="1">
        <f t="shared" si="704"/>
        <v>0.51877610258571438</v>
      </c>
      <c r="S1686" s="1">
        <f t="shared" si="697"/>
        <v>0.34194047619047618</v>
      </c>
      <c r="T1686" s="1">
        <f t="shared" si="700"/>
        <v>93.593955321944804</v>
      </c>
      <c r="U1686" s="1">
        <v>109.799053</v>
      </c>
      <c r="V1686" s="1">
        <v>550.34115799999995</v>
      </c>
      <c r="W1686" s="1">
        <f t="shared" si="705"/>
        <v>107.29637140228645</v>
      </c>
      <c r="X1686" s="1">
        <v>143.15766300000001</v>
      </c>
      <c r="Y1686" s="1">
        <v>254.93779382797109</v>
      </c>
      <c r="Z1686" s="1">
        <f t="shared" si="701"/>
        <v>108.90275952693823</v>
      </c>
      <c r="AD1686" s="125">
        <f t="shared" si="706"/>
        <v>104.82522996057818</v>
      </c>
    </row>
    <row r="1687" spans="1:30">
      <c r="A1687" s="127" t="s">
        <v>1267</v>
      </c>
      <c r="B1687" s="127" t="s">
        <v>177</v>
      </c>
      <c r="C1687" s="4">
        <v>42384</v>
      </c>
      <c r="D1687" s="1">
        <v>143.15766300000001</v>
      </c>
      <c r="E1687" s="1">
        <v>125.41</v>
      </c>
      <c r="F1687" s="1">
        <v>149.29</v>
      </c>
      <c r="G1687" s="1">
        <v>16.899999999999999</v>
      </c>
      <c r="H1687" s="110">
        <v>-2.33</v>
      </c>
      <c r="I1687" s="110">
        <v>-2.4</v>
      </c>
      <c r="J1687" s="1">
        <f t="shared" si="696"/>
        <v>14.569999999999999</v>
      </c>
      <c r="K1687" s="1">
        <f t="shared" si="698"/>
        <v>-2.2134999999999998</v>
      </c>
      <c r="L1687" s="1">
        <f t="shared" si="695"/>
        <v>14.686499999999999</v>
      </c>
      <c r="M1687" s="1">
        <f t="shared" si="699"/>
        <v>96.494743758212863</v>
      </c>
      <c r="N1687" s="1"/>
      <c r="O1687" s="1"/>
      <c r="P1687" s="1">
        <f t="shared" si="702"/>
        <v>0.40238095238095234</v>
      </c>
      <c r="Q1687" s="1">
        <f t="shared" si="703"/>
        <v>0.34967857142857139</v>
      </c>
      <c r="R1687" s="1">
        <f t="shared" si="704"/>
        <v>0.51877610258571438</v>
      </c>
      <c r="S1687" s="1">
        <f t="shared" si="697"/>
        <v>0.34967857142857139</v>
      </c>
      <c r="T1687" s="1">
        <f t="shared" si="700"/>
        <v>95.729303547963198</v>
      </c>
      <c r="U1687" s="1">
        <v>109.799053</v>
      </c>
      <c r="V1687" s="1">
        <v>550.34115799999995</v>
      </c>
      <c r="W1687" s="1">
        <f t="shared" si="705"/>
        <v>109.3676591815243</v>
      </c>
      <c r="X1687" s="1">
        <v>143.15766300000001</v>
      </c>
      <c r="Y1687" s="1">
        <v>254.93779382797109</v>
      </c>
      <c r="Z1687" s="1">
        <f t="shared" si="701"/>
        <v>111.03810775295662</v>
      </c>
      <c r="AD1687" s="125">
        <f t="shared" si="706"/>
        <v>107.2168199737188</v>
      </c>
    </row>
    <row r="1688" spans="1:30">
      <c r="A1688" s="127" t="s">
        <v>1268</v>
      </c>
      <c r="B1688" s="127" t="s">
        <v>177</v>
      </c>
      <c r="C1688" s="4">
        <v>42383</v>
      </c>
      <c r="D1688" s="1">
        <v>143.15766300000001</v>
      </c>
      <c r="E1688" s="1">
        <v>118.41</v>
      </c>
      <c r="F1688" s="1">
        <v>143.29</v>
      </c>
      <c r="G1688" s="1">
        <v>18.3</v>
      </c>
      <c r="H1688" s="110">
        <v>-2.33</v>
      </c>
      <c r="I1688" s="110">
        <v>-2.4</v>
      </c>
      <c r="J1688" s="1">
        <f t="shared" si="696"/>
        <v>15.97</v>
      </c>
      <c r="K1688" s="1">
        <f t="shared" si="698"/>
        <v>-2.2134999999999998</v>
      </c>
      <c r="L1688" s="1">
        <f t="shared" si="695"/>
        <v>16.086500000000001</v>
      </c>
      <c r="M1688" s="1">
        <f t="shared" si="699"/>
        <v>105.69316688567675</v>
      </c>
      <c r="N1688" s="1"/>
      <c r="O1688" s="1"/>
      <c r="P1688" s="1">
        <f t="shared" si="702"/>
        <v>0.43571428571428572</v>
      </c>
      <c r="Q1688" s="1">
        <f t="shared" si="703"/>
        <v>0.38301190476190478</v>
      </c>
      <c r="R1688" s="1">
        <f t="shared" si="704"/>
        <v>0.51877610258571438</v>
      </c>
      <c r="S1688" s="1">
        <f t="shared" si="697"/>
        <v>0.38301190476190478</v>
      </c>
      <c r="T1688" s="1">
        <f t="shared" si="700"/>
        <v>104.92772667542707</v>
      </c>
      <c r="U1688" s="1">
        <v>109.799053</v>
      </c>
      <c r="V1688" s="1">
        <v>550.34115799999995</v>
      </c>
      <c r="W1688" s="1">
        <f t="shared" si="705"/>
        <v>118.29012961516425</v>
      </c>
      <c r="X1688" s="1">
        <v>143.15766300000001</v>
      </c>
      <c r="Y1688" s="1">
        <v>254.93779382797109</v>
      </c>
      <c r="Z1688" s="1">
        <f t="shared" si="701"/>
        <v>120.2365308804205</v>
      </c>
      <c r="AD1688" s="125">
        <f t="shared" si="706"/>
        <v>117.51905387647832</v>
      </c>
    </row>
    <row r="1689" spans="1:30">
      <c r="A1689" s="127" t="s">
        <v>1269</v>
      </c>
      <c r="B1689" s="127" t="s">
        <v>177</v>
      </c>
      <c r="C1689" s="4">
        <v>42382</v>
      </c>
      <c r="D1689" s="1">
        <v>143.15766300000001</v>
      </c>
      <c r="E1689" s="1">
        <v>124.91</v>
      </c>
      <c r="F1689" s="1">
        <v>144.29</v>
      </c>
      <c r="G1689" s="1">
        <v>17.190000000000001</v>
      </c>
      <c r="H1689" s="110">
        <v>-2.33</v>
      </c>
      <c r="I1689" s="110">
        <v>-2.4</v>
      </c>
      <c r="J1689" s="1">
        <f t="shared" si="696"/>
        <v>14.860000000000001</v>
      </c>
      <c r="K1689" s="1">
        <f t="shared" si="698"/>
        <v>-2.2134999999999998</v>
      </c>
      <c r="L1689" s="1">
        <f t="shared" si="695"/>
        <v>14.976500000000001</v>
      </c>
      <c r="M1689" s="1">
        <f t="shared" si="699"/>
        <v>98.400131406044679</v>
      </c>
      <c r="N1689" s="1"/>
      <c r="O1689" s="1"/>
      <c r="P1689" s="1">
        <f t="shared" si="702"/>
        <v>0.40928571428571431</v>
      </c>
      <c r="Q1689" s="1">
        <f t="shared" si="703"/>
        <v>0.35658333333333336</v>
      </c>
      <c r="R1689" s="1">
        <f t="shared" si="704"/>
        <v>0.51877610258571438</v>
      </c>
      <c r="S1689" s="1">
        <f t="shared" si="697"/>
        <v>0.35658333333333336</v>
      </c>
      <c r="T1689" s="1">
        <f t="shared" si="700"/>
        <v>97.634691195795014</v>
      </c>
      <c r="U1689" s="1">
        <v>109.799053</v>
      </c>
      <c r="V1689" s="1">
        <v>550.34115799999995</v>
      </c>
      <c r="W1689" s="1">
        <f t="shared" si="705"/>
        <v>111.21588519992116</v>
      </c>
      <c r="X1689" s="1">
        <v>143.15766300000001</v>
      </c>
      <c r="Y1689" s="1">
        <v>254.93779382797109</v>
      </c>
      <c r="Z1689" s="1">
        <f t="shared" si="701"/>
        <v>112.94349540078844</v>
      </c>
      <c r="AD1689" s="125">
        <f t="shared" si="706"/>
        <v>109.35085413929042</v>
      </c>
    </row>
    <row r="1690" spans="1:30">
      <c r="A1690" s="127" t="s">
        <v>1270</v>
      </c>
      <c r="B1690" s="127" t="s">
        <v>177</v>
      </c>
      <c r="C1690" s="4">
        <v>42381</v>
      </c>
      <c r="D1690" s="1">
        <v>143.15766300000001</v>
      </c>
      <c r="E1690" s="1">
        <v>125.41</v>
      </c>
      <c r="F1690" s="1">
        <v>147.29</v>
      </c>
      <c r="G1690" s="1">
        <v>17.93</v>
      </c>
      <c r="H1690" s="110">
        <v>-2.33</v>
      </c>
      <c r="I1690" s="110">
        <v>-2.4</v>
      </c>
      <c r="J1690" s="1">
        <f t="shared" si="696"/>
        <v>15.6</v>
      </c>
      <c r="K1690" s="1">
        <f t="shared" si="698"/>
        <v>-2.2134999999999998</v>
      </c>
      <c r="L1690" s="1">
        <f t="shared" ref="L1690:L1697" si="707">+G1690+K1690</f>
        <v>15.7165</v>
      </c>
      <c r="M1690" s="1">
        <f t="shared" si="699"/>
        <v>103.26215505913271</v>
      </c>
      <c r="N1690" s="1"/>
      <c r="O1690" s="1"/>
      <c r="P1690" s="1">
        <f t="shared" si="702"/>
        <v>0.4269047619047619</v>
      </c>
      <c r="Q1690" s="1">
        <f t="shared" si="703"/>
        <v>0.37420238095238095</v>
      </c>
      <c r="R1690" s="1">
        <f t="shared" si="704"/>
        <v>0.51877610258571438</v>
      </c>
      <c r="S1690" s="1">
        <f t="shared" si="697"/>
        <v>0.37420238095238095</v>
      </c>
      <c r="T1690" s="1">
        <f t="shared" si="700"/>
        <v>102.49671484888304</v>
      </c>
      <c r="U1690" s="1">
        <v>134.6161635</v>
      </c>
      <c r="V1690" s="1">
        <v>550.34115799999995</v>
      </c>
      <c r="W1690" s="1">
        <f t="shared" si="705"/>
        <v>115.93204814341655</v>
      </c>
      <c r="X1690" s="1">
        <v>143.15766300000001</v>
      </c>
      <c r="Y1690" s="1">
        <v>254.93779382797109</v>
      </c>
      <c r="Z1690" s="1">
        <f t="shared" si="701"/>
        <v>117.80551905387647</v>
      </c>
      <c r="AD1690" s="125">
        <f t="shared" si="706"/>
        <v>114.79632063074902</v>
      </c>
    </row>
    <row r="1691" spans="1:30">
      <c r="A1691" s="127" t="s">
        <v>1271</v>
      </c>
      <c r="B1691" s="127" t="s">
        <v>177</v>
      </c>
      <c r="C1691" s="4">
        <v>42380</v>
      </c>
      <c r="D1691" s="1">
        <v>143.15766300000001</v>
      </c>
      <c r="E1691" s="1">
        <v>129.41</v>
      </c>
      <c r="F1691" s="1">
        <v>157.29</v>
      </c>
      <c r="G1691" s="1">
        <v>17.850000000000001</v>
      </c>
      <c r="H1691" s="110">
        <v>-2.33</v>
      </c>
      <c r="I1691" s="110">
        <v>-2.4</v>
      </c>
      <c r="J1691" s="1">
        <f t="shared" ref="J1691:J1697" si="708">+G1691+H1691</f>
        <v>15.520000000000001</v>
      </c>
      <c r="K1691" s="1">
        <f t="shared" si="698"/>
        <v>-2.2134999999999998</v>
      </c>
      <c r="L1691" s="1">
        <f t="shared" si="707"/>
        <v>15.636500000000002</v>
      </c>
      <c r="M1691" s="1">
        <f t="shared" si="699"/>
        <v>102.7365308804205</v>
      </c>
      <c r="N1691" s="1"/>
      <c r="O1691" s="1"/>
      <c r="P1691" s="1">
        <f t="shared" si="702"/>
        <v>0.42500000000000004</v>
      </c>
      <c r="Q1691" s="1">
        <f t="shared" si="703"/>
        <v>0.3722976190476191</v>
      </c>
      <c r="R1691" s="1">
        <f t="shared" si="704"/>
        <v>0.51877610258571438</v>
      </c>
      <c r="S1691" s="1">
        <f t="shared" si="697"/>
        <v>0.3722976190476191</v>
      </c>
      <c r="T1691" s="1">
        <f t="shared" si="700"/>
        <v>101.97109067017084</v>
      </c>
      <c r="U1691" s="1">
        <v>134.6161635</v>
      </c>
      <c r="V1691" s="1">
        <v>550.34115799999995</v>
      </c>
      <c r="W1691" s="1">
        <f t="shared" si="705"/>
        <v>115.42219269006571</v>
      </c>
      <c r="X1691" s="1">
        <v>143.15766300000001</v>
      </c>
      <c r="Y1691" s="1">
        <v>254.93779382797109</v>
      </c>
      <c r="Z1691" s="1">
        <f t="shared" si="701"/>
        <v>117.27989487516426</v>
      </c>
      <c r="AD1691" s="125">
        <f t="shared" si="706"/>
        <v>114.20762155059136</v>
      </c>
    </row>
    <row r="1692" spans="1:30">
      <c r="A1692" s="127" t="s">
        <v>1272</v>
      </c>
      <c r="B1692" s="127" t="s">
        <v>177</v>
      </c>
      <c r="C1692" s="4">
        <v>42377</v>
      </c>
      <c r="D1692" s="1">
        <v>143.15766300000001</v>
      </c>
      <c r="E1692" s="1">
        <v>129.41</v>
      </c>
      <c r="F1692" s="1">
        <v>157.79</v>
      </c>
      <c r="G1692" s="1">
        <v>19.45</v>
      </c>
      <c r="H1692" s="110">
        <v>-2.33</v>
      </c>
      <c r="I1692" s="110">
        <v>-2.4</v>
      </c>
      <c r="J1692" s="1">
        <f t="shared" si="708"/>
        <v>17.119999999999997</v>
      </c>
      <c r="K1692" s="1">
        <f t="shared" si="698"/>
        <v>-2.2134999999999998</v>
      </c>
      <c r="L1692" s="1">
        <f t="shared" si="707"/>
        <v>17.236499999999999</v>
      </c>
      <c r="M1692" s="1">
        <f t="shared" si="699"/>
        <v>113.2490144546649</v>
      </c>
      <c r="N1692" s="1"/>
      <c r="O1692" s="1"/>
      <c r="P1692" s="1">
        <f t="shared" si="702"/>
        <v>0.46309523809523806</v>
      </c>
      <c r="Q1692" s="1">
        <f t="shared" si="703"/>
        <v>0.41039285714285711</v>
      </c>
      <c r="R1692" s="1">
        <f t="shared" si="704"/>
        <v>0.51877610258571438</v>
      </c>
      <c r="S1692" s="1">
        <f t="shared" si="697"/>
        <v>0.41039285714285711</v>
      </c>
      <c r="T1692" s="1">
        <f t="shared" si="700"/>
        <v>112.48357424441522</v>
      </c>
      <c r="U1692" s="1">
        <v>134.6161635</v>
      </c>
      <c r="V1692" s="1">
        <v>550.34115799999995</v>
      </c>
      <c r="W1692" s="1">
        <f t="shared" si="705"/>
        <v>125.61930175708277</v>
      </c>
      <c r="X1692" s="1">
        <v>143.15766300000001</v>
      </c>
      <c r="Y1692" s="1">
        <v>254.93779382797109</v>
      </c>
      <c r="Z1692" s="1">
        <f t="shared" si="701"/>
        <v>127.79237844940866</v>
      </c>
      <c r="AD1692" s="125">
        <f t="shared" si="706"/>
        <v>125.98160315374506</v>
      </c>
    </row>
    <row r="1693" spans="1:30">
      <c r="A1693" s="127" t="s">
        <v>1273</v>
      </c>
      <c r="B1693" s="127" t="s">
        <v>177</v>
      </c>
      <c r="C1693" s="4">
        <v>42376</v>
      </c>
      <c r="D1693" s="1">
        <v>143.15766300000001</v>
      </c>
      <c r="E1693" s="1">
        <v>128.41</v>
      </c>
      <c r="F1693" s="1">
        <v>160.29</v>
      </c>
      <c r="G1693" s="1">
        <v>19.5</v>
      </c>
      <c r="H1693" s="110">
        <v>-2.33</v>
      </c>
      <c r="I1693" s="110">
        <v>-2.4</v>
      </c>
      <c r="J1693" s="1">
        <f t="shared" si="708"/>
        <v>17.170000000000002</v>
      </c>
      <c r="K1693" s="1">
        <f t="shared" si="698"/>
        <v>-2.2134999999999998</v>
      </c>
      <c r="L1693" s="1">
        <f t="shared" si="707"/>
        <v>17.2865</v>
      </c>
      <c r="M1693" s="1">
        <f t="shared" si="699"/>
        <v>113.57752956636006</v>
      </c>
      <c r="N1693" s="1"/>
      <c r="O1693" s="1"/>
      <c r="P1693" s="1">
        <f t="shared" si="702"/>
        <v>0.4642857142857143</v>
      </c>
      <c r="Q1693" s="1">
        <f t="shared" si="703"/>
        <v>0.41158333333333336</v>
      </c>
      <c r="R1693" s="1">
        <f t="shared" si="704"/>
        <v>0.51877610258571438</v>
      </c>
      <c r="S1693" s="1">
        <f t="shared" si="697"/>
        <v>0.41158333333333336</v>
      </c>
      <c r="T1693" s="1">
        <f t="shared" si="700"/>
        <v>112.81208935611039</v>
      </c>
      <c r="U1693" s="1">
        <v>134.6161635</v>
      </c>
      <c r="V1693" s="1">
        <v>550.34115799999995</v>
      </c>
      <c r="W1693" s="1">
        <f t="shared" si="705"/>
        <v>125.93796141542708</v>
      </c>
      <c r="X1693" s="1">
        <v>143.15766300000001</v>
      </c>
      <c r="Y1693" s="1">
        <v>254.93779382797109</v>
      </c>
      <c r="Z1693" s="1">
        <f t="shared" si="701"/>
        <v>128.1208935611038</v>
      </c>
      <c r="AD1693" s="125">
        <f t="shared" si="706"/>
        <v>126.34954007884365</v>
      </c>
    </row>
    <row r="1694" spans="1:30">
      <c r="A1694" s="127" t="s">
        <v>1274</v>
      </c>
      <c r="B1694" s="127" t="s">
        <v>177</v>
      </c>
      <c r="C1694" s="4">
        <v>42375</v>
      </c>
      <c r="D1694" s="1">
        <v>143.15766300000001</v>
      </c>
      <c r="E1694" s="1">
        <v>143.41</v>
      </c>
      <c r="F1694" s="1">
        <v>167.29</v>
      </c>
      <c r="G1694" s="1">
        <v>19.899999999999999</v>
      </c>
      <c r="H1694" s="110">
        <v>-2.33</v>
      </c>
      <c r="I1694" s="110">
        <v>-2.4</v>
      </c>
      <c r="J1694" s="1">
        <f t="shared" si="708"/>
        <v>17.57</v>
      </c>
      <c r="K1694" s="1">
        <f t="shared" si="698"/>
        <v>-2.2134999999999998</v>
      </c>
      <c r="L1694" s="1">
        <f t="shared" si="707"/>
        <v>17.686499999999999</v>
      </c>
      <c r="M1694" s="1">
        <f t="shared" si="699"/>
        <v>116.20565045992115</v>
      </c>
      <c r="N1694" s="1"/>
      <c r="O1694" s="1"/>
      <c r="P1694" s="1">
        <f t="shared" si="702"/>
        <v>0.47380952380952379</v>
      </c>
      <c r="Q1694" s="1">
        <f t="shared" si="703"/>
        <v>0.42110714285714285</v>
      </c>
      <c r="R1694" s="1">
        <f t="shared" si="704"/>
        <v>0.51877610258571438</v>
      </c>
      <c r="S1694" s="1">
        <f t="shared" si="697"/>
        <v>0.42110714285714285</v>
      </c>
      <c r="T1694" s="1">
        <f t="shared" si="700"/>
        <v>115.44021024967148</v>
      </c>
      <c r="U1694" s="1">
        <v>134.6161635</v>
      </c>
      <c r="V1694" s="1">
        <v>550.34115799999995</v>
      </c>
      <c r="W1694" s="1">
        <f t="shared" si="705"/>
        <v>128.48723868218133</v>
      </c>
      <c r="X1694" s="1">
        <v>143.15766300000001</v>
      </c>
      <c r="Y1694" s="1">
        <v>254.93779382797109</v>
      </c>
      <c r="Z1694" s="1">
        <f t="shared" si="701"/>
        <v>130.74901445466489</v>
      </c>
      <c r="AD1694" s="125">
        <f t="shared" si="706"/>
        <v>129.29303547963207</v>
      </c>
    </row>
    <row r="1695" spans="1:30">
      <c r="A1695" s="127" t="s">
        <v>1275</v>
      </c>
      <c r="B1695" s="127" t="s">
        <v>177</v>
      </c>
      <c r="C1695" s="4">
        <v>42374</v>
      </c>
      <c r="D1695" s="1">
        <v>143.15766300000001</v>
      </c>
      <c r="E1695" s="1">
        <v>140.91</v>
      </c>
      <c r="F1695" s="1">
        <v>173.29</v>
      </c>
      <c r="G1695" s="1">
        <v>21.25</v>
      </c>
      <c r="H1695" s="110">
        <v>-2.33</v>
      </c>
      <c r="I1695" s="110">
        <v>-2.4</v>
      </c>
      <c r="J1695" s="1">
        <f t="shared" si="708"/>
        <v>18.920000000000002</v>
      </c>
      <c r="K1695" s="1">
        <f t="shared" si="698"/>
        <v>-2.2134999999999998</v>
      </c>
      <c r="L1695" s="1">
        <f t="shared" si="707"/>
        <v>19.0365</v>
      </c>
      <c r="M1695" s="1">
        <f t="shared" si="699"/>
        <v>125.07555847568987</v>
      </c>
      <c r="N1695" s="1"/>
      <c r="O1695" s="1"/>
      <c r="P1695" s="1">
        <f t="shared" si="702"/>
        <v>0.50595238095238093</v>
      </c>
      <c r="Q1695" s="1">
        <f t="shared" si="703"/>
        <v>0.45324999999999999</v>
      </c>
      <c r="R1695" s="1">
        <f t="shared" si="704"/>
        <v>0.51877610258571438</v>
      </c>
      <c r="S1695" s="1">
        <f t="shared" si="697"/>
        <v>0.45324999999999999</v>
      </c>
      <c r="T1695" s="1">
        <f t="shared" si="700"/>
        <v>124.31011826544021</v>
      </c>
      <c r="U1695" s="1">
        <v>125.76709599999998</v>
      </c>
      <c r="V1695" s="1">
        <v>550.34115799999995</v>
      </c>
      <c r="W1695" s="1">
        <f t="shared" si="705"/>
        <v>137.091049457477</v>
      </c>
      <c r="X1695" s="1">
        <v>143.15766300000001</v>
      </c>
      <c r="Y1695" s="1">
        <v>254.93779382797109</v>
      </c>
      <c r="Z1695" s="1">
        <f t="shared" si="701"/>
        <v>139.61892247043363</v>
      </c>
      <c r="AD1695" s="125">
        <f t="shared" si="706"/>
        <v>139.22733245729304</v>
      </c>
    </row>
    <row r="1696" spans="1:30">
      <c r="A1696" s="127" t="s">
        <v>1276</v>
      </c>
      <c r="B1696" s="127" t="s">
        <v>177</v>
      </c>
      <c r="C1696" s="4">
        <v>42373</v>
      </c>
      <c r="D1696" s="1">
        <v>143.15766300000001</v>
      </c>
      <c r="E1696" s="1">
        <v>142.91</v>
      </c>
      <c r="F1696" s="1">
        <v>171.29</v>
      </c>
      <c r="G1696" s="1">
        <v>21.35</v>
      </c>
      <c r="H1696" s="110">
        <v>-2.33</v>
      </c>
      <c r="I1696" s="110">
        <v>-2.4</v>
      </c>
      <c r="J1696" s="1">
        <f t="shared" si="708"/>
        <v>19.020000000000003</v>
      </c>
      <c r="K1696" s="1">
        <f t="shared" si="698"/>
        <v>-2.2134999999999998</v>
      </c>
      <c r="L1696" s="1">
        <f t="shared" si="707"/>
        <v>19.136500000000002</v>
      </c>
      <c r="M1696" s="1">
        <f t="shared" si="699"/>
        <v>125.73258869908017</v>
      </c>
      <c r="N1696" s="1"/>
      <c r="O1696" s="1"/>
      <c r="P1696" s="1">
        <f t="shared" si="702"/>
        <v>0.50833333333333341</v>
      </c>
      <c r="Q1696" s="1">
        <f t="shared" si="703"/>
        <v>0.45563095238095241</v>
      </c>
      <c r="R1696" s="1">
        <f t="shared" si="704"/>
        <v>0.51877610258571438</v>
      </c>
      <c r="S1696" s="1">
        <f t="shared" si="697"/>
        <v>0.45563095238095241</v>
      </c>
      <c r="T1696" s="1">
        <f t="shared" si="700"/>
        <v>124.9671484888305</v>
      </c>
      <c r="U1696" s="1">
        <v>125.76709599999998</v>
      </c>
      <c r="V1696" s="1">
        <v>550.34115799999995</v>
      </c>
      <c r="W1696" s="1">
        <f t="shared" si="705"/>
        <v>137.72836877416557</v>
      </c>
      <c r="X1696" s="1">
        <v>143.15766300000001</v>
      </c>
      <c r="Y1696" s="1">
        <v>254.93779382797109</v>
      </c>
      <c r="Z1696" s="1">
        <f t="shared" si="701"/>
        <v>140.27595269382391</v>
      </c>
      <c r="AD1696" s="125">
        <f t="shared" si="706"/>
        <v>139.96320630749017</v>
      </c>
    </row>
    <row r="1697" spans="1:30">
      <c r="A1697" s="127" t="s">
        <v>1277</v>
      </c>
      <c r="B1697" s="127" t="s">
        <v>177</v>
      </c>
      <c r="C1697" s="4">
        <v>42370</v>
      </c>
      <c r="D1697" s="1">
        <v>143.15766300000001</v>
      </c>
      <c r="E1697" s="1">
        <v>142.91</v>
      </c>
      <c r="F1697" s="1">
        <v>171.29</v>
      </c>
      <c r="G1697" s="67">
        <v>21.35</v>
      </c>
      <c r="H1697" s="110">
        <v>-2.33</v>
      </c>
      <c r="I1697" s="110">
        <v>-2.4</v>
      </c>
      <c r="J1697" s="1">
        <f t="shared" si="708"/>
        <v>19.020000000000003</v>
      </c>
      <c r="K1697" s="1">
        <f t="shared" si="698"/>
        <v>-2.2134999999999998</v>
      </c>
      <c r="L1697" s="1">
        <f t="shared" si="707"/>
        <v>19.136500000000002</v>
      </c>
      <c r="M1697" s="1">
        <f t="shared" si="699"/>
        <v>125.73258869908017</v>
      </c>
      <c r="N1697" s="1"/>
      <c r="O1697" s="1"/>
      <c r="P1697" s="1">
        <f t="shared" si="702"/>
        <v>0.50833333333333341</v>
      </c>
      <c r="Q1697" s="1">
        <f t="shared" si="703"/>
        <v>0.45563095238095241</v>
      </c>
      <c r="R1697" s="1">
        <f t="shared" si="704"/>
        <v>0.51877610258571438</v>
      </c>
      <c r="S1697" s="1">
        <f t="shared" si="697"/>
        <v>0.45563095238095241</v>
      </c>
      <c r="T1697" s="1">
        <f t="shared" si="700"/>
        <v>124.9671484888305</v>
      </c>
      <c r="U1697" s="1">
        <v>125.76709599999998</v>
      </c>
      <c r="V1697" s="1">
        <v>550.34115799999995</v>
      </c>
      <c r="W1697" s="1">
        <f t="shared" si="705"/>
        <v>137.72836877416557</v>
      </c>
      <c r="X1697" s="1">
        <v>143.15766300000001</v>
      </c>
      <c r="Y1697" s="1">
        <v>254.93779382797109</v>
      </c>
      <c r="Z1697" s="1">
        <f t="shared" si="701"/>
        <v>140.27595269382391</v>
      </c>
      <c r="AD1697" s="125">
        <f t="shared" si="706"/>
        <v>139.96320630749017</v>
      </c>
    </row>
    <row r="1700" spans="1:30" ht="28.8">
      <c r="A1700" s="129" t="s">
        <v>24</v>
      </c>
      <c r="B1700" s="129" t="s">
        <v>25</v>
      </c>
      <c r="C1700" s="21" t="s">
        <v>26</v>
      </c>
    </row>
    <row r="1701" spans="1:30">
      <c r="A1701" s="129" t="s">
        <v>27</v>
      </c>
      <c r="B1701" s="129">
        <v>15.9</v>
      </c>
      <c r="C1701" s="20">
        <v>6.57</v>
      </c>
    </row>
    <row r="1702" spans="1:30">
      <c r="A1702" s="129" t="s">
        <v>28</v>
      </c>
      <c r="B1702" s="129">
        <v>10.3</v>
      </c>
      <c r="C1702" s="20">
        <v>6.32</v>
      </c>
    </row>
  </sheetData>
  <sheetProtection algorithmName="SHA-512" hashValue="pgFuIoV0z2MokmcRfkS9BH7qaH2yydWInROXgXRsdHPPz4GU9lM0SOShbmMcsJearzH9gLChOz9BaeHEHOQy+g==" saltValue="kYWwtNhYlItAlT0eGdelYg==" spinCount="100000" sheet="1" objects="1" scenarios="1" selectLockedCells="1"/>
  <mergeCells count="1">
    <mergeCell ref="AE3:AG3"/>
  </mergeCells>
  <conditionalFormatting sqref="C94:C176">
    <cfRule type="expression" dxfId="104" priority="6" stopIfTrue="1">
      <formula>#REF!=3</formula>
    </cfRule>
    <cfRule type="expression" dxfId="103" priority="5" stopIfTrue="1">
      <formula>#REF!=3</formula>
    </cfRule>
  </conditionalFormatting>
  <conditionalFormatting sqref="C177:C194">
    <cfRule type="expression" dxfId="102" priority="41" stopIfTrue="1">
      <formula>#REF!=3</formula>
    </cfRule>
    <cfRule type="expression" dxfId="101" priority="42" stopIfTrue="1">
      <formula>#REF!=3</formula>
    </cfRule>
  </conditionalFormatting>
  <conditionalFormatting sqref="C180:C182">
    <cfRule type="expression" dxfId="100" priority="43" stopIfTrue="1">
      <formula>L180=3</formula>
    </cfRule>
  </conditionalFormatting>
  <conditionalFormatting sqref="C184:C185 F195:F311 E530:G578 E530:F583 C584:C897 C940:C941 C1189:C1697">
    <cfRule type="expression" dxfId="99" priority="7076" stopIfTrue="1">
      <formula>#REF!=3</formula>
    </cfRule>
  </conditionalFormatting>
  <conditionalFormatting sqref="C195:C239 C243:C256 C266:C583">
    <cfRule type="expression" dxfId="98" priority="106" stopIfTrue="1">
      <formula>#REF!=3</formula>
    </cfRule>
  </conditionalFormatting>
  <conditionalFormatting sqref="C210:C218">
    <cfRule type="expression" dxfId="97" priority="58" stopIfTrue="1">
      <formula>M210=3</formula>
    </cfRule>
  </conditionalFormatting>
  <conditionalFormatting sqref="C210:C239 C243:C256">
    <cfRule type="expression" dxfId="96" priority="75" stopIfTrue="1">
      <formula>#REF!=3</formula>
    </cfRule>
  </conditionalFormatting>
  <conditionalFormatting sqref="C210:C242 C257:C265">
    <cfRule type="expression" dxfId="93" priority="80" stopIfTrue="1">
      <formula>#REF!=3</formula>
    </cfRule>
  </conditionalFormatting>
  <conditionalFormatting sqref="C210:C242">
    <cfRule type="expression" dxfId="92" priority="79" stopIfTrue="1">
      <formula>#REF!=3</formula>
    </cfRule>
  </conditionalFormatting>
  <conditionalFormatting sqref="C231:C237">
    <cfRule type="expression" dxfId="91" priority="65" stopIfTrue="1">
      <formula>M231=3</formula>
    </cfRule>
  </conditionalFormatting>
  <conditionalFormatting sqref="C240:C242">
    <cfRule type="expression" dxfId="88" priority="71" stopIfTrue="1">
      <formula>#REF!=3</formula>
    </cfRule>
    <cfRule type="expression" dxfId="87" priority="70" stopIfTrue="1">
      <formula>#REF!=3</formula>
    </cfRule>
  </conditionalFormatting>
  <conditionalFormatting sqref="C243:C265 C210:C239">
    <cfRule type="expression" dxfId="84" priority="74" stopIfTrue="1">
      <formula>#REF!=3</formula>
    </cfRule>
  </conditionalFormatting>
  <conditionalFormatting sqref="C246:C247">
    <cfRule type="expression" dxfId="83" priority="76" stopIfTrue="1">
      <formula>M246=3</formula>
    </cfRule>
  </conditionalFormatting>
  <conditionalFormatting sqref="C266:C583 C195:C239 C243:C256">
    <cfRule type="expression" dxfId="82" priority="105" stopIfTrue="1">
      <formula>#REF!=3</formula>
    </cfRule>
  </conditionalFormatting>
  <conditionalFormatting sqref="C584:C1697 E530:G578 E530:F583 C184:C185 F195:F311">
    <cfRule type="expression" dxfId="81" priority="7074" stopIfTrue="1">
      <formula>#REF!=3</formula>
    </cfRule>
  </conditionalFormatting>
  <conditionalFormatting sqref="C624:C629">
    <cfRule type="expression" dxfId="80" priority="115" stopIfTrue="1">
      <formula>G624=3</formula>
    </cfRule>
  </conditionalFormatting>
  <conditionalFormatting sqref="C707:C710">
    <cfRule type="expression" dxfId="79" priority="125" stopIfTrue="1">
      <formula>E707=3</formula>
    </cfRule>
  </conditionalFormatting>
  <conditionalFormatting sqref="C813:C814">
    <cfRule type="expression" dxfId="78" priority="7060" stopIfTrue="1">
      <formula>F813=3</formula>
    </cfRule>
  </conditionalFormatting>
  <conditionalFormatting sqref="C942">
    <cfRule type="expression" dxfId="77" priority="7077" stopIfTrue="1">
      <formula>E942=3</formula>
    </cfRule>
  </conditionalFormatting>
  <conditionalFormatting sqref="E94:E99 E108:E157">
    <cfRule type="expression" dxfId="76" priority="16" stopIfTrue="1">
      <formula>#REF!=3</formula>
    </cfRule>
  </conditionalFormatting>
  <conditionalFormatting sqref="E94:E107">
    <cfRule type="expression" dxfId="75" priority="4" stopIfTrue="1">
      <formula>#REF!=3</formula>
    </cfRule>
    <cfRule type="expression" dxfId="74" priority="3" stopIfTrue="1">
      <formula>#REF!=3</formula>
    </cfRule>
  </conditionalFormatting>
  <conditionalFormatting sqref="E100:E102">
    <cfRule type="expression" dxfId="73" priority="1" stopIfTrue="1">
      <formula>#REF!=3</formula>
    </cfRule>
    <cfRule type="expression" dxfId="72" priority="2" stopIfTrue="1">
      <formula>#REF!=3</formula>
    </cfRule>
  </conditionalFormatting>
  <conditionalFormatting sqref="E103:E125">
    <cfRule type="expression" dxfId="71" priority="10" stopIfTrue="1">
      <formula>#REF!=3</formula>
    </cfRule>
    <cfRule type="expression" dxfId="70" priority="9" stopIfTrue="1">
      <formula>#REF!=3</formula>
    </cfRule>
  </conditionalFormatting>
  <conditionalFormatting sqref="E108:E157 E94:E99">
    <cfRule type="expression" dxfId="69" priority="15" stopIfTrue="1">
      <formula>#REF!=3</formula>
    </cfRule>
  </conditionalFormatting>
  <conditionalFormatting sqref="E126:E164">
    <cfRule type="expression" dxfId="68" priority="23" stopIfTrue="1">
      <formula>#REF!=3</formula>
    </cfRule>
    <cfRule type="expression" dxfId="67" priority="22" stopIfTrue="1">
      <formula>#REF!=3</formula>
    </cfRule>
  </conditionalFormatting>
  <conditionalFormatting sqref="E158:E176">
    <cfRule type="expression" dxfId="66" priority="27" stopIfTrue="1">
      <formula>#REF!=3</formula>
    </cfRule>
    <cfRule type="expression" dxfId="65" priority="26" stopIfTrue="1">
      <formula>#REF!=3</formula>
    </cfRule>
  </conditionalFormatting>
  <conditionalFormatting sqref="E165:E194">
    <cfRule type="expression" dxfId="64" priority="33" stopIfTrue="1">
      <formula>#REF!=3</formula>
    </cfRule>
    <cfRule type="expression" dxfId="63" priority="32" stopIfTrue="1">
      <formula>#REF!=3</formula>
    </cfRule>
  </conditionalFormatting>
  <conditionalFormatting sqref="E177:E311">
    <cfRule type="expression" dxfId="62" priority="48" stopIfTrue="1">
      <formula>#REF!=3</formula>
    </cfRule>
    <cfRule type="expression" dxfId="61" priority="49" stopIfTrue="1">
      <formula>#REF!=3</formula>
    </cfRule>
  </conditionalFormatting>
  <pageMargins left="0.7" right="0.7" top="0.75" bottom="0.75" header="0.3" footer="0.3"/>
  <pageSetup paperSize="9"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60" stopIfTrue="1" id="{00000000-000E-0000-0000-000016000000}">
            <xm:f>'C:\Users\operaciones\Desktop\[Datos cálculos y gráficos - FO4 2016-2020 - rev Camara Industrias MRE Jun 2020..xlsx]Fuel'!#REF!=3</xm:f>
            <x14:dxf>
              <fill>
                <patternFill>
                  <bgColor indexed="13"/>
                </patternFill>
              </fill>
            </x14:dxf>
          </x14:cfRule>
          <x14:cfRule type="expression" priority="59" stopIfTrue="1" id="{00000000-000E-0000-0000-000015000000}">
            <xm:f>'C:\Users\operaciones\Desktop\[Datos cálculos y gráficos - FO4 2016-2020 - rev Camara Industrias MRE Jun 2020..xlsx]Fuel'!#REF!=3</xm:f>
            <x14:dxf>
              <font>
                <condense val="0"/>
                <extend val="0"/>
                <color auto="1"/>
              </font>
              <fill>
                <patternFill>
                  <bgColor indexed="13"/>
                </patternFill>
              </fill>
            </x14:dxf>
          </x14:cfRule>
          <xm:sqref>C210:C239</xm:sqref>
        </x14:conditionalFormatting>
        <x14:conditionalFormatting xmlns:xm="http://schemas.microsoft.com/office/excel/2006/main">
          <x14:cfRule type="expression" priority="100" stopIfTrue="1" id="{00000000-000E-0000-0000-00003E000000}">
            <xm:f>'C:\Users\operaciones\Desktop\[Datos cálculos y gráficos - FO4 2016-2020 - rev Camara Industrias MRE Jun 2020..xlsx]Fuel'!#REF!=3</xm:f>
            <x14:dxf>
              <font>
                <condense val="0"/>
                <extend val="0"/>
                <color auto="1"/>
              </font>
              <fill>
                <patternFill>
                  <bgColor indexed="13"/>
                </patternFill>
              </fill>
            </x14:dxf>
          </x14:cfRule>
          <x14:cfRule type="expression" priority="99" stopIfTrue="1" id="{00000000-000E-0000-0000-00003D000000}">
            <xm:f>'C:\Users\operaciones\Desktop\[Datos cálculos y gráficos - FO4 2016-2020 - rev Camara Industrias MRE Jun 2020..xlsx]Fuel'!#REF!=3</xm:f>
            <x14:dxf>
              <fill>
                <patternFill>
                  <bgColor indexed="13"/>
                </patternFill>
              </fill>
            </x14:dxf>
          </x14:cfRule>
          <xm:sqref>C240:C242 C257:C579</xm:sqref>
        </x14:conditionalFormatting>
        <x14:conditionalFormatting xmlns:xm="http://schemas.microsoft.com/office/excel/2006/main">
          <x14:cfRule type="expression" priority="73" stopIfTrue="1" id="{00000000-000E-0000-0000-000023000000}">
            <xm:f>'C:\Users\operaciones\Desktop\[Datos cálculos y gráficos - FO4 2016-2020 - rev Camara Industrias MRE Jun 2020..xlsx]Fuel'!#REF!=3</xm:f>
            <x14:dxf>
              <fill>
                <patternFill>
                  <bgColor indexed="13"/>
                </patternFill>
              </fill>
            </x14:dxf>
          </x14:cfRule>
          <x14:cfRule type="expression" priority="72" stopIfTrue="1" id="{00000000-000E-0000-0000-000022000000}">
            <xm:f>'C:\Users\operaciones\Desktop\[Datos cálculos y gráficos - FO4 2016-2020 - rev Camara Industrias MRE Jun 2020..xlsx]Fuel'!#REF!=3</xm:f>
            <x14:dxf>
              <font>
                <condense val="0"/>
                <extend val="0"/>
                <color auto="1"/>
              </font>
              <fill>
                <patternFill>
                  <bgColor indexed="13"/>
                </patternFill>
              </fill>
            </x14:dxf>
          </x14:cfRule>
          <xm:sqref>C243:C256</xm:sqref>
        </x14:conditionalFormatting>
        <x14:conditionalFormatting xmlns:xm="http://schemas.microsoft.com/office/excel/2006/main">
          <x14:cfRule type="expression" priority="101" stopIfTrue="1" id="{00000000-000E-0000-0000-00003F000000}">
            <xm:f>'C:\Users\operaciones\Desktop\[Datos cálculos y gráficos - FO4 2016-2020 - rev Camara Industrias MRE Jun 2020..xlsx]Fuel'!#REF!=3</xm:f>
            <x14:dxf>
              <fill>
                <patternFill>
                  <bgColor indexed="13"/>
                </patternFill>
              </fill>
            </x14:dxf>
          </x14:cfRule>
          <x14:cfRule type="expression" priority="102" stopIfTrue="1" id="{00000000-000E-0000-0000-000040000000}">
            <xm:f>'C:\Users\operaciones\Desktop\[Datos cálculos y gráficos - FO4 2016-2020 - rev Camara Industrias MRE Jun 2020..xlsx]Fuel'!#REF!=3</xm:f>
            <x14:dxf>
              <font>
                <condense val="0"/>
                <extend val="0"/>
                <color auto="1"/>
              </font>
              <fill>
                <patternFill>
                  <bgColor indexed="13"/>
                </patternFill>
              </fill>
            </x14:dxf>
          </x14:cfRule>
          <xm:sqref>E530:G578 E579:F579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G13"/>
  <sheetViews>
    <sheetView zoomScale="110" zoomScaleNormal="110" workbookViewId="0">
      <selection activeCell="I8" sqref="I8"/>
    </sheetView>
  </sheetViews>
  <sheetFormatPr defaultColWidth="11.5546875" defaultRowHeight="14.4"/>
  <cols>
    <col min="1" max="1" width="17.77734375" customWidth="1"/>
    <col min="2" max="2" width="76.44140625" customWidth="1"/>
  </cols>
  <sheetData>
    <row r="2" spans="1:7" ht="18">
      <c r="A2" s="388" t="s">
        <v>37</v>
      </c>
      <c r="B2" s="389"/>
    </row>
    <row r="3" spans="1:7" ht="20.399999999999999">
      <c r="A3" s="390" t="s">
        <v>45</v>
      </c>
      <c r="B3" s="391"/>
      <c r="C3" s="28"/>
      <c r="D3" s="28"/>
    </row>
    <row r="4" spans="1:7" ht="43.2">
      <c r="A4" s="29" t="s">
        <v>42</v>
      </c>
      <c r="B4" s="30" t="s">
        <v>46</v>
      </c>
    </row>
    <row r="5" spans="1:7" ht="44.4">
      <c r="A5" s="31" t="s">
        <v>43</v>
      </c>
      <c r="B5" s="32" t="s">
        <v>40</v>
      </c>
    </row>
    <row r="6" spans="1:7" ht="43.2">
      <c r="A6" s="33" t="s">
        <v>39</v>
      </c>
      <c r="B6" s="32" t="s">
        <v>41</v>
      </c>
    </row>
    <row r="7" spans="1:7" ht="60.75" customHeight="1">
      <c r="A7" s="31" t="s">
        <v>35</v>
      </c>
      <c r="B7" s="34" t="s">
        <v>65</v>
      </c>
    </row>
    <row r="8" spans="1:7" ht="43.2">
      <c r="A8" s="31" t="s">
        <v>44</v>
      </c>
      <c r="B8" s="32" t="s">
        <v>47</v>
      </c>
    </row>
    <row r="9" spans="1:7">
      <c r="A9" s="386" t="s">
        <v>36</v>
      </c>
      <c r="B9" s="35" t="s">
        <v>38</v>
      </c>
    </row>
    <row r="10" spans="1:7">
      <c r="A10" s="387"/>
      <c r="B10" s="88">
        <f>1/0.1522</f>
        <v>6.5703022339027592</v>
      </c>
      <c r="C10" t="s">
        <v>1291</v>
      </c>
      <c r="F10" s="159">
        <v>6.3163999999999998</v>
      </c>
      <c r="G10" s="20" t="s">
        <v>1296</v>
      </c>
    </row>
    <row r="13" spans="1:7">
      <c r="B13" s="69"/>
    </row>
  </sheetData>
  <mergeCells count="3">
    <mergeCell ref="A9:A10"/>
    <mergeCell ref="A2:B2"/>
    <mergeCell ref="A3:B3"/>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02533-C6DD-4A39-9A6C-6D4886FB1214}">
  <dimension ref="B1:AP1611"/>
  <sheetViews>
    <sheetView showGridLines="0" zoomScaleNormal="100" workbookViewId="0">
      <selection activeCell="C2" sqref="C2"/>
    </sheetView>
  </sheetViews>
  <sheetFormatPr defaultColWidth="11.5546875" defaultRowHeight="14.4"/>
  <cols>
    <col min="1" max="1" width="7" customWidth="1"/>
    <col min="2" max="2" width="7.77734375" customWidth="1"/>
    <col min="4" max="4" width="10.88671875"/>
    <col min="5" max="7" width="10.88671875" style="148"/>
    <col min="8" max="8" width="10.88671875" style="148" hidden="1" customWidth="1"/>
    <col min="9" max="9" width="10.88671875" style="148" customWidth="1"/>
    <col min="10" max="10" width="20.5546875" style="148" hidden="1" customWidth="1"/>
    <col min="11" max="11" width="10.88671875" style="148" hidden="1" customWidth="1"/>
    <col min="12" max="12" width="10.88671875" style="148" customWidth="1"/>
    <col min="13" max="14" width="10.88671875" style="148"/>
    <col min="15" max="15" width="20.5546875" style="148" hidden="1" customWidth="1"/>
    <col min="16" max="16" width="10.88671875" style="148" hidden="1" customWidth="1"/>
    <col min="17" max="18" width="10.88671875" style="148" customWidth="1"/>
    <col min="19" max="19" width="13.6640625" style="148" customWidth="1"/>
    <col min="20" max="20" width="15.6640625" style="148" customWidth="1"/>
    <col min="21" max="22" width="10.88671875" style="148"/>
    <col min="26" max="26" width="27.77734375" customWidth="1"/>
    <col min="27" max="27" width="16" customWidth="1"/>
    <col min="28" max="28" width="6.21875" customWidth="1"/>
    <col min="29" max="29" width="16.109375" customWidth="1"/>
    <col min="30" max="30" width="6.21875" customWidth="1"/>
    <col min="32" max="32" width="4.88671875" bestFit="1" customWidth="1"/>
  </cols>
  <sheetData>
    <row r="1" spans="2:42" ht="19.95" customHeight="1">
      <c r="B1" s="65"/>
      <c r="C1" s="65"/>
      <c r="D1" s="65"/>
    </row>
    <row r="2" spans="2:42" ht="21.45" customHeight="1">
      <c r="B2" s="341"/>
      <c r="C2" s="1"/>
      <c r="D2" s="1"/>
      <c r="F2" s="392" t="s">
        <v>1484</v>
      </c>
      <c r="G2" s="393"/>
      <c r="H2" s="393"/>
      <c r="I2" s="393"/>
      <c r="J2" s="393"/>
      <c r="K2" s="393"/>
      <c r="L2" s="392" t="s">
        <v>1492</v>
      </c>
      <c r="M2" s="393"/>
      <c r="N2" s="393"/>
      <c r="O2" s="393"/>
      <c r="P2" s="393"/>
      <c r="Q2" s="393"/>
      <c r="R2" s="393"/>
      <c r="S2" s="393"/>
      <c r="T2" s="393"/>
      <c r="U2" s="393"/>
      <c r="V2" s="394"/>
    </row>
    <row r="3" spans="2:42">
      <c r="B3" s="240"/>
      <c r="C3" s="1"/>
      <c r="D3" s="1"/>
      <c r="F3" s="399" t="s">
        <v>1491</v>
      </c>
      <c r="G3" s="400"/>
      <c r="H3" s="400"/>
      <c r="I3" s="400"/>
      <c r="J3" s="400"/>
      <c r="K3" s="400"/>
      <c r="L3" s="358" t="s">
        <v>1487</v>
      </c>
      <c r="M3" s="359"/>
      <c r="N3" s="359"/>
      <c r="O3" s="359"/>
      <c r="P3" s="360"/>
      <c r="Q3" s="395" t="s">
        <v>1522</v>
      </c>
      <c r="R3" s="396"/>
      <c r="S3" s="395" t="s">
        <v>1521</v>
      </c>
      <c r="T3" s="396"/>
      <c r="U3" s="397"/>
      <c r="V3" s="398"/>
    </row>
    <row r="4" spans="2:42" ht="68.55" customHeight="1">
      <c r="E4" s="343" t="s">
        <v>1461</v>
      </c>
      <c r="F4" s="344" t="s">
        <v>1414</v>
      </c>
      <c r="G4" s="345" t="s">
        <v>51</v>
      </c>
      <c r="H4" s="347" t="s">
        <v>1485</v>
      </c>
      <c r="I4" s="346" t="s">
        <v>1477</v>
      </c>
      <c r="J4" s="346" t="s">
        <v>1489</v>
      </c>
      <c r="K4" s="346" t="s">
        <v>1481</v>
      </c>
      <c r="L4" s="356"/>
      <c r="M4" s="344" t="s">
        <v>1414</v>
      </c>
      <c r="N4" s="345" t="s">
        <v>51</v>
      </c>
      <c r="O4" s="346" t="s">
        <v>1490</v>
      </c>
      <c r="P4" s="346" t="s">
        <v>1481</v>
      </c>
      <c r="Q4" s="343" t="s">
        <v>1499</v>
      </c>
      <c r="R4" s="348" t="s">
        <v>1500</v>
      </c>
      <c r="S4" s="343" t="s">
        <v>1503</v>
      </c>
      <c r="T4" s="348" t="s">
        <v>1506</v>
      </c>
      <c r="U4" s="346" t="s">
        <v>1501</v>
      </c>
      <c r="V4" s="348" t="s">
        <v>1502</v>
      </c>
    </row>
    <row r="5" spans="2:42">
      <c r="D5" s="342" t="s">
        <v>1462</v>
      </c>
      <c r="E5" s="349">
        <f>+MAX(E7:E596)</f>
        <v>202.83329121550582</v>
      </c>
      <c r="F5" s="349">
        <f>+MAX(F7:F596)</f>
        <v>561.61039900000003</v>
      </c>
      <c r="G5" s="349">
        <f>+MAX(G7:G596)</f>
        <v>742.04993429697765</v>
      </c>
      <c r="I5" s="350">
        <f>+MAX(I7:I596)</f>
        <v>223.66114929697767</v>
      </c>
      <c r="J5" s="148">
        <f>COUNTIF(J8:J383,"&lt;68")</f>
        <v>361</v>
      </c>
      <c r="K5" s="352">
        <f>SQRT(K7)</f>
        <v>33.741503611779628</v>
      </c>
      <c r="L5" s="352"/>
      <c r="O5" s="148">
        <f>COUNTIF(O8:O74,"&lt;60")</f>
        <v>60</v>
      </c>
      <c r="P5" s="352">
        <f>SQRT(P7)</f>
        <v>30.050248819493635</v>
      </c>
      <c r="Q5" s="309"/>
      <c r="R5" s="309"/>
      <c r="U5" s="377"/>
      <c r="V5" s="377"/>
    </row>
    <row r="6" spans="2:42">
      <c r="D6" s="342" t="s">
        <v>1463</v>
      </c>
      <c r="E6" s="349">
        <f>+MIN(E7:E596)</f>
        <v>-192.71827314717476</v>
      </c>
      <c r="F6" s="349">
        <f>+MIN(F7:F596)</f>
        <v>190.550817</v>
      </c>
      <c r="G6" s="349">
        <f>+MIN(G7:G596)</f>
        <v>79.829172141918534</v>
      </c>
      <c r="I6" s="350">
        <f>+MIN(I7:I596)</f>
        <v>-180.10329285808143</v>
      </c>
      <c r="J6" s="351">
        <f>(J5)/370</f>
        <v>0.9756756756756757</v>
      </c>
      <c r="K6" s="352">
        <f>K5*2</f>
        <v>67.483007223559255</v>
      </c>
      <c r="L6" s="352"/>
      <c r="O6" s="351">
        <f>(O5)/61</f>
        <v>0.98360655737704916</v>
      </c>
      <c r="P6" s="352">
        <f>P5*2</f>
        <v>60.100497638987271</v>
      </c>
      <c r="Q6"/>
      <c r="R6"/>
      <c r="U6" s="377"/>
      <c r="V6" s="377"/>
    </row>
    <row r="7" spans="2:42">
      <c r="B7" s="126"/>
      <c r="C7" s="4"/>
      <c r="D7" s="340" t="s">
        <v>1451</v>
      </c>
      <c r="E7" s="352"/>
      <c r="K7" s="352">
        <f>SUM(K8:K383)/(375-2)</f>
        <v>1138.4890659837379</v>
      </c>
      <c r="L7" s="352"/>
      <c r="O7" s="352"/>
      <c r="P7" s="352">
        <f>SUM(P8:P74)/(62-2)</f>
        <v>903.01745411347861</v>
      </c>
      <c r="Q7"/>
      <c r="R7"/>
    </row>
    <row r="8" spans="2:42">
      <c r="B8" s="126"/>
      <c r="C8" s="4"/>
      <c r="D8" s="46" t="s">
        <v>1483</v>
      </c>
      <c r="E8" s="352"/>
      <c r="F8" s="352"/>
      <c r="G8" s="352"/>
      <c r="H8" s="352" t="s">
        <v>73</v>
      </c>
      <c r="I8" s="352"/>
      <c r="J8" s="352"/>
      <c r="K8" s="352"/>
      <c r="L8" s="352"/>
      <c r="M8" s="352"/>
      <c r="N8" s="352"/>
      <c r="O8" s="352"/>
      <c r="Z8" s="368" t="s">
        <v>1520</v>
      </c>
    </row>
    <row r="9" spans="2:42">
      <c r="B9" s="126">
        <v>202204</v>
      </c>
      <c r="C9" s="4">
        <v>44677</v>
      </c>
      <c r="D9">
        <f>WEEKDAY(Fuel!C95,2)</f>
        <v>2</v>
      </c>
      <c r="E9" s="352">
        <f>+Fuel!T95-Fuel!D95</f>
        <v>21.961157348225925</v>
      </c>
      <c r="F9" s="352">
        <f>VLOOKUP(Variaciones!C9,Fuel!C89:Z1692,2,FALSE)</f>
        <v>561.415978</v>
      </c>
      <c r="G9" s="352">
        <f>VLOOKUP(Variaciones!C9,Fuel!C89:Z1692,24,FALSE)</f>
        <v>604.20499342969765</v>
      </c>
      <c r="H9" s="353">
        <f t="shared" ref="H9:H13" si="0">ABS(F10-F9)</f>
        <v>0</v>
      </c>
      <c r="I9" s="352">
        <f>G9-F9</f>
        <v>42.789015429697656</v>
      </c>
      <c r="J9" s="352">
        <f>ABS(F9-(1.06*(G9)-102.48))</f>
        <v>23.438684964520462</v>
      </c>
      <c r="K9" s="352">
        <f>ABS(F9-(1.06*(G9)-102.48))^2</f>
        <v>549.37195286603753</v>
      </c>
      <c r="L9" s="352"/>
      <c r="M9" s="352"/>
      <c r="N9" s="352"/>
      <c r="O9" s="352"/>
      <c r="Z9" s="369" t="s">
        <v>1511</v>
      </c>
      <c r="AA9" s="370" t="s">
        <v>1512</v>
      </c>
      <c r="AB9" s="370" t="s">
        <v>1404</v>
      </c>
      <c r="AC9" s="370" t="s">
        <v>1513</v>
      </c>
      <c r="AD9" s="370" t="s">
        <v>1404</v>
      </c>
      <c r="AE9" s="370" t="s">
        <v>1504</v>
      </c>
      <c r="AF9" s="371" t="s">
        <v>1404</v>
      </c>
      <c r="AG9" s="361"/>
      <c r="AH9" s="361"/>
      <c r="AI9" s="361"/>
      <c r="AJ9" s="361"/>
      <c r="AK9" s="361"/>
      <c r="AL9" s="361"/>
      <c r="AM9" s="361"/>
      <c r="AN9" s="361"/>
      <c r="AO9" s="361"/>
      <c r="AP9" s="361"/>
    </row>
    <row r="10" spans="2:42">
      <c r="B10" s="126">
        <v>202204</v>
      </c>
      <c r="C10" s="4">
        <v>44676</v>
      </c>
      <c r="D10">
        <f>WEEKDAY(Fuel!C96,2)</f>
        <v>1</v>
      </c>
      <c r="E10" s="352">
        <f>+Fuel!T96-Fuel!D96</f>
        <v>-0.31216722470446712</v>
      </c>
      <c r="F10" s="352">
        <f>VLOOKUP(Variaciones!C10,Fuel!C90:Z1693,2,FALSE)</f>
        <v>561.415978</v>
      </c>
      <c r="G10" s="352">
        <f>VLOOKUP(Variaciones!C10,Fuel!C90:Z1693,24,FALSE)</f>
        <v>581.93166885676737</v>
      </c>
      <c r="H10" s="353">
        <f t="shared" si="0"/>
        <v>0</v>
      </c>
      <c r="I10" s="352">
        <f t="shared" ref="I10:I13" si="1">G10-F10</f>
        <v>20.515690856767378</v>
      </c>
      <c r="J10" s="352">
        <f t="shared" ref="J10:J73" si="2">ABS(F10-(1.06*(G10)-102.48))</f>
        <v>47.048409011826607</v>
      </c>
      <c r="K10" s="352">
        <f t="shared" ref="K10:K73" si="3">ABS(F10-(1.06*(G10)-102.48))^2</f>
        <v>2213.5527905441272</v>
      </c>
      <c r="L10" s="352"/>
      <c r="M10" s="352"/>
      <c r="N10" s="352"/>
      <c r="O10" s="352"/>
      <c r="Z10" s="372" t="s">
        <v>1497</v>
      </c>
      <c r="AA10" s="365">
        <f>COUNTIF($S$8:$S$180,"&gt;0")</f>
        <v>103</v>
      </c>
      <c r="AB10" s="367">
        <f>AA10/$AA$13</f>
        <v>0.61309523809523814</v>
      </c>
      <c r="AC10" s="365">
        <f>COUNTIF($T$8:$T$180,"&lt;0.5")</f>
        <v>78</v>
      </c>
      <c r="AD10" s="367">
        <f>AC10/$AC$13</f>
        <v>0.4642857142857143</v>
      </c>
      <c r="AE10" s="366">
        <f>COUNTIFS($S$8:$S$180,"&gt;0",$T$8:$T$180,"&lt;0.5")</f>
        <v>55</v>
      </c>
      <c r="AF10" s="373">
        <f>AE10/$AE$13</f>
        <v>0.32738095238095238</v>
      </c>
      <c r="AG10" s="361"/>
      <c r="AH10" s="361"/>
      <c r="AI10" s="361"/>
      <c r="AJ10" s="361"/>
      <c r="AK10" s="361"/>
      <c r="AL10" s="361"/>
      <c r="AM10" s="361"/>
      <c r="AN10" s="361"/>
      <c r="AO10" s="361"/>
      <c r="AP10" s="361"/>
    </row>
    <row r="11" spans="2:42">
      <c r="B11" s="126">
        <v>202204</v>
      </c>
      <c r="C11" s="4">
        <v>44673</v>
      </c>
      <c r="D11">
        <f>WEEKDAY(Fuel!C97,2)</f>
        <v>5</v>
      </c>
      <c r="E11" s="352">
        <f>+Fuel!T97-Fuel!D97</f>
        <v>24.457872197109054</v>
      </c>
      <c r="F11" s="352">
        <f>VLOOKUP(Variaciones!C11,Fuel!C91:Z1694,2,FALSE)</f>
        <v>561.415978</v>
      </c>
      <c r="G11" s="352">
        <f>VLOOKUP(Variaciones!C11,Fuel!C91:Z1694,24,FALSE)</f>
        <v>606.70170827858078</v>
      </c>
      <c r="H11" s="353">
        <f t="shared" si="0"/>
        <v>0</v>
      </c>
      <c r="I11" s="352">
        <f t="shared" si="1"/>
        <v>45.285730278580786</v>
      </c>
      <c r="J11" s="352">
        <f t="shared" si="2"/>
        <v>20.792167224704372</v>
      </c>
      <c r="K11" s="352">
        <f t="shared" si="3"/>
        <v>432.31421790007067</v>
      </c>
      <c r="L11" s="352"/>
      <c r="M11" s="352"/>
      <c r="N11" s="352"/>
      <c r="O11" s="352"/>
      <c r="Z11" s="372" t="s">
        <v>1496</v>
      </c>
      <c r="AA11" s="365">
        <f>COUNTIF($S$8:$S$180,"&lt;0")</f>
        <v>64</v>
      </c>
      <c r="AB11" s="367">
        <f>AA11/$AA$13</f>
        <v>0.38095238095238093</v>
      </c>
      <c r="AC11" s="366"/>
      <c r="AD11" s="367">
        <f t="shared" ref="AD11:AD12" si="4">AC11/$AC$13</f>
        <v>0</v>
      </c>
      <c r="AE11" s="365">
        <f>COUNTIF($S$8:$S$180,"&lt;0")</f>
        <v>64</v>
      </c>
      <c r="AF11" s="373">
        <f t="shared" ref="AF11:AF12" si="5">AE11/$AE$13</f>
        <v>0.38095238095238093</v>
      </c>
      <c r="AG11" s="361"/>
      <c r="AH11" s="361"/>
      <c r="AI11" s="361"/>
      <c r="AJ11" s="361"/>
      <c r="AK11" s="361"/>
      <c r="AL11" s="361"/>
      <c r="AM11" s="361"/>
      <c r="AN11" s="361"/>
      <c r="AO11" s="361"/>
      <c r="AP11" s="361"/>
    </row>
    <row r="12" spans="2:42">
      <c r="B12" s="126">
        <v>202204</v>
      </c>
      <c r="C12" s="4">
        <v>44672</v>
      </c>
      <c r="D12">
        <f>WEEKDAY(Fuel!C98,2)</f>
        <v>4</v>
      </c>
      <c r="E12" s="352">
        <f>+Fuel!T98-Fuel!D98</f>
        <v>36.153010173455982</v>
      </c>
      <c r="F12" s="352">
        <f>VLOOKUP(Variaciones!C12,Fuel!C92:Z1695,2,FALSE)</f>
        <v>561.415978</v>
      </c>
      <c r="G12" s="352">
        <f>VLOOKUP(Variaciones!C12,Fuel!C92:Z1695,24,FALSE)</f>
        <v>618.39684625492771</v>
      </c>
      <c r="H12" s="353">
        <f t="shared" si="0"/>
        <v>23.207889000000023</v>
      </c>
      <c r="I12" s="352">
        <f t="shared" si="1"/>
        <v>56.980868254927714</v>
      </c>
      <c r="J12" s="352">
        <f t="shared" si="2"/>
        <v>8.3953209697766624</v>
      </c>
      <c r="K12" s="352">
        <f t="shared" si="3"/>
        <v>70.481414185571765</v>
      </c>
      <c r="L12" s="352"/>
      <c r="M12" s="352"/>
      <c r="N12" s="352"/>
      <c r="O12" s="352"/>
      <c r="Z12" s="372" t="s">
        <v>1498</v>
      </c>
      <c r="AA12" s="365">
        <f>COUNTIF($S$8:$S$180,"=0")*AND(COUNTIF($S$8:$S$180,"&gt;0"))</f>
        <v>1</v>
      </c>
      <c r="AB12" s="367">
        <f>AA12/$AA$13</f>
        <v>5.9523809523809521E-3</v>
      </c>
      <c r="AC12" s="365">
        <f>COUNTIF($T$8:$T$180,"&gt;0.5")</f>
        <v>90</v>
      </c>
      <c r="AD12" s="367">
        <f t="shared" si="4"/>
        <v>0.5357142857142857</v>
      </c>
      <c r="AE12" s="366">
        <f>COUNTIFS($S$8:$S$180,"&gt;=0",$T$8:$T$180,"&gt;0.5")</f>
        <v>49</v>
      </c>
      <c r="AF12" s="373">
        <f t="shared" si="5"/>
        <v>0.29166666666666669</v>
      </c>
      <c r="AG12" s="361"/>
      <c r="AH12" s="361"/>
      <c r="AI12" s="361"/>
      <c r="AJ12" s="361"/>
      <c r="AK12" s="361"/>
      <c r="AL12" s="361"/>
      <c r="AM12" s="361"/>
      <c r="AN12" s="361"/>
      <c r="AO12" s="361"/>
      <c r="AP12" s="361"/>
    </row>
    <row r="13" spans="2:42">
      <c r="B13" s="126">
        <v>202204</v>
      </c>
      <c r="C13" s="4">
        <v>44671</v>
      </c>
      <c r="D13">
        <f>WEEKDAY(Fuel!C99,2)</f>
        <v>3</v>
      </c>
      <c r="E13" s="352">
        <f>+Fuel!T99-Fuel!D99</f>
        <v>41.686786164257569</v>
      </c>
      <c r="F13" s="352">
        <f>VLOOKUP(Variaciones!C13,Fuel!C93:Z1696,2,FALSE)</f>
        <v>538.20808899999997</v>
      </c>
      <c r="G13" s="352">
        <f>VLOOKUP(Variaciones!C13,Fuel!C93:Z1696,24,FALSE)</f>
        <v>600.72273324572927</v>
      </c>
      <c r="H13" s="353">
        <f t="shared" si="0"/>
        <v>0</v>
      </c>
      <c r="I13" s="352">
        <f t="shared" si="1"/>
        <v>62.514644245729301</v>
      </c>
      <c r="J13" s="352">
        <f t="shared" si="2"/>
        <v>3.921991759526918</v>
      </c>
      <c r="K13" s="352">
        <f t="shared" si="3"/>
        <v>15.382019361797051</v>
      </c>
      <c r="L13" s="4">
        <v>44672</v>
      </c>
      <c r="M13" s="349">
        <v>561.415978</v>
      </c>
      <c r="N13" s="352">
        <v>618.39684625492771</v>
      </c>
      <c r="O13" s="352">
        <f>ABS(M13-(1.06*(N13)-104.5))</f>
        <v>10.415320969776644</v>
      </c>
      <c r="P13" s="352">
        <f>ABS(M13-(1.06*(N13)-104.5))^2</f>
        <v>108.4789109034691</v>
      </c>
      <c r="Q13" s="352">
        <f>M13-M14</f>
        <v>23.207889000000023</v>
      </c>
      <c r="R13" s="352">
        <f>N13-N14</f>
        <v>13.534822601839664</v>
      </c>
      <c r="S13" s="352">
        <f>Q13*R13</f>
        <v>314.11466057818643</v>
      </c>
      <c r="T13" s="352">
        <f>ABS(ABS(Q13)-ABS(R13))/ABS(ABS(Q13)+ABS(R13))</f>
        <v>0.26326490279166093</v>
      </c>
      <c r="U13" s="351">
        <f>(+M13-M14)/M14</f>
        <v>4.3120661830112372E-2</v>
      </c>
      <c r="V13" s="351">
        <f>(+N13-N14)/N14</f>
        <v>2.2376710840755994E-2</v>
      </c>
      <c r="Z13" s="374" t="s">
        <v>1505</v>
      </c>
      <c r="AA13" s="378">
        <f>SUM(AA10:AA12)</f>
        <v>168</v>
      </c>
      <c r="AB13" s="379"/>
      <c r="AC13" s="378">
        <f>SUM(AC10:AC12)</f>
        <v>168</v>
      </c>
      <c r="AD13" s="379"/>
      <c r="AE13" s="378">
        <f>SUM(AE10:AE12)</f>
        <v>168</v>
      </c>
      <c r="AF13" s="376"/>
      <c r="AG13" s="361"/>
      <c r="AH13" s="361"/>
      <c r="AI13" s="361"/>
      <c r="AJ13" s="361"/>
      <c r="AK13" s="361"/>
      <c r="AL13" s="361"/>
      <c r="AM13" s="361"/>
      <c r="AN13" s="361"/>
      <c r="AO13" s="361"/>
      <c r="AP13" s="361"/>
    </row>
    <row r="14" spans="2:42">
      <c r="B14" s="126">
        <v>202204</v>
      </c>
      <c r="C14" s="357">
        <v>44670</v>
      </c>
      <c r="D14">
        <f>WEEKDAY(Fuel!C100,2)</f>
        <v>2</v>
      </c>
      <c r="E14" s="352">
        <f>+Fuel!T100-Fuel!D100</f>
        <v>29.728836098554552</v>
      </c>
      <c r="F14" s="352">
        <f>VLOOKUP(Variaciones!C14,Fuel!C94:Z1697,2,FALSE)</f>
        <v>538.20808899999997</v>
      </c>
      <c r="G14" s="352">
        <f>VLOOKUP(Variaciones!C14,Fuel!C94:Z1697,24,FALSE)</f>
        <v>588.76478318002626</v>
      </c>
      <c r="H14" s="353">
        <f t="shared" ref="H14:H77" si="6">ABS(F15-F14)</f>
        <v>0</v>
      </c>
      <c r="I14" s="352">
        <f>G14-F14</f>
        <v>50.556694180026284</v>
      </c>
      <c r="J14" s="352">
        <f t="shared" si="2"/>
        <v>16.59741882917217</v>
      </c>
      <c r="K14" s="352">
        <f t="shared" si="3"/>
        <v>275.47431179095889</v>
      </c>
      <c r="L14" s="4">
        <v>44664</v>
      </c>
      <c r="M14" s="349">
        <v>538.20808899999997</v>
      </c>
      <c r="N14" s="352">
        <v>604.86202365308804</v>
      </c>
      <c r="O14" s="352">
        <f t="shared" ref="O14:O77" si="7">ABS(M14-(1.06*(N14)-104.5))</f>
        <v>1.5543439277265634</v>
      </c>
      <c r="P14" s="352">
        <f t="shared" ref="P14:P77" si="8">ABS(M14-(1.06*(N14)-104.5))^2</f>
        <v>2.4159850456604399</v>
      </c>
      <c r="Q14" s="352">
        <f t="shared" ref="Q14:Q77" si="9">M14-M15</f>
        <v>-16.217862000000082</v>
      </c>
      <c r="R14" s="352">
        <f t="shared" ref="R14:R77" si="10">N14-N15</f>
        <v>-14.323258869907932</v>
      </c>
      <c r="S14" s="352">
        <f t="shared" ref="S14:S77" si="11">Q14*R14</f>
        <v>232.29263574244396</v>
      </c>
      <c r="T14" s="352">
        <f t="shared" ref="T14:T77" si="12">ABS(ABS(Q14)-ABS(R14))/ABS(ABS(Q14)+ABS(R14))</f>
        <v>6.2034498935462833E-2</v>
      </c>
      <c r="U14" s="351">
        <f>(+M14-M15)/M15</f>
        <v>-2.9251628591245506E-2</v>
      </c>
      <c r="V14" s="351">
        <f>(+N14-N15)/N15</f>
        <v>-2.3132427843802924E-2</v>
      </c>
      <c r="Z14" s="362" t="s">
        <v>1428</v>
      </c>
      <c r="AA14" s="361"/>
      <c r="AB14" s="361"/>
      <c r="AC14" s="361"/>
      <c r="AD14" s="361"/>
      <c r="AE14" s="361"/>
      <c r="AF14" s="361"/>
      <c r="AG14" s="361"/>
      <c r="AH14" s="361"/>
      <c r="AI14" s="361"/>
      <c r="AJ14" s="361"/>
      <c r="AK14" s="361"/>
      <c r="AL14" s="361"/>
      <c r="AM14" s="361"/>
      <c r="AN14" s="361"/>
      <c r="AO14" s="361"/>
      <c r="AP14" s="361"/>
    </row>
    <row r="15" spans="2:42">
      <c r="B15" s="126">
        <v>202204</v>
      </c>
      <c r="C15" s="4">
        <v>44669</v>
      </c>
      <c r="D15">
        <f>WEEKDAY(Fuel!C101,2)</f>
        <v>1</v>
      </c>
      <c r="E15" s="352">
        <f>+Fuel!T101-Fuel!D101</f>
        <v>64.879953049934215</v>
      </c>
      <c r="F15" s="352">
        <f>VLOOKUP(Variaciones!C15,Fuel!C100:Z1698,2,FALSE)</f>
        <v>538.20808899999997</v>
      </c>
      <c r="G15" s="352">
        <f>VLOOKUP(Variaciones!C15,Fuel!C100:Z1698,24,FALSE)</f>
        <v>623.91590013140603</v>
      </c>
      <c r="H15" s="353">
        <f t="shared" si="6"/>
        <v>0</v>
      </c>
      <c r="I15" s="352">
        <f t="shared" ref="I15:I78" si="13">G15-F15</f>
        <v>85.707811131406061</v>
      </c>
      <c r="J15" s="352">
        <f t="shared" si="2"/>
        <v>20.6627651392904</v>
      </c>
      <c r="K15" s="352">
        <f t="shared" si="3"/>
        <v>426.94986320147461</v>
      </c>
      <c r="L15" s="4">
        <v>44648</v>
      </c>
      <c r="M15" s="349">
        <v>554.42595100000005</v>
      </c>
      <c r="N15" s="352">
        <v>619.18528252299598</v>
      </c>
      <c r="O15" s="352">
        <f t="shared" si="7"/>
        <v>2.5895515256243016</v>
      </c>
      <c r="P15" s="352">
        <f t="shared" si="8"/>
        <v>6.7057771038631477</v>
      </c>
      <c r="Q15" s="352">
        <f t="shared" si="9"/>
        <v>6.7199600000000146</v>
      </c>
      <c r="R15" s="352">
        <f t="shared" si="10"/>
        <v>-49.605781865965923</v>
      </c>
      <c r="S15" s="352">
        <f t="shared" si="11"/>
        <v>-333.34886990801709</v>
      </c>
      <c r="T15" s="352">
        <f t="shared" si="12"/>
        <v>0.76138938334834583</v>
      </c>
      <c r="U15" s="351">
        <f t="shared" ref="U15:U78" si="14">(+M15-M16)/M16</f>
        <v>1.2269283357172579E-2</v>
      </c>
      <c r="V15" s="351">
        <f t="shared" ref="V15:V78" si="15">(+N15-N16)/N16</f>
        <v>-7.4172315551626025E-2</v>
      </c>
      <c r="Z15" s="364" t="s">
        <v>1517</v>
      </c>
      <c r="AA15" s="195"/>
      <c r="AB15" s="195"/>
      <c r="AC15" s="195"/>
      <c r="AD15" s="195"/>
      <c r="AE15" s="195"/>
      <c r="AF15" s="195"/>
      <c r="AG15" s="195"/>
      <c r="AH15" s="195"/>
      <c r="AI15" s="363"/>
      <c r="AJ15" s="363"/>
      <c r="AK15" s="363"/>
      <c r="AL15" s="363"/>
      <c r="AM15" s="363"/>
      <c r="AN15" s="363"/>
      <c r="AO15" s="361"/>
      <c r="AP15" s="361"/>
    </row>
    <row r="16" spans="2:42">
      <c r="B16" s="126">
        <v>202204</v>
      </c>
      <c r="C16" s="4">
        <v>44665</v>
      </c>
      <c r="D16">
        <f>WEEKDAY(Fuel!C102,2)</f>
        <v>4</v>
      </c>
      <c r="E16" s="352">
        <f>+Fuel!T102-Fuel!D102</f>
        <v>61.594801932982818</v>
      </c>
      <c r="F16" s="352">
        <f>VLOOKUP(Variaciones!C16,Fuel!C101:Z1699,2,FALSE)</f>
        <v>538.20808899999997</v>
      </c>
      <c r="G16" s="352">
        <f>VLOOKUP(Variaciones!C16,Fuel!C101:Z1699,24,FALSE)</f>
        <v>620.63074901445464</v>
      </c>
      <c r="H16" s="353">
        <f t="shared" si="6"/>
        <v>0</v>
      </c>
      <c r="I16" s="352">
        <f t="shared" si="13"/>
        <v>82.422660014454664</v>
      </c>
      <c r="J16" s="352">
        <f t="shared" si="2"/>
        <v>17.180504955321908</v>
      </c>
      <c r="K16" s="352">
        <f t="shared" si="3"/>
        <v>295.16975051984065</v>
      </c>
      <c r="L16" s="4">
        <v>44643</v>
      </c>
      <c r="M16" s="349">
        <v>547.70599100000004</v>
      </c>
      <c r="N16" s="352">
        <v>668.7910643889619</v>
      </c>
      <c r="O16" s="352">
        <f t="shared" si="7"/>
        <v>56.712537252299626</v>
      </c>
      <c r="P16" s="352">
        <f t="shared" si="8"/>
        <v>3216.3118815934727</v>
      </c>
      <c r="Q16" s="352">
        <f t="shared" si="9"/>
        <v>-13.904407999999989</v>
      </c>
      <c r="R16" s="352">
        <f t="shared" si="10"/>
        <v>30.683311432325922</v>
      </c>
      <c r="S16" s="352">
        <f t="shared" si="11"/>
        <v>-426.6332809461237</v>
      </c>
      <c r="T16" s="352">
        <f t="shared" si="12"/>
        <v>0.37631221434844897</v>
      </c>
      <c r="U16" s="351">
        <f t="shared" si="14"/>
        <v>-2.4758102814260725E-2</v>
      </c>
      <c r="V16" s="351">
        <f t="shared" si="15"/>
        <v>4.808484349258655E-2</v>
      </c>
      <c r="Z16" s="364" t="s">
        <v>1519</v>
      </c>
      <c r="AA16" s="195"/>
      <c r="AB16" s="195"/>
      <c r="AC16" s="195"/>
      <c r="AD16" s="195"/>
      <c r="AE16" s="195"/>
      <c r="AF16" s="195"/>
      <c r="AG16" s="195"/>
      <c r="AH16" s="195"/>
      <c r="AI16" s="363"/>
      <c r="AJ16" s="363"/>
      <c r="AK16" s="363"/>
      <c r="AL16" s="363"/>
      <c r="AM16" s="363"/>
      <c r="AN16" s="363"/>
      <c r="AO16" s="361"/>
      <c r="AP16" s="361"/>
    </row>
    <row r="17" spans="2:42">
      <c r="B17" s="126">
        <v>202204</v>
      </c>
      <c r="C17" s="4">
        <v>44664</v>
      </c>
      <c r="D17">
        <f>WEEKDAY(Fuel!C103,2)</f>
        <v>3</v>
      </c>
      <c r="E17" s="352">
        <f>+Fuel!T103-Fuel!D103</f>
        <v>45.826076571616341</v>
      </c>
      <c r="F17" s="352">
        <f>VLOOKUP(Variaciones!C17,Fuel!C102:Z1700,2,FALSE)</f>
        <v>538.20808899999997</v>
      </c>
      <c r="G17" s="352">
        <f>VLOOKUP(Variaciones!C17,Fuel!C102:Z1700,24,FALSE)</f>
        <v>604.86202365308804</v>
      </c>
      <c r="H17" s="353">
        <f t="shared" si="6"/>
        <v>16.217862000000082</v>
      </c>
      <c r="I17" s="352">
        <f t="shared" si="13"/>
        <v>66.653934653088072</v>
      </c>
      <c r="J17" s="352">
        <f t="shared" si="2"/>
        <v>0.46565607227341843</v>
      </c>
      <c r="K17" s="352">
        <f t="shared" si="3"/>
        <v>0.21683557764510708</v>
      </c>
      <c r="L17" s="4">
        <v>44630</v>
      </c>
      <c r="M17" s="349">
        <v>561.61039900000003</v>
      </c>
      <c r="N17" s="352">
        <v>638.10775295663598</v>
      </c>
      <c r="O17" s="352">
        <f t="shared" si="7"/>
        <v>10.283819134034161</v>
      </c>
      <c r="P17" s="352">
        <f t="shared" si="8"/>
        <v>105.75693598152712</v>
      </c>
      <c r="Q17" s="352">
        <f t="shared" si="9"/>
        <v>43.221614000000045</v>
      </c>
      <c r="R17" s="352">
        <f t="shared" si="10"/>
        <v>40.801576872536202</v>
      </c>
      <c r="S17" s="352">
        <f t="shared" si="11"/>
        <v>1763.5100061760888</v>
      </c>
      <c r="T17" s="352">
        <f t="shared" si="12"/>
        <v>2.8802014090789002E-2</v>
      </c>
      <c r="U17" s="351">
        <f t="shared" si="14"/>
        <v>8.3376830769979038E-2</v>
      </c>
      <c r="V17" s="351">
        <f t="shared" si="15"/>
        <v>6.830931690683105E-2</v>
      </c>
      <c r="Z17" s="364" t="s">
        <v>1514</v>
      </c>
      <c r="AA17" s="195"/>
      <c r="AB17" s="195"/>
      <c r="AC17" s="195"/>
      <c r="AD17" s="195"/>
      <c r="AE17" s="195"/>
      <c r="AF17" s="195"/>
      <c r="AG17" s="195"/>
      <c r="AH17" s="195"/>
      <c r="AI17" s="363"/>
      <c r="AJ17" s="363"/>
      <c r="AK17" s="363"/>
      <c r="AL17" s="363"/>
      <c r="AM17" s="363"/>
      <c r="AN17" s="363"/>
      <c r="AO17" s="361"/>
      <c r="AP17" s="361"/>
    </row>
    <row r="18" spans="2:42">
      <c r="B18" s="126">
        <v>202204</v>
      </c>
      <c r="C18" s="4">
        <v>44663</v>
      </c>
      <c r="D18">
        <f>WEEKDAY(Fuel!C104,2)</f>
        <v>2</v>
      </c>
      <c r="E18" s="352">
        <f>+Fuel!T104-Fuel!D104</f>
        <v>14.759331522995922</v>
      </c>
      <c r="F18" s="352">
        <f>VLOOKUP(Variaciones!C18,Fuel!C103:Z1701,2,FALSE)</f>
        <v>554.42595100000005</v>
      </c>
      <c r="G18" s="352">
        <f>VLOOKUP(Variaciones!C18,Fuel!C103:Z1701,24,FALSE)</f>
        <v>590.01314060446771</v>
      </c>
      <c r="H18" s="353">
        <f t="shared" si="6"/>
        <v>0</v>
      </c>
      <c r="I18" s="352">
        <f t="shared" si="13"/>
        <v>35.587189604467653</v>
      </c>
      <c r="J18" s="352">
        <f t="shared" si="2"/>
        <v>31.492021959264321</v>
      </c>
      <c r="K18" s="352">
        <f t="shared" si="3"/>
        <v>991.74744708278615</v>
      </c>
      <c r="L18" s="4">
        <v>44622</v>
      </c>
      <c r="M18" s="349">
        <v>518.38878499999998</v>
      </c>
      <c r="N18" s="352">
        <v>597.30617608409977</v>
      </c>
      <c r="O18" s="352">
        <f t="shared" si="7"/>
        <v>10.255761649145825</v>
      </c>
      <c r="P18" s="352">
        <f t="shared" si="8"/>
        <v>105.18064700409029</v>
      </c>
      <c r="Q18" s="352">
        <f t="shared" si="9"/>
        <v>28.21220999999997</v>
      </c>
      <c r="R18" s="352">
        <f t="shared" si="10"/>
        <v>72.996057818659551</v>
      </c>
      <c r="S18" s="352">
        <f t="shared" si="11"/>
        <v>2059.380112352163</v>
      </c>
      <c r="T18" s="352">
        <f t="shared" si="12"/>
        <v>0.4424919898728164</v>
      </c>
      <c r="U18" s="351">
        <f t="shared" si="14"/>
        <v>5.7555198348676638E-2</v>
      </c>
      <c r="V18" s="351">
        <f t="shared" si="15"/>
        <v>0.13922305764411005</v>
      </c>
      <c r="Z18" s="364" t="s">
        <v>1509</v>
      </c>
      <c r="AA18" s="195"/>
      <c r="AB18" s="195"/>
      <c r="AC18" s="195"/>
      <c r="AD18" s="195"/>
      <c r="AE18" s="195"/>
      <c r="AF18" s="195"/>
      <c r="AG18" s="195"/>
      <c r="AH18" s="195"/>
      <c r="AI18" s="363"/>
      <c r="AJ18" s="363"/>
      <c r="AK18" s="363"/>
      <c r="AL18" s="363"/>
      <c r="AM18" s="363"/>
      <c r="AN18" s="363"/>
      <c r="AO18" s="361"/>
      <c r="AP18" s="361"/>
    </row>
    <row r="19" spans="2:42">
      <c r="B19" s="126">
        <v>202204</v>
      </c>
      <c r="C19" s="4">
        <v>44662</v>
      </c>
      <c r="D19">
        <f>WEEKDAY(Fuel!C105,2)</f>
        <v>1</v>
      </c>
      <c r="E19" s="352">
        <f>+Fuel!T105-Fuel!D105</f>
        <v>-19.14342800394229</v>
      </c>
      <c r="F19" s="352">
        <f>VLOOKUP(Variaciones!C19,Fuel!C104:Z1702,2,FALSE)</f>
        <v>554.42595100000005</v>
      </c>
      <c r="G19" s="352">
        <f>VLOOKUP(Variaciones!C19,Fuel!C104:Z1702,24,FALSE)</f>
        <v>556.1103810775295</v>
      </c>
      <c r="H19" s="353">
        <f t="shared" si="6"/>
        <v>0</v>
      </c>
      <c r="I19" s="352">
        <f t="shared" si="13"/>
        <v>1.6844300775294414</v>
      </c>
      <c r="J19" s="352">
        <f t="shared" si="2"/>
        <v>67.428947057818732</v>
      </c>
      <c r="K19" s="352">
        <f t="shared" si="3"/>
        <v>4546.6629013261218</v>
      </c>
      <c r="L19" s="4">
        <v>44615</v>
      </c>
      <c r="M19" s="349">
        <v>490.17657500000001</v>
      </c>
      <c r="N19" s="352">
        <v>524.31011826544022</v>
      </c>
      <c r="O19" s="352">
        <f t="shared" si="7"/>
        <v>38.907849638633309</v>
      </c>
      <c r="P19" s="352">
        <f t="shared" si="8"/>
        <v>1513.820763502498</v>
      </c>
      <c r="Q19" s="352">
        <f t="shared" si="9"/>
        <v>-22.22780199999994</v>
      </c>
      <c r="R19" s="352">
        <f t="shared" si="10"/>
        <v>0.32851511169519654</v>
      </c>
      <c r="S19" s="352">
        <f t="shared" si="11"/>
        <v>-7.3021688567686933</v>
      </c>
      <c r="T19" s="352">
        <f t="shared" si="12"/>
        <v>0.97087156470903968</v>
      </c>
      <c r="U19" s="351">
        <f t="shared" si="14"/>
        <v>-4.3379414770299558E-2</v>
      </c>
      <c r="V19" s="351">
        <f t="shared" si="15"/>
        <v>6.2695924764901464E-4</v>
      </c>
      <c r="Z19" s="364" t="s">
        <v>1515</v>
      </c>
      <c r="AA19" s="195"/>
      <c r="AB19" s="195"/>
      <c r="AC19" s="195"/>
      <c r="AD19" s="195"/>
      <c r="AE19" s="195"/>
      <c r="AF19" s="195"/>
      <c r="AG19" s="195"/>
      <c r="AH19" s="195"/>
      <c r="AI19" s="363"/>
      <c r="AJ19" s="363"/>
      <c r="AK19" s="363"/>
      <c r="AL19" s="363"/>
      <c r="AM19" s="363"/>
      <c r="AN19" s="363"/>
      <c r="AO19" s="361"/>
      <c r="AP19" s="361"/>
    </row>
    <row r="20" spans="2:42">
      <c r="B20" s="126">
        <v>202204</v>
      </c>
      <c r="C20" s="4">
        <v>44659</v>
      </c>
      <c r="D20">
        <f>WEEKDAY(Fuel!C106,2)</f>
        <v>5</v>
      </c>
      <c r="E20" s="352">
        <f>+Fuel!T106-Fuel!D106</f>
        <v>5.0352842168198322</v>
      </c>
      <c r="F20" s="352">
        <f>VLOOKUP(Variaciones!C20,Fuel!C105:Z1703,2,FALSE)</f>
        <v>554.42595100000005</v>
      </c>
      <c r="G20" s="352">
        <f>VLOOKUP(Variaciones!C20,Fuel!C105:Z1703,24,FALSE)</f>
        <v>580.28909329829162</v>
      </c>
      <c r="H20" s="353">
        <f t="shared" si="6"/>
        <v>0</v>
      </c>
      <c r="I20" s="352">
        <f t="shared" si="13"/>
        <v>25.863142298291564</v>
      </c>
      <c r="J20" s="352">
        <f t="shared" si="2"/>
        <v>41.799512103810912</v>
      </c>
      <c r="K20" s="352">
        <f t="shared" si="3"/>
        <v>1747.199212116635</v>
      </c>
      <c r="L20" s="4">
        <v>44608</v>
      </c>
      <c r="M20" s="349">
        <v>512.40437699999995</v>
      </c>
      <c r="N20" s="352">
        <v>523.98160315374503</v>
      </c>
      <c r="O20" s="352">
        <f t="shared" si="7"/>
        <v>61.483877657030234</v>
      </c>
      <c r="P20" s="352">
        <f t="shared" si="8"/>
        <v>3780.2672117446618</v>
      </c>
      <c r="Q20" s="352">
        <f t="shared" si="9"/>
        <v>9.4268089999999347</v>
      </c>
      <c r="R20" s="352">
        <f t="shared" si="10"/>
        <v>-8.4099868593955307</v>
      </c>
      <c r="S20" s="352">
        <f t="shared" si="11"/>
        <v>-79.279339816030969</v>
      </c>
      <c r="T20" s="352">
        <f t="shared" si="12"/>
        <v>5.7006995461508114E-2</v>
      </c>
      <c r="U20" s="351">
        <f t="shared" si="14"/>
        <v>1.8742006800589434E-2</v>
      </c>
      <c r="V20" s="351">
        <f t="shared" si="15"/>
        <v>-1.5796618536344561E-2</v>
      </c>
      <c r="Z20" s="364" t="s">
        <v>1508</v>
      </c>
      <c r="AA20" s="195"/>
      <c r="AB20" s="195"/>
      <c r="AC20" s="195"/>
      <c r="AD20" s="195"/>
      <c r="AE20" s="195"/>
      <c r="AF20" s="195"/>
      <c r="AG20" s="195"/>
      <c r="AH20" s="195"/>
      <c r="AI20" s="363"/>
      <c r="AJ20" s="363"/>
      <c r="AK20" s="363"/>
      <c r="AL20" s="363"/>
      <c r="AM20" s="363"/>
      <c r="AN20" s="363"/>
      <c r="AO20" s="361"/>
      <c r="AP20" s="361"/>
    </row>
    <row r="21" spans="2:42">
      <c r="B21" s="126">
        <v>202204</v>
      </c>
      <c r="C21" s="4">
        <v>44658</v>
      </c>
      <c r="D21">
        <f>WEEKDAY(Fuel!C107,2)</f>
        <v>4</v>
      </c>
      <c r="E21" s="352">
        <f>+Fuel!T107-Fuel!D107</f>
        <v>-3.5061086872536862</v>
      </c>
      <c r="F21" s="352">
        <f>VLOOKUP(Variaciones!C21,Fuel!C106:Z1704,2,FALSE)</f>
        <v>554.42595100000005</v>
      </c>
      <c r="G21" s="352">
        <f>VLOOKUP(Variaciones!C21,Fuel!C106:Z1704,24,FALSE)</f>
        <v>571.7477003942181</v>
      </c>
      <c r="H21" s="353">
        <f t="shared" si="6"/>
        <v>0</v>
      </c>
      <c r="I21" s="352">
        <f t="shared" si="13"/>
        <v>17.321749394218045</v>
      </c>
      <c r="J21" s="352">
        <f t="shared" si="2"/>
        <v>50.8533885821289</v>
      </c>
      <c r="K21" s="352">
        <f t="shared" si="3"/>
        <v>2586.0671302849978</v>
      </c>
      <c r="L21" s="4">
        <v>44601</v>
      </c>
      <c r="M21" s="349">
        <v>502.97756800000002</v>
      </c>
      <c r="N21" s="352">
        <v>532.39159001314056</v>
      </c>
      <c r="O21" s="352">
        <f t="shared" si="7"/>
        <v>43.142482586070969</v>
      </c>
      <c r="P21" s="352">
        <f t="shared" si="8"/>
        <v>1861.2738036894368</v>
      </c>
      <c r="Q21" s="352">
        <f t="shared" si="9"/>
        <v>15.846277000000043</v>
      </c>
      <c r="R21" s="352">
        <f t="shared" si="10"/>
        <v>9.0670170827856964</v>
      </c>
      <c r="S21" s="352">
        <f t="shared" si="11"/>
        <v>143.67846425755448</v>
      </c>
      <c r="T21" s="352">
        <f t="shared" si="12"/>
        <v>0.27211415297740937</v>
      </c>
      <c r="U21" s="351">
        <f t="shared" si="14"/>
        <v>3.2529786718217706E-2</v>
      </c>
      <c r="V21" s="351">
        <f t="shared" si="15"/>
        <v>1.7325800376647618E-2</v>
      </c>
      <c r="Z21" s="364" t="s">
        <v>1524</v>
      </c>
      <c r="AA21" s="195"/>
      <c r="AB21" s="195"/>
      <c r="AC21" s="195"/>
      <c r="AD21" s="195"/>
      <c r="AE21" s="195"/>
      <c r="AF21" s="195"/>
      <c r="AG21" s="195"/>
      <c r="AH21" s="195"/>
      <c r="AI21" s="363"/>
      <c r="AJ21" s="363"/>
      <c r="AK21" s="363"/>
      <c r="AL21" s="363"/>
      <c r="AM21" s="363"/>
      <c r="AN21" s="363"/>
      <c r="AO21" s="361"/>
      <c r="AP21" s="361"/>
    </row>
    <row r="22" spans="2:42">
      <c r="B22" s="126">
        <v>202204</v>
      </c>
      <c r="C22" s="4">
        <v>44657</v>
      </c>
      <c r="D22">
        <f>WEEKDAY(Fuel!C108,2)</f>
        <v>3</v>
      </c>
      <c r="E22" s="352">
        <f>+Fuel!T108-Fuel!D108</f>
        <v>-2.783375441524413</v>
      </c>
      <c r="F22" s="352">
        <f>VLOOKUP(Variaciones!C22,Fuel!C107:Z1705,2,FALSE)</f>
        <v>554.42595100000005</v>
      </c>
      <c r="G22" s="352">
        <f>VLOOKUP(Variaciones!C22,Fuel!C107:Z1705,24,FALSE)</f>
        <v>572.47043363994737</v>
      </c>
      <c r="H22" s="353">
        <f t="shared" si="6"/>
        <v>0</v>
      </c>
      <c r="I22" s="352">
        <f t="shared" si="13"/>
        <v>18.044482639947319</v>
      </c>
      <c r="J22" s="352">
        <f t="shared" si="2"/>
        <v>50.087291341655828</v>
      </c>
      <c r="K22" s="352">
        <f t="shared" si="3"/>
        <v>2508.736753943911</v>
      </c>
      <c r="L22" s="4">
        <v>44594</v>
      </c>
      <c r="M22" s="349">
        <v>487.13129099999998</v>
      </c>
      <c r="N22" s="352">
        <v>523.32457293035486</v>
      </c>
      <c r="O22" s="352">
        <f t="shared" si="7"/>
        <v>36.907243693823773</v>
      </c>
      <c r="P22" s="352">
        <f t="shared" si="8"/>
        <v>1362.1446370752947</v>
      </c>
      <c r="Q22" s="352">
        <f t="shared" si="9"/>
        <v>23.967999999999961</v>
      </c>
      <c r="R22" s="352">
        <f t="shared" si="10"/>
        <v>-2.4967148488830162</v>
      </c>
      <c r="S22" s="352">
        <f t="shared" si="11"/>
        <v>-59.841261498028032</v>
      </c>
      <c r="T22" s="352">
        <f t="shared" si="12"/>
        <v>0.81131745698832669</v>
      </c>
      <c r="U22" s="351">
        <f t="shared" si="14"/>
        <v>5.1748487986281191E-2</v>
      </c>
      <c r="V22" s="351">
        <f t="shared" si="15"/>
        <v>-4.7482194177182937E-3</v>
      </c>
      <c r="Z22" s="364" t="s">
        <v>1510</v>
      </c>
      <c r="AA22" s="195"/>
      <c r="AB22" s="195"/>
      <c r="AC22" s="195"/>
      <c r="AD22" s="195"/>
      <c r="AE22" s="195"/>
      <c r="AF22" s="195"/>
      <c r="AG22" s="195"/>
      <c r="AH22" s="195"/>
      <c r="AI22" s="363"/>
      <c r="AJ22" s="363"/>
      <c r="AK22" s="363"/>
      <c r="AL22" s="363"/>
      <c r="AM22" s="363"/>
      <c r="AN22" s="363"/>
      <c r="AO22" s="361"/>
      <c r="AP22" s="361"/>
    </row>
    <row r="23" spans="2:42">
      <c r="B23" s="126">
        <v>202204</v>
      </c>
      <c r="C23" s="4">
        <v>44656</v>
      </c>
      <c r="D23">
        <f>WEEKDAY(Fuel!C109,2)</f>
        <v>2</v>
      </c>
      <c r="E23" s="352">
        <f>+Fuel!T109-Fuel!D109</f>
        <v>25.140409052562291</v>
      </c>
      <c r="F23" s="352">
        <f>VLOOKUP(Variaciones!C23,Fuel!C108:Z1706,2,FALSE)</f>
        <v>554.42595100000005</v>
      </c>
      <c r="G23" s="352">
        <f>VLOOKUP(Variaciones!C23,Fuel!C108:Z1706,24,FALSE)</f>
        <v>600.39421813403408</v>
      </c>
      <c r="H23" s="353">
        <f t="shared" si="6"/>
        <v>0</v>
      </c>
      <c r="I23" s="352">
        <f t="shared" si="13"/>
        <v>45.968267134034022</v>
      </c>
      <c r="J23" s="352">
        <f t="shared" si="2"/>
        <v>20.488079777923872</v>
      </c>
      <c r="K23" s="352">
        <f t="shared" si="3"/>
        <v>419.76141298657308</v>
      </c>
      <c r="L23" s="4">
        <v>44587</v>
      </c>
      <c r="M23" s="349">
        <v>463.16329100000002</v>
      </c>
      <c r="N23" s="352">
        <v>525.82128777923788</v>
      </c>
      <c r="O23" s="352">
        <f t="shared" si="7"/>
        <v>10.292725954007835</v>
      </c>
      <c r="P23" s="352">
        <f t="shared" si="8"/>
        <v>105.9402075643065</v>
      </c>
      <c r="Q23" s="352">
        <f t="shared" si="9"/>
        <v>21.840000000000032</v>
      </c>
      <c r="R23" s="352">
        <f t="shared" si="10"/>
        <v>20.565045992115643</v>
      </c>
      <c r="S23" s="352">
        <f t="shared" si="11"/>
        <v>449.14060446780627</v>
      </c>
      <c r="T23" s="352">
        <f t="shared" si="12"/>
        <v>3.0066091854291117E-2</v>
      </c>
      <c r="U23" s="351">
        <f t="shared" si="14"/>
        <v>4.9487530899428631E-2</v>
      </c>
      <c r="V23" s="351">
        <f t="shared" si="15"/>
        <v>4.0702210663198971E-2</v>
      </c>
      <c r="Z23" s="364" t="s">
        <v>1507</v>
      </c>
      <c r="AA23" s="195"/>
      <c r="AB23" s="195"/>
      <c r="AC23" s="195"/>
      <c r="AD23" s="195"/>
      <c r="AE23" s="195"/>
      <c r="AF23" s="195"/>
      <c r="AG23" s="195"/>
      <c r="AH23" s="195"/>
      <c r="AI23" s="363"/>
      <c r="AJ23" s="363"/>
      <c r="AK23" s="363"/>
      <c r="AL23" s="363"/>
      <c r="AM23" s="363"/>
      <c r="AN23" s="363"/>
      <c r="AO23" s="361"/>
      <c r="AP23" s="361"/>
    </row>
    <row r="24" spans="2:42">
      <c r="B24" s="126">
        <v>202204</v>
      </c>
      <c r="C24" s="4">
        <v>44655</v>
      </c>
      <c r="D24">
        <f>WEEKDAY(Fuel!C110,2)</f>
        <v>1</v>
      </c>
      <c r="E24" s="352">
        <f>+Fuel!T110-Fuel!D110</f>
        <v>31.382196174769888</v>
      </c>
      <c r="F24" s="352">
        <f>VLOOKUP(Variaciones!C24,Fuel!C109:Z1707,2,FALSE)</f>
        <v>554.42595100000005</v>
      </c>
      <c r="G24" s="352">
        <f>VLOOKUP(Variaciones!C24,Fuel!C109:Z1707,24,FALSE)</f>
        <v>606.63600525624179</v>
      </c>
      <c r="H24" s="353">
        <f t="shared" si="6"/>
        <v>0</v>
      </c>
      <c r="I24" s="352">
        <f t="shared" si="13"/>
        <v>52.210054256241733</v>
      </c>
      <c r="J24" s="352">
        <f t="shared" si="2"/>
        <v>13.87178542838376</v>
      </c>
      <c r="K24" s="352">
        <f t="shared" si="3"/>
        <v>192.42643097112</v>
      </c>
      <c r="L24" s="4">
        <v>44580</v>
      </c>
      <c r="M24" s="349">
        <v>441.32329099999998</v>
      </c>
      <c r="N24" s="352">
        <v>505.25624178712224</v>
      </c>
      <c r="O24" s="352">
        <f t="shared" si="7"/>
        <v>10.251674705650373</v>
      </c>
      <c r="P24" s="352">
        <f t="shared" si="8"/>
        <v>105.09683427047166</v>
      </c>
      <c r="Q24" s="352">
        <f t="shared" si="9"/>
        <v>35.692181000000005</v>
      </c>
      <c r="R24" s="352">
        <f t="shared" si="10"/>
        <v>21.287779237845029</v>
      </c>
      <c r="S24" s="352">
        <f t="shared" si="11"/>
        <v>759.80726964520693</v>
      </c>
      <c r="T24" s="352">
        <f t="shared" si="12"/>
        <v>0.25279768013224829</v>
      </c>
      <c r="U24" s="351">
        <f t="shared" si="14"/>
        <v>8.7991724796453619E-2</v>
      </c>
      <c r="V24" s="351">
        <f t="shared" si="15"/>
        <v>4.3985881075210613E-2</v>
      </c>
      <c r="Z24" s="364" t="s">
        <v>1526</v>
      </c>
      <c r="AA24" s="195"/>
      <c r="AB24" s="195"/>
      <c r="AC24" s="195"/>
      <c r="AD24" s="195"/>
      <c r="AE24" s="195"/>
      <c r="AF24" s="195"/>
      <c r="AG24" s="195"/>
      <c r="AH24" s="195"/>
      <c r="AI24" s="363"/>
      <c r="AJ24" s="363"/>
      <c r="AK24" s="363"/>
      <c r="AL24" s="363"/>
      <c r="AM24" s="363"/>
      <c r="AN24" s="363"/>
      <c r="AO24" s="361"/>
      <c r="AP24" s="361"/>
    </row>
    <row r="25" spans="2:42">
      <c r="B25" s="126">
        <v>202204</v>
      </c>
      <c r="C25" s="4">
        <v>44652</v>
      </c>
      <c r="D25">
        <f>WEEKDAY(Fuel!C111,2)</f>
        <v>5</v>
      </c>
      <c r="E25" s="352">
        <f>+Fuel!T111-Fuel!D111</f>
        <v>24.483378829172011</v>
      </c>
      <c r="F25" s="352">
        <f>VLOOKUP(Variaciones!C25,Fuel!C110:Z1708,2,FALSE)</f>
        <v>554.42595100000005</v>
      </c>
      <c r="G25" s="352">
        <f>VLOOKUP(Variaciones!C25,Fuel!C110:Z1708,24,FALSE)</f>
        <v>599.73718791064391</v>
      </c>
      <c r="H25" s="353">
        <f t="shared" si="6"/>
        <v>0</v>
      </c>
      <c r="I25" s="352">
        <f t="shared" si="13"/>
        <v>45.311236910643856</v>
      </c>
      <c r="J25" s="352">
        <f t="shared" si="2"/>
        <v>21.184531814717502</v>
      </c>
      <c r="K25" s="352">
        <f t="shared" si="3"/>
        <v>448.78438820877801</v>
      </c>
      <c r="L25" s="4">
        <v>44573</v>
      </c>
      <c r="M25" s="349">
        <v>405.63110999999998</v>
      </c>
      <c r="N25" s="352">
        <v>483.96846254927721</v>
      </c>
      <c r="O25" s="352">
        <f t="shared" si="7"/>
        <v>2.8754603022338756</v>
      </c>
      <c r="P25" s="352">
        <f t="shared" si="8"/>
        <v>8.2682719497229318</v>
      </c>
      <c r="Q25" s="352">
        <f t="shared" si="9"/>
        <v>32.687387999999999</v>
      </c>
      <c r="R25" s="352">
        <f t="shared" si="10"/>
        <v>66.754270696452011</v>
      </c>
      <c r="S25" s="352">
        <f t="shared" si="11"/>
        <v>2182.0227469119568</v>
      </c>
      <c r="T25" s="352">
        <f t="shared" si="12"/>
        <v>0.34258160154429812</v>
      </c>
      <c r="U25" s="351">
        <f t="shared" si="14"/>
        <v>8.7646972108032961E-2</v>
      </c>
      <c r="V25" s="351">
        <f t="shared" si="15"/>
        <v>0.15999999999999995</v>
      </c>
    </row>
    <row r="26" spans="2:42">
      <c r="B26" s="126">
        <v>202203</v>
      </c>
      <c r="C26" s="4">
        <v>44651</v>
      </c>
      <c r="D26">
        <f>WEEKDAY(Fuel!C112,2)</f>
        <v>4</v>
      </c>
      <c r="E26" s="352">
        <f>+Fuel!T112-Fuel!D112</f>
        <v>22.315179091984191</v>
      </c>
      <c r="F26" s="352">
        <f>VLOOKUP(Variaciones!C26,Fuel!C111:Z1709,2,FALSE)</f>
        <v>554.42595100000005</v>
      </c>
      <c r="G26" s="352">
        <f>VLOOKUP(Variaciones!C26,Fuel!C111:Z1709,24,FALSE)</f>
        <v>597.56898817345598</v>
      </c>
      <c r="H26" s="353">
        <f t="shared" si="6"/>
        <v>0</v>
      </c>
      <c r="I26" s="352">
        <f t="shared" si="13"/>
        <v>43.143037173455923</v>
      </c>
      <c r="J26" s="352">
        <f t="shared" si="2"/>
        <v>23.482823536136721</v>
      </c>
      <c r="K26" s="352">
        <f t="shared" si="3"/>
        <v>551.44300122933669</v>
      </c>
      <c r="L26" s="4">
        <v>44545</v>
      </c>
      <c r="M26" s="349">
        <v>372.94372199999998</v>
      </c>
      <c r="N26" s="352">
        <v>417.21419185282519</v>
      </c>
      <c r="O26" s="352">
        <f t="shared" si="7"/>
        <v>35.196678636005231</v>
      </c>
      <c r="P26" s="352">
        <f t="shared" si="8"/>
        <v>1238.806187006227</v>
      </c>
      <c r="Q26" s="352">
        <f t="shared" si="9"/>
        <v>4.1284660000000031</v>
      </c>
      <c r="R26" s="352">
        <f t="shared" si="10"/>
        <v>3.2851511169513401</v>
      </c>
      <c r="S26" s="352">
        <f t="shared" si="11"/>
        <v>13.562634691195642</v>
      </c>
      <c r="T26" s="352">
        <f t="shared" si="12"/>
        <v>0.11375214955738829</v>
      </c>
      <c r="U26" s="351">
        <f t="shared" si="14"/>
        <v>1.1193859073985821E-2</v>
      </c>
      <c r="V26" s="351">
        <f t="shared" si="15"/>
        <v>7.9365079365078407E-3</v>
      </c>
    </row>
    <row r="27" spans="2:42">
      <c r="B27" s="126">
        <v>202203</v>
      </c>
      <c r="C27" s="4">
        <v>44650</v>
      </c>
      <c r="D27">
        <f>WEEKDAY(Fuel!C113,2)</f>
        <v>3</v>
      </c>
      <c r="E27" s="352">
        <f>+Fuel!T113-Fuel!D113</f>
        <v>53.261302613666089</v>
      </c>
      <c r="F27" s="352">
        <f>VLOOKUP(Variaciones!C27,Fuel!C112:Z1710,2,FALSE)</f>
        <v>554.42595100000005</v>
      </c>
      <c r="G27" s="352">
        <f>VLOOKUP(Variaciones!C27,Fuel!C112:Z1710,24,FALSE)</f>
        <v>628.51511169513788</v>
      </c>
      <c r="H27" s="353">
        <f t="shared" si="6"/>
        <v>0</v>
      </c>
      <c r="I27" s="352">
        <f t="shared" si="13"/>
        <v>74.089160695137821</v>
      </c>
      <c r="J27" s="352">
        <f t="shared" si="2"/>
        <v>9.3200673968460706</v>
      </c>
      <c r="K27" s="352">
        <f t="shared" si="3"/>
        <v>86.863656281753094</v>
      </c>
      <c r="L27" s="4">
        <v>44538</v>
      </c>
      <c r="M27" s="349">
        <v>368.81525599999998</v>
      </c>
      <c r="N27" s="352">
        <v>413.92904073587385</v>
      </c>
      <c r="O27" s="352">
        <f t="shared" si="7"/>
        <v>34.550472819973663</v>
      </c>
      <c r="P27" s="352">
        <f t="shared" si="8"/>
        <v>1193.7351720837389</v>
      </c>
      <c r="Q27" s="352">
        <f t="shared" si="9"/>
        <v>-34.670720000000017</v>
      </c>
      <c r="R27" s="352">
        <f t="shared" si="10"/>
        <v>44.021024967148549</v>
      </c>
      <c r="S27" s="352">
        <f t="shared" si="11"/>
        <v>-1526.2406307490173</v>
      </c>
      <c r="T27" s="352">
        <f t="shared" si="12"/>
        <v>0.11882192942921779</v>
      </c>
      <c r="U27" s="351">
        <f t="shared" si="14"/>
        <v>-8.592794313128746E-2</v>
      </c>
      <c r="V27" s="351">
        <f t="shared" si="15"/>
        <v>0.11900532859680302</v>
      </c>
      <c r="Z27" s="368" t="s">
        <v>1523</v>
      </c>
    </row>
    <row r="28" spans="2:42">
      <c r="B28" s="126">
        <v>202203</v>
      </c>
      <c r="C28" s="4">
        <v>44649</v>
      </c>
      <c r="D28">
        <f>WEEKDAY(Fuel!C114,2)</f>
        <v>2</v>
      </c>
      <c r="E28" s="352">
        <f>+Fuel!T114-Fuel!D114</f>
        <v>35.981407738501844</v>
      </c>
      <c r="F28" s="352">
        <f>VLOOKUP(Variaciones!C28,Fuel!C113:Z1711,2,FALSE)</f>
        <v>554.42595100000005</v>
      </c>
      <c r="G28" s="352">
        <f>VLOOKUP(Variaciones!C28,Fuel!C113:Z1711,24,FALSE)</f>
        <v>611.23521681997374</v>
      </c>
      <c r="H28" s="353">
        <f t="shared" si="6"/>
        <v>0</v>
      </c>
      <c r="I28" s="352">
        <f t="shared" si="13"/>
        <v>56.809265819973689</v>
      </c>
      <c r="J28" s="352">
        <f t="shared" si="2"/>
        <v>8.9966211708278934</v>
      </c>
      <c r="K28" s="352">
        <f t="shared" si="3"/>
        <v>80.939192491388653</v>
      </c>
      <c r="L28" s="4">
        <v>44531</v>
      </c>
      <c r="M28" s="349">
        <v>403.48597599999999</v>
      </c>
      <c r="N28" s="352">
        <v>369.90801576872531</v>
      </c>
      <c r="O28" s="352">
        <f t="shared" si="7"/>
        <v>115.88347928515117</v>
      </c>
      <c r="P28" s="352">
        <f t="shared" si="8"/>
        <v>13428.98077123206</v>
      </c>
      <c r="Q28" s="352">
        <f t="shared" si="9"/>
        <v>5.5999999999999659</v>
      </c>
      <c r="R28" s="352">
        <f t="shared" si="10"/>
        <v>-71.616294349540112</v>
      </c>
      <c r="S28" s="352">
        <f t="shared" si="11"/>
        <v>-401.0512483574222</v>
      </c>
      <c r="T28" s="352">
        <f t="shared" si="12"/>
        <v>0.85495289440723277</v>
      </c>
      <c r="U28" s="351">
        <f t="shared" si="14"/>
        <v>1.4074383963711166E-2</v>
      </c>
      <c r="V28" s="351">
        <f t="shared" si="15"/>
        <v>-0.16220238095238104</v>
      </c>
      <c r="Z28" s="369" t="s">
        <v>1511</v>
      </c>
      <c r="AA28" s="370" t="s">
        <v>1516</v>
      </c>
      <c r="AB28" s="371" t="s">
        <v>1404</v>
      </c>
    </row>
    <row r="29" spans="2:42">
      <c r="B29" s="126">
        <v>202203</v>
      </c>
      <c r="C29" s="4">
        <v>44648</v>
      </c>
      <c r="D29">
        <f>WEEKDAY(Fuel!C115,2)</f>
        <v>1</v>
      </c>
      <c r="E29" s="352">
        <f>+Fuel!T115-Fuel!D115</f>
        <v>43.93147344152419</v>
      </c>
      <c r="F29" s="352">
        <f>VLOOKUP(Variaciones!C29,Fuel!C114:Z1712,2,FALSE)</f>
        <v>554.42595100000005</v>
      </c>
      <c r="G29" s="352">
        <f>VLOOKUP(Variaciones!C29,Fuel!C114:Z1712,24,FALSE)</f>
        <v>619.18528252299598</v>
      </c>
      <c r="H29" s="353">
        <f t="shared" si="6"/>
        <v>6.7199600000000146</v>
      </c>
      <c r="I29" s="352">
        <f t="shared" si="13"/>
        <v>64.759331522995922</v>
      </c>
      <c r="J29" s="352">
        <f t="shared" si="2"/>
        <v>0.56955152562431977</v>
      </c>
      <c r="K29" s="352">
        <f t="shared" si="3"/>
        <v>0.3243889403409902</v>
      </c>
      <c r="L29" s="4">
        <v>44510</v>
      </c>
      <c r="M29" s="349">
        <v>397.88597600000003</v>
      </c>
      <c r="N29" s="352">
        <v>441.52431011826542</v>
      </c>
      <c r="O29" s="352">
        <f t="shared" si="7"/>
        <v>34.370207274638688</v>
      </c>
      <c r="P29" s="352">
        <f t="shared" si="8"/>
        <v>1181.3111481016263</v>
      </c>
      <c r="Q29" s="352">
        <f t="shared" si="9"/>
        <v>-29.197084999999959</v>
      </c>
      <c r="R29" s="352">
        <f t="shared" si="10"/>
        <v>-43.626806833114358</v>
      </c>
      <c r="S29" s="352">
        <f t="shared" si="11"/>
        <v>1273.775587385019</v>
      </c>
      <c r="T29" s="352">
        <f t="shared" si="12"/>
        <v>0.19814543647546379</v>
      </c>
      <c r="U29" s="351">
        <f t="shared" si="14"/>
        <v>-6.8363949934319587E-2</v>
      </c>
      <c r="V29" s="351">
        <f t="shared" si="15"/>
        <v>-8.9924160346695634E-2</v>
      </c>
      <c r="Z29" s="372" t="s">
        <v>1497</v>
      </c>
      <c r="AA29" s="365">
        <f>COUNTIFS($S$8:$S$180,"&gt;0",$T$8:$T$180,"&lt;0.5")</f>
        <v>55</v>
      </c>
      <c r="AB29" s="373">
        <f>AA29/$AA$13</f>
        <v>0.32738095238095238</v>
      </c>
    </row>
    <row r="30" spans="2:42">
      <c r="B30" s="126">
        <v>202203</v>
      </c>
      <c r="C30" s="4">
        <v>44645</v>
      </c>
      <c r="D30">
        <f>WEEKDAY(Fuel!C116,2)</f>
        <v>5</v>
      </c>
      <c r="E30" s="352">
        <f>+Fuel!T116-Fuel!D116</f>
        <v>107.5502507871222</v>
      </c>
      <c r="F30" s="352">
        <f>VLOOKUP(Variaciones!C30,Fuel!C115:Z1713,2,FALSE)</f>
        <v>547.70599100000004</v>
      </c>
      <c r="G30" s="352">
        <f>VLOOKUP(Variaciones!C30,Fuel!C115:Z1713,24,FALSE)</f>
        <v>676.08409986859397</v>
      </c>
      <c r="H30" s="353">
        <f t="shared" si="6"/>
        <v>0</v>
      </c>
      <c r="I30" s="352">
        <f t="shared" si="13"/>
        <v>128.37810886859393</v>
      </c>
      <c r="J30" s="352">
        <f t="shared" si="2"/>
        <v>66.463154860709551</v>
      </c>
      <c r="K30" s="352">
        <f t="shared" si="3"/>
        <v>4417.3509540386594</v>
      </c>
      <c r="L30" s="4">
        <v>44489</v>
      </c>
      <c r="M30" s="349">
        <v>427.08306099999999</v>
      </c>
      <c r="N30" s="352">
        <v>485.15111695137978</v>
      </c>
      <c r="O30" s="352">
        <f t="shared" si="7"/>
        <v>17.322877031537416</v>
      </c>
      <c r="P30" s="352">
        <f t="shared" si="8"/>
        <v>300.08206864976654</v>
      </c>
      <c r="Q30" s="352">
        <f t="shared" si="9"/>
        <v>12.319999999999993</v>
      </c>
      <c r="R30" s="352">
        <f t="shared" si="10"/>
        <v>3.8764783180026825</v>
      </c>
      <c r="S30" s="352">
        <f t="shared" si="11"/>
        <v>47.758212877793021</v>
      </c>
      <c r="T30" s="352">
        <f t="shared" si="12"/>
        <v>0.52131837034055639</v>
      </c>
      <c r="U30" s="351">
        <f t="shared" si="14"/>
        <v>2.9703705943090224E-2</v>
      </c>
      <c r="V30" s="351">
        <f t="shared" si="15"/>
        <v>8.0546075085325373E-3</v>
      </c>
      <c r="Z30" s="372" t="s">
        <v>1496</v>
      </c>
      <c r="AA30" s="365">
        <f>COUNTIF($S$8:$S$180,"&lt;0")</f>
        <v>64</v>
      </c>
      <c r="AB30" s="373">
        <f>AA30/$AA$13</f>
        <v>0.38095238095238093</v>
      </c>
    </row>
    <row r="31" spans="2:42">
      <c r="B31" s="126">
        <v>202203</v>
      </c>
      <c r="C31" s="4">
        <v>44644</v>
      </c>
      <c r="D31">
        <f>WEEKDAY(Fuel!C117,2)</f>
        <v>4</v>
      </c>
      <c r="E31" s="352">
        <f>+Fuel!T117-Fuel!D117</f>
        <v>90.795980090670014</v>
      </c>
      <c r="F31" s="352">
        <f>VLOOKUP(Variaciones!C31,Fuel!C116:Z1714,2,FALSE)</f>
        <v>547.70599100000004</v>
      </c>
      <c r="G31" s="352">
        <f>VLOOKUP(Variaciones!C31,Fuel!C116:Z1714,24,FALSE)</f>
        <v>659.3298291721419</v>
      </c>
      <c r="H31" s="353">
        <f t="shared" si="6"/>
        <v>0</v>
      </c>
      <c r="I31" s="352">
        <f t="shared" si="13"/>
        <v>111.62383817214186</v>
      </c>
      <c r="J31" s="352">
        <f t="shared" si="2"/>
        <v>48.703627922470446</v>
      </c>
      <c r="K31" s="352">
        <f t="shared" si="3"/>
        <v>2372.0433728104431</v>
      </c>
      <c r="L31" s="4">
        <v>44482</v>
      </c>
      <c r="M31" s="349">
        <v>414.76306099999999</v>
      </c>
      <c r="N31" s="352">
        <v>481.27463863337709</v>
      </c>
      <c r="O31" s="352">
        <f t="shared" si="7"/>
        <v>9.1119440486202734</v>
      </c>
      <c r="P31" s="352">
        <f t="shared" si="8"/>
        <v>83.027524345186421</v>
      </c>
      <c r="Q31" s="352">
        <f t="shared" si="9"/>
        <v>32.616735000000006</v>
      </c>
      <c r="R31" s="352">
        <f t="shared" si="10"/>
        <v>-0.13140604467804451</v>
      </c>
      <c r="S31" s="352">
        <f t="shared" si="11"/>
        <v>-4.2860361366619388</v>
      </c>
      <c r="T31" s="352">
        <f t="shared" si="12"/>
        <v>0.9919747478491211</v>
      </c>
      <c r="U31" s="351">
        <f t="shared" si="14"/>
        <v>8.5351428970692256E-2</v>
      </c>
      <c r="V31" s="351">
        <f t="shared" si="15"/>
        <v>-2.7296301351164702E-4</v>
      </c>
      <c r="Z31" s="372" t="s">
        <v>1498</v>
      </c>
      <c r="AA31" s="365">
        <f>COUNTIFS($S$8:$S$180,"&gt;=0",$T$8:$T$180,"&gt;0.5")</f>
        <v>49</v>
      </c>
      <c r="AB31" s="373">
        <f>AA31/$AA$13</f>
        <v>0.29166666666666669</v>
      </c>
    </row>
    <row r="32" spans="2:42">
      <c r="B32" s="126">
        <v>202203</v>
      </c>
      <c r="C32" s="4">
        <v>44643</v>
      </c>
      <c r="D32">
        <f>WEEKDAY(Fuel!C118,2)</f>
        <v>3</v>
      </c>
      <c r="E32" s="352">
        <f>+Fuel!T118-Fuel!D118</f>
        <v>100.25721530749013</v>
      </c>
      <c r="F32" s="352">
        <f>VLOOKUP(Variaciones!C32,Fuel!C117:Z1715,2,FALSE)</f>
        <v>547.70599100000004</v>
      </c>
      <c r="G32" s="352">
        <f>VLOOKUP(Variaciones!C32,Fuel!C117:Z1715,24,FALSE)</f>
        <v>668.7910643889619</v>
      </c>
      <c r="H32" s="353">
        <f t="shared" si="6"/>
        <v>13.904407999999989</v>
      </c>
      <c r="I32" s="352">
        <f t="shared" si="13"/>
        <v>121.08507338896186</v>
      </c>
      <c r="J32" s="352">
        <f t="shared" si="2"/>
        <v>58.732537252299608</v>
      </c>
      <c r="K32" s="352">
        <f t="shared" si="3"/>
        <v>3449.5109320927613</v>
      </c>
      <c r="L32" s="4">
        <v>44475</v>
      </c>
      <c r="M32" s="349">
        <v>382.14632599999999</v>
      </c>
      <c r="N32" s="352">
        <v>481.40604467805514</v>
      </c>
      <c r="O32" s="352">
        <f t="shared" si="7"/>
        <v>23.644081358738504</v>
      </c>
      <c r="P32" s="352">
        <f t="shared" si="8"/>
        <v>559.04258329864558</v>
      </c>
      <c r="Q32" s="352">
        <f t="shared" si="9"/>
        <v>39.177367000000004</v>
      </c>
      <c r="R32" s="352">
        <f t="shared" si="10"/>
        <v>28.843626806833129</v>
      </c>
      <c r="S32" s="352">
        <f t="shared" si="11"/>
        <v>1130.0173530223396</v>
      </c>
      <c r="T32" s="352">
        <f t="shared" si="12"/>
        <v>0.15191986495393994</v>
      </c>
      <c r="U32" s="351">
        <f t="shared" si="14"/>
        <v>0.11423006651747748</v>
      </c>
      <c r="V32" s="351">
        <f t="shared" si="15"/>
        <v>6.3734030197444877E-2</v>
      </c>
      <c r="Z32" s="374" t="s">
        <v>1505</v>
      </c>
      <c r="AA32" s="375">
        <f>SUM(AA29:AA31)</f>
        <v>168</v>
      </c>
      <c r="AB32" s="376"/>
    </row>
    <row r="33" spans="2:26">
      <c r="B33" s="126">
        <v>202203</v>
      </c>
      <c r="C33" s="4">
        <v>44642</v>
      </c>
      <c r="D33">
        <f>WEEKDAY(Fuel!C119,2)</f>
        <v>2</v>
      </c>
      <c r="E33" s="352">
        <f>+Fuel!T119-Fuel!D119</f>
        <v>56.063714009198407</v>
      </c>
      <c r="F33" s="352">
        <f>VLOOKUP(Variaciones!C33,Fuel!C118:Z1716,2,FALSE)</f>
        <v>561.61039900000003</v>
      </c>
      <c r="G33" s="352">
        <f>VLOOKUP(Variaciones!C33,Fuel!C118:Z1716,24,FALSE)</f>
        <v>638.50197109067017</v>
      </c>
      <c r="H33" s="353">
        <f t="shared" si="6"/>
        <v>0</v>
      </c>
      <c r="I33" s="352">
        <f t="shared" si="13"/>
        <v>76.891572090670138</v>
      </c>
      <c r="J33" s="352">
        <f t="shared" si="2"/>
        <v>12.721690356110344</v>
      </c>
      <c r="K33" s="352">
        <f t="shared" si="3"/>
        <v>161.84140551675091</v>
      </c>
      <c r="L33" s="4">
        <v>44468</v>
      </c>
      <c r="M33" s="349">
        <v>342.96895899999998</v>
      </c>
      <c r="N33" s="352">
        <v>452.56241787122201</v>
      </c>
      <c r="O33" s="352">
        <f t="shared" si="7"/>
        <v>32.247203943495379</v>
      </c>
      <c r="P33" s="352">
        <f t="shared" si="8"/>
        <v>1039.8821621733839</v>
      </c>
      <c r="Q33" s="352">
        <f t="shared" si="9"/>
        <v>-2.1896680000000401</v>
      </c>
      <c r="R33" s="352">
        <f t="shared" si="10"/>
        <v>14.717477003942122</v>
      </c>
      <c r="S33" s="352">
        <f t="shared" si="11"/>
        <v>-32.226388436268529</v>
      </c>
      <c r="T33" s="352">
        <f t="shared" si="12"/>
        <v>0.74097720230240116</v>
      </c>
      <c r="U33" s="351">
        <f t="shared" si="14"/>
        <v>-6.3439468948867962E-3</v>
      </c>
      <c r="V33" s="351">
        <f t="shared" si="15"/>
        <v>3.3613445378151127E-2</v>
      </c>
      <c r="Z33" s="362" t="s">
        <v>1428</v>
      </c>
    </row>
    <row r="34" spans="2:26">
      <c r="B34" s="126">
        <v>202203</v>
      </c>
      <c r="C34" s="4">
        <v>44641</v>
      </c>
      <c r="D34">
        <f>WEEKDAY(Fuel!C120,2)</f>
        <v>1</v>
      </c>
      <c r="E34" s="352">
        <f>+Fuel!T120-Fuel!D120</f>
        <v>52.252938713534718</v>
      </c>
      <c r="F34" s="352">
        <f>VLOOKUP(Variaciones!C34,Fuel!C119:Z1717,2,FALSE)</f>
        <v>561.61039900000003</v>
      </c>
      <c r="G34" s="352">
        <f>VLOOKUP(Variaciones!C34,Fuel!C119:Z1717,24,FALSE)</f>
        <v>634.69119579500648</v>
      </c>
      <c r="H34" s="353">
        <f t="shared" si="6"/>
        <v>0</v>
      </c>
      <c r="I34" s="352">
        <f t="shared" si="13"/>
        <v>73.080796795006449</v>
      </c>
      <c r="J34" s="352">
        <f t="shared" si="2"/>
        <v>8.6822685427068791</v>
      </c>
      <c r="K34" s="352">
        <f t="shared" si="3"/>
        <v>75.381787047677435</v>
      </c>
      <c r="L34" s="4">
        <v>44461</v>
      </c>
      <c r="M34" s="349">
        <v>345.15862700000002</v>
      </c>
      <c r="N34" s="352">
        <v>437.84494086727989</v>
      </c>
      <c r="O34" s="352">
        <f t="shared" si="7"/>
        <v>14.45701031931668</v>
      </c>
      <c r="P34" s="352">
        <f t="shared" si="8"/>
        <v>209.00514737282899</v>
      </c>
      <c r="Q34" s="352">
        <f t="shared" si="9"/>
        <v>-1.5785719999999515</v>
      </c>
      <c r="R34" s="352">
        <f t="shared" si="10"/>
        <v>13.929040735873912</v>
      </c>
      <c r="S34" s="352">
        <f t="shared" si="11"/>
        <v>-21.987993692509278</v>
      </c>
      <c r="T34" s="352">
        <f t="shared" si="12"/>
        <v>0.79641328076909856</v>
      </c>
      <c r="U34" s="351">
        <f t="shared" si="14"/>
        <v>-4.5526468015332604E-3</v>
      </c>
      <c r="V34" s="351">
        <f t="shared" si="15"/>
        <v>3.2858028518289055E-2</v>
      </c>
      <c r="Z34" s="364" t="s">
        <v>1517</v>
      </c>
    </row>
    <row r="35" spans="2:26">
      <c r="B35" s="126">
        <v>202203</v>
      </c>
      <c r="C35" s="4">
        <v>44638</v>
      </c>
      <c r="D35">
        <f>WEEKDAY(Fuel!C121,2)</f>
        <v>5</v>
      </c>
      <c r="E35" s="352">
        <f>+Fuel!T121-Fuel!D121</f>
        <v>4.8153565847568416</v>
      </c>
      <c r="F35" s="352">
        <f>VLOOKUP(Variaciones!C35,Fuel!C120:Z1718,2,FALSE)</f>
        <v>561.61039900000003</v>
      </c>
      <c r="G35" s="352">
        <f>VLOOKUP(Variaciones!C35,Fuel!C120:Z1718,24,FALSE)</f>
        <v>587.2536136662286</v>
      </c>
      <c r="H35" s="353">
        <f t="shared" si="6"/>
        <v>0</v>
      </c>
      <c r="I35" s="352">
        <f t="shared" si="13"/>
        <v>25.643214666228573</v>
      </c>
      <c r="J35" s="352">
        <f t="shared" si="2"/>
        <v>41.601568513797702</v>
      </c>
      <c r="K35" s="352">
        <f t="shared" si="3"/>
        <v>1730.6905028082042</v>
      </c>
      <c r="L35" s="4">
        <v>44454</v>
      </c>
      <c r="M35" s="349">
        <v>346.73719899999998</v>
      </c>
      <c r="N35" s="352">
        <v>423.91590013140598</v>
      </c>
      <c r="O35" s="352">
        <f t="shared" si="7"/>
        <v>1.8863448607096416</v>
      </c>
      <c r="P35" s="352">
        <f t="shared" si="8"/>
        <v>3.5582969335256771</v>
      </c>
      <c r="Q35" s="352">
        <f t="shared" si="9"/>
        <v>-4.7021650000000363</v>
      </c>
      <c r="R35" s="352">
        <f t="shared" si="10"/>
        <v>-1.6425755584756985</v>
      </c>
      <c r="S35" s="352">
        <f t="shared" si="11"/>
        <v>7.7236613009199422</v>
      </c>
      <c r="T35" s="352">
        <f t="shared" si="12"/>
        <v>0.4822245154590491</v>
      </c>
      <c r="U35" s="351">
        <f t="shared" si="14"/>
        <v>-1.3379733409715698E-2</v>
      </c>
      <c r="V35" s="351">
        <f t="shared" si="15"/>
        <v>-3.8598116411919306E-3</v>
      </c>
      <c r="Z35" s="364" t="s">
        <v>1507</v>
      </c>
    </row>
    <row r="36" spans="2:26">
      <c r="B36" s="126">
        <v>202203</v>
      </c>
      <c r="C36" s="4">
        <v>44637</v>
      </c>
      <c r="D36">
        <f>WEEKDAY(Fuel!C122,2)</f>
        <v>4</v>
      </c>
      <c r="E36" s="352">
        <f>+Fuel!T122-Fuel!D122</f>
        <v>-5.6314239671485211</v>
      </c>
      <c r="F36" s="352">
        <f>VLOOKUP(Variaciones!C36,Fuel!C121:Z1719,2,FALSE)</f>
        <v>561.61039900000003</v>
      </c>
      <c r="G36" s="352">
        <f>VLOOKUP(Variaciones!C36,Fuel!C121:Z1719,24,FALSE)</f>
        <v>576.80683311432324</v>
      </c>
      <c r="H36" s="353">
        <f t="shared" si="6"/>
        <v>0</v>
      </c>
      <c r="I36" s="352">
        <f t="shared" si="13"/>
        <v>15.19643411432321</v>
      </c>
      <c r="J36" s="352">
        <f t="shared" si="2"/>
        <v>52.675155898817366</v>
      </c>
      <c r="K36" s="352">
        <f t="shared" si="3"/>
        <v>2774.6720489647141</v>
      </c>
      <c r="L36" s="4">
        <v>44447</v>
      </c>
      <c r="M36" s="349">
        <v>351.43936400000001</v>
      </c>
      <c r="N36" s="352">
        <v>425.55847568988167</v>
      </c>
      <c r="O36" s="352">
        <f t="shared" si="7"/>
        <v>4.8473797687254319</v>
      </c>
      <c r="P36" s="352">
        <f t="shared" si="8"/>
        <v>23.497090622248621</v>
      </c>
      <c r="Q36" s="352">
        <f t="shared" si="9"/>
        <v>-0.59069799999997485</v>
      </c>
      <c r="R36" s="352">
        <f t="shared" si="10"/>
        <v>6.6360052562417309</v>
      </c>
      <c r="S36" s="352">
        <f t="shared" si="11"/>
        <v>-3.9198750328513112</v>
      </c>
      <c r="T36" s="352">
        <f t="shared" si="12"/>
        <v>0.83652352143011022</v>
      </c>
      <c r="U36" s="351">
        <f t="shared" si="14"/>
        <v>-1.6779760133098375E-3</v>
      </c>
      <c r="V36" s="351">
        <f t="shared" si="15"/>
        <v>1.5840652446674899E-2</v>
      </c>
      <c r="Z36" s="364" t="s">
        <v>1525</v>
      </c>
    </row>
    <row r="37" spans="2:26">
      <c r="B37" s="126">
        <v>202203</v>
      </c>
      <c r="C37" s="4">
        <v>44636</v>
      </c>
      <c r="D37">
        <f>WEEKDAY(Fuel!C123,2)</f>
        <v>3</v>
      </c>
      <c r="E37" s="352">
        <f>+Fuel!T123-Fuel!D123</f>
        <v>-44.133395057818689</v>
      </c>
      <c r="F37" s="352">
        <f>VLOOKUP(Variaciones!C37,Fuel!C122:Z1720,2,FALSE)</f>
        <v>561.61039900000003</v>
      </c>
      <c r="G37" s="352">
        <f>VLOOKUP(Variaciones!C37,Fuel!C122:Z1720,24,FALSE)</f>
        <v>538.30486202365307</v>
      </c>
      <c r="H37" s="353">
        <f t="shared" si="6"/>
        <v>0</v>
      </c>
      <c r="I37" s="352">
        <f t="shared" si="13"/>
        <v>-23.305536976346957</v>
      </c>
      <c r="J37" s="352">
        <f t="shared" si="2"/>
        <v>93.487245254927757</v>
      </c>
      <c r="K37" s="352">
        <f t="shared" si="3"/>
        <v>8739.8650253550131</v>
      </c>
      <c r="L37" s="4">
        <v>44440</v>
      </c>
      <c r="M37" s="349">
        <v>352.03006199999999</v>
      </c>
      <c r="N37" s="352">
        <v>418.92247043363994</v>
      </c>
      <c r="O37" s="352">
        <f t="shared" si="7"/>
        <v>12.472243340341606</v>
      </c>
      <c r="P37" s="352">
        <f t="shared" si="8"/>
        <v>155.55685394069556</v>
      </c>
      <c r="Q37" s="352">
        <f t="shared" si="9"/>
        <v>-0.19709800000003952</v>
      </c>
      <c r="R37" s="352">
        <f t="shared" si="10"/>
        <v>3.7450722733245811</v>
      </c>
      <c r="S37" s="352">
        <f t="shared" si="11"/>
        <v>-0.73814625492787633</v>
      </c>
      <c r="T37" s="352">
        <f t="shared" si="12"/>
        <v>0.90000533394828863</v>
      </c>
      <c r="U37" s="351">
        <f t="shared" si="14"/>
        <v>-5.5957638246874406E-4</v>
      </c>
      <c r="V37" s="351">
        <f t="shared" si="15"/>
        <v>9.0204146225668826E-3</v>
      </c>
      <c r="Z37" s="364" t="s">
        <v>1518</v>
      </c>
    </row>
    <row r="38" spans="2:26">
      <c r="B38" s="126">
        <v>202203</v>
      </c>
      <c r="C38" s="4">
        <v>44635</v>
      </c>
      <c r="D38">
        <f>WEEKDAY(Fuel!C124,2)</f>
        <v>2</v>
      </c>
      <c r="E38" s="352">
        <f>+Fuel!T124-Fuel!D124</f>
        <v>-19.429058658344388</v>
      </c>
      <c r="F38" s="352">
        <f>VLOOKUP(Variaciones!C38,Fuel!C123:Z1721,2,FALSE)</f>
        <v>561.61039900000003</v>
      </c>
      <c r="G38" s="352">
        <f>VLOOKUP(Variaciones!C38,Fuel!C123:Z1721,24,FALSE)</f>
        <v>563.00919842312737</v>
      </c>
      <c r="H38" s="353">
        <f t="shared" si="6"/>
        <v>0</v>
      </c>
      <c r="I38" s="352">
        <f t="shared" si="13"/>
        <v>1.3987994231273433</v>
      </c>
      <c r="J38" s="352">
        <f t="shared" si="2"/>
        <v>67.300648671484964</v>
      </c>
      <c r="K38" s="352">
        <f t="shared" si="3"/>
        <v>4529.3773116026505</v>
      </c>
      <c r="L38" s="4">
        <v>44433</v>
      </c>
      <c r="M38" s="349">
        <v>352.22716000000003</v>
      </c>
      <c r="N38" s="352">
        <v>415.17739816031536</v>
      </c>
      <c r="O38" s="352">
        <f t="shared" si="7"/>
        <v>16.639117950065724</v>
      </c>
      <c r="P38" s="352">
        <f t="shared" si="8"/>
        <v>276.86024615619942</v>
      </c>
      <c r="Q38" s="352">
        <f t="shared" si="9"/>
        <v>0.13943700000004355</v>
      </c>
      <c r="R38" s="352">
        <f t="shared" si="10"/>
        <v>25.492772667542681</v>
      </c>
      <c r="S38" s="352">
        <f t="shared" si="11"/>
        <v>3.5546357424452593</v>
      </c>
      <c r="T38" s="352">
        <f t="shared" si="12"/>
        <v>0.98912017326570101</v>
      </c>
      <c r="U38" s="351">
        <f t="shared" si="14"/>
        <v>3.9602914527083231E-4</v>
      </c>
      <c r="V38" s="351">
        <f t="shared" si="15"/>
        <v>6.5418984994098733E-2</v>
      </c>
      <c r="Z38" s="364" t="s">
        <v>1519</v>
      </c>
    </row>
    <row r="39" spans="2:26">
      <c r="B39" s="126">
        <v>202203</v>
      </c>
      <c r="C39" s="4">
        <v>44634</v>
      </c>
      <c r="D39">
        <f>WEEKDAY(Fuel!C125,2)</f>
        <v>1</v>
      </c>
      <c r="E39" s="352">
        <f>+Fuel!T125-Fuel!D125</f>
        <v>24.52626328646511</v>
      </c>
      <c r="F39" s="352">
        <f>VLOOKUP(Variaciones!C39,Fuel!C124:Z1722,2,FALSE)</f>
        <v>561.61039900000003</v>
      </c>
      <c r="G39" s="352">
        <f>VLOOKUP(Variaciones!C39,Fuel!C124:Z1722,24,FALSE)</f>
        <v>606.96452036793687</v>
      </c>
      <c r="H39" s="353">
        <f t="shared" si="6"/>
        <v>0</v>
      </c>
      <c r="I39" s="352">
        <f t="shared" si="13"/>
        <v>45.354121367936841</v>
      </c>
      <c r="J39" s="352">
        <f t="shared" si="2"/>
        <v>20.708007409986976</v>
      </c>
      <c r="K39" s="352">
        <f t="shared" si="3"/>
        <v>428.8215708920755</v>
      </c>
      <c r="L39" s="4">
        <v>44426</v>
      </c>
      <c r="M39" s="349">
        <v>352.08772299999998</v>
      </c>
      <c r="N39" s="352">
        <v>389.68462549277268</v>
      </c>
      <c r="O39" s="352">
        <f t="shared" si="7"/>
        <v>43.522019977660932</v>
      </c>
      <c r="P39" s="352">
        <f t="shared" si="8"/>
        <v>1894.1662229359172</v>
      </c>
      <c r="Q39" s="352">
        <f t="shared" si="9"/>
        <v>0.42535499999996773</v>
      </c>
      <c r="R39" s="352">
        <f t="shared" si="10"/>
        <v>-10.315374507227318</v>
      </c>
      <c r="S39" s="352">
        <f t="shared" si="11"/>
        <v>-4.3876961235213434</v>
      </c>
      <c r="T39" s="352">
        <f t="shared" si="12"/>
        <v>0.9207958826793371</v>
      </c>
      <c r="U39" s="351">
        <f t="shared" si="14"/>
        <v>1.2095550695943892E-3</v>
      </c>
      <c r="V39" s="351">
        <f t="shared" si="15"/>
        <v>-2.5788436268068295E-2</v>
      </c>
    </row>
    <row r="40" spans="2:26">
      <c r="B40" s="126">
        <v>202203</v>
      </c>
      <c r="C40" s="4">
        <v>44631</v>
      </c>
      <c r="D40">
        <f>WEEKDAY(Fuel!C126,2)</f>
        <v>5</v>
      </c>
      <c r="E40" s="352">
        <f>+Fuel!T126-Fuel!D126</f>
        <v>68.415882208935614</v>
      </c>
      <c r="F40" s="352">
        <f>VLOOKUP(Variaciones!C40,Fuel!C125:Z1723,2,FALSE)</f>
        <v>561.61039900000003</v>
      </c>
      <c r="G40" s="352">
        <f>VLOOKUP(Variaciones!C40,Fuel!C125:Z1723,24,FALSE)</f>
        <v>650.85413929040737</v>
      </c>
      <c r="H40" s="353">
        <f t="shared" si="6"/>
        <v>0</v>
      </c>
      <c r="I40" s="352">
        <f t="shared" si="13"/>
        <v>89.243740290407345</v>
      </c>
      <c r="J40" s="352">
        <f t="shared" si="2"/>
        <v>25.814988647831797</v>
      </c>
      <c r="K40" s="352">
        <f t="shared" si="3"/>
        <v>666.41363888768456</v>
      </c>
      <c r="L40" s="4">
        <v>44419</v>
      </c>
      <c r="M40" s="349">
        <v>351.66236800000001</v>
      </c>
      <c r="N40" s="352">
        <v>400</v>
      </c>
      <c r="O40" s="352">
        <f t="shared" si="7"/>
        <v>32.162368000000015</v>
      </c>
      <c r="P40" s="352">
        <f t="shared" si="8"/>
        <v>1034.4179153674249</v>
      </c>
      <c r="Q40" s="352">
        <f t="shared" si="9"/>
        <v>12.003777000000014</v>
      </c>
      <c r="R40" s="352">
        <f t="shared" si="10"/>
        <v>-10.512483574244357</v>
      </c>
      <c r="S40" s="352">
        <f t="shared" si="11"/>
        <v>-126.18950854139234</v>
      </c>
      <c r="T40" s="352">
        <f t="shared" si="12"/>
        <v>6.6231842576093644E-2</v>
      </c>
      <c r="U40" s="351">
        <f t="shared" si="14"/>
        <v>3.5340713640303632E-2</v>
      </c>
      <c r="V40" s="351">
        <f t="shared" si="15"/>
        <v>-2.560819462227899E-2</v>
      </c>
    </row>
    <row r="41" spans="2:26">
      <c r="B41" s="126">
        <v>202203</v>
      </c>
      <c r="C41" s="4">
        <v>44630</v>
      </c>
      <c r="D41">
        <f>WEEKDAY(Fuel!C127,2)</f>
        <v>4</v>
      </c>
      <c r="E41" s="352">
        <f>+Fuel!T127-Fuel!D127</f>
        <v>55.669495875164216</v>
      </c>
      <c r="F41" s="352">
        <f>VLOOKUP(Variaciones!C41,Fuel!C126:Z1724,2,FALSE)</f>
        <v>561.61039900000003</v>
      </c>
      <c r="G41" s="352">
        <f>VLOOKUP(Variaciones!C41,Fuel!C126:Z1724,24,FALSE)</f>
        <v>638.10775295663598</v>
      </c>
      <c r="H41" s="353">
        <f t="shared" si="6"/>
        <v>43.221614000000045</v>
      </c>
      <c r="I41" s="352">
        <f t="shared" si="13"/>
        <v>76.497353956635948</v>
      </c>
      <c r="J41" s="352">
        <f t="shared" si="2"/>
        <v>12.303819134034143</v>
      </c>
      <c r="K41" s="352">
        <f t="shared" si="3"/>
        <v>151.38396528302468</v>
      </c>
      <c r="L41" s="4">
        <v>44391</v>
      </c>
      <c r="M41" s="349">
        <v>339.658591</v>
      </c>
      <c r="N41" s="352">
        <v>410.51248357424436</v>
      </c>
      <c r="O41" s="352">
        <f t="shared" si="7"/>
        <v>9.0153584113009515</v>
      </c>
      <c r="P41" s="352">
        <f t="shared" si="8"/>
        <v>81.276687284214816</v>
      </c>
      <c r="Q41" s="352">
        <f t="shared" si="9"/>
        <v>21.127304999999978</v>
      </c>
      <c r="R41" s="352">
        <f t="shared" si="10"/>
        <v>20.762155059132681</v>
      </c>
      <c r="S41" s="352">
        <f t="shared" si="11"/>
        <v>438.64838239158871</v>
      </c>
      <c r="T41" s="352">
        <f t="shared" si="12"/>
        <v>8.7169884823494713E-3</v>
      </c>
      <c r="U41" s="351">
        <f t="shared" si="14"/>
        <v>6.632725238801182E-2</v>
      </c>
      <c r="V41" s="351">
        <f t="shared" si="15"/>
        <v>5.3270397842211638E-2</v>
      </c>
      <c r="Z41" s="380"/>
    </row>
    <row r="42" spans="2:26">
      <c r="B42" s="126">
        <v>202203</v>
      </c>
      <c r="C42" s="4">
        <v>44629</v>
      </c>
      <c r="D42">
        <f>WEEKDAY(Fuel!C128,2)</f>
        <v>3</v>
      </c>
      <c r="E42" s="352">
        <f>+Fuel!T128-Fuel!D128</f>
        <v>95.014631557161579</v>
      </c>
      <c r="F42" s="352">
        <f>VLOOKUP(Variaciones!C42,Fuel!C127:Z1725,2,FALSE)</f>
        <v>518.38878499999998</v>
      </c>
      <c r="G42" s="352">
        <f>VLOOKUP(Variaciones!C42,Fuel!C127:Z1725,24,FALSE)</f>
        <v>634.23127463863341</v>
      </c>
      <c r="H42" s="353">
        <f t="shared" si="6"/>
        <v>0</v>
      </c>
      <c r="I42" s="352">
        <f t="shared" si="13"/>
        <v>115.84248963863342</v>
      </c>
      <c r="J42" s="352">
        <f t="shared" si="2"/>
        <v>51.416366116951394</v>
      </c>
      <c r="K42" s="352">
        <f t="shared" si="3"/>
        <v>2643.6427046723875</v>
      </c>
      <c r="L42" s="4">
        <v>44384</v>
      </c>
      <c r="M42" s="349">
        <v>318.53128600000002</v>
      </c>
      <c r="N42" s="352">
        <v>389.75032851511168</v>
      </c>
      <c r="O42" s="352">
        <f t="shared" si="7"/>
        <v>9.8959377739816432</v>
      </c>
      <c r="P42" s="352">
        <f t="shared" si="8"/>
        <v>97.929584426516755</v>
      </c>
      <c r="Q42" s="352">
        <f t="shared" si="9"/>
        <v>5.7545680000000061</v>
      </c>
      <c r="R42" s="352">
        <f t="shared" si="10"/>
        <v>-30.749014454664916</v>
      </c>
      <c r="S42" s="352">
        <f t="shared" si="11"/>
        <v>-176.94729461235238</v>
      </c>
      <c r="T42" s="352">
        <f t="shared" si="12"/>
        <v>0.68471215080619519</v>
      </c>
      <c r="U42" s="351">
        <f t="shared" si="14"/>
        <v>1.8398325926548043E-2</v>
      </c>
      <c r="V42" s="351">
        <f t="shared" si="15"/>
        <v>-7.3125000000000009E-2</v>
      </c>
      <c r="Z42" s="364"/>
    </row>
    <row r="43" spans="2:26">
      <c r="B43" s="126">
        <v>202203</v>
      </c>
      <c r="C43" s="4">
        <v>44628</v>
      </c>
      <c r="D43">
        <f>WEEKDAY(Fuel!C129,2)</f>
        <v>2</v>
      </c>
      <c r="E43" s="352">
        <f>+Fuel!T129-Fuel!D129</f>
        <v>202.83329121550582</v>
      </c>
      <c r="F43" s="352">
        <f>VLOOKUP(Variaciones!C43,Fuel!C128:Z1726,2,FALSE)</f>
        <v>518.38878499999998</v>
      </c>
      <c r="G43" s="352">
        <f>VLOOKUP(Variaciones!C43,Fuel!C128:Z1726,24,FALSE)</f>
        <v>742.04993429697765</v>
      </c>
      <c r="H43" s="353">
        <f t="shared" si="6"/>
        <v>0</v>
      </c>
      <c r="I43" s="352">
        <f t="shared" si="13"/>
        <v>223.66114929697767</v>
      </c>
      <c r="J43" s="352">
        <f t="shared" si="2"/>
        <v>165.70414535479631</v>
      </c>
      <c r="K43" s="352">
        <f t="shared" si="3"/>
        <v>27457.863787763465</v>
      </c>
      <c r="L43" s="4">
        <v>44377</v>
      </c>
      <c r="M43" s="349">
        <v>312.77671800000002</v>
      </c>
      <c r="N43" s="352">
        <v>420.49934296977659</v>
      </c>
      <c r="O43" s="352">
        <f t="shared" si="7"/>
        <v>28.452585547963167</v>
      </c>
      <c r="P43" s="352">
        <f t="shared" si="8"/>
        <v>809.54962436416247</v>
      </c>
      <c r="Q43" s="352">
        <f t="shared" si="9"/>
        <v>5.3119409999999903</v>
      </c>
      <c r="R43" s="352">
        <f t="shared" si="10"/>
        <v>3.9421813403416763</v>
      </c>
      <c r="S43" s="352">
        <f t="shared" si="11"/>
        <v>20.940634691195868</v>
      </c>
      <c r="T43" s="352">
        <f t="shared" si="12"/>
        <v>0.14801616072083845</v>
      </c>
      <c r="U43" s="351">
        <f t="shared" si="14"/>
        <v>1.7276583847521468E-2</v>
      </c>
      <c r="V43" s="351">
        <f t="shared" si="15"/>
        <v>9.4637223974763911E-3</v>
      </c>
      <c r="Z43" s="364"/>
    </row>
    <row r="44" spans="2:26">
      <c r="B44" s="126">
        <v>202203</v>
      </c>
      <c r="C44" s="4">
        <v>44627</v>
      </c>
      <c r="D44">
        <f>WEEKDAY(Fuel!C130,2)</f>
        <v>1</v>
      </c>
      <c r="E44" s="352">
        <f>+Fuel!T130-Fuel!D130</f>
        <v>155.26430304204996</v>
      </c>
      <c r="F44" s="352">
        <f>VLOOKUP(Variaciones!C44,Fuel!C129:Z1727,2,FALSE)</f>
        <v>518.38878499999998</v>
      </c>
      <c r="G44" s="352">
        <f>VLOOKUP(Variaciones!C44,Fuel!C129:Z1727,24,FALSE)</f>
        <v>694.48094612352168</v>
      </c>
      <c r="H44" s="353">
        <f t="shared" si="6"/>
        <v>0</v>
      </c>
      <c r="I44" s="352">
        <f t="shared" si="13"/>
        <v>176.09216112352169</v>
      </c>
      <c r="J44" s="352">
        <f t="shared" si="2"/>
        <v>115.28101789093296</v>
      </c>
      <c r="K44" s="352">
        <f t="shared" si="3"/>
        <v>13289.713085969604</v>
      </c>
      <c r="L44" s="4">
        <v>44370</v>
      </c>
      <c r="M44" s="349">
        <v>307.46477700000003</v>
      </c>
      <c r="N44" s="352">
        <v>416.55716162943492</v>
      </c>
      <c r="O44" s="352">
        <f t="shared" si="7"/>
        <v>29.585814327200978</v>
      </c>
      <c r="P44" s="352">
        <f t="shared" si="8"/>
        <v>875.32040940361071</v>
      </c>
      <c r="Q44" s="352">
        <f t="shared" si="9"/>
        <v>4.9033200000000079</v>
      </c>
      <c r="R44" s="352">
        <f t="shared" si="10"/>
        <v>4.9277266754270386</v>
      </c>
      <c r="S44" s="352">
        <f t="shared" si="11"/>
        <v>24.162220762154945</v>
      </c>
      <c r="T44" s="352">
        <f t="shared" si="12"/>
        <v>2.4826120994863943E-3</v>
      </c>
      <c r="U44" s="351">
        <f t="shared" si="14"/>
        <v>1.6206029838096686E-2</v>
      </c>
      <c r="V44" s="351">
        <f t="shared" si="15"/>
        <v>1.1971268954509102E-2</v>
      </c>
      <c r="Z44" s="364"/>
    </row>
    <row r="45" spans="2:26">
      <c r="B45" s="126">
        <v>202203</v>
      </c>
      <c r="C45" s="4">
        <v>44624</v>
      </c>
      <c r="D45">
        <f>WEEKDAY(Fuel!C131,2)</f>
        <v>5</v>
      </c>
      <c r="E45" s="352">
        <f>+Fuel!T131-Fuel!D131</f>
        <v>105.72422419842303</v>
      </c>
      <c r="F45" s="352">
        <f>VLOOKUP(Variaciones!C45,Fuel!C130:Z1728,2,FALSE)</f>
        <v>518.38878499999998</v>
      </c>
      <c r="G45" s="352">
        <f>VLOOKUP(Variaciones!C45,Fuel!C130:Z1728,24,FALSE)</f>
        <v>644.94086727989486</v>
      </c>
      <c r="H45" s="353">
        <f t="shared" si="6"/>
        <v>0</v>
      </c>
      <c r="I45" s="352">
        <f t="shared" si="13"/>
        <v>126.55208227989488</v>
      </c>
      <c r="J45" s="352">
        <f t="shared" si="2"/>
        <v>62.768534316688601</v>
      </c>
      <c r="K45" s="352">
        <f t="shared" si="3"/>
        <v>3939.8889002653145</v>
      </c>
      <c r="L45" s="4">
        <v>44363</v>
      </c>
      <c r="M45" s="349">
        <v>302.56145700000002</v>
      </c>
      <c r="N45" s="352">
        <v>411.62943495400788</v>
      </c>
      <c r="O45" s="352">
        <f t="shared" si="7"/>
        <v>29.265744051248362</v>
      </c>
      <c r="P45" s="352">
        <f t="shared" si="8"/>
        <v>856.48377487317885</v>
      </c>
      <c r="Q45" s="352">
        <f t="shared" si="9"/>
        <v>14.568802000000005</v>
      </c>
      <c r="R45" s="352">
        <f t="shared" si="10"/>
        <v>15.111695137976369</v>
      </c>
      <c r="S45" s="352">
        <f t="shared" si="11"/>
        <v>220.15929434954049</v>
      </c>
      <c r="T45" s="352">
        <f t="shared" si="12"/>
        <v>1.8291241398437661E-2</v>
      </c>
      <c r="U45" s="351">
        <f t="shared" si="14"/>
        <v>5.0587408210115654E-2</v>
      </c>
      <c r="V45" s="351">
        <f t="shared" si="15"/>
        <v>3.8111019055509586E-2</v>
      </c>
      <c r="Z45" s="364"/>
    </row>
    <row r="46" spans="2:26">
      <c r="B46" s="126">
        <v>202203</v>
      </c>
      <c r="C46" s="4">
        <v>44623</v>
      </c>
      <c r="D46">
        <f>WEEKDAY(Fuel!C132,2)</f>
        <v>4</v>
      </c>
      <c r="E46" s="352">
        <f>+Fuel!T132-Fuel!D132</f>
        <v>57.103987667542697</v>
      </c>
      <c r="F46" s="352">
        <f>VLOOKUP(Variaciones!C46,Fuel!C131:Z1729,2,FALSE)</f>
        <v>518.38878499999998</v>
      </c>
      <c r="G46" s="352">
        <f>VLOOKUP(Variaciones!C46,Fuel!C131:Z1729,24,FALSE)</f>
        <v>596.32063074901441</v>
      </c>
      <c r="H46" s="353">
        <f t="shared" si="6"/>
        <v>0</v>
      </c>
      <c r="I46" s="352">
        <f t="shared" si="13"/>
        <v>77.931845749014428</v>
      </c>
      <c r="J46" s="352">
        <f t="shared" si="2"/>
        <v>11.231083593955304</v>
      </c>
      <c r="K46" s="352">
        <f t="shared" si="3"/>
        <v>126.13723869441199</v>
      </c>
      <c r="L46" s="4">
        <v>44357</v>
      </c>
      <c r="M46" s="349">
        <v>287.99265500000001</v>
      </c>
      <c r="N46" s="352">
        <v>396.51773981603151</v>
      </c>
      <c r="O46" s="352">
        <f t="shared" si="7"/>
        <v>27.816149204993394</v>
      </c>
      <c r="P46" s="352">
        <f t="shared" si="8"/>
        <v>773.73815659445461</v>
      </c>
      <c r="Q46" s="352">
        <f t="shared" si="9"/>
        <v>4.1778560000000198</v>
      </c>
      <c r="R46" s="352">
        <f t="shared" si="10"/>
        <v>4.5992115637319557</v>
      </c>
      <c r="S46" s="352">
        <f t="shared" si="11"/>
        <v>19.214843626807024</v>
      </c>
      <c r="T46" s="352">
        <f t="shared" si="12"/>
        <v>4.8006416798365988E-2</v>
      </c>
      <c r="U46" s="351">
        <f t="shared" si="14"/>
        <v>1.4720359948531153E-2</v>
      </c>
      <c r="V46" s="351">
        <f t="shared" si="15"/>
        <v>1.1735121542330322E-2</v>
      </c>
    </row>
    <row r="47" spans="2:26">
      <c r="B47" s="126">
        <v>202203</v>
      </c>
      <c r="C47" s="4">
        <v>44622</v>
      </c>
      <c r="D47">
        <f>WEEKDAY(Fuel!C133,2)</f>
        <v>3</v>
      </c>
      <c r="E47" s="352">
        <f>+Fuel!T133-Fuel!D133</f>
        <v>58.089533002628059</v>
      </c>
      <c r="F47" s="352">
        <f>VLOOKUP(Variaciones!C47,Fuel!C132:Z1730,2,FALSE)</f>
        <v>518.38878499999998</v>
      </c>
      <c r="G47" s="352">
        <f>VLOOKUP(Variaciones!C47,Fuel!C132:Z1730,24,FALSE)</f>
        <v>597.30617608409977</v>
      </c>
      <c r="H47" s="353">
        <f t="shared" si="6"/>
        <v>28.21220999999997</v>
      </c>
      <c r="I47" s="352">
        <f t="shared" si="13"/>
        <v>78.917391084099791</v>
      </c>
      <c r="J47" s="352">
        <f t="shared" si="2"/>
        <v>12.275761649145807</v>
      </c>
      <c r="K47" s="352">
        <f t="shared" si="3"/>
        <v>150.69432406663898</v>
      </c>
      <c r="L47" s="4">
        <v>44350</v>
      </c>
      <c r="M47" s="349">
        <v>283.81479899999999</v>
      </c>
      <c r="N47" s="352">
        <v>391.91852825229955</v>
      </c>
      <c r="O47" s="352">
        <f t="shared" si="7"/>
        <v>27.118840947437548</v>
      </c>
      <c r="P47" s="352">
        <f t="shared" si="8"/>
        <v>735.43153433241537</v>
      </c>
      <c r="Q47" s="352">
        <f t="shared" si="9"/>
        <v>3.8563800000000015</v>
      </c>
      <c r="R47" s="352">
        <f t="shared" si="10"/>
        <v>4.2706964520367592</v>
      </c>
      <c r="S47" s="352">
        <f t="shared" si="11"/>
        <v>16.469428383705523</v>
      </c>
      <c r="T47" s="352">
        <f t="shared" si="12"/>
        <v>5.0979765538310413E-2</v>
      </c>
      <c r="U47" s="351">
        <f t="shared" si="14"/>
        <v>1.3774831325933446E-2</v>
      </c>
      <c r="V47" s="351">
        <f t="shared" si="15"/>
        <v>1.1016949152542284E-2</v>
      </c>
    </row>
    <row r="48" spans="2:26">
      <c r="B48" s="126">
        <v>202203</v>
      </c>
      <c r="C48" s="4">
        <v>44621</v>
      </c>
      <c r="D48">
        <f>WEEKDAY(Fuel!C134,2)</f>
        <v>2</v>
      </c>
      <c r="E48" s="352">
        <f>+Fuel!T134-Fuel!D134</f>
        <v>40.506736432325795</v>
      </c>
      <c r="F48" s="352">
        <f>VLOOKUP(Variaciones!C48,Fuel!C133:Z1731,2,FALSE)</f>
        <v>490.17657500000001</v>
      </c>
      <c r="G48" s="352">
        <f>VLOOKUP(Variaciones!C48,Fuel!C133:Z1731,24,FALSE)</f>
        <v>551.51116951379754</v>
      </c>
      <c r="H48" s="353">
        <f t="shared" si="6"/>
        <v>0</v>
      </c>
      <c r="I48" s="352">
        <f t="shared" si="13"/>
        <v>61.334594513797526</v>
      </c>
      <c r="J48" s="352">
        <f t="shared" si="2"/>
        <v>8.0547353153745576</v>
      </c>
      <c r="K48" s="352">
        <f t="shared" si="3"/>
        <v>64.878761000742074</v>
      </c>
      <c r="L48" s="4">
        <v>44343</v>
      </c>
      <c r="M48" s="349">
        <v>279.95841899999999</v>
      </c>
      <c r="N48" s="352">
        <v>387.64783180026279</v>
      </c>
      <c r="O48" s="352">
        <f t="shared" si="7"/>
        <v>26.448282708278612</v>
      </c>
      <c r="P48" s="352">
        <f t="shared" si="8"/>
        <v>699.51165821702944</v>
      </c>
      <c r="Q48" s="352">
        <f t="shared" si="9"/>
        <v>2.986173000000008</v>
      </c>
      <c r="R48" s="352">
        <f t="shared" si="10"/>
        <v>29.894875164257542</v>
      </c>
      <c r="S48" s="352">
        <f t="shared" si="11"/>
        <v>89.271269053876679</v>
      </c>
      <c r="T48" s="352">
        <f t="shared" si="12"/>
        <v>0.81836509681306047</v>
      </c>
      <c r="U48" s="351">
        <f t="shared" si="14"/>
        <v>1.0781488192863946E-2</v>
      </c>
      <c r="V48" s="351">
        <f t="shared" si="15"/>
        <v>8.3562901744719892E-2</v>
      </c>
    </row>
    <row r="49" spans="2:22">
      <c r="B49" s="126">
        <v>202202</v>
      </c>
      <c r="C49" s="4">
        <v>44620</v>
      </c>
      <c r="D49">
        <f>WEEKDAY(Fuel!C135,2)</f>
        <v>1</v>
      </c>
      <c r="E49" s="352">
        <f>+Fuel!T135-Fuel!D135</f>
        <v>28.0231621879106</v>
      </c>
      <c r="F49" s="352">
        <f>VLOOKUP(Variaciones!C49,Fuel!C134:Z1732,2,FALSE)</f>
        <v>490.17657500000001</v>
      </c>
      <c r="G49" s="352">
        <f>VLOOKUP(Variaciones!C49,Fuel!C134:Z1732,24,FALSE)</f>
        <v>539.02759526938246</v>
      </c>
      <c r="H49" s="353">
        <f t="shared" si="6"/>
        <v>0</v>
      </c>
      <c r="I49" s="352">
        <f t="shared" si="13"/>
        <v>48.851020269382445</v>
      </c>
      <c r="J49" s="352">
        <f t="shared" si="2"/>
        <v>21.287324014454555</v>
      </c>
      <c r="K49" s="352">
        <f t="shared" si="3"/>
        <v>453.15016369637357</v>
      </c>
      <c r="L49" s="4">
        <v>44336</v>
      </c>
      <c r="M49" s="349">
        <v>276.97224599999998</v>
      </c>
      <c r="N49" s="352">
        <v>357.75295663600525</v>
      </c>
      <c r="O49" s="352">
        <f t="shared" si="7"/>
        <v>2.2541119658343973</v>
      </c>
      <c r="P49" s="352">
        <f t="shared" si="8"/>
        <v>5.0810207545178114</v>
      </c>
      <c r="Q49" s="352">
        <f t="shared" si="9"/>
        <v>3.859753000000012</v>
      </c>
      <c r="R49" s="352">
        <f t="shared" si="10"/>
        <v>-32.19448094612352</v>
      </c>
      <c r="S49" s="352">
        <f t="shared" si="11"/>
        <v>-124.26274441524347</v>
      </c>
      <c r="T49" s="352">
        <f t="shared" si="12"/>
        <v>0.78589183141332541</v>
      </c>
      <c r="U49" s="351">
        <f t="shared" si="14"/>
        <v>1.4132465921286187E-2</v>
      </c>
      <c r="V49" s="351">
        <f t="shared" si="15"/>
        <v>-8.2561078348778433E-2</v>
      </c>
    </row>
    <row r="50" spans="2:22">
      <c r="B50" s="126">
        <v>202202</v>
      </c>
      <c r="C50" s="4">
        <v>44617</v>
      </c>
      <c r="D50">
        <f>WEEKDAY(Fuel!C136,2)</f>
        <v>5</v>
      </c>
      <c r="E50" s="352">
        <f>+Fuel!T136-Fuel!D136</f>
        <v>8.0494433968461863</v>
      </c>
      <c r="F50" s="352">
        <f>VLOOKUP(Variaciones!C50,Fuel!C135:Z1733,2,FALSE)</f>
        <v>490.17657500000001</v>
      </c>
      <c r="G50" s="352">
        <f>VLOOKUP(Variaciones!C50,Fuel!C135:Z1733,24,FALSE)</f>
        <v>519.05387647831799</v>
      </c>
      <c r="H50" s="353">
        <f t="shared" si="6"/>
        <v>0</v>
      </c>
      <c r="I50" s="352">
        <f t="shared" si="13"/>
        <v>28.877301478317975</v>
      </c>
      <c r="J50" s="352">
        <f t="shared" si="2"/>
        <v>42.459465932982937</v>
      </c>
      <c r="K50" s="352">
        <f t="shared" si="3"/>
        <v>1802.8062473141385</v>
      </c>
      <c r="L50" s="4">
        <v>44328</v>
      </c>
      <c r="M50" s="349">
        <v>273.11249299999997</v>
      </c>
      <c r="N50" s="352">
        <v>389.94743758212877</v>
      </c>
      <c r="O50" s="352">
        <f t="shared" si="7"/>
        <v>35.731790837056565</v>
      </c>
      <c r="P50" s="352">
        <f t="shared" si="8"/>
        <v>1276.7608764231595</v>
      </c>
      <c r="Q50" s="352">
        <f t="shared" si="9"/>
        <v>-5.223604000000023</v>
      </c>
      <c r="R50" s="352">
        <f t="shared" si="10"/>
        <v>11.826544021024972</v>
      </c>
      <c r="S50" s="352">
        <f t="shared" si="11"/>
        <v>-61.777182654402402</v>
      </c>
      <c r="T50" s="352">
        <f t="shared" si="12"/>
        <v>0.38726584736289016</v>
      </c>
      <c r="U50" s="351">
        <f t="shared" si="14"/>
        <v>-1.8767253174495808E-2</v>
      </c>
      <c r="V50" s="351">
        <f t="shared" si="15"/>
        <v>3.1277150304083422E-2</v>
      </c>
    </row>
    <row r="51" spans="2:22">
      <c r="B51" s="126">
        <v>202202</v>
      </c>
      <c r="C51" s="4">
        <v>44616</v>
      </c>
      <c r="D51">
        <f>WEEKDAY(Fuel!C137,2)</f>
        <v>4</v>
      </c>
      <c r="E51" s="352">
        <f>+Fuel!T137-Fuel!D137</f>
        <v>17.970599770039428</v>
      </c>
      <c r="F51" s="352">
        <f>VLOOKUP(Variaciones!C51,Fuel!C136:Z1734,2,FALSE)</f>
        <v>490.17657500000001</v>
      </c>
      <c r="G51" s="352">
        <f>VLOOKUP(Variaciones!C51,Fuel!C136:Z1734,24,FALSE)</f>
        <v>528.97503285151117</v>
      </c>
      <c r="H51" s="353">
        <f t="shared" si="6"/>
        <v>0</v>
      </c>
      <c r="I51" s="352">
        <f t="shared" si="13"/>
        <v>38.798457851511159</v>
      </c>
      <c r="J51" s="352">
        <f t="shared" si="2"/>
        <v>31.943040177398132</v>
      </c>
      <c r="K51" s="352">
        <f t="shared" si="3"/>
        <v>1020.3578157748713</v>
      </c>
      <c r="L51" s="4">
        <v>44321</v>
      </c>
      <c r="M51" s="349">
        <v>278.336097</v>
      </c>
      <c r="N51" s="352">
        <v>378.1208935611038</v>
      </c>
      <c r="O51" s="352">
        <f t="shared" si="7"/>
        <v>17.972050174770061</v>
      </c>
      <c r="P51" s="352">
        <f t="shared" si="8"/>
        <v>322.99458748445255</v>
      </c>
      <c r="Q51" s="352">
        <f t="shared" si="9"/>
        <v>1.5028360000000021</v>
      </c>
      <c r="R51" s="352">
        <f t="shared" si="10"/>
        <v>3.6136662286465366</v>
      </c>
      <c r="S51" s="352">
        <f t="shared" si="11"/>
        <v>5.4307477003942539</v>
      </c>
      <c r="T51" s="352">
        <f t="shared" si="12"/>
        <v>0.41255336835940548</v>
      </c>
      <c r="U51" s="351">
        <f t="shared" si="14"/>
        <v>5.428668486479311E-3</v>
      </c>
      <c r="V51" s="351">
        <f t="shared" si="15"/>
        <v>9.6491228070175947E-3</v>
      </c>
    </row>
    <row r="52" spans="2:22">
      <c r="B52" s="126">
        <v>202202</v>
      </c>
      <c r="C52" s="4">
        <v>44615</v>
      </c>
      <c r="D52">
        <f>WEEKDAY(Fuel!C138,2)</f>
        <v>3</v>
      </c>
      <c r="E52" s="352">
        <f>+Fuel!T138-Fuel!D138</f>
        <v>13.305685183968421</v>
      </c>
      <c r="F52" s="352">
        <f>VLOOKUP(Variaciones!C52,Fuel!C137:Z1735,2,FALSE)</f>
        <v>490.17657500000001</v>
      </c>
      <c r="G52" s="352">
        <f>VLOOKUP(Variaciones!C52,Fuel!C137:Z1735,24,FALSE)</f>
        <v>524.31011826544022</v>
      </c>
      <c r="H52" s="353">
        <f t="shared" si="6"/>
        <v>22.22780199999994</v>
      </c>
      <c r="I52" s="352">
        <f t="shared" si="13"/>
        <v>34.13354326544021</v>
      </c>
      <c r="J52" s="352">
        <f t="shared" si="2"/>
        <v>36.887849638633327</v>
      </c>
      <c r="K52" s="352">
        <f t="shared" si="3"/>
        <v>1360.7134509624209</v>
      </c>
      <c r="L52" s="4">
        <v>44307</v>
      </c>
      <c r="M52" s="349">
        <v>276.83326099999999</v>
      </c>
      <c r="N52" s="352">
        <v>374.50722733245726</v>
      </c>
      <c r="O52" s="352">
        <f t="shared" si="7"/>
        <v>15.644399972404699</v>
      </c>
      <c r="P52" s="352">
        <f t="shared" si="8"/>
        <v>244.74725049657616</v>
      </c>
      <c r="Q52" s="352">
        <f t="shared" si="9"/>
        <v>3.3999999971001671E-5</v>
      </c>
      <c r="R52" s="352">
        <f t="shared" si="10"/>
        <v>-10.183968462549274</v>
      </c>
      <c r="S52" s="352">
        <f t="shared" si="11"/>
        <v>-3.4625492743135724E-4</v>
      </c>
      <c r="T52" s="352">
        <f t="shared" si="12"/>
        <v>0.99999332286100751</v>
      </c>
      <c r="U52" s="351">
        <f t="shared" si="14"/>
        <v>1.228176268414545E-7</v>
      </c>
      <c r="V52" s="351">
        <f t="shared" si="15"/>
        <v>-2.6473099914602897E-2</v>
      </c>
    </row>
    <row r="53" spans="2:22">
      <c r="B53" s="126">
        <v>202202</v>
      </c>
      <c r="C53" s="4">
        <v>44614</v>
      </c>
      <c r="D53">
        <f>WEEKDAY(Fuel!C139,2)</f>
        <v>2</v>
      </c>
      <c r="E53" s="352">
        <f>+Fuel!T139-Fuel!D139</f>
        <v>-8.9878198383705126</v>
      </c>
      <c r="F53" s="352">
        <f>VLOOKUP(Variaciones!C53,Fuel!C138:Z1736,2,FALSE)</f>
        <v>512.40437699999995</v>
      </c>
      <c r="G53" s="352">
        <f>VLOOKUP(Variaciones!C53,Fuel!C138:Z1736,24,FALSE)</f>
        <v>524.24441524310123</v>
      </c>
      <c r="H53" s="353">
        <f t="shared" si="6"/>
        <v>0</v>
      </c>
      <c r="I53" s="352">
        <f t="shared" si="13"/>
        <v>11.840038243101276</v>
      </c>
      <c r="J53" s="352">
        <f t="shared" si="2"/>
        <v>59.185296842312596</v>
      </c>
      <c r="K53" s="352">
        <f t="shared" si="3"/>
        <v>3502.8993623126571</v>
      </c>
      <c r="L53" s="4">
        <v>44300</v>
      </c>
      <c r="M53" s="349">
        <v>276.83322700000002</v>
      </c>
      <c r="N53" s="352">
        <v>384.69119579500654</v>
      </c>
      <c r="O53" s="352">
        <f t="shared" si="7"/>
        <v>26.439440542706905</v>
      </c>
      <c r="P53" s="352">
        <f t="shared" si="8"/>
        <v>699.04401621133354</v>
      </c>
      <c r="Q53" s="352">
        <f t="shared" si="9"/>
        <v>8.4766759999999977</v>
      </c>
      <c r="R53" s="352">
        <f t="shared" si="10"/>
        <v>36.465177398160279</v>
      </c>
      <c r="S53" s="352">
        <f t="shared" si="11"/>
        <v>309.10349408672761</v>
      </c>
      <c r="T53" s="352">
        <f t="shared" si="12"/>
        <v>0.62277140976357703</v>
      </c>
      <c r="U53" s="351">
        <f t="shared" si="14"/>
        <v>3.1587363783043991E-2</v>
      </c>
      <c r="V53" s="351">
        <f t="shared" si="15"/>
        <v>0.10471698113207537</v>
      </c>
    </row>
    <row r="54" spans="2:22">
      <c r="B54" s="126">
        <v>202202</v>
      </c>
      <c r="C54" s="4">
        <v>44610</v>
      </c>
      <c r="D54">
        <f>WEEKDAY(Fuel!C140,2)</f>
        <v>5</v>
      </c>
      <c r="E54" s="352">
        <f>+Fuel!T140-Fuel!D140</f>
        <v>-18.186242965834424</v>
      </c>
      <c r="F54" s="352">
        <f>VLOOKUP(Variaciones!C54,Fuel!C139:Z1737,2,FALSE)</f>
        <v>512.40437699999995</v>
      </c>
      <c r="G54" s="352">
        <f>VLOOKUP(Variaciones!C54,Fuel!C139:Z1737,24,FALSE)</f>
        <v>515.04599211563732</v>
      </c>
      <c r="H54" s="353">
        <f t="shared" si="6"/>
        <v>0</v>
      </c>
      <c r="I54" s="352">
        <f t="shared" si="13"/>
        <v>2.6416151156373644</v>
      </c>
      <c r="J54" s="352">
        <f t="shared" si="2"/>
        <v>68.935625357424442</v>
      </c>
      <c r="K54" s="352">
        <f t="shared" si="3"/>
        <v>4752.1204434191795</v>
      </c>
      <c r="L54" s="4">
        <v>44293</v>
      </c>
      <c r="M54" s="349">
        <v>268.35655100000002</v>
      </c>
      <c r="N54" s="352">
        <v>348.22601839684626</v>
      </c>
      <c r="O54" s="352">
        <f t="shared" si="7"/>
        <v>3.7369714993429852</v>
      </c>
      <c r="P54" s="352">
        <f t="shared" si="8"/>
        <v>13.964955986901758</v>
      </c>
      <c r="Q54" s="352">
        <f t="shared" si="9"/>
        <v>4.1700000002720117E-4</v>
      </c>
      <c r="R54" s="352">
        <f t="shared" si="10"/>
        <v>5.2562417871221783</v>
      </c>
      <c r="S54" s="352">
        <f t="shared" si="11"/>
        <v>2.1918528253729243E-3</v>
      </c>
      <c r="T54" s="352">
        <f t="shared" si="12"/>
        <v>0.99984134408683756</v>
      </c>
      <c r="U54" s="351">
        <f t="shared" si="14"/>
        <v>1.5539052296348894E-6</v>
      </c>
      <c r="V54" s="351">
        <f t="shared" si="15"/>
        <v>1.5325670498084204E-2</v>
      </c>
    </row>
    <row r="55" spans="2:22">
      <c r="B55" s="126">
        <v>202202</v>
      </c>
      <c r="C55" s="4">
        <v>44609</v>
      </c>
      <c r="D55">
        <f>WEEKDAY(Fuel!C141,2)</f>
        <v>4</v>
      </c>
      <c r="E55" s="352">
        <f>+Fuel!T141-Fuel!D141</f>
        <v>-21.537097105124872</v>
      </c>
      <c r="F55" s="352">
        <f>VLOOKUP(Variaciones!C55,Fuel!C140:Z1738,2,FALSE)</f>
        <v>512.40437699999995</v>
      </c>
      <c r="G55" s="352">
        <f>VLOOKUP(Variaciones!C55,Fuel!C140:Z1738,24,FALSE)</f>
        <v>511.69513797634687</v>
      </c>
      <c r="H55" s="353">
        <f t="shared" si="6"/>
        <v>0</v>
      </c>
      <c r="I55" s="352">
        <f t="shared" si="13"/>
        <v>-0.70923902365308322</v>
      </c>
      <c r="J55" s="352">
        <f t="shared" si="2"/>
        <v>72.487530745072263</v>
      </c>
      <c r="K55" s="352">
        <f t="shared" si="3"/>
        <v>5254.4421135177963</v>
      </c>
      <c r="L55" s="4">
        <v>44286</v>
      </c>
      <c r="M55" s="349">
        <v>268.356134</v>
      </c>
      <c r="N55" s="352">
        <v>342.96977660972408</v>
      </c>
      <c r="O55" s="352">
        <f t="shared" si="7"/>
        <v>9.3081707936924545</v>
      </c>
      <c r="P55" s="352">
        <f t="shared" si="8"/>
        <v>86.642043524549223</v>
      </c>
      <c r="Q55" s="352">
        <f t="shared" si="9"/>
        <v>-1.3599999999769352E-4</v>
      </c>
      <c r="R55" s="352">
        <f t="shared" si="10"/>
        <v>-14.783180026281173</v>
      </c>
      <c r="S55" s="352">
        <f t="shared" si="11"/>
        <v>2.0105124835401423E-3</v>
      </c>
      <c r="T55" s="352">
        <f t="shared" si="12"/>
        <v>0.9999816008803768</v>
      </c>
      <c r="U55" s="351">
        <f t="shared" si="14"/>
        <v>-5.0678897868752436E-7</v>
      </c>
      <c r="V55" s="351">
        <f t="shared" si="15"/>
        <v>-4.1322314049586674E-2</v>
      </c>
    </row>
    <row r="56" spans="2:22">
      <c r="B56" s="126">
        <v>202202</v>
      </c>
      <c r="C56" s="4">
        <v>44608</v>
      </c>
      <c r="D56">
        <f>WEEKDAY(Fuel!C142,2)</f>
        <v>3</v>
      </c>
      <c r="E56" s="352">
        <f>+Fuel!T142-Fuel!D142</f>
        <v>-9.2506319277266584</v>
      </c>
      <c r="F56" s="352">
        <f>VLOOKUP(Variaciones!C56,Fuel!C141:Z1739,2,FALSE)</f>
        <v>512.40437699999995</v>
      </c>
      <c r="G56" s="352">
        <f>VLOOKUP(Variaciones!C56,Fuel!C141:Z1739,24,FALSE)</f>
        <v>523.98160315374503</v>
      </c>
      <c r="H56" s="353">
        <f t="shared" si="6"/>
        <v>9.4268089999999347</v>
      </c>
      <c r="I56" s="352">
        <f t="shared" si="13"/>
        <v>11.577226153745073</v>
      </c>
      <c r="J56" s="352">
        <f t="shared" si="2"/>
        <v>59.463877657030253</v>
      </c>
      <c r="K56" s="352">
        <f t="shared" si="3"/>
        <v>3535.9527460102618</v>
      </c>
      <c r="L56" s="4">
        <v>44279</v>
      </c>
      <c r="M56" s="349">
        <v>268.35626999999999</v>
      </c>
      <c r="N56" s="352">
        <v>357.75295663600525</v>
      </c>
      <c r="O56" s="352">
        <f t="shared" si="7"/>
        <v>6.3618640341655919</v>
      </c>
      <c r="P56" s="352">
        <f t="shared" si="8"/>
        <v>40.4733139892097</v>
      </c>
      <c r="Q56" s="352">
        <f t="shared" si="9"/>
        <v>-6.0700000000224463E-4</v>
      </c>
      <c r="R56" s="352">
        <f t="shared" si="10"/>
        <v>-21.024967148488827</v>
      </c>
      <c r="S56" s="352">
        <f t="shared" si="11"/>
        <v>1.2762155059179912E-2</v>
      </c>
      <c r="T56" s="352">
        <f t="shared" si="12"/>
        <v>0.99994226079195603</v>
      </c>
      <c r="U56" s="351">
        <f t="shared" si="14"/>
        <v>-2.2619133401311889E-6</v>
      </c>
      <c r="V56" s="351">
        <f t="shared" si="15"/>
        <v>-5.5507372072853417E-2</v>
      </c>
    </row>
    <row r="57" spans="2:22">
      <c r="B57" s="126">
        <v>202202</v>
      </c>
      <c r="C57" s="4">
        <v>44607</v>
      </c>
      <c r="D57">
        <f>WEEKDAY(Fuel!C143,2)</f>
        <v>2</v>
      </c>
      <c r="E57" s="352">
        <f>+Fuel!T143-Fuel!D143</f>
        <v>-5.4085798265440417</v>
      </c>
      <c r="F57" s="352">
        <f>VLOOKUP(Variaciones!C57,Fuel!C142:Z1740,2,FALSE)</f>
        <v>502.97756800000002</v>
      </c>
      <c r="G57" s="352">
        <f>VLOOKUP(Variaciones!C57,Fuel!C142:Z1740,24,FALSE)</f>
        <v>518.39684625492771</v>
      </c>
      <c r="H57" s="353">
        <f t="shared" si="6"/>
        <v>0</v>
      </c>
      <c r="I57" s="352">
        <f t="shared" si="13"/>
        <v>15.41927825492769</v>
      </c>
      <c r="J57" s="352">
        <f t="shared" si="2"/>
        <v>55.956910969776686</v>
      </c>
      <c r="K57" s="352">
        <f t="shared" si="3"/>
        <v>3131.1758852795147</v>
      </c>
      <c r="L57" s="4">
        <v>44272</v>
      </c>
      <c r="M57" s="349">
        <v>268.356877</v>
      </c>
      <c r="N57" s="352">
        <v>378.77792378449408</v>
      </c>
      <c r="O57" s="352">
        <f t="shared" si="7"/>
        <v>28.647722211563746</v>
      </c>
      <c r="P57" s="352">
        <f t="shared" si="8"/>
        <v>820.69198791092276</v>
      </c>
      <c r="Q57" s="352">
        <f t="shared" si="9"/>
        <v>-1.0040000000230975E-3</v>
      </c>
      <c r="R57" s="352">
        <f t="shared" si="10"/>
        <v>1.9710906701708382</v>
      </c>
      <c r="S57" s="352">
        <f t="shared" si="11"/>
        <v>-1.9789750328970488E-3</v>
      </c>
      <c r="T57" s="352">
        <f t="shared" si="12"/>
        <v>0.99898179330312153</v>
      </c>
      <c r="U57" s="351">
        <f t="shared" si="14"/>
        <v>-3.7412726478604797E-6</v>
      </c>
      <c r="V57" s="351">
        <f t="shared" si="15"/>
        <v>5.2310374891020332E-3</v>
      </c>
    </row>
    <row r="58" spans="2:22">
      <c r="B58" s="126">
        <v>202202</v>
      </c>
      <c r="C58" s="4">
        <v>44606</v>
      </c>
      <c r="D58">
        <f>WEEKDAY(Fuel!C144,2)</f>
        <v>1</v>
      </c>
      <c r="E58" s="352">
        <f>+Fuel!T144-Fuel!D144</f>
        <v>23.829265114323221</v>
      </c>
      <c r="F58" s="352">
        <f>VLOOKUP(Variaciones!C58,Fuel!C143:Z1741,2,FALSE)</f>
        <v>502.97756800000002</v>
      </c>
      <c r="G58" s="352">
        <f>VLOOKUP(Variaciones!C58,Fuel!C143:Z1741,24,FALSE)</f>
        <v>547.63469119579497</v>
      </c>
      <c r="H58" s="353">
        <f t="shared" si="6"/>
        <v>0</v>
      </c>
      <c r="I58" s="352">
        <f t="shared" si="13"/>
        <v>44.657123195794952</v>
      </c>
      <c r="J58" s="352">
        <f t="shared" si="2"/>
        <v>24.964795332457356</v>
      </c>
      <c r="K58" s="352">
        <f t="shared" si="3"/>
        <v>623.2410059914846</v>
      </c>
      <c r="L58" s="4">
        <v>44265</v>
      </c>
      <c r="M58" s="349">
        <v>268.35788100000002</v>
      </c>
      <c r="N58" s="352">
        <v>376.80683311432324</v>
      </c>
      <c r="O58" s="352">
        <f t="shared" si="7"/>
        <v>26.557362101182662</v>
      </c>
      <c r="P58" s="352">
        <f t="shared" si="8"/>
        <v>705.29348177333316</v>
      </c>
      <c r="Q58" s="352">
        <f t="shared" si="9"/>
        <v>18.402248000000014</v>
      </c>
      <c r="R58" s="352">
        <f t="shared" si="10"/>
        <v>-2.6281208935611176</v>
      </c>
      <c r="S58" s="352">
        <f t="shared" si="11"/>
        <v>-48.363332457293325</v>
      </c>
      <c r="T58" s="352">
        <f t="shared" si="12"/>
        <v>0.75006421362720177</v>
      </c>
      <c r="U58" s="351">
        <f t="shared" si="14"/>
        <v>7.3622057559310991E-2</v>
      </c>
      <c r="V58" s="351">
        <f t="shared" si="15"/>
        <v>-6.9264069264069628E-3</v>
      </c>
    </row>
    <row r="59" spans="2:22">
      <c r="B59" s="126">
        <v>202202</v>
      </c>
      <c r="C59" s="4">
        <v>44603</v>
      </c>
      <c r="D59">
        <f>WEEKDAY(Fuel!C145,2)</f>
        <v>5</v>
      </c>
      <c r="E59" s="352">
        <f>+Fuel!T145-Fuel!D145</f>
        <v>15.879199411300874</v>
      </c>
      <c r="F59" s="352">
        <f>VLOOKUP(Variaciones!C59,Fuel!C144:Z1742,2,FALSE)</f>
        <v>502.97756800000002</v>
      </c>
      <c r="G59" s="352">
        <f>VLOOKUP(Variaciones!C59,Fuel!C144:Z1742,24,FALSE)</f>
        <v>539.68462549277262</v>
      </c>
      <c r="H59" s="353">
        <f t="shared" si="6"/>
        <v>0</v>
      </c>
      <c r="I59" s="352">
        <f t="shared" si="13"/>
        <v>36.707057492772606</v>
      </c>
      <c r="J59" s="352">
        <f t="shared" si="2"/>
        <v>33.391864977661044</v>
      </c>
      <c r="K59" s="352">
        <f t="shared" si="3"/>
        <v>1115.0166466863461</v>
      </c>
      <c r="L59" s="4">
        <v>44259</v>
      </c>
      <c r="M59" s="349">
        <v>249.95563300000001</v>
      </c>
      <c r="N59" s="352">
        <v>379.43495400788436</v>
      </c>
      <c r="O59" s="352">
        <f t="shared" si="7"/>
        <v>47.745418248357424</v>
      </c>
      <c r="P59" s="352">
        <f t="shared" si="8"/>
        <v>2279.6249637105821</v>
      </c>
      <c r="Q59" s="352">
        <f t="shared" si="9"/>
        <v>6.6499999999791726E-4</v>
      </c>
      <c r="R59" s="352">
        <f t="shared" si="10"/>
        <v>6.5703022339027939</v>
      </c>
      <c r="S59" s="352">
        <f t="shared" si="11"/>
        <v>4.3692509855316735E-3</v>
      </c>
      <c r="T59" s="352">
        <f t="shared" si="12"/>
        <v>0.99979759448606986</v>
      </c>
      <c r="U59" s="351">
        <f t="shared" si="14"/>
        <v>2.6604792267938329E-6</v>
      </c>
      <c r="V59" s="351">
        <f t="shared" si="15"/>
        <v>1.7621145374449435E-2</v>
      </c>
    </row>
    <row r="60" spans="2:22">
      <c r="B60" s="126">
        <v>202202</v>
      </c>
      <c r="C60" s="4">
        <v>44602</v>
      </c>
      <c r="D60">
        <f>WEEKDAY(Fuel!C146,2)</f>
        <v>4</v>
      </c>
      <c r="E60" s="352">
        <f>+Fuel!T146-Fuel!D146</f>
        <v>4.9724977030223272</v>
      </c>
      <c r="F60" s="352">
        <f>VLOOKUP(Variaciones!C60,Fuel!C145:Z1743,2,FALSE)</f>
        <v>502.97756800000002</v>
      </c>
      <c r="G60" s="352">
        <f>VLOOKUP(Variaciones!C60,Fuel!C145:Z1743,24,FALSE)</f>
        <v>528.77792378449408</v>
      </c>
      <c r="H60" s="353">
        <f t="shared" si="6"/>
        <v>0</v>
      </c>
      <c r="I60" s="352">
        <f t="shared" si="13"/>
        <v>25.800355784494059</v>
      </c>
      <c r="J60" s="352">
        <f t="shared" si="2"/>
        <v>44.952968788436237</v>
      </c>
      <c r="K60" s="352">
        <f t="shared" si="3"/>
        <v>2020.7694028941225</v>
      </c>
      <c r="L60" s="4">
        <v>44252</v>
      </c>
      <c r="M60" s="349">
        <v>249.95496800000001</v>
      </c>
      <c r="N60" s="352">
        <v>372.86465177398156</v>
      </c>
      <c r="O60" s="352">
        <f t="shared" si="7"/>
        <v>40.781562880420495</v>
      </c>
      <c r="P60" s="352">
        <f t="shared" si="8"/>
        <v>1663.1358709696908</v>
      </c>
      <c r="Q60" s="352">
        <f t="shared" si="9"/>
        <v>2.3659999999949832E-3</v>
      </c>
      <c r="R60" s="352">
        <f t="shared" si="10"/>
        <v>14.651773981603128</v>
      </c>
      <c r="S60" s="352">
        <f t="shared" si="11"/>
        <v>3.4666097240399499E-2</v>
      </c>
      <c r="T60" s="352">
        <f t="shared" si="12"/>
        <v>0.99967708783961862</v>
      </c>
      <c r="U60" s="351">
        <f t="shared" si="14"/>
        <v>9.4657946389171134E-6</v>
      </c>
      <c r="V60" s="351">
        <f t="shared" si="15"/>
        <v>4.0902421129860533E-2</v>
      </c>
    </row>
    <row r="61" spans="2:22">
      <c r="B61" s="126">
        <v>202202</v>
      </c>
      <c r="C61" s="4">
        <v>44601</v>
      </c>
      <c r="D61">
        <f>WEEKDAY(Fuel!C147,2)</f>
        <v>3</v>
      </c>
      <c r="E61" s="352">
        <f>+Fuel!T147-Fuel!D147</f>
        <v>8.586163931668807</v>
      </c>
      <c r="F61" s="352">
        <f>VLOOKUP(Variaciones!C61,Fuel!C146:Z1744,2,FALSE)</f>
        <v>502.97756800000002</v>
      </c>
      <c r="G61" s="352">
        <f>VLOOKUP(Variaciones!C61,Fuel!C146:Z1744,24,FALSE)</f>
        <v>532.39159001314056</v>
      </c>
      <c r="H61" s="353">
        <f t="shared" si="6"/>
        <v>15.846277000000043</v>
      </c>
      <c r="I61" s="352">
        <f t="shared" si="13"/>
        <v>29.414022013140539</v>
      </c>
      <c r="J61" s="352">
        <f t="shared" si="2"/>
        <v>41.122482586070987</v>
      </c>
      <c r="K61" s="352">
        <f t="shared" si="3"/>
        <v>1691.0585740417116</v>
      </c>
      <c r="L61" s="4">
        <v>44245</v>
      </c>
      <c r="M61" s="349">
        <v>249.95260200000001</v>
      </c>
      <c r="N61" s="352">
        <v>358.21287779237844</v>
      </c>
      <c r="O61" s="352">
        <f t="shared" si="7"/>
        <v>25.25304845992116</v>
      </c>
      <c r="P61" s="352">
        <f t="shared" si="8"/>
        <v>637.7164565191265</v>
      </c>
      <c r="Q61" s="352">
        <f t="shared" si="9"/>
        <v>3.8020000000074106E-3</v>
      </c>
      <c r="R61" s="352">
        <f t="shared" si="10"/>
        <v>11.235216819973687</v>
      </c>
      <c r="S61" s="352">
        <f t="shared" si="11"/>
        <v>4.2716294349623214E-2</v>
      </c>
      <c r="T61" s="352">
        <f t="shared" si="12"/>
        <v>0.9993234284841217</v>
      </c>
      <c r="U61" s="351">
        <f t="shared" si="14"/>
        <v>1.5211115236430062E-5</v>
      </c>
      <c r="V61" s="351">
        <f t="shared" si="15"/>
        <v>3.2380231016852772E-2</v>
      </c>
    </row>
    <row r="62" spans="2:22">
      <c r="B62" s="126">
        <v>202202</v>
      </c>
      <c r="C62" s="4">
        <v>44600</v>
      </c>
      <c r="D62">
        <f>WEEKDAY(Fuel!C148,2)</f>
        <v>2</v>
      </c>
      <c r="E62" s="352">
        <f>+Fuel!T148-Fuel!D148</f>
        <v>21.738617015768739</v>
      </c>
      <c r="F62" s="352">
        <f>VLOOKUP(Variaciones!C62,Fuel!C147:Z1745,2,FALSE)</f>
        <v>487.13129099999998</v>
      </c>
      <c r="G62" s="352">
        <f>VLOOKUP(Variaciones!C62,Fuel!C147:Z1745,24,FALSE)</f>
        <v>529.69776609724045</v>
      </c>
      <c r="H62" s="353">
        <f t="shared" si="6"/>
        <v>0</v>
      </c>
      <c r="I62" s="352">
        <f t="shared" si="13"/>
        <v>42.56647509724047</v>
      </c>
      <c r="J62" s="352">
        <f t="shared" si="2"/>
        <v>28.131658936925135</v>
      </c>
      <c r="K62" s="352">
        <f t="shared" si="3"/>
        <v>791.39023454347978</v>
      </c>
      <c r="L62" s="4">
        <v>44238</v>
      </c>
      <c r="M62" s="349">
        <v>249.94880000000001</v>
      </c>
      <c r="N62" s="352">
        <v>346.97766097240475</v>
      </c>
      <c r="O62" s="352">
        <f t="shared" si="7"/>
        <v>13.347520630749045</v>
      </c>
      <c r="P62" s="352">
        <f t="shared" si="8"/>
        <v>178.15630698827138</v>
      </c>
      <c r="Q62" s="352">
        <f t="shared" si="9"/>
        <v>21.493283000000019</v>
      </c>
      <c r="R62" s="352">
        <f t="shared" si="10"/>
        <v>8.7385019710907272</v>
      </c>
      <c r="S62" s="352">
        <f t="shared" si="11"/>
        <v>187.819095860711</v>
      </c>
      <c r="T62" s="352">
        <f t="shared" si="12"/>
        <v>0.42189970063316135</v>
      </c>
      <c r="U62" s="351">
        <f t="shared" si="14"/>
        <v>9.4080822745024897E-2</v>
      </c>
      <c r="V62" s="351">
        <f t="shared" si="15"/>
        <v>2.5835275835276006E-2</v>
      </c>
    </row>
    <row r="63" spans="2:22">
      <c r="B63" s="126">
        <v>202202</v>
      </c>
      <c r="C63" s="4">
        <v>44599</v>
      </c>
      <c r="D63">
        <f>WEEKDAY(Fuel!C149,2)</f>
        <v>1</v>
      </c>
      <c r="E63" s="352">
        <f>+Fuel!T149-Fuel!D149</f>
        <v>34.090785215505946</v>
      </c>
      <c r="F63" s="352">
        <f>VLOOKUP(Variaciones!C63,Fuel!C148:Z1746,2,FALSE)</f>
        <v>487.13129099999998</v>
      </c>
      <c r="G63" s="352">
        <f>VLOOKUP(Variaciones!C63,Fuel!C148:Z1746,24,FALSE)</f>
        <v>542.04993429697765</v>
      </c>
      <c r="H63" s="353">
        <f t="shared" si="6"/>
        <v>0</v>
      </c>
      <c r="I63" s="352">
        <f t="shared" si="13"/>
        <v>54.918643296977677</v>
      </c>
      <c r="J63" s="352">
        <f t="shared" si="2"/>
        <v>15.038360645203682</v>
      </c>
      <c r="K63" s="352">
        <f t="shared" si="3"/>
        <v>226.15229089521088</v>
      </c>
      <c r="L63" s="4">
        <v>44231</v>
      </c>
      <c r="M63" s="349">
        <v>228.45551699999999</v>
      </c>
      <c r="N63" s="352">
        <v>338.23915900131402</v>
      </c>
      <c r="O63" s="352">
        <f t="shared" si="7"/>
        <v>25.577991541392919</v>
      </c>
      <c r="P63" s="352">
        <f t="shared" si="8"/>
        <v>654.23365129156775</v>
      </c>
      <c r="Q63" s="352">
        <f t="shared" si="9"/>
        <v>5.9969999999793799E-3</v>
      </c>
      <c r="R63" s="352">
        <f t="shared" si="10"/>
        <v>20.696452036793687</v>
      </c>
      <c r="S63" s="352">
        <f t="shared" si="11"/>
        <v>0.12411662286422498</v>
      </c>
      <c r="T63" s="352">
        <f t="shared" si="12"/>
        <v>0.99942064825380594</v>
      </c>
      <c r="U63" s="351">
        <f t="shared" si="14"/>
        <v>2.6250875904573489E-5</v>
      </c>
      <c r="V63" s="351">
        <f t="shared" si="15"/>
        <v>6.5176908752327734E-2</v>
      </c>
    </row>
    <row r="64" spans="2:22">
      <c r="B64" s="126">
        <v>202202</v>
      </c>
      <c r="C64" s="4">
        <v>44596</v>
      </c>
      <c r="D64">
        <f>WEEKDAY(Fuel!C150,2)</f>
        <v>5</v>
      </c>
      <c r="E64" s="352">
        <f>+Fuel!T150-Fuel!D150</f>
        <v>36.127578908015778</v>
      </c>
      <c r="F64" s="352">
        <f>VLOOKUP(Variaciones!C64,Fuel!C149:Z1747,2,FALSE)</f>
        <v>487.13129099999998</v>
      </c>
      <c r="G64" s="352">
        <f>VLOOKUP(Variaciones!C64,Fuel!C149:Z1747,24,FALSE)</f>
        <v>544.08672798948749</v>
      </c>
      <c r="H64" s="353">
        <f t="shared" si="6"/>
        <v>0</v>
      </c>
      <c r="I64" s="352">
        <f t="shared" si="13"/>
        <v>56.955436989487509</v>
      </c>
      <c r="J64" s="352">
        <f t="shared" si="2"/>
        <v>12.879359331143235</v>
      </c>
      <c r="K64" s="352">
        <f t="shared" si="3"/>
        <v>165.87789678070629</v>
      </c>
      <c r="L64" s="4">
        <v>44224</v>
      </c>
      <c r="M64" s="349">
        <v>228.44952000000001</v>
      </c>
      <c r="N64" s="352">
        <v>317.54270696452033</v>
      </c>
      <c r="O64" s="352">
        <f t="shared" si="7"/>
        <v>3.645749382391557</v>
      </c>
      <c r="P64" s="352">
        <f t="shared" si="8"/>
        <v>13.291488559208419</v>
      </c>
      <c r="Q64" s="352">
        <f t="shared" si="9"/>
        <v>-1.2599999999991951E-2</v>
      </c>
      <c r="R64" s="352">
        <f t="shared" si="10"/>
        <v>-6.3731931668856987</v>
      </c>
      <c r="S64" s="352">
        <f t="shared" si="11"/>
        <v>8.0302233902708506E-2</v>
      </c>
      <c r="T64" s="352">
        <f t="shared" si="12"/>
        <v>0.99605374002235747</v>
      </c>
      <c r="U64" s="351">
        <f t="shared" si="14"/>
        <v>-5.5151374766162332E-5</v>
      </c>
      <c r="V64" s="351">
        <f t="shared" si="15"/>
        <v>-1.9675456389452402E-2</v>
      </c>
    </row>
    <row r="65" spans="2:22">
      <c r="B65" s="126">
        <v>202202</v>
      </c>
      <c r="C65" s="4">
        <v>44595</v>
      </c>
      <c r="D65">
        <f>WEEKDAY(Fuel!C151,2)</f>
        <v>4</v>
      </c>
      <c r="E65" s="352">
        <f>+Fuel!T151-Fuel!D151</f>
        <v>29.031652495400806</v>
      </c>
      <c r="F65" s="352">
        <f>VLOOKUP(Variaciones!C65,Fuel!C150:Z1748,2,FALSE)</f>
        <v>487.13129099999998</v>
      </c>
      <c r="G65" s="352">
        <f>VLOOKUP(Variaciones!C65,Fuel!C150:Z1748,24,FALSE)</f>
        <v>535.74244415243106</v>
      </c>
      <c r="H65" s="353">
        <f t="shared" si="6"/>
        <v>0</v>
      </c>
      <c r="I65" s="352">
        <f t="shared" si="13"/>
        <v>48.611153152431086</v>
      </c>
      <c r="J65" s="352">
        <f t="shared" si="2"/>
        <v>21.724300198423009</v>
      </c>
      <c r="K65" s="352">
        <f t="shared" si="3"/>
        <v>471.94521911120199</v>
      </c>
      <c r="L65" s="4">
        <v>44216</v>
      </c>
      <c r="M65" s="349">
        <v>228.46212</v>
      </c>
      <c r="N65" s="352">
        <v>323.91590013140603</v>
      </c>
      <c r="O65" s="352">
        <f t="shared" si="7"/>
        <v>10.388734139290392</v>
      </c>
      <c r="P65" s="352">
        <f t="shared" si="8"/>
        <v>107.92579701685769</v>
      </c>
      <c r="Q65" s="352">
        <f t="shared" si="9"/>
        <v>-2.8369999999995343E-2</v>
      </c>
      <c r="R65" s="352">
        <f t="shared" si="10"/>
        <v>0</v>
      </c>
      <c r="S65" s="352">
        <f t="shared" si="11"/>
        <v>0</v>
      </c>
      <c r="T65" s="352">
        <f t="shared" si="12"/>
        <v>1</v>
      </c>
      <c r="U65" s="351">
        <f t="shared" si="14"/>
        <v>-1.2416271679401337E-4</v>
      </c>
      <c r="V65" s="351">
        <f t="shared" si="15"/>
        <v>0</v>
      </c>
    </row>
    <row r="66" spans="2:22">
      <c r="B66" s="126">
        <v>202202</v>
      </c>
      <c r="C66" s="4">
        <v>44594</v>
      </c>
      <c r="D66">
        <f>WEEKDAY(Fuel!C152,2)</f>
        <v>3</v>
      </c>
      <c r="E66" s="352">
        <f>+Fuel!T152-Fuel!D152</f>
        <v>16.613781273324605</v>
      </c>
      <c r="F66" s="352">
        <f>VLOOKUP(Variaciones!C66,Fuel!C151:Z1749,2,FALSE)</f>
        <v>487.13129099999998</v>
      </c>
      <c r="G66" s="352">
        <f>VLOOKUP(Variaciones!C66,Fuel!C151:Z1749,24,FALSE)</f>
        <v>523.32457293035486</v>
      </c>
      <c r="H66" s="353">
        <f t="shared" si="6"/>
        <v>23.967999999999961</v>
      </c>
      <c r="I66" s="352">
        <f t="shared" si="13"/>
        <v>36.193281930354885</v>
      </c>
      <c r="J66" s="352">
        <f t="shared" si="2"/>
        <v>34.887243693823791</v>
      </c>
      <c r="K66" s="352">
        <f t="shared" si="3"/>
        <v>1217.1197725522479</v>
      </c>
      <c r="L66" s="4">
        <v>44209</v>
      </c>
      <c r="M66" s="349">
        <v>228.49048999999999</v>
      </c>
      <c r="N66" s="352">
        <v>323.91590013140603</v>
      </c>
      <c r="O66" s="352">
        <f t="shared" si="7"/>
        <v>10.360364139290397</v>
      </c>
      <c r="P66" s="352">
        <f t="shared" si="8"/>
        <v>107.33714509869444</v>
      </c>
      <c r="Q66" s="352">
        <f t="shared" si="9"/>
        <v>23.850042999999999</v>
      </c>
      <c r="R66" s="352">
        <f t="shared" si="10"/>
        <v>5.2562417871222351</v>
      </c>
      <c r="S66" s="352">
        <f t="shared" si="11"/>
        <v>125.36159264126215</v>
      </c>
      <c r="T66" s="352">
        <f t="shared" si="12"/>
        <v>0.63882427279432086</v>
      </c>
      <c r="U66" s="351">
        <f t="shared" si="14"/>
        <v>0.11654608533962008</v>
      </c>
      <c r="V66" s="351">
        <f t="shared" si="15"/>
        <v>1.6494845360824829E-2</v>
      </c>
    </row>
    <row r="67" spans="2:22">
      <c r="B67" s="126">
        <v>202202</v>
      </c>
      <c r="C67" s="4">
        <v>44593</v>
      </c>
      <c r="D67">
        <f>WEEKDAY(Fuel!C153,2)</f>
        <v>2</v>
      </c>
      <c r="E67" s="352">
        <f>+Fuel!T153-Fuel!D153</f>
        <v>41.370217541392833</v>
      </c>
      <c r="F67" s="352">
        <f>VLOOKUP(Variaciones!C67,Fuel!C152:Z1750,2,FALSE)</f>
        <v>463.16329100000002</v>
      </c>
      <c r="G67" s="352">
        <f>VLOOKUP(Variaciones!C67,Fuel!C152:Z1750,24,FALSE)</f>
        <v>524.11300919842313</v>
      </c>
      <c r="H67" s="353">
        <f t="shared" si="6"/>
        <v>0</v>
      </c>
      <c r="I67" s="352">
        <f t="shared" si="13"/>
        <v>60.949718198423113</v>
      </c>
      <c r="J67" s="352">
        <f t="shared" si="2"/>
        <v>10.083501249671542</v>
      </c>
      <c r="K67" s="352">
        <f t="shared" si="3"/>
        <v>101.67699745212755</v>
      </c>
      <c r="L67" s="4">
        <v>44202</v>
      </c>
      <c r="M67" s="349">
        <v>204.64044699999999</v>
      </c>
      <c r="N67" s="352">
        <v>318.6596583442838</v>
      </c>
      <c r="O67" s="352">
        <f t="shared" si="7"/>
        <v>28.638790844940843</v>
      </c>
      <c r="P67" s="352">
        <f t="shared" si="8"/>
        <v>820.18034106026744</v>
      </c>
      <c r="Q67" s="352">
        <f t="shared" si="9"/>
        <v>-6.7740000000071632E-3</v>
      </c>
      <c r="R67" s="352">
        <f t="shared" si="10"/>
        <v>20.69645203679363</v>
      </c>
      <c r="S67" s="352">
        <f t="shared" si="11"/>
        <v>-0.14019776609738829</v>
      </c>
      <c r="T67" s="352">
        <f t="shared" si="12"/>
        <v>0.99934560923133731</v>
      </c>
      <c r="U67" s="351">
        <f t="shared" si="14"/>
        <v>-3.3100864829272044E-5</v>
      </c>
      <c r="V67" s="351">
        <f t="shared" si="15"/>
        <v>6.945975744211666E-2</v>
      </c>
    </row>
    <row r="68" spans="2:22">
      <c r="B68" s="126">
        <v>202201</v>
      </c>
      <c r="C68" s="4">
        <v>44592</v>
      </c>
      <c r="D68">
        <f>WEEKDAY(Fuel!C154,2)</f>
        <v>1</v>
      </c>
      <c r="E68" s="352">
        <f>+Fuel!T154-Fuel!D154</f>
        <v>43.9326354126149</v>
      </c>
      <c r="F68" s="352">
        <f>VLOOKUP(Variaciones!C68,Fuel!C153:Z1751,2,FALSE)</f>
        <v>463.16329100000002</v>
      </c>
      <c r="G68" s="352">
        <f>VLOOKUP(Variaciones!C68,Fuel!C153:Z1751,24,FALSE)</f>
        <v>526.67542706964514</v>
      </c>
      <c r="H68" s="353">
        <f t="shared" si="6"/>
        <v>0</v>
      </c>
      <c r="I68" s="352">
        <f t="shared" si="13"/>
        <v>63.512136069645123</v>
      </c>
      <c r="J68" s="352">
        <f t="shared" si="2"/>
        <v>7.3673383061761228</v>
      </c>
      <c r="K68" s="352">
        <f t="shared" si="3"/>
        <v>54.27767371765006</v>
      </c>
      <c r="L68" s="4">
        <v>44196</v>
      </c>
      <c r="M68" s="349">
        <v>204.647221</v>
      </c>
      <c r="N68" s="352">
        <v>297.96320630749017</v>
      </c>
      <c r="O68" s="352">
        <f t="shared" si="7"/>
        <v>6.6937776859396081</v>
      </c>
      <c r="P68" s="352">
        <f t="shared" si="8"/>
        <v>44.806659708783016</v>
      </c>
      <c r="Q68" s="352">
        <f t="shared" si="9"/>
        <v>-1.2025999999991654E-2</v>
      </c>
      <c r="R68" s="352">
        <f t="shared" si="10"/>
        <v>9.1984231274638546</v>
      </c>
      <c r="S68" s="352">
        <f t="shared" si="11"/>
        <v>-0.11062023653080355</v>
      </c>
      <c r="T68" s="352">
        <f t="shared" si="12"/>
        <v>0.99738861811545487</v>
      </c>
      <c r="U68" s="351">
        <f t="shared" si="14"/>
        <v>-5.8761087887671426E-5</v>
      </c>
      <c r="V68" s="351">
        <f t="shared" si="15"/>
        <v>3.1854379977246834E-2</v>
      </c>
    </row>
    <row r="69" spans="2:22">
      <c r="B69" s="126">
        <v>202201</v>
      </c>
      <c r="C69" s="4">
        <v>44589</v>
      </c>
      <c r="D69">
        <f>WEEKDAY(Fuel!C155,2)</f>
        <v>5</v>
      </c>
      <c r="E69" s="352">
        <f>+Fuel!T155-Fuel!D155</f>
        <v>37.428036201051214</v>
      </c>
      <c r="F69" s="352">
        <f>VLOOKUP(Variaciones!C69,Fuel!C154:Z1752,2,FALSE)</f>
        <v>463.16329100000002</v>
      </c>
      <c r="G69" s="352">
        <f>VLOOKUP(Variaciones!C69,Fuel!C154:Z1752,24,FALSE)</f>
        <v>520.17082785808145</v>
      </c>
      <c r="H69" s="353">
        <f t="shared" si="6"/>
        <v>0</v>
      </c>
      <c r="I69" s="352">
        <f t="shared" si="13"/>
        <v>57.007536858081437</v>
      </c>
      <c r="J69" s="352">
        <f t="shared" si="2"/>
        <v>14.262213470433664</v>
      </c>
      <c r="K69" s="352">
        <f t="shared" si="3"/>
        <v>203.41073307621949</v>
      </c>
      <c r="L69" s="4">
        <v>44187</v>
      </c>
      <c r="M69" s="349">
        <v>204.65924699999999</v>
      </c>
      <c r="N69" s="352">
        <v>288.76478318002631</v>
      </c>
      <c r="O69" s="352">
        <f t="shared" si="7"/>
        <v>3.0685768291720592</v>
      </c>
      <c r="P69" s="352">
        <f t="shared" si="8"/>
        <v>9.4161637565316489</v>
      </c>
      <c r="Q69" s="352">
        <f t="shared" si="9"/>
        <v>4.5373600000000067</v>
      </c>
      <c r="R69" s="352">
        <f t="shared" si="10"/>
        <v>5.9132720105125713</v>
      </c>
      <c r="S69" s="352">
        <f t="shared" si="11"/>
        <v>26.83064388961936</v>
      </c>
      <c r="T69" s="352">
        <f t="shared" si="12"/>
        <v>0.13165825847934334</v>
      </c>
      <c r="U69" s="351">
        <f t="shared" si="14"/>
        <v>2.2672982291037497E-2</v>
      </c>
      <c r="V69" s="351">
        <f t="shared" si="15"/>
        <v>2.0905923344948049E-2</v>
      </c>
    </row>
    <row r="70" spans="2:22">
      <c r="B70" s="126">
        <v>202201</v>
      </c>
      <c r="C70" s="4">
        <v>44588</v>
      </c>
      <c r="D70">
        <f>WEEKDAY(Fuel!C156,2)</f>
        <v>4</v>
      </c>
      <c r="E70" s="352">
        <f>+Fuel!T156-Fuel!D156</f>
        <v>38.216472469119537</v>
      </c>
      <c r="F70" s="352">
        <f>VLOOKUP(Variaciones!C70,Fuel!C155:Z1753,2,FALSE)</f>
        <v>463.16329100000002</v>
      </c>
      <c r="G70" s="352">
        <f>VLOOKUP(Variaciones!C70,Fuel!C155:Z1753,24,FALSE)</f>
        <v>520.95926412614983</v>
      </c>
      <c r="H70" s="353">
        <f t="shared" si="6"/>
        <v>0</v>
      </c>
      <c r="I70" s="352">
        <f t="shared" si="13"/>
        <v>57.795973126149818</v>
      </c>
      <c r="J70" s="352">
        <f t="shared" si="2"/>
        <v>13.426471026281149</v>
      </c>
      <c r="K70" s="352">
        <f t="shared" si="3"/>
        <v>180.27012421956718</v>
      </c>
      <c r="L70" s="4">
        <v>44174</v>
      </c>
      <c r="M70" s="349">
        <v>200.12188699999999</v>
      </c>
      <c r="N70" s="352">
        <v>282.85151116951374</v>
      </c>
      <c r="O70" s="352">
        <f t="shared" si="7"/>
        <v>4.7992851603154065</v>
      </c>
      <c r="P70" s="352">
        <f t="shared" si="8"/>
        <v>23.033138050023677</v>
      </c>
      <c r="Q70" s="352">
        <f t="shared" si="9"/>
        <v>2.4684999999976753E-2</v>
      </c>
      <c r="R70" s="352">
        <f t="shared" si="10"/>
        <v>-1.3140604467806156</v>
      </c>
      <c r="S70" s="352">
        <f t="shared" si="11"/>
        <v>-3.2437582128748949E-2</v>
      </c>
      <c r="T70" s="352">
        <f t="shared" si="12"/>
        <v>0.96312219016790812</v>
      </c>
      <c r="U70" s="351">
        <f t="shared" si="14"/>
        <v>1.2336504335516273E-4</v>
      </c>
      <c r="V70" s="351">
        <f t="shared" si="15"/>
        <v>-4.6242774566476229E-3</v>
      </c>
    </row>
    <row r="71" spans="2:22">
      <c r="B71" s="126">
        <v>202201</v>
      </c>
      <c r="C71" s="4">
        <v>44587</v>
      </c>
      <c r="D71">
        <f>WEEKDAY(Fuel!C157,2)</f>
        <v>3</v>
      </c>
      <c r="E71" s="352">
        <f>+Fuel!T157-Fuel!D157</f>
        <v>43.078496122207582</v>
      </c>
      <c r="F71" s="352">
        <f>VLOOKUP(Variaciones!C71,Fuel!C156:Z1754,2,FALSE)</f>
        <v>463.16329100000002</v>
      </c>
      <c r="G71" s="352">
        <f>VLOOKUP(Variaciones!C71,Fuel!C156:Z1754,24,FALSE)</f>
        <v>525.82128777923788</v>
      </c>
      <c r="H71" s="353">
        <f t="shared" si="6"/>
        <v>21.840000000000032</v>
      </c>
      <c r="I71" s="352">
        <f t="shared" si="13"/>
        <v>62.657996779237862</v>
      </c>
      <c r="J71" s="352">
        <f t="shared" si="2"/>
        <v>8.2727259540078535</v>
      </c>
      <c r="K71" s="352">
        <f t="shared" si="3"/>
        <v>68.437994710115149</v>
      </c>
      <c r="L71" s="4">
        <v>44167</v>
      </c>
      <c r="M71" s="349">
        <v>200.09720200000001</v>
      </c>
      <c r="N71" s="352">
        <v>284.16557161629436</v>
      </c>
      <c r="O71" s="352">
        <f t="shared" si="7"/>
        <v>3.3816960867279988</v>
      </c>
      <c r="P71" s="352">
        <f t="shared" si="8"/>
        <v>11.435868422991462</v>
      </c>
      <c r="Q71" s="352">
        <f t="shared" si="9"/>
        <v>4.3819000000013375E-2</v>
      </c>
      <c r="R71" s="352">
        <f t="shared" si="10"/>
        <v>27.92378449408676</v>
      </c>
      <c r="S71" s="352">
        <f t="shared" si="11"/>
        <v>1.2235923127467612</v>
      </c>
      <c r="T71" s="352">
        <f t="shared" si="12"/>
        <v>0.99686644584980055</v>
      </c>
      <c r="U71" s="351">
        <f t="shared" si="14"/>
        <v>2.1903653586309699E-4</v>
      </c>
      <c r="V71" s="351">
        <f t="shared" si="15"/>
        <v>0.10897435897435911</v>
      </c>
    </row>
    <row r="72" spans="2:22">
      <c r="B72" s="126">
        <v>202201</v>
      </c>
      <c r="C72" s="4">
        <v>44586</v>
      </c>
      <c r="D72">
        <f>WEEKDAY(Fuel!C158,2)</f>
        <v>2</v>
      </c>
      <c r="E72" s="352">
        <f>+Fuel!T158-Fuel!D158</f>
        <v>54.274606503285099</v>
      </c>
      <c r="F72" s="352">
        <f>VLOOKUP(Variaciones!C72,Fuel!C157:Z1755,2,FALSE)</f>
        <v>441.32329099999998</v>
      </c>
      <c r="G72" s="352">
        <f>VLOOKUP(Variaciones!C72,Fuel!C157:Z1755,24,FALSE)</f>
        <v>515.17739816031531</v>
      </c>
      <c r="H72" s="353">
        <f t="shared" si="6"/>
        <v>0</v>
      </c>
      <c r="I72" s="352">
        <f t="shared" si="13"/>
        <v>73.854107160315323</v>
      </c>
      <c r="J72" s="352">
        <f t="shared" si="2"/>
        <v>2.2847510499343002</v>
      </c>
      <c r="K72" s="352">
        <f t="shared" si="3"/>
        <v>5.2200873601758868</v>
      </c>
      <c r="L72" s="4">
        <v>44151</v>
      </c>
      <c r="M72" s="349">
        <v>200.053383</v>
      </c>
      <c r="N72" s="352">
        <v>256.2417871222076</v>
      </c>
      <c r="O72" s="352">
        <f t="shared" si="7"/>
        <v>32.937088650459941</v>
      </c>
      <c r="P72" s="352">
        <f t="shared" si="8"/>
        <v>1084.8518087682571</v>
      </c>
      <c r="Q72" s="352">
        <f t="shared" si="9"/>
        <v>1.9415000000009286E-2</v>
      </c>
      <c r="R72" s="352">
        <f t="shared" si="10"/>
        <v>-9.855453350854134</v>
      </c>
      <c r="S72" s="352">
        <f t="shared" si="11"/>
        <v>-0.19134362680692452</v>
      </c>
      <c r="T72" s="352">
        <f t="shared" si="12"/>
        <v>0.99606779567884973</v>
      </c>
      <c r="U72" s="351">
        <f t="shared" si="14"/>
        <v>9.705851558176003E-5</v>
      </c>
      <c r="V72" s="351">
        <f t="shared" si="15"/>
        <v>-3.7037037037037021E-2</v>
      </c>
    </row>
    <row r="73" spans="2:22">
      <c r="B73" s="126">
        <v>202201</v>
      </c>
      <c r="C73" s="4">
        <v>44585</v>
      </c>
      <c r="D73">
        <f>WEEKDAY(Fuel!C159,2)</f>
        <v>1</v>
      </c>
      <c r="E73" s="352">
        <f>+Fuel!T159-Fuel!D159</f>
        <v>38.111663007884374</v>
      </c>
      <c r="F73" s="352">
        <f>VLOOKUP(Variaciones!C73,Fuel!C158:Z1756,2,FALSE)</f>
        <v>441.32329099999998</v>
      </c>
      <c r="G73" s="352">
        <f>VLOOKUP(Variaciones!C73,Fuel!C158:Z1756,24,FALSE)</f>
        <v>499.01445466491458</v>
      </c>
      <c r="H73" s="353">
        <f t="shared" si="6"/>
        <v>0</v>
      </c>
      <c r="I73" s="352">
        <f t="shared" si="13"/>
        <v>57.691163664914598</v>
      </c>
      <c r="J73" s="352">
        <f t="shared" si="2"/>
        <v>14.847969055190504</v>
      </c>
      <c r="K73" s="352">
        <f t="shared" si="3"/>
        <v>220.46218506389476</v>
      </c>
      <c r="L73" s="4">
        <v>44146</v>
      </c>
      <c r="M73" s="349">
        <v>200.03396799999999</v>
      </c>
      <c r="N73" s="352">
        <v>266.09724047306173</v>
      </c>
      <c r="O73" s="352">
        <f t="shared" si="7"/>
        <v>22.470893098554512</v>
      </c>
      <c r="P73" s="352">
        <f t="shared" si="8"/>
        <v>504.94103664666483</v>
      </c>
      <c r="Q73" s="352">
        <f t="shared" si="9"/>
        <v>6.7369599999999821</v>
      </c>
      <c r="R73" s="352">
        <f t="shared" si="10"/>
        <v>27.266754270696424</v>
      </c>
      <c r="S73" s="352">
        <f t="shared" si="11"/>
        <v>183.69503285151049</v>
      </c>
      <c r="T73" s="352">
        <f t="shared" si="12"/>
        <v>0.60375152276786803</v>
      </c>
      <c r="U73" s="351">
        <f t="shared" si="14"/>
        <v>3.4852893325694842E-2</v>
      </c>
      <c r="V73" s="351">
        <f t="shared" si="15"/>
        <v>0.11416781292984858</v>
      </c>
    </row>
    <row r="74" spans="2:22">
      <c r="B74" s="126">
        <v>202201</v>
      </c>
      <c r="C74" s="4">
        <v>44582</v>
      </c>
      <c r="D74">
        <f>WEEKDAY(Fuel!C160,2)</f>
        <v>5</v>
      </c>
      <c r="E74" s="352">
        <f>+Fuel!T160-Fuel!D160</f>
        <v>45.470401509855378</v>
      </c>
      <c r="F74" s="352">
        <f>VLOOKUP(Variaciones!C74,Fuel!C159:Z1757,2,FALSE)</f>
        <v>441.32329099999998</v>
      </c>
      <c r="G74" s="352">
        <f>VLOOKUP(Variaciones!C74,Fuel!C159:Z1757,24,FALSE)</f>
        <v>506.37319316688559</v>
      </c>
      <c r="H74" s="353">
        <f t="shared" si="6"/>
        <v>0</v>
      </c>
      <c r="I74" s="352">
        <f t="shared" si="13"/>
        <v>65.049902166885602</v>
      </c>
      <c r="J74" s="352">
        <f t="shared" ref="J74:J137" si="16">ABS(F74-(1.06*(G74)-102.48))</f>
        <v>7.0477062431012314</v>
      </c>
      <c r="K74" s="352">
        <f t="shared" ref="K74:K137" si="17">ABS(F74-(1.06*(G74)-102.48))^2</f>
        <v>49.670163289048077</v>
      </c>
      <c r="L74" s="4">
        <v>44132</v>
      </c>
      <c r="M74" s="349">
        <v>193.29700800000001</v>
      </c>
      <c r="N74" s="352">
        <v>238.83048620236531</v>
      </c>
      <c r="O74" s="352">
        <f t="shared" si="7"/>
        <v>44.636692625492771</v>
      </c>
      <c r="P74" s="352">
        <f t="shared" si="8"/>
        <v>1992.4343285427208</v>
      </c>
      <c r="Q74" s="352">
        <f t="shared" si="9"/>
        <v>-0.21762300000000323</v>
      </c>
      <c r="R74" s="352">
        <f t="shared" si="10"/>
        <v>-14.126149802890922</v>
      </c>
      <c r="S74" s="352">
        <f t="shared" si="11"/>
        <v>3.0741750985545768</v>
      </c>
      <c r="T74" s="352">
        <f t="shared" si="12"/>
        <v>0.96965610052661422</v>
      </c>
      <c r="U74" s="351">
        <f t="shared" si="14"/>
        <v>-1.1245816343468274E-3</v>
      </c>
      <c r="V74" s="351">
        <f t="shared" si="15"/>
        <v>-5.58441558441558E-2</v>
      </c>
    </row>
    <row r="75" spans="2:22">
      <c r="B75" s="126">
        <v>202201</v>
      </c>
      <c r="C75" s="4">
        <v>44581</v>
      </c>
      <c r="D75">
        <f>WEEKDAY(Fuel!C161,2)</f>
        <v>4</v>
      </c>
      <c r="E75" s="352">
        <f>+Fuel!T161-Fuel!D161</f>
        <v>47.310086135348172</v>
      </c>
      <c r="F75" s="352">
        <f>VLOOKUP(Variaciones!C75,Fuel!C160:Z1758,2,FALSE)</f>
        <v>441.32329099999998</v>
      </c>
      <c r="G75" s="352">
        <f>VLOOKUP(Variaciones!C75,Fuel!C160:Z1758,24,FALSE)</f>
        <v>508.21287779237838</v>
      </c>
      <c r="H75" s="353">
        <f t="shared" si="6"/>
        <v>0</v>
      </c>
      <c r="I75" s="352">
        <f t="shared" si="13"/>
        <v>66.889586792378395</v>
      </c>
      <c r="J75" s="352">
        <f t="shared" si="16"/>
        <v>5.0976405400788849</v>
      </c>
      <c r="K75" s="352">
        <f t="shared" si="17"/>
        <v>25.985939075855747</v>
      </c>
      <c r="L75" s="4">
        <v>44125</v>
      </c>
      <c r="M75" s="352">
        <v>193.51463100000001</v>
      </c>
      <c r="N75" s="352">
        <v>252.95663600525623</v>
      </c>
      <c r="O75" s="352">
        <f t="shared" si="7"/>
        <v>29.880596834428388</v>
      </c>
      <c r="P75" s="352">
        <f t="shared" si="8"/>
        <v>892.85006718165187</v>
      </c>
      <c r="Q75" s="352">
        <f t="shared" si="9"/>
        <v>0.74633600000001366</v>
      </c>
      <c r="R75" s="352">
        <f t="shared" si="10"/>
        <v>-7.2273324572930449</v>
      </c>
      <c r="S75" s="352">
        <f t="shared" si="11"/>
        <v>-5.3940183968463602</v>
      </c>
      <c r="T75" s="352">
        <f t="shared" si="12"/>
        <v>0.81279984137856076</v>
      </c>
      <c r="U75" s="351">
        <f t="shared" si="14"/>
        <v>3.8716740219132701E-3</v>
      </c>
      <c r="V75" s="351">
        <f t="shared" si="15"/>
        <v>-2.7777777777777814E-2</v>
      </c>
    </row>
    <row r="76" spans="2:22">
      <c r="B76" s="126">
        <v>202201</v>
      </c>
      <c r="C76" s="4">
        <v>44580</v>
      </c>
      <c r="D76">
        <f>WEEKDAY(Fuel!C162,2)</f>
        <v>3</v>
      </c>
      <c r="E76" s="352">
        <f>+Fuel!T162-Fuel!D162</f>
        <v>44.353450130091971</v>
      </c>
      <c r="F76" s="352">
        <f>VLOOKUP(Variaciones!C76,Fuel!C161:Z1759,2,FALSE)</f>
        <v>441.32329099999998</v>
      </c>
      <c r="G76" s="352">
        <f>VLOOKUP(Variaciones!C76,Fuel!C161:Z1759,24,FALSE)</f>
        <v>505.25624178712224</v>
      </c>
      <c r="H76" s="353">
        <f t="shared" si="6"/>
        <v>35.692181000000005</v>
      </c>
      <c r="I76" s="352">
        <f t="shared" si="13"/>
        <v>63.932950787122252</v>
      </c>
      <c r="J76" s="352">
        <f t="shared" si="16"/>
        <v>8.2316747056503914</v>
      </c>
      <c r="K76" s="352">
        <f t="shared" si="17"/>
        <v>67.760468459644457</v>
      </c>
      <c r="L76" s="4">
        <v>44118</v>
      </c>
      <c r="M76" s="352">
        <v>192.76829499999999</v>
      </c>
      <c r="N76" s="352">
        <v>260.18396846254927</v>
      </c>
      <c r="O76" s="352">
        <f t="shared" si="7"/>
        <v>21.47328842969776</v>
      </c>
      <c r="P76" s="352">
        <f t="shared" si="8"/>
        <v>461.10211598499171</v>
      </c>
      <c r="Q76" s="352">
        <f t="shared" si="9"/>
        <v>-24.682265000000001</v>
      </c>
      <c r="R76" s="352">
        <f t="shared" si="10"/>
        <v>16.885676741130084</v>
      </c>
      <c r="S76" s="352">
        <f t="shared" si="11"/>
        <v>-416.77674802890914</v>
      </c>
      <c r="T76" s="352">
        <f t="shared" si="12"/>
        <v>0.18756252853278646</v>
      </c>
      <c r="U76" s="351">
        <f t="shared" si="14"/>
        <v>-0.11350747958524458</v>
      </c>
      <c r="V76" s="351">
        <f t="shared" si="15"/>
        <v>6.9403186605454997E-2</v>
      </c>
    </row>
    <row r="77" spans="2:22">
      <c r="B77" s="126">
        <v>202201</v>
      </c>
      <c r="C77" s="4">
        <v>44579</v>
      </c>
      <c r="D77">
        <f>WEEKDAY(Fuel!C163,2)</f>
        <v>2</v>
      </c>
      <c r="E77" s="352">
        <f>+Fuel!T163-Fuel!D163</f>
        <v>74.132359119579462</v>
      </c>
      <c r="F77" s="352">
        <f>VLOOKUP(Variaciones!C77,Fuel!C162:Z1760,2,FALSE)</f>
        <v>405.63110999999998</v>
      </c>
      <c r="G77" s="352">
        <f>VLOOKUP(Variaciones!C77,Fuel!C162:Z1760,24,FALSE)</f>
        <v>499.34296977660972</v>
      </c>
      <c r="H77" s="353">
        <f t="shared" si="6"/>
        <v>0</v>
      </c>
      <c r="I77" s="352">
        <f t="shared" si="13"/>
        <v>93.711859776609742</v>
      </c>
      <c r="J77" s="352">
        <f t="shared" si="16"/>
        <v>21.192437963206373</v>
      </c>
      <c r="K77" s="352">
        <f t="shared" si="17"/>
        <v>449.11942682435068</v>
      </c>
      <c r="L77" s="4">
        <v>44090</v>
      </c>
      <c r="M77" s="352">
        <v>217.45056</v>
      </c>
      <c r="N77" s="352">
        <v>243.29829172141919</v>
      </c>
      <c r="O77" s="352">
        <f t="shared" si="7"/>
        <v>64.054370775295638</v>
      </c>
      <c r="P77" s="352">
        <f t="shared" si="8"/>
        <v>4102.9624154190478</v>
      </c>
      <c r="Q77" s="352">
        <f t="shared" si="9"/>
        <v>21.175066999999984</v>
      </c>
      <c r="R77" s="352">
        <f t="shared" si="10"/>
        <v>-32.325886990801592</v>
      </c>
      <c r="S77" s="352">
        <f t="shared" si="11"/>
        <v>-684.50282286465165</v>
      </c>
      <c r="T77" s="352">
        <f t="shared" si="12"/>
        <v>0.20842282537090404</v>
      </c>
      <c r="U77" s="351">
        <f t="shared" si="14"/>
        <v>0.10788441631885232</v>
      </c>
      <c r="V77" s="351">
        <f t="shared" si="15"/>
        <v>-0.11728247914183557</v>
      </c>
    </row>
    <row r="78" spans="2:22">
      <c r="B78" s="126">
        <v>202201</v>
      </c>
      <c r="C78" s="4">
        <v>44578</v>
      </c>
      <c r="D78">
        <f>WEEKDAY(Fuel!C164,2)</f>
        <v>1</v>
      </c>
      <c r="E78" s="352">
        <f>+Fuel!T164-Fuel!D164</f>
        <v>64.736826925098512</v>
      </c>
      <c r="F78" s="352">
        <f>VLOOKUP(Variaciones!C78,Fuel!C163:Z1761,2,FALSE)</f>
        <v>405.63110999999998</v>
      </c>
      <c r="G78" s="352">
        <f>VLOOKUP(Variaciones!C78,Fuel!C163:Z1761,24,FALSE)</f>
        <v>489.94743758212871</v>
      </c>
      <c r="H78" s="353">
        <f t="shared" ref="H78:H141" si="18">ABS(F79-F78)</f>
        <v>0</v>
      </c>
      <c r="I78" s="352">
        <f t="shared" si="13"/>
        <v>84.316327582128736</v>
      </c>
      <c r="J78" s="352">
        <f t="shared" si="16"/>
        <v>11.233173837056427</v>
      </c>
      <c r="K78" s="352">
        <f t="shared" si="17"/>
        <v>126.184194453529</v>
      </c>
      <c r="L78" s="4">
        <v>44062</v>
      </c>
      <c r="M78" s="352">
        <v>196.27549300000001</v>
      </c>
      <c r="N78" s="352">
        <v>275.62417871222078</v>
      </c>
      <c r="O78" s="352">
        <f t="shared" ref="O78:O141" si="19">ABS(M78-(1.06*(N78)-104.5))</f>
        <v>8.6138635650459889</v>
      </c>
      <c r="P78" s="352">
        <f t="shared" ref="P78:P141" si="20">ABS(M78-(1.06*(N78)-104.5))^2</f>
        <v>74.198645517226794</v>
      </c>
      <c r="Q78" s="352">
        <f t="shared" ref="Q78:Q141" si="21">M78-M79</f>
        <v>2.3105410000000006</v>
      </c>
      <c r="R78" s="352">
        <f t="shared" ref="R78:R141" si="22">N78-N79</f>
        <v>31.865965834428408</v>
      </c>
      <c r="S78" s="352">
        <f t="shared" ref="S78:S141" si="23">Q78*R78</f>
        <v>73.627620565046072</v>
      </c>
      <c r="T78" s="352">
        <f t="shared" ref="T78:T141" si="24">ABS(ABS(Q78)-ABS(R78))/ABS(ABS(Q78)+ABS(R78))</f>
        <v>0.864787761300846</v>
      </c>
      <c r="U78" s="351">
        <f t="shared" si="14"/>
        <v>1.1912157202503267E-2</v>
      </c>
      <c r="V78" s="351">
        <f t="shared" si="15"/>
        <v>0.13072776280323462</v>
      </c>
    </row>
    <row r="79" spans="2:22">
      <c r="B79" s="126">
        <v>202201</v>
      </c>
      <c r="C79" s="4">
        <v>44575</v>
      </c>
      <c r="D79">
        <f>WEEKDAY(Fuel!C165,2)</f>
        <v>5</v>
      </c>
      <c r="E79" s="352">
        <f>+Fuel!T165-Fuel!D165</f>
        <v>64.736826925098512</v>
      </c>
      <c r="F79" s="352">
        <f>VLOOKUP(Variaciones!C79,Fuel!C164:Z1762,2,FALSE)</f>
        <v>405.63110999999998</v>
      </c>
      <c r="G79" s="352">
        <f>VLOOKUP(Variaciones!C79,Fuel!C164:Z1762,24,FALSE)</f>
        <v>489.94743758212871</v>
      </c>
      <c r="H79" s="353">
        <f t="shared" si="18"/>
        <v>0</v>
      </c>
      <c r="I79" s="352">
        <f t="shared" ref="I79:I142" si="25">G79-F79</f>
        <v>84.316327582128736</v>
      </c>
      <c r="J79" s="352">
        <f t="shared" si="16"/>
        <v>11.233173837056427</v>
      </c>
      <c r="K79" s="352">
        <f t="shared" si="17"/>
        <v>126.184194453529</v>
      </c>
      <c r="L79" s="4">
        <v>44041</v>
      </c>
      <c r="M79" s="352">
        <v>193.96495200000001</v>
      </c>
      <c r="N79" s="352">
        <v>243.75821287779237</v>
      </c>
      <c r="O79" s="352">
        <f t="shared" si="19"/>
        <v>40.081246349540066</v>
      </c>
      <c r="P79" s="352">
        <f t="shared" si="20"/>
        <v>1606.506308932519</v>
      </c>
      <c r="Q79" s="352">
        <f t="shared" si="21"/>
        <v>3.4141350000000159</v>
      </c>
      <c r="R79" s="352">
        <f t="shared" si="22"/>
        <v>0.98554533508539066</v>
      </c>
      <c r="S79" s="352">
        <f t="shared" si="23"/>
        <v>3.3647848226017758</v>
      </c>
      <c r="T79" s="352">
        <f t="shared" si="24"/>
        <v>0.55199229942860872</v>
      </c>
      <c r="U79" s="351">
        <f t="shared" ref="U79:U142" si="26">(+M79-M80)/M80</f>
        <v>1.7917188987964381E-2</v>
      </c>
      <c r="V79" s="351">
        <f t="shared" ref="V79:V142" si="27">(+N79-N80)/N80</f>
        <v>4.0595399188091052E-3</v>
      </c>
    </row>
    <row r="80" spans="2:22">
      <c r="B80" s="126">
        <v>202201</v>
      </c>
      <c r="C80" s="4">
        <v>44574</v>
      </c>
      <c r="D80">
        <f>WEEKDAY(Fuel!C166,2)</f>
        <v>4</v>
      </c>
      <c r="E80" s="352">
        <f>+Fuel!T166-Fuel!D166</f>
        <v>63.619875545335105</v>
      </c>
      <c r="F80" s="352">
        <f>VLOOKUP(Variaciones!C80,Fuel!C165:Z1763,2,FALSE)</f>
        <v>405.63110999999998</v>
      </c>
      <c r="G80" s="352">
        <f>VLOOKUP(Variaciones!C80,Fuel!C165:Z1763,24,FALSE)</f>
        <v>488.83048620236531</v>
      </c>
      <c r="H80" s="353">
        <f t="shared" si="18"/>
        <v>0</v>
      </c>
      <c r="I80" s="352">
        <f t="shared" si="25"/>
        <v>83.199376202365329</v>
      </c>
      <c r="J80" s="352">
        <f t="shared" si="16"/>
        <v>10.049205374507267</v>
      </c>
      <c r="K80" s="352">
        <f t="shared" si="17"/>
        <v>100.98652865902574</v>
      </c>
      <c r="L80" s="4">
        <v>44028</v>
      </c>
      <c r="M80" s="352">
        <v>190.550817</v>
      </c>
      <c r="N80" s="352">
        <v>242.77266754270698</v>
      </c>
      <c r="O80" s="352">
        <f t="shared" si="19"/>
        <v>37.711789404730553</v>
      </c>
      <c r="P80" s="352">
        <f t="shared" si="20"/>
        <v>1422.1790601067476</v>
      </c>
      <c r="Q80" s="352">
        <f t="shared" si="21"/>
        <v>-11.623077999999992</v>
      </c>
      <c r="R80" s="352">
        <f t="shared" si="22"/>
        <v>22.010512483574274</v>
      </c>
      <c r="S80" s="352">
        <f t="shared" si="23"/>
        <v>-255.82990341655733</v>
      </c>
      <c r="T80" s="352">
        <f t="shared" si="24"/>
        <v>0.30884108221057227</v>
      </c>
      <c r="U80" s="351">
        <f t="shared" si="26"/>
        <v>-5.7490498464205744E-2</v>
      </c>
      <c r="V80" s="351">
        <f t="shared" si="27"/>
        <v>9.9702380952381098E-2</v>
      </c>
    </row>
    <row r="81" spans="2:22">
      <c r="B81" s="126">
        <v>202201</v>
      </c>
      <c r="C81" s="4">
        <v>44573</v>
      </c>
      <c r="D81">
        <f>WEEKDAY(Fuel!C167,2)</f>
        <v>3</v>
      </c>
      <c r="E81" s="352">
        <f>+Fuel!T167-Fuel!D167</f>
        <v>58.757851892247004</v>
      </c>
      <c r="F81" s="352">
        <f>VLOOKUP(Variaciones!C81,Fuel!C166:Z1764,2,FALSE)</f>
        <v>405.63110999999998</v>
      </c>
      <c r="G81" s="352">
        <f>VLOOKUP(Variaciones!C81,Fuel!C166:Z1764,24,FALSE)</f>
        <v>483.96846254927721</v>
      </c>
      <c r="H81" s="353">
        <f t="shared" si="18"/>
        <v>32.687387999999999</v>
      </c>
      <c r="I81" s="352">
        <f t="shared" si="25"/>
        <v>78.337352549277227</v>
      </c>
      <c r="J81" s="352">
        <f t="shared" si="16"/>
        <v>4.8954603022338574</v>
      </c>
      <c r="K81" s="352">
        <f t="shared" si="17"/>
        <v>23.965531570747611</v>
      </c>
      <c r="L81" s="4">
        <v>43992</v>
      </c>
      <c r="M81" s="352">
        <v>202.17389499999999</v>
      </c>
      <c r="N81" s="352">
        <v>220.76215505913271</v>
      </c>
      <c r="O81" s="352">
        <f t="shared" si="19"/>
        <v>72.666010637319317</v>
      </c>
      <c r="P81" s="352">
        <f t="shared" si="20"/>
        <v>5280.3491019430039</v>
      </c>
      <c r="Q81" s="352">
        <f t="shared" si="21"/>
        <v>6.6745309999999733</v>
      </c>
      <c r="R81" s="352">
        <f t="shared" si="22"/>
        <v>123.52168199737187</v>
      </c>
      <c r="S81" s="352">
        <f t="shared" si="23"/>
        <v>824.44929566359713</v>
      </c>
      <c r="T81" s="352">
        <f t="shared" si="24"/>
        <v>0.89746965988734706</v>
      </c>
      <c r="U81" s="351">
        <f t="shared" si="26"/>
        <v>3.4140934596595278E-2</v>
      </c>
      <c r="V81" s="351">
        <f t="shared" si="27"/>
        <v>1.2702702702702702</v>
      </c>
    </row>
    <row r="82" spans="2:22">
      <c r="B82" s="126">
        <v>202201</v>
      </c>
      <c r="C82" s="4">
        <v>44572</v>
      </c>
      <c r="D82">
        <f>WEEKDAY(Fuel!C168,2)</f>
        <v>2</v>
      </c>
      <c r="E82" s="352">
        <f>+Fuel!T168-Fuel!D168</f>
        <v>85.72907694875164</v>
      </c>
      <c r="F82" s="352">
        <f>VLOOKUP(Variaciones!C82,Fuel!C167:Z1765,2,FALSE)</f>
        <v>372.94372199999998</v>
      </c>
      <c r="G82" s="352">
        <f>VLOOKUP(Variaciones!C82,Fuel!C167:Z1765,24,FALSE)</f>
        <v>478.2522996057819</v>
      </c>
      <c r="H82" s="353">
        <f t="shared" si="18"/>
        <v>0</v>
      </c>
      <c r="I82" s="352">
        <f t="shared" si="25"/>
        <v>105.30857760578192</v>
      </c>
      <c r="J82" s="352">
        <f t="shared" si="16"/>
        <v>31.52371558212883</v>
      </c>
      <c r="K82" s="352">
        <f t="shared" si="17"/>
        <v>993.74464410295195</v>
      </c>
      <c r="L82" s="4">
        <v>43950</v>
      </c>
      <c r="M82" s="352">
        <v>195.49936400000001</v>
      </c>
      <c r="N82" s="352">
        <v>97.240473061760838</v>
      </c>
      <c r="O82" s="352">
        <f t="shared" si="19"/>
        <v>196.92446255453353</v>
      </c>
      <c r="P82" s="352">
        <f t="shared" si="20"/>
        <v>38779.24395239188</v>
      </c>
      <c r="Q82" s="352">
        <f t="shared" si="21"/>
        <v>-64.433100999999965</v>
      </c>
      <c r="R82" s="352">
        <f t="shared" si="22"/>
        <v>-46.649145860709581</v>
      </c>
      <c r="S82" s="352">
        <f t="shared" si="23"/>
        <v>3005.7491268068306</v>
      </c>
      <c r="T82" s="352">
        <f t="shared" si="24"/>
        <v>0.16009718602100653</v>
      </c>
      <c r="U82" s="351">
        <f t="shared" si="26"/>
        <v>-0.24788400710161376</v>
      </c>
      <c r="V82" s="351">
        <f t="shared" si="27"/>
        <v>-0.32420091324200906</v>
      </c>
    </row>
    <row r="83" spans="2:22">
      <c r="B83" s="126">
        <v>202201</v>
      </c>
      <c r="C83" s="4">
        <v>44571</v>
      </c>
      <c r="D83">
        <f>WEEKDAY(Fuel!C169,2)</f>
        <v>1</v>
      </c>
      <c r="E83" s="352">
        <f>+Fuel!T169-Fuel!D169</f>
        <v>68.777697185282477</v>
      </c>
      <c r="F83" s="352">
        <f>VLOOKUP(Variaciones!C83,Fuel!C168:Z1766,2,FALSE)</f>
        <v>372.94372199999998</v>
      </c>
      <c r="G83" s="352">
        <f>VLOOKUP(Variaciones!C83,Fuel!C168:Z1766,24,FALSE)</f>
        <v>461.30091984231268</v>
      </c>
      <c r="H83" s="353">
        <f t="shared" si="18"/>
        <v>0</v>
      </c>
      <c r="I83" s="352">
        <f t="shared" si="25"/>
        <v>88.357197842312701</v>
      </c>
      <c r="J83" s="352">
        <f t="shared" si="16"/>
        <v>13.555253032851454</v>
      </c>
      <c r="K83" s="352">
        <f t="shared" si="17"/>
        <v>183.74488478462854</v>
      </c>
      <c r="L83" s="4">
        <v>43929</v>
      </c>
      <c r="M83" s="352">
        <v>259.93246499999998</v>
      </c>
      <c r="N83" s="352">
        <v>143.88961892247042</v>
      </c>
      <c r="O83" s="352">
        <f t="shared" si="19"/>
        <v>211.90946894218132</v>
      </c>
      <c r="P83" s="352">
        <f t="shared" si="20"/>
        <v>44905.623027357309</v>
      </c>
      <c r="Q83" s="352">
        <f t="shared" si="21"/>
        <v>4.9800589999999829</v>
      </c>
      <c r="R83" s="352">
        <f t="shared" si="22"/>
        <v>50.065703022339022</v>
      </c>
      <c r="S83" s="352">
        <f t="shared" si="23"/>
        <v>249.3301549277258</v>
      </c>
      <c r="T83" s="352">
        <f t="shared" si="24"/>
        <v>0.81905749627086843</v>
      </c>
      <c r="U83" s="351">
        <f t="shared" si="26"/>
        <v>1.9533288891574466E-2</v>
      </c>
      <c r="V83" s="351">
        <f t="shared" si="27"/>
        <v>0.53361344537815125</v>
      </c>
    </row>
    <row r="84" spans="2:22">
      <c r="B84" s="126">
        <v>202201</v>
      </c>
      <c r="C84" s="4">
        <v>44568</v>
      </c>
      <c r="D84">
        <f>WEEKDAY(Fuel!C170,2)</f>
        <v>5</v>
      </c>
      <c r="E84" s="352">
        <f>+Fuel!T170-Fuel!D170</f>
        <v>79.355883781865884</v>
      </c>
      <c r="F84" s="352">
        <f>VLOOKUP(Variaciones!C84,Fuel!C169:Z1767,2,FALSE)</f>
        <v>372.94372199999998</v>
      </c>
      <c r="G84" s="352">
        <f>VLOOKUP(Variaciones!C84,Fuel!C169:Z1767,24,FALSE)</f>
        <v>471.87910643889614</v>
      </c>
      <c r="H84" s="353">
        <f t="shared" si="18"/>
        <v>0</v>
      </c>
      <c r="I84" s="352">
        <f t="shared" si="25"/>
        <v>98.935384438896165</v>
      </c>
      <c r="J84" s="352">
        <f t="shared" si="16"/>
        <v>24.768130825229946</v>
      </c>
      <c r="K84" s="352">
        <f t="shared" si="17"/>
        <v>613.46030457570589</v>
      </c>
      <c r="L84" s="4">
        <v>43922</v>
      </c>
      <c r="M84" s="352">
        <v>254.952406</v>
      </c>
      <c r="N84" s="352">
        <v>93.823915900131396</v>
      </c>
      <c r="O84" s="352">
        <f t="shared" si="19"/>
        <v>259.99905514586072</v>
      </c>
      <c r="P84" s="352">
        <f t="shared" si="20"/>
        <v>67599.508676740326</v>
      </c>
      <c r="Q84" s="352">
        <f t="shared" si="21"/>
        <v>-13.272131999999999</v>
      </c>
      <c r="R84" s="352">
        <f t="shared" si="22"/>
        <v>-181.47174770039419</v>
      </c>
      <c r="S84" s="352">
        <f t="shared" si="23"/>
        <v>2408.5169897503279</v>
      </c>
      <c r="T84" s="352">
        <f t="shared" si="24"/>
        <v>0.86369654316819966</v>
      </c>
      <c r="U84" s="351">
        <f t="shared" si="26"/>
        <v>-4.9481423657070478E-2</v>
      </c>
      <c r="V84" s="351">
        <f t="shared" si="27"/>
        <v>-0.65918854415274464</v>
      </c>
    </row>
    <row r="85" spans="2:22">
      <c r="B85" s="126">
        <v>202201</v>
      </c>
      <c r="C85" s="4">
        <v>44567</v>
      </c>
      <c r="D85">
        <f>WEEKDAY(Fuel!C171,2)</f>
        <v>4</v>
      </c>
      <c r="E85" s="352">
        <f>+Fuel!T171-Fuel!D171</f>
        <v>78.041823335085439</v>
      </c>
      <c r="F85" s="352">
        <f>VLOOKUP(Variaciones!C85,Fuel!C170:Z1768,2,FALSE)</f>
        <v>372.94372199999998</v>
      </c>
      <c r="G85" s="352">
        <f>VLOOKUP(Variaciones!C85,Fuel!C170:Z1768,24,FALSE)</f>
        <v>470.56504599211564</v>
      </c>
      <c r="H85" s="353">
        <f t="shared" si="18"/>
        <v>0</v>
      </c>
      <c r="I85" s="352">
        <f t="shared" si="25"/>
        <v>97.621323992115663</v>
      </c>
      <c r="J85" s="352">
        <f t="shared" si="16"/>
        <v>23.375226751642629</v>
      </c>
      <c r="K85" s="352">
        <f t="shared" si="17"/>
        <v>546.40122569070923</v>
      </c>
      <c r="L85" s="4">
        <v>43894</v>
      </c>
      <c r="M85" s="352">
        <v>268.224538</v>
      </c>
      <c r="N85" s="352">
        <v>275.29566360052559</v>
      </c>
      <c r="O85" s="352">
        <f t="shared" si="19"/>
        <v>80.911134583442845</v>
      </c>
      <c r="P85" s="352">
        <f t="shared" si="20"/>
        <v>6546.6116995800012</v>
      </c>
      <c r="Q85" s="352">
        <f t="shared" si="21"/>
        <v>-2.8414450000000215</v>
      </c>
      <c r="R85" s="352">
        <f t="shared" si="22"/>
        <v>-22.339027595269386</v>
      </c>
      <c r="S85" s="352">
        <f t="shared" si="23"/>
        <v>63.475118265440699</v>
      </c>
      <c r="T85" s="352">
        <f t="shared" si="24"/>
        <v>0.77431360835270135</v>
      </c>
      <c r="U85" s="351">
        <f t="shared" si="26"/>
        <v>-1.0482484628106291E-2</v>
      </c>
      <c r="V85" s="351">
        <f t="shared" si="27"/>
        <v>-7.5055187637969117E-2</v>
      </c>
    </row>
    <row r="86" spans="2:22">
      <c r="B86" s="126">
        <v>202201</v>
      </c>
      <c r="C86" s="4">
        <v>44566</v>
      </c>
      <c r="D86">
        <f>WEEKDAY(Fuel!C172,2)</f>
        <v>3</v>
      </c>
      <c r="E86" s="352">
        <f>+Fuel!T172-Fuel!D172</f>
        <v>69.171915319316611</v>
      </c>
      <c r="F86" s="352">
        <f>VLOOKUP(Variaciones!C86,Fuel!C171:Z1769,2,FALSE)</f>
        <v>372.94372199999998</v>
      </c>
      <c r="G86" s="352">
        <f>VLOOKUP(Variaciones!C86,Fuel!C171:Z1769,24,FALSE)</f>
        <v>461.69513797634687</v>
      </c>
      <c r="H86" s="353">
        <f t="shared" si="18"/>
        <v>0</v>
      </c>
      <c r="I86" s="352">
        <f t="shared" si="25"/>
        <v>88.751415976346891</v>
      </c>
      <c r="J86" s="352">
        <f t="shared" si="16"/>
        <v>13.973124254927711</v>
      </c>
      <c r="K86" s="352">
        <f t="shared" si="17"/>
        <v>195.24820144364909</v>
      </c>
      <c r="L86" s="4">
        <v>43866</v>
      </c>
      <c r="M86" s="352">
        <v>271.06598300000002</v>
      </c>
      <c r="N86" s="352">
        <v>297.63469119579497</v>
      </c>
      <c r="O86" s="352">
        <f t="shared" si="19"/>
        <v>60.073210332457336</v>
      </c>
      <c r="P86" s="352">
        <f t="shared" si="20"/>
        <v>3608.7905996476588</v>
      </c>
      <c r="Q86" s="352">
        <f t="shared" si="21"/>
        <v>6.7046290000000113</v>
      </c>
      <c r="R86" s="352">
        <f t="shared" si="22"/>
        <v>24.310118265440167</v>
      </c>
      <c r="S86" s="352">
        <f t="shared" si="23"/>
        <v>162.99032391590012</v>
      </c>
      <c r="T86" s="352">
        <f t="shared" si="24"/>
        <v>0.56764896759478045</v>
      </c>
      <c r="U86" s="351">
        <f t="shared" si="26"/>
        <v>2.5361607884638128E-2</v>
      </c>
      <c r="V86" s="351">
        <f t="shared" si="27"/>
        <v>8.8942307692307529E-2</v>
      </c>
    </row>
    <row r="87" spans="2:22">
      <c r="B87" s="126">
        <v>202201</v>
      </c>
      <c r="C87" s="4">
        <v>44565</v>
      </c>
      <c r="D87">
        <f>WEEKDAY(Fuel!C173,2)</f>
        <v>2</v>
      </c>
      <c r="E87" s="352">
        <f>+Fuel!T173-Fuel!D173</f>
        <v>61.813176817345607</v>
      </c>
      <c r="F87" s="352">
        <f>VLOOKUP(Variaciones!C87,Fuel!C172:Z1770,2,FALSE)</f>
        <v>372.94372199999998</v>
      </c>
      <c r="G87" s="352">
        <f>VLOOKUP(Variaciones!C87,Fuel!C172:Z1770,24,FALSE)</f>
        <v>454.33639947437587</v>
      </c>
      <c r="H87" s="353">
        <f t="shared" si="18"/>
        <v>0</v>
      </c>
      <c r="I87" s="352">
        <f t="shared" si="25"/>
        <v>81.392677474375887</v>
      </c>
      <c r="J87" s="352">
        <f t="shared" si="16"/>
        <v>6.172861442838439</v>
      </c>
      <c r="K87" s="352">
        <f t="shared" si="17"/>
        <v>38.104218392481457</v>
      </c>
      <c r="L87" s="4">
        <v>43838</v>
      </c>
      <c r="M87" s="352">
        <v>264.36135400000001</v>
      </c>
      <c r="N87" s="352">
        <v>273.3245729303548</v>
      </c>
      <c r="O87" s="352">
        <f t="shared" si="19"/>
        <v>79.137306693823916</v>
      </c>
      <c r="P87" s="352">
        <f t="shared" si="20"/>
        <v>6262.7133107523478</v>
      </c>
      <c r="Q87" s="352">
        <f t="shared" si="21"/>
        <v>5.1090750000000185</v>
      </c>
      <c r="R87" s="352">
        <f t="shared" si="22"/>
        <v>-17.477003942181284</v>
      </c>
      <c r="S87" s="352">
        <f t="shared" si="23"/>
        <v>-89.291323915900165</v>
      </c>
      <c r="T87" s="352">
        <f t="shared" si="24"/>
        <v>0.54759079581020909</v>
      </c>
      <c r="U87" s="351">
        <f t="shared" si="26"/>
        <v>1.9706962730306487E-2</v>
      </c>
      <c r="V87" s="351">
        <f t="shared" si="27"/>
        <v>-6.0099412562132665E-2</v>
      </c>
    </row>
    <row r="88" spans="2:22">
      <c r="B88" s="126">
        <v>202201</v>
      </c>
      <c r="C88" s="4">
        <v>44564</v>
      </c>
      <c r="D88">
        <f>WEEKDAY(Fuel!C174,2)</f>
        <v>1</v>
      </c>
      <c r="E88" s="352">
        <f>+Fuel!T174-Fuel!D174</f>
        <v>53.271783913271975</v>
      </c>
      <c r="F88" s="352">
        <f>VLOOKUP(Variaciones!C88,Fuel!C173:Z1771,2,FALSE)</f>
        <v>372.94372199999998</v>
      </c>
      <c r="G88" s="352">
        <f>VLOOKUP(Variaciones!C88,Fuel!C173:Z1771,24,FALSE)</f>
        <v>445.79500657030218</v>
      </c>
      <c r="H88" s="353">
        <f t="shared" si="18"/>
        <v>0</v>
      </c>
      <c r="I88" s="352">
        <f t="shared" si="25"/>
        <v>72.851284570302198</v>
      </c>
      <c r="J88" s="352">
        <f t="shared" si="16"/>
        <v>2.8810150354796633</v>
      </c>
      <c r="K88" s="352">
        <f t="shared" si="17"/>
        <v>8.3002476346598861</v>
      </c>
      <c r="L88" s="26">
        <v>43832</v>
      </c>
      <c r="M88" s="352">
        <v>259.25227899999999</v>
      </c>
      <c r="N88" s="352">
        <v>290.80157687253609</v>
      </c>
      <c r="O88" s="352">
        <f t="shared" si="19"/>
        <v>55.50260751511172</v>
      </c>
      <c r="P88" s="352">
        <f t="shared" si="20"/>
        <v>3080.5394409765358</v>
      </c>
      <c r="Q88" s="352">
        <f t="shared" si="21"/>
        <v>8.3253629999999816</v>
      </c>
      <c r="R88" s="352">
        <f t="shared" si="22"/>
        <v>55.913272010512458</v>
      </c>
      <c r="S88" s="352">
        <f t="shared" si="23"/>
        <v>465.49828600525501</v>
      </c>
      <c r="T88" s="352">
        <f t="shared" si="24"/>
        <v>0.74079888221044665</v>
      </c>
      <c r="U88" s="351">
        <f t="shared" si="26"/>
        <v>3.3178437501698625E-2</v>
      </c>
      <c r="V88" s="351">
        <f t="shared" si="27"/>
        <v>0.23804195804195796</v>
      </c>
    </row>
    <row r="89" spans="2:22">
      <c r="B89" s="126">
        <v>202112</v>
      </c>
      <c r="C89" s="4">
        <v>44560</v>
      </c>
      <c r="D89">
        <f>WEEKDAY(Fuel!C175,2)</f>
        <v>4</v>
      </c>
      <c r="E89" s="352">
        <f>+Fuel!T175-Fuel!D175</f>
        <v>58.068104544020969</v>
      </c>
      <c r="F89" s="352">
        <f>VLOOKUP(Variaciones!C89,Fuel!C174:Z1772,2,FALSE)</f>
        <v>372.94372199999998</v>
      </c>
      <c r="G89" s="352">
        <f>VLOOKUP(Variaciones!C89,Fuel!C174:Z1772,24,FALSE)</f>
        <v>450.59132720105123</v>
      </c>
      <c r="H89" s="353">
        <f t="shared" si="18"/>
        <v>0</v>
      </c>
      <c r="I89" s="352">
        <f t="shared" si="25"/>
        <v>77.647605201051249</v>
      </c>
      <c r="J89" s="352">
        <f t="shared" si="16"/>
        <v>2.2030848331143034</v>
      </c>
      <c r="K89" s="352">
        <f t="shared" si="17"/>
        <v>4.853582781898278</v>
      </c>
      <c r="L89" s="4">
        <v>43804</v>
      </c>
      <c r="M89" s="352">
        <v>250.92691600000001</v>
      </c>
      <c r="N89" s="352">
        <v>234.88830486202363</v>
      </c>
      <c r="O89" s="352">
        <f t="shared" si="19"/>
        <v>106.44531284625495</v>
      </c>
      <c r="P89" s="352">
        <f t="shared" si="20"/>
        <v>11330.604626937089</v>
      </c>
      <c r="Q89" s="352">
        <f t="shared" si="21"/>
        <v>-31.225149999999985</v>
      </c>
      <c r="R89" s="352">
        <f t="shared" si="22"/>
        <v>-22.339027595269386</v>
      </c>
      <c r="S89" s="352">
        <f t="shared" si="23"/>
        <v>697.53948751642554</v>
      </c>
      <c r="T89" s="352">
        <f t="shared" si="24"/>
        <v>0.16589673926992946</v>
      </c>
      <c r="U89" s="351">
        <f t="shared" si="26"/>
        <v>-0.11066780563641163</v>
      </c>
      <c r="V89" s="351">
        <f t="shared" si="27"/>
        <v>-8.6845466155810999E-2</v>
      </c>
    </row>
    <row r="90" spans="2:22">
      <c r="B90" s="126">
        <v>202112</v>
      </c>
      <c r="C90" s="4">
        <v>44559</v>
      </c>
      <c r="D90">
        <f>WEEKDAY(Fuel!C176,2)</f>
        <v>3</v>
      </c>
      <c r="E90" s="352">
        <f>+Fuel!T176-Fuel!D176</f>
        <v>55.177171561103762</v>
      </c>
      <c r="F90" s="352">
        <f>VLOOKUP(Variaciones!C90,Fuel!C175:Z1773,2,FALSE)</f>
        <v>372.94372199999998</v>
      </c>
      <c r="G90" s="352">
        <f>VLOOKUP(Variaciones!C90,Fuel!C175:Z1773,24,FALSE)</f>
        <v>447.70039421813402</v>
      </c>
      <c r="H90" s="353">
        <f t="shared" si="18"/>
        <v>0</v>
      </c>
      <c r="I90" s="352">
        <f t="shared" si="25"/>
        <v>74.756672218134042</v>
      </c>
      <c r="J90" s="352">
        <f t="shared" si="16"/>
        <v>0.86130412877793106</v>
      </c>
      <c r="K90" s="352">
        <f t="shared" si="17"/>
        <v>0.7418448022499109</v>
      </c>
      <c r="L90" s="4">
        <v>43794</v>
      </c>
      <c r="M90" s="352">
        <v>282.15206599999999</v>
      </c>
      <c r="N90" s="352">
        <v>257.22733245729302</v>
      </c>
      <c r="O90" s="352">
        <f t="shared" si="19"/>
        <v>113.99109359526938</v>
      </c>
      <c r="P90" s="352">
        <f t="shared" si="20"/>
        <v>12993.969419045463</v>
      </c>
      <c r="Q90" s="352">
        <f t="shared" si="21"/>
        <v>-29.244929000000013</v>
      </c>
      <c r="R90" s="352">
        <f t="shared" si="22"/>
        <v>9.1327201051248323</v>
      </c>
      <c r="S90" s="352">
        <f t="shared" si="23"/>
        <v>-267.08575105124839</v>
      </c>
      <c r="T90" s="352">
        <f t="shared" si="24"/>
        <v>0.52406047175488535</v>
      </c>
      <c r="U90" s="351">
        <f t="shared" si="26"/>
        <v>-9.3915257595854493E-2</v>
      </c>
      <c r="V90" s="351">
        <f t="shared" si="27"/>
        <v>3.6811440677966087E-2</v>
      </c>
    </row>
    <row r="91" spans="2:22">
      <c r="B91" s="43">
        <v>202112</v>
      </c>
      <c r="C91" s="4">
        <v>44558</v>
      </c>
      <c r="D91">
        <f>WEEKDAY(Fuel!C177,2)</f>
        <v>2</v>
      </c>
      <c r="E91" s="352">
        <f>+Fuel!T177-Fuel!D177</f>
        <v>52.943268801576835</v>
      </c>
      <c r="F91" s="352">
        <f>VLOOKUP(Variaciones!C91,Fuel!C176:Z1774,2,FALSE)</f>
        <v>372.94372199999998</v>
      </c>
      <c r="G91" s="352">
        <f>VLOOKUP(Variaciones!C91,Fuel!C176:Z1774,24,FALSE)</f>
        <v>445.46649145860704</v>
      </c>
      <c r="H91" s="353">
        <f t="shared" si="18"/>
        <v>0</v>
      </c>
      <c r="I91" s="352">
        <f t="shared" si="25"/>
        <v>72.522769458607058</v>
      </c>
      <c r="J91" s="352">
        <f t="shared" si="16"/>
        <v>3.2292410538765353</v>
      </c>
      <c r="K91" s="352">
        <f t="shared" si="17"/>
        <v>10.427997784041636</v>
      </c>
      <c r="L91" s="4">
        <v>43790</v>
      </c>
      <c r="M91" s="352">
        <v>311.396995</v>
      </c>
      <c r="N91" s="352">
        <v>248.09461235216818</v>
      </c>
      <c r="O91" s="352">
        <f t="shared" si="19"/>
        <v>152.91670590670174</v>
      </c>
      <c r="P91" s="352">
        <f t="shared" si="20"/>
        <v>23383.518945356711</v>
      </c>
      <c r="Q91" s="352">
        <f t="shared" si="21"/>
        <v>-7.1999999999999886</v>
      </c>
      <c r="R91" s="352">
        <f t="shared" si="22"/>
        <v>30.289093298291732</v>
      </c>
      <c r="S91" s="352">
        <f t="shared" si="23"/>
        <v>-218.08147174770014</v>
      </c>
      <c r="T91" s="352">
        <f t="shared" si="24"/>
        <v>0.61588828288210029</v>
      </c>
      <c r="U91" s="351">
        <f t="shared" si="26"/>
        <v>-2.2599083208553139E-2</v>
      </c>
      <c r="V91" s="351">
        <f t="shared" si="27"/>
        <v>0.1390648567119156</v>
      </c>
    </row>
    <row r="92" spans="2:22">
      <c r="B92" s="43">
        <v>202112</v>
      </c>
      <c r="C92" s="4">
        <v>44557</v>
      </c>
      <c r="D92">
        <f>WEEKDAY(Fuel!C178,2)</f>
        <v>1</v>
      </c>
      <c r="E92" s="352">
        <f>+Fuel!T178-Fuel!D178</f>
        <v>50.315147908015774</v>
      </c>
      <c r="F92" s="352">
        <f>VLOOKUP(Variaciones!C92,Fuel!C177:Z1775,2,FALSE)</f>
        <v>372.94372199999998</v>
      </c>
      <c r="G92" s="352">
        <f>VLOOKUP(Variaciones!C92,Fuel!C177:Z1775,24,FALSE)</f>
        <v>442.83837056504603</v>
      </c>
      <c r="H92" s="353">
        <f t="shared" si="18"/>
        <v>0</v>
      </c>
      <c r="I92" s="352">
        <f t="shared" si="25"/>
        <v>69.894648565046055</v>
      </c>
      <c r="J92" s="352">
        <f t="shared" si="16"/>
        <v>6.0150492010511698</v>
      </c>
      <c r="K92" s="352">
        <f t="shared" si="17"/>
        <v>36.180816891066314</v>
      </c>
      <c r="L92" s="4">
        <v>43783</v>
      </c>
      <c r="M92" s="352">
        <v>318.59699499999999</v>
      </c>
      <c r="N92" s="352">
        <v>217.80551905387645</v>
      </c>
      <c r="O92" s="352">
        <f t="shared" si="19"/>
        <v>192.22314480289094</v>
      </c>
      <c r="P92" s="352">
        <f t="shared" si="20"/>
        <v>36949.737397913181</v>
      </c>
      <c r="Q92" s="352">
        <f t="shared" si="21"/>
        <v>-41.45817599999998</v>
      </c>
      <c r="R92" s="352">
        <f t="shared" si="22"/>
        <v>-35.479632063074888</v>
      </c>
      <c r="S92" s="352">
        <f t="shared" si="23"/>
        <v>1470.9208304862011</v>
      </c>
      <c r="T92" s="352">
        <f t="shared" si="24"/>
        <v>7.7706190070086015E-2</v>
      </c>
      <c r="U92" s="351">
        <f t="shared" si="26"/>
        <v>-0.11514395386922519</v>
      </c>
      <c r="V92" s="351">
        <f t="shared" si="27"/>
        <v>-0.14007782101167313</v>
      </c>
    </row>
    <row r="93" spans="2:22">
      <c r="B93" s="43">
        <v>202112</v>
      </c>
      <c r="C93" s="4">
        <v>44553</v>
      </c>
      <c r="D93">
        <f>WEEKDAY(Fuel!C179,2)</f>
        <v>4</v>
      </c>
      <c r="E93" s="352">
        <f>+Fuel!T179-Fuel!D179</f>
        <v>42.299379182654491</v>
      </c>
      <c r="F93" s="352">
        <f>VLOOKUP(Variaciones!C93,Fuel!C178:Z1776,2,FALSE)</f>
        <v>372.94372199999998</v>
      </c>
      <c r="G93" s="352">
        <f>VLOOKUP(Variaciones!C93,Fuel!C178:Z1776,24,FALSE)</f>
        <v>434.82260183968464</v>
      </c>
      <c r="H93" s="353">
        <f t="shared" si="18"/>
        <v>0</v>
      </c>
      <c r="I93" s="352">
        <f t="shared" si="25"/>
        <v>61.878879839684657</v>
      </c>
      <c r="J93" s="352">
        <f t="shared" si="16"/>
        <v>14.511764049934243</v>
      </c>
      <c r="K93" s="352">
        <f t="shared" si="17"/>
        <v>210.59129584096391</v>
      </c>
      <c r="L93" s="4">
        <v>43776</v>
      </c>
      <c r="M93" s="352">
        <v>360.05517099999997</v>
      </c>
      <c r="N93" s="352">
        <v>253.28515111695134</v>
      </c>
      <c r="O93" s="352">
        <f t="shared" si="19"/>
        <v>196.07291081603154</v>
      </c>
      <c r="P93" s="352">
        <f t="shared" si="20"/>
        <v>38444.586355871455</v>
      </c>
      <c r="Q93" s="352">
        <f t="shared" si="21"/>
        <v>15.617214999999987</v>
      </c>
      <c r="R93" s="352">
        <f t="shared" si="22"/>
        <v>-5.9132720105125145</v>
      </c>
      <c r="S93" s="352">
        <f t="shared" si="23"/>
        <v>-92.348840341656128</v>
      </c>
      <c r="T93" s="352">
        <f t="shared" si="24"/>
        <v>0.45070708269392207</v>
      </c>
      <c r="U93" s="351">
        <f t="shared" si="26"/>
        <v>4.5341155723267586E-2</v>
      </c>
      <c r="V93" s="351">
        <f t="shared" si="27"/>
        <v>-2.2813688212927875E-2</v>
      </c>
    </row>
    <row r="94" spans="2:22">
      <c r="B94" s="43">
        <v>202112</v>
      </c>
      <c r="C94" s="4">
        <v>44552</v>
      </c>
      <c r="D94">
        <f>WEEKDAY(Fuel!C180,2)</f>
        <v>3</v>
      </c>
      <c r="E94" s="352">
        <f>+Fuel!T180-Fuel!D180</f>
        <v>33.823689300919852</v>
      </c>
      <c r="F94" s="352">
        <f>VLOOKUP(Variaciones!C94,Fuel!C179:Z1777,2,FALSE)</f>
        <v>372.94372199999998</v>
      </c>
      <c r="G94" s="352">
        <f>VLOOKUP(Variaciones!C94,Fuel!C179:Z1777,24,FALSE)</f>
        <v>426.34691195795006</v>
      </c>
      <c r="H94" s="353">
        <f t="shared" si="18"/>
        <v>0</v>
      </c>
      <c r="I94" s="352">
        <f t="shared" si="25"/>
        <v>53.403189957950076</v>
      </c>
      <c r="J94" s="352">
        <f t="shared" si="16"/>
        <v>23.495995324572903</v>
      </c>
      <c r="K94" s="352">
        <f t="shared" si="17"/>
        <v>552.06179629235169</v>
      </c>
      <c r="L94" s="4">
        <v>43769</v>
      </c>
      <c r="M94" s="352">
        <v>344.43795599999999</v>
      </c>
      <c r="N94" s="352">
        <v>259.19842312746385</v>
      </c>
      <c r="O94" s="352">
        <f t="shared" si="19"/>
        <v>174.18762748488831</v>
      </c>
      <c r="P94" s="352">
        <f t="shared" si="20"/>
        <v>30341.329568814217</v>
      </c>
      <c r="Q94" s="352">
        <f t="shared" si="21"/>
        <v>-20.38400200000001</v>
      </c>
      <c r="R94" s="352">
        <f t="shared" si="22"/>
        <v>3.5479632063075144</v>
      </c>
      <c r="S94" s="352">
        <f t="shared" si="23"/>
        <v>-72.321689093298815</v>
      </c>
      <c r="T94" s="352">
        <f t="shared" si="24"/>
        <v>0.7034958745993487</v>
      </c>
      <c r="U94" s="351">
        <f t="shared" si="26"/>
        <v>-5.5873835313388701E-2</v>
      </c>
      <c r="V94" s="351">
        <f t="shared" si="27"/>
        <v>1.3878180416345509E-2</v>
      </c>
    </row>
    <row r="95" spans="2:22">
      <c r="B95" s="43">
        <v>202112</v>
      </c>
      <c r="C95" s="4">
        <v>44551</v>
      </c>
      <c r="D95">
        <f>WEEKDAY(Fuel!C181,2)</f>
        <v>2</v>
      </c>
      <c r="E95" s="352">
        <f>+Fuel!T181-Fuel!D181</f>
        <v>25.742217553219461</v>
      </c>
      <c r="F95" s="352">
        <f>VLOOKUP(Variaciones!C95,Fuel!C180:Z1778,2,FALSE)</f>
        <v>372.94372199999998</v>
      </c>
      <c r="G95" s="352">
        <f>VLOOKUP(Variaciones!C95,Fuel!C180:Z1778,24,FALSE)</f>
        <v>418.26544021024961</v>
      </c>
      <c r="H95" s="353">
        <f t="shared" si="18"/>
        <v>0</v>
      </c>
      <c r="I95" s="352">
        <f t="shared" si="25"/>
        <v>45.321718210249628</v>
      </c>
      <c r="J95" s="352">
        <f t="shared" si="16"/>
        <v>32.062355377135418</v>
      </c>
      <c r="K95" s="352">
        <f t="shared" si="17"/>
        <v>1027.9946323297245</v>
      </c>
      <c r="L95" s="4">
        <v>43762</v>
      </c>
      <c r="M95" s="352">
        <v>364.821958</v>
      </c>
      <c r="N95" s="352">
        <v>255.65045992115634</v>
      </c>
      <c r="O95" s="352">
        <f t="shared" si="19"/>
        <v>198.33247048357424</v>
      </c>
      <c r="P95" s="352">
        <f t="shared" si="20"/>
        <v>39335.768848117848</v>
      </c>
      <c r="Q95" s="352">
        <f t="shared" si="21"/>
        <v>-6.5185240000000135</v>
      </c>
      <c r="R95" s="352">
        <f t="shared" si="22"/>
        <v>-81.340341655716173</v>
      </c>
      <c r="S95" s="352">
        <f t="shared" si="23"/>
        <v>530.21896925098667</v>
      </c>
      <c r="T95" s="352">
        <f t="shared" si="24"/>
        <v>0.85161374549169555</v>
      </c>
      <c r="U95" s="351">
        <f t="shared" si="26"/>
        <v>-1.7554035490264738E-2</v>
      </c>
      <c r="V95" s="351">
        <f t="shared" si="27"/>
        <v>-0.24137258724897645</v>
      </c>
    </row>
    <row r="96" spans="2:22">
      <c r="B96" s="43">
        <v>202112</v>
      </c>
      <c r="C96" s="4">
        <v>44550</v>
      </c>
      <c r="D96">
        <f>WEEKDAY(Fuel!C182,2)</f>
        <v>1</v>
      </c>
      <c r="E96" s="352">
        <f>+Fuel!T182-Fuel!D182</f>
        <v>12.470207040735886</v>
      </c>
      <c r="F96" s="352">
        <f>VLOOKUP(Variaciones!C96,Fuel!C181:Z1779,2,FALSE)</f>
        <v>372.94372199999998</v>
      </c>
      <c r="G96" s="352">
        <f>VLOOKUP(Variaciones!C96,Fuel!C181:Z1779,24,FALSE)</f>
        <v>404.99342969776609</v>
      </c>
      <c r="H96" s="353">
        <f t="shared" si="18"/>
        <v>0</v>
      </c>
      <c r="I96" s="352">
        <f t="shared" si="25"/>
        <v>32.04970769776611</v>
      </c>
      <c r="J96" s="352">
        <f t="shared" si="16"/>
        <v>46.130686520367931</v>
      </c>
      <c r="K96" s="352">
        <f t="shared" si="17"/>
        <v>2128.0402388404555</v>
      </c>
      <c r="L96" s="4">
        <v>43741</v>
      </c>
      <c r="M96" s="352">
        <v>371.34048200000001</v>
      </c>
      <c r="N96" s="352">
        <v>336.99080157687251</v>
      </c>
      <c r="O96" s="352">
        <f t="shared" si="19"/>
        <v>118.63023232851515</v>
      </c>
      <c r="P96" s="352">
        <f t="shared" si="20"/>
        <v>14073.132022317481</v>
      </c>
      <c r="Q96" s="352">
        <f t="shared" si="21"/>
        <v>-22.919624999999996</v>
      </c>
      <c r="R96" s="352">
        <f t="shared" si="22"/>
        <v>-16.885676741130112</v>
      </c>
      <c r="S96" s="352">
        <f t="shared" si="23"/>
        <v>387.01337877792417</v>
      </c>
      <c r="T96" s="352">
        <f t="shared" si="24"/>
        <v>0.15158654739288444</v>
      </c>
      <c r="U96" s="351">
        <f t="shared" si="26"/>
        <v>-5.8133259219147922E-2</v>
      </c>
      <c r="V96" s="351">
        <f t="shared" si="27"/>
        <v>-4.7716301522465712E-2</v>
      </c>
    </row>
    <row r="97" spans="2:22">
      <c r="B97" s="43">
        <v>202112</v>
      </c>
      <c r="C97" s="4">
        <v>44547</v>
      </c>
      <c r="D97">
        <f>WEEKDAY(Fuel!C183,2)</f>
        <v>5</v>
      </c>
      <c r="E97" s="352">
        <f>+Fuel!T183-Fuel!D183</f>
        <v>22.062848302233931</v>
      </c>
      <c r="F97" s="352">
        <f>VLOOKUP(Variaciones!C97,Fuel!C182:Z1780,2,FALSE)</f>
        <v>372.94372199999998</v>
      </c>
      <c r="G97" s="352">
        <f>VLOOKUP(Variaciones!C97,Fuel!C182:Z1780,24,FALSE)</f>
        <v>414.58607095926413</v>
      </c>
      <c r="H97" s="353">
        <f t="shared" si="18"/>
        <v>0</v>
      </c>
      <c r="I97" s="352">
        <f t="shared" si="25"/>
        <v>41.642348959264154</v>
      </c>
      <c r="J97" s="352">
        <f t="shared" si="16"/>
        <v>35.962486783179997</v>
      </c>
      <c r="K97" s="352">
        <f t="shared" si="17"/>
        <v>1293.3004556303961</v>
      </c>
      <c r="L97" s="4">
        <v>43734</v>
      </c>
      <c r="M97" s="352">
        <v>394.260107</v>
      </c>
      <c r="N97" s="352">
        <v>353.87647831800263</v>
      </c>
      <c r="O97" s="352">
        <f t="shared" si="19"/>
        <v>123.65103998291721</v>
      </c>
      <c r="P97" s="352">
        <f t="shared" si="20"/>
        <v>15289.579688856991</v>
      </c>
      <c r="Q97" s="352">
        <f t="shared" si="21"/>
        <v>-80.326943999999969</v>
      </c>
      <c r="R97" s="352">
        <f t="shared" si="22"/>
        <v>-9.0670170827858101</v>
      </c>
      <c r="S97" s="352">
        <f t="shared" si="23"/>
        <v>728.32577345597883</v>
      </c>
      <c r="T97" s="352">
        <f t="shared" si="24"/>
        <v>0.79714475177156441</v>
      </c>
      <c r="U97" s="351">
        <f t="shared" si="26"/>
        <v>-0.16925650169077194</v>
      </c>
      <c r="V97" s="351">
        <f t="shared" si="27"/>
        <v>-2.4981897175959455E-2</v>
      </c>
    </row>
    <row r="98" spans="2:22">
      <c r="B98" s="43">
        <v>202112</v>
      </c>
      <c r="C98" s="4">
        <v>44546</v>
      </c>
      <c r="D98">
        <f>WEEKDAY(Fuel!C184,2)</f>
        <v>4</v>
      </c>
      <c r="E98" s="352">
        <f>+Fuel!T184-Fuel!D184</f>
        <v>31.852598630749071</v>
      </c>
      <c r="F98" s="352">
        <f>VLOOKUP(Variaciones!C98,Fuel!C183:Z1781,2,FALSE)</f>
        <v>372.94372199999998</v>
      </c>
      <c r="G98" s="352">
        <f>VLOOKUP(Variaciones!C98,Fuel!C183:Z1781,24,FALSE)</f>
        <v>424.37582128777922</v>
      </c>
      <c r="H98" s="353">
        <f t="shared" si="18"/>
        <v>0</v>
      </c>
      <c r="I98" s="352">
        <f t="shared" si="25"/>
        <v>51.432099287779238</v>
      </c>
      <c r="J98" s="352">
        <f t="shared" si="16"/>
        <v>25.585351434954021</v>
      </c>
      <c r="K98" s="352">
        <f t="shared" si="17"/>
        <v>654.61020805010378</v>
      </c>
      <c r="L98" s="4">
        <v>43727</v>
      </c>
      <c r="M98" s="352">
        <v>474.58705099999997</v>
      </c>
      <c r="N98" s="352">
        <v>362.94349540078844</v>
      </c>
      <c r="O98" s="352">
        <f t="shared" si="19"/>
        <v>194.36694587516422</v>
      </c>
      <c r="P98" s="352">
        <f t="shared" si="20"/>
        <v>37778.509648839019</v>
      </c>
      <c r="Q98" s="352">
        <f t="shared" si="21"/>
        <v>118.298137</v>
      </c>
      <c r="R98" s="352">
        <f t="shared" si="22"/>
        <v>49.474375821287765</v>
      </c>
      <c r="S98" s="352">
        <f t="shared" si="23"/>
        <v>5852.7264888961872</v>
      </c>
      <c r="T98" s="352">
        <f t="shared" si="24"/>
        <v>0.41022072103088603</v>
      </c>
      <c r="U98" s="351">
        <f t="shared" si="26"/>
        <v>0.33202867771518707</v>
      </c>
      <c r="V98" s="351">
        <f t="shared" si="27"/>
        <v>0.15782854747432398</v>
      </c>
    </row>
    <row r="99" spans="2:22">
      <c r="B99" s="43">
        <v>202112</v>
      </c>
      <c r="C99" s="4">
        <v>44545</v>
      </c>
      <c r="D99">
        <f>WEEKDAY(Fuel!C185,2)</f>
        <v>3</v>
      </c>
      <c r="E99" s="352">
        <f>+Fuel!T185-Fuel!D185</f>
        <v>24.690969195795049</v>
      </c>
      <c r="F99" s="352">
        <f>VLOOKUP(Variaciones!C99,Fuel!C184:Z1782,2,FALSE)</f>
        <v>372.94372199999998</v>
      </c>
      <c r="G99" s="352">
        <f>VLOOKUP(Variaciones!C99,Fuel!C184:Z1782,24,FALSE)</f>
        <v>417.21419185282519</v>
      </c>
      <c r="H99" s="353">
        <f t="shared" si="18"/>
        <v>4.1284660000000031</v>
      </c>
      <c r="I99" s="352">
        <f t="shared" si="25"/>
        <v>44.270469852825215</v>
      </c>
      <c r="J99" s="352">
        <f t="shared" si="16"/>
        <v>33.176678636005249</v>
      </c>
      <c r="K99" s="352">
        <f t="shared" si="17"/>
        <v>1100.6920053167671</v>
      </c>
      <c r="L99" s="4">
        <v>43720</v>
      </c>
      <c r="M99" s="352">
        <v>356.28891399999998</v>
      </c>
      <c r="N99" s="352">
        <v>313.46911957950067</v>
      </c>
      <c r="O99" s="352">
        <f t="shared" si="19"/>
        <v>128.51164724572925</v>
      </c>
      <c r="P99" s="352">
        <f t="shared" si="20"/>
        <v>16515.243477810749</v>
      </c>
      <c r="Q99" s="352">
        <f t="shared" si="21"/>
        <v>4.3845589999999675</v>
      </c>
      <c r="R99" s="352">
        <f t="shared" si="22"/>
        <v>-18.002628120893576</v>
      </c>
      <c r="S99" s="352">
        <f t="shared" si="23"/>
        <v>-78.933585151116432</v>
      </c>
      <c r="T99" s="352">
        <f t="shared" si="24"/>
        <v>0.60829746262245332</v>
      </c>
      <c r="U99" s="351">
        <f t="shared" si="26"/>
        <v>1.2459519007657542E-2</v>
      </c>
      <c r="V99" s="351">
        <f t="shared" si="27"/>
        <v>-5.431119920713582E-2</v>
      </c>
    </row>
    <row r="100" spans="2:22">
      <c r="B100" s="43">
        <v>202112</v>
      </c>
      <c r="C100" s="4">
        <v>44544</v>
      </c>
      <c r="D100">
        <f>WEEKDAY(Fuel!C186,2)</f>
        <v>2</v>
      </c>
      <c r="E100" s="352">
        <f>+Fuel!T186-Fuel!D186</f>
        <v>23.234678296977677</v>
      </c>
      <c r="F100" s="352">
        <f>VLOOKUP(Variaciones!C100,Fuel!C185:Z1783,2,FALSE)</f>
        <v>368.81525599999998</v>
      </c>
      <c r="G100" s="352">
        <f>VLOOKUP(Variaciones!C100,Fuel!C185:Z1783,24,FALSE)</f>
        <v>411.62943495400788</v>
      </c>
      <c r="H100" s="353">
        <f t="shared" si="18"/>
        <v>0</v>
      </c>
      <c r="I100" s="352">
        <f t="shared" si="25"/>
        <v>42.8141789540079</v>
      </c>
      <c r="J100" s="352">
        <f t="shared" si="16"/>
        <v>34.968054948751615</v>
      </c>
      <c r="K100" s="352">
        <f t="shared" si="17"/>
        <v>1222.7648668989123</v>
      </c>
      <c r="L100" s="4">
        <v>43713</v>
      </c>
      <c r="M100" s="352">
        <v>351.90435500000001</v>
      </c>
      <c r="N100" s="352">
        <v>331.47174770039425</v>
      </c>
      <c r="O100" s="352">
        <f t="shared" si="19"/>
        <v>105.04430243758208</v>
      </c>
      <c r="P100" s="352">
        <f t="shared" si="20"/>
        <v>11034.305474598212</v>
      </c>
      <c r="Q100" s="352">
        <f t="shared" si="21"/>
        <v>-0.9470929999999953</v>
      </c>
      <c r="R100" s="352">
        <f t="shared" si="22"/>
        <v>29.434954007884414</v>
      </c>
      <c r="S100" s="352">
        <f t="shared" si="23"/>
        <v>-27.877638896189136</v>
      </c>
      <c r="T100" s="352">
        <f t="shared" si="24"/>
        <v>0.93765443126631876</v>
      </c>
      <c r="U100" s="351">
        <f t="shared" si="26"/>
        <v>-2.6841125503897474E-3</v>
      </c>
      <c r="V100" s="351">
        <f t="shared" si="27"/>
        <v>9.7454861866434817E-2</v>
      </c>
    </row>
    <row r="101" spans="2:22">
      <c r="B101" s="43">
        <v>202112</v>
      </c>
      <c r="C101" s="4">
        <v>44543</v>
      </c>
      <c r="D101">
        <f>WEEKDAY(Fuel!C187,2)</f>
        <v>1</v>
      </c>
      <c r="E101" s="352">
        <f>+Fuel!T187-Fuel!D187</f>
        <v>21.657805760841029</v>
      </c>
      <c r="F101" s="352">
        <f>VLOOKUP(Variaciones!C101,Fuel!C186:Z1784,2,FALSE)</f>
        <v>368.81525599999998</v>
      </c>
      <c r="G101" s="352">
        <f>VLOOKUP(Variaciones!C101,Fuel!C186:Z1784,24,FALSE)</f>
        <v>410.05256241787117</v>
      </c>
      <c r="H101" s="353">
        <f t="shared" si="18"/>
        <v>0</v>
      </c>
      <c r="I101" s="352">
        <f t="shared" si="25"/>
        <v>41.237306417871196</v>
      </c>
      <c r="J101" s="352">
        <f t="shared" si="16"/>
        <v>36.639539837056532</v>
      </c>
      <c r="K101" s="352">
        <f t="shared" si="17"/>
        <v>1342.4558794712525</v>
      </c>
      <c r="L101" s="4">
        <v>43706</v>
      </c>
      <c r="M101" s="352">
        <v>352.851448</v>
      </c>
      <c r="N101" s="352">
        <v>302.03679369250983</v>
      </c>
      <c r="O101" s="352">
        <f t="shared" si="19"/>
        <v>137.19244668593956</v>
      </c>
      <c r="P101" s="352">
        <f t="shared" si="20"/>
        <v>18821.767427674367</v>
      </c>
      <c r="Q101" s="352">
        <f t="shared" si="21"/>
        <v>-12.058964000000003</v>
      </c>
      <c r="R101" s="352">
        <f t="shared" si="22"/>
        <v>10.052562417871229</v>
      </c>
      <c r="S101" s="352">
        <f t="shared" si="23"/>
        <v>-121.22348830486214</v>
      </c>
      <c r="T101" s="352">
        <f t="shared" si="24"/>
        <v>9.0740075751040733E-2</v>
      </c>
      <c r="U101" s="351">
        <f t="shared" si="26"/>
        <v>-3.3046368652259787E-2</v>
      </c>
      <c r="V101" s="351">
        <f t="shared" si="27"/>
        <v>3.4428442844284458E-2</v>
      </c>
    </row>
    <row r="102" spans="2:22">
      <c r="B102" s="43">
        <v>202112</v>
      </c>
      <c r="C102" s="4">
        <v>44540</v>
      </c>
      <c r="D102">
        <f>WEEKDAY(Fuel!C188,2)</f>
        <v>5</v>
      </c>
      <c r="E102" s="352">
        <f>+Fuel!T188-Fuel!D188</f>
        <v>24.614441766097286</v>
      </c>
      <c r="F102" s="352">
        <f>VLOOKUP(Variaciones!C102,Fuel!C187:Z1785,2,FALSE)</f>
        <v>368.81525599999998</v>
      </c>
      <c r="G102" s="352">
        <f>VLOOKUP(Variaciones!C102,Fuel!C187:Z1785,24,FALSE)</f>
        <v>413.00919842312743</v>
      </c>
      <c r="H102" s="353">
        <f t="shared" si="18"/>
        <v>0</v>
      </c>
      <c r="I102" s="352">
        <f t="shared" si="25"/>
        <v>44.193942423127453</v>
      </c>
      <c r="J102" s="352">
        <f t="shared" si="16"/>
        <v>33.505505671484912</v>
      </c>
      <c r="K102" s="352">
        <f t="shared" si="17"/>
        <v>1122.6189103019076</v>
      </c>
      <c r="L102" s="4">
        <v>43699</v>
      </c>
      <c r="M102" s="352">
        <v>364.91041200000001</v>
      </c>
      <c r="N102" s="352">
        <v>291.9842312746386</v>
      </c>
      <c r="O102" s="352">
        <f t="shared" si="19"/>
        <v>159.90712684888308</v>
      </c>
      <c r="P102" s="352">
        <f t="shared" si="20"/>
        <v>25570.289217064783</v>
      </c>
      <c r="Q102" s="352">
        <f t="shared" si="21"/>
        <v>25.759999999999991</v>
      </c>
      <c r="R102" s="352">
        <f t="shared" si="22"/>
        <v>18.002628120893519</v>
      </c>
      <c r="S102" s="352">
        <f t="shared" si="23"/>
        <v>463.74770039421691</v>
      </c>
      <c r="T102" s="352">
        <f t="shared" si="24"/>
        <v>0.17726019236497556</v>
      </c>
      <c r="U102" s="351">
        <f t="shared" si="26"/>
        <v>7.5954500093604452E-2</v>
      </c>
      <c r="V102" s="351">
        <f t="shared" si="27"/>
        <v>6.5707434052757641E-2</v>
      </c>
    </row>
    <row r="103" spans="2:22">
      <c r="B103" s="43">
        <v>202112</v>
      </c>
      <c r="C103" s="4">
        <v>44539</v>
      </c>
      <c r="D103">
        <f>WEEKDAY(Fuel!C189,2)</f>
        <v>4</v>
      </c>
      <c r="E103" s="352">
        <f>+Fuel!T189-Fuel!D189</f>
        <v>18.044139532194492</v>
      </c>
      <c r="F103" s="352">
        <f>VLOOKUP(Variaciones!C103,Fuel!C188:Z1786,2,FALSE)</f>
        <v>368.81525599999998</v>
      </c>
      <c r="G103" s="352">
        <f>VLOOKUP(Variaciones!C103,Fuel!C188:Z1786,24,FALSE)</f>
        <v>406.43889618922469</v>
      </c>
      <c r="H103" s="353">
        <f t="shared" si="18"/>
        <v>0</v>
      </c>
      <c r="I103" s="352">
        <f t="shared" si="25"/>
        <v>37.623640189224716</v>
      </c>
      <c r="J103" s="352">
        <f t="shared" si="16"/>
        <v>40.470026039421782</v>
      </c>
      <c r="K103" s="352">
        <f t="shared" si="17"/>
        <v>1637.8230076314771</v>
      </c>
      <c r="L103" s="4">
        <v>43692</v>
      </c>
      <c r="M103" s="352">
        <v>339.15041200000002</v>
      </c>
      <c r="N103" s="352">
        <v>273.98160315374508</v>
      </c>
      <c r="O103" s="352">
        <f t="shared" si="19"/>
        <v>153.22991265703024</v>
      </c>
      <c r="P103" s="352">
        <f t="shared" si="20"/>
        <v>23479.406132881115</v>
      </c>
      <c r="Q103" s="352">
        <f t="shared" si="21"/>
        <v>-15.343110999999965</v>
      </c>
      <c r="R103" s="352">
        <f t="shared" si="22"/>
        <v>-11.169513797634636</v>
      </c>
      <c r="S103" s="352">
        <f t="shared" si="23"/>
        <v>171.37509001313936</v>
      </c>
      <c r="T103" s="352">
        <f t="shared" si="24"/>
        <v>0.15741923835235236</v>
      </c>
      <c r="U103" s="351">
        <f t="shared" si="26"/>
        <v>-4.3281780919873017E-2</v>
      </c>
      <c r="V103" s="351">
        <f t="shared" si="27"/>
        <v>-3.9170506912442206E-2</v>
      </c>
    </row>
    <row r="104" spans="2:22">
      <c r="B104" s="43">
        <v>202112</v>
      </c>
      <c r="C104" s="4">
        <v>44538</v>
      </c>
      <c r="D104">
        <f>WEEKDAY(Fuel!C190,2)</f>
        <v>3</v>
      </c>
      <c r="E104" s="352">
        <f>+Fuel!T190-Fuel!D190</f>
        <v>25.534284078843655</v>
      </c>
      <c r="F104" s="352">
        <f>VLOOKUP(Variaciones!C104,Fuel!C189:Z1787,2,FALSE)</f>
        <v>368.81525599999998</v>
      </c>
      <c r="G104" s="352">
        <f>VLOOKUP(Variaciones!C104,Fuel!C189:Z1787,24,FALSE)</f>
        <v>413.92904073587385</v>
      </c>
      <c r="H104" s="353">
        <f t="shared" si="18"/>
        <v>34.670720000000017</v>
      </c>
      <c r="I104" s="352">
        <f t="shared" si="25"/>
        <v>45.113784735873878</v>
      </c>
      <c r="J104" s="352">
        <f t="shared" si="16"/>
        <v>32.530472819973681</v>
      </c>
      <c r="K104" s="352">
        <f t="shared" si="17"/>
        <v>1058.2316618910465</v>
      </c>
      <c r="L104" s="4">
        <v>43685</v>
      </c>
      <c r="M104" s="352">
        <v>354.49352299999998</v>
      </c>
      <c r="N104" s="352">
        <v>285.15111695137972</v>
      </c>
      <c r="O104" s="352">
        <f t="shared" si="19"/>
        <v>156.73333903153747</v>
      </c>
      <c r="P104" s="352">
        <f t="shared" si="20"/>
        <v>24565.339563974867</v>
      </c>
      <c r="Q104" s="352">
        <f t="shared" si="21"/>
        <v>-2.2222220000000448</v>
      </c>
      <c r="R104" s="352">
        <f t="shared" si="22"/>
        <v>-64.323258869908045</v>
      </c>
      <c r="S104" s="352">
        <f t="shared" si="23"/>
        <v>142.94056097240767</v>
      </c>
      <c r="T104" s="352">
        <f t="shared" si="24"/>
        <v>0.93321193352425125</v>
      </c>
      <c r="U104" s="351">
        <f t="shared" si="26"/>
        <v>-6.2296717516633435E-3</v>
      </c>
      <c r="V104" s="351">
        <f t="shared" si="27"/>
        <v>-0.18405715360030089</v>
      </c>
    </row>
    <row r="105" spans="2:22">
      <c r="B105" s="43">
        <v>202112</v>
      </c>
      <c r="C105" s="4">
        <v>44537</v>
      </c>
      <c r="D105">
        <f>WEEKDAY(Fuel!C191,2)</f>
        <v>2</v>
      </c>
      <c r="E105" s="352">
        <f>+Fuel!T191-Fuel!D191</f>
        <v>-16.363768378449436</v>
      </c>
      <c r="F105" s="352">
        <f>VLOOKUP(Variaciones!C105,Fuel!C190:Z1788,2,FALSE)</f>
        <v>403.48597599999999</v>
      </c>
      <c r="G105" s="352">
        <f>VLOOKUP(Variaciones!C105,Fuel!C190:Z1788,24,FALSE)</f>
        <v>406.70170827858078</v>
      </c>
      <c r="H105" s="353">
        <f t="shared" si="18"/>
        <v>0</v>
      </c>
      <c r="I105" s="352">
        <f t="shared" si="25"/>
        <v>3.2157322785807878</v>
      </c>
      <c r="J105" s="352">
        <f t="shared" si="16"/>
        <v>74.86216522470437</v>
      </c>
      <c r="K105" s="352">
        <f t="shared" si="17"/>
        <v>5604.3437821309362</v>
      </c>
      <c r="L105" s="26">
        <v>43678</v>
      </c>
      <c r="M105" s="352">
        <v>356.71574500000003</v>
      </c>
      <c r="N105" s="352">
        <v>349.47437582128777</v>
      </c>
      <c r="O105" s="352">
        <f t="shared" si="19"/>
        <v>90.772906629434999</v>
      </c>
      <c r="P105" s="352">
        <f t="shared" si="20"/>
        <v>8239.7205779561245</v>
      </c>
      <c r="Q105" s="352">
        <f t="shared" si="21"/>
        <v>6.0634770000000344</v>
      </c>
      <c r="R105" s="352">
        <f t="shared" si="22"/>
        <v>-12.549277266754302</v>
      </c>
      <c r="S105" s="352">
        <f t="shared" si="23"/>
        <v>-76.092254073588009</v>
      </c>
      <c r="T105" s="352">
        <f t="shared" si="24"/>
        <v>0.34845999543114647</v>
      </c>
      <c r="U105" s="351">
        <f t="shared" si="26"/>
        <v>1.7291994244280875E-2</v>
      </c>
      <c r="V105" s="351">
        <f t="shared" si="27"/>
        <v>-3.4664246823956531E-2</v>
      </c>
    </row>
    <row r="106" spans="2:22">
      <c r="B106" s="43">
        <v>202112</v>
      </c>
      <c r="C106" s="4">
        <v>44536</v>
      </c>
      <c r="D106">
        <f>WEEKDAY(Fuel!C192,2)</f>
        <v>1</v>
      </c>
      <c r="E106" s="352">
        <f>+Fuel!T192-Fuel!D192</f>
        <v>-28.518827511169548</v>
      </c>
      <c r="F106" s="352">
        <f>VLOOKUP(Variaciones!C106,Fuel!C191:Z1789,2,FALSE)</f>
        <v>403.48597599999999</v>
      </c>
      <c r="G106" s="352">
        <f>VLOOKUP(Variaciones!C106,Fuel!C191:Z1789,24,FALSE)</f>
        <v>394.54664914586067</v>
      </c>
      <c r="H106" s="353">
        <f t="shared" si="18"/>
        <v>0</v>
      </c>
      <c r="I106" s="352">
        <f t="shared" si="25"/>
        <v>-8.939326854139324</v>
      </c>
      <c r="J106" s="352">
        <f t="shared" si="16"/>
        <v>87.746527905387666</v>
      </c>
      <c r="K106" s="352">
        <f t="shared" si="17"/>
        <v>7699.4531594509763</v>
      </c>
      <c r="L106" s="4">
        <v>43664</v>
      </c>
      <c r="M106" s="352">
        <v>350.65226799999999</v>
      </c>
      <c r="N106" s="352">
        <v>362.02365308804207</v>
      </c>
      <c r="O106" s="352">
        <f t="shared" si="19"/>
        <v>71.407195726675354</v>
      </c>
      <c r="P106" s="352">
        <f t="shared" si="20"/>
        <v>5098.987601547723</v>
      </c>
      <c r="Q106" s="352">
        <f t="shared" si="21"/>
        <v>-9.659842000000026</v>
      </c>
      <c r="R106" s="352">
        <f t="shared" si="22"/>
        <v>-51.511169513797597</v>
      </c>
      <c r="S106" s="352">
        <f t="shared" si="23"/>
        <v>497.58975873850295</v>
      </c>
      <c r="T106" s="352">
        <f t="shared" si="24"/>
        <v>0.68416928996437576</v>
      </c>
      <c r="U106" s="351">
        <f t="shared" si="26"/>
        <v>-2.6809651221547968E-2</v>
      </c>
      <c r="V106" s="351">
        <f t="shared" si="27"/>
        <v>-0.12456307594534469</v>
      </c>
    </row>
    <row r="107" spans="2:22">
      <c r="B107" s="43">
        <v>202112</v>
      </c>
      <c r="C107" s="4">
        <v>44533</v>
      </c>
      <c r="D107">
        <f>WEEKDAY(Fuel!C193,2)</f>
        <v>5</v>
      </c>
      <c r="E107" s="352">
        <f>+Fuel!T193-Fuel!D193</f>
        <v>-49.543794659658317</v>
      </c>
      <c r="F107" s="352">
        <f>VLOOKUP(Variaciones!C107,Fuel!C192:Z1790,2,FALSE)</f>
        <v>403.48597599999999</v>
      </c>
      <c r="G107" s="352">
        <f>VLOOKUP(Variaciones!C107,Fuel!C192:Z1790,24,FALSE)</f>
        <v>373.5216819973719</v>
      </c>
      <c r="H107" s="353">
        <f t="shared" si="18"/>
        <v>0</v>
      </c>
      <c r="I107" s="352">
        <f t="shared" si="25"/>
        <v>-29.964294002628094</v>
      </c>
      <c r="J107" s="352">
        <f t="shared" si="16"/>
        <v>110.03299308278577</v>
      </c>
      <c r="K107" s="352">
        <f t="shared" si="17"/>
        <v>12107.25956675638</v>
      </c>
      <c r="L107" s="4">
        <v>43650</v>
      </c>
      <c r="M107" s="352">
        <v>360.31211000000002</v>
      </c>
      <c r="N107" s="352">
        <v>413.53482260183966</v>
      </c>
      <c r="O107" s="352">
        <f t="shared" si="19"/>
        <v>26.465198042049963</v>
      </c>
      <c r="P107" s="352">
        <f t="shared" si="20"/>
        <v>700.40670740492521</v>
      </c>
      <c r="Q107" s="352">
        <f t="shared" si="21"/>
        <v>29.111805000000004</v>
      </c>
      <c r="R107" s="352">
        <f t="shared" si="22"/>
        <v>53.942181340341676</v>
      </c>
      <c r="S107" s="352">
        <f t="shared" si="23"/>
        <v>1570.3542644546658</v>
      </c>
      <c r="T107" s="352">
        <f t="shared" si="24"/>
        <v>0.29896670147283289</v>
      </c>
      <c r="U107" s="351">
        <f t="shared" si="26"/>
        <v>8.7897881011915133E-2</v>
      </c>
      <c r="V107" s="351">
        <f t="shared" si="27"/>
        <v>0.15000913575735436</v>
      </c>
    </row>
    <row r="108" spans="2:22">
      <c r="B108" s="43">
        <v>202112</v>
      </c>
      <c r="C108" s="4">
        <v>44532</v>
      </c>
      <c r="D108">
        <f>WEEKDAY(Fuel!C194,2)</f>
        <v>4</v>
      </c>
      <c r="E108" s="352">
        <f>+Fuel!T194-Fuel!D194</f>
        <v>-49.478091637319324</v>
      </c>
      <c r="F108" s="352">
        <f>VLOOKUP(Variaciones!C108,Fuel!C193:Z1791,2,FALSE)</f>
        <v>403.48597599999999</v>
      </c>
      <c r="G108" s="352">
        <f>VLOOKUP(Variaciones!C108,Fuel!C193:Z1791,24,FALSE)</f>
        <v>373.58738501971089</v>
      </c>
      <c r="H108" s="353">
        <f t="shared" si="18"/>
        <v>0</v>
      </c>
      <c r="I108" s="352">
        <f t="shared" si="25"/>
        <v>-29.8985909802891</v>
      </c>
      <c r="J108" s="352">
        <f t="shared" si="16"/>
        <v>109.96334787910644</v>
      </c>
      <c r="K108" s="352">
        <f t="shared" si="17"/>
        <v>12091.937876781381</v>
      </c>
      <c r="L108" s="4">
        <v>43622</v>
      </c>
      <c r="M108" s="352">
        <v>331.20030500000001</v>
      </c>
      <c r="N108" s="352">
        <v>359.59264126149799</v>
      </c>
      <c r="O108" s="352">
        <f t="shared" si="19"/>
        <v>54.532105262812138</v>
      </c>
      <c r="P108" s="352">
        <f t="shared" si="20"/>
        <v>2973.7505043944234</v>
      </c>
      <c r="Q108" s="352">
        <f t="shared" si="21"/>
        <v>-51.689085999999975</v>
      </c>
      <c r="R108" s="352">
        <f t="shared" si="22"/>
        <v>-20.762155059132738</v>
      </c>
      <c r="S108" s="352">
        <f t="shared" si="23"/>
        <v>1073.1768183968466</v>
      </c>
      <c r="T108" s="352">
        <f t="shared" si="24"/>
        <v>0.42686544065719351</v>
      </c>
      <c r="U108" s="351">
        <f t="shared" si="26"/>
        <v>-0.13499743585217272</v>
      </c>
      <c r="V108" s="351">
        <f t="shared" si="27"/>
        <v>-5.4586284332354518E-2</v>
      </c>
    </row>
    <row r="109" spans="2:22">
      <c r="B109" s="43">
        <v>202112</v>
      </c>
      <c r="C109" s="4">
        <v>44531</v>
      </c>
      <c r="D109">
        <f>WEEKDAY(Fuel!C195,2)</f>
        <v>3</v>
      </c>
      <c r="E109" s="352">
        <f>+Fuel!T195-Fuel!D195</f>
        <v>-53.157460888304854</v>
      </c>
      <c r="F109" s="352">
        <f>VLOOKUP(Variaciones!C109,Fuel!C194:Z1792,2,FALSE)</f>
        <v>403.48597599999999</v>
      </c>
      <c r="G109" s="352">
        <f>VLOOKUP(Variaciones!C109,Fuel!C194:Z1792,24,FALSE)</f>
        <v>369.90801576872531</v>
      </c>
      <c r="H109" s="353">
        <f t="shared" si="18"/>
        <v>5.5999999999999659</v>
      </c>
      <c r="I109" s="352">
        <f t="shared" si="25"/>
        <v>-33.577960231274687</v>
      </c>
      <c r="J109" s="352">
        <f t="shared" si="16"/>
        <v>113.86347928515119</v>
      </c>
      <c r="K109" s="352">
        <f t="shared" si="17"/>
        <v>12964.891914920054</v>
      </c>
      <c r="L109" s="4">
        <v>43615</v>
      </c>
      <c r="M109" s="352">
        <v>382.88939099999999</v>
      </c>
      <c r="N109" s="352">
        <v>380.35479632063073</v>
      </c>
      <c r="O109" s="352">
        <f t="shared" si="19"/>
        <v>84.213306900131386</v>
      </c>
      <c r="P109" s="352">
        <f t="shared" si="20"/>
        <v>7091.8810590557168</v>
      </c>
      <c r="Q109" s="352">
        <f t="shared" si="21"/>
        <v>-8.8779220000000123</v>
      </c>
      <c r="R109" s="352">
        <f t="shared" si="22"/>
        <v>-35.742444152431005</v>
      </c>
      <c r="S109" s="352">
        <f t="shared" si="23"/>
        <v>317.31863127463902</v>
      </c>
      <c r="T109" s="352">
        <f t="shared" si="24"/>
        <v>0.60206861729141936</v>
      </c>
      <c r="U109" s="351">
        <f t="shared" si="26"/>
        <v>-2.2661211656522278E-2</v>
      </c>
      <c r="V109" s="351">
        <f t="shared" si="27"/>
        <v>-8.5899257855676606E-2</v>
      </c>
    </row>
    <row r="110" spans="2:22">
      <c r="B110" s="43">
        <v>202111</v>
      </c>
      <c r="C110" s="4">
        <v>44530</v>
      </c>
      <c r="D110">
        <f>WEEKDAY(Fuel!C196,2)</f>
        <v>2</v>
      </c>
      <c r="E110" s="352">
        <f>+Fuel!T196-Fuel!D196</f>
        <v>-45.58637021813405</v>
      </c>
      <c r="F110" s="352">
        <f>VLOOKUP(Variaciones!C110,Fuel!C195:Z1793,2,FALSE)</f>
        <v>397.88597600000003</v>
      </c>
      <c r="G110" s="352">
        <f>VLOOKUP(Variaciones!C110,Fuel!C195:Z1793,24,FALSE)</f>
        <v>371.8791064388962</v>
      </c>
      <c r="H110" s="353">
        <f t="shared" si="18"/>
        <v>0</v>
      </c>
      <c r="I110" s="352">
        <f t="shared" si="25"/>
        <v>-26.006869561103827</v>
      </c>
      <c r="J110" s="352">
        <f t="shared" si="16"/>
        <v>106.17412317477005</v>
      </c>
      <c r="K110" s="352">
        <f t="shared" si="17"/>
        <v>11272.944431931242</v>
      </c>
      <c r="L110" s="4">
        <v>43594</v>
      </c>
      <c r="M110" s="352">
        <v>391.767313</v>
      </c>
      <c r="N110" s="352">
        <v>416.09724047306173</v>
      </c>
      <c r="O110" s="352">
        <f t="shared" si="19"/>
        <v>55.204238098554526</v>
      </c>
      <c r="P110" s="352">
        <f t="shared" si="20"/>
        <v>3047.5079040418991</v>
      </c>
      <c r="Q110" s="352">
        <f t="shared" si="21"/>
        <v>-16.434684000000004</v>
      </c>
      <c r="R110" s="352">
        <f t="shared" si="22"/>
        <v>-9.9868593955321785</v>
      </c>
      <c r="S110" s="352">
        <f t="shared" si="23"/>
        <v>164.1308783180024</v>
      </c>
      <c r="T110" s="352">
        <f t="shared" si="24"/>
        <v>0.24403663737365686</v>
      </c>
      <c r="U110" s="351">
        <f t="shared" si="26"/>
        <v>-4.0261155312280368E-2</v>
      </c>
      <c r="V110" s="351">
        <f t="shared" si="27"/>
        <v>-2.3438704703161107E-2</v>
      </c>
    </row>
    <row r="111" spans="2:22">
      <c r="B111" s="43">
        <v>202111</v>
      </c>
      <c r="C111" s="4">
        <v>44529</v>
      </c>
      <c r="D111">
        <f>WEEKDAY(Fuel!C197,2)</f>
        <v>1</v>
      </c>
      <c r="E111" s="352">
        <f>+Fuel!T197-Fuel!D197</f>
        <v>-21.867579153745112</v>
      </c>
      <c r="F111" s="352">
        <f>VLOOKUP(Variaciones!C111,Fuel!C196:Z1794,2,FALSE)</f>
        <v>397.88597600000003</v>
      </c>
      <c r="G111" s="352">
        <f>VLOOKUP(Variaciones!C111,Fuel!C196:Z1794,24,FALSE)</f>
        <v>395.59789750328514</v>
      </c>
      <c r="H111" s="353">
        <f t="shared" si="18"/>
        <v>0</v>
      </c>
      <c r="I111" s="352">
        <f t="shared" si="25"/>
        <v>-2.2880784967148884</v>
      </c>
      <c r="J111" s="352">
        <f t="shared" si="16"/>
        <v>81.032204646517755</v>
      </c>
      <c r="K111" s="352">
        <f t="shared" si="17"/>
        <v>6566.2181898751332</v>
      </c>
      <c r="L111" s="4">
        <v>43587</v>
      </c>
      <c r="M111" s="352">
        <v>408.20199700000001</v>
      </c>
      <c r="N111" s="352">
        <v>426.08409986859391</v>
      </c>
      <c r="O111" s="352">
        <f t="shared" si="19"/>
        <v>61.052851139290453</v>
      </c>
      <c r="P111" s="352">
        <f t="shared" si="20"/>
        <v>3727.4506322363595</v>
      </c>
      <c r="Q111" s="352">
        <f t="shared" si="21"/>
        <v>24.409408999999982</v>
      </c>
      <c r="R111" s="352">
        <f t="shared" si="22"/>
        <v>-8.2785808147174862</v>
      </c>
      <c r="S111" s="352">
        <f t="shared" si="23"/>
        <v>-202.07526504599218</v>
      </c>
      <c r="T111" s="352">
        <f t="shared" si="24"/>
        <v>0.49347874484529292</v>
      </c>
      <c r="U111" s="351">
        <f t="shared" si="26"/>
        <v>6.3600522165373291E-2</v>
      </c>
      <c r="V111" s="351">
        <f t="shared" si="27"/>
        <v>-1.9059143851157184E-2</v>
      </c>
    </row>
    <row r="112" spans="2:22">
      <c r="B112" s="43">
        <v>202111</v>
      </c>
      <c r="C112" s="4">
        <v>44524</v>
      </c>
      <c r="D112">
        <f>WEEKDAY(Fuel!C198,2)</f>
        <v>3</v>
      </c>
      <c r="E112" s="352">
        <f>+Fuel!T198-Fuel!D198</f>
        <v>23.270397193166787</v>
      </c>
      <c r="F112" s="352">
        <f>VLOOKUP(Variaciones!C112,Fuel!C197:Z1795,2,FALSE)</f>
        <v>397.88597600000003</v>
      </c>
      <c r="G112" s="352">
        <f>VLOOKUP(Variaciones!C112,Fuel!C197:Z1795,24,FALSE)</f>
        <v>440.73587385019709</v>
      </c>
      <c r="H112" s="353">
        <f t="shared" si="18"/>
        <v>0</v>
      </c>
      <c r="I112" s="352">
        <f t="shared" si="25"/>
        <v>42.849897850197067</v>
      </c>
      <c r="J112" s="352">
        <f t="shared" si="16"/>
        <v>33.185949718791107</v>
      </c>
      <c r="K112" s="352">
        <f t="shared" si="17"/>
        <v>1101.3072587381316</v>
      </c>
      <c r="L112" s="4">
        <v>43566</v>
      </c>
      <c r="M112" s="352">
        <v>383.79258800000002</v>
      </c>
      <c r="N112" s="352">
        <v>434.3626806833114</v>
      </c>
      <c r="O112" s="352">
        <f t="shared" si="19"/>
        <v>27.868146475689912</v>
      </c>
      <c r="P112" s="352">
        <f t="shared" si="20"/>
        <v>776.63358799050809</v>
      </c>
      <c r="Q112" s="352">
        <f t="shared" si="21"/>
        <v>-7.5033059999999523</v>
      </c>
      <c r="R112" s="352">
        <f t="shared" si="22"/>
        <v>17.936925098554525</v>
      </c>
      <c r="S112" s="352">
        <f t="shared" si="23"/>
        <v>-134.5862377135339</v>
      </c>
      <c r="T112" s="352">
        <f t="shared" si="24"/>
        <v>0.4101228113115456</v>
      </c>
      <c r="U112" s="351">
        <f t="shared" si="26"/>
        <v>-1.9175529605736045E-2</v>
      </c>
      <c r="V112" s="351">
        <f t="shared" si="27"/>
        <v>4.3073524771221186E-2</v>
      </c>
    </row>
    <row r="113" spans="2:22">
      <c r="B113" s="43">
        <v>202111</v>
      </c>
      <c r="C113" s="4">
        <v>44523</v>
      </c>
      <c r="D113">
        <f>WEEKDAY(Fuel!C199,2)</f>
        <v>2</v>
      </c>
      <c r="E113" s="352">
        <f>+Fuel!T199-Fuel!D199</f>
        <v>21.299306522996062</v>
      </c>
      <c r="F113" s="352">
        <f>VLOOKUP(Variaciones!C113,Fuel!C198:Z1796,2,FALSE)</f>
        <v>397.88597600000003</v>
      </c>
      <c r="G113" s="352">
        <f>VLOOKUP(Variaciones!C113,Fuel!C198:Z1796,24,FALSE)</f>
        <v>438.76478318002626</v>
      </c>
      <c r="H113" s="353">
        <f t="shared" si="18"/>
        <v>0</v>
      </c>
      <c r="I113" s="352">
        <f t="shared" si="25"/>
        <v>40.878807180026229</v>
      </c>
      <c r="J113" s="352">
        <f t="shared" si="16"/>
        <v>35.275305829172169</v>
      </c>
      <c r="K113" s="352">
        <f t="shared" si="17"/>
        <v>1244.3472013416281</v>
      </c>
      <c r="L113" s="4">
        <v>43545</v>
      </c>
      <c r="M113" s="352">
        <v>391.29589399999998</v>
      </c>
      <c r="N113" s="352">
        <v>416.42575558475687</v>
      </c>
      <c r="O113" s="352">
        <f t="shared" si="19"/>
        <v>54.384593080157686</v>
      </c>
      <c r="P113" s="352">
        <f t="shared" si="20"/>
        <v>2957.6839644943352</v>
      </c>
      <c r="Q113" s="352">
        <f t="shared" si="21"/>
        <v>29.596475999999996</v>
      </c>
      <c r="R113" s="352">
        <f t="shared" si="22"/>
        <v>-14.914586070959331</v>
      </c>
      <c r="S113" s="352">
        <f t="shared" si="23"/>
        <v>-441.41918869908204</v>
      </c>
      <c r="T113" s="352">
        <f t="shared" si="24"/>
        <v>0.32984811518617246</v>
      </c>
      <c r="U113" s="351">
        <f t="shared" si="26"/>
        <v>8.1826164287607445E-2</v>
      </c>
      <c r="V113" s="351">
        <f t="shared" si="27"/>
        <v>-3.4577303884234731E-2</v>
      </c>
    </row>
    <row r="114" spans="2:22">
      <c r="B114" s="43">
        <v>202111</v>
      </c>
      <c r="C114" s="4">
        <v>44522</v>
      </c>
      <c r="D114">
        <f>WEEKDAY(Fuel!C200,2)</f>
        <v>1</v>
      </c>
      <c r="E114" s="352">
        <f>+Fuel!T200-Fuel!D200</f>
        <v>9.1442473902759502</v>
      </c>
      <c r="F114" s="352">
        <f>VLOOKUP(Variaciones!C114,Fuel!C199:Z1797,2,FALSE)</f>
        <v>397.88597600000003</v>
      </c>
      <c r="G114" s="352">
        <f>VLOOKUP(Variaciones!C114,Fuel!C199:Z1797,24,FALSE)</f>
        <v>426.6097240473062</v>
      </c>
      <c r="H114" s="353">
        <f t="shared" si="18"/>
        <v>0</v>
      </c>
      <c r="I114" s="352">
        <f t="shared" si="25"/>
        <v>28.723748047306174</v>
      </c>
      <c r="J114" s="352">
        <f t="shared" si="16"/>
        <v>48.159668509855464</v>
      </c>
      <c r="K114" s="352">
        <f t="shared" si="17"/>
        <v>2319.3536709791642</v>
      </c>
      <c r="L114" s="4">
        <v>43524</v>
      </c>
      <c r="M114" s="352">
        <v>361.69941799999998</v>
      </c>
      <c r="N114" s="352">
        <v>431.3403416557162</v>
      </c>
      <c r="O114" s="352">
        <f t="shared" si="19"/>
        <v>8.9786558449407607</v>
      </c>
      <c r="P114" s="352">
        <f t="shared" si="20"/>
        <v>80.616260781888883</v>
      </c>
      <c r="Q114" s="352">
        <f t="shared" si="21"/>
        <v>1.7673659999999813</v>
      </c>
      <c r="R114" s="352">
        <f t="shared" si="22"/>
        <v>-7.8186596583442451</v>
      </c>
      <c r="S114" s="352">
        <f t="shared" si="23"/>
        <v>-13.818433245729089</v>
      </c>
      <c r="T114" s="352">
        <f t="shared" si="24"/>
        <v>0.63126199261493432</v>
      </c>
      <c r="U114" s="351">
        <f t="shared" si="26"/>
        <v>4.9102767874642664E-3</v>
      </c>
      <c r="V114" s="351">
        <f t="shared" si="27"/>
        <v>-1.7803710353081897E-2</v>
      </c>
    </row>
    <row r="115" spans="2:22">
      <c r="B115" s="43">
        <v>202111</v>
      </c>
      <c r="C115" s="4">
        <v>44519</v>
      </c>
      <c r="D115">
        <f>WEEKDAY(Fuel!C201,2)</f>
        <v>5</v>
      </c>
      <c r="E115" s="352">
        <f>+Fuel!T201-Fuel!D201</f>
        <v>4.7421448935610897</v>
      </c>
      <c r="F115" s="352">
        <f>VLOOKUP(Variaciones!C115,Fuel!C200:Z1798,2,FALSE)</f>
        <v>397.88597600000003</v>
      </c>
      <c r="G115" s="352">
        <f>VLOOKUP(Variaciones!C115,Fuel!C200:Z1798,24,FALSE)</f>
        <v>422.20762155059134</v>
      </c>
      <c r="H115" s="353">
        <f t="shared" si="18"/>
        <v>0</v>
      </c>
      <c r="I115" s="352">
        <f t="shared" si="25"/>
        <v>24.321645550591313</v>
      </c>
      <c r="J115" s="352">
        <f t="shared" si="16"/>
        <v>52.82589715637323</v>
      </c>
      <c r="K115" s="352">
        <f t="shared" si="17"/>
        <v>2790.5754103757213</v>
      </c>
      <c r="L115" s="4">
        <v>43517</v>
      </c>
      <c r="M115" s="352">
        <v>359.932052</v>
      </c>
      <c r="N115" s="352">
        <v>439.15900131406045</v>
      </c>
      <c r="O115" s="352">
        <f t="shared" si="19"/>
        <v>1.0764893929040795</v>
      </c>
      <c r="P115" s="352">
        <f t="shared" si="20"/>
        <v>1.1588294130349936</v>
      </c>
      <c r="Q115" s="352">
        <f t="shared" si="21"/>
        <v>27.198742999999979</v>
      </c>
      <c r="R115" s="352">
        <f t="shared" si="22"/>
        <v>13.863337713534804</v>
      </c>
      <c r="S115" s="352">
        <f t="shared" si="23"/>
        <v>377.06535959264045</v>
      </c>
      <c r="T115" s="352">
        <f t="shared" si="24"/>
        <v>0.3247620445612146</v>
      </c>
      <c r="U115" s="351">
        <f t="shared" si="26"/>
        <v>8.1743373038735884E-2</v>
      </c>
      <c r="V115" s="351">
        <f t="shared" si="27"/>
        <v>3.2596941140120454E-2</v>
      </c>
    </row>
    <row r="116" spans="2:22">
      <c r="B116" s="43">
        <v>202111</v>
      </c>
      <c r="C116" s="4">
        <v>44518</v>
      </c>
      <c r="D116">
        <f>WEEKDAY(Fuel!C202,2)</f>
        <v>4</v>
      </c>
      <c r="E116" s="352">
        <f>+Fuel!T202-Fuel!D202</f>
        <v>18.868294696451983</v>
      </c>
      <c r="F116" s="352">
        <f>VLOOKUP(Variaciones!C116,Fuel!C201:Z1799,2,FALSE)</f>
        <v>397.88597600000003</v>
      </c>
      <c r="G116" s="352">
        <f>VLOOKUP(Variaciones!C116,Fuel!C201:Z1799,24,FALSE)</f>
        <v>436.33377135348223</v>
      </c>
      <c r="H116" s="353">
        <f t="shared" si="18"/>
        <v>0</v>
      </c>
      <c r="I116" s="352">
        <f t="shared" si="25"/>
        <v>38.447795353482206</v>
      </c>
      <c r="J116" s="352">
        <f t="shared" si="16"/>
        <v>37.852178365308873</v>
      </c>
      <c r="K116" s="352">
        <f t="shared" si="17"/>
        <v>1432.7874069991572</v>
      </c>
      <c r="L116" s="4">
        <v>43510</v>
      </c>
      <c r="M116" s="352">
        <v>332.73330900000002</v>
      </c>
      <c r="N116" s="352">
        <v>425.29566360052564</v>
      </c>
      <c r="O116" s="352">
        <f t="shared" si="19"/>
        <v>13.580094416557188</v>
      </c>
      <c r="P116" s="352">
        <f t="shared" si="20"/>
        <v>184.41896436260771</v>
      </c>
      <c r="Q116" s="352">
        <f t="shared" si="21"/>
        <v>1.5996300000000474</v>
      </c>
      <c r="R116" s="352">
        <f t="shared" si="22"/>
        <v>25.492772667542738</v>
      </c>
      <c r="S116" s="352">
        <f t="shared" si="23"/>
        <v>40.779003942182598</v>
      </c>
      <c r="T116" s="352">
        <f t="shared" si="24"/>
        <v>0.88191302044122988</v>
      </c>
      <c r="U116" s="351">
        <f t="shared" si="26"/>
        <v>4.830768059687603E-3</v>
      </c>
      <c r="V116" s="351">
        <f t="shared" si="27"/>
        <v>6.3763352506162774E-2</v>
      </c>
    </row>
    <row r="117" spans="2:22">
      <c r="B117" s="43">
        <v>202111</v>
      </c>
      <c r="C117" s="4">
        <v>44517</v>
      </c>
      <c r="D117">
        <f>WEEKDAY(Fuel!C203,2)</f>
        <v>3</v>
      </c>
      <c r="E117" s="352">
        <f>+Fuel!T203-Fuel!D203</f>
        <v>11.903774328515055</v>
      </c>
      <c r="F117" s="352">
        <f>VLOOKUP(Variaciones!C117,Fuel!C202:Z1800,2,FALSE)</f>
        <v>397.88597600000003</v>
      </c>
      <c r="G117" s="352">
        <f>VLOOKUP(Variaciones!C117,Fuel!C202:Z1800,24,FALSE)</f>
        <v>429.36925098554531</v>
      </c>
      <c r="H117" s="353">
        <f t="shared" si="18"/>
        <v>0</v>
      </c>
      <c r="I117" s="352">
        <f t="shared" si="25"/>
        <v>31.483274985545279</v>
      </c>
      <c r="J117" s="352">
        <f t="shared" si="16"/>
        <v>45.234569955322002</v>
      </c>
      <c r="K117" s="352">
        <f t="shared" si="17"/>
        <v>2046.1663190429199</v>
      </c>
      <c r="L117" s="4">
        <v>43503</v>
      </c>
      <c r="M117" s="352">
        <v>331.13367899999997</v>
      </c>
      <c r="N117" s="352">
        <v>399.8028909329829</v>
      </c>
      <c r="O117" s="352">
        <f t="shared" si="19"/>
        <v>11.842614611038073</v>
      </c>
      <c r="P117" s="352">
        <f t="shared" si="20"/>
        <v>140.24752082557245</v>
      </c>
      <c r="Q117" s="352">
        <f t="shared" si="21"/>
        <v>-9.5977830000000495</v>
      </c>
      <c r="R117" s="352">
        <f t="shared" si="22"/>
        <v>16.162943495400782</v>
      </c>
      <c r="S117" s="352">
        <f t="shared" si="23"/>
        <v>-155.12842431011902</v>
      </c>
      <c r="T117" s="352">
        <f t="shared" si="24"/>
        <v>0.25485152744325118</v>
      </c>
      <c r="U117" s="351">
        <f t="shared" si="26"/>
        <v>-2.8168173680421824E-2</v>
      </c>
      <c r="V117" s="351">
        <f t="shared" si="27"/>
        <v>4.213050179825311E-2</v>
      </c>
    </row>
    <row r="118" spans="2:22">
      <c r="B118" s="43">
        <v>202111</v>
      </c>
      <c r="C118" s="4">
        <v>44516</v>
      </c>
      <c r="D118">
        <f>WEEKDAY(Fuel!C204,2)</f>
        <v>2</v>
      </c>
      <c r="E118" s="352">
        <f>+Fuel!T204-Fuel!D204</f>
        <v>24.255942528252262</v>
      </c>
      <c r="F118" s="352">
        <f>VLOOKUP(Variaciones!C118,Fuel!C203:Z1801,2,FALSE)</f>
        <v>397.88597600000003</v>
      </c>
      <c r="G118" s="352">
        <f>VLOOKUP(Variaciones!C118,Fuel!C203:Z1801,24,FALSE)</f>
        <v>441.72141918528251</v>
      </c>
      <c r="H118" s="353">
        <f t="shared" si="18"/>
        <v>0</v>
      </c>
      <c r="I118" s="352">
        <f t="shared" si="25"/>
        <v>43.835443185282486</v>
      </c>
      <c r="J118" s="352">
        <f t="shared" si="16"/>
        <v>32.141271663600548</v>
      </c>
      <c r="K118" s="352">
        <f t="shared" si="17"/>
        <v>1033.0613441533715</v>
      </c>
      <c r="L118" s="4">
        <v>43496</v>
      </c>
      <c r="M118" s="352">
        <v>340.73146200000002</v>
      </c>
      <c r="N118" s="352">
        <v>383.63994743758212</v>
      </c>
      <c r="O118" s="352">
        <f t="shared" si="19"/>
        <v>38.573117716162926</v>
      </c>
      <c r="P118" s="352">
        <f t="shared" si="20"/>
        <v>1487.8854103449621</v>
      </c>
      <c r="Q118" s="352">
        <f t="shared" si="21"/>
        <v>13.102914999999996</v>
      </c>
      <c r="R118" s="352">
        <f t="shared" si="22"/>
        <v>16.031537450722738</v>
      </c>
      <c r="S118" s="352">
        <f t="shared" si="23"/>
        <v>210.05987253613665</v>
      </c>
      <c r="T118" s="352">
        <f t="shared" si="24"/>
        <v>0.10052093670461591</v>
      </c>
      <c r="U118" s="351">
        <f t="shared" si="26"/>
        <v>3.9993203034288688E-2</v>
      </c>
      <c r="V118" s="351">
        <f t="shared" si="27"/>
        <v>4.3610366398570168E-2</v>
      </c>
    </row>
    <row r="119" spans="2:22">
      <c r="B119" s="43">
        <v>202111</v>
      </c>
      <c r="C119" s="4">
        <v>44515</v>
      </c>
      <c r="D119">
        <f>WEEKDAY(Fuel!C205,2)</f>
        <v>1</v>
      </c>
      <c r="E119" s="352">
        <f>+Fuel!T205-Fuel!D205</f>
        <v>21.496415590013157</v>
      </c>
      <c r="F119" s="352">
        <f>VLOOKUP(Variaciones!C119,Fuel!C204:Z1802,2,FALSE)</f>
        <v>397.88597600000003</v>
      </c>
      <c r="G119" s="352">
        <f>VLOOKUP(Variaciones!C119,Fuel!C204:Z1802,24,FALSE)</f>
        <v>438.96189224704335</v>
      </c>
      <c r="H119" s="353">
        <f t="shared" si="18"/>
        <v>0</v>
      </c>
      <c r="I119" s="352">
        <f t="shared" si="25"/>
        <v>41.075916247043324</v>
      </c>
      <c r="J119" s="352">
        <f t="shared" si="16"/>
        <v>35.066370218134068</v>
      </c>
      <c r="K119" s="352">
        <f t="shared" si="17"/>
        <v>1229.6503202752399</v>
      </c>
      <c r="L119" s="4">
        <v>43482</v>
      </c>
      <c r="M119" s="352">
        <v>327.62854700000003</v>
      </c>
      <c r="N119" s="352">
        <v>367.60840998685939</v>
      </c>
      <c r="O119" s="352">
        <f t="shared" si="19"/>
        <v>42.463632413929076</v>
      </c>
      <c r="P119" s="352">
        <f t="shared" si="20"/>
        <v>1803.1600777852882</v>
      </c>
      <c r="Q119" s="352">
        <f t="shared" si="21"/>
        <v>-3.3088679999999613</v>
      </c>
      <c r="R119" s="352">
        <f t="shared" si="22"/>
        <v>-11.498028909329832</v>
      </c>
      <c r="S119" s="352">
        <f t="shared" si="23"/>
        <v>38.045459921155938</v>
      </c>
      <c r="T119" s="352">
        <f t="shared" si="24"/>
        <v>0.5530639511760157</v>
      </c>
      <c r="U119" s="351">
        <f t="shared" si="26"/>
        <v>-9.9984705567364197E-3</v>
      </c>
      <c r="V119" s="351">
        <f t="shared" si="27"/>
        <v>-3.0329289428076264E-2</v>
      </c>
    </row>
    <row r="120" spans="2:22">
      <c r="B120" s="43">
        <v>202111</v>
      </c>
      <c r="C120" s="4">
        <v>44512</v>
      </c>
      <c r="D120">
        <f>WEEKDAY(Fuel!C206,2)</f>
        <v>5</v>
      </c>
      <c r="E120" s="352">
        <f>+Fuel!T206-Fuel!D206</f>
        <v>21.43071256767405</v>
      </c>
      <c r="F120" s="352">
        <f>VLOOKUP(Variaciones!C120,Fuel!C205:Z1803,2,FALSE)</f>
        <v>397.88597600000003</v>
      </c>
      <c r="G120" s="352">
        <f>VLOOKUP(Variaciones!C120,Fuel!C205:Z1803,24,FALSE)</f>
        <v>438.8961892247043</v>
      </c>
      <c r="H120" s="353">
        <f t="shared" si="18"/>
        <v>0</v>
      </c>
      <c r="I120" s="352">
        <f t="shared" si="25"/>
        <v>41.010213224704273</v>
      </c>
      <c r="J120" s="352">
        <f t="shared" si="16"/>
        <v>35.136015421813454</v>
      </c>
      <c r="K120" s="352">
        <f t="shared" si="17"/>
        <v>1234.5395797219128</v>
      </c>
      <c r="L120" s="4">
        <v>43475</v>
      </c>
      <c r="M120" s="352">
        <v>330.93741499999999</v>
      </c>
      <c r="N120" s="352">
        <v>379.10643889618922</v>
      </c>
      <c r="O120" s="352">
        <f t="shared" si="19"/>
        <v>33.584589770039372</v>
      </c>
      <c r="P120" s="352">
        <f t="shared" si="20"/>
        <v>1127.9246700218332</v>
      </c>
      <c r="Q120" s="352">
        <f t="shared" si="21"/>
        <v>9.7854049999999688</v>
      </c>
      <c r="R120" s="352">
        <f t="shared" si="22"/>
        <v>44.678055190538771</v>
      </c>
      <c r="S120" s="352">
        <f t="shared" si="23"/>
        <v>437.19286465177265</v>
      </c>
      <c r="T120" s="352">
        <f t="shared" si="24"/>
        <v>0.6406616485340435</v>
      </c>
      <c r="U120" s="351">
        <f t="shared" si="26"/>
        <v>3.0469698757295549E-2</v>
      </c>
      <c r="V120" s="351">
        <f t="shared" si="27"/>
        <v>0.13359528487229866</v>
      </c>
    </row>
    <row r="121" spans="2:22">
      <c r="B121" s="43">
        <v>202111</v>
      </c>
      <c r="C121" s="4">
        <v>44511</v>
      </c>
      <c r="D121">
        <f>WEEKDAY(Fuel!C207,2)</f>
        <v>4</v>
      </c>
      <c r="E121" s="352">
        <f>+Fuel!T207-Fuel!D207</f>
        <v>23.138991148488799</v>
      </c>
      <c r="F121" s="352">
        <f>VLOOKUP(Variaciones!C121,Fuel!C206:Z1804,2,FALSE)</f>
        <v>397.88597600000003</v>
      </c>
      <c r="G121" s="352">
        <f>VLOOKUP(Variaciones!C121,Fuel!C206:Z1804,24,FALSE)</f>
        <v>440.60446780551905</v>
      </c>
      <c r="H121" s="353">
        <f t="shared" si="18"/>
        <v>0</v>
      </c>
      <c r="I121" s="352">
        <f t="shared" si="25"/>
        <v>42.718491805519022</v>
      </c>
      <c r="J121" s="352">
        <f t="shared" si="16"/>
        <v>33.325240126149822</v>
      </c>
      <c r="K121" s="352">
        <f t="shared" si="17"/>
        <v>1110.5716294655463</v>
      </c>
      <c r="L121" s="4">
        <v>43468</v>
      </c>
      <c r="M121" s="352">
        <v>321.15201000000002</v>
      </c>
      <c r="N121" s="352">
        <v>334.42838370565045</v>
      </c>
      <c r="O121" s="352">
        <f t="shared" si="19"/>
        <v>71.157923272010521</v>
      </c>
      <c r="P121" s="352">
        <f t="shared" si="20"/>
        <v>5063.4500443853367</v>
      </c>
      <c r="Q121" s="352">
        <f t="shared" si="21"/>
        <v>-10.215385999999967</v>
      </c>
      <c r="R121" s="352">
        <f t="shared" si="22"/>
        <v>23.784494086727989</v>
      </c>
      <c r="S121" s="352">
        <f t="shared" si="23"/>
        <v>-242.9677879106431</v>
      </c>
      <c r="T121" s="352">
        <f t="shared" si="24"/>
        <v>0.39909282186041589</v>
      </c>
      <c r="U121" s="351">
        <f t="shared" si="26"/>
        <v>-3.0827975604455566E-2</v>
      </c>
      <c r="V121" s="351">
        <f t="shared" si="27"/>
        <v>7.6565143824027071E-2</v>
      </c>
    </row>
    <row r="122" spans="2:22">
      <c r="B122" s="43">
        <v>202111</v>
      </c>
      <c r="C122" s="4">
        <v>44510</v>
      </c>
      <c r="D122">
        <f>WEEKDAY(Fuel!C208,2)</f>
        <v>3</v>
      </c>
      <c r="E122" s="352">
        <f>+Fuel!T208-Fuel!D208</f>
        <v>24.058833461235167</v>
      </c>
      <c r="F122" s="352">
        <f>VLOOKUP(Variaciones!C122,Fuel!C207:Z1805,2,FALSE)</f>
        <v>397.88597600000003</v>
      </c>
      <c r="G122" s="352">
        <f>VLOOKUP(Variaciones!C122,Fuel!C207:Z1805,24,FALSE)</f>
        <v>441.52431011826542</v>
      </c>
      <c r="H122" s="353">
        <f t="shared" si="18"/>
        <v>29.197084999999959</v>
      </c>
      <c r="I122" s="352">
        <f t="shared" si="25"/>
        <v>43.638334118265391</v>
      </c>
      <c r="J122" s="352">
        <f t="shared" si="16"/>
        <v>32.350207274638706</v>
      </c>
      <c r="K122" s="352">
        <f t="shared" si="17"/>
        <v>1046.5359107120871</v>
      </c>
      <c r="L122" s="4">
        <v>43461</v>
      </c>
      <c r="M122" s="352">
        <v>331.36739599999999</v>
      </c>
      <c r="N122" s="352">
        <v>310.64388961892246</v>
      </c>
      <c r="O122" s="352">
        <f t="shared" si="19"/>
        <v>106.58487300394216</v>
      </c>
      <c r="P122" s="352">
        <f t="shared" si="20"/>
        <v>11360.335153266478</v>
      </c>
      <c r="Q122" s="352">
        <f t="shared" si="21"/>
        <v>-10.085190000000011</v>
      </c>
      <c r="R122" s="352">
        <f t="shared" si="22"/>
        <v>-12.877792378449442</v>
      </c>
      <c r="S122" s="352">
        <f t="shared" si="23"/>
        <v>129.87498291721468</v>
      </c>
      <c r="T122" s="352">
        <f t="shared" si="24"/>
        <v>0.12161322655850931</v>
      </c>
      <c r="U122" s="351">
        <f t="shared" si="26"/>
        <v>-2.9536135948315858E-2</v>
      </c>
      <c r="V122" s="351">
        <f t="shared" si="27"/>
        <v>-3.9805036555645913E-2</v>
      </c>
    </row>
    <row r="123" spans="2:22">
      <c r="B123" s="43">
        <v>202111</v>
      </c>
      <c r="C123" s="4">
        <v>44509</v>
      </c>
      <c r="D123">
        <f>WEEKDAY(Fuel!C209,2)</f>
        <v>2</v>
      </c>
      <c r="E123" s="352">
        <f>+Fuel!T209-Fuel!D209</f>
        <v>8.39657106307493</v>
      </c>
      <c r="F123" s="352">
        <f>VLOOKUP(Variaciones!C123,Fuel!C208:Z1806,2,FALSE)</f>
        <v>427.08306099999999</v>
      </c>
      <c r="G123" s="352">
        <f>VLOOKUP(Variaciones!C123,Fuel!C208:Z1806,24,FALSE)</f>
        <v>455.05913272010514</v>
      </c>
      <c r="H123" s="353">
        <f t="shared" si="18"/>
        <v>0</v>
      </c>
      <c r="I123" s="352">
        <f t="shared" si="25"/>
        <v>27.976071720105153</v>
      </c>
      <c r="J123" s="352">
        <f t="shared" si="16"/>
        <v>47.200380316688552</v>
      </c>
      <c r="K123" s="352">
        <f t="shared" si="17"/>
        <v>2227.8759020400403</v>
      </c>
      <c r="L123" s="4">
        <v>43454</v>
      </c>
      <c r="M123" s="352">
        <v>341.452586</v>
      </c>
      <c r="N123" s="352">
        <v>323.5216819973719</v>
      </c>
      <c r="O123" s="352">
        <f t="shared" si="19"/>
        <v>103.01960308278575</v>
      </c>
      <c r="P123" s="352">
        <f t="shared" si="20"/>
        <v>10613.038619334719</v>
      </c>
      <c r="Q123" s="352">
        <f t="shared" si="21"/>
        <v>-31.272277000000031</v>
      </c>
      <c r="R123" s="352">
        <f t="shared" si="22"/>
        <v>-36.070959264126088</v>
      </c>
      <c r="S123" s="352">
        <f t="shared" si="23"/>
        <v>1128.0210297634683</v>
      </c>
      <c r="T123" s="352">
        <f t="shared" si="24"/>
        <v>7.1257078369462407E-2</v>
      </c>
      <c r="U123" s="351">
        <f t="shared" si="26"/>
        <v>-8.390177341080686E-2</v>
      </c>
      <c r="V123" s="351">
        <f t="shared" si="27"/>
        <v>-0.10031061575004552</v>
      </c>
    </row>
    <row r="124" spans="2:22">
      <c r="B124" s="43">
        <v>202111</v>
      </c>
      <c r="C124" s="4">
        <v>44508</v>
      </c>
      <c r="D124">
        <f>WEEKDAY(Fuel!C210,2)</f>
        <v>1</v>
      </c>
      <c r="E124" s="352">
        <f>+Fuel!T210-Fuel!D210</f>
        <v>4.1915776333771078</v>
      </c>
      <c r="F124" s="352">
        <f>VLOOKUP(Variaciones!C124,Fuel!C209:Z1807,2,FALSE)</f>
        <v>427.08306099999999</v>
      </c>
      <c r="G124" s="352">
        <f>VLOOKUP(Variaciones!C124,Fuel!C209:Z1807,24,FALSE)</f>
        <v>450.85413929040737</v>
      </c>
      <c r="H124" s="353">
        <f t="shared" si="18"/>
        <v>0</v>
      </c>
      <c r="I124" s="352">
        <f t="shared" si="25"/>
        <v>23.771078290407388</v>
      </c>
      <c r="J124" s="352">
        <f t="shared" si="16"/>
        <v>51.65767335216816</v>
      </c>
      <c r="K124" s="352">
        <f t="shared" si="17"/>
        <v>2668.5152161593046</v>
      </c>
      <c r="L124" s="4">
        <v>43440</v>
      </c>
      <c r="M124" s="352">
        <v>372.72486300000003</v>
      </c>
      <c r="N124" s="352">
        <v>359.59264126149799</v>
      </c>
      <c r="O124" s="352">
        <f t="shared" si="19"/>
        <v>96.056663262812151</v>
      </c>
      <c r="P124" s="352">
        <f t="shared" si="20"/>
        <v>9226.8825571852849</v>
      </c>
      <c r="Q124" s="352">
        <f t="shared" si="21"/>
        <v>-33.09013699999997</v>
      </c>
      <c r="R124" s="352">
        <f t="shared" si="22"/>
        <v>0.7884362680683239</v>
      </c>
      <c r="S124" s="352">
        <f t="shared" si="23"/>
        <v>-26.08946412614954</v>
      </c>
      <c r="T124" s="352">
        <f t="shared" si="24"/>
        <v>0.95345516696764487</v>
      </c>
      <c r="U124" s="351">
        <f t="shared" si="26"/>
        <v>-8.1539955398395744E-2</v>
      </c>
      <c r="V124" s="351">
        <f t="shared" si="27"/>
        <v>2.1973997436366766E-3</v>
      </c>
    </row>
    <row r="125" spans="2:22">
      <c r="B125" s="43">
        <v>202111</v>
      </c>
      <c r="C125" s="4">
        <v>44505</v>
      </c>
      <c r="D125">
        <f>WEEKDAY(Fuel!C211,2)</f>
        <v>5</v>
      </c>
      <c r="E125" s="352">
        <f>+Fuel!T211-Fuel!D211</f>
        <v>1.6948627844940347</v>
      </c>
      <c r="F125" s="352">
        <f>VLOOKUP(Variaciones!C125,Fuel!C210:Z1808,2,FALSE)</f>
        <v>427.08306099999999</v>
      </c>
      <c r="G125" s="352">
        <f>VLOOKUP(Variaciones!C125,Fuel!C210:Z1808,24,FALSE)</f>
        <v>448.35742444152424</v>
      </c>
      <c r="H125" s="353">
        <f t="shared" si="18"/>
        <v>0</v>
      </c>
      <c r="I125" s="352">
        <f t="shared" si="25"/>
        <v>21.274363441524258</v>
      </c>
      <c r="J125" s="352">
        <f t="shared" si="16"/>
        <v>54.304191091984308</v>
      </c>
      <c r="K125" s="352">
        <f t="shared" si="17"/>
        <v>2948.9451701547478</v>
      </c>
      <c r="L125" s="4">
        <v>43433</v>
      </c>
      <c r="M125" s="352">
        <v>405.815</v>
      </c>
      <c r="N125" s="352">
        <v>358.80420499342966</v>
      </c>
      <c r="O125" s="352">
        <f t="shared" si="19"/>
        <v>129.98254270696452</v>
      </c>
      <c r="P125" s="352">
        <f t="shared" si="20"/>
        <v>16895.461408567855</v>
      </c>
      <c r="Q125" s="352">
        <f t="shared" si="21"/>
        <v>-0.53686800000002677</v>
      </c>
      <c r="R125" s="352">
        <f t="shared" si="22"/>
        <v>-45.137976346911955</v>
      </c>
      <c r="S125" s="352">
        <f t="shared" si="23"/>
        <v>24.233135085415135</v>
      </c>
      <c r="T125" s="352">
        <f t="shared" si="24"/>
        <v>0.97649174254771931</v>
      </c>
      <c r="U125" s="351">
        <f t="shared" si="26"/>
        <v>-1.3211899397495245E-3</v>
      </c>
      <c r="V125" s="351">
        <f t="shared" si="27"/>
        <v>-0.11174365647364998</v>
      </c>
    </row>
    <row r="126" spans="2:22">
      <c r="B126" s="43">
        <v>202111</v>
      </c>
      <c r="C126" s="4">
        <v>44504</v>
      </c>
      <c r="D126">
        <f>WEEKDAY(Fuel!C212,2)</f>
        <v>4</v>
      </c>
      <c r="E126" s="352">
        <f>+Fuel!T212-Fuel!D212</f>
        <v>-15.322220001314008</v>
      </c>
      <c r="F126" s="352">
        <f>VLOOKUP(Variaciones!C126,Fuel!C211:Z1809,2,FALSE)</f>
        <v>427.08306099999999</v>
      </c>
      <c r="G126" s="352">
        <f>VLOOKUP(Variaciones!C126,Fuel!C211:Z1809,24,FALSE)</f>
        <v>431.3403416557162</v>
      </c>
      <c r="H126" s="353">
        <f t="shared" si="18"/>
        <v>0</v>
      </c>
      <c r="I126" s="352">
        <f t="shared" si="25"/>
        <v>4.2572806557162153</v>
      </c>
      <c r="J126" s="352">
        <f t="shared" si="16"/>
        <v>72.342298844940785</v>
      </c>
      <c r="K126" s="352">
        <f t="shared" si="17"/>
        <v>5233.4082021707209</v>
      </c>
      <c r="L126" s="4">
        <v>43419</v>
      </c>
      <c r="M126" s="352">
        <v>406.35186800000002</v>
      </c>
      <c r="N126" s="352">
        <v>403.94218134034162</v>
      </c>
      <c r="O126" s="352">
        <f t="shared" si="19"/>
        <v>82.673155779237902</v>
      </c>
      <c r="P126" s="352">
        <f t="shared" si="20"/>
        <v>6834.8506864981373</v>
      </c>
      <c r="Q126" s="352">
        <f t="shared" si="21"/>
        <v>-5.6262739999999667</v>
      </c>
      <c r="R126" s="352">
        <f t="shared" si="22"/>
        <v>-24.375821287779218</v>
      </c>
      <c r="S126" s="352">
        <f t="shared" si="23"/>
        <v>137.14504954007791</v>
      </c>
      <c r="T126" s="352">
        <f t="shared" si="24"/>
        <v>0.62494126186635179</v>
      </c>
      <c r="U126" s="351">
        <f t="shared" si="26"/>
        <v>-1.3656729390269367E-2</v>
      </c>
      <c r="V126" s="351">
        <f t="shared" si="27"/>
        <v>-5.691056910569102E-2</v>
      </c>
    </row>
    <row r="127" spans="2:22">
      <c r="B127" s="43">
        <v>202111</v>
      </c>
      <c r="C127" s="4">
        <v>44503</v>
      </c>
      <c r="D127">
        <f>WEEKDAY(Fuel!C213,2)</f>
        <v>3</v>
      </c>
      <c r="E127" s="352">
        <f>+Fuel!T213-Fuel!D213</f>
        <v>-5.466766650459931</v>
      </c>
      <c r="F127" s="352">
        <f>VLOOKUP(Variaciones!C127,Fuel!C212:Z1810,2,FALSE)</f>
        <v>427.08306099999999</v>
      </c>
      <c r="G127" s="352">
        <f>VLOOKUP(Variaciones!C127,Fuel!C212:Z1810,24,FALSE)</f>
        <v>441.19579500657034</v>
      </c>
      <c r="H127" s="353">
        <f t="shared" si="18"/>
        <v>0</v>
      </c>
      <c r="I127" s="352">
        <f t="shared" si="25"/>
        <v>14.112734006570349</v>
      </c>
      <c r="J127" s="352">
        <f t="shared" si="16"/>
        <v>61.895518293035423</v>
      </c>
      <c r="K127" s="352">
        <f t="shared" si="17"/>
        <v>3831.0551847634824</v>
      </c>
      <c r="L127" s="4">
        <v>43412</v>
      </c>
      <c r="M127" s="352">
        <v>411.97814199999999</v>
      </c>
      <c r="N127" s="352">
        <v>428.31800262812084</v>
      </c>
      <c r="O127" s="352">
        <f t="shared" si="19"/>
        <v>62.461059214191891</v>
      </c>
      <c r="P127" s="352">
        <f t="shared" si="20"/>
        <v>3901.3839181587859</v>
      </c>
      <c r="Q127" s="352">
        <f t="shared" si="21"/>
        <v>-20.162934000000007</v>
      </c>
      <c r="R127" s="352">
        <f t="shared" si="22"/>
        <v>-11.892247043364023</v>
      </c>
      <c r="S127" s="352">
        <f t="shared" si="23"/>
        <v>239.78259224704402</v>
      </c>
      <c r="T127" s="352">
        <f t="shared" si="24"/>
        <v>0.25801404601170264</v>
      </c>
      <c r="U127" s="351">
        <f t="shared" si="26"/>
        <v>-4.6658221399902305E-2</v>
      </c>
      <c r="V127" s="351">
        <f t="shared" si="27"/>
        <v>-2.7014925373134394E-2</v>
      </c>
    </row>
    <row r="128" spans="2:22">
      <c r="B128" s="43">
        <v>202111</v>
      </c>
      <c r="C128" s="4">
        <v>44502</v>
      </c>
      <c r="D128">
        <f>WEEKDAY(Fuel!C214,2)</f>
        <v>2</v>
      </c>
      <c r="E128" s="352">
        <f>+Fuel!T214-Fuel!D214</f>
        <v>14.244140051248337</v>
      </c>
      <c r="F128" s="352">
        <f>VLOOKUP(Variaciones!C128,Fuel!C213:Z1811,2,FALSE)</f>
        <v>427.08306099999999</v>
      </c>
      <c r="G128" s="352">
        <f>VLOOKUP(Variaciones!C128,Fuel!C213:Z1811,24,FALSE)</f>
        <v>460.9067017082786</v>
      </c>
      <c r="H128" s="353">
        <f t="shared" si="18"/>
        <v>0</v>
      </c>
      <c r="I128" s="352">
        <f t="shared" si="25"/>
        <v>33.823640708278617</v>
      </c>
      <c r="J128" s="352">
        <f t="shared" si="16"/>
        <v>41.00195718922464</v>
      </c>
      <c r="K128" s="352">
        <f t="shared" si="17"/>
        <v>1681.1604933470101</v>
      </c>
      <c r="L128" s="4">
        <v>43405</v>
      </c>
      <c r="M128" s="352">
        <v>432.141076</v>
      </c>
      <c r="N128" s="352">
        <v>440.21024967148486</v>
      </c>
      <c r="O128" s="352">
        <f t="shared" si="19"/>
        <v>70.018211348226032</v>
      </c>
      <c r="P128" s="352">
        <f t="shared" si="20"/>
        <v>4902.5499204048483</v>
      </c>
      <c r="Q128" s="352">
        <f t="shared" si="21"/>
        <v>-2.384001000000012</v>
      </c>
      <c r="R128" s="352">
        <f t="shared" si="22"/>
        <v>-22.076215505913297</v>
      </c>
      <c r="S128" s="352">
        <f t="shared" si="23"/>
        <v>52.629719842313072</v>
      </c>
      <c r="T128" s="352">
        <f t="shared" si="24"/>
        <v>0.80507114485894471</v>
      </c>
      <c r="U128" s="351">
        <f t="shared" si="26"/>
        <v>-5.4864520511896993E-3</v>
      </c>
      <c r="V128" s="351">
        <f t="shared" si="27"/>
        <v>-4.775440591245031E-2</v>
      </c>
    </row>
    <row r="129" spans="2:22">
      <c r="B129" s="43">
        <v>202111</v>
      </c>
      <c r="C129" s="4">
        <v>44501</v>
      </c>
      <c r="D129">
        <f>WEEKDAY(Fuel!C215,2)</f>
        <v>1</v>
      </c>
      <c r="E129" s="352">
        <f>+Fuel!T215-Fuel!D215</f>
        <v>21.077254374507163</v>
      </c>
      <c r="F129" s="352">
        <f>VLOOKUP(Variaciones!C129,Fuel!C214:Z1812,2,FALSE)</f>
        <v>427.08306099999999</v>
      </c>
      <c r="G129" s="352">
        <f>VLOOKUP(Variaciones!C129,Fuel!C214:Z1812,24,FALSE)</f>
        <v>467.73981603153743</v>
      </c>
      <c r="H129" s="353">
        <f t="shared" si="18"/>
        <v>0</v>
      </c>
      <c r="I129" s="352">
        <f t="shared" si="25"/>
        <v>40.656755031537443</v>
      </c>
      <c r="J129" s="352">
        <f t="shared" si="16"/>
        <v>33.758856006570284</v>
      </c>
      <c r="K129" s="352">
        <f t="shared" si="17"/>
        <v>1139.6603588723465</v>
      </c>
      <c r="L129" s="4">
        <v>43395</v>
      </c>
      <c r="M129" s="352">
        <v>434.52507700000001</v>
      </c>
      <c r="N129" s="352">
        <v>462.28646517739816</v>
      </c>
      <c r="O129" s="352">
        <f t="shared" si="19"/>
        <v>49.001423911957943</v>
      </c>
      <c r="P129" s="352">
        <f t="shared" si="20"/>
        <v>2401.1395453994037</v>
      </c>
      <c r="Q129" s="352">
        <f t="shared" si="21"/>
        <v>-1</v>
      </c>
      <c r="R129" s="352">
        <f t="shared" si="22"/>
        <v>-0.26281208935614586</v>
      </c>
      <c r="S129" s="352">
        <f t="shared" si="23"/>
        <v>0.26281208935614586</v>
      </c>
      <c r="T129" s="352">
        <f t="shared" si="24"/>
        <v>0.58376690946925835</v>
      </c>
      <c r="U129" s="351">
        <f t="shared" si="26"/>
        <v>-2.2960790384063236E-3</v>
      </c>
      <c r="V129" s="351">
        <f t="shared" si="27"/>
        <v>-5.6818181818189481E-4</v>
      </c>
    </row>
    <row r="130" spans="2:22">
      <c r="B130" s="43">
        <v>202110</v>
      </c>
      <c r="C130" s="4">
        <v>44498</v>
      </c>
      <c r="D130">
        <f>WEEKDAY(Fuel!C216,2)</f>
        <v>5</v>
      </c>
      <c r="E130" s="352">
        <f>+Fuel!T216-Fuel!D216</f>
        <v>17.660697212877778</v>
      </c>
      <c r="F130" s="352">
        <f>VLOOKUP(Variaciones!C130,Fuel!C215:Z1813,2,FALSE)</f>
        <v>427.08306099999999</v>
      </c>
      <c r="G130" s="352">
        <f>VLOOKUP(Variaciones!C130,Fuel!C215:Z1813,24,FALSE)</f>
        <v>464.32325886990799</v>
      </c>
      <c r="H130" s="353">
        <f t="shared" si="18"/>
        <v>0</v>
      </c>
      <c r="I130" s="352">
        <f t="shared" si="25"/>
        <v>37.240197869908002</v>
      </c>
      <c r="J130" s="352">
        <f t="shared" si="16"/>
        <v>37.38040659789749</v>
      </c>
      <c r="K130" s="352">
        <f t="shared" si="17"/>
        <v>1397.2947974241383</v>
      </c>
      <c r="L130" s="4">
        <v>43392</v>
      </c>
      <c r="M130" s="352">
        <v>435.52507700000001</v>
      </c>
      <c r="N130" s="352">
        <v>462.5492772667543</v>
      </c>
      <c r="O130" s="352">
        <f t="shared" si="19"/>
        <v>49.7228430972404</v>
      </c>
      <c r="P130" s="352">
        <f t="shared" si="20"/>
        <v>2472.3611256727872</v>
      </c>
      <c r="Q130" s="352">
        <f t="shared" si="21"/>
        <v>-1</v>
      </c>
      <c r="R130" s="352">
        <f t="shared" si="22"/>
        <v>5.4533508541393871</v>
      </c>
      <c r="S130" s="352">
        <f t="shared" si="23"/>
        <v>-5.4533508541393871</v>
      </c>
      <c r="T130" s="352">
        <f t="shared" si="24"/>
        <v>0.69008348605172531</v>
      </c>
      <c r="U130" s="351">
        <f t="shared" si="26"/>
        <v>-2.2908191366059825E-3</v>
      </c>
      <c r="V130" s="351">
        <f t="shared" si="27"/>
        <v>1.1930429782952636E-2</v>
      </c>
    </row>
    <row r="131" spans="2:22">
      <c r="B131" s="43">
        <v>202110</v>
      </c>
      <c r="C131" s="4">
        <v>44497</v>
      </c>
      <c r="D131">
        <f>WEEKDAY(Fuel!C217,2)</f>
        <v>4</v>
      </c>
      <c r="E131" s="352">
        <f>+Fuel!T217-Fuel!D217</f>
        <v>16.806557922470461</v>
      </c>
      <c r="F131" s="352">
        <f>VLOOKUP(Variaciones!C131,Fuel!C216:Z1814,2,FALSE)</f>
        <v>427.08306099999999</v>
      </c>
      <c r="G131" s="352">
        <f>VLOOKUP(Variaciones!C131,Fuel!C216:Z1814,24,FALSE)</f>
        <v>463.46911957950067</v>
      </c>
      <c r="H131" s="353">
        <f t="shared" si="18"/>
        <v>0</v>
      </c>
      <c r="I131" s="352">
        <f t="shared" si="25"/>
        <v>36.386058579500684</v>
      </c>
      <c r="J131" s="352">
        <f t="shared" si="16"/>
        <v>38.285794245729278</v>
      </c>
      <c r="K131" s="352">
        <f t="shared" si="17"/>
        <v>1465.8020410263171</v>
      </c>
      <c r="L131" s="4">
        <v>43391</v>
      </c>
      <c r="M131" s="352">
        <v>436.52507700000001</v>
      </c>
      <c r="N131" s="352">
        <v>457.09592641261492</v>
      </c>
      <c r="O131" s="352">
        <f t="shared" si="19"/>
        <v>56.503395002628167</v>
      </c>
      <c r="P131" s="352">
        <f t="shared" si="20"/>
        <v>3192.6336468230256</v>
      </c>
      <c r="Q131" s="352">
        <f t="shared" si="21"/>
        <v>-1</v>
      </c>
      <c r="R131" s="352">
        <f t="shared" si="22"/>
        <v>-1.5768725361367046</v>
      </c>
      <c r="S131" s="352">
        <f t="shared" si="23"/>
        <v>1.5768725361367046</v>
      </c>
      <c r="T131" s="352">
        <f t="shared" si="24"/>
        <v>0.2238653748087838</v>
      </c>
      <c r="U131" s="351">
        <f t="shared" si="26"/>
        <v>-2.285583278692846E-3</v>
      </c>
      <c r="V131" s="351">
        <f t="shared" si="27"/>
        <v>-3.4379028792437538E-3</v>
      </c>
    </row>
    <row r="132" spans="2:22">
      <c r="B132" s="43">
        <v>202110</v>
      </c>
      <c r="C132" s="4">
        <v>44496</v>
      </c>
      <c r="D132">
        <f>WEEKDAY(Fuel!C218,2)</f>
        <v>3</v>
      </c>
      <c r="E132" s="352">
        <f>+Fuel!T218-Fuel!D218</f>
        <v>12.535861470433588</v>
      </c>
      <c r="F132" s="352">
        <f>VLOOKUP(Variaciones!C132,Fuel!C217:Z1815,2,FALSE)</f>
        <v>427.08306099999999</v>
      </c>
      <c r="G132" s="352">
        <f>VLOOKUP(Variaciones!C132,Fuel!C217:Z1815,24,FALSE)</f>
        <v>459.19842312746385</v>
      </c>
      <c r="H132" s="353">
        <f t="shared" si="18"/>
        <v>0</v>
      </c>
      <c r="I132" s="352">
        <f t="shared" si="25"/>
        <v>32.115362127463868</v>
      </c>
      <c r="J132" s="352">
        <f t="shared" si="16"/>
        <v>42.812732484888272</v>
      </c>
      <c r="K132" s="352">
        <f t="shared" si="17"/>
        <v>1832.9300628226076</v>
      </c>
      <c r="L132" s="4">
        <v>43390</v>
      </c>
      <c r="M132" s="352">
        <v>437.52507700000001</v>
      </c>
      <c r="N132" s="352">
        <v>458.67279894875162</v>
      </c>
      <c r="O132" s="352">
        <f t="shared" si="19"/>
        <v>55.83191011432325</v>
      </c>
      <c r="P132" s="352">
        <f t="shared" si="20"/>
        <v>3117.202187013871</v>
      </c>
      <c r="Q132" s="352">
        <f t="shared" si="21"/>
        <v>-1</v>
      </c>
      <c r="R132" s="352">
        <f t="shared" si="22"/>
        <v>4.7963206307489941</v>
      </c>
      <c r="S132" s="352">
        <f t="shared" si="23"/>
        <v>-4.7963206307489941</v>
      </c>
      <c r="T132" s="352">
        <f t="shared" si="24"/>
        <v>0.65495352527771356</v>
      </c>
      <c r="U132" s="351">
        <f t="shared" si="26"/>
        <v>-2.2803713001799436E-3</v>
      </c>
      <c r="V132" s="351">
        <f t="shared" si="27"/>
        <v>1.0567458019687274E-2</v>
      </c>
    </row>
    <row r="133" spans="2:22">
      <c r="B133" s="43">
        <v>202110</v>
      </c>
      <c r="C133" s="4">
        <v>44495</v>
      </c>
      <c r="D133">
        <f>WEEKDAY(Fuel!C219,2)</f>
        <v>2</v>
      </c>
      <c r="E133" s="352">
        <f>+Fuel!T219-Fuel!D219</f>
        <v>31.326925859395487</v>
      </c>
      <c r="F133" s="352">
        <f>VLOOKUP(Variaciones!C133,Fuel!C218:Z1816,2,FALSE)</f>
        <v>427.08306099999999</v>
      </c>
      <c r="G133" s="352">
        <f>VLOOKUP(Variaciones!C133,Fuel!C218:Z1816,24,FALSE)</f>
        <v>477.98948751642575</v>
      </c>
      <c r="H133" s="353">
        <f t="shared" si="18"/>
        <v>0</v>
      </c>
      <c r="I133" s="352">
        <f t="shared" si="25"/>
        <v>50.906426516425768</v>
      </c>
      <c r="J133" s="352">
        <f t="shared" si="16"/>
        <v>22.894204232588663</v>
      </c>
      <c r="K133" s="352">
        <f t="shared" si="17"/>
        <v>524.14458744348065</v>
      </c>
      <c r="L133" s="4">
        <v>43384</v>
      </c>
      <c r="M133" s="352">
        <v>438.52507700000001</v>
      </c>
      <c r="N133" s="352">
        <v>453.87647831800263</v>
      </c>
      <c r="O133" s="352">
        <f t="shared" si="19"/>
        <v>61.916009982917217</v>
      </c>
      <c r="P133" s="352">
        <f t="shared" si="20"/>
        <v>3833.5922922047043</v>
      </c>
      <c r="Q133" s="352">
        <f t="shared" si="21"/>
        <v>18.733356000000015</v>
      </c>
      <c r="R133" s="352">
        <f t="shared" si="22"/>
        <v>-20.827858081471732</v>
      </c>
      <c r="S133" s="352">
        <f t="shared" si="23"/>
        <v>-390.17568015768728</v>
      </c>
      <c r="T133" s="352">
        <f t="shared" si="24"/>
        <v>5.2943321637155316E-2</v>
      </c>
      <c r="U133" s="351">
        <f t="shared" si="26"/>
        <v>4.4625358392906503E-2</v>
      </c>
      <c r="V133" s="351">
        <f t="shared" si="27"/>
        <v>-4.3875432525951524E-2</v>
      </c>
    </row>
    <row r="134" spans="2:22">
      <c r="B134" s="43">
        <v>202110</v>
      </c>
      <c r="C134" s="4">
        <v>44494</v>
      </c>
      <c r="D134">
        <f>WEEKDAY(Fuel!C220,2)</f>
        <v>1</v>
      </c>
      <c r="E134" s="352">
        <f>+Fuel!T220-Fuel!D220</f>
        <v>33.429422574244313</v>
      </c>
      <c r="F134" s="352">
        <f>VLOOKUP(Variaciones!C134,Fuel!C219:Z1817,2,FALSE)</f>
        <v>427.08306099999999</v>
      </c>
      <c r="G134" s="352">
        <f>VLOOKUP(Variaciones!C134,Fuel!C219:Z1817,24,FALSE)</f>
        <v>480.09198423127458</v>
      </c>
      <c r="H134" s="353">
        <f t="shared" si="18"/>
        <v>0</v>
      </c>
      <c r="I134" s="352">
        <f t="shared" si="25"/>
        <v>53.008923231274593</v>
      </c>
      <c r="J134" s="352">
        <f t="shared" si="16"/>
        <v>20.665557714848944</v>
      </c>
      <c r="K134" s="352">
        <f t="shared" si="17"/>
        <v>427.06527566575272</v>
      </c>
      <c r="L134" s="4">
        <v>43377</v>
      </c>
      <c r="M134" s="352">
        <v>419.791721</v>
      </c>
      <c r="N134" s="352">
        <v>474.70433639947436</v>
      </c>
      <c r="O134" s="352">
        <f t="shared" si="19"/>
        <v>21.105124416557146</v>
      </c>
      <c r="P134" s="352">
        <f t="shared" si="20"/>
        <v>445.42627663835663</v>
      </c>
      <c r="Q134" s="352">
        <f t="shared" si="21"/>
        <v>10.151651000000015</v>
      </c>
      <c r="R134" s="352">
        <f t="shared" si="22"/>
        <v>48.226018396846257</v>
      </c>
      <c r="S134" s="352">
        <f t="shared" si="23"/>
        <v>489.57370788436344</v>
      </c>
      <c r="T134" s="352">
        <f t="shared" si="24"/>
        <v>0.65220773268662091</v>
      </c>
      <c r="U134" s="351">
        <f t="shared" si="26"/>
        <v>2.4781879858579305E-2</v>
      </c>
      <c r="V134" s="351">
        <f t="shared" si="27"/>
        <v>0.11307964874441535</v>
      </c>
    </row>
    <row r="135" spans="2:22">
      <c r="B135" s="43">
        <v>202110</v>
      </c>
      <c r="C135" s="4">
        <v>44491</v>
      </c>
      <c r="D135">
        <f>WEEKDAY(Fuel!C221,2)</f>
        <v>5</v>
      </c>
      <c r="E135" s="352">
        <f>+Fuel!T221-Fuel!D221</f>
        <v>33.560828618922471</v>
      </c>
      <c r="F135" s="352">
        <f>VLOOKUP(Variaciones!C135,Fuel!C220:Z1818,2,FALSE)</f>
        <v>427.08306099999999</v>
      </c>
      <c r="G135" s="352">
        <f>VLOOKUP(Variaciones!C135,Fuel!C220:Z1818,24,FALSE)</f>
        <v>477.66097240473061</v>
      </c>
      <c r="H135" s="353">
        <f t="shared" si="18"/>
        <v>0</v>
      </c>
      <c r="I135" s="352">
        <f t="shared" si="25"/>
        <v>50.577911404730628</v>
      </c>
      <c r="J135" s="352">
        <f t="shared" si="16"/>
        <v>23.242430250985535</v>
      </c>
      <c r="K135" s="352">
        <f t="shared" si="17"/>
        <v>540.21056397192751</v>
      </c>
      <c r="L135" s="4">
        <v>43356</v>
      </c>
      <c r="M135" s="352">
        <v>409.64006999999998</v>
      </c>
      <c r="N135" s="352">
        <v>426.4783180026281</v>
      </c>
      <c r="O135" s="352">
        <f t="shared" si="19"/>
        <v>62.07305291721417</v>
      </c>
      <c r="P135" s="352">
        <f t="shared" si="20"/>
        <v>3853.0638984632706</v>
      </c>
      <c r="Q135" s="352">
        <f t="shared" si="21"/>
        <v>13.031075999999985</v>
      </c>
      <c r="R135" s="352">
        <f t="shared" si="22"/>
        <v>7.6872536136662006</v>
      </c>
      <c r="S135" s="352">
        <f t="shared" si="23"/>
        <v>100.17318607095878</v>
      </c>
      <c r="T135" s="352">
        <f t="shared" si="24"/>
        <v>0.2579272791764497</v>
      </c>
      <c r="U135" s="351">
        <f t="shared" si="26"/>
        <v>3.2856229175680228E-2</v>
      </c>
      <c r="V135" s="351">
        <f t="shared" si="27"/>
        <v>1.8355820520865949E-2</v>
      </c>
    </row>
    <row r="136" spans="2:22">
      <c r="B136" s="43">
        <v>202110</v>
      </c>
      <c r="C136" s="4">
        <v>44490</v>
      </c>
      <c r="D136">
        <f>WEEKDAY(Fuel!C222,2)</f>
        <v>4</v>
      </c>
      <c r="E136" s="352">
        <f>+Fuel!T222-Fuel!D222</f>
        <v>29.684350300919789</v>
      </c>
      <c r="F136" s="352">
        <f>VLOOKUP(Variaciones!C136,Fuel!C221:Z1819,2,FALSE)</f>
        <v>427.08306099999999</v>
      </c>
      <c r="G136" s="352">
        <f>VLOOKUP(Variaciones!C136,Fuel!C221:Z1819,24,FALSE)</f>
        <v>473.78449408672799</v>
      </c>
      <c r="H136" s="353">
        <f t="shared" si="18"/>
        <v>0</v>
      </c>
      <c r="I136" s="352">
        <f t="shared" si="25"/>
        <v>46.701433086728002</v>
      </c>
      <c r="J136" s="352">
        <f t="shared" si="16"/>
        <v>27.351497268068329</v>
      </c>
      <c r="K136" s="352">
        <f t="shared" si="17"/>
        <v>748.10440280514922</v>
      </c>
      <c r="L136" s="4">
        <v>43349</v>
      </c>
      <c r="M136" s="352">
        <v>396.608994</v>
      </c>
      <c r="N136" s="352">
        <v>418.7910643889619</v>
      </c>
      <c r="O136" s="352">
        <f t="shared" si="19"/>
        <v>57.190465747700387</v>
      </c>
      <c r="P136" s="352">
        <f t="shared" si="20"/>
        <v>3270.749372438891</v>
      </c>
      <c r="Q136" s="352">
        <f t="shared" si="21"/>
        <v>1.1990660000000162</v>
      </c>
      <c r="R136" s="352">
        <f t="shared" si="22"/>
        <v>-8.2785808147174293</v>
      </c>
      <c r="S136" s="352">
        <f t="shared" si="23"/>
        <v>-9.9265647831801029</v>
      </c>
      <c r="T136" s="352">
        <f t="shared" si="24"/>
        <v>0.74696968067262515</v>
      </c>
      <c r="U136" s="351">
        <f t="shared" si="26"/>
        <v>3.0324630594505868E-3</v>
      </c>
      <c r="V136" s="351">
        <f t="shared" si="27"/>
        <v>-1.9384615384615275E-2</v>
      </c>
    </row>
    <row r="137" spans="2:22">
      <c r="B137" s="43">
        <v>202110</v>
      </c>
      <c r="C137" s="4">
        <v>44489</v>
      </c>
      <c r="D137">
        <f>WEEKDAY(Fuel!C223,2)</f>
        <v>3</v>
      </c>
      <c r="E137" s="352">
        <f>+Fuel!T223-Fuel!D223</f>
        <v>41.050973165571634</v>
      </c>
      <c r="F137" s="352">
        <f>VLOOKUP(Variaciones!C137,Fuel!C222:Z1820,2,FALSE)</f>
        <v>427.08306099999999</v>
      </c>
      <c r="G137" s="352">
        <f>VLOOKUP(Variaciones!C137,Fuel!C222:Z1820,24,FALSE)</f>
        <v>485.15111695137978</v>
      </c>
      <c r="H137" s="353">
        <f t="shared" si="18"/>
        <v>12.319999999999993</v>
      </c>
      <c r="I137" s="352">
        <f t="shared" si="25"/>
        <v>58.06805595137979</v>
      </c>
      <c r="J137" s="352">
        <f t="shared" si="16"/>
        <v>15.302877031537435</v>
      </c>
      <c r="K137" s="352">
        <f t="shared" si="17"/>
        <v>234.17804544235597</v>
      </c>
      <c r="L137" s="4">
        <v>43347</v>
      </c>
      <c r="M137" s="352">
        <v>395.40992799999998</v>
      </c>
      <c r="N137" s="352">
        <v>427.06964520367933</v>
      </c>
      <c r="O137" s="352">
        <f t="shared" si="19"/>
        <v>47.216104084099868</v>
      </c>
      <c r="P137" s="352">
        <f t="shared" si="20"/>
        <v>2229.3604848805521</v>
      </c>
      <c r="Q137" s="352">
        <f t="shared" si="21"/>
        <v>0.11371800000000576</v>
      </c>
      <c r="R137" s="352">
        <f t="shared" si="22"/>
        <v>-15.308804204993464</v>
      </c>
      <c r="S137" s="352">
        <f t="shared" si="23"/>
        <v>-1.740886596583535</v>
      </c>
      <c r="T137" s="352">
        <f t="shared" si="24"/>
        <v>0.98525299578259817</v>
      </c>
      <c r="U137" s="351">
        <f t="shared" si="26"/>
        <v>2.8767794156186262E-4</v>
      </c>
      <c r="V137" s="351">
        <f t="shared" si="27"/>
        <v>-3.4605673548195534E-2</v>
      </c>
    </row>
    <row r="138" spans="2:22">
      <c r="B138" s="43">
        <v>202110</v>
      </c>
      <c r="C138" s="4">
        <v>44488</v>
      </c>
      <c r="D138">
        <f>WEEKDAY(Fuel!C224,2)</f>
        <v>2</v>
      </c>
      <c r="E138" s="352">
        <f>+Fuel!T224-Fuel!D224</f>
        <v>55.736281969776599</v>
      </c>
      <c r="F138" s="352">
        <f>VLOOKUP(Variaciones!C138,Fuel!C223:Z1821,2,FALSE)</f>
        <v>414.76306099999999</v>
      </c>
      <c r="G138" s="352">
        <f>VLOOKUP(Variaciones!C138,Fuel!C223:Z1821,24,FALSE)</f>
        <v>487.51642575558475</v>
      </c>
      <c r="H138" s="353">
        <f t="shared" si="18"/>
        <v>0</v>
      </c>
      <c r="I138" s="352">
        <f t="shared" si="25"/>
        <v>72.753364755584755</v>
      </c>
      <c r="J138" s="352">
        <f t="shared" ref="J138:J201" si="28">ABS(F138-(1.06*(G138)-102.48))</f>
        <v>0.47564969908012245</v>
      </c>
      <c r="K138" s="352">
        <f t="shared" ref="K138:K201" si="29">ABS(F138-(1.06*(G138)-102.48))^2</f>
        <v>0.22624263623501104</v>
      </c>
      <c r="L138" s="4">
        <v>43342</v>
      </c>
      <c r="M138" s="352">
        <v>395.29620999999997</v>
      </c>
      <c r="N138" s="352">
        <v>442.37844940867279</v>
      </c>
      <c r="O138" s="352">
        <f t="shared" si="19"/>
        <v>30.875053626806789</v>
      </c>
      <c r="P138" s="352">
        <f t="shared" si="20"/>
        <v>953.26893645819507</v>
      </c>
      <c r="Q138" s="352">
        <f t="shared" si="21"/>
        <v>2.0431139999999459</v>
      </c>
      <c r="R138" s="352">
        <f t="shared" si="22"/>
        <v>16.162943495400782</v>
      </c>
      <c r="S138" s="352">
        <f t="shared" si="23"/>
        <v>33.022736136661401</v>
      </c>
      <c r="T138" s="352">
        <f t="shared" si="24"/>
        <v>0.77555667936168127</v>
      </c>
      <c r="U138" s="351">
        <f t="shared" si="26"/>
        <v>5.1954174570565765E-3</v>
      </c>
      <c r="V138" s="351">
        <f t="shared" si="27"/>
        <v>3.7921997841837508E-2</v>
      </c>
    </row>
    <row r="139" spans="2:22">
      <c r="B139" s="43">
        <v>202110</v>
      </c>
      <c r="C139" s="4">
        <v>44487</v>
      </c>
      <c r="D139">
        <f>WEEKDAY(Fuel!C225,2)</f>
        <v>1</v>
      </c>
      <c r="E139" s="352">
        <f>+Fuel!T225-Fuel!D225</f>
        <v>42.201459367936877</v>
      </c>
      <c r="F139" s="352">
        <f>VLOOKUP(Variaciones!C139,Fuel!C224:Z1822,2,FALSE)</f>
        <v>414.76306099999999</v>
      </c>
      <c r="G139" s="352">
        <f>VLOOKUP(Variaciones!C139,Fuel!C224:Z1822,24,FALSE)</f>
        <v>473.98160315374508</v>
      </c>
      <c r="H139" s="353">
        <f t="shared" si="18"/>
        <v>0</v>
      </c>
      <c r="I139" s="352">
        <f t="shared" si="25"/>
        <v>59.218542153745091</v>
      </c>
      <c r="J139" s="352">
        <f t="shared" si="28"/>
        <v>14.822561657030178</v>
      </c>
      <c r="K139" s="352">
        <f t="shared" si="29"/>
        <v>219.70833407646123</v>
      </c>
      <c r="L139" s="4">
        <v>43335</v>
      </c>
      <c r="M139" s="352">
        <v>393.25309600000003</v>
      </c>
      <c r="N139" s="352">
        <v>426.21550591327201</v>
      </c>
      <c r="O139" s="352">
        <f t="shared" si="19"/>
        <v>45.964659731931647</v>
      </c>
      <c r="P139" s="352">
        <f t="shared" si="20"/>
        <v>2112.7499442722587</v>
      </c>
      <c r="Q139" s="352">
        <f t="shared" si="21"/>
        <v>-5.3785989999999515</v>
      </c>
      <c r="R139" s="352">
        <f t="shared" si="22"/>
        <v>20.170827858081509</v>
      </c>
      <c r="S139" s="352">
        <f t="shared" si="23"/>
        <v>-108.49079454664837</v>
      </c>
      <c r="T139" s="352">
        <f t="shared" si="24"/>
        <v>0.57896519324082896</v>
      </c>
      <c r="U139" s="351">
        <f t="shared" si="26"/>
        <v>-1.3492652660245573E-2</v>
      </c>
      <c r="V139" s="351">
        <f t="shared" si="27"/>
        <v>4.9676375404530841E-2</v>
      </c>
    </row>
    <row r="140" spans="2:22">
      <c r="B140" s="43">
        <v>202110</v>
      </c>
      <c r="C140" s="4">
        <v>44484</v>
      </c>
      <c r="D140">
        <f>WEEKDAY(Fuel!C226,2)</f>
        <v>5</v>
      </c>
      <c r="E140" s="352">
        <f>+Fuel!T226-Fuel!D226</f>
        <v>55.342063835742408</v>
      </c>
      <c r="F140" s="352">
        <f>VLOOKUP(Variaciones!C140,Fuel!C225:Z1823,2,FALSE)</f>
        <v>414.76306099999999</v>
      </c>
      <c r="G140" s="352">
        <f>VLOOKUP(Variaciones!C140,Fuel!C225:Z1823,24,FALSE)</f>
        <v>487.12220762155056</v>
      </c>
      <c r="H140" s="353">
        <f t="shared" si="18"/>
        <v>0</v>
      </c>
      <c r="I140" s="352">
        <f t="shared" si="25"/>
        <v>72.359146621550565</v>
      </c>
      <c r="J140" s="352">
        <f t="shared" si="28"/>
        <v>0.893520921156437</v>
      </c>
      <c r="K140" s="352">
        <f t="shared" si="29"/>
        <v>0.79837963654424771</v>
      </c>
      <c r="L140" s="4">
        <v>43328</v>
      </c>
      <c r="M140" s="352">
        <v>398.63169499999998</v>
      </c>
      <c r="N140" s="352">
        <v>406.0446780551905</v>
      </c>
      <c r="O140" s="352">
        <f t="shared" si="19"/>
        <v>72.724336261498024</v>
      </c>
      <c r="P140" s="352">
        <f t="shared" si="20"/>
        <v>5288.8290846754362</v>
      </c>
      <c r="Q140" s="352">
        <f t="shared" si="21"/>
        <v>8.0678989999999544</v>
      </c>
      <c r="R140" s="352">
        <f t="shared" si="22"/>
        <v>-15.900131406044693</v>
      </c>
      <c r="S140" s="352">
        <f t="shared" si="23"/>
        <v>-128.28065427069583</v>
      </c>
      <c r="T140" s="352">
        <f t="shared" si="24"/>
        <v>0.32677830732680807</v>
      </c>
      <c r="U140" s="351">
        <f t="shared" si="26"/>
        <v>2.065705803412448E-2</v>
      </c>
      <c r="V140" s="351">
        <f t="shared" si="27"/>
        <v>-3.7682964808470922E-2</v>
      </c>
    </row>
    <row r="141" spans="2:22">
      <c r="B141" s="43">
        <v>202110</v>
      </c>
      <c r="C141" s="4">
        <v>44483</v>
      </c>
      <c r="D141">
        <f>WEEKDAY(Fuel!C227,2)</f>
        <v>4</v>
      </c>
      <c r="E141" s="352">
        <f>+Fuel!T227-Fuel!D227</f>
        <v>52.911052009198386</v>
      </c>
      <c r="F141" s="352">
        <f>VLOOKUP(Variaciones!C141,Fuel!C226:Z1824,2,FALSE)</f>
        <v>414.76306099999999</v>
      </c>
      <c r="G141" s="352">
        <f>VLOOKUP(Variaciones!C141,Fuel!C226:Z1824,24,FALSE)</f>
        <v>484.69119579500654</v>
      </c>
      <c r="H141" s="353">
        <f t="shared" si="18"/>
        <v>0</v>
      </c>
      <c r="I141" s="352">
        <f t="shared" si="25"/>
        <v>69.928134795006542</v>
      </c>
      <c r="J141" s="352">
        <f t="shared" si="28"/>
        <v>3.4703934572930848</v>
      </c>
      <c r="K141" s="352">
        <f t="shared" si="29"/>
        <v>12.04363074842265</v>
      </c>
      <c r="L141" s="4">
        <v>43314</v>
      </c>
      <c r="M141" s="352">
        <v>390.56379600000002</v>
      </c>
      <c r="N141" s="352">
        <v>421.9448094612352</v>
      </c>
      <c r="O141" s="352">
        <f t="shared" si="19"/>
        <v>47.802297971090695</v>
      </c>
      <c r="P141" s="352">
        <f t="shared" si="20"/>
        <v>2285.0596913169416</v>
      </c>
      <c r="Q141" s="352">
        <f t="shared" si="21"/>
        <v>1.934060000000045</v>
      </c>
      <c r="R141" s="352">
        <f t="shared" si="22"/>
        <v>-23.19316688567676</v>
      </c>
      <c r="S141" s="352">
        <f t="shared" si="23"/>
        <v>-44.856976346913036</v>
      </c>
      <c r="T141" s="352">
        <f t="shared" si="24"/>
        <v>0.84605861929773785</v>
      </c>
      <c r="U141" s="351">
        <f t="shared" si="26"/>
        <v>4.9766135239842921E-3</v>
      </c>
      <c r="V141" s="351">
        <f t="shared" si="27"/>
        <v>-5.2103321033210373E-2</v>
      </c>
    </row>
    <row r="142" spans="2:22">
      <c r="B142" s="43">
        <v>202110</v>
      </c>
      <c r="C142" s="4">
        <v>44482</v>
      </c>
      <c r="D142">
        <f>WEEKDAY(Fuel!C228,2)</f>
        <v>3</v>
      </c>
      <c r="E142" s="352">
        <f>+Fuel!T228-Fuel!D228</f>
        <v>49.494494847568944</v>
      </c>
      <c r="F142" s="352">
        <f>VLOOKUP(Variaciones!C142,Fuel!C227:Z1825,2,FALSE)</f>
        <v>414.76306099999999</v>
      </c>
      <c r="G142" s="352">
        <f>VLOOKUP(Variaciones!C142,Fuel!C227:Z1825,24,FALSE)</f>
        <v>481.27463863337709</v>
      </c>
      <c r="H142" s="353">
        <f t="shared" ref="H142:H205" si="30">ABS(F143-F142)</f>
        <v>32.616735000000006</v>
      </c>
      <c r="I142" s="352">
        <f t="shared" si="25"/>
        <v>66.511577633377101</v>
      </c>
      <c r="J142" s="352">
        <f t="shared" si="28"/>
        <v>7.0919440486202916</v>
      </c>
      <c r="K142" s="352">
        <f t="shared" si="29"/>
        <v>50.295670388760776</v>
      </c>
      <c r="L142" s="4">
        <v>43307</v>
      </c>
      <c r="M142" s="352">
        <v>388.62973599999998</v>
      </c>
      <c r="N142" s="352">
        <v>445.13797634691196</v>
      </c>
      <c r="O142" s="352">
        <f t="shared" ref="O142:O180" si="31">ABS(M142-(1.06*(N142)-104.5))</f>
        <v>21.283481072273275</v>
      </c>
      <c r="P142" s="352">
        <f t="shared" ref="P142:P180" si="32">ABS(M142-(1.06*(N142)-104.5))^2</f>
        <v>452.98656655381478</v>
      </c>
      <c r="Q142" s="352">
        <f t="shared" ref="Q142:Q180" si="33">M142-M143</f>
        <v>1.4197360000000003</v>
      </c>
      <c r="R142" s="352">
        <f t="shared" ref="R142:R180" si="34">N142-N143</f>
        <v>11.366622864651788</v>
      </c>
      <c r="S142" s="352">
        <f t="shared" ref="S142:S180" si="35">Q142*R142</f>
        <v>16.137603679369274</v>
      </c>
      <c r="T142" s="352">
        <f t="shared" ref="T142:T205" si="36">ABS(ABS(Q142)-ABS(R142))/ABS(ABS(Q142)+ABS(R142))</f>
        <v>0.77792958651819222</v>
      </c>
      <c r="U142" s="351">
        <f t="shared" si="26"/>
        <v>3.6665788590170721E-3</v>
      </c>
      <c r="V142" s="351">
        <f t="shared" si="27"/>
        <v>2.620418055134811E-2</v>
      </c>
    </row>
    <row r="143" spans="2:22">
      <c r="B143" s="43">
        <v>202110</v>
      </c>
      <c r="C143" s="4">
        <v>44481</v>
      </c>
      <c r="D143">
        <f>WEEKDAY(Fuel!C229,2)</f>
        <v>2</v>
      </c>
      <c r="E143" s="352">
        <f>+Fuel!T229-Fuel!D229</f>
        <v>88.681532081471744</v>
      </c>
      <c r="F143" s="352">
        <f>VLOOKUP(Variaciones!C143,Fuel!C228:Z1826,2,FALSE)</f>
        <v>382.14632599999999</v>
      </c>
      <c r="G143" s="352">
        <f>VLOOKUP(Variaciones!C143,Fuel!C228:Z1826,24,FALSE)</f>
        <v>487.84494086727989</v>
      </c>
      <c r="H143" s="353">
        <f t="shared" si="30"/>
        <v>0</v>
      </c>
      <c r="I143" s="352">
        <f t="shared" ref="I143:I206" si="37">G143-F143</f>
        <v>105.6986148672799</v>
      </c>
      <c r="J143" s="352">
        <f t="shared" si="28"/>
        <v>32.489311319316755</v>
      </c>
      <c r="K143" s="352">
        <f t="shared" si="29"/>
        <v>1055.5553500034839</v>
      </c>
      <c r="L143" s="4">
        <v>43304</v>
      </c>
      <c r="M143" s="352">
        <v>387.21</v>
      </c>
      <c r="N143" s="352">
        <v>433.77135348226017</v>
      </c>
      <c r="O143" s="352">
        <f t="shared" si="31"/>
        <v>31.912365308804169</v>
      </c>
      <c r="P143" s="352">
        <f t="shared" si="32"/>
        <v>1018.3990596025678</v>
      </c>
      <c r="Q143" s="352">
        <f t="shared" si="33"/>
        <v>-3.4520000000384243E-3</v>
      </c>
      <c r="R143" s="352">
        <f t="shared" si="34"/>
        <v>9.0013140604467594</v>
      </c>
      <c r="S143" s="352">
        <f t="shared" si="35"/>
        <v>-3.1072536137008083E-2</v>
      </c>
      <c r="T143" s="352">
        <f t="shared" si="36"/>
        <v>0.99923329490697121</v>
      </c>
      <c r="U143" s="351">
        <f t="shared" ref="U143:U179" si="38">(+M143-M144)/M144</f>
        <v>-8.9149795344362777E-6</v>
      </c>
      <c r="V143" s="351">
        <f t="shared" ref="V143:V179" si="39">(+N143-N144)/N144</f>
        <v>2.1191028615622533E-2</v>
      </c>
    </row>
    <row r="144" spans="2:22">
      <c r="B144" s="43">
        <v>202110</v>
      </c>
      <c r="C144" s="4">
        <v>44480</v>
      </c>
      <c r="D144">
        <f>WEEKDAY(Fuel!C230,2)</f>
        <v>1</v>
      </c>
      <c r="E144" s="352">
        <f>+Fuel!T230-Fuel!D230</f>
        <v>93.609258756898782</v>
      </c>
      <c r="F144" s="352">
        <f>VLOOKUP(Variaciones!C144,Fuel!C229:Z1827,2,FALSE)</f>
        <v>382.14632599999999</v>
      </c>
      <c r="G144" s="352">
        <f>VLOOKUP(Variaciones!C144,Fuel!C229:Z1827,24,FALSE)</f>
        <v>492.77266754270693</v>
      </c>
      <c r="H144" s="353">
        <f t="shared" si="30"/>
        <v>0</v>
      </c>
      <c r="I144" s="352">
        <f t="shared" si="37"/>
        <v>110.62634154270694</v>
      </c>
      <c r="J144" s="352">
        <f t="shared" si="28"/>
        <v>37.71270159526938</v>
      </c>
      <c r="K144" s="352">
        <f t="shared" si="29"/>
        <v>1422.2478616138337</v>
      </c>
      <c r="L144" s="4">
        <v>43300</v>
      </c>
      <c r="M144" s="352">
        <v>387.21345200000002</v>
      </c>
      <c r="N144" s="352">
        <v>424.77003942181341</v>
      </c>
      <c r="O144" s="352">
        <f t="shared" si="31"/>
        <v>41.457210212877783</v>
      </c>
      <c r="P144" s="352">
        <f t="shared" si="32"/>
        <v>1718.700278634738</v>
      </c>
      <c r="Q144" s="352">
        <f t="shared" si="33"/>
        <v>-2.1244259999999713</v>
      </c>
      <c r="R144" s="352">
        <f t="shared" si="34"/>
        <v>-30.091984231274637</v>
      </c>
      <c r="S144" s="352">
        <f t="shared" si="35"/>
        <v>63.928193692508991</v>
      </c>
      <c r="T144" s="352">
        <f t="shared" si="36"/>
        <v>0.86811528753519229</v>
      </c>
      <c r="U144" s="351">
        <f t="shared" si="38"/>
        <v>-5.4565099365954097E-3</v>
      </c>
      <c r="V144" s="351">
        <f t="shared" si="39"/>
        <v>-6.6156290625451392E-2</v>
      </c>
    </row>
    <row r="145" spans="2:22">
      <c r="B145" s="43">
        <v>202110</v>
      </c>
      <c r="C145" s="4">
        <v>44477</v>
      </c>
      <c r="D145">
        <f>WEEKDAY(Fuel!C231,2)</f>
        <v>5</v>
      </c>
      <c r="E145" s="352">
        <f>+Fuel!T231-Fuel!D231</f>
        <v>83.490993316688503</v>
      </c>
      <c r="F145" s="352">
        <f>VLOOKUP(Variaciones!C145,Fuel!C230:Z1828,2,FALSE)</f>
        <v>382.14632599999999</v>
      </c>
      <c r="G145" s="352">
        <f>VLOOKUP(Variaciones!C145,Fuel!C230:Z1828,24,FALSE)</f>
        <v>482.65440210249665</v>
      </c>
      <c r="H145" s="353">
        <f t="shared" si="30"/>
        <v>0</v>
      </c>
      <c r="I145" s="352">
        <f t="shared" si="37"/>
        <v>100.50807610249666</v>
      </c>
      <c r="J145" s="352">
        <f t="shared" si="28"/>
        <v>26.987340228646474</v>
      </c>
      <c r="K145" s="352">
        <f t="shared" si="29"/>
        <v>728.31653261672034</v>
      </c>
      <c r="L145" s="4">
        <v>43286</v>
      </c>
      <c r="M145" s="352">
        <v>389.33787799999999</v>
      </c>
      <c r="N145" s="352">
        <v>454.86202365308804</v>
      </c>
      <c r="O145" s="352">
        <f t="shared" si="31"/>
        <v>11.684132927726637</v>
      </c>
      <c r="P145" s="352">
        <f t="shared" si="32"/>
        <v>136.51896227278584</v>
      </c>
      <c r="Q145" s="352">
        <f t="shared" si="33"/>
        <v>6.3732779999999707</v>
      </c>
      <c r="R145" s="352">
        <f t="shared" si="34"/>
        <v>7.0302233902759781</v>
      </c>
      <c r="S145" s="352">
        <f t="shared" si="35"/>
        <v>44.805568068331098</v>
      </c>
      <c r="T145" s="352">
        <f t="shared" si="36"/>
        <v>4.9012968413806562E-2</v>
      </c>
      <c r="U145" s="351">
        <f t="shared" si="38"/>
        <v>1.6641950718160294E-2</v>
      </c>
      <c r="V145" s="351">
        <f t="shared" si="39"/>
        <v>1.5698356807511794E-2</v>
      </c>
    </row>
    <row r="146" spans="2:22">
      <c r="B146" s="43">
        <v>202110</v>
      </c>
      <c r="C146" s="4">
        <v>44476</v>
      </c>
      <c r="D146">
        <f>WEEKDAY(Fuel!C232,2)</f>
        <v>4</v>
      </c>
      <c r="E146" s="352">
        <f>+Fuel!T232-Fuel!D232</f>
        <v>79.811624065703029</v>
      </c>
      <c r="F146" s="352">
        <f>VLOOKUP(Variaciones!C146,Fuel!C231:Z1829,2,FALSE)</f>
        <v>382.14632599999999</v>
      </c>
      <c r="G146" s="352">
        <f>VLOOKUP(Variaciones!C146,Fuel!C231:Z1829,24,FALSE)</f>
        <v>478.97503285151117</v>
      </c>
      <c r="H146" s="353">
        <f t="shared" si="30"/>
        <v>0</v>
      </c>
      <c r="I146" s="352">
        <f t="shared" si="37"/>
        <v>96.828706851511186</v>
      </c>
      <c r="J146" s="352">
        <f t="shared" si="28"/>
        <v>23.087208822601838</v>
      </c>
      <c r="K146" s="352">
        <f t="shared" si="29"/>
        <v>533.01921121842418</v>
      </c>
      <c r="L146" s="4">
        <v>43279</v>
      </c>
      <c r="M146" s="352">
        <v>382.96460000000002</v>
      </c>
      <c r="N146" s="352">
        <v>447.83180026281207</v>
      </c>
      <c r="O146" s="352">
        <f t="shared" si="31"/>
        <v>12.76289172141918</v>
      </c>
      <c r="P146" s="352">
        <f t="shared" si="32"/>
        <v>162.89140509267025</v>
      </c>
      <c r="Q146" s="352">
        <f t="shared" si="33"/>
        <v>17.422296000000017</v>
      </c>
      <c r="R146" s="352">
        <f t="shared" si="34"/>
        <v>29.303547963206256</v>
      </c>
      <c r="S146" s="352">
        <f t="shared" si="35"/>
        <v>510.53508646517702</v>
      </c>
      <c r="T146" s="352">
        <f t="shared" si="36"/>
        <v>0.2542758130289095</v>
      </c>
      <c r="U146" s="351">
        <f t="shared" si="38"/>
        <v>4.7661504043045089E-2</v>
      </c>
      <c r="V146" s="351">
        <f t="shared" si="39"/>
        <v>7.0015698587127029E-2</v>
      </c>
    </row>
    <row r="147" spans="2:22">
      <c r="B147" s="43">
        <v>202110</v>
      </c>
      <c r="C147" s="4">
        <v>44475</v>
      </c>
      <c r="D147">
        <f>WEEKDAY(Fuel!C233,2)</f>
        <v>3</v>
      </c>
      <c r="E147" s="352">
        <f>+Fuel!T233-Fuel!D233</f>
        <v>82.242635892246994</v>
      </c>
      <c r="F147" s="352">
        <f>VLOOKUP(Variaciones!C147,Fuel!C232:Z1830,2,FALSE)</f>
        <v>382.14632599999999</v>
      </c>
      <c r="G147" s="352">
        <f>VLOOKUP(Variaciones!C147,Fuel!C232:Z1830,24,FALSE)</f>
        <v>481.40604467805514</v>
      </c>
      <c r="H147" s="353">
        <f t="shared" si="30"/>
        <v>39.177367000000004</v>
      </c>
      <c r="I147" s="352">
        <f t="shared" si="37"/>
        <v>99.259718678055151</v>
      </c>
      <c r="J147" s="352">
        <f t="shared" si="28"/>
        <v>25.664081358738486</v>
      </c>
      <c r="K147" s="352">
        <f t="shared" si="29"/>
        <v>658.6450719879482</v>
      </c>
      <c r="L147" s="4">
        <v>43265</v>
      </c>
      <c r="M147" s="352">
        <v>365.542304</v>
      </c>
      <c r="N147" s="352">
        <v>418.52825229960581</v>
      </c>
      <c r="O147" s="352">
        <f t="shared" si="31"/>
        <v>26.402356562417822</v>
      </c>
      <c r="P147" s="352">
        <f t="shared" si="32"/>
        <v>697.08443204904745</v>
      </c>
      <c r="Q147" s="352">
        <f t="shared" si="33"/>
        <v>2.0337180000000217</v>
      </c>
      <c r="R147" s="352">
        <f t="shared" si="34"/>
        <v>-7.62155059132715</v>
      </c>
      <c r="S147" s="352">
        <f t="shared" si="35"/>
        <v>-15.500084625492834</v>
      </c>
      <c r="T147" s="352">
        <f t="shared" si="36"/>
        <v>0.57873403919041566</v>
      </c>
      <c r="U147" s="351">
        <f t="shared" si="38"/>
        <v>5.5946904098711486E-3</v>
      </c>
      <c r="V147" s="351">
        <f t="shared" si="39"/>
        <v>-1.7884674683934509E-2</v>
      </c>
    </row>
    <row r="148" spans="2:22">
      <c r="B148" s="43">
        <v>202110</v>
      </c>
      <c r="C148" s="4">
        <v>44474</v>
      </c>
      <c r="D148">
        <f>WEEKDAY(Fuel!C234,2)</f>
        <v>2</v>
      </c>
      <c r="E148" s="352">
        <f>+Fuel!T234-Fuel!D234</f>
        <v>133.11514086859393</v>
      </c>
      <c r="F148" s="352">
        <f>VLOOKUP(Variaciones!C148,Fuel!C233:Z1831,2,FALSE)</f>
        <v>342.96895899999998</v>
      </c>
      <c r="G148" s="352">
        <f>VLOOKUP(Variaciones!C148,Fuel!C233:Z1831,24,FALSE)</f>
        <v>493.10118265440207</v>
      </c>
      <c r="H148" s="353">
        <f t="shared" si="30"/>
        <v>0</v>
      </c>
      <c r="I148" s="352">
        <f t="shared" si="37"/>
        <v>150.13222365440208</v>
      </c>
      <c r="J148" s="352">
        <f t="shared" si="28"/>
        <v>77.238294613666255</v>
      </c>
      <c r="K148" s="352">
        <f t="shared" si="29"/>
        <v>5965.7541548275058</v>
      </c>
      <c r="L148" s="4">
        <v>43251</v>
      </c>
      <c r="M148" s="352">
        <v>363.50858599999998</v>
      </c>
      <c r="N148" s="352">
        <v>426.14980289093296</v>
      </c>
      <c r="O148" s="352">
        <f t="shared" si="31"/>
        <v>16.289794935611042</v>
      </c>
      <c r="P148" s="352">
        <f t="shared" si="32"/>
        <v>265.35741904425913</v>
      </c>
      <c r="Q148" s="352">
        <f t="shared" si="33"/>
        <v>-4.6860680000000343</v>
      </c>
      <c r="R148" s="352">
        <f t="shared" si="34"/>
        <v>0.91984231274636841</v>
      </c>
      <c r="S148" s="352">
        <f t="shared" si="35"/>
        <v>-4.3104436268067809</v>
      </c>
      <c r="T148" s="352">
        <f t="shared" si="36"/>
        <v>0.67183124187524623</v>
      </c>
      <c r="U148" s="351">
        <f t="shared" si="38"/>
        <v>-1.2727148395804884E-2</v>
      </c>
      <c r="V148" s="351">
        <f t="shared" si="39"/>
        <v>2.1631644004943954E-3</v>
      </c>
    </row>
    <row r="149" spans="2:22">
      <c r="B149" s="43">
        <v>202110</v>
      </c>
      <c r="C149" s="4">
        <v>44473</v>
      </c>
      <c r="D149">
        <f>WEEKDAY(Fuel!C235,2)</f>
        <v>1</v>
      </c>
      <c r="E149" s="352">
        <f>+Fuel!T235-Fuel!D235</f>
        <v>124.24523285282521</v>
      </c>
      <c r="F149" s="352">
        <f>VLOOKUP(Variaciones!C149,Fuel!C234:Z1832,2,FALSE)</f>
        <v>342.96895899999998</v>
      </c>
      <c r="G149" s="352">
        <f>VLOOKUP(Variaciones!C149,Fuel!C234:Z1832,24,FALSE)</f>
        <v>484.23127463863335</v>
      </c>
      <c r="H149" s="353">
        <f t="shared" si="30"/>
        <v>0</v>
      </c>
      <c r="I149" s="352">
        <f t="shared" si="37"/>
        <v>141.26231563863337</v>
      </c>
      <c r="J149" s="352">
        <f t="shared" si="28"/>
        <v>67.836192116951395</v>
      </c>
      <c r="K149" s="352">
        <f t="shared" si="29"/>
        <v>4601.7489609279382</v>
      </c>
      <c r="L149" s="4">
        <v>43230</v>
      </c>
      <c r="M149" s="352">
        <v>368.19465400000001</v>
      </c>
      <c r="N149" s="352">
        <v>425.22996057818659</v>
      </c>
      <c r="O149" s="352">
        <f t="shared" si="31"/>
        <v>21.950895787122192</v>
      </c>
      <c r="P149" s="352">
        <f t="shared" si="32"/>
        <v>481.8418258570988</v>
      </c>
      <c r="Q149" s="352">
        <f t="shared" si="33"/>
        <v>24.311175999999989</v>
      </c>
      <c r="R149" s="352">
        <f t="shared" si="34"/>
        <v>28.58081471747704</v>
      </c>
      <c r="S149" s="352">
        <f t="shared" si="35"/>
        <v>694.83321681997427</v>
      </c>
      <c r="T149" s="352">
        <f t="shared" si="36"/>
        <v>8.0723728858748359E-2</v>
      </c>
      <c r="U149" s="351">
        <f t="shared" si="38"/>
        <v>7.0695969871515565E-2</v>
      </c>
      <c r="V149" s="351">
        <f t="shared" si="39"/>
        <v>7.2055656783170552E-2</v>
      </c>
    </row>
    <row r="150" spans="2:22">
      <c r="B150" s="43">
        <v>202110</v>
      </c>
      <c r="C150" s="4">
        <v>44470</v>
      </c>
      <c r="D150">
        <f>WEEKDAY(Fuel!C236,2)</f>
        <v>5</v>
      </c>
      <c r="E150" s="352">
        <f>+Fuel!T236-Fuel!D236</f>
        <v>111.43314349671482</v>
      </c>
      <c r="F150" s="352">
        <f>VLOOKUP(Variaciones!C150,Fuel!C235:Z1833,2,FALSE)</f>
        <v>342.96895899999998</v>
      </c>
      <c r="G150" s="352">
        <f>VLOOKUP(Variaciones!C150,Fuel!C235:Z1833,24,FALSE)</f>
        <v>471.41918528252296</v>
      </c>
      <c r="H150" s="353">
        <f t="shared" si="30"/>
        <v>0</v>
      </c>
      <c r="I150" s="352">
        <f t="shared" si="37"/>
        <v>128.45022628252298</v>
      </c>
      <c r="J150" s="352">
        <f t="shared" si="28"/>
        <v>54.255377399474355</v>
      </c>
      <c r="K150" s="352">
        <f t="shared" si="29"/>
        <v>2943.6459767593929</v>
      </c>
      <c r="L150" s="4">
        <v>43223</v>
      </c>
      <c r="M150" s="352">
        <v>343.88347800000003</v>
      </c>
      <c r="N150" s="352">
        <v>396.64914586070955</v>
      </c>
      <c r="O150" s="352">
        <f t="shared" si="31"/>
        <v>27.935383387647903</v>
      </c>
      <c r="P150" s="352">
        <f t="shared" si="32"/>
        <v>780.3856450148744</v>
      </c>
      <c r="Q150" s="352">
        <f t="shared" si="33"/>
        <v>13.965695000000039</v>
      </c>
      <c r="R150" s="352">
        <f t="shared" si="34"/>
        <v>44.94086727989486</v>
      </c>
      <c r="S150" s="352">
        <f t="shared" si="35"/>
        <v>627.63044546649303</v>
      </c>
      <c r="T150" s="352">
        <f t="shared" si="36"/>
        <v>0.52583568079760101</v>
      </c>
      <c r="U150" s="351">
        <f t="shared" si="38"/>
        <v>4.2330834285462082E-2</v>
      </c>
      <c r="V150" s="351">
        <f t="shared" si="39"/>
        <v>0.12777881561741075</v>
      </c>
    </row>
    <row r="151" spans="2:22">
      <c r="B151" s="43">
        <v>202109</v>
      </c>
      <c r="C151" s="4">
        <v>44469</v>
      </c>
      <c r="D151">
        <f>WEEKDAY(Fuel!C237,2)</f>
        <v>4</v>
      </c>
      <c r="E151" s="352">
        <f>+Fuel!T237-Fuel!D237</f>
        <v>106.24260473193169</v>
      </c>
      <c r="F151" s="352">
        <f>VLOOKUP(Variaciones!C151,Fuel!C236:Z1834,2,FALSE)</f>
        <v>342.96895899999998</v>
      </c>
      <c r="G151" s="352">
        <f>VLOOKUP(Variaciones!C151,Fuel!C236:Z1834,24,FALSE)</f>
        <v>457.62155059132721</v>
      </c>
      <c r="H151" s="353">
        <f t="shared" si="30"/>
        <v>0</v>
      </c>
      <c r="I151" s="352">
        <f t="shared" si="37"/>
        <v>114.65259159132722</v>
      </c>
      <c r="J151" s="352">
        <f t="shared" si="28"/>
        <v>39.62988462680687</v>
      </c>
      <c r="K151" s="352">
        <f t="shared" si="29"/>
        <v>1570.5277555340235</v>
      </c>
      <c r="L151" s="4">
        <v>43192</v>
      </c>
      <c r="M151" s="352">
        <v>329.91778299999999</v>
      </c>
      <c r="N151" s="352">
        <v>351.70827858081469</v>
      </c>
      <c r="O151" s="352">
        <f t="shared" si="31"/>
        <v>61.607007704336411</v>
      </c>
      <c r="P151" s="352">
        <f t="shared" si="32"/>
        <v>3795.4233982821661</v>
      </c>
      <c r="Q151" s="352">
        <f t="shared" si="33"/>
        <v>5.6319509999999582</v>
      </c>
      <c r="R151" s="352">
        <f t="shared" si="34"/>
        <v>7.0959264126149719</v>
      </c>
      <c r="S151" s="352">
        <f t="shared" si="35"/>
        <v>39.963909855453004</v>
      </c>
      <c r="T151" s="352">
        <f t="shared" si="36"/>
        <v>0.11502117479258793</v>
      </c>
      <c r="U151" s="351">
        <f t="shared" si="38"/>
        <v>1.736724347550268E-2</v>
      </c>
      <c r="V151" s="351">
        <f t="shared" si="39"/>
        <v>2.0591039084842683E-2</v>
      </c>
    </row>
    <row r="152" spans="2:22">
      <c r="B152" s="43">
        <v>202109</v>
      </c>
      <c r="C152" s="4">
        <v>44468</v>
      </c>
      <c r="D152">
        <f>WEEKDAY(Fuel!C238,2)</f>
        <v>3</v>
      </c>
      <c r="E152" s="352">
        <f>+Fuel!T238-Fuel!D238</f>
        <v>101.1834720118265</v>
      </c>
      <c r="F152" s="352">
        <f>VLOOKUP(Variaciones!C152,Fuel!C237:Z1835,2,FALSE)</f>
        <v>342.96895899999998</v>
      </c>
      <c r="G152" s="352">
        <f>VLOOKUP(Variaciones!C152,Fuel!C237:Z1835,24,FALSE)</f>
        <v>452.56241787122201</v>
      </c>
      <c r="H152" s="353">
        <f t="shared" si="30"/>
        <v>2.1896680000000401</v>
      </c>
      <c r="I152" s="352">
        <f t="shared" si="37"/>
        <v>109.59345887122203</v>
      </c>
      <c r="J152" s="352">
        <f t="shared" si="28"/>
        <v>34.26720394349536</v>
      </c>
      <c r="K152" s="352">
        <f t="shared" si="29"/>
        <v>1174.2412661051039</v>
      </c>
      <c r="L152" s="4">
        <v>43160</v>
      </c>
      <c r="M152" s="352">
        <v>324.28583200000003</v>
      </c>
      <c r="N152" s="352">
        <v>344.61235216819972</v>
      </c>
      <c r="O152" s="352">
        <f t="shared" si="31"/>
        <v>63.496738701708296</v>
      </c>
      <c r="P152" s="352">
        <f t="shared" si="32"/>
        <v>4031.8358257530199</v>
      </c>
      <c r="Q152" s="352">
        <f t="shared" si="33"/>
        <v>-9.3987999999967542E-2</v>
      </c>
      <c r="R152" s="352">
        <f t="shared" si="34"/>
        <v>-32.785808147174748</v>
      </c>
      <c r="S152" s="352">
        <f t="shared" si="35"/>
        <v>3.0814725361355961</v>
      </c>
      <c r="T152" s="352">
        <f t="shared" si="36"/>
        <v>0.99428293292456782</v>
      </c>
      <c r="U152" s="351">
        <f t="shared" si="38"/>
        <v>-2.8974675428319663E-4</v>
      </c>
      <c r="V152" s="351">
        <f t="shared" si="39"/>
        <v>-8.6873259052924742E-2</v>
      </c>
    </row>
    <row r="153" spans="2:22">
      <c r="B153" s="43">
        <v>202109</v>
      </c>
      <c r="C153" s="4">
        <v>44467</v>
      </c>
      <c r="D153">
        <f>WEEKDAY(Fuel!C239,2)</f>
        <v>2</v>
      </c>
      <c r="E153" s="352">
        <f>+Fuel!T239-Fuel!D239</f>
        <v>98.533882855453328</v>
      </c>
      <c r="F153" s="352">
        <f>VLOOKUP(Variaciones!C153,Fuel!C238:Z1836,2,FALSE)</f>
        <v>345.15862700000002</v>
      </c>
      <c r="G153" s="352">
        <f>VLOOKUP(Variaciones!C153,Fuel!C238:Z1836,24,FALSE)</f>
        <v>452.10249671484888</v>
      </c>
      <c r="H153" s="353">
        <f t="shared" si="30"/>
        <v>0</v>
      </c>
      <c r="I153" s="352">
        <f t="shared" si="37"/>
        <v>106.94386971484886</v>
      </c>
      <c r="J153" s="352">
        <f t="shared" si="28"/>
        <v>31.59001951773979</v>
      </c>
      <c r="K153" s="352">
        <f t="shared" si="29"/>
        <v>997.9293331311809</v>
      </c>
      <c r="L153" s="4">
        <v>43132</v>
      </c>
      <c r="M153" s="352">
        <v>324.37982</v>
      </c>
      <c r="N153" s="352">
        <v>377.39816031537447</v>
      </c>
      <c r="O153" s="352">
        <f t="shared" si="31"/>
        <v>28.837770065703012</v>
      </c>
      <c r="P153" s="352">
        <f t="shared" si="32"/>
        <v>831.61698236235668</v>
      </c>
      <c r="Q153" s="352">
        <f t="shared" si="33"/>
        <v>-7.599474999999984</v>
      </c>
      <c r="R153" s="352">
        <f t="shared" si="34"/>
        <v>9.592641261498045</v>
      </c>
      <c r="S153" s="352">
        <f t="shared" si="35"/>
        <v>-72.899037450722702</v>
      </c>
      <c r="T153" s="352">
        <f t="shared" si="36"/>
        <v>0.11593489894910629</v>
      </c>
      <c r="U153" s="351">
        <f t="shared" si="38"/>
        <v>-2.289141255029168E-2</v>
      </c>
      <c r="V153" s="351">
        <f t="shared" si="39"/>
        <v>2.6080743122543812E-2</v>
      </c>
    </row>
    <row r="154" spans="2:22">
      <c r="B154" s="43">
        <v>202109</v>
      </c>
      <c r="C154" s="4">
        <v>44464</v>
      </c>
      <c r="D154">
        <f>WEEKDAY(Fuel!C240,2)</f>
        <v>6</v>
      </c>
      <c r="E154" s="352">
        <f>+Fuel!T240-Fuel!D240</f>
        <v>98.402476810775283</v>
      </c>
      <c r="F154" s="352">
        <f>VLOOKUP(Variaciones!C154,Fuel!C239:Z1837,2,FALSE)</f>
        <v>345.15862700000002</v>
      </c>
      <c r="G154" s="352">
        <f>VLOOKUP(Variaciones!C154,Fuel!C239:Z1837,24,FALSE)</f>
        <v>451.97109067017084</v>
      </c>
      <c r="H154" s="353">
        <f t="shared" si="30"/>
        <v>0</v>
      </c>
      <c r="I154" s="352">
        <f t="shared" si="37"/>
        <v>106.81246367017081</v>
      </c>
      <c r="J154" s="352">
        <f t="shared" si="28"/>
        <v>31.450729110381076</v>
      </c>
      <c r="K154" s="352">
        <f t="shared" si="29"/>
        <v>989.1483615745716</v>
      </c>
      <c r="L154" s="4">
        <v>43102</v>
      </c>
      <c r="M154" s="352">
        <v>331.97929499999998</v>
      </c>
      <c r="N154" s="352">
        <v>367.80551905387642</v>
      </c>
      <c r="O154" s="352">
        <f t="shared" si="31"/>
        <v>46.605444802890929</v>
      </c>
      <c r="P154" s="352">
        <f t="shared" si="32"/>
        <v>2172.0674852753132</v>
      </c>
      <c r="Q154" s="352">
        <f t="shared" si="33"/>
        <v>36.209294999999997</v>
      </c>
      <c r="R154" s="352">
        <f t="shared" si="34"/>
        <v>-1.1826544021025143</v>
      </c>
      <c r="S154" s="352">
        <f t="shared" si="35"/>
        <v>-42.823082128778559</v>
      </c>
      <c r="T154" s="352">
        <f t="shared" si="36"/>
        <v>0.93674283256084989</v>
      </c>
      <c r="U154" s="351">
        <f t="shared" si="38"/>
        <v>0.12242382594583628</v>
      </c>
      <c r="V154" s="351">
        <f t="shared" si="39"/>
        <v>-3.2051282051282532E-3</v>
      </c>
    </row>
    <row r="155" spans="2:22">
      <c r="B155" s="43">
        <v>202109</v>
      </c>
      <c r="C155" s="4">
        <v>44463</v>
      </c>
      <c r="D155">
        <f>WEEKDAY(Fuel!C241,2)</f>
        <v>5</v>
      </c>
      <c r="E155" s="352">
        <f>+Fuel!T241-Fuel!D241</f>
        <v>92.292095733245674</v>
      </c>
      <c r="F155" s="352">
        <f>VLOOKUP(Variaciones!C155,Fuel!C240:Z1838,2,FALSE)</f>
        <v>345.15862700000002</v>
      </c>
      <c r="G155" s="352">
        <f>VLOOKUP(Variaciones!C155,Fuel!C240:Z1838,24,FALSE)</f>
        <v>445.86070959264123</v>
      </c>
      <c r="H155" s="353">
        <f t="shared" si="30"/>
        <v>0</v>
      </c>
      <c r="I155" s="352">
        <f t="shared" si="37"/>
        <v>100.7020825926412</v>
      </c>
      <c r="J155" s="352">
        <f t="shared" si="28"/>
        <v>24.973725168199678</v>
      </c>
      <c r="K155" s="352">
        <f t="shared" si="29"/>
        <v>623.68694877677001</v>
      </c>
      <c r="L155" s="4">
        <v>43095</v>
      </c>
      <c r="M155" s="352">
        <v>295.77</v>
      </c>
      <c r="N155" s="352">
        <v>368.98817345597894</v>
      </c>
      <c r="O155" s="352">
        <f t="shared" si="31"/>
        <v>9.1425361366622724</v>
      </c>
      <c r="P155" s="352">
        <f t="shared" si="32"/>
        <v>83.585967010175509</v>
      </c>
      <c r="Q155" s="352">
        <f t="shared" si="33"/>
        <v>1.1969999999905667E-3</v>
      </c>
      <c r="R155" s="352">
        <f t="shared" si="34"/>
        <v>5.847568988173407</v>
      </c>
      <c r="S155" s="352">
        <f t="shared" si="35"/>
        <v>6.9995400787884066E-3</v>
      </c>
      <c r="T155" s="352">
        <f t="shared" si="36"/>
        <v>0.99959068288852349</v>
      </c>
      <c r="U155" s="351">
        <f t="shared" si="38"/>
        <v>4.0470799754718105E-6</v>
      </c>
      <c r="V155" s="351">
        <f t="shared" si="39"/>
        <v>1.6102768228695358E-2</v>
      </c>
    </row>
    <row r="156" spans="2:22">
      <c r="B156" s="43">
        <v>202109</v>
      </c>
      <c r="C156" s="4">
        <v>44462</v>
      </c>
      <c r="D156">
        <f>WEEKDAY(Fuel!C242,2)</f>
        <v>4</v>
      </c>
      <c r="E156" s="352">
        <f>+Fuel!T242-Fuel!D242</f>
        <v>91.240847375821261</v>
      </c>
      <c r="F156" s="352">
        <f>VLOOKUP(Variaciones!C156,Fuel!C241:Z1839,2,FALSE)</f>
        <v>345.15862700000002</v>
      </c>
      <c r="G156" s="352">
        <f>VLOOKUP(Variaciones!C156,Fuel!C241:Z1839,24,FALSE)</f>
        <v>444.80946123521682</v>
      </c>
      <c r="H156" s="353">
        <f t="shared" si="30"/>
        <v>0</v>
      </c>
      <c r="I156" s="352">
        <f t="shared" si="37"/>
        <v>99.650834235216792</v>
      </c>
      <c r="J156" s="352">
        <f t="shared" si="28"/>
        <v>23.85940190932979</v>
      </c>
      <c r="K156" s="352">
        <f t="shared" si="29"/>
        <v>569.27105947093003</v>
      </c>
      <c r="L156" s="4">
        <v>43070</v>
      </c>
      <c r="M156" s="352">
        <v>295.76880299999999</v>
      </c>
      <c r="N156" s="352">
        <v>363.14060446780553</v>
      </c>
      <c r="O156" s="352">
        <f t="shared" si="31"/>
        <v>15.339762264126136</v>
      </c>
      <c r="P156" s="352">
        <f t="shared" si="32"/>
        <v>235.30830631990821</v>
      </c>
      <c r="Q156" s="352">
        <f t="shared" si="33"/>
        <v>-5.7517460000000256</v>
      </c>
      <c r="R156" s="352">
        <f t="shared" si="34"/>
        <v>9.855453350854134</v>
      </c>
      <c r="S156" s="352">
        <f t="shared" si="35"/>
        <v>-56.686064388962116</v>
      </c>
      <c r="T156" s="352">
        <f t="shared" si="36"/>
        <v>0.26293681900266869</v>
      </c>
      <c r="U156" s="351">
        <f t="shared" si="38"/>
        <v>-1.9075801032718422E-2</v>
      </c>
      <c r="V156" s="351">
        <f t="shared" si="39"/>
        <v>2.7896596615212928E-2</v>
      </c>
    </row>
    <row r="157" spans="2:22">
      <c r="B157" s="43">
        <v>202109</v>
      </c>
      <c r="C157" s="4">
        <v>44461</v>
      </c>
      <c r="D157">
        <f>WEEKDAY(Fuel!C243,2)</f>
        <v>3</v>
      </c>
      <c r="E157" s="352">
        <f>+Fuel!T243-Fuel!D243</f>
        <v>84.276327007884333</v>
      </c>
      <c r="F157" s="352">
        <f>VLOOKUP(Variaciones!C157,Fuel!C242:Z1840,2,FALSE)</f>
        <v>345.15862700000002</v>
      </c>
      <c r="G157" s="352">
        <f>VLOOKUP(Variaciones!C157,Fuel!C242:Z1840,24,FALSE)</f>
        <v>437.84494086727989</v>
      </c>
      <c r="H157" s="353">
        <f t="shared" si="30"/>
        <v>1.5785719999999515</v>
      </c>
      <c r="I157" s="352">
        <f t="shared" si="37"/>
        <v>92.686313867279864</v>
      </c>
      <c r="J157" s="352">
        <f t="shared" si="28"/>
        <v>16.477010319316662</v>
      </c>
      <c r="K157" s="352">
        <f t="shared" si="29"/>
        <v>271.49186906286775</v>
      </c>
      <c r="L157" s="4">
        <v>43040</v>
      </c>
      <c r="M157" s="352">
        <v>301.52054900000002</v>
      </c>
      <c r="N157" s="352">
        <v>353.2851511169514</v>
      </c>
      <c r="O157" s="352">
        <f t="shared" si="31"/>
        <v>31.538288816031525</v>
      </c>
      <c r="P157" s="352">
        <f t="shared" si="32"/>
        <v>994.66366144341919</v>
      </c>
      <c r="Q157" s="352">
        <f t="shared" si="33"/>
        <v>26.759716000000026</v>
      </c>
      <c r="R157" s="352">
        <f t="shared" si="34"/>
        <v>42.181340341655755</v>
      </c>
      <c r="S157" s="352">
        <f t="shared" si="35"/>
        <v>1128.7606880420522</v>
      </c>
      <c r="T157" s="352">
        <f t="shared" si="36"/>
        <v>0.22369289303067477</v>
      </c>
      <c r="U157" s="351">
        <f t="shared" si="38"/>
        <v>9.7392760488537414E-2</v>
      </c>
      <c r="V157" s="351">
        <f t="shared" si="39"/>
        <v>0.13558606124604025</v>
      </c>
    </row>
    <row r="158" spans="2:22">
      <c r="B158" s="43">
        <v>202109</v>
      </c>
      <c r="C158" s="4">
        <v>44460</v>
      </c>
      <c r="D158">
        <f>WEEKDAY(Fuel!C244,2)</f>
        <v>2</v>
      </c>
      <c r="E158" s="352">
        <f>+Fuel!T244-Fuel!D244</f>
        <v>67.191841735873879</v>
      </c>
      <c r="F158" s="352">
        <f>VLOOKUP(Variaciones!C158,Fuel!C243:Z1841,2,FALSE)</f>
        <v>346.73719899999998</v>
      </c>
      <c r="G158" s="352">
        <f>VLOOKUP(Variaciones!C158,Fuel!C243:Z1841,24,FALSE)</f>
        <v>422.33902759526939</v>
      </c>
      <c r="H158" s="353">
        <f t="shared" si="30"/>
        <v>0</v>
      </c>
      <c r="I158" s="352">
        <f t="shared" si="37"/>
        <v>75.60182859526941</v>
      </c>
      <c r="J158" s="352">
        <f t="shared" si="28"/>
        <v>1.5378297490144064</v>
      </c>
      <c r="K158" s="352">
        <f t="shared" si="29"/>
        <v>2.3649203369537122</v>
      </c>
      <c r="L158" s="4">
        <v>43010</v>
      </c>
      <c r="M158" s="352">
        <v>274.76083299999999</v>
      </c>
      <c r="N158" s="352">
        <v>311.10381077529564</v>
      </c>
      <c r="O158" s="352">
        <f t="shared" si="31"/>
        <v>49.490793578186583</v>
      </c>
      <c r="P158" s="352">
        <f t="shared" si="32"/>
        <v>2449.3386489986742</v>
      </c>
      <c r="Q158" s="352">
        <f t="shared" si="33"/>
        <v>-1.4375810000000229</v>
      </c>
      <c r="R158" s="352">
        <f t="shared" si="34"/>
        <v>-1.7082785808147491</v>
      </c>
      <c r="S158" s="352">
        <f t="shared" si="35"/>
        <v>2.4557888304862869</v>
      </c>
      <c r="T158" s="352">
        <f t="shared" si="36"/>
        <v>8.6048844158713556E-2</v>
      </c>
      <c r="U158" s="351">
        <f t="shared" si="38"/>
        <v>-5.204885064980941E-3</v>
      </c>
      <c r="V158" s="351">
        <f t="shared" si="39"/>
        <v>-5.4610375971435587E-3</v>
      </c>
    </row>
    <row r="159" spans="2:22">
      <c r="B159" s="43">
        <v>202109</v>
      </c>
      <c r="C159" s="4">
        <v>44459</v>
      </c>
      <c r="D159">
        <f>WEEKDAY(Fuel!C245,2)</f>
        <v>1</v>
      </c>
      <c r="E159" s="352">
        <f>+Fuel!T245-Fuel!D245</f>
        <v>60.095915323258907</v>
      </c>
      <c r="F159" s="352">
        <f>VLOOKUP(Variaciones!C159,Fuel!C244:Z1842,2,FALSE)</f>
        <v>346.73719899999998</v>
      </c>
      <c r="G159" s="352">
        <f>VLOOKUP(Variaciones!C159,Fuel!C244:Z1842,24,FALSE)</f>
        <v>415.24310118265441</v>
      </c>
      <c r="H159" s="353">
        <f t="shared" si="30"/>
        <v>0</v>
      </c>
      <c r="I159" s="352">
        <f t="shared" si="37"/>
        <v>68.505902182654438</v>
      </c>
      <c r="J159" s="352">
        <f t="shared" si="28"/>
        <v>9.0595117463863062</v>
      </c>
      <c r="K159" s="352">
        <f t="shared" si="29"/>
        <v>82.074753082911457</v>
      </c>
      <c r="L159" s="4">
        <v>42979</v>
      </c>
      <c r="M159" s="352">
        <v>276.19841400000001</v>
      </c>
      <c r="N159" s="352">
        <v>312.81208935611039</v>
      </c>
      <c r="O159" s="352">
        <f t="shared" si="31"/>
        <v>49.117599282522974</v>
      </c>
      <c r="P159" s="352">
        <f t="shared" si="32"/>
        <v>2412.5385592785015</v>
      </c>
      <c r="Q159" s="352">
        <f t="shared" si="33"/>
        <v>-28.713861000000009</v>
      </c>
      <c r="R159" s="352">
        <f t="shared" si="34"/>
        <v>13.79763469119581</v>
      </c>
      <c r="S159" s="352">
        <f t="shared" si="35"/>
        <v>-396.18336465177453</v>
      </c>
      <c r="T159" s="352">
        <f t="shared" si="36"/>
        <v>0.35087512368785856</v>
      </c>
      <c r="U159" s="351">
        <f t="shared" si="38"/>
        <v>-9.4170892267292305E-2</v>
      </c>
      <c r="V159" s="351">
        <f t="shared" si="39"/>
        <v>4.6143704680290096E-2</v>
      </c>
    </row>
    <row r="160" spans="2:22">
      <c r="B160" s="43">
        <v>202109</v>
      </c>
      <c r="C160" s="4">
        <v>44456</v>
      </c>
      <c r="D160">
        <f>WEEKDAY(Fuel!C246,2)</f>
        <v>5</v>
      </c>
      <c r="E160" s="352">
        <f>+Fuel!T246-Fuel!D246</f>
        <v>66.994732668856784</v>
      </c>
      <c r="F160" s="352">
        <f>VLOOKUP(Variaciones!C160,Fuel!C245:Z1843,2,FALSE)</f>
        <v>346.73719899999998</v>
      </c>
      <c r="G160" s="352">
        <f>VLOOKUP(Variaciones!C160,Fuel!C245:Z1843,24,FALSE)</f>
        <v>422.14191852825229</v>
      </c>
      <c r="H160" s="353">
        <f t="shared" si="30"/>
        <v>0</v>
      </c>
      <c r="I160" s="352">
        <f t="shared" si="37"/>
        <v>75.404719528252315</v>
      </c>
      <c r="J160" s="352">
        <f t="shared" si="28"/>
        <v>1.7467653600525637</v>
      </c>
      <c r="K160" s="352">
        <f t="shared" si="29"/>
        <v>3.0511892230795623</v>
      </c>
      <c r="L160" s="4">
        <v>42948</v>
      </c>
      <c r="M160" s="352">
        <v>304.91227500000002</v>
      </c>
      <c r="N160" s="352">
        <v>299.01445466491458</v>
      </c>
      <c r="O160" s="352">
        <f t="shared" si="31"/>
        <v>92.456953055190525</v>
      </c>
      <c r="P160" s="352">
        <f t="shared" si="32"/>
        <v>8548.2881682497045</v>
      </c>
      <c r="Q160" s="352">
        <f t="shared" si="33"/>
        <v>33.369673000000034</v>
      </c>
      <c r="R160" s="352">
        <f t="shared" si="34"/>
        <v>16.885676741130112</v>
      </c>
      <c r="S160" s="352">
        <f t="shared" si="35"/>
        <v>563.46951123521808</v>
      </c>
      <c r="T160" s="352">
        <f t="shared" si="36"/>
        <v>0.32800480632968387</v>
      </c>
      <c r="U160" s="351">
        <f t="shared" si="38"/>
        <v>0.12288927319036309</v>
      </c>
      <c r="V160" s="351">
        <f t="shared" si="39"/>
        <v>5.9850954820680098E-2</v>
      </c>
    </row>
    <row r="161" spans="2:22">
      <c r="B161" s="43">
        <v>202109</v>
      </c>
      <c r="C161" s="4">
        <v>44455</v>
      </c>
      <c r="D161">
        <f>WEEKDAY(Fuel!C247,2)</f>
        <v>4</v>
      </c>
      <c r="E161" s="352">
        <f>+Fuel!T247-Fuel!D247</f>
        <v>70.279883785808124</v>
      </c>
      <c r="F161" s="352">
        <f>VLOOKUP(Variaciones!C161,Fuel!C246:Z1844,2,FALSE)</f>
        <v>346.73719899999998</v>
      </c>
      <c r="G161" s="352">
        <f>VLOOKUP(Variaciones!C161,Fuel!C246:Z1844,24,FALSE)</f>
        <v>425.42706964520369</v>
      </c>
      <c r="H161" s="353">
        <f t="shared" si="30"/>
        <v>0</v>
      </c>
      <c r="I161" s="352">
        <f t="shared" si="37"/>
        <v>78.689870645203712</v>
      </c>
      <c r="J161" s="352">
        <f t="shared" si="28"/>
        <v>1.7354948239159285</v>
      </c>
      <c r="K161" s="352">
        <f t="shared" si="29"/>
        <v>3.0119422838389793</v>
      </c>
      <c r="L161" s="4">
        <v>42921</v>
      </c>
      <c r="M161" s="352">
        <v>271.54260199999999</v>
      </c>
      <c r="N161" s="352">
        <v>282.12877792378447</v>
      </c>
      <c r="O161" s="352">
        <f t="shared" si="31"/>
        <v>76.986097400788424</v>
      </c>
      <c r="P161" s="352">
        <f t="shared" si="32"/>
        <v>5926.8591930036819</v>
      </c>
      <c r="Q161" s="352">
        <f t="shared" si="33"/>
        <v>-11.201445000000035</v>
      </c>
      <c r="R161" s="352">
        <f t="shared" si="34"/>
        <v>-2.3653088042049717</v>
      </c>
      <c r="S161" s="352">
        <f t="shared" si="35"/>
        <v>26.494876478317842</v>
      </c>
      <c r="T161" s="352">
        <f t="shared" si="36"/>
        <v>0.65130806700835897</v>
      </c>
      <c r="U161" s="351">
        <f t="shared" si="38"/>
        <v>-3.9616908362353723E-2</v>
      </c>
      <c r="V161" s="351">
        <f t="shared" si="39"/>
        <v>-8.3140877598151669E-3</v>
      </c>
    </row>
    <row r="162" spans="2:22">
      <c r="B162" s="43">
        <v>202109</v>
      </c>
      <c r="C162" s="4">
        <v>44454</v>
      </c>
      <c r="D162">
        <f>WEEKDAY(Fuel!C248,2)</f>
        <v>3</v>
      </c>
      <c r="E162" s="352">
        <f>+Fuel!T248-Fuel!D248</f>
        <v>68.76871427201047</v>
      </c>
      <c r="F162" s="352">
        <f>VLOOKUP(Variaciones!C162,Fuel!C247:Z1845,2,FALSE)</f>
        <v>346.73719899999998</v>
      </c>
      <c r="G162" s="352">
        <f>VLOOKUP(Variaciones!C162,Fuel!C247:Z1845,24,FALSE)</f>
        <v>423.91590013140598</v>
      </c>
      <c r="H162" s="353">
        <f t="shared" si="30"/>
        <v>4.7021650000000363</v>
      </c>
      <c r="I162" s="352">
        <f t="shared" si="37"/>
        <v>77.178701131406001</v>
      </c>
      <c r="J162" s="352">
        <f t="shared" si="28"/>
        <v>0.13365513929034023</v>
      </c>
      <c r="K162" s="352">
        <f t="shared" si="29"/>
        <v>1.7863696258720248E-2</v>
      </c>
      <c r="L162" s="4">
        <v>42887</v>
      </c>
      <c r="M162" s="352">
        <v>282.74404700000002</v>
      </c>
      <c r="N162" s="352">
        <v>284.49408672798944</v>
      </c>
      <c r="O162" s="352">
        <f t="shared" si="31"/>
        <v>85.680315068331197</v>
      </c>
      <c r="P162" s="352">
        <f t="shared" si="32"/>
        <v>7341.1163902085018</v>
      </c>
      <c r="Q162" s="352">
        <f t="shared" si="33"/>
        <v>3.7532879999999977</v>
      </c>
      <c r="R162" s="352">
        <f t="shared" si="34"/>
        <v>1.3140604467805019</v>
      </c>
      <c r="S162" s="352">
        <f t="shared" si="35"/>
        <v>4.9320473061758934</v>
      </c>
      <c r="T162" s="352">
        <f t="shared" si="36"/>
        <v>0.48136171783671994</v>
      </c>
      <c r="U162" s="351">
        <f t="shared" si="38"/>
        <v>1.3453090752729905E-2</v>
      </c>
      <c r="V162" s="351">
        <f t="shared" si="39"/>
        <v>4.6403712296981996E-3</v>
      </c>
    </row>
    <row r="163" spans="2:22">
      <c r="B163" s="43">
        <v>202109</v>
      </c>
      <c r="C163" s="4">
        <v>44453</v>
      </c>
      <c r="D163">
        <f>WEEKDAY(Fuel!C249,2)</f>
        <v>2</v>
      </c>
      <c r="E163" s="352">
        <f>+Fuel!T249-Fuel!D249</f>
        <v>53.028441519053843</v>
      </c>
      <c r="F163" s="352">
        <f>VLOOKUP(Variaciones!C163,Fuel!C248:Z1846,2,FALSE)</f>
        <v>351.43936400000001</v>
      </c>
      <c r="G163" s="352">
        <f>VLOOKUP(Variaciones!C163,Fuel!C248:Z1846,24,FALSE)</f>
        <v>412.87779237844944</v>
      </c>
      <c r="H163" s="353">
        <f t="shared" si="30"/>
        <v>0</v>
      </c>
      <c r="I163" s="352">
        <f t="shared" si="37"/>
        <v>61.43842837844943</v>
      </c>
      <c r="J163" s="352">
        <f t="shared" si="28"/>
        <v>16.268904078843605</v>
      </c>
      <c r="K163" s="352">
        <f t="shared" si="29"/>
        <v>264.67723992661405</v>
      </c>
      <c r="L163" s="4">
        <v>42856</v>
      </c>
      <c r="M163" s="352">
        <v>278.99075900000003</v>
      </c>
      <c r="N163" s="352">
        <v>283.18002628120894</v>
      </c>
      <c r="O163" s="352">
        <f t="shared" si="31"/>
        <v>83.319931141918516</v>
      </c>
      <c r="P163" s="352">
        <f t="shared" si="32"/>
        <v>6942.2109254940433</v>
      </c>
      <c r="Q163" s="352">
        <f t="shared" si="33"/>
        <v>-6.4913369999999873</v>
      </c>
      <c r="R163" s="352">
        <f t="shared" si="34"/>
        <v>-2.036793692509832</v>
      </c>
      <c r="S163" s="352">
        <f t="shared" si="35"/>
        <v>13.22151425755567</v>
      </c>
      <c r="T163" s="352">
        <f t="shared" si="36"/>
        <v>0.5223352535395055</v>
      </c>
      <c r="U163" s="351">
        <f t="shared" si="38"/>
        <v>-2.2738157982418579E-2</v>
      </c>
      <c r="V163" s="351">
        <f t="shared" si="39"/>
        <v>-7.1412117023726433E-3</v>
      </c>
    </row>
    <row r="164" spans="2:22">
      <c r="B164" s="43">
        <v>202109</v>
      </c>
      <c r="C164" s="4">
        <v>44452</v>
      </c>
      <c r="D164">
        <f>WEEKDAY(Fuel!C250,2)</f>
        <v>1</v>
      </c>
      <c r="E164" s="352">
        <f>+Fuel!T250-Fuel!D250</f>
        <v>50.531726670170769</v>
      </c>
      <c r="F164" s="352">
        <f>VLOOKUP(Variaciones!C164,Fuel!C249:Z1847,2,FALSE)</f>
        <v>351.43936400000001</v>
      </c>
      <c r="G164" s="352">
        <f>VLOOKUP(Variaciones!C164,Fuel!C249:Z1847,24,FALSE)</f>
        <v>410.38107752956637</v>
      </c>
      <c r="H164" s="353">
        <f t="shared" si="30"/>
        <v>0</v>
      </c>
      <c r="I164" s="352">
        <f t="shared" si="37"/>
        <v>58.941713529566357</v>
      </c>
      <c r="J164" s="352">
        <f t="shared" si="28"/>
        <v>18.915421818659638</v>
      </c>
      <c r="K164" s="352">
        <f t="shared" si="29"/>
        <v>357.79318257782506</v>
      </c>
      <c r="L164" s="4">
        <v>42828</v>
      </c>
      <c r="M164" s="352">
        <v>285.48209600000001</v>
      </c>
      <c r="N164" s="352">
        <v>285.21681997371877</v>
      </c>
      <c r="O164" s="352">
        <f t="shared" si="31"/>
        <v>87.652266827858114</v>
      </c>
      <c r="P164" s="352">
        <f t="shared" si="32"/>
        <v>7682.9198800620361</v>
      </c>
      <c r="Q164" s="352">
        <f t="shared" si="33"/>
        <v>-21.007903999999996</v>
      </c>
      <c r="R164" s="352">
        <f t="shared" si="34"/>
        <v>12.877792378449385</v>
      </c>
      <c r="S164" s="352">
        <f t="shared" si="35"/>
        <v>-270.53542601839632</v>
      </c>
      <c r="T164" s="352">
        <f t="shared" si="36"/>
        <v>0.23992753552266372</v>
      </c>
      <c r="U164" s="351">
        <f t="shared" si="38"/>
        <v>-6.8543521811478339E-2</v>
      </c>
      <c r="V164" s="351">
        <f t="shared" si="39"/>
        <v>4.7285886610373855E-2</v>
      </c>
    </row>
    <row r="165" spans="2:22">
      <c r="B165" s="43">
        <v>202109</v>
      </c>
      <c r="C165" s="4">
        <v>44449</v>
      </c>
      <c r="D165">
        <f>WEEKDAY(Fuel!C251,2)</f>
        <v>5</v>
      </c>
      <c r="E165" s="352">
        <f>+Fuel!T251-Fuel!D251</f>
        <v>47.115169508541328</v>
      </c>
      <c r="F165" s="352">
        <f>VLOOKUP(Variaciones!C165,Fuel!C250:Z1848,2,FALSE)</f>
        <v>351.43936400000001</v>
      </c>
      <c r="G165" s="352">
        <f>VLOOKUP(Variaciones!C165,Fuel!C250:Z1848,24,FALSE)</f>
        <v>406.96452036793687</v>
      </c>
      <c r="H165" s="353">
        <f t="shared" si="30"/>
        <v>0</v>
      </c>
      <c r="I165" s="352">
        <f t="shared" si="37"/>
        <v>55.525156367936859</v>
      </c>
      <c r="J165" s="352">
        <f t="shared" si="28"/>
        <v>22.536972409986902</v>
      </c>
      <c r="K165" s="352">
        <f t="shared" si="29"/>
        <v>507.91512540851085</v>
      </c>
      <c r="L165" s="4">
        <v>42816</v>
      </c>
      <c r="M165" s="352">
        <v>306.49</v>
      </c>
      <c r="N165" s="352">
        <v>272.33902759526939</v>
      </c>
      <c r="O165" s="352">
        <f t="shared" si="31"/>
        <v>122.31063074901442</v>
      </c>
      <c r="P165" s="352">
        <f t="shared" si="32"/>
        <v>14959.890394221753</v>
      </c>
      <c r="Q165" s="352">
        <f t="shared" si="33"/>
        <v>1.5980000000013206E-3</v>
      </c>
      <c r="R165" s="352">
        <f t="shared" si="34"/>
        <v>-39.816031537450669</v>
      </c>
      <c r="S165" s="352">
        <f t="shared" si="35"/>
        <v>-6.3626018396898756E-2</v>
      </c>
      <c r="T165" s="352">
        <f t="shared" si="36"/>
        <v>0.99991973404652335</v>
      </c>
      <c r="U165" s="351">
        <f t="shared" si="38"/>
        <v>5.2139003941862716E-6</v>
      </c>
      <c r="V165" s="351">
        <f t="shared" si="39"/>
        <v>-0.12755209429593756</v>
      </c>
    </row>
    <row r="166" spans="2:22">
      <c r="B166" s="43">
        <v>202109</v>
      </c>
      <c r="C166" s="4">
        <v>44448</v>
      </c>
      <c r="D166">
        <f>WEEKDAY(Fuel!C252,2)</f>
        <v>4</v>
      </c>
      <c r="E166" s="352">
        <f>+Fuel!T252-Fuel!D252</f>
        <v>41.661818654402055</v>
      </c>
      <c r="F166" s="352">
        <f>VLOOKUP(Variaciones!C166,Fuel!C251:Z1849,2,FALSE)</f>
        <v>351.43936400000001</v>
      </c>
      <c r="G166" s="352">
        <f>VLOOKUP(Variaciones!C166,Fuel!C251:Z1849,24,FALSE)</f>
        <v>401.5111695137976</v>
      </c>
      <c r="H166" s="353">
        <f t="shared" si="30"/>
        <v>0</v>
      </c>
      <c r="I166" s="352">
        <f t="shared" si="37"/>
        <v>50.071805513797585</v>
      </c>
      <c r="J166" s="352">
        <f t="shared" si="28"/>
        <v>28.317524315374555</v>
      </c>
      <c r="K166" s="352">
        <f t="shared" si="29"/>
        <v>801.88218335182921</v>
      </c>
      <c r="L166" s="4">
        <v>42795</v>
      </c>
      <c r="M166" s="352">
        <v>306.48840200000001</v>
      </c>
      <c r="N166" s="352">
        <v>312.15505913272006</v>
      </c>
      <c r="O166" s="352">
        <f t="shared" si="31"/>
        <v>80.104039319316712</v>
      </c>
      <c r="P166" s="352">
        <f t="shared" si="32"/>
        <v>6416.6571152706374</v>
      </c>
      <c r="Q166" s="352">
        <f t="shared" si="33"/>
        <v>1.9716769999999997</v>
      </c>
      <c r="R166" s="352">
        <f t="shared" si="34"/>
        <v>8.5413929040735184</v>
      </c>
      <c r="S166" s="352">
        <f t="shared" si="35"/>
        <v>16.840867936924958</v>
      </c>
      <c r="T166" s="352">
        <f t="shared" si="36"/>
        <v>0.62490937128915491</v>
      </c>
      <c r="U166" s="351">
        <f t="shared" si="38"/>
        <v>6.4747740867106716E-3</v>
      </c>
      <c r="V166" s="351">
        <f t="shared" si="39"/>
        <v>2.8132438866046081E-2</v>
      </c>
    </row>
    <row r="167" spans="2:22">
      <c r="B167" s="43">
        <v>202109</v>
      </c>
      <c r="C167" s="4">
        <v>44447</v>
      </c>
      <c r="D167">
        <f>WEEKDAY(Fuel!C253,2)</f>
        <v>3</v>
      </c>
      <c r="E167" s="352">
        <f>+Fuel!T253-Fuel!D253</f>
        <v>65.709124830486132</v>
      </c>
      <c r="F167" s="352">
        <f>VLOOKUP(Variaciones!C167,Fuel!C252:Z1850,2,FALSE)</f>
        <v>351.43936400000001</v>
      </c>
      <c r="G167" s="352">
        <f>VLOOKUP(Variaciones!C167,Fuel!C252:Z1850,24,FALSE)</f>
        <v>425.55847568988167</v>
      </c>
      <c r="H167" s="353">
        <f t="shared" si="30"/>
        <v>0.59069799999997485</v>
      </c>
      <c r="I167" s="352">
        <f t="shared" si="37"/>
        <v>74.119111689881663</v>
      </c>
      <c r="J167" s="352">
        <f t="shared" si="28"/>
        <v>2.82737976872545</v>
      </c>
      <c r="K167" s="352">
        <f t="shared" si="29"/>
        <v>7.9940763565979793</v>
      </c>
      <c r="L167" s="4">
        <v>42767</v>
      </c>
      <c r="M167" s="352">
        <v>304.51672500000001</v>
      </c>
      <c r="N167" s="352">
        <v>303.61366622864654</v>
      </c>
      <c r="O167" s="352">
        <f t="shared" si="31"/>
        <v>87.186238797634644</v>
      </c>
      <c r="P167" s="352">
        <f t="shared" si="32"/>
        <v>7601.440235678172</v>
      </c>
      <c r="Q167" s="352">
        <f t="shared" si="33"/>
        <v>-3.8579899999999725</v>
      </c>
      <c r="R167" s="352">
        <f t="shared" si="34"/>
        <v>-3.8764783180025688</v>
      </c>
      <c r="S167" s="352">
        <f t="shared" si="35"/>
        <v>14.955414586070624</v>
      </c>
      <c r="T167" s="352">
        <f t="shared" si="36"/>
        <v>2.3903799514652354E-3</v>
      </c>
      <c r="U167" s="351">
        <f t="shared" si="38"/>
        <v>-1.2510720926000606E-2</v>
      </c>
      <c r="V167" s="351">
        <f t="shared" si="39"/>
        <v>-1.2606837606837416E-2</v>
      </c>
    </row>
    <row r="168" spans="2:22">
      <c r="B168" s="43">
        <v>202109</v>
      </c>
      <c r="C168" s="4">
        <v>44446</v>
      </c>
      <c r="D168">
        <f>WEEKDAY(Fuel!C254,2)</f>
        <v>2</v>
      </c>
      <c r="E168" s="352">
        <f>+Fuel!T254-Fuel!D254</f>
        <v>63.015930115637332</v>
      </c>
      <c r="F168" s="352">
        <f>VLOOKUP(Variaciones!C168,Fuel!C253:Z1851,2,FALSE)</f>
        <v>352.03006199999999</v>
      </c>
      <c r="G168" s="352">
        <f>VLOOKUP(Variaciones!C168,Fuel!C253:Z1851,24,FALSE)</f>
        <v>423.45597897503285</v>
      </c>
      <c r="H168" s="353">
        <f t="shared" si="30"/>
        <v>0</v>
      </c>
      <c r="I168" s="352">
        <f t="shared" si="37"/>
        <v>71.425916975032862</v>
      </c>
      <c r="J168" s="352">
        <f t="shared" si="28"/>
        <v>5.6467242864651439</v>
      </c>
      <c r="K168" s="352">
        <f t="shared" si="29"/>
        <v>31.885495167355288</v>
      </c>
      <c r="L168" s="4">
        <v>42738</v>
      </c>
      <c r="M168" s="352">
        <v>308.37471499999998</v>
      </c>
      <c r="N168" s="352">
        <v>307.49014454664911</v>
      </c>
      <c r="O168" s="352">
        <f t="shared" si="31"/>
        <v>86.935161780551937</v>
      </c>
      <c r="P168" s="352">
        <f t="shared" si="32"/>
        <v>7557.7223538107382</v>
      </c>
      <c r="Q168" s="352">
        <f t="shared" si="33"/>
        <v>46.304714999999987</v>
      </c>
      <c r="R168" s="352">
        <f t="shared" si="34"/>
        <v>25.689881734559776</v>
      </c>
      <c r="S168" s="352">
        <f t="shared" si="35"/>
        <v>1189.5626521024958</v>
      </c>
      <c r="T168" s="352">
        <f t="shared" si="36"/>
        <v>0.28633861706936148</v>
      </c>
      <c r="U168" s="351">
        <f t="shared" si="38"/>
        <v>0.17668834662494748</v>
      </c>
      <c r="V168" s="351">
        <f t="shared" si="39"/>
        <v>9.1163441361622716E-2</v>
      </c>
    </row>
    <row r="169" spans="2:22">
      <c r="B169" s="43">
        <v>202109</v>
      </c>
      <c r="C169" s="4">
        <v>44445</v>
      </c>
      <c r="D169">
        <f>WEEKDAY(Fuel!C255,2)</f>
        <v>1</v>
      </c>
      <c r="E169" s="352">
        <f>+Fuel!T255-Fuel!D255</f>
        <v>61.307651534822583</v>
      </c>
      <c r="F169" s="352">
        <f>VLOOKUP(Variaciones!C169,Fuel!C254:Z1852,2,FALSE)</f>
        <v>352.03006199999999</v>
      </c>
      <c r="G169" s="352">
        <f>VLOOKUP(Variaciones!C169,Fuel!C254:Z1852,24,FALSE)</f>
        <v>421.7477003942181</v>
      </c>
      <c r="H169" s="353">
        <f t="shared" si="30"/>
        <v>0</v>
      </c>
      <c r="I169" s="352">
        <f t="shared" si="37"/>
        <v>69.717638394218113</v>
      </c>
      <c r="J169" s="352">
        <f t="shared" si="28"/>
        <v>7.4574995821287757</v>
      </c>
      <c r="K169" s="352">
        <f t="shared" si="29"/>
        <v>55.614300017450866</v>
      </c>
      <c r="L169" s="4">
        <v>42705</v>
      </c>
      <c r="M169" s="352">
        <v>262.07</v>
      </c>
      <c r="N169" s="352">
        <v>281.80026281208933</v>
      </c>
      <c r="O169" s="352">
        <f t="shared" si="31"/>
        <v>67.861721419185301</v>
      </c>
      <c r="P169" s="352">
        <f t="shared" si="32"/>
        <v>4605.2132339751133</v>
      </c>
      <c r="Q169" s="352">
        <f t="shared" si="33"/>
        <v>-20.190999000000033</v>
      </c>
      <c r="R169" s="352">
        <f t="shared" si="34"/>
        <v>35.413929040735866</v>
      </c>
      <c r="S169" s="352">
        <f t="shared" si="35"/>
        <v>-715.04260584757003</v>
      </c>
      <c r="T169" s="352">
        <f t="shared" si="36"/>
        <v>0.2737694405356228</v>
      </c>
      <c r="U169" s="351">
        <f t="shared" si="38"/>
        <v>-7.1533081337957119E-2</v>
      </c>
      <c r="V169" s="351">
        <f t="shared" si="39"/>
        <v>0.14373333333333332</v>
      </c>
    </row>
    <row r="170" spans="2:22">
      <c r="B170" s="43">
        <v>202109</v>
      </c>
      <c r="C170" s="4">
        <v>44442</v>
      </c>
      <c r="D170">
        <f>WEEKDAY(Fuel!C256,2)</f>
        <v>5</v>
      </c>
      <c r="E170" s="352">
        <f>+Fuel!T256-Fuel!D256</f>
        <v>61.307651534822583</v>
      </c>
      <c r="F170" s="352">
        <f>VLOOKUP(Variaciones!C170,Fuel!C255:Z1853,2,FALSE)</f>
        <v>352.03006199999999</v>
      </c>
      <c r="G170" s="352">
        <f>VLOOKUP(Variaciones!C170,Fuel!C255:Z1853,24,FALSE)</f>
        <v>421.7477003942181</v>
      </c>
      <c r="H170" s="353">
        <f t="shared" si="30"/>
        <v>0</v>
      </c>
      <c r="I170" s="352">
        <f t="shared" si="37"/>
        <v>69.717638394218113</v>
      </c>
      <c r="J170" s="352">
        <f t="shared" si="28"/>
        <v>7.4574995821287757</v>
      </c>
      <c r="K170" s="352">
        <f t="shared" si="29"/>
        <v>55.614300017450866</v>
      </c>
      <c r="L170" s="4">
        <v>42675</v>
      </c>
      <c r="M170" s="352">
        <v>282.26099900000003</v>
      </c>
      <c r="N170" s="352">
        <v>246.38633377135346</v>
      </c>
      <c r="O170" s="352">
        <f t="shared" si="31"/>
        <v>125.59148520236533</v>
      </c>
      <c r="P170" s="352">
        <f t="shared" si="32"/>
        <v>15773.22115533595</v>
      </c>
      <c r="Q170" s="352">
        <f t="shared" si="33"/>
        <v>35.610999000000021</v>
      </c>
      <c r="R170" s="352">
        <f t="shared" si="34"/>
        <v>-9.855453350854134</v>
      </c>
      <c r="S170" s="352">
        <f t="shared" si="35"/>
        <v>-350.9625394218134</v>
      </c>
      <c r="T170" s="352">
        <f t="shared" si="36"/>
        <v>0.5664736155439678</v>
      </c>
      <c r="U170" s="351">
        <f t="shared" si="38"/>
        <v>0.14437867018041767</v>
      </c>
      <c r="V170" s="351">
        <f t="shared" si="39"/>
        <v>-3.8461538461538443E-2</v>
      </c>
    </row>
    <row r="171" spans="2:22">
      <c r="B171" s="43">
        <v>202109</v>
      </c>
      <c r="C171" s="4">
        <v>44441</v>
      </c>
      <c r="D171">
        <f>WEEKDAY(Fuel!C257,2)</f>
        <v>4</v>
      </c>
      <c r="E171" s="352">
        <f>+Fuel!T257-Fuel!D257</f>
        <v>62.753118026281186</v>
      </c>
      <c r="F171" s="352">
        <f>VLOOKUP(Variaciones!C171,Fuel!C256:Z1854,2,FALSE)</f>
        <v>352.03006199999999</v>
      </c>
      <c r="G171" s="352">
        <f>VLOOKUP(Variaciones!C171,Fuel!C256:Z1854,24,FALSE)</f>
        <v>423.1931668856767</v>
      </c>
      <c r="H171" s="353">
        <f t="shared" si="30"/>
        <v>0</v>
      </c>
      <c r="I171" s="352">
        <f t="shared" si="37"/>
        <v>71.163104885676717</v>
      </c>
      <c r="J171" s="352">
        <f t="shared" si="28"/>
        <v>5.9253051011826869</v>
      </c>
      <c r="K171" s="352">
        <f t="shared" si="29"/>
        <v>35.109240542101574</v>
      </c>
      <c r="L171" s="4">
        <v>42646</v>
      </c>
      <c r="M171" s="352">
        <v>246.65</v>
      </c>
      <c r="N171" s="352">
        <v>256.2417871222076</v>
      </c>
      <c r="O171" s="352">
        <f t="shared" si="31"/>
        <v>79.53370565045995</v>
      </c>
      <c r="P171" s="352">
        <f t="shared" si="32"/>
        <v>6325.6103344940047</v>
      </c>
      <c r="Q171" s="352">
        <f t="shared" si="33"/>
        <v>8.2423400000000129</v>
      </c>
      <c r="R171" s="352">
        <f t="shared" si="34"/>
        <v>33.442838370565056</v>
      </c>
      <c r="S171" s="352">
        <f t="shared" si="35"/>
        <v>275.64724441524362</v>
      </c>
      <c r="T171" s="352">
        <f t="shared" si="36"/>
        <v>0.60454337382324208</v>
      </c>
      <c r="U171" s="351">
        <f t="shared" si="38"/>
        <v>3.4572462982103903E-2</v>
      </c>
      <c r="V171" s="351">
        <f t="shared" si="39"/>
        <v>0.15010321439103516</v>
      </c>
    </row>
    <row r="172" spans="2:22">
      <c r="B172" s="43">
        <v>202109</v>
      </c>
      <c r="C172" s="4">
        <v>44440</v>
      </c>
      <c r="D172">
        <f>WEEKDAY(Fuel!C258,2)</f>
        <v>3</v>
      </c>
      <c r="E172" s="352">
        <f>+Fuel!T258-Fuel!D258</f>
        <v>58.48242157424437</v>
      </c>
      <c r="F172" s="352">
        <f>VLOOKUP(Variaciones!C172,Fuel!C257:Z1855,2,FALSE)</f>
        <v>352.03006199999999</v>
      </c>
      <c r="G172" s="352">
        <f>VLOOKUP(Variaciones!C172,Fuel!C257:Z1855,24,FALSE)</f>
        <v>418.92247043363994</v>
      </c>
      <c r="H172" s="353">
        <f t="shared" si="30"/>
        <v>0.19709800000003952</v>
      </c>
      <c r="I172" s="352">
        <f t="shared" si="37"/>
        <v>66.892408433639957</v>
      </c>
      <c r="J172" s="352">
        <f t="shared" si="28"/>
        <v>10.452243340341624</v>
      </c>
      <c r="K172" s="352">
        <f t="shared" si="29"/>
        <v>109.24939084571584</v>
      </c>
      <c r="L172" s="4">
        <v>42614</v>
      </c>
      <c r="M172" s="352">
        <v>238.40765999999999</v>
      </c>
      <c r="N172" s="352">
        <v>222.79894875164254</v>
      </c>
      <c r="O172" s="352">
        <f t="shared" si="31"/>
        <v>106.74077432325888</v>
      </c>
      <c r="P172" s="352">
        <f t="shared" si="32"/>
        <v>11393.592903128882</v>
      </c>
      <c r="Q172" s="352">
        <f t="shared" si="33"/>
        <v>22.737660000000005</v>
      </c>
      <c r="R172" s="352">
        <f t="shared" si="34"/>
        <v>26.41261498028905</v>
      </c>
      <c r="S172" s="352">
        <f t="shared" si="35"/>
        <v>600.56105913271927</v>
      </c>
      <c r="T172" s="352">
        <f t="shared" si="36"/>
        <v>7.4769774569172345E-2</v>
      </c>
      <c r="U172" s="351">
        <f t="shared" si="38"/>
        <v>0.10542801502295177</v>
      </c>
      <c r="V172" s="351">
        <f t="shared" si="39"/>
        <v>0.1344931415189024</v>
      </c>
    </row>
    <row r="173" spans="2:22">
      <c r="B173" s="43">
        <v>202108</v>
      </c>
      <c r="C173" s="4">
        <v>44439</v>
      </c>
      <c r="D173">
        <f>WEEKDAY(Fuel!C259,2)</f>
        <v>2</v>
      </c>
      <c r="E173" s="352">
        <f>+Fuel!T259-Fuel!D259</f>
        <v>59.139462864651705</v>
      </c>
      <c r="F173" s="352">
        <f>VLOOKUP(Variaciones!C173,Fuel!C258:Z1856,2,FALSE)</f>
        <v>352.22716000000003</v>
      </c>
      <c r="G173" s="352">
        <f>VLOOKUP(Variaciones!C173,Fuel!C258:Z1856,24,FALSE)</f>
        <v>419.77660972404732</v>
      </c>
      <c r="H173" s="353">
        <f t="shared" si="30"/>
        <v>0</v>
      </c>
      <c r="I173" s="352">
        <f t="shared" si="37"/>
        <v>67.549449724047292</v>
      </c>
      <c r="J173" s="352">
        <f t="shared" si="28"/>
        <v>9.7439536925098764</v>
      </c>
      <c r="K173" s="352">
        <f t="shared" si="29"/>
        <v>94.944633561776854</v>
      </c>
      <c r="L173" s="4">
        <v>42583</v>
      </c>
      <c r="M173" s="352">
        <v>215.67</v>
      </c>
      <c r="N173" s="352">
        <v>196.38633377135349</v>
      </c>
      <c r="O173" s="352">
        <f t="shared" si="31"/>
        <v>112.00048620236527</v>
      </c>
      <c r="P173" s="352">
        <f t="shared" si="32"/>
        <v>12544.108909566212</v>
      </c>
      <c r="Q173" s="352">
        <f t="shared" si="33"/>
        <v>-22.04000000000002</v>
      </c>
      <c r="R173" s="352">
        <f t="shared" si="34"/>
        <v>-41.655716162943463</v>
      </c>
      <c r="S173" s="352">
        <f t="shared" si="35"/>
        <v>918.09198423127475</v>
      </c>
      <c r="T173" s="352">
        <f t="shared" si="36"/>
        <v>0.30795973959635542</v>
      </c>
      <c r="U173" s="351">
        <f t="shared" si="38"/>
        <v>-9.2718017752723994E-2</v>
      </c>
      <c r="V173" s="351">
        <f t="shared" si="39"/>
        <v>-0.17499309964118123</v>
      </c>
    </row>
    <row r="174" spans="2:22">
      <c r="B174" s="43">
        <v>202108</v>
      </c>
      <c r="C174" s="4">
        <v>44438</v>
      </c>
      <c r="D174">
        <f>WEEKDAY(Fuel!C260,2)</f>
        <v>1</v>
      </c>
      <c r="E174" s="352">
        <f>+Fuel!T260-Fuel!D260</f>
        <v>68.600698081471705</v>
      </c>
      <c r="F174" s="352">
        <f>VLOOKUP(Variaciones!C174,Fuel!C259:Z1857,2,FALSE)</f>
        <v>352.22716000000003</v>
      </c>
      <c r="G174" s="352">
        <f>VLOOKUP(Variaciones!C174,Fuel!C259:Z1857,24,FALSE)</f>
        <v>429.23784494086726</v>
      </c>
      <c r="H174" s="353">
        <f t="shared" si="30"/>
        <v>0</v>
      </c>
      <c r="I174" s="352">
        <f t="shared" si="37"/>
        <v>77.010684940867236</v>
      </c>
      <c r="J174" s="352">
        <f t="shared" si="28"/>
        <v>0.28495563731928542</v>
      </c>
      <c r="K174" s="352">
        <f t="shared" si="29"/>
        <v>8.1199715240040132E-2</v>
      </c>
      <c r="L174" s="4">
        <v>42552</v>
      </c>
      <c r="M174" s="352">
        <v>237.71</v>
      </c>
      <c r="N174" s="352">
        <v>238.04204993429695</v>
      </c>
      <c r="O174" s="352">
        <f t="shared" si="31"/>
        <v>89.885427069645232</v>
      </c>
      <c r="P174" s="352">
        <f t="shared" si="32"/>
        <v>8079.3899994925114</v>
      </c>
      <c r="Q174" s="352">
        <f t="shared" si="33"/>
        <v>12.25</v>
      </c>
      <c r="R174" s="352">
        <f t="shared" si="34"/>
        <v>17.871222076215503</v>
      </c>
      <c r="S174" s="352">
        <f t="shared" si="35"/>
        <v>218.92247043363992</v>
      </c>
      <c r="T174" s="352">
        <f t="shared" si="36"/>
        <v>0.18661998713040814</v>
      </c>
      <c r="U174" s="351">
        <f t="shared" si="38"/>
        <v>5.4333362902510424E-2</v>
      </c>
      <c r="V174" s="351">
        <f t="shared" si="39"/>
        <v>8.1169800059683675E-2</v>
      </c>
    </row>
    <row r="175" spans="2:22">
      <c r="B175" s="43">
        <v>202108</v>
      </c>
      <c r="C175" s="4">
        <v>44435</v>
      </c>
      <c r="D175">
        <f>WEEKDAY(Fuel!C261,2)</f>
        <v>5</v>
      </c>
      <c r="E175" s="352">
        <f>+Fuel!T261-Fuel!D261</f>
        <v>66.103983232588689</v>
      </c>
      <c r="F175" s="352">
        <f>VLOOKUP(Variaciones!C175,Fuel!C260:Z1858,2,FALSE)</f>
        <v>352.22716000000003</v>
      </c>
      <c r="G175" s="352">
        <f>VLOOKUP(Variaciones!C175,Fuel!C260:Z1858,24,FALSE)</f>
        <v>426.74113009198425</v>
      </c>
      <c r="H175" s="353">
        <f t="shared" si="30"/>
        <v>0</v>
      </c>
      <c r="I175" s="352">
        <f t="shared" si="37"/>
        <v>74.51397009198422</v>
      </c>
      <c r="J175" s="352">
        <f t="shared" si="28"/>
        <v>2.3615621024967481</v>
      </c>
      <c r="K175" s="352">
        <f t="shared" si="29"/>
        <v>5.5769755639488618</v>
      </c>
      <c r="L175" s="4">
        <v>42522</v>
      </c>
      <c r="M175" s="352">
        <v>225.46</v>
      </c>
      <c r="N175" s="352">
        <v>220.17082785808145</v>
      </c>
      <c r="O175" s="352">
        <f t="shared" si="31"/>
        <v>96.578922470433668</v>
      </c>
      <c r="P175" s="352">
        <f t="shared" si="32"/>
        <v>9327.4882655500369</v>
      </c>
      <c r="Q175" s="352">
        <f t="shared" si="33"/>
        <v>46.110000000000014</v>
      </c>
      <c r="R175" s="352">
        <f t="shared" si="34"/>
        <v>24.375821287779218</v>
      </c>
      <c r="S175" s="352">
        <f t="shared" si="35"/>
        <v>1123.9691195795001</v>
      </c>
      <c r="T175" s="352">
        <f t="shared" si="36"/>
        <v>0.30834823678204126</v>
      </c>
      <c r="U175" s="351">
        <f t="shared" si="38"/>
        <v>0.25709506551435751</v>
      </c>
      <c r="V175" s="351">
        <f t="shared" si="39"/>
        <v>0.12449664429530191</v>
      </c>
    </row>
    <row r="176" spans="2:22">
      <c r="B176" s="43">
        <v>202108</v>
      </c>
      <c r="C176" s="4">
        <v>44434</v>
      </c>
      <c r="D176">
        <f>WEEKDAY(Fuel!C262,2)</f>
        <v>4</v>
      </c>
      <c r="E176" s="352">
        <f>+Fuel!T262-Fuel!D262</f>
        <v>49.546821603153717</v>
      </c>
      <c r="F176" s="352">
        <f>VLOOKUP(Variaciones!C176,Fuel!C261:Z1859,2,FALSE)</f>
        <v>352.22716000000003</v>
      </c>
      <c r="G176" s="352">
        <f>VLOOKUP(Variaciones!C176,Fuel!C261:Z1859,24,FALSE)</f>
        <v>410.18396846254927</v>
      </c>
      <c r="H176" s="353">
        <f t="shared" si="30"/>
        <v>0</v>
      </c>
      <c r="I176" s="352">
        <f t="shared" si="37"/>
        <v>57.956808462549247</v>
      </c>
      <c r="J176" s="352">
        <f t="shared" si="28"/>
        <v>19.91215342969781</v>
      </c>
      <c r="K176" s="352">
        <f t="shared" si="29"/>
        <v>396.49385420782625</v>
      </c>
      <c r="L176" s="4">
        <v>42492</v>
      </c>
      <c r="M176" s="352">
        <v>179.35</v>
      </c>
      <c r="N176" s="352">
        <v>195.79500657030223</v>
      </c>
      <c r="O176" s="352">
        <f t="shared" si="31"/>
        <v>76.307293035479603</v>
      </c>
      <c r="P176" s="352">
        <f t="shared" si="32"/>
        <v>5822.8029704025539</v>
      </c>
      <c r="Q176" s="352">
        <f t="shared" si="33"/>
        <v>31.299999999999983</v>
      </c>
      <c r="R176" s="352">
        <f t="shared" si="34"/>
        <v>42.378449408672793</v>
      </c>
      <c r="S176" s="352">
        <f t="shared" si="35"/>
        <v>1326.4454664914576</v>
      </c>
      <c r="T176" s="352">
        <f t="shared" si="36"/>
        <v>0.15036214113605861</v>
      </c>
      <c r="U176" s="351">
        <f t="shared" si="38"/>
        <v>0.21141506247889214</v>
      </c>
      <c r="V176" s="351">
        <f t="shared" si="39"/>
        <v>0.27623126338329762</v>
      </c>
    </row>
    <row r="177" spans="2:22">
      <c r="B177" s="43">
        <v>202108</v>
      </c>
      <c r="C177" s="4">
        <v>44433</v>
      </c>
      <c r="D177">
        <f>WEEKDAY(Fuel!C263,2)</f>
        <v>3</v>
      </c>
      <c r="E177" s="352">
        <f>+Fuel!T263-Fuel!D263</f>
        <v>54.540251300919749</v>
      </c>
      <c r="F177" s="352">
        <f>VLOOKUP(Variaciones!C177,Fuel!C262:Z1860,2,FALSE)</f>
        <v>352.22716000000003</v>
      </c>
      <c r="G177" s="352">
        <f>VLOOKUP(Variaciones!C177,Fuel!C262:Z1860,24,FALSE)</f>
        <v>415.17739816031536</v>
      </c>
      <c r="H177" s="353">
        <f t="shared" si="30"/>
        <v>0.13943700000004355</v>
      </c>
      <c r="I177" s="352">
        <f t="shared" si="37"/>
        <v>62.950238160315337</v>
      </c>
      <c r="J177" s="352">
        <f t="shared" si="28"/>
        <v>14.619117950065743</v>
      </c>
      <c r="K177" s="352">
        <f t="shared" si="29"/>
        <v>213.71860963793441</v>
      </c>
      <c r="L177" s="4">
        <v>42461</v>
      </c>
      <c r="M177" s="352">
        <v>148.05000000000001</v>
      </c>
      <c r="N177" s="352">
        <v>153.41655716162944</v>
      </c>
      <c r="O177" s="352">
        <f t="shared" si="31"/>
        <v>89.928449408672805</v>
      </c>
      <c r="P177" s="352">
        <f t="shared" si="32"/>
        <v>8087.1260130482242</v>
      </c>
      <c r="Q177" s="352">
        <f t="shared" si="33"/>
        <v>21.787970000000016</v>
      </c>
      <c r="R177" s="352">
        <f t="shared" si="34"/>
        <v>14.980289093298296</v>
      </c>
      <c r="S177" s="352">
        <f t="shared" si="35"/>
        <v>326.39008935611071</v>
      </c>
      <c r="T177" s="352">
        <f t="shared" si="36"/>
        <v>0.18515102630851901</v>
      </c>
      <c r="U177" s="351">
        <f t="shared" si="38"/>
        <v>0.17256153730460388</v>
      </c>
      <c r="V177" s="351">
        <f t="shared" si="39"/>
        <v>0.10821072615092552</v>
      </c>
    </row>
    <row r="178" spans="2:22">
      <c r="B178" s="43">
        <v>202108</v>
      </c>
      <c r="C178" s="4">
        <v>44432</v>
      </c>
      <c r="D178">
        <f>WEEKDAY(Fuel!C264,2)</f>
        <v>2</v>
      </c>
      <c r="E178" s="352">
        <f>+Fuel!T264-Fuel!D264</f>
        <v>44.23290774901443</v>
      </c>
      <c r="F178" s="352">
        <f>VLOOKUP(Variaciones!C178,Fuel!C263:Z1861,2,FALSE)</f>
        <v>352.08772299999998</v>
      </c>
      <c r="G178" s="352">
        <f>VLOOKUP(Variaciones!C178,Fuel!C263:Z1861,24,FALSE)</f>
        <v>404.73061760841</v>
      </c>
      <c r="H178" s="353">
        <f t="shared" si="30"/>
        <v>0</v>
      </c>
      <c r="I178" s="352">
        <f t="shared" si="37"/>
        <v>52.642894608410018</v>
      </c>
      <c r="J178" s="352">
        <f t="shared" si="28"/>
        <v>25.553268335085363</v>
      </c>
      <c r="K178" s="352">
        <f t="shared" si="29"/>
        <v>652.96952260487626</v>
      </c>
      <c r="L178" s="4">
        <v>42430</v>
      </c>
      <c r="M178" s="352">
        <v>126.26203</v>
      </c>
      <c r="N178" s="352">
        <v>138.43626806833115</v>
      </c>
      <c r="O178" s="352">
        <f t="shared" si="31"/>
        <v>84.019585847568962</v>
      </c>
      <c r="P178" s="352">
        <f t="shared" si="32"/>
        <v>7059.2908059970105</v>
      </c>
      <c r="Q178" s="352">
        <f t="shared" si="33"/>
        <v>-0.24658999999999764</v>
      </c>
      <c r="R178" s="352">
        <f t="shared" si="34"/>
        <v>2.2996057818659779</v>
      </c>
      <c r="S178" s="352">
        <f t="shared" si="35"/>
        <v>-0.56705978975032612</v>
      </c>
      <c r="T178" s="352">
        <f t="shared" si="36"/>
        <v>0.80630711765669127</v>
      </c>
      <c r="U178" s="351">
        <f t="shared" si="38"/>
        <v>-1.9491952406088823E-3</v>
      </c>
      <c r="V178" s="351">
        <f t="shared" si="39"/>
        <v>1.6891891891891983E-2</v>
      </c>
    </row>
    <row r="179" spans="2:22">
      <c r="B179" s="43">
        <v>202108</v>
      </c>
      <c r="C179" s="4">
        <v>44431</v>
      </c>
      <c r="D179">
        <f>WEEKDAY(Fuel!C265,2)</f>
        <v>1</v>
      </c>
      <c r="E179" s="352">
        <f>+Fuel!T265-Fuel!D265</f>
        <v>32.734878839684654</v>
      </c>
      <c r="F179" s="352">
        <f>VLOOKUP(Variaciones!C179,Fuel!C264:Z1862,2,FALSE)</f>
        <v>352.08772299999998</v>
      </c>
      <c r="G179" s="352">
        <f>VLOOKUP(Variaciones!C179,Fuel!C264:Z1862,24,FALSE)</f>
        <v>393.23258869908017</v>
      </c>
      <c r="H179" s="353">
        <f t="shared" si="30"/>
        <v>0</v>
      </c>
      <c r="I179" s="352">
        <f t="shared" si="37"/>
        <v>41.144865699080185</v>
      </c>
      <c r="J179" s="352">
        <f t="shared" si="28"/>
        <v>37.741178978975029</v>
      </c>
      <c r="K179" s="352">
        <f t="shared" si="29"/>
        <v>1424.3965907230265</v>
      </c>
      <c r="L179" s="4">
        <v>42401</v>
      </c>
      <c r="M179" s="352">
        <v>126.50861999999999</v>
      </c>
      <c r="N179" s="352">
        <v>136.13666228646517</v>
      </c>
      <c r="O179" s="352">
        <f t="shared" si="31"/>
        <v>86.703757976346921</v>
      </c>
      <c r="P179" s="352">
        <f t="shared" si="32"/>
        <v>7517.5416472209427</v>
      </c>
      <c r="Q179" s="352">
        <f t="shared" si="33"/>
        <v>-16.64904300000002</v>
      </c>
      <c r="R179" s="352">
        <f t="shared" si="34"/>
        <v>-4.1392904073587431</v>
      </c>
      <c r="S179" s="352">
        <f t="shared" si="35"/>
        <v>68.915223981603319</v>
      </c>
      <c r="T179" s="352">
        <f t="shared" si="36"/>
        <v>0.6017679410612593</v>
      </c>
      <c r="U179" s="351">
        <f t="shared" si="38"/>
        <v>-0.11629865039079339</v>
      </c>
      <c r="V179" s="351">
        <f t="shared" si="39"/>
        <v>-2.9508196721311511E-2</v>
      </c>
    </row>
    <row r="180" spans="2:22">
      <c r="B180" s="43">
        <v>202108</v>
      </c>
      <c r="C180" s="4">
        <v>44428</v>
      </c>
      <c r="D180">
        <f>WEEKDAY(Fuel!C266,2)</f>
        <v>5</v>
      </c>
      <c r="E180" s="352">
        <f>+Fuel!T266-Fuel!D266</f>
        <v>8.4904635965834245</v>
      </c>
      <c r="F180" s="352">
        <f>VLOOKUP(Variaciones!C180,Fuel!C265:Z1863,2,FALSE)</f>
        <v>352.08772299999998</v>
      </c>
      <c r="G180" s="352">
        <f>VLOOKUP(Variaciones!C180,Fuel!C265:Z1863,24,FALSE)</f>
        <v>368.98817345597894</v>
      </c>
      <c r="H180" s="353">
        <f t="shared" si="30"/>
        <v>0</v>
      </c>
      <c r="I180" s="352">
        <f t="shared" si="37"/>
        <v>16.900450455978955</v>
      </c>
      <c r="J180" s="352">
        <f t="shared" si="28"/>
        <v>63.440259136662291</v>
      </c>
      <c r="K180" s="352">
        <f t="shared" si="29"/>
        <v>4024.6664793268633</v>
      </c>
      <c r="L180" s="4">
        <v>42370</v>
      </c>
      <c r="M180" s="352">
        <v>143.15766300000001</v>
      </c>
      <c r="N180" s="352">
        <v>140.27595269382391</v>
      </c>
      <c r="O180" s="352">
        <f t="shared" si="31"/>
        <v>98.965153144546662</v>
      </c>
      <c r="P180" s="352">
        <f t="shared" si="32"/>
        <v>9794.1015369235738</v>
      </c>
      <c r="Q180" s="352">
        <f t="shared" si="33"/>
        <v>143.15766300000001</v>
      </c>
      <c r="R180" s="352">
        <f t="shared" si="34"/>
        <v>140.27595269382391</v>
      </c>
      <c r="S180" s="352">
        <f t="shared" si="35"/>
        <v>20081.577562746388</v>
      </c>
      <c r="T180" s="352">
        <f t="shared" si="36"/>
        <v>1.0167143721191629E-2</v>
      </c>
      <c r="U180" s="351"/>
    </row>
    <row r="181" spans="2:22">
      <c r="B181" s="43">
        <v>202108</v>
      </c>
      <c r="C181" s="4">
        <v>44427</v>
      </c>
      <c r="D181">
        <f>WEEKDAY(Fuel!C267,2)</f>
        <v>4</v>
      </c>
      <c r="E181" s="352">
        <f>+Fuel!T267-Fuel!D267</f>
        <v>15.060765830486162</v>
      </c>
      <c r="F181" s="352">
        <f>VLOOKUP(Variaciones!C181,Fuel!C266:Z1864,2,FALSE)</f>
        <v>352.08772299999998</v>
      </c>
      <c r="G181" s="352">
        <f>VLOOKUP(Variaciones!C181,Fuel!C266:Z1864,24,FALSE)</f>
        <v>375.55847568988167</v>
      </c>
      <c r="H181" s="353">
        <f t="shared" si="30"/>
        <v>0</v>
      </c>
      <c r="I181" s="352">
        <f t="shared" si="37"/>
        <v>23.470752689881692</v>
      </c>
      <c r="J181" s="352">
        <f t="shared" si="28"/>
        <v>56.475738768725421</v>
      </c>
      <c r="K181" s="352">
        <f t="shared" si="29"/>
        <v>3189.5090694733153</v>
      </c>
      <c r="L181" s="352"/>
      <c r="O181" s="352"/>
      <c r="P181" s="352"/>
      <c r="Q181" s="352"/>
      <c r="R181" s="352"/>
      <c r="S181" s="352"/>
      <c r="T181" s="352" t="e">
        <f t="shared" si="36"/>
        <v>#DIV/0!</v>
      </c>
    </row>
    <row r="182" spans="2:22">
      <c r="B182" s="43">
        <v>202108</v>
      </c>
      <c r="C182" s="4">
        <v>44426</v>
      </c>
      <c r="D182">
        <f>WEEKDAY(Fuel!C268,2)</f>
        <v>3</v>
      </c>
      <c r="E182" s="352">
        <f>+Fuel!T268-Fuel!D268</f>
        <v>29.186915633377168</v>
      </c>
      <c r="F182" s="352">
        <f>VLOOKUP(Variaciones!C182,Fuel!C267:Z1865,2,FALSE)</f>
        <v>352.08772299999998</v>
      </c>
      <c r="G182" s="352">
        <f>VLOOKUP(Variaciones!C182,Fuel!C267:Z1865,24,FALSE)</f>
        <v>389.68462549277268</v>
      </c>
      <c r="H182" s="353">
        <f t="shared" si="30"/>
        <v>0.42535499999996773</v>
      </c>
      <c r="I182" s="352">
        <f t="shared" si="37"/>
        <v>37.596902492772699</v>
      </c>
      <c r="J182" s="352">
        <f t="shared" si="28"/>
        <v>41.50201997766095</v>
      </c>
      <c r="K182" s="352">
        <f t="shared" si="29"/>
        <v>1722.4176622261687</v>
      </c>
      <c r="L182" s="352"/>
      <c r="O182" s="352"/>
      <c r="P182" s="352"/>
      <c r="Q182" s="352"/>
      <c r="R182" s="352"/>
      <c r="S182" s="352"/>
      <c r="T182" s="352" t="e">
        <f t="shared" si="36"/>
        <v>#DIV/0!</v>
      </c>
    </row>
    <row r="183" spans="2:22">
      <c r="B183" s="43">
        <v>202108</v>
      </c>
      <c r="C183" s="4">
        <v>44425</v>
      </c>
      <c r="D183">
        <f>WEEKDAY(Fuel!C269,2)</f>
        <v>2</v>
      </c>
      <c r="E183" s="352">
        <f>+Fuel!T269-Fuel!D269</f>
        <v>31.977579437582108</v>
      </c>
      <c r="F183" s="352">
        <f>VLOOKUP(Variaciones!C183,Fuel!C268:Z1866,2,FALSE)</f>
        <v>351.66236800000001</v>
      </c>
      <c r="G183" s="352">
        <f>VLOOKUP(Variaciones!C183,Fuel!C268:Z1866,24,FALSE)</f>
        <v>395.00657030223385</v>
      </c>
      <c r="H183" s="353">
        <f t="shared" si="30"/>
        <v>0</v>
      </c>
      <c r="I183" s="352">
        <f t="shared" si="37"/>
        <v>43.344202302233839</v>
      </c>
      <c r="J183" s="352">
        <f t="shared" si="28"/>
        <v>35.4354034796321</v>
      </c>
      <c r="K183" s="352">
        <f t="shared" si="29"/>
        <v>1255.6678197643228</v>
      </c>
      <c r="L183" s="352"/>
      <c r="O183" s="352"/>
      <c r="P183" s="352"/>
      <c r="Q183" s="352"/>
      <c r="R183" s="352"/>
      <c r="S183" s="352"/>
      <c r="T183" s="352" t="e">
        <f t="shared" si="36"/>
        <v>#DIV/0!</v>
      </c>
    </row>
    <row r="184" spans="2:22">
      <c r="B184" s="43">
        <v>202108</v>
      </c>
      <c r="C184" s="4">
        <v>44424</v>
      </c>
      <c r="D184">
        <f>WEEKDAY(Fuel!C270,2)</f>
        <v>1</v>
      </c>
      <c r="E184" s="352">
        <f>+Fuel!T270-Fuel!D270</f>
        <v>30.137894812089371</v>
      </c>
      <c r="F184" s="352">
        <f>VLOOKUP(Variaciones!C184,Fuel!C269:Z1867,2,FALSE)</f>
        <v>351.66236800000001</v>
      </c>
      <c r="G184" s="352">
        <f>VLOOKUP(Variaciones!C184,Fuel!C269:Z1867,24,FALSE)</f>
        <v>393.16688567674112</v>
      </c>
      <c r="H184" s="353">
        <f t="shared" si="30"/>
        <v>0</v>
      </c>
      <c r="I184" s="352">
        <f t="shared" si="37"/>
        <v>41.504517676741102</v>
      </c>
      <c r="J184" s="352">
        <f t="shared" si="28"/>
        <v>37.385469182654447</v>
      </c>
      <c r="K184" s="352">
        <f t="shared" si="29"/>
        <v>1397.6733060072054</v>
      </c>
      <c r="L184" s="352"/>
      <c r="O184" s="352"/>
      <c r="P184" s="352"/>
      <c r="Q184" s="352"/>
      <c r="R184" s="352"/>
      <c r="S184" s="352"/>
      <c r="T184" s="352" t="e">
        <f t="shared" si="36"/>
        <v>#DIV/0!</v>
      </c>
    </row>
    <row r="185" spans="2:22">
      <c r="B185" s="43">
        <v>202108</v>
      </c>
      <c r="C185" s="4">
        <v>44421</v>
      </c>
      <c r="D185">
        <f>WEEKDAY(Fuel!C271,2)</f>
        <v>5</v>
      </c>
      <c r="E185" s="352">
        <f>+Fuel!T271-Fuel!D271</f>
        <v>35.78835473324574</v>
      </c>
      <c r="F185" s="352">
        <f>VLOOKUP(Variaciones!C185,Fuel!C270:Z1868,2,FALSE)</f>
        <v>351.66236800000001</v>
      </c>
      <c r="G185" s="352">
        <f>VLOOKUP(Variaciones!C185,Fuel!C270:Z1868,24,FALSE)</f>
        <v>398.81734559789749</v>
      </c>
      <c r="H185" s="353">
        <f t="shared" si="30"/>
        <v>0</v>
      </c>
      <c r="I185" s="352">
        <f t="shared" si="37"/>
        <v>47.154977597897471</v>
      </c>
      <c r="J185" s="352">
        <f t="shared" si="28"/>
        <v>31.395981666228693</v>
      </c>
      <c r="K185" s="352">
        <f t="shared" si="29"/>
        <v>985.70766478616815</v>
      </c>
      <c r="L185" s="352"/>
      <c r="O185" s="352"/>
      <c r="P185" s="352"/>
      <c r="Q185" s="352"/>
      <c r="R185" s="352"/>
      <c r="S185" s="352"/>
      <c r="T185" s="352" t="e">
        <f t="shared" si="36"/>
        <v>#DIV/0!</v>
      </c>
    </row>
    <row r="186" spans="2:22">
      <c r="B186" s="43">
        <v>202108</v>
      </c>
      <c r="C186" s="4">
        <v>44420</v>
      </c>
      <c r="D186">
        <f>WEEKDAY(Fuel!C272,2)</f>
        <v>4</v>
      </c>
      <c r="E186" s="352">
        <f>+Fuel!T272-Fuel!D272</f>
        <v>37.168118202365292</v>
      </c>
      <c r="F186" s="352">
        <f>VLOOKUP(Variaciones!C186,Fuel!C271:Z1869,2,FALSE)</f>
        <v>351.66236800000001</v>
      </c>
      <c r="G186" s="352">
        <f>VLOOKUP(Variaciones!C186,Fuel!C271:Z1869,24,FALSE)</f>
        <v>400.19710906701704</v>
      </c>
      <c r="H186" s="353">
        <f t="shared" si="30"/>
        <v>0</v>
      </c>
      <c r="I186" s="352">
        <f t="shared" si="37"/>
        <v>48.534741067017023</v>
      </c>
      <c r="J186" s="352">
        <f t="shared" si="28"/>
        <v>29.933432388961933</v>
      </c>
      <c r="K186" s="352">
        <f t="shared" si="29"/>
        <v>896.01037458455528</v>
      </c>
      <c r="L186" s="352"/>
      <c r="O186" s="352"/>
      <c r="P186" s="352"/>
      <c r="Q186" s="352"/>
      <c r="R186" s="352"/>
      <c r="S186" s="352"/>
      <c r="T186" s="352" t="e">
        <f t="shared" si="36"/>
        <v>#DIV/0!</v>
      </c>
    </row>
    <row r="187" spans="2:22">
      <c r="B187" s="43">
        <v>202108</v>
      </c>
      <c r="C187" s="4">
        <v>44419</v>
      </c>
      <c r="D187">
        <f>WEEKDAY(Fuel!C273,2)</f>
        <v>3</v>
      </c>
      <c r="E187" s="352">
        <f>+Fuel!T273-Fuel!D273</f>
        <v>36.971009135348254</v>
      </c>
      <c r="F187" s="352">
        <f>VLOOKUP(Variaciones!C187,Fuel!C272:Z1870,2,FALSE)</f>
        <v>351.66236800000001</v>
      </c>
      <c r="G187" s="352">
        <f>VLOOKUP(Variaciones!C187,Fuel!C272:Z1870,24,FALSE)</f>
        <v>400</v>
      </c>
      <c r="H187" s="353">
        <f t="shared" si="30"/>
        <v>12.003777000000014</v>
      </c>
      <c r="I187" s="352">
        <f t="shared" si="37"/>
        <v>48.337631999999985</v>
      </c>
      <c r="J187" s="352">
        <f t="shared" si="28"/>
        <v>30.142368000000033</v>
      </c>
      <c r="K187" s="352">
        <f t="shared" si="29"/>
        <v>908.56234864742601</v>
      </c>
      <c r="L187" s="352"/>
      <c r="O187" s="352"/>
      <c r="P187" s="352"/>
      <c r="Q187" s="352"/>
      <c r="R187" s="352"/>
      <c r="S187" s="352"/>
      <c r="T187" s="352" t="e">
        <f t="shared" si="36"/>
        <v>#DIV/0!</v>
      </c>
    </row>
    <row r="188" spans="2:22">
      <c r="B188" s="43">
        <v>202108</v>
      </c>
      <c r="C188" s="4">
        <v>44418</v>
      </c>
      <c r="D188">
        <f>WEEKDAY(Fuel!C274,2)</f>
        <v>2</v>
      </c>
      <c r="E188" s="352">
        <f>+Fuel!T274-Fuel!D274</f>
        <v>43.784247370565083</v>
      </c>
      <c r="F188" s="352">
        <f>VLOOKUP(Variaciones!C188,Fuel!C273:Z1871,2,FALSE)</f>
        <v>339.658591</v>
      </c>
      <c r="G188" s="352">
        <f>VLOOKUP(Variaciones!C188,Fuel!C273:Z1871,24,FALSE)</f>
        <v>394.80946123521682</v>
      </c>
      <c r="H188" s="353">
        <f t="shared" si="30"/>
        <v>0</v>
      </c>
      <c r="I188" s="352">
        <f t="shared" si="37"/>
        <v>55.150870235216814</v>
      </c>
      <c r="J188" s="352">
        <f t="shared" si="28"/>
        <v>23.640562090670187</v>
      </c>
      <c r="K188" s="352">
        <f t="shared" si="29"/>
        <v>558.87617596283235</v>
      </c>
      <c r="L188" s="352"/>
      <c r="O188" s="352"/>
      <c r="P188" s="352"/>
      <c r="Q188" s="352"/>
      <c r="R188" s="352"/>
      <c r="S188" s="352"/>
      <c r="T188" s="352" t="e">
        <f t="shared" si="36"/>
        <v>#DIV/0!</v>
      </c>
    </row>
    <row r="189" spans="2:22">
      <c r="B189" s="43">
        <v>202108</v>
      </c>
      <c r="C189" s="4">
        <v>44417</v>
      </c>
      <c r="D189">
        <f>WEEKDAY(Fuel!C275,2)</f>
        <v>1</v>
      </c>
      <c r="E189" s="352">
        <f>+Fuel!T275-Fuel!D275</f>
        <v>42.404483901445474</v>
      </c>
      <c r="F189" s="352">
        <f>VLOOKUP(Variaciones!C189,Fuel!C274:Z1872,2,FALSE)</f>
        <v>339.658591</v>
      </c>
      <c r="G189" s="352">
        <f>VLOOKUP(Variaciones!C189,Fuel!C274:Z1872,24,FALSE)</f>
        <v>393.42969776609726</v>
      </c>
      <c r="H189" s="353">
        <f t="shared" si="30"/>
        <v>0</v>
      </c>
      <c r="I189" s="352">
        <f t="shared" si="37"/>
        <v>53.771106766097262</v>
      </c>
      <c r="J189" s="352">
        <f t="shared" si="28"/>
        <v>25.10311136793689</v>
      </c>
      <c r="K189" s="352">
        <f t="shared" si="29"/>
        <v>630.16620035104233</v>
      </c>
      <c r="L189" s="352"/>
      <c r="O189" s="352"/>
      <c r="P189" s="352"/>
      <c r="Q189" s="352"/>
      <c r="R189" s="352"/>
      <c r="S189" s="352"/>
      <c r="T189" s="352" t="e">
        <f t="shared" si="36"/>
        <v>#DIV/0!</v>
      </c>
    </row>
    <row r="190" spans="2:22">
      <c r="B190" s="43">
        <v>202108</v>
      </c>
      <c r="C190" s="4">
        <v>44414</v>
      </c>
      <c r="D190">
        <f>WEEKDAY(Fuel!C276,2)</f>
        <v>5</v>
      </c>
      <c r="E190" s="352">
        <f>+Fuel!T276-Fuel!D276</f>
        <v>40.433393231274636</v>
      </c>
      <c r="F190" s="352">
        <f>VLOOKUP(Variaciones!C190,Fuel!C275:Z1873,2,FALSE)</f>
        <v>339.658591</v>
      </c>
      <c r="G190" s="352">
        <f>VLOOKUP(Variaciones!C190,Fuel!C275:Z1873,24,FALSE)</f>
        <v>391.45860709592637</v>
      </c>
      <c r="H190" s="353">
        <f t="shared" si="30"/>
        <v>0</v>
      </c>
      <c r="I190" s="352">
        <f t="shared" si="37"/>
        <v>51.800016095926367</v>
      </c>
      <c r="J190" s="352">
        <f t="shared" si="28"/>
        <v>27.192467478318065</v>
      </c>
      <c r="K190" s="352">
        <f t="shared" si="29"/>
        <v>739.43028755938565</v>
      </c>
      <c r="L190" s="352"/>
      <c r="O190" s="352"/>
      <c r="P190" s="352"/>
      <c r="Q190" s="352"/>
      <c r="R190" s="352"/>
      <c r="S190" s="352"/>
      <c r="T190" s="352" t="e">
        <f t="shared" si="36"/>
        <v>#DIV/0!</v>
      </c>
    </row>
    <row r="191" spans="2:22">
      <c r="B191" s="43">
        <v>202108</v>
      </c>
      <c r="C191" s="4">
        <v>44413</v>
      </c>
      <c r="D191">
        <f>WEEKDAY(Fuel!C277,2)</f>
        <v>4</v>
      </c>
      <c r="E191" s="352">
        <f>+Fuel!T277-Fuel!D277</f>
        <v>32.943248684625473</v>
      </c>
      <c r="F191" s="352">
        <f>VLOOKUP(Variaciones!C191,Fuel!C276:Z1874,2,FALSE)</f>
        <v>339.658591</v>
      </c>
      <c r="G191" s="352">
        <f>VLOOKUP(Variaciones!C191,Fuel!C276:Z1874,24,FALSE)</f>
        <v>383.96846254927726</v>
      </c>
      <c r="H191" s="353">
        <f t="shared" si="30"/>
        <v>0</v>
      </c>
      <c r="I191" s="352">
        <f t="shared" si="37"/>
        <v>44.309871549277261</v>
      </c>
      <c r="J191" s="352">
        <f t="shared" si="28"/>
        <v>35.132020697766109</v>
      </c>
      <c r="K191" s="352">
        <f t="shared" si="29"/>
        <v>1234.2588783082663</v>
      </c>
      <c r="L191" s="352"/>
      <c r="O191" s="352"/>
      <c r="P191" s="352"/>
      <c r="Q191" s="352"/>
      <c r="R191" s="352"/>
      <c r="S191" s="352"/>
      <c r="T191" s="352" t="e">
        <f t="shared" si="36"/>
        <v>#DIV/0!</v>
      </c>
    </row>
    <row r="192" spans="2:22">
      <c r="B192" s="43">
        <v>202108</v>
      </c>
      <c r="C192" s="4">
        <v>44412</v>
      </c>
      <c r="D192">
        <f>WEEKDAY(Fuel!C278,2)</f>
        <v>3</v>
      </c>
      <c r="E192" s="352">
        <f>+Fuel!T278-Fuel!D278</f>
        <v>31.826297304862067</v>
      </c>
      <c r="F192" s="352">
        <f>VLOOKUP(Variaciones!C192,Fuel!C277:Z1875,2,FALSE)</f>
        <v>339.658591</v>
      </c>
      <c r="G192" s="352">
        <f>VLOOKUP(Variaciones!C192,Fuel!C277:Z1875,24,FALSE)</f>
        <v>382.8515111695138</v>
      </c>
      <c r="H192" s="353">
        <f t="shared" si="30"/>
        <v>0</v>
      </c>
      <c r="I192" s="352">
        <f t="shared" si="37"/>
        <v>43.192920169513798</v>
      </c>
      <c r="J192" s="352">
        <f t="shared" si="28"/>
        <v>36.315989160315382</v>
      </c>
      <c r="K192" s="352">
        <f t="shared" si="29"/>
        <v>1318.8510686921443</v>
      </c>
      <c r="L192" s="352"/>
      <c r="O192" s="352"/>
      <c r="P192" s="352"/>
      <c r="Q192" s="352"/>
      <c r="R192" s="352"/>
      <c r="S192" s="352"/>
      <c r="T192" s="352" t="e">
        <f t="shared" si="36"/>
        <v>#DIV/0!</v>
      </c>
    </row>
    <row r="193" spans="2:20">
      <c r="B193" s="43">
        <v>202108</v>
      </c>
      <c r="C193" s="4">
        <v>44411</v>
      </c>
      <c r="D193">
        <f>WEEKDAY(Fuel!C279,2)</f>
        <v>2</v>
      </c>
      <c r="E193" s="352">
        <f>+Fuel!T279-Fuel!D279</f>
        <v>43.061514124835753</v>
      </c>
      <c r="F193" s="352">
        <f>VLOOKUP(Variaciones!C193,Fuel!C278:Z1876,2,FALSE)</f>
        <v>339.658591</v>
      </c>
      <c r="G193" s="352">
        <f>VLOOKUP(Variaciones!C193,Fuel!C278:Z1876,24,FALSE)</f>
        <v>394.08672798948749</v>
      </c>
      <c r="H193" s="353">
        <f t="shared" si="30"/>
        <v>0</v>
      </c>
      <c r="I193" s="352">
        <f t="shared" si="37"/>
        <v>54.428136989487484</v>
      </c>
      <c r="J193" s="352">
        <f t="shared" si="28"/>
        <v>24.40665933114326</v>
      </c>
      <c r="K193" s="352">
        <f t="shared" si="29"/>
        <v>595.68501970648231</v>
      </c>
      <c r="L193" s="352"/>
      <c r="O193" s="352"/>
      <c r="P193" s="352"/>
      <c r="Q193" s="352"/>
      <c r="R193" s="352"/>
      <c r="S193" s="352"/>
      <c r="T193" s="352" t="e">
        <f t="shared" si="36"/>
        <v>#DIV/0!</v>
      </c>
    </row>
    <row r="194" spans="2:20">
      <c r="B194" s="43">
        <v>202108</v>
      </c>
      <c r="C194" s="4">
        <v>44410</v>
      </c>
      <c r="D194">
        <f>WEEKDAY(Fuel!C280,2)</f>
        <v>1</v>
      </c>
      <c r="E194" s="352">
        <f>+Fuel!T280-Fuel!D280</f>
        <v>53.179779565046033</v>
      </c>
      <c r="F194" s="352">
        <f>VLOOKUP(Variaciones!C194,Fuel!C279:Z1877,2,FALSE)</f>
        <v>339.658591</v>
      </c>
      <c r="G194" s="352">
        <f>VLOOKUP(Variaciones!C194,Fuel!C279:Z1877,24,FALSE)</f>
        <v>404.20499342969777</v>
      </c>
      <c r="H194" s="353">
        <f t="shared" si="30"/>
        <v>0</v>
      </c>
      <c r="I194" s="352">
        <f t="shared" si="37"/>
        <v>64.546402429697764</v>
      </c>
      <c r="J194" s="352">
        <f t="shared" si="28"/>
        <v>13.681297964520354</v>
      </c>
      <c r="K194" s="352">
        <f t="shared" si="29"/>
        <v>187.1779139939888</v>
      </c>
      <c r="L194" s="352"/>
      <c r="O194" s="352"/>
      <c r="P194" s="352"/>
      <c r="Q194" s="352"/>
      <c r="R194" s="352"/>
      <c r="S194" s="352"/>
      <c r="T194" s="352" t="e">
        <f t="shared" si="36"/>
        <v>#DIV/0!</v>
      </c>
    </row>
    <row r="195" spans="2:20">
      <c r="B195" s="43">
        <v>202107</v>
      </c>
      <c r="C195" s="4">
        <v>44407</v>
      </c>
      <c r="D195">
        <f>WEEKDAY(Fuel!C281,2)</f>
        <v>5</v>
      </c>
      <c r="E195" s="352">
        <f>+Fuel!T281-Fuel!D281</f>
        <v>68.554286792378434</v>
      </c>
      <c r="F195" s="352">
        <f>VLOOKUP(Variaciones!C195,Fuel!C280:Z1878,2,FALSE)</f>
        <v>339.658591</v>
      </c>
      <c r="G195" s="352">
        <f>VLOOKUP(Variaciones!C195,Fuel!C280:Z1878,24,FALSE)</f>
        <v>419.57950065703022</v>
      </c>
      <c r="H195" s="353">
        <f t="shared" si="30"/>
        <v>0</v>
      </c>
      <c r="I195" s="352">
        <f t="shared" si="37"/>
        <v>79.920909657030222</v>
      </c>
      <c r="J195" s="352">
        <f t="shared" si="28"/>
        <v>2.6156796964520481</v>
      </c>
      <c r="K195" s="352">
        <f t="shared" si="29"/>
        <v>6.8417802744314784</v>
      </c>
      <c r="L195" s="352"/>
      <c r="O195" s="352"/>
      <c r="P195" s="352"/>
      <c r="Q195" s="352"/>
      <c r="R195" s="352"/>
      <c r="S195" s="352"/>
      <c r="T195" s="352" t="e">
        <f t="shared" si="36"/>
        <v>#DIV/0!</v>
      </c>
    </row>
    <row r="196" spans="2:20">
      <c r="B196" s="43">
        <v>202107</v>
      </c>
      <c r="C196" s="4">
        <v>44406</v>
      </c>
      <c r="D196">
        <f>WEEKDAY(Fuel!C282,2)</f>
        <v>4</v>
      </c>
      <c r="E196" s="352">
        <f>+Fuel!T282-Fuel!D282</f>
        <v>66.977414256241786</v>
      </c>
      <c r="F196" s="352">
        <f>VLOOKUP(Variaciones!C196,Fuel!C281:Z1879,2,FALSE)</f>
        <v>339.658591</v>
      </c>
      <c r="G196" s="352">
        <f>VLOOKUP(Variaciones!C196,Fuel!C281:Z1879,24,FALSE)</f>
        <v>418.00262812089352</v>
      </c>
      <c r="H196" s="353">
        <f t="shared" si="30"/>
        <v>0</v>
      </c>
      <c r="I196" s="352">
        <f t="shared" si="37"/>
        <v>78.344037120893518</v>
      </c>
      <c r="J196" s="352">
        <f t="shared" si="28"/>
        <v>0.94419480814713097</v>
      </c>
      <c r="K196" s="352">
        <f t="shared" si="29"/>
        <v>0.89150383573199743</v>
      </c>
      <c r="L196" s="352"/>
      <c r="O196" s="352"/>
      <c r="P196" s="352"/>
      <c r="Q196" s="352"/>
      <c r="R196" s="352"/>
      <c r="S196" s="352"/>
      <c r="T196" s="352" t="e">
        <f t="shared" si="36"/>
        <v>#DIV/0!</v>
      </c>
    </row>
    <row r="197" spans="2:20">
      <c r="B197" s="43">
        <v>202107</v>
      </c>
      <c r="C197" s="4">
        <v>44405</v>
      </c>
      <c r="D197">
        <f>WEEKDAY(Fuel!C283,2)</f>
        <v>3</v>
      </c>
      <c r="E197" s="352">
        <f>+Fuel!T283-Fuel!D283</f>
        <v>53.442591654402122</v>
      </c>
      <c r="F197" s="352">
        <f>VLOOKUP(Variaciones!C197,Fuel!C282:Z1880,2,FALSE)</f>
        <v>339.658591</v>
      </c>
      <c r="G197" s="352">
        <f>VLOOKUP(Variaciones!C197,Fuel!C282:Z1880,24,FALSE)</f>
        <v>404.46780551905385</v>
      </c>
      <c r="H197" s="353">
        <f t="shared" si="30"/>
        <v>0</v>
      </c>
      <c r="I197" s="352">
        <f t="shared" si="37"/>
        <v>64.809214519053853</v>
      </c>
      <c r="J197" s="352">
        <f t="shared" si="28"/>
        <v>13.402717149802925</v>
      </c>
      <c r="K197" s="352">
        <f t="shared" si="29"/>
        <v>179.63282699762144</v>
      </c>
      <c r="L197" s="352"/>
      <c r="O197" s="352"/>
      <c r="P197" s="352"/>
      <c r="Q197" s="352"/>
      <c r="R197" s="352"/>
      <c r="S197" s="352"/>
      <c r="T197" s="352" t="e">
        <f t="shared" si="36"/>
        <v>#DIV/0!</v>
      </c>
    </row>
    <row r="198" spans="2:20">
      <c r="B198" s="43">
        <v>202107</v>
      </c>
      <c r="C198" s="4">
        <v>44404</v>
      </c>
      <c r="D198">
        <f>WEEKDAY(Fuel!C284,2)</f>
        <v>2</v>
      </c>
      <c r="E198" s="352">
        <f>+Fuel!T284-Fuel!D284</f>
        <v>55.282276279894916</v>
      </c>
      <c r="F198" s="352">
        <f>VLOOKUP(Variaciones!C198,Fuel!C283:Z1881,2,FALSE)</f>
        <v>339.658591</v>
      </c>
      <c r="G198" s="352">
        <f>VLOOKUP(Variaciones!C198,Fuel!C283:Z1881,24,FALSE)</f>
        <v>406.30749014454665</v>
      </c>
      <c r="H198" s="353">
        <f t="shared" si="30"/>
        <v>0</v>
      </c>
      <c r="I198" s="352">
        <f t="shared" si="37"/>
        <v>66.648899144546647</v>
      </c>
      <c r="J198" s="352">
        <f t="shared" si="28"/>
        <v>11.452651446780578</v>
      </c>
      <c r="K198" s="352">
        <f t="shared" si="29"/>
        <v>131.16322516144527</v>
      </c>
      <c r="L198" s="352"/>
      <c r="O198" s="352"/>
      <c r="P198" s="352"/>
      <c r="Q198" s="352"/>
      <c r="R198" s="352"/>
      <c r="S198" s="352"/>
      <c r="T198" s="352" t="e">
        <f t="shared" si="36"/>
        <v>#DIV/0!</v>
      </c>
    </row>
    <row r="199" spans="2:20">
      <c r="B199" s="43">
        <v>202107</v>
      </c>
      <c r="C199" s="4">
        <v>44403</v>
      </c>
      <c r="D199">
        <f>WEEKDAY(Fuel!C285,2)</f>
        <v>1</v>
      </c>
      <c r="E199" s="352">
        <f>+Fuel!T285-Fuel!D285</f>
        <v>55.676494413929049</v>
      </c>
      <c r="F199" s="352">
        <f>VLOOKUP(Variaciones!C199,Fuel!C284:Z1882,2,FALSE)</f>
        <v>339.658591</v>
      </c>
      <c r="G199" s="352">
        <f>VLOOKUP(Variaciones!C199,Fuel!C284:Z1882,24,FALSE)</f>
        <v>406.70170827858078</v>
      </c>
      <c r="H199" s="353">
        <f t="shared" si="30"/>
        <v>0</v>
      </c>
      <c r="I199" s="352">
        <f t="shared" si="37"/>
        <v>67.04311727858078</v>
      </c>
      <c r="J199" s="352">
        <f t="shared" si="28"/>
        <v>11.034780224704377</v>
      </c>
      <c r="K199" s="352">
        <f t="shared" si="29"/>
        <v>121.76637460752679</v>
      </c>
      <c r="L199" s="352"/>
      <c r="O199" s="352"/>
      <c r="P199" s="352"/>
      <c r="Q199" s="352"/>
      <c r="R199" s="352"/>
      <c r="S199" s="352"/>
      <c r="T199" s="352" t="e">
        <f t="shared" si="36"/>
        <v>#DIV/0!</v>
      </c>
    </row>
    <row r="200" spans="2:20">
      <c r="B200" s="43">
        <v>202107</v>
      </c>
      <c r="C200" s="4">
        <v>44400</v>
      </c>
      <c r="D200">
        <f>WEEKDAY(Fuel!C286,2)</f>
        <v>5</v>
      </c>
      <c r="E200" s="352">
        <f>+Fuel!T286-Fuel!D286</f>
        <v>55.01946419053877</v>
      </c>
      <c r="F200" s="352">
        <f>VLOOKUP(Variaciones!C200,Fuel!C285:Z1883,2,FALSE)</f>
        <v>339.658591</v>
      </c>
      <c r="G200" s="352">
        <f>VLOOKUP(Variaciones!C200,Fuel!C285:Z1883,24,FALSE)</f>
        <v>406.0446780551905</v>
      </c>
      <c r="H200" s="353">
        <f t="shared" si="30"/>
        <v>0</v>
      </c>
      <c r="I200" s="352">
        <f t="shared" si="37"/>
        <v>66.386087055190501</v>
      </c>
      <c r="J200" s="352">
        <f t="shared" si="28"/>
        <v>11.731232261498064</v>
      </c>
      <c r="K200" s="352">
        <f t="shared" si="29"/>
        <v>137.62181037321298</v>
      </c>
      <c r="L200" s="352"/>
      <c r="O200" s="352"/>
      <c r="P200" s="352"/>
      <c r="Q200" s="352"/>
      <c r="R200" s="352"/>
      <c r="S200" s="352"/>
      <c r="T200" s="352" t="e">
        <f t="shared" si="36"/>
        <v>#DIV/0!</v>
      </c>
    </row>
    <row r="201" spans="2:20">
      <c r="B201" s="43">
        <v>202107</v>
      </c>
      <c r="C201" s="4">
        <v>44399</v>
      </c>
      <c r="D201">
        <f>WEEKDAY(Fuel!C287,2)</f>
        <v>4</v>
      </c>
      <c r="E201" s="352">
        <f>+Fuel!T287-Fuel!D287</f>
        <v>59.881487843626815</v>
      </c>
      <c r="F201" s="352">
        <f>VLOOKUP(Variaciones!C201,Fuel!C286:Z1884,2,FALSE)</f>
        <v>339.658591</v>
      </c>
      <c r="G201" s="352">
        <f>VLOOKUP(Variaciones!C201,Fuel!C286:Z1884,24,FALSE)</f>
        <v>410.90670170827855</v>
      </c>
      <c r="H201" s="353">
        <f t="shared" si="30"/>
        <v>0</v>
      </c>
      <c r="I201" s="352">
        <f t="shared" si="37"/>
        <v>71.248110708278546</v>
      </c>
      <c r="J201" s="352">
        <f t="shared" si="28"/>
        <v>6.577487189224712</v>
      </c>
      <c r="K201" s="352">
        <f t="shared" si="29"/>
        <v>43.263337724415202</v>
      </c>
      <c r="L201" s="352"/>
      <c r="O201" s="352"/>
      <c r="P201" s="352"/>
      <c r="Q201" s="352"/>
      <c r="R201" s="352"/>
      <c r="S201" s="352"/>
      <c r="T201" s="352" t="e">
        <f t="shared" si="36"/>
        <v>#DIV/0!</v>
      </c>
    </row>
    <row r="202" spans="2:20">
      <c r="B202" s="43">
        <v>202107</v>
      </c>
      <c r="C202" s="4">
        <v>44398</v>
      </c>
      <c r="D202">
        <f>WEEKDAY(Fuel!C288,2)</f>
        <v>3</v>
      </c>
      <c r="E202" s="352">
        <f>+Fuel!T288-Fuel!D288</f>
        <v>46.543774308804188</v>
      </c>
      <c r="F202" s="352">
        <f>VLOOKUP(Variaciones!C202,Fuel!C287:Z1885,2,FALSE)</f>
        <v>339.658591</v>
      </c>
      <c r="G202" s="352">
        <f>VLOOKUP(Variaciones!C202,Fuel!C287:Z1885,24,FALSE)</f>
        <v>397.56898817345592</v>
      </c>
      <c r="H202" s="353">
        <f t="shared" si="30"/>
        <v>0</v>
      </c>
      <c r="I202" s="352">
        <f t="shared" si="37"/>
        <v>57.91039717345592</v>
      </c>
      <c r="J202" s="352">
        <f t="shared" ref="J202:J265" si="40">ABS(F202-(1.06*(G202)-102.48))</f>
        <v>20.715463536136724</v>
      </c>
      <c r="K202" s="352">
        <f t="shared" ref="K202:K265" si="41">ABS(F202-(1.06*(G202)-102.48))^2</f>
        <v>429.13042951701021</v>
      </c>
      <c r="L202" s="352"/>
      <c r="O202" s="352"/>
      <c r="P202" s="352"/>
      <c r="Q202" s="352"/>
      <c r="R202" s="352"/>
      <c r="S202" s="352"/>
      <c r="T202" s="352" t="e">
        <f t="shared" si="36"/>
        <v>#DIV/0!</v>
      </c>
    </row>
    <row r="203" spans="2:20">
      <c r="B203" s="43">
        <v>202107</v>
      </c>
      <c r="C203" s="4">
        <v>44397</v>
      </c>
      <c r="D203">
        <f>WEEKDAY(Fuel!C289,2)</f>
        <v>2</v>
      </c>
      <c r="E203" s="352">
        <f>+Fuel!T289-Fuel!D289</f>
        <v>29.066770366622904</v>
      </c>
      <c r="F203" s="352">
        <f>VLOOKUP(Variaciones!C203,Fuel!C288:Z1886,2,FALSE)</f>
        <v>339.658591</v>
      </c>
      <c r="G203" s="352">
        <f>VLOOKUP(Variaciones!C203,Fuel!C288:Z1886,24,FALSE)</f>
        <v>380.09198423127464</v>
      </c>
      <c r="H203" s="353">
        <f t="shared" si="30"/>
        <v>0</v>
      </c>
      <c r="I203" s="352">
        <f t="shared" si="37"/>
        <v>40.433393231274636</v>
      </c>
      <c r="J203" s="352">
        <f t="shared" si="40"/>
        <v>39.241087714848902</v>
      </c>
      <c r="K203" s="352">
        <f t="shared" si="41"/>
        <v>1539.8629650444655</v>
      </c>
      <c r="L203" s="352"/>
      <c r="O203" s="352"/>
      <c r="P203" s="352"/>
      <c r="Q203" s="352"/>
      <c r="R203" s="352"/>
      <c r="S203" s="352"/>
      <c r="T203" s="352" t="e">
        <f t="shared" si="36"/>
        <v>#DIV/0!</v>
      </c>
    </row>
    <row r="204" spans="2:20">
      <c r="B204" s="43">
        <v>202107</v>
      </c>
      <c r="C204" s="4">
        <v>44396</v>
      </c>
      <c r="D204">
        <f>WEEKDAY(Fuel!C290,2)</f>
        <v>1</v>
      </c>
      <c r="E204" s="352">
        <f>+Fuel!T290-Fuel!D290</f>
        <v>20.919595596583463</v>
      </c>
      <c r="F204" s="352">
        <f>VLOOKUP(Variaciones!C204,Fuel!C289:Z1887,2,FALSE)</f>
        <v>339.658591</v>
      </c>
      <c r="G204" s="352">
        <f>VLOOKUP(Variaciones!C204,Fuel!C289:Z1887,24,FALSE)</f>
        <v>371.9448094612352</v>
      </c>
      <c r="H204" s="353">
        <f t="shared" si="30"/>
        <v>0</v>
      </c>
      <c r="I204" s="352">
        <f t="shared" si="37"/>
        <v>32.286218461235194</v>
      </c>
      <c r="J204" s="352">
        <f t="shared" si="40"/>
        <v>47.87709297109069</v>
      </c>
      <c r="K204" s="352">
        <f t="shared" si="41"/>
        <v>2292.2160313624618</v>
      </c>
      <c r="L204" s="352"/>
      <c r="O204" s="352"/>
      <c r="P204" s="352"/>
      <c r="Q204" s="352"/>
      <c r="R204" s="352"/>
      <c r="S204" s="352"/>
      <c r="T204" s="352" t="e">
        <f t="shared" si="36"/>
        <v>#DIV/0!</v>
      </c>
    </row>
    <row r="205" spans="2:20">
      <c r="B205" s="43">
        <v>202107</v>
      </c>
      <c r="C205" s="4">
        <v>44393</v>
      </c>
      <c r="D205">
        <f>WEEKDAY(Fuel!C291,2)</f>
        <v>5</v>
      </c>
      <c r="E205" s="352">
        <f>+Fuel!T291-Fuel!D291</f>
        <v>49.106192180026255</v>
      </c>
      <c r="F205" s="352">
        <f>VLOOKUP(Variaciones!C205,Fuel!C290:Z1888,2,FALSE)</f>
        <v>339.658591</v>
      </c>
      <c r="G205" s="352">
        <f>VLOOKUP(Variaciones!C205,Fuel!C290:Z1888,24,FALSE)</f>
        <v>403.0880420499343</v>
      </c>
      <c r="H205" s="353">
        <f t="shared" si="30"/>
        <v>0</v>
      </c>
      <c r="I205" s="352">
        <f t="shared" si="37"/>
        <v>63.4294510499343</v>
      </c>
      <c r="J205" s="352">
        <f t="shared" si="40"/>
        <v>14.865266427069628</v>
      </c>
      <c r="K205" s="352">
        <f t="shared" si="41"/>
        <v>220.97614594776343</v>
      </c>
      <c r="L205" s="352"/>
      <c r="O205" s="352"/>
      <c r="P205" s="352"/>
      <c r="Q205" s="352"/>
      <c r="R205" s="352"/>
      <c r="S205" s="352"/>
      <c r="T205" s="352" t="e">
        <f t="shared" si="36"/>
        <v>#DIV/0!</v>
      </c>
    </row>
    <row r="206" spans="2:20">
      <c r="B206" s="43">
        <v>202107</v>
      </c>
      <c r="C206" s="4">
        <v>44392</v>
      </c>
      <c r="D206">
        <f>WEEKDAY(Fuel!C292,2)</f>
        <v>4</v>
      </c>
      <c r="E206" s="352">
        <f>+Fuel!T292-Fuel!D292</f>
        <v>48.90908311300916</v>
      </c>
      <c r="F206" s="352">
        <f>VLOOKUP(Variaciones!C206,Fuel!C291:Z1889,2,FALSE)</f>
        <v>339.658591</v>
      </c>
      <c r="G206" s="352">
        <f>VLOOKUP(Variaciones!C206,Fuel!C291:Z1889,24,FALSE)</f>
        <v>402.89093298291721</v>
      </c>
      <c r="H206" s="353">
        <f t="shared" ref="H206:H269" si="42">ABS(F207-F206)</f>
        <v>0</v>
      </c>
      <c r="I206" s="352">
        <f t="shared" si="37"/>
        <v>63.232341982917205</v>
      </c>
      <c r="J206" s="352">
        <f t="shared" si="40"/>
        <v>15.074202038107785</v>
      </c>
      <c r="K206" s="352">
        <f t="shared" si="41"/>
        <v>227.23156708569289</v>
      </c>
      <c r="L206" s="352"/>
      <c r="O206" s="352"/>
      <c r="P206" s="352"/>
      <c r="Q206" s="352"/>
      <c r="R206" s="352"/>
      <c r="S206" s="352"/>
      <c r="T206" s="352" t="e">
        <f t="shared" ref="T206:T269" si="43">ABS(ABS(Q206)-ABS(R206))/ABS(ABS(Q206)+ABS(R206))</f>
        <v>#DIV/0!</v>
      </c>
    </row>
    <row r="207" spans="2:20">
      <c r="B207" s="43">
        <v>202107</v>
      </c>
      <c r="C207" s="4">
        <v>44391</v>
      </c>
      <c r="D207">
        <f>WEEKDAY(Fuel!C293,2)</f>
        <v>3</v>
      </c>
      <c r="E207" s="352">
        <f>+Fuel!T293-Fuel!D293</f>
        <v>56.530633704336367</v>
      </c>
      <c r="F207" s="352">
        <f>VLOOKUP(Variaciones!C207,Fuel!C292:Z1890,2,FALSE)</f>
        <v>339.658591</v>
      </c>
      <c r="G207" s="352">
        <f>VLOOKUP(Variaciones!C207,Fuel!C292:Z1890,24,FALSE)</f>
        <v>410.51248357424436</v>
      </c>
      <c r="H207" s="353">
        <f t="shared" si="42"/>
        <v>21.127304999999978</v>
      </c>
      <c r="I207" s="352">
        <f t="shared" ref="I207:I270" si="44">G207-F207</f>
        <v>70.853892574244355</v>
      </c>
      <c r="J207" s="352">
        <f t="shared" si="40"/>
        <v>6.9953584113009697</v>
      </c>
      <c r="K207" s="352">
        <f t="shared" si="41"/>
        <v>48.935039302559225</v>
      </c>
      <c r="L207" s="352"/>
      <c r="O207" s="352"/>
      <c r="P207" s="352"/>
      <c r="Q207" s="352"/>
      <c r="R207" s="352"/>
      <c r="S207" s="352"/>
      <c r="T207" s="352" t="e">
        <f t="shared" si="43"/>
        <v>#DIV/0!</v>
      </c>
    </row>
    <row r="208" spans="2:20">
      <c r="B208" s="43">
        <v>202107</v>
      </c>
      <c r="C208" s="4">
        <v>44390</v>
      </c>
      <c r="D208">
        <f>WEEKDAY(Fuel!C294,2)</f>
        <v>2</v>
      </c>
      <c r="E208" s="352">
        <f>+Fuel!T294-Fuel!D294</f>
        <v>85.279489295663552</v>
      </c>
      <c r="F208" s="352">
        <f>VLOOKUP(Variaciones!C208,Fuel!C293:Z1891,2,FALSE)</f>
        <v>318.53128600000002</v>
      </c>
      <c r="G208" s="352">
        <f>VLOOKUP(Variaciones!C208,Fuel!C293:Z1891,24,FALSE)</f>
        <v>418.13403416557162</v>
      </c>
      <c r="H208" s="353">
        <f t="shared" si="42"/>
        <v>0</v>
      </c>
      <c r="I208" s="352">
        <f t="shared" si="44"/>
        <v>99.602748165571597</v>
      </c>
      <c r="J208" s="352">
        <f t="shared" si="40"/>
        <v>22.210790215505881</v>
      </c>
      <c r="K208" s="352">
        <f t="shared" si="41"/>
        <v>493.31920199721179</v>
      </c>
      <c r="L208" s="352"/>
      <c r="O208" s="352"/>
      <c r="P208" s="352"/>
      <c r="Q208" s="352"/>
      <c r="R208" s="352"/>
      <c r="S208" s="352"/>
      <c r="T208" s="352" t="e">
        <f t="shared" si="43"/>
        <v>#DIV/0!</v>
      </c>
    </row>
    <row r="209" spans="2:20">
      <c r="B209" s="43">
        <v>202107</v>
      </c>
      <c r="C209" s="4">
        <v>44389</v>
      </c>
      <c r="D209">
        <f>WEEKDAY(Fuel!C295,2)</f>
        <v>1</v>
      </c>
      <c r="E209" s="352">
        <f>+Fuel!T295-Fuel!D295</f>
        <v>75.818254078843609</v>
      </c>
      <c r="F209" s="352">
        <f>VLOOKUP(Variaciones!C209,Fuel!C294:Z1892,2,FALSE)</f>
        <v>318.53128600000002</v>
      </c>
      <c r="G209" s="352">
        <f>VLOOKUP(Variaciones!C209,Fuel!C294:Z1892,24,FALSE)</f>
        <v>408.67279894875162</v>
      </c>
      <c r="H209" s="353">
        <f t="shared" si="42"/>
        <v>0</v>
      </c>
      <c r="I209" s="352">
        <f t="shared" si="44"/>
        <v>90.141512948751597</v>
      </c>
      <c r="J209" s="352">
        <f t="shared" si="40"/>
        <v>12.181880885676719</v>
      </c>
      <c r="K209" s="352">
        <f t="shared" si="41"/>
        <v>148.39822191281581</v>
      </c>
      <c r="L209" s="352"/>
      <c r="O209" s="352"/>
      <c r="P209" s="352"/>
      <c r="Q209" s="352"/>
      <c r="R209" s="352"/>
      <c r="S209" s="352"/>
      <c r="T209" s="352" t="e">
        <f t="shared" si="43"/>
        <v>#DIV/0!</v>
      </c>
    </row>
    <row r="210" spans="2:20">
      <c r="B210" s="43">
        <v>202107</v>
      </c>
      <c r="C210" s="4">
        <v>44386</v>
      </c>
      <c r="D210">
        <f>WEEKDAY(Fuel!C296,2)</f>
        <v>5</v>
      </c>
      <c r="E210" s="352">
        <f>+Fuel!T296-Fuel!D296</f>
        <v>76.146769190538748</v>
      </c>
      <c r="F210" s="352">
        <f>VLOOKUP(Variaciones!C210,Fuel!C295:Z1893,2,FALSE)</f>
        <v>318.53128600000002</v>
      </c>
      <c r="G210" s="352">
        <f>VLOOKUP(Variaciones!C210,Fuel!C295:Z1893,24,FALSE)</f>
        <v>409.00131406044676</v>
      </c>
      <c r="H210" s="353">
        <f t="shared" si="42"/>
        <v>0</v>
      </c>
      <c r="I210" s="352">
        <f t="shared" si="44"/>
        <v>90.470028060446737</v>
      </c>
      <c r="J210" s="352">
        <f t="shared" si="40"/>
        <v>12.530106904073534</v>
      </c>
      <c r="K210" s="352">
        <f t="shared" si="41"/>
        <v>157.00357902751125</v>
      </c>
      <c r="L210" s="352"/>
      <c r="O210" s="352"/>
      <c r="P210" s="352"/>
      <c r="Q210" s="352"/>
      <c r="R210" s="352"/>
      <c r="S210" s="352"/>
      <c r="T210" s="352" t="e">
        <f t="shared" si="43"/>
        <v>#DIV/0!</v>
      </c>
    </row>
    <row r="211" spans="2:20">
      <c r="B211" s="43">
        <v>202107</v>
      </c>
      <c r="C211" s="4">
        <v>44385</v>
      </c>
      <c r="D211">
        <f>WEEKDAY(Fuel!C297,2)</f>
        <v>4</v>
      </c>
      <c r="E211" s="352">
        <f>+Fuel!T297-Fuel!D297</f>
        <v>67.276861174769977</v>
      </c>
      <c r="F211" s="352">
        <f>VLOOKUP(Variaciones!C211,Fuel!C296:Z1894,2,FALSE)</f>
        <v>318.53128600000002</v>
      </c>
      <c r="G211" s="352">
        <f>VLOOKUP(Variaciones!C211,Fuel!C296:Z1894,24,FALSE)</f>
        <v>400.13140604467804</v>
      </c>
      <c r="H211" s="353">
        <f t="shared" si="42"/>
        <v>0</v>
      </c>
      <c r="I211" s="352">
        <f t="shared" si="44"/>
        <v>81.600120044678022</v>
      </c>
      <c r="J211" s="352">
        <f t="shared" si="40"/>
        <v>3.1280044073587305</v>
      </c>
      <c r="K211" s="352">
        <f t="shared" si="41"/>
        <v>9.7844115724556424</v>
      </c>
      <c r="L211" s="352"/>
      <c r="O211" s="352"/>
      <c r="P211" s="352"/>
      <c r="Q211" s="352"/>
      <c r="R211" s="352"/>
      <c r="S211" s="352"/>
      <c r="T211" s="352" t="e">
        <f t="shared" si="43"/>
        <v>#DIV/0!</v>
      </c>
    </row>
    <row r="212" spans="2:20">
      <c r="B212" s="43">
        <v>202107</v>
      </c>
      <c r="C212" s="4">
        <v>44384</v>
      </c>
      <c r="D212">
        <f>WEEKDAY(Fuel!C298,2)</f>
        <v>3</v>
      </c>
      <c r="E212" s="352">
        <f>+Fuel!T298-Fuel!D298</f>
        <v>56.895783645203664</v>
      </c>
      <c r="F212" s="352">
        <f>VLOOKUP(Variaciones!C212,Fuel!C297:Z1895,2,FALSE)</f>
        <v>318.53128600000002</v>
      </c>
      <c r="G212" s="352">
        <f>VLOOKUP(Variaciones!C212,Fuel!C297:Z1895,24,FALSE)</f>
        <v>389.75032851511168</v>
      </c>
      <c r="H212" s="353">
        <f t="shared" si="42"/>
        <v>5.7545680000000061</v>
      </c>
      <c r="I212" s="352">
        <f t="shared" si="44"/>
        <v>71.219042515111653</v>
      </c>
      <c r="J212" s="352">
        <f t="shared" si="40"/>
        <v>7.8759377739816614</v>
      </c>
      <c r="K212" s="352">
        <f t="shared" si="41"/>
        <v>62.03039581963121</v>
      </c>
      <c r="L212" s="352"/>
      <c r="O212" s="352"/>
      <c r="P212" s="352"/>
      <c r="Q212" s="352"/>
      <c r="R212" s="352"/>
      <c r="S212" s="352"/>
      <c r="T212" s="352" t="e">
        <f t="shared" si="43"/>
        <v>#DIV/0!</v>
      </c>
    </row>
    <row r="213" spans="2:20">
      <c r="B213" s="43">
        <v>202107</v>
      </c>
      <c r="C213" s="4">
        <v>44383</v>
      </c>
      <c r="D213">
        <f>WEEKDAY(Fuel!C299,2)</f>
        <v>2</v>
      </c>
      <c r="E213" s="352">
        <f>+Fuel!T299-Fuel!D299</f>
        <v>76.447986336399481</v>
      </c>
      <c r="F213" s="352">
        <f>VLOOKUP(Variaciones!C213,Fuel!C298:Z1896,2,FALSE)</f>
        <v>312.77671800000002</v>
      </c>
      <c r="G213" s="352">
        <f>VLOOKUP(Variaciones!C213,Fuel!C298:Z1896,24,FALSE)</f>
        <v>403.54796320630749</v>
      </c>
      <c r="H213" s="353">
        <f t="shared" si="42"/>
        <v>0</v>
      </c>
      <c r="I213" s="352">
        <f t="shared" si="44"/>
        <v>90.771245206307469</v>
      </c>
      <c r="J213" s="352">
        <f t="shared" si="40"/>
        <v>12.504122998685943</v>
      </c>
      <c r="K213" s="352">
        <f t="shared" si="41"/>
        <v>156.35309196626676</v>
      </c>
      <c r="L213" s="352"/>
      <c r="O213" s="352"/>
      <c r="P213" s="352"/>
      <c r="Q213" s="352"/>
      <c r="R213" s="352"/>
      <c r="S213" s="352"/>
      <c r="T213" s="352" t="e">
        <f t="shared" si="43"/>
        <v>#DIV/0!</v>
      </c>
    </row>
    <row r="214" spans="2:20">
      <c r="B214" s="43">
        <v>202107</v>
      </c>
      <c r="C214" s="4">
        <v>44382</v>
      </c>
      <c r="D214">
        <f>WEEKDAY(Fuel!C300,2)</f>
        <v>1</v>
      </c>
      <c r="E214" s="352">
        <f>+Fuel!T300-Fuel!D300</f>
        <v>93.399366099868587</v>
      </c>
      <c r="F214" s="352">
        <f>VLOOKUP(Variaciones!C214,Fuel!C299:Z1897,2,FALSE)</f>
        <v>312.77671800000002</v>
      </c>
      <c r="G214" s="352">
        <f>VLOOKUP(Variaciones!C214,Fuel!C299:Z1897,24,FALSE)</f>
        <v>420.49934296977659</v>
      </c>
      <c r="H214" s="353">
        <f t="shared" si="42"/>
        <v>0</v>
      </c>
      <c r="I214" s="352">
        <f t="shared" si="44"/>
        <v>107.72262496977658</v>
      </c>
      <c r="J214" s="352">
        <f t="shared" si="40"/>
        <v>30.472585547963149</v>
      </c>
      <c r="K214" s="352">
        <f t="shared" si="41"/>
        <v>928.57846997793263</v>
      </c>
      <c r="L214" s="352"/>
      <c r="O214" s="352"/>
      <c r="P214" s="352"/>
      <c r="Q214" s="352"/>
      <c r="R214" s="352"/>
      <c r="S214" s="352"/>
      <c r="T214" s="352" t="e">
        <f t="shared" si="43"/>
        <v>#DIV/0!</v>
      </c>
    </row>
    <row r="215" spans="2:20">
      <c r="B215" s="43">
        <v>202107</v>
      </c>
      <c r="C215" s="4">
        <v>44379</v>
      </c>
      <c r="D215">
        <f>WEEKDAY(Fuel!C301,2)</f>
        <v>5</v>
      </c>
      <c r="E215" s="352">
        <f>+Fuel!T301-Fuel!D301</f>
        <v>93.399366099868587</v>
      </c>
      <c r="F215" s="352">
        <f>VLOOKUP(Variaciones!C215,Fuel!C300:Z1898,2,FALSE)</f>
        <v>312.77671800000002</v>
      </c>
      <c r="G215" s="352">
        <f>VLOOKUP(Variaciones!C215,Fuel!C300:Z1898,24,FALSE)</f>
        <v>420.49934296977659</v>
      </c>
      <c r="H215" s="353">
        <f t="shared" si="42"/>
        <v>0</v>
      </c>
      <c r="I215" s="352">
        <f t="shared" si="44"/>
        <v>107.72262496977658</v>
      </c>
      <c r="J215" s="352">
        <f t="shared" si="40"/>
        <v>30.472585547963149</v>
      </c>
      <c r="K215" s="352">
        <f t="shared" si="41"/>
        <v>928.57846997793263</v>
      </c>
      <c r="L215" s="352"/>
      <c r="O215" s="352"/>
      <c r="P215" s="352"/>
      <c r="Q215" s="352"/>
      <c r="R215" s="352"/>
      <c r="S215" s="352"/>
      <c r="T215" s="352" t="e">
        <f t="shared" si="43"/>
        <v>#DIV/0!</v>
      </c>
    </row>
    <row r="216" spans="2:20">
      <c r="B216" s="43">
        <v>202107</v>
      </c>
      <c r="C216" s="4">
        <v>44378</v>
      </c>
      <c r="D216">
        <f>WEEKDAY(Fuel!C302,2)</f>
        <v>4</v>
      </c>
      <c r="E216" s="352">
        <f>+Fuel!T302-Fuel!D302</f>
        <v>94.056396323258809</v>
      </c>
      <c r="F216" s="352">
        <f>VLOOKUP(Variaciones!C216,Fuel!C301:Z1899,2,FALSE)</f>
        <v>312.77671800000002</v>
      </c>
      <c r="G216" s="352">
        <f>VLOOKUP(Variaciones!C216,Fuel!C301:Z1899,24,FALSE)</f>
        <v>421.15637319316681</v>
      </c>
      <c r="H216" s="353">
        <f t="shared" si="42"/>
        <v>0</v>
      </c>
      <c r="I216" s="352">
        <f t="shared" si="44"/>
        <v>108.3796551931668</v>
      </c>
      <c r="J216" s="352">
        <f t="shared" si="40"/>
        <v>31.169037584756836</v>
      </c>
      <c r="K216" s="352">
        <f t="shared" si="41"/>
        <v>971.50890395998431</v>
      </c>
      <c r="L216" s="352"/>
      <c r="O216" s="352"/>
      <c r="P216" s="352"/>
      <c r="Q216" s="352"/>
      <c r="R216" s="352"/>
      <c r="S216" s="352"/>
      <c r="T216" s="352" t="e">
        <f t="shared" si="43"/>
        <v>#DIV/0!</v>
      </c>
    </row>
    <row r="217" spans="2:20">
      <c r="B217" s="43">
        <v>202106</v>
      </c>
      <c r="C217" s="4">
        <v>44377</v>
      </c>
      <c r="D217">
        <f>WEEKDAY(Fuel!C303,2)</f>
        <v>3</v>
      </c>
      <c r="E217" s="352">
        <f>+Fuel!T303-Fuel!D303</f>
        <v>93.399366099868587</v>
      </c>
      <c r="F217" s="352">
        <f>VLOOKUP(Variaciones!C217,Fuel!C302:Z1900,2,FALSE)</f>
        <v>312.77671800000002</v>
      </c>
      <c r="G217" s="352">
        <f>VLOOKUP(Variaciones!C217,Fuel!C302:Z1900,24,FALSE)</f>
        <v>420.49934296977659</v>
      </c>
      <c r="H217" s="353">
        <f t="shared" si="42"/>
        <v>5.3119409999999903</v>
      </c>
      <c r="I217" s="352">
        <f t="shared" si="44"/>
        <v>107.72262496977658</v>
      </c>
      <c r="J217" s="352">
        <f t="shared" si="40"/>
        <v>30.472585547963149</v>
      </c>
      <c r="K217" s="352">
        <f t="shared" si="41"/>
        <v>928.57846997793263</v>
      </c>
      <c r="L217" s="352"/>
      <c r="O217" s="352"/>
      <c r="P217" s="352"/>
      <c r="Q217" s="352"/>
      <c r="R217" s="352"/>
      <c r="S217" s="352"/>
      <c r="T217" s="352" t="e">
        <f t="shared" si="43"/>
        <v>#DIV/0!</v>
      </c>
    </row>
    <row r="218" spans="2:20">
      <c r="B218" s="43">
        <v>202106</v>
      </c>
      <c r="C218" s="4">
        <v>44376</v>
      </c>
      <c r="D218">
        <f>WEEKDAY(Fuel!C304,2)</f>
        <v>2</v>
      </c>
      <c r="E218" s="352">
        <f>+Fuel!T304-Fuel!D304</f>
        <v>95.75467109461232</v>
      </c>
      <c r="F218" s="352">
        <f>VLOOKUP(Variaciones!C218,Fuel!C303:Z1901,2,FALSE)</f>
        <v>307.46477700000003</v>
      </c>
      <c r="G218" s="352">
        <f>VLOOKUP(Variaciones!C218,Fuel!C303:Z1901,24,FALSE)</f>
        <v>417.54270696452033</v>
      </c>
      <c r="H218" s="353">
        <f t="shared" si="42"/>
        <v>0</v>
      </c>
      <c r="I218" s="352">
        <f t="shared" si="44"/>
        <v>110.07792996452031</v>
      </c>
      <c r="J218" s="352">
        <f t="shared" si="40"/>
        <v>32.650492382391519</v>
      </c>
      <c r="K218" s="352">
        <f t="shared" si="41"/>
        <v>1066.0546528126067</v>
      </c>
      <c r="L218" s="352"/>
      <c r="O218" s="352"/>
      <c r="P218" s="352"/>
      <c r="Q218" s="352"/>
      <c r="R218" s="352"/>
      <c r="S218" s="352"/>
      <c r="T218" s="352" t="e">
        <f t="shared" si="43"/>
        <v>#DIV/0!</v>
      </c>
    </row>
    <row r="219" spans="2:20">
      <c r="B219" s="43">
        <v>202106</v>
      </c>
      <c r="C219" s="4">
        <v>44375</v>
      </c>
      <c r="D219">
        <f>WEEKDAY(Fuel!C305,2)</f>
        <v>1</v>
      </c>
      <c r="E219" s="352">
        <f>+Fuel!T305-Fuel!D305</f>
        <v>94.440610647831761</v>
      </c>
      <c r="F219" s="352">
        <f>VLOOKUP(Variaciones!C219,Fuel!C304:Z1902,2,FALSE)</f>
        <v>307.46477700000003</v>
      </c>
      <c r="G219" s="352">
        <f>VLOOKUP(Variaciones!C219,Fuel!C304:Z1902,24,FALSE)</f>
        <v>416.22864651773983</v>
      </c>
      <c r="H219" s="353">
        <f t="shared" si="42"/>
        <v>0</v>
      </c>
      <c r="I219" s="352">
        <f t="shared" si="44"/>
        <v>108.76386951773981</v>
      </c>
      <c r="J219" s="352">
        <f t="shared" si="40"/>
        <v>31.257588308804202</v>
      </c>
      <c r="K219" s="352">
        <f t="shared" si="41"/>
        <v>977.03682688269316</v>
      </c>
      <c r="L219" s="352"/>
      <c r="O219" s="352"/>
      <c r="P219" s="352"/>
      <c r="Q219" s="352"/>
      <c r="R219" s="352"/>
      <c r="S219" s="352"/>
      <c r="T219" s="352" t="e">
        <f t="shared" si="43"/>
        <v>#DIV/0!</v>
      </c>
    </row>
    <row r="220" spans="2:20">
      <c r="B220" s="43">
        <v>202106</v>
      </c>
      <c r="C220" s="4">
        <v>44372</v>
      </c>
      <c r="D220">
        <f>WEEKDAY(Fuel!C306,2)</f>
        <v>5</v>
      </c>
      <c r="E220" s="352">
        <f>+Fuel!T306-Fuel!D306</f>
        <v>103.96754888699076</v>
      </c>
      <c r="F220" s="352">
        <f>VLOOKUP(Variaciones!C220,Fuel!C305:Z1903,2,FALSE)</f>
        <v>307.46477700000003</v>
      </c>
      <c r="G220" s="352">
        <f>VLOOKUP(Variaciones!C220,Fuel!C305:Z1903,24,FALSE)</f>
        <v>425.75558475689877</v>
      </c>
      <c r="H220" s="353">
        <f t="shared" si="42"/>
        <v>0</v>
      </c>
      <c r="I220" s="352">
        <f t="shared" si="44"/>
        <v>118.29080775689874</v>
      </c>
      <c r="J220" s="352">
        <f t="shared" si="40"/>
        <v>41.356142842312693</v>
      </c>
      <c r="K220" s="352">
        <f t="shared" si="41"/>
        <v>1710.3305507937714</v>
      </c>
      <c r="L220" s="352"/>
      <c r="O220" s="352"/>
      <c r="P220" s="352"/>
      <c r="Q220" s="352"/>
      <c r="R220" s="352"/>
      <c r="S220" s="352"/>
      <c r="T220" s="352" t="e">
        <f t="shared" si="43"/>
        <v>#DIV/0!</v>
      </c>
    </row>
    <row r="221" spans="2:20">
      <c r="B221" s="43">
        <v>202106</v>
      </c>
      <c r="C221" s="4">
        <v>44371</v>
      </c>
      <c r="D221">
        <f>WEEKDAY(Fuel!C307,2)</f>
        <v>4</v>
      </c>
      <c r="E221" s="352">
        <f>+Fuel!T307-Fuel!D307</f>
        <v>96.740216429697739</v>
      </c>
      <c r="F221" s="352">
        <f>VLOOKUP(Variaciones!C221,Fuel!C306:Z1904,2,FALSE)</f>
        <v>307.46477700000003</v>
      </c>
      <c r="G221" s="352">
        <f>VLOOKUP(Variaciones!C221,Fuel!C306:Z1904,24,FALSE)</f>
        <v>418.52825229960581</v>
      </c>
      <c r="H221" s="353">
        <f t="shared" si="42"/>
        <v>0</v>
      </c>
      <c r="I221" s="352">
        <f t="shared" si="44"/>
        <v>111.06347529960578</v>
      </c>
      <c r="J221" s="352">
        <f t="shared" si="40"/>
        <v>33.695170437582135</v>
      </c>
      <c r="K221" s="352">
        <f t="shared" si="41"/>
        <v>1135.3645108177091</v>
      </c>
      <c r="L221" s="352"/>
      <c r="O221" s="352"/>
      <c r="P221" s="352"/>
      <c r="Q221" s="352"/>
      <c r="R221" s="352"/>
      <c r="S221" s="352"/>
      <c r="T221" s="352" t="e">
        <f t="shared" si="43"/>
        <v>#DIV/0!</v>
      </c>
    </row>
    <row r="222" spans="2:20">
      <c r="B222" s="43">
        <v>202106</v>
      </c>
      <c r="C222" s="4">
        <v>44370</v>
      </c>
      <c r="D222">
        <f>WEEKDAY(Fuel!C308,2)</f>
        <v>3</v>
      </c>
      <c r="E222" s="352">
        <f>+Fuel!T308-Fuel!D308</f>
        <v>94.769125759526901</v>
      </c>
      <c r="F222" s="352">
        <f>VLOOKUP(Variaciones!C222,Fuel!C307:Z1905,2,FALSE)</f>
        <v>307.46477700000003</v>
      </c>
      <c r="G222" s="352">
        <f>VLOOKUP(Variaciones!C222,Fuel!C307:Z1905,24,FALSE)</f>
        <v>416.55716162943492</v>
      </c>
      <c r="H222" s="353">
        <f t="shared" si="42"/>
        <v>4.9033200000000079</v>
      </c>
      <c r="I222" s="352">
        <f t="shared" si="44"/>
        <v>109.09238462943489</v>
      </c>
      <c r="J222" s="352">
        <f t="shared" si="40"/>
        <v>31.60581432720096</v>
      </c>
      <c r="K222" s="352">
        <f t="shared" si="41"/>
        <v>998.92749928550154</v>
      </c>
      <c r="L222" s="352"/>
      <c r="O222" s="352"/>
      <c r="P222" s="352"/>
      <c r="Q222" s="352"/>
      <c r="R222" s="352"/>
      <c r="S222" s="352"/>
      <c r="T222" s="352" t="e">
        <f t="shared" si="43"/>
        <v>#DIV/0!</v>
      </c>
    </row>
    <row r="223" spans="2:20">
      <c r="B223" s="43">
        <v>202106</v>
      </c>
      <c r="C223" s="4">
        <v>44369</v>
      </c>
      <c r="D223">
        <f>WEEKDAY(Fuel!C309,2)</f>
        <v>2</v>
      </c>
      <c r="E223" s="352">
        <f>+Fuel!T309-Fuel!D309</f>
        <v>94.41620397240473</v>
      </c>
      <c r="F223" s="352">
        <f>VLOOKUP(Variaciones!C223,Fuel!C308:Z1906,2,FALSE)</f>
        <v>302.56145700000002</v>
      </c>
      <c r="G223" s="352">
        <f>VLOOKUP(Variaciones!C223,Fuel!C308:Z1906,24,FALSE)</f>
        <v>411.30091984231274</v>
      </c>
      <c r="H223" s="353">
        <f t="shared" si="42"/>
        <v>0</v>
      </c>
      <c r="I223" s="352">
        <f t="shared" si="44"/>
        <v>108.73946284231272</v>
      </c>
      <c r="J223" s="352">
        <f t="shared" si="40"/>
        <v>30.937518032851472</v>
      </c>
      <c r="K223" s="352">
        <f t="shared" si="41"/>
        <v>957.13002203300994</v>
      </c>
      <c r="L223" s="352"/>
      <c r="O223" s="352"/>
      <c r="P223" s="352"/>
      <c r="Q223" s="352"/>
      <c r="R223" s="352"/>
      <c r="S223" s="352"/>
      <c r="T223" s="352" t="e">
        <f t="shared" si="43"/>
        <v>#DIV/0!</v>
      </c>
    </row>
    <row r="224" spans="2:20">
      <c r="B224" s="43">
        <v>202106</v>
      </c>
      <c r="C224" s="4">
        <v>44368</v>
      </c>
      <c r="D224">
        <f>WEEKDAY(Fuel!C310,2)</f>
        <v>1</v>
      </c>
      <c r="E224" s="352">
        <f>+Fuel!T310-Fuel!D310</f>
        <v>93.430658637319311</v>
      </c>
      <c r="F224" s="352">
        <f>VLOOKUP(Variaciones!C224,Fuel!C309:Z1907,2,FALSE)</f>
        <v>302.56145700000002</v>
      </c>
      <c r="G224" s="352">
        <f>VLOOKUP(Variaciones!C224,Fuel!C309:Z1907,24,FALSE)</f>
        <v>410.31537450722732</v>
      </c>
      <c r="H224" s="353">
        <f t="shared" si="42"/>
        <v>0</v>
      </c>
      <c r="I224" s="352">
        <f t="shared" si="44"/>
        <v>107.7539175072273</v>
      </c>
      <c r="J224" s="352">
        <f t="shared" si="40"/>
        <v>29.892839977660969</v>
      </c>
      <c r="K224" s="352">
        <f t="shared" si="41"/>
        <v>893.58188193004582</v>
      </c>
      <c r="L224" s="352"/>
      <c r="O224" s="352"/>
      <c r="P224" s="352"/>
      <c r="Q224" s="352"/>
      <c r="R224" s="352"/>
      <c r="S224" s="352"/>
      <c r="T224" s="352" t="e">
        <f t="shared" si="43"/>
        <v>#DIV/0!</v>
      </c>
    </row>
    <row r="225" spans="2:20">
      <c r="B225" s="43">
        <v>202106</v>
      </c>
      <c r="C225" s="4">
        <v>44365</v>
      </c>
      <c r="D225">
        <f>WEEKDAY(Fuel!C311,2)</f>
        <v>5</v>
      </c>
      <c r="E225" s="352">
        <f>+Fuel!T311-Fuel!D311</f>
        <v>83.772314353482273</v>
      </c>
      <c r="F225" s="352">
        <f>VLOOKUP(Variaciones!C225,Fuel!C310:Z1908,2,FALSE)</f>
        <v>302.56145700000002</v>
      </c>
      <c r="G225" s="352">
        <f>VLOOKUP(Variaciones!C225,Fuel!C310:Z1908,24,FALSE)</f>
        <v>403.74507227332458</v>
      </c>
      <c r="H225" s="353">
        <f t="shared" si="42"/>
        <v>0</v>
      </c>
      <c r="I225" s="352">
        <f t="shared" si="44"/>
        <v>101.18361527332456</v>
      </c>
      <c r="J225" s="352">
        <f t="shared" si="40"/>
        <v>22.928319609724042</v>
      </c>
      <c r="K225" s="352">
        <f t="shared" si="41"/>
        <v>525.70784012565605</v>
      </c>
      <c r="L225" s="352"/>
      <c r="O225" s="352"/>
      <c r="P225" s="352"/>
      <c r="Q225" s="352"/>
      <c r="R225" s="352"/>
      <c r="S225" s="352"/>
      <c r="T225" s="352" t="e">
        <f t="shared" si="43"/>
        <v>#DIV/0!</v>
      </c>
    </row>
    <row r="226" spans="2:20">
      <c r="B226" s="43">
        <v>202106</v>
      </c>
      <c r="C226" s="4">
        <v>44364</v>
      </c>
      <c r="D226">
        <f>WEEKDAY(Fuel!C312,2)</f>
        <v>4</v>
      </c>
      <c r="E226" s="352">
        <f>+Fuel!T312-Fuel!D312</f>
        <v>81.801223683311377</v>
      </c>
      <c r="F226" s="352">
        <f>VLOOKUP(Variaciones!C226,Fuel!C311:Z1909,2,FALSE)</f>
        <v>302.56145700000002</v>
      </c>
      <c r="G226" s="352">
        <f>VLOOKUP(Variaciones!C226,Fuel!C311:Z1909,24,FALSE)</f>
        <v>401.77398160315374</v>
      </c>
      <c r="H226" s="353">
        <f t="shared" si="42"/>
        <v>0</v>
      </c>
      <c r="I226" s="352">
        <f t="shared" si="44"/>
        <v>99.212524603153724</v>
      </c>
      <c r="J226" s="352">
        <f t="shared" si="40"/>
        <v>20.838963499342924</v>
      </c>
      <c r="K226" s="352">
        <f t="shared" si="41"/>
        <v>434.26239972694668</v>
      </c>
      <c r="L226" s="352"/>
      <c r="O226" s="352"/>
      <c r="P226" s="352"/>
      <c r="Q226" s="352"/>
      <c r="R226" s="352"/>
      <c r="S226" s="352"/>
      <c r="T226" s="352" t="e">
        <f t="shared" si="43"/>
        <v>#DIV/0!</v>
      </c>
    </row>
    <row r="227" spans="2:20">
      <c r="B227" s="43">
        <v>202106</v>
      </c>
      <c r="C227" s="4">
        <v>44363</v>
      </c>
      <c r="D227">
        <f>WEEKDAY(Fuel!C313,2)</f>
        <v>3</v>
      </c>
      <c r="E227" s="352">
        <f>+Fuel!T313-Fuel!D313</f>
        <v>91.656677034165511</v>
      </c>
      <c r="F227" s="352">
        <f>VLOOKUP(Variaciones!C227,Fuel!C312:Z1910,2,FALSE)</f>
        <v>302.56145700000002</v>
      </c>
      <c r="G227" s="352">
        <f>VLOOKUP(Variaciones!C227,Fuel!C312:Z1910,24,FALSE)</f>
        <v>411.62943495400788</v>
      </c>
      <c r="H227" s="353">
        <f t="shared" si="42"/>
        <v>14.568802000000005</v>
      </c>
      <c r="I227" s="352">
        <f t="shared" si="44"/>
        <v>109.06797795400786</v>
      </c>
      <c r="J227" s="352">
        <f t="shared" si="40"/>
        <v>31.285744051248344</v>
      </c>
      <c r="K227" s="352">
        <f t="shared" si="41"/>
        <v>978.79778084022109</v>
      </c>
      <c r="L227" s="352"/>
      <c r="O227" s="352"/>
      <c r="P227" s="352"/>
      <c r="Q227" s="352"/>
      <c r="R227" s="352"/>
      <c r="S227" s="352"/>
      <c r="T227" s="352" t="e">
        <f t="shared" si="43"/>
        <v>#DIV/0!</v>
      </c>
    </row>
    <row r="228" spans="2:20">
      <c r="B228" s="43">
        <v>202106</v>
      </c>
      <c r="C228" s="4">
        <v>44362</v>
      </c>
      <c r="D228">
        <f>WEEKDAY(Fuel!C314,2)</f>
        <v>2</v>
      </c>
      <c r="E228" s="352">
        <f>+Fuel!T314-Fuel!D314</f>
        <v>100.96923724704334</v>
      </c>
      <c r="F228" s="352">
        <f>VLOOKUP(Variaciones!C228,Fuel!C313:Z1911,2,FALSE)</f>
        <v>287.99265500000001</v>
      </c>
      <c r="G228" s="352">
        <f>VLOOKUP(Variaciones!C228,Fuel!C313:Z1911,24,FALSE)</f>
        <v>406.37319316688564</v>
      </c>
      <c r="H228" s="353">
        <f t="shared" si="42"/>
        <v>0</v>
      </c>
      <c r="I228" s="352">
        <f t="shared" si="44"/>
        <v>118.38053816688563</v>
      </c>
      <c r="J228" s="352">
        <f t="shared" si="40"/>
        <v>40.282929756898795</v>
      </c>
      <c r="K228" s="352">
        <f t="shared" si="41"/>
        <v>1622.7144297992425</v>
      </c>
      <c r="L228" s="352"/>
      <c r="O228" s="352"/>
      <c r="P228" s="352"/>
      <c r="Q228" s="352"/>
      <c r="R228" s="352"/>
      <c r="S228" s="352"/>
      <c r="T228" s="352" t="e">
        <f t="shared" si="43"/>
        <v>#DIV/0!</v>
      </c>
    </row>
    <row r="229" spans="2:20">
      <c r="B229" s="43">
        <v>202106</v>
      </c>
      <c r="C229" s="4">
        <v>44361</v>
      </c>
      <c r="D229">
        <f>WEEKDAY(Fuel!C315,2)</f>
        <v>1</v>
      </c>
      <c r="E229" s="352">
        <f>+Fuel!T315-Fuel!D315</f>
        <v>94.076990203679372</v>
      </c>
      <c r="F229" s="352">
        <f>VLOOKUP(Variaciones!C229,Fuel!C314:Z1912,2,FALSE)</f>
        <v>287.99265500000001</v>
      </c>
      <c r="G229" s="352">
        <f>VLOOKUP(Variaciones!C229,Fuel!C314:Z1912,24,FALSE)</f>
        <v>399.48094612352168</v>
      </c>
      <c r="H229" s="353">
        <f t="shared" si="42"/>
        <v>0</v>
      </c>
      <c r="I229" s="352">
        <f t="shared" si="44"/>
        <v>111.48829112352166</v>
      </c>
      <c r="J229" s="352">
        <f t="shared" si="40"/>
        <v>32.97714789093294</v>
      </c>
      <c r="K229" s="352">
        <f t="shared" si="41"/>
        <v>1087.4922830204628</v>
      </c>
      <c r="L229" s="352"/>
      <c r="O229" s="352"/>
      <c r="P229" s="352"/>
      <c r="Q229" s="352"/>
      <c r="R229" s="352"/>
      <c r="S229" s="352"/>
      <c r="T229" s="352" t="e">
        <f t="shared" si="43"/>
        <v>#DIV/0!</v>
      </c>
    </row>
    <row r="230" spans="2:20">
      <c r="B230" s="43">
        <v>202106</v>
      </c>
      <c r="C230" s="4">
        <v>44358</v>
      </c>
      <c r="D230">
        <f>WEEKDAY(Fuel!C316,2)</f>
        <v>5</v>
      </c>
      <c r="E230" s="352">
        <f>+Fuel!T316-Fuel!D316</f>
        <v>92.756359454664903</v>
      </c>
      <c r="F230" s="352">
        <f>VLOOKUP(Variaciones!C230,Fuel!C315:Z1913,2,FALSE)</f>
        <v>287.99265500000001</v>
      </c>
      <c r="G230" s="352">
        <f>VLOOKUP(Variaciones!C230,Fuel!C315:Z1913,24,FALSE)</f>
        <v>398.16031537450721</v>
      </c>
      <c r="H230" s="353">
        <f t="shared" si="42"/>
        <v>0</v>
      </c>
      <c r="I230" s="352">
        <f t="shared" si="44"/>
        <v>110.16766037450719</v>
      </c>
      <c r="J230" s="352">
        <f t="shared" si="40"/>
        <v>31.577279296977622</v>
      </c>
      <c r="K230" s="352">
        <f t="shared" si="41"/>
        <v>997.12456779933154</v>
      </c>
      <c r="L230" s="352"/>
      <c r="O230" s="352"/>
      <c r="P230" s="352"/>
      <c r="Q230" s="352"/>
      <c r="R230" s="352"/>
      <c r="S230" s="352"/>
      <c r="T230" s="352" t="e">
        <f t="shared" si="43"/>
        <v>#DIV/0!</v>
      </c>
    </row>
    <row r="231" spans="2:20">
      <c r="B231" s="43">
        <v>202106</v>
      </c>
      <c r="C231" s="4">
        <v>44357</v>
      </c>
      <c r="D231">
        <f>WEEKDAY(Fuel!C317,2)</f>
        <v>4</v>
      </c>
      <c r="E231" s="352">
        <f>+Fuel!T317-Fuel!D317</f>
        <v>91.113783896189204</v>
      </c>
      <c r="F231" s="352">
        <f>VLOOKUP(Variaciones!C231,Fuel!C316:Z1914,2,FALSE)</f>
        <v>287.99265500000001</v>
      </c>
      <c r="G231" s="352">
        <f>VLOOKUP(Variaciones!C231,Fuel!C316:Z1914,24,FALSE)</f>
        <v>396.51773981603151</v>
      </c>
      <c r="H231" s="353">
        <f t="shared" si="42"/>
        <v>4.1778560000000198</v>
      </c>
      <c r="I231" s="352">
        <f t="shared" si="44"/>
        <v>108.52508481603149</v>
      </c>
      <c r="J231" s="352">
        <f t="shared" si="40"/>
        <v>29.836149204993376</v>
      </c>
      <c r="K231" s="352">
        <f t="shared" si="41"/>
        <v>890.19579938262689</v>
      </c>
      <c r="L231" s="352"/>
      <c r="O231" s="352"/>
      <c r="P231" s="352"/>
      <c r="Q231" s="352"/>
      <c r="R231" s="352"/>
      <c r="S231" s="352"/>
      <c r="T231" s="352" t="e">
        <f t="shared" si="43"/>
        <v>#DIV/0!</v>
      </c>
    </row>
    <row r="232" spans="2:20">
      <c r="B232" s="43">
        <v>202106</v>
      </c>
      <c r="C232" s="4">
        <v>44350</v>
      </c>
      <c r="D232">
        <f>WEEKDAY(Fuel!C318,2)</f>
        <v>4</v>
      </c>
      <c r="E232" s="352">
        <f>+Fuel!T318-Fuel!D318</f>
        <v>90.692428332457268</v>
      </c>
      <c r="F232" s="352">
        <f>VLOOKUP(Variaciones!C232,Fuel!C317:Z1915,2,FALSE)</f>
        <v>283.81479899999999</v>
      </c>
      <c r="G232" s="352">
        <f>VLOOKUP(Variaciones!C232,Fuel!C317:Z1915,24,FALSE)</f>
        <v>391.91852825229955</v>
      </c>
      <c r="H232" s="353">
        <f t="shared" si="42"/>
        <v>3.8563800000000015</v>
      </c>
      <c r="I232" s="352">
        <f t="shared" si="44"/>
        <v>108.10372925229956</v>
      </c>
      <c r="J232" s="352">
        <f t="shared" si="40"/>
        <v>29.138840947437529</v>
      </c>
      <c r="K232" s="352">
        <f t="shared" si="41"/>
        <v>849.0720517600621</v>
      </c>
      <c r="L232" s="352"/>
      <c r="O232" s="352"/>
      <c r="P232" s="352"/>
      <c r="Q232" s="352"/>
      <c r="R232" s="352"/>
      <c r="S232" s="352"/>
      <c r="T232" s="352" t="e">
        <f t="shared" si="43"/>
        <v>#DIV/0!</v>
      </c>
    </row>
    <row r="233" spans="2:20">
      <c r="B233" s="43">
        <v>202106</v>
      </c>
      <c r="C233" s="4">
        <v>44349</v>
      </c>
      <c r="D233">
        <f>WEEKDAY(Fuel!C319,2)</f>
        <v>3</v>
      </c>
      <c r="E233" s="352">
        <f>+Fuel!T319-Fuel!D319</f>
        <v>97.833959449408667</v>
      </c>
      <c r="F233" s="352">
        <f>VLOOKUP(Variaciones!C233,Fuel!C318:Z1916,2,FALSE)</f>
        <v>279.95841899999999</v>
      </c>
      <c r="G233" s="352">
        <f>VLOOKUP(Variaciones!C233,Fuel!C318:Z1916,24,FALSE)</f>
        <v>395.20367936925095</v>
      </c>
      <c r="H233" s="353">
        <f t="shared" si="42"/>
        <v>0</v>
      </c>
      <c r="I233" s="352">
        <f t="shared" si="44"/>
        <v>115.24526036925096</v>
      </c>
      <c r="J233" s="352">
        <f t="shared" si="40"/>
        <v>36.477481131406023</v>
      </c>
      <c r="K233" s="352">
        <f t="shared" si="41"/>
        <v>1330.6066296920824</v>
      </c>
      <c r="L233" s="352"/>
      <c r="O233" s="352"/>
      <c r="P233" s="352"/>
      <c r="Q233" s="352"/>
      <c r="R233" s="352"/>
      <c r="S233" s="352"/>
      <c r="T233" s="352" t="e">
        <f t="shared" si="43"/>
        <v>#DIV/0!</v>
      </c>
    </row>
    <row r="234" spans="2:20">
      <c r="B234" s="43">
        <v>202106</v>
      </c>
      <c r="C234" s="4">
        <v>44348</v>
      </c>
      <c r="D234">
        <f>WEEKDAY(Fuel!C320,2)</f>
        <v>2</v>
      </c>
      <c r="E234" s="352">
        <f>+Fuel!T320-Fuel!D320</f>
        <v>95.862868779237829</v>
      </c>
      <c r="F234" s="352">
        <f>VLOOKUP(Variaciones!C234,Fuel!C319:Z1917,2,FALSE)</f>
        <v>279.95841899999999</v>
      </c>
      <c r="G234" s="352">
        <f>VLOOKUP(Variaciones!C234,Fuel!C319:Z1917,24,FALSE)</f>
        <v>393.23258869908017</v>
      </c>
      <c r="H234" s="353">
        <f t="shared" si="42"/>
        <v>0</v>
      </c>
      <c r="I234" s="352">
        <f t="shared" si="44"/>
        <v>113.27416969908018</v>
      </c>
      <c r="J234" s="352">
        <f t="shared" si="40"/>
        <v>34.388125021024962</v>
      </c>
      <c r="K234" s="352">
        <f t="shared" si="41"/>
        <v>1182.5431424616431</v>
      </c>
      <c r="L234" s="352"/>
      <c r="O234" s="352"/>
      <c r="P234" s="352"/>
      <c r="Q234" s="352"/>
      <c r="R234" s="352"/>
      <c r="S234" s="352"/>
      <c r="T234" s="352" t="e">
        <f t="shared" si="43"/>
        <v>#DIV/0!</v>
      </c>
    </row>
    <row r="235" spans="2:20">
      <c r="B235" s="43">
        <v>202105</v>
      </c>
      <c r="C235" s="4">
        <v>44347</v>
      </c>
      <c r="D235">
        <f>WEEKDAY(Fuel!C321,2)</f>
        <v>1</v>
      </c>
      <c r="E235" s="352">
        <f>+Fuel!T321-Fuel!D321</f>
        <v>89.292566545335092</v>
      </c>
      <c r="F235" s="352">
        <f>VLOOKUP(Variaciones!C235,Fuel!C320:Z1918,2,FALSE)</f>
        <v>279.95841899999999</v>
      </c>
      <c r="G235" s="352">
        <f>VLOOKUP(Variaciones!C235,Fuel!C320:Z1918,24,FALSE)</f>
        <v>386.66228646517737</v>
      </c>
      <c r="H235" s="353">
        <f t="shared" si="42"/>
        <v>0</v>
      </c>
      <c r="I235" s="352">
        <f t="shared" si="44"/>
        <v>106.70386746517738</v>
      </c>
      <c r="J235" s="352">
        <f t="shared" si="40"/>
        <v>27.423604653088034</v>
      </c>
      <c r="K235" s="352">
        <f t="shared" si="41"/>
        <v>752.05409216887165</v>
      </c>
      <c r="L235" s="352"/>
      <c r="O235" s="352"/>
      <c r="P235" s="352"/>
      <c r="Q235" s="352"/>
      <c r="R235" s="352"/>
      <c r="S235" s="352"/>
      <c r="T235" s="352" t="e">
        <f t="shared" si="43"/>
        <v>#DIV/0!</v>
      </c>
    </row>
    <row r="236" spans="2:20">
      <c r="B236" s="43">
        <v>202105</v>
      </c>
      <c r="C236" s="4">
        <v>44344</v>
      </c>
      <c r="D236">
        <f>WEEKDAY(Fuel!C322,2)</f>
        <v>5</v>
      </c>
      <c r="E236" s="352">
        <f>+Fuel!T322-Fuel!D322</f>
        <v>89.292566545335092</v>
      </c>
      <c r="F236" s="352">
        <f>VLOOKUP(Variaciones!C236,Fuel!C321:Z1919,2,FALSE)</f>
        <v>279.95841899999999</v>
      </c>
      <c r="G236" s="352">
        <f>VLOOKUP(Variaciones!C236,Fuel!C321:Z1919,24,FALSE)</f>
        <v>386.66228646517737</v>
      </c>
      <c r="H236" s="353">
        <f t="shared" si="42"/>
        <v>0</v>
      </c>
      <c r="I236" s="352">
        <f t="shared" si="44"/>
        <v>106.70386746517738</v>
      </c>
      <c r="J236" s="352">
        <f t="shared" si="40"/>
        <v>27.423604653088034</v>
      </c>
      <c r="K236" s="352">
        <f t="shared" si="41"/>
        <v>752.05409216887165</v>
      </c>
      <c r="L236" s="352"/>
      <c r="O236" s="352"/>
      <c r="P236" s="352"/>
      <c r="Q236" s="352"/>
      <c r="R236" s="352"/>
      <c r="S236" s="352"/>
      <c r="T236" s="352" t="e">
        <f t="shared" si="43"/>
        <v>#DIV/0!</v>
      </c>
    </row>
    <row r="237" spans="2:20">
      <c r="B237" s="43">
        <v>202105</v>
      </c>
      <c r="C237" s="4">
        <v>44343</v>
      </c>
      <c r="D237">
        <f>WEEKDAY(Fuel!C323,2)</f>
        <v>4</v>
      </c>
      <c r="E237" s="352">
        <f>+Fuel!T323-Fuel!D323</f>
        <v>90.278111880420511</v>
      </c>
      <c r="F237" s="352">
        <f>VLOOKUP(Variaciones!C237,Fuel!C322:Z1920,2,FALSE)</f>
        <v>279.95841899999999</v>
      </c>
      <c r="G237" s="352">
        <f>VLOOKUP(Variaciones!C237,Fuel!C322:Z1920,24,FALSE)</f>
        <v>387.64783180026279</v>
      </c>
      <c r="H237" s="353">
        <f t="shared" si="42"/>
        <v>2.986173000000008</v>
      </c>
      <c r="I237" s="352">
        <f t="shared" si="44"/>
        <v>107.6894128002628</v>
      </c>
      <c r="J237" s="352">
        <f t="shared" si="40"/>
        <v>28.468282708278593</v>
      </c>
      <c r="K237" s="352">
        <f t="shared" si="41"/>
        <v>810.44312035847395</v>
      </c>
      <c r="L237" s="352"/>
      <c r="O237" s="352"/>
      <c r="P237" s="352"/>
      <c r="Q237" s="352"/>
      <c r="R237" s="352"/>
      <c r="S237" s="352"/>
      <c r="T237" s="352" t="e">
        <f t="shared" si="43"/>
        <v>#DIV/0!</v>
      </c>
    </row>
    <row r="238" spans="2:20">
      <c r="B238" s="43">
        <v>202105</v>
      </c>
      <c r="C238" s="4">
        <v>44342</v>
      </c>
      <c r="D238">
        <f>WEEKDAY(Fuel!C324,2)</f>
        <v>3</v>
      </c>
      <c r="E238" s="352">
        <f>+Fuel!T324-Fuel!D324</f>
        <v>88.336558204993423</v>
      </c>
      <c r="F238" s="352">
        <f>VLOOKUP(Variaciones!C238,Fuel!C323:Z1921,2,FALSE)</f>
        <v>276.97224599999998</v>
      </c>
      <c r="G238" s="352">
        <f>VLOOKUP(Variaciones!C238,Fuel!C323:Z1921,24,FALSE)</f>
        <v>382.72010512483575</v>
      </c>
      <c r="H238" s="353">
        <f t="shared" si="42"/>
        <v>0</v>
      </c>
      <c r="I238" s="352">
        <f t="shared" si="44"/>
        <v>105.74785912483577</v>
      </c>
      <c r="J238" s="352">
        <f t="shared" si="40"/>
        <v>26.23106543232592</v>
      </c>
      <c r="K238" s="352">
        <f t="shared" si="41"/>
        <v>688.06879371496382</v>
      </c>
      <c r="L238" s="352"/>
      <c r="O238" s="352"/>
      <c r="P238" s="352"/>
      <c r="Q238" s="352"/>
      <c r="R238" s="352"/>
      <c r="S238" s="352"/>
      <c r="T238" s="352" t="e">
        <f t="shared" si="43"/>
        <v>#DIV/0!</v>
      </c>
    </row>
    <row r="239" spans="2:20">
      <c r="B239" s="43">
        <v>202105</v>
      </c>
      <c r="C239" s="4">
        <v>44341</v>
      </c>
      <c r="D239">
        <f>WEEKDAY(Fuel!C325,2)</f>
        <v>2</v>
      </c>
      <c r="E239" s="352">
        <f>+Fuel!T325-Fuel!D325</f>
        <v>83.737346641261468</v>
      </c>
      <c r="F239" s="352">
        <f>VLOOKUP(Variaciones!C239,Fuel!C324:Z1922,2,FALSE)</f>
        <v>276.97224599999998</v>
      </c>
      <c r="G239" s="352">
        <f>VLOOKUP(Variaciones!C239,Fuel!C324:Z1922,24,FALSE)</f>
        <v>378.1208935611038</v>
      </c>
      <c r="H239" s="353">
        <f t="shared" si="42"/>
        <v>0</v>
      </c>
      <c r="I239" s="352">
        <f t="shared" si="44"/>
        <v>101.14864756110381</v>
      </c>
      <c r="J239" s="352">
        <f t="shared" si="40"/>
        <v>21.355901174770054</v>
      </c>
      <c r="K239" s="352">
        <f t="shared" si="41"/>
        <v>456.07451498654495</v>
      </c>
      <c r="L239" s="352"/>
      <c r="O239" s="352"/>
      <c r="P239" s="352"/>
      <c r="Q239" s="352"/>
      <c r="R239" s="352"/>
      <c r="S239" s="352"/>
      <c r="T239" s="352" t="e">
        <f t="shared" si="43"/>
        <v>#DIV/0!</v>
      </c>
    </row>
    <row r="240" spans="2:20">
      <c r="B240" s="43">
        <v>202105</v>
      </c>
      <c r="C240" s="4">
        <v>44340</v>
      </c>
      <c r="D240">
        <f>WEEKDAY(Fuel!C326,2)</f>
        <v>1</v>
      </c>
      <c r="E240" s="352">
        <f>+Fuel!T326-Fuel!D326</f>
        <v>80.780710636005267</v>
      </c>
      <c r="F240" s="352">
        <f>VLOOKUP(Variaciones!C240,Fuel!C325:Z1923,2,FALSE)</f>
        <v>276.97224599999998</v>
      </c>
      <c r="G240" s="352">
        <f>VLOOKUP(Variaciones!C240,Fuel!C325:Z1923,24,FALSE)</f>
        <v>375.16425755584754</v>
      </c>
      <c r="H240" s="353">
        <f t="shared" si="42"/>
        <v>0</v>
      </c>
      <c r="I240" s="352">
        <f t="shared" si="44"/>
        <v>98.192011555847557</v>
      </c>
      <c r="J240" s="352">
        <f t="shared" si="40"/>
        <v>18.221867009198434</v>
      </c>
      <c r="K240" s="352">
        <f t="shared" si="41"/>
        <v>332.03643730091426</v>
      </c>
      <c r="L240" s="352"/>
      <c r="O240" s="352"/>
      <c r="P240" s="352"/>
      <c r="Q240" s="352"/>
      <c r="R240" s="352"/>
      <c r="S240" s="352"/>
      <c r="T240" s="352" t="e">
        <f t="shared" si="43"/>
        <v>#DIV/0!</v>
      </c>
    </row>
    <row r="241" spans="2:20">
      <c r="B241" s="43">
        <v>202105</v>
      </c>
      <c r="C241" s="4">
        <v>44337</v>
      </c>
      <c r="D241">
        <f>WEEKDAY(Fuel!C327,2)</f>
        <v>5</v>
      </c>
      <c r="E241" s="352">
        <f>+Fuel!T327-Fuel!D327</f>
        <v>68.954166614980295</v>
      </c>
      <c r="F241" s="352">
        <f>VLOOKUP(Variaciones!C241,Fuel!C326:Z1924,2,FALSE)</f>
        <v>276.97224599999998</v>
      </c>
      <c r="G241" s="352">
        <f>VLOOKUP(Variaciones!C241,Fuel!C326:Z1924,24,FALSE)</f>
        <v>363.33771353482257</v>
      </c>
      <c r="H241" s="353">
        <f t="shared" si="42"/>
        <v>0</v>
      </c>
      <c r="I241" s="352">
        <f t="shared" si="44"/>
        <v>86.365467534822585</v>
      </c>
      <c r="J241" s="352">
        <f t="shared" si="40"/>
        <v>5.6857303469119529</v>
      </c>
      <c r="K241" s="352">
        <f t="shared" si="41"/>
        <v>32.327529577795517</v>
      </c>
      <c r="L241" s="352"/>
      <c r="O241" s="352"/>
      <c r="P241" s="352"/>
      <c r="Q241" s="352"/>
      <c r="R241" s="352"/>
      <c r="S241" s="352"/>
      <c r="T241" s="352" t="e">
        <f t="shared" si="43"/>
        <v>#DIV/0!</v>
      </c>
    </row>
    <row r="242" spans="2:20">
      <c r="B242" s="43">
        <v>202105</v>
      </c>
      <c r="C242" s="4">
        <v>44336</v>
      </c>
      <c r="D242">
        <f>WEEKDAY(Fuel!C328,2)</f>
        <v>4</v>
      </c>
      <c r="E242" s="352">
        <f>+Fuel!T328-Fuel!D328</f>
        <v>63.369409716162977</v>
      </c>
      <c r="F242" s="352">
        <f>VLOOKUP(Variaciones!C242,Fuel!C327:Z1925,2,FALSE)</f>
        <v>276.97224599999998</v>
      </c>
      <c r="G242" s="352">
        <f>VLOOKUP(Variaciones!C242,Fuel!C327:Z1925,24,FALSE)</f>
        <v>357.75295663600525</v>
      </c>
      <c r="H242" s="353">
        <f t="shared" si="42"/>
        <v>3.859753000000012</v>
      </c>
      <c r="I242" s="352">
        <f t="shared" si="44"/>
        <v>80.780710636005267</v>
      </c>
      <c r="J242" s="352">
        <f t="shared" si="40"/>
        <v>0.23411196583441551</v>
      </c>
      <c r="K242" s="352">
        <f t="shared" si="41"/>
        <v>5.4808412546854535E-2</v>
      </c>
      <c r="L242" s="352"/>
      <c r="O242" s="352"/>
      <c r="P242" s="352"/>
      <c r="Q242" s="352"/>
      <c r="R242" s="352"/>
      <c r="S242" s="352"/>
      <c r="T242" s="352" t="e">
        <f t="shared" si="43"/>
        <v>#DIV/0!</v>
      </c>
    </row>
    <row r="243" spans="2:20">
      <c r="B243" s="43">
        <v>202105</v>
      </c>
      <c r="C243" s="4">
        <v>44335</v>
      </c>
      <c r="D243">
        <f>WEEKDAY(Fuel!C329,2)</f>
        <v>3</v>
      </c>
      <c r="E243" s="352">
        <f>+Fuel!T329-Fuel!D329</f>
        <v>75.442040508541425</v>
      </c>
      <c r="F243" s="352">
        <f>VLOOKUP(Variaciones!C243,Fuel!C328:Z1926,2,FALSE)</f>
        <v>273.11249299999997</v>
      </c>
      <c r="G243" s="352">
        <f>VLOOKUP(Variaciones!C243,Fuel!C328:Z1926,24,FALSE)</f>
        <v>365.96583442838369</v>
      </c>
      <c r="H243" s="353">
        <f t="shared" si="42"/>
        <v>0</v>
      </c>
      <c r="I243" s="352">
        <f t="shared" si="44"/>
        <v>92.853341428383715</v>
      </c>
      <c r="J243" s="352">
        <f t="shared" si="40"/>
        <v>12.331291494086713</v>
      </c>
      <c r="K243" s="352">
        <f t="shared" si="41"/>
        <v>152.06074991213532</v>
      </c>
      <c r="L243" s="352"/>
      <c r="O243" s="352"/>
      <c r="P243" s="352"/>
      <c r="Q243" s="352"/>
      <c r="R243" s="352"/>
      <c r="S243" s="352"/>
      <c r="T243" s="352" t="e">
        <f t="shared" si="43"/>
        <v>#DIV/0!</v>
      </c>
    </row>
    <row r="244" spans="2:20">
      <c r="B244" s="43">
        <v>202105</v>
      </c>
      <c r="C244" s="4">
        <v>44334</v>
      </c>
      <c r="D244">
        <f>WEEKDAY(Fuel!C330,2)</f>
        <v>2</v>
      </c>
      <c r="E244" s="352">
        <f>+Fuel!T330-Fuel!D330</f>
        <v>83.65491830091986</v>
      </c>
      <c r="F244" s="352">
        <f>VLOOKUP(Variaciones!C244,Fuel!C329:Z1927,2,FALSE)</f>
        <v>273.11249299999997</v>
      </c>
      <c r="G244" s="352">
        <f>VLOOKUP(Variaciones!C244,Fuel!C329:Z1927,24,FALSE)</f>
        <v>374.17871222076218</v>
      </c>
      <c r="H244" s="353">
        <f t="shared" si="42"/>
        <v>0</v>
      </c>
      <c r="I244" s="352">
        <f t="shared" si="44"/>
        <v>101.06621922076221</v>
      </c>
      <c r="J244" s="352">
        <f t="shared" si="40"/>
        <v>21.036941954007943</v>
      </c>
      <c r="K244" s="352">
        <f t="shared" si="41"/>
        <v>442.55292677629956</v>
      </c>
      <c r="L244" s="352"/>
      <c r="O244" s="352"/>
      <c r="P244" s="352"/>
      <c r="Q244" s="352"/>
      <c r="R244" s="352"/>
      <c r="S244" s="352"/>
      <c r="T244" s="352" t="e">
        <f t="shared" si="43"/>
        <v>#DIV/0!</v>
      </c>
    </row>
    <row r="245" spans="2:20">
      <c r="B245" s="43">
        <v>202105</v>
      </c>
      <c r="C245" s="4">
        <v>44333</v>
      </c>
      <c r="D245">
        <f>WEEKDAY(Fuel!C331,2)</f>
        <v>1</v>
      </c>
      <c r="E245" s="352">
        <f>+Fuel!T331-Fuel!D331</f>
        <v>88.254129864651759</v>
      </c>
      <c r="F245" s="352">
        <f>VLOOKUP(Variaciones!C245,Fuel!C330:Z1928,2,FALSE)</f>
        <v>273.11249299999997</v>
      </c>
      <c r="G245" s="352">
        <f>VLOOKUP(Variaciones!C245,Fuel!C330:Z1928,24,FALSE)</f>
        <v>378.77792378449408</v>
      </c>
      <c r="H245" s="353">
        <f t="shared" si="42"/>
        <v>0</v>
      </c>
      <c r="I245" s="352">
        <f t="shared" si="44"/>
        <v>105.66543078449411</v>
      </c>
      <c r="J245" s="352">
        <f t="shared" si="40"/>
        <v>25.912106211563753</v>
      </c>
      <c r="K245" s="352">
        <f t="shared" si="41"/>
        <v>671.43724831936083</v>
      </c>
      <c r="L245" s="352"/>
      <c r="O245" s="352"/>
      <c r="P245" s="352"/>
      <c r="Q245" s="352"/>
      <c r="R245" s="352"/>
      <c r="S245" s="352"/>
      <c r="T245" s="352" t="e">
        <f t="shared" si="43"/>
        <v>#DIV/0!</v>
      </c>
    </row>
    <row r="246" spans="2:20">
      <c r="B246" s="43">
        <v>202105</v>
      </c>
      <c r="C246" s="4">
        <v>44330</v>
      </c>
      <c r="D246">
        <f>WEEKDAY(Fuel!C332,2)</f>
        <v>5</v>
      </c>
      <c r="E246" s="352">
        <f>+Fuel!T332-Fuel!D332</f>
        <v>89.568190311432375</v>
      </c>
      <c r="F246" s="352">
        <f>VLOOKUP(Variaciones!C246,Fuel!C331:Z1929,2,FALSE)</f>
        <v>273.11249299999997</v>
      </c>
      <c r="G246" s="352">
        <f>VLOOKUP(Variaciones!C246,Fuel!C331:Z1929,24,FALSE)</f>
        <v>380.09198423127464</v>
      </c>
      <c r="H246" s="353">
        <f t="shared" si="42"/>
        <v>0</v>
      </c>
      <c r="I246" s="352">
        <f t="shared" si="44"/>
        <v>106.97949123127466</v>
      </c>
      <c r="J246" s="352">
        <f t="shared" si="40"/>
        <v>27.305010285151127</v>
      </c>
      <c r="K246" s="352">
        <f t="shared" si="41"/>
        <v>745.56358667220877</v>
      </c>
      <c r="L246" s="352"/>
      <c r="O246" s="352"/>
      <c r="P246" s="352"/>
      <c r="Q246" s="352"/>
      <c r="R246" s="352"/>
      <c r="S246" s="352"/>
      <c r="T246" s="352" t="e">
        <f t="shared" si="43"/>
        <v>#DIV/0!</v>
      </c>
    </row>
    <row r="247" spans="2:20">
      <c r="B247" s="43">
        <v>202105</v>
      </c>
      <c r="C247" s="4">
        <v>44329</v>
      </c>
      <c r="D247">
        <f>WEEKDAY(Fuel!C333,2)</f>
        <v>4</v>
      </c>
      <c r="E247" s="352">
        <f>+Fuel!T333-Fuel!D333</f>
        <v>79.712736960578241</v>
      </c>
      <c r="F247" s="352">
        <f>VLOOKUP(Variaciones!C247,Fuel!C332:Z1930,2,FALSE)</f>
        <v>273.11249299999997</v>
      </c>
      <c r="G247" s="352">
        <f>VLOOKUP(Variaciones!C247,Fuel!C332:Z1930,24,FALSE)</f>
        <v>370.2365308804205</v>
      </c>
      <c r="H247" s="353">
        <f t="shared" si="42"/>
        <v>0</v>
      </c>
      <c r="I247" s="352">
        <f t="shared" si="44"/>
        <v>97.124037880420531</v>
      </c>
      <c r="J247" s="352">
        <f t="shared" si="40"/>
        <v>16.858229733245764</v>
      </c>
      <c r="K247" s="352">
        <f t="shared" si="41"/>
        <v>284.19990973889156</v>
      </c>
      <c r="L247" s="352"/>
      <c r="O247" s="352"/>
      <c r="P247" s="352"/>
      <c r="Q247" s="352"/>
      <c r="R247" s="352"/>
      <c r="S247" s="352"/>
      <c r="T247" s="352" t="e">
        <f t="shared" si="43"/>
        <v>#DIV/0!</v>
      </c>
    </row>
    <row r="248" spans="2:20">
      <c r="B248" s="43">
        <v>202105</v>
      </c>
      <c r="C248" s="4">
        <v>44328</v>
      </c>
      <c r="D248">
        <f>WEEKDAY(Fuel!C334,2)</f>
        <v>3</v>
      </c>
      <c r="E248" s="352">
        <f>+Fuel!T334-Fuel!D334</f>
        <v>99.423643662286509</v>
      </c>
      <c r="F248" s="352">
        <f>VLOOKUP(Variaciones!C248,Fuel!C333:Z1931,2,FALSE)</f>
        <v>273.11249299999997</v>
      </c>
      <c r="G248" s="352">
        <f>VLOOKUP(Variaciones!C248,Fuel!C333:Z1931,24,FALSE)</f>
        <v>389.94743758212877</v>
      </c>
      <c r="H248" s="353">
        <f t="shared" si="42"/>
        <v>5.223604000000023</v>
      </c>
      <c r="I248" s="352">
        <f t="shared" si="44"/>
        <v>116.8349445821288</v>
      </c>
      <c r="J248" s="352">
        <f t="shared" si="40"/>
        <v>37.751790837056546</v>
      </c>
      <c r="K248" s="352">
        <f t="shared" si="41"/>
        <v>1425.1977114048666</v>
      </c>
      <c r="L248" s="352"/>
      <c r="O248" s="352"/>
      <c r="P248" s="352"/>
      <c r="Q248" s="352"/>
      <c r="R248" s="352"/>
      <c r="S248" s="352"/>
      <c r="T248" s="352" t="e">
        <f t="shared" si="43"/>
        <v>#DIV/0!</v>
      </c>
    </row>
    <row r="249" spans="2:20">
      <c r="B249" s="43">
        <v>202105</v>
      </c>
      <c r="C249" s="4">
        <v>44327</v>
      </c>
      <c r="D249">
        <f>WEEKDAY(Fuel!C335,2)</f>
        <v>2</v>
      </c>
      <c r="E249" s="352">
        <f>+Fuel!T335-Fuel!D335</f>
        <v>88.286767651773971</v>
      </c>
      <c r="F249" s="352">
        <f>VLOOKUP(Variaciones!C249,Fuel!C334:Z1932,2,FALSE)</f>
        <v>278.336097</v>
      </c>
      <c r="G249" s="352">
        <f>VLOOKUP(Variaciones!C249,Fuel!C334:Z1932,24,FALSE)</f>
        <v>384.03416557161631</v>
      </c>
      <c r="H249" s="353">
        <f t="shared" si="42"/>
        <v>0</v>
      </c>
      <c r="I249" s="352">
        <f t="shared" si="44"/>
        <v>105.69806857161632</v>
      </c>
      <c r="J249" s="352">
        <f t="shared" si="40"/>
        <v>26.260118505913283</v>
      </c>
      <c r="K249" s="352">
        <f t="shared" si="41"/>
        <v>689.59382394460931</v>
      </c>
      <c r="L249" s="352"/>
      <c r="O249" s="352"/>
      <c r="P249" s="352"/>
      <c r="Q249" s="352"/>
      <c r="R249" s="352"/>
      <c r="S249" s="352"/>
      <c r="T249" s="352" t="e">
        <f t="shared" si="43"/>
        <v>#DIV/0!</v>
      </c>
    </row>
    <row r="250" spans="2:20">
      <c r="B250" s="43">
        <v>202105</v>
      </c>
      <c r="C250" s="4">
        <v>44326</v>
      </c>
      <c r="D250">
        <f>WEEKDAY(Fuel!C336,2)</f>
        <v>1</v>
      </c>
      <c r="E250" s="352">
        <f>+Fuel!T336-Fuel!D336</f>
        <v>97.813705890932965</v>
      </c>
      <c r="F250" s="352">
        <f>VLOOKUP(Variaciones!C250,Fuel!C335:Z1933,2,FALSE)</f>
        <v>278.336097</v>
      </c>
      <c r="G250" s="352">
        <f>VLOOKUP(Variaciones!C250,Fuel!C335:Z1933,24,FALSE)</f>
        <v>393.56110381077525</v>
      </c>
      <c r="H250" s="353">
        <f t="shared" si="42"/>
        <v>0</v>
      </c>
      <c r="I250" s="352">
        <f t="shared" si="44"/>
        <v>115.22500681077526</v>
      </c>
      <c r="J250" s="352">
        <f t="shared" si="40"/>
        <v>36.358673039421774</v>
      </c>
      <c r="K250" s="352">
        <f t="shared" si="41"/>
        <v>1321.9531051875758</v>
      </c>
      <c r="L250" s="352"/>
      <c r="O250" s="352"/>
      <c r="P250" s="352"/>
      <c r="Q250" s="352"/>
      <c r="R250" s="352"/>
      <c r="S250" s="352"/>
      <c r="T250" s="352" t="e">
        <f t="shared" si="43"/>
        <v>#DIV/0!</v>
      </c>
    </row>
    <row r="251" spans="2:20">
      <c r="B251" s="43">
        <v>202105</v>
      </c>
      <c r="C251" s="4">
        <v>44323</v>
      </c>
      <c r="D251">
        <f>WEEKDAY(Fuel!C337,2)</f>
        <v>5</v>
      </c>
      <c r="E251" s="352">
        <f>+Fuel!T337-Fuel!D337</f>
        <v>90.586373433639949</v>
      </c>
      <c r="F251" s="352">
        <f>VLOOKUP(Variaciones!C251,Fuel!C336:Z1934,2,FALSE)</f>
        <v>278.336097</v>
      </c>
      <c r="G251" s="352">
        <f>VLOOKUP(Variaciones!C251,Fuel!C336:Z1934,24,FALSE)</f>
        <v>386.33377135348223</v>
      </c>
      <c r="H251" s="353">
        <f t="shared" si="42"/>
        <v>0</v>
      </c>
      <c r="I251" s="352">
        <f t="shared" si="44"/>
        <v>107.99767435348224</v>
      </c>
      <c r="J251" s="352">
        <f t="shared" si="40"/>
        <v>28.697700634691159</v>
      </c>
      <c r="K251" s="352">
        <f t="shared" si="41"/>
        <v>823.55802171835342</v>
      </c>
      <c r="L251" s="352"/>
      <c r="O251" s="352"/>
      <c r="P251" s="352"/>
      <c r="Q251" s="352"/>
      <c r="R251" s="352"/>
      <c r="S251" s="352"/>
      <c r="T251" s="352" t="e">
        <f t="shared" si="43"/>
        <v>#DIV/0!</v>
      </c>
    </row>
    <row r="252" spans="2:20">
      <c r="B252" s="43">
        <v>202105</v>
      </c>
      <c r="C252" s="4">
        <v>44322</v>
      </c>
      <c r="D252">
        <f>WEEKDAY(Fuel!C338,2)</f>
        <v>4</v>
      </c>
      <c r="E252" s="352">
        <f>+Fuel!T338-Fuel!D338</f>
        <v>88.615282763469111</v>
      </c>
      <c r="F252" s="352">
        <f>VLOOKUP(Variaciones!C252,Fuel!C337:Z1935,2,FALSE)</f>
        <v>278.336097</v>
      </c>
      <c r="G252" s="352">
        <f>VLOOKUP(Variaciones!C252,Fuel!C337:Z1935,24,FALSE)</f>
        <v>384.3626806833114</v>
      </c>
      <c r="H252" s="353">
        <f t="shared" si="42"/>
        <v>0</v>
      </c>
      <c r="I252" s="352">
        <f t="shared" si="44"/>
        <v>106.0265836833114</v>
      </c>
      <c r="J252" s="352">
        <f t="shared" si="40"/>
        <v>26.608344524310098</v>
      </c>
      <c r="K252" s="352">
        <f t="shared" si="41"/>
        <v>708.00399832438313</v>
      </c>
      <c r="L252" s="352"/>
      <c r="O252" s="352"/>
      <c r="P252" s="352"/>
      <c r="Q252" s="352"/>
      <c r="R252" s="352"/>
      <c r="S252" s="352"/>
      <c r="T252" s="352" t="e">
        <f t="shared" si="43"/>
        <v>#DIV/0!</v>
      </c>
    </row>
    <row r="253" spans="2:20">
      <c r="B253" s="43">
        <v>202105</v>
      </c>
      <c r="C253" s="4">
        <v>44321</v>
      </c>
      <c r="D253">
        <f>WEEKDAY(Fuel!C339,2)</f>
        <v>3</v>
      </c>
      <c r="E253" s="352">
        <f>+Fuel!T339-Fuel!D339</f>
        <v>82.373495641261457</v>
      </c>
      <c r="F253" s="352">
        <f>VLOOKUP(Variaciones!C253,Fuel!C338:Z1936,2,FALSE)</f>
        <v>278.336097</v>
      </c>
      <c r="G253" s="352">
        <f>VLOOKUP(Variaciones!C253,Fuel!C338:Z1936,24,FALSE)</f>
        <v>378.1208935611038</v>
      </c>
      <c r="H253" s="353">
        <f t="shared" si="42"/>
        <v>1.5028360000000021</v>
      </c>
      <c r="I253" s="352">
        <f t="shared" si="44"/>
        <v>99.784796561103803</v>
      </c>
      <c r="J253" s="352">
        <f t="shared" si="40"/>
        <v>19.992050174770043</v>
      </c>
      <c r="K253" s="352">
        <f t="shared" si="41"/>
        <v>399.68207019052289</v>
      </c>
      <c r="L253" s="352"/>
      <c r="O253" s="352"/>
      <c r="P253" s="352"/>
      <c r="Q253" s="352"/>
      <c r="R253" s="352"/>
      <c r="S253" s="352"/>
      <c r="T253" s="352" t="e">
        <f t="shared" si="43"/>
        <v>#DIV/0!</v>
      </c>
    </row>
    <row r="254" spans="2:20">
      <c r="B254" s="43">
        <v>202105</v>
      </c>
      <c r="C254" s="4">
        <v>44320</v>
      </c>
      <c r="D254">
        <f>WEEKDAY(Fuel!C340,2)</f>
        <v>2</v>
      </c>
      <c r="E254" s="352">
        <f>+Fuel!T340-Fuel!D340</f>
        <v>89.461088540078833</v>
      </c>
      <c r="F254" s="352">
        <f>VLOOKUP(Variaciones!C254,Fuel!C339:Z1937,2,FALSE)</f>
        <v>276.83326099999999</v>
      </c>
      <c r="G254" s="352">
        <f>VLOOKUP(Variaciones!C254,Fuel!C339:Z1937,24,FALSE)</f>
        <v>383.70565045992112</v>
      </c>
      <c r="H254" s="353">
        <f t="shared" si="42"/>
        <v>0</v>
      </c>
      <c r="I254" s="352">
        <f t="shared" si="44"/>
        <v>106.87238945992112</v>
      </c>
      <c r="J254" s="352">
        <f t="shared" si="40"/>
        <v>27.414728487516413</v>
      </c>
      <c r="K254" s="352">
        <f t="shared" si="41"/>
        <v>751.56733804424391</v>
      </c>
      <c r="L254" s="352"/>
      <c r="O254" s="352"/>
      <c r="P254" s="352"/>
      <c r="Q254" s="352"/>
      <c r="R254" s="352"/>
      <c r="S254" s="352"/>
      <c r="T254" s="352" t="e">
        <f t="shared" si="43"/>
        <v>#DIV/0!</v>
      </c>
    </row>
    <row r="255" spans="2:20">
      <c r="B255" s="43">
        <v>202105</v>
      </c>
      <c r="C255" s="4">
        <v>44319</v>
      </c>
      <c r="D255">
        <f>WEEKDAY(Fuel!C341,2)</f>
        <v>1</v>
      </c>
      <c r="E255" s="352">
        <f>+Fuel!T341-Fuel!D341</f>
        <v>85.190392088042074</v>
      </c>
      <c r="F255" s="352">
        <f>VLOOKUP(Variaciones!C255,Fuel!C340:Z1938,2,FALSE)</f>
        <v>276.83326099999999</v>
      </c>
      <c r="G255" s="352">
        <f>VLOOKUP(Variaciones!C255,Fuel!C340:Z1938,24,FALSE)</f>
        <v>379.43495400788436</v>
      </c>
      <c r="H255" s="353">
        <f t="shared" si="42"/>
        <v>0</v>
      </c>
      <c r="I255" s="352">
        <f t="shared" si="44"/>
        <v>102.60169300788436</v>
      </c>
      <c r="J255" s="352">
        <f t="shared" si="40"/>
        <v>22.887790248357419</v>
      </c>
      <c r="K255" s="352">
        <f t="shared" si="41"/>
        <v>523.85094245280493</v>
      </c>
      <c r="L255" s="352"/>
      <c r="O255" s="352"/>
      <c r="P255" s="352"/>
      <c r="Q255" s="352"/>
      <c r="R255" s="352"/>
      <c r="S255" s="352"/>
      <c r="T255" s="352" t="e">
        <f t="shared" si="43"/>
        <v>#DIV/0!</v>
      </c>
    </row>
    <row r="256" spans="2:20">
      <c r="B256" s="43">
        <v>202104</v>
      </c>
      <c r="C256" s="4">
        <v>44316</v>
      </c>
      <c r="D256">
        <f>WEEKDAY(Fuel!C342,2)</f>
        <v>5</v>
      </c>
      <c r="E256" s="352">
        <f>+Fuel!T342-Fuel!D342</f>
        <v>84.861876976346934</v>
      </c>
      <c r="F256" s="352">
        <f>VLOOKUP(Variaciones!C256,Fuel!C341:Z1939,2,FALSE)</f>
        <v>276.83326099999999</v>
      </c>
      <c r="G256" s="352">
        <f>VLOOKUP(Variaciones!C256,Fuel!C341:Z1939,24,FALSE)</f>
        <v>379.10643889618922</v>
      </c>
      <c r="H256" s="353">
        <f t="shared" si="42"/>
        <v>0</v>
      </c>
      <c r="I256" s="352">
        <f t="shared" si="44"/>
        <v>102.27317789618922</v>
      </c>
      <c r="J256" s="352">
        <f t="shared" si="40"/>
        <v>22.539564229960604</v>
      </c>
      <c r="K256" s="352">
        <f t="shared" si="41"/>
        <v>508.03195567651954</v>
      </c>
      <c r="L256" s="352"/>
      <c r="O256" s="352"/>
      <c r="P256" s="352"/>
      <c r="Q256" s="352"/>
      <c r="R256" s="352"/>
      <c r="S256" s="352"/>
      <c r="T256" s="352" t="e">
        <f t="shared" si="43"/>
        <v>#DIV/0!</v>
      </c>
    </row>
    <row r="257" spans="2:20">
      <c r="B257" s="43">
        <v>202104</v>
      </c>
      <c r="C257" s="4">
        <v>44315</v>
      </c>
      <c r="D257">
        <f>WEEKDAY(Fuel!C343,2)</f>
        <v>4</v>
      </c>
      <c r="E257" s="352">
        <f>+Fuel!T343-Fuel!D343</f>
        <v>90.446633875164252</v>
      </c>
      <c r="F257" s="352">
        <f>VLOOKUP(Variaciones!C257,Fuel!C342:Z1940,2,FALSE)</f>
        <v>276.83326099999999</v>
      </c>
      <c r="G257" s="352">
        <f>VLOOKUP(Variaciones!C257,Fuel!C342:Z1940,24,FALSE)</f>
        <v>384.69119579500654</v>
      </c>
      <c r="H257" s="353">
        <f t="shared" si="42"/>
        <v>0</v>
      </c>
      <c r="I257" s="352">
        <f t="shared" si="44"/>
        <v>107.85793479500654</v>
      </c>
      <c r="J257" s="352">
        <f t="shared" si="40"/>
        <v>28.459406542706915</v>
      </c>
      <c r="K257" s="352">
        <f t="shared" si="41"/>
        <v>809.93782076306923</v>
      </c>
      <c r="L257" s="352"/>
      <c r="O257" s="352"/>
      <c r="P257" s="352"/>
      <c r="Q257" s="352"/>
      <c r="R257" s="352"/>
      <c r="S257" s="352"/>
      <c r="T257" s="352" t="e">
        <f t="shared" si="43"/>
        <v>#DIV/0!</v>
      </c>
    </row>
    <row r="258" spans="2:20">
      <c r="B258" s="43">
        <v>202104</v>
      </c>
      <c r="C258" s="4">
        <v>44314</v>
      </c>
      <c r="D258">
        <f>WEEKDAY(Fuel!C344,2)</f>
        <v>3</v>
      </c>
      <c r="E258" s="352">
        <f>+Fuel!T344-Fuel!D344</f>
        <v>83.876331641261459</v>
      </c>
      <c r="F258" s="352">
        <f>VLOOKUP(Variaciones!C258,Fuel!C343:Z1941,2,FALSE)</f>
        <v>276.83326099999999</v>
      </c>
      <c r="G258" s="352">
        <f>VLOOKUP(Variaciones!C258,Fuel!C343:Z1941,24,FALSE)</f>
        <v>378.1208935611038</v>
      </c>
      <c r="H258" s="353">
        <f t="shared" si="42"/>
        <v>0</v>
      </c>
      <c r="I258" s="352">
        <f t="shared" si="44"/>
        <v>101.28763256110381</v>
      </c>
      <c r="J258" s="352">
        <f t="shared" si="40"/>
        <v>21.494886174770045</v>
      </c>
      <c r="K258" s="352">
        <f t="shared" si="41"/>
        <v>462.03013166632041</v>
      </c>
      <c r="L258" s="352"/>
      <c r="O258" s="352"/>
      <c r="P258" s="352"/>
      <c r="Q258" s="352"/>
      <c r="R258" s="352"/>
      <c r="S258" s="352"/>
      <c r="T258" s="352" t="e">
        <f t="shared" si="43"/>
        <v>#DIV/0!</v>
      </c>
    </row>
    <row r="259" spans="2:20">
      <c r="B259" s="43">
        <v>202104</v>
      </c>
      <c r="C259" s="4">
        <v>44313</v>
      </c>
      <c r="D259">
        <f>WEEKDAY(Fuel!C345,2)</f>
        <v>2</v>
      </c>
      <c r="E259" s="352">
        <f>+Fuel!T345-Fuel!D345</f>
        <v>85.518907199737157</v>
      </c>
      <c r="F259" s="352">
        <f>VLOOKUP(Variaciones!C259,Fuel!C344:Z1942,2,FALSE)</f>
        <v>276.83326099999999</v>
      </c>
      <c r="G259" s="352">
        <f>VLOOKUP(Variaciones!C259,Fuel!C344:Z1942,24,FALSE)</f>
        <v>379.76346911957944</v>
      </c>
      <c r="H259" s="353">
        <f t="shared" si="42"/>
        <v>0</v>
      </c>
      <c r="I259" s="352">
        <f t="shared" si="44"/>
        <v>102.93020811957945</v>
      </c>
      <c r="J259" s="352">
        <f t="shared" si="40"/>
        <v>23.236016266754234</v>
      </c>
      <c r="K259" s="352">
        <f t="shared" si="41"/>
        <v>539.91245194886733</v>
      </c>
      <c r="L259" s="352"/>
      <c r="O259" s="352"/>
      <c r="P259" s="352"/>
      <c r="Q259" s="352"/>
      <c r="R259" s="352"/>
      <c r="S259" s="352"/>
      <c r="T259" s="352" t="e">
        <f t="shared" si="43"/>
        <v>#DIV/0!</v>
      </c>
    </row>
    <row r="260" spans="2:20">
      <c r="B260" s="43">
        <v>202104</v>
      </c>
      <c r="C260" s="4">
        <v>44312</v>
      </c>
      <c r="D260">
        <f>WEEKDAY(Fuel!C346,2)</f>
        <v>1</v>
      </c>
      <c r="E260" s="352">
        <f>+Fuel!T346-Fuel!D346</f>
        <v>85.190392088042074</v>
      </c>
      <c r="F260" s="352">
        <f>VLOOKUP(Variaciones!C260,Fuel!C345:Z1943,2,FALSE)</f>
        <v>276.83326099999999</v>
      </c>
      <c r="G260" s="352">
        <f>VLOOKUP(Variaciones!C260,Fuel!C345:Z1943,24,FALSE)</f>
        <v>379.43495400788436</v>
      </c>
      <c r="H260" s="353">
        <f t="shared" si="42"/>
        <v>0</v>
      </c>
      <c r="I260" s="352">
        <f t="shared" si="44"/>
        <v>102.60169300788436</v>
      </c>
      <c r="J260" s="352">
        <f t="shared" si="40"/>
        <v>22.887790248357419</v>
      </c>
      <c r="K260" s="352">
        <f t="shared" si="41"/>
        <v>523.85094245280493</v>
      </c>
      <c r="L260" s="352"/>
      <c r="O260" s="352"/>
      <c r="P260" s="352"/>
      <c r="Q260" s="352"/>
      <c r="R260" s="352"/>
      <c r="S260" s="352"/>
      <c r="T260" s="352" t="e">
        <f t="shared" si="43"/>
        <v>#DIV/0!</v>
      </c>
    </row>
    <row r="261" spans="2:20">
      <c r="B261" s="43">
        <v>202104</v>
      </c>
      <c r="C261" s="4">
        <v>44309</v>
      </c>
      <c r="D261">
        <f>WEEKDAY(Fuel!C347,2)</f>
        <v>5</v>
      </c>
      <c r="E261" s="352">
        <f>+Fuel!T347-Fuel!D347</f>
        <v>80.919695636005258</v>
      </c>
      <c r="F261" s="352">
        <f>VLOOKUP(Variaciones!C261,Fuel!C346:Z1944,2,FALSE)</f>
        <v>276.83326099999999</v>
      </c>
      <c r="G261" s="352">
        <f>VLOOKUP(Variaciones!C261,Fuel!C346:Z1944,24,FALSE)</f>
        <v>375.16425755584754</v>
      </c>
      <c r="H261" s="353">
        <f t="shared" si="42"/>
        <v>0</v>
      </c>
      <c r="I261" s="352">
        <f t="shared" si="44"/>
        <v>98.330996555847548</v>
      </c>
      <c r="J261" s="352">
        <f t="shared" si="40"/>
        <v>18.360852009198425</v>
      </c>
      <c r="K261" s="352">
        <f t="shared" si="41"/>
        <v>337.12088650368582</v>
      </c>
      <c r="L261" s="352"/>
      <c r="O261" s="352"/>
      <c r="P261" s="352"/>
      <c r="Q261" s="352"/>
      <c r="R261" s="352"/>
      <c r="S261" s="352"/>
      <c r="T261" s="352" t="e">
        <f t="shared" si="43"/>
        <v>#DIV/0!</v>
      </c>
    </row>
    <row r="262" spans="2:20">
      <c r="B262" s="43">
        <v>202104</v>
      </c>
      <c r="C262" s="4">
        <v>44308</v>
      </c>
      <c r="D262">
        <f>WEEKDAY(Fuel!C348,2)</f>
        <v>4</v>
      </c>
      <c r="E262" s="352">
        <f>+Fuel!T348-Fuel!D348</f>
        <v>82.890786306176096</v>
      </c>
      <c r="F262" s="352">
        <f>VLOOKUP(Variaciones!C262,Fuel!C347:Z1945,2,FALSE)</f>
        <v>276.83326099999999</v>
      </c>
      <c r="G262" s="352">
        <f>VLOOKUP(Variaciones!C262,Fuel!C347:Z1945,24,FALSE)</f>
        <v>377.13534822601838</v>
      </c>
      <c r="H262" s="353">
        <f t="shared" si="42"/>
        <v>0</v>
      </c>
      <c r="I262" s="352">
        <f t="shared" si="44"/>
        <v>100.30208722601839</v>
      </c>
      <c r="J262" s="352">
        <f t="shared" si="40"/>
        <v>20.450208119579486</v>
      </c>
      <c r="K262" s="352">
        <f t="shared" si="41"/>
        <v>418.21101213411475</v>
      </c>
      <c r="L262" s="352"/>
      <c r="O262" s="352"/>
      <c r="P262" s="352"/>
      <c r="Q262" s="352"/>
      <c r="R262" s="352"/>
      <c r="S262" s="352"/>
      <c r="T262" s="352" t="e">
        <f t="shared" si="43"/>
        <v>#DIV/0!</v>
      </c>
    </row>
    <row r="263" spans="2:20">
      <c r="B263" s="43">
        <v>202104</v>
      </c>
      <c r="C263" s="4">
        <v>44307</v>
      </c>
      <c r="D263">
        <f>WEEKDAY(Fuel!C349,2)</f>
        <v>3</v>
      </c>
      <c r="E263" s="352">
        <f>+Fuel!T349-Fuel!D349</f>
        <v>80.262665412614979</v>
      </c>
      <c r="F263" s="352">
        <f>VLOOKUP(Variaciones!C263,Fuel!C348:Z1946,2,FALSE)</f>
        <v>276.83326099999999</v>
      </c>
      <c r="G263" s="352">
        <f>VLOOKUP(Variaciones!C263,Fuel!C348:Z1946,24,FALSE)</f>
        <v>374.50722733245726</v>
      </c>
      <c r="H263" s="353">
        <f t="shared" si="42"/>
        <v>3.3999999971001671E-5</v>
      </c>
      <c r="I263" s="352">
        <f t="shared" si="44"/>
        <v>97.673966332457269</v>
      </c>
      <c r="J263" s="352">
        <f t="shared" si="40"/>
        <v>17.664399972404681</v>
      </c>
      <c r="K263" s="352">
        <f t="shared" si="41"/>
        <v>312.03102638509051</v>
      </c>
      <c r="L263" s="352"/>
      <c r="O263" s="352"/>
      <c r="P263" s="352"/>
      <c r="Q263" s="352"/>
      <c r="R263" s="352"/>
      <c r="S263" s="352"/>
      <c r="T263" s="352" t="e">
        <f t="shared" si="43"/>
        <v>#DIV/0!</v>
      </c>
    </row>
    <row r="264" spans="2:20">
      <c r="B264" s="43">
        <v>202104</v>
      </c>
      <c r="C264" s="4">
        <v>44306</v>
      </c>
      <c r="D264">
        <f>WEEKDAY(Fuel!C350,2)</f>
        <v>2</v>
      </c>
      <c r="E264" s="352">
        <f>+Fuel!T350-Fuel!D350</f>
        <v>86.175971423127407</v>
      </c>
      <c r="F264" s="352">
        <f>VLOOKUP(Variaciones!C264,Fuel!C349:Z1947,2,FALSE)</f>
        <v>276.83322700000002</v>
      </c>
      <c r="G264" s="352">
        <f>VLOOKUP(Variaciones!C264,Fuel!C349:Z1947,24,FALSE)</f>
        <v>380.42049934296978</v>
      </c>
      <c r="H264" s="353">
        <f t="shared" si="42"/>
        <v>0</v>
      </c>
      <c r="I264" s="352">
        <f t="shared" si="44"/>
        <v>103.58727234296975</v>
      </c>
      <c r="J264" s="352">
        <f t="shared" si="40"/>
        <v>23.932502303547949</v>
      </c>
      <c r="K264" s="352">
        <f t="shared" si="41"/>
        <v>572.76466650932787</v>
      </c>
      <c r="L264" s="352"/>
      <c r="O264" s="352"/>
      <c r="P264" s="352"/>
      <c r="Q264" s="352"/>
      <c r="R264" s="352"/>
      <c r="S264" s="352"/>
      <c r="T264" s="352" t="e">
        <f t="shared" si="43"/>
        <v>#DIV/0!</v>
      </c>
    </row>
    <row r="265" spans="2:20">
      <c r="B265" s="43">
        <v>202104</v>
      </c>
      <c r="C265" s="4">
        <v>44305</v>
      </c>
      <c r="D265">
        <f>WEEKDAY(Fuel!C351,2)</f>
        <v>1</v>
      </c>
      <c r="E265" s="352">
        <f>+Fuel!T351-Fuel!D351</f>
        <v>98.002515444152436</v>
      </c>
      <c r="F265" s="352">
        <f>VLOOKUP(Variaciones!C265,Fuel!C350:Z1948,2,FALSE)</f>
        <v>276.83322700000002</v>
      </c>
      <c r="G265" s="352">
        <f>VLOOKUP(Variaciones!C265,Fuel!C350:Z1948,24,FALSE)</f>
        <v>392.24704336399475</v>
      </c>
      <c r="H265" s="353">
        <f t="shared" si="42"/>
        <v>0</v>
      </c>
      <c r="I265" s="352">
        <f t="shared" si="44"/>
        <v>115.41381636399473</v>
      </c>
      <c r="J265" s="352">
        <f t="shared" si="40"/>
        <v>36.46863896583443</v>
      </c>
      <c r="K265" s="352">
        <f t="shared" si="41"/>
        <v>1329.9616280203772</v>
      </c>
      <c r="L265" s="352"/>
      <c r="O265" s="352"/>
      <c r="P265" s="352"/>
      <c r="Q265" s="352"/>
      <c r="R265" s="352"/>
      <c r="S265" s="352"/>
      <c r="T265" s="352" t="e">
        <f t="shared" si="43"/>
        <v>#DIV/0!</v>
      </c>
    </row>
    <row r="266" spans="2:20">
      <c r="B266" s="43">
        <v>202104</v>
      </c>
      <c r="C266" s="4">
        <v>44302</v>
      </c>
      <c r="D266">
        <f>WEEKDAY(Fuel!C352,2)</f>
        <v>5</v>
      </c>
      <c r="E266" s="352">
        <f>+Fuel!T352-Fuel!D352</f>
        <v>96.097127796320649</v>
      </c>
      <c r="F266" s="352">
        <f>VLOOKUP(Variaciones!C266,Fuel!C351:Z1949,2,FALSE)</f>
        <v>276.83322700000002</v>
      </c>
      <c r="G266" s="352">
        <f>VLOOKUP(Variaciones!C266,Fuel!C351:Z1949,24,FALSE)</f>
        <v>390.60446780551905</v>
      </c>
      <c r="H266" s="353">
        <f t="shared" si="42"/>
        <v>0</v>
      </c>
      <c r="I266" s="352">
        <f t="shared" si="44"/>
        <v>113.77124080551903</v>
      </c>
      <c r="J266" s="352">
        <f t="shared" ref="J266:J329" si="45">ABS(F266-(1.06*(G266)-102.48))</f>
        <v>34.727508873850184</v>
      </c>
      <c r="K266" s="352">
        <f t="shared" ref="K266:K329" si="46">ABS(F266-(1.06*(G266)-102.48))^2</f>
        <v>1205.9998725833432</v>
      </c>
      <c r="L266" s="352"/>
      <c r="O266" s="352"/>
      <c r="P266" s="352"/>
      <c r="Q266" s="352"/>
      <c r="R266" s="352"/>
      <c r="S266" s="352"/>
      <c r="T266" s="352" t="e">
        <f t="shared" si="43"/>
        <v>#DIV/0!</v>
      </c>
    </row>
    <row r="267" spans="2:20">
      <c r="B267" s="43">
        <v>202104</v>
      </c>
      <c r="C267" s="4">
        <v>44301</v>
      </c>
      <c r="D267">
        <f>WEEKDAY(Fuel!C353,2)</f>
        <v>4</v>
      </c>
      <c r="E267" s="352">
        <f>+Fuel!T353-Fuel!D353</f>
        <v>96.097127796320649</v>
      </c>
      <c r="F267" s="352">
        <f>VLOOKUP(Variaciones!C267,Fuel!C352:Z1950,2,FALSE)</f>
        <v>276.83322700000002</v>
      </c>
      <c r="G267" s="352">
        <f>VLOOKUP(Variaciones!C267,Fuel!C352:Z1950,24,FALSE)</f>
        <v>390.60446780551905</v>
      </c>
      <c r="H267" s="353">
        <f t="shared" si="42"/>
        <v>0</v>
      </c>
      <c r="I267" s="352">
        <f t="shared" si="44"/>
        <v>113.77124080551903</v>
      </c>
      <c r="J267" s="352">
        <f t="shared" si="45"/>
        <v>34.727508873850184</v>
      </c>
      <c r="K267" s="352">
        <f t="shared" si="46"/>
        <v>1205.9998725833432</v>
      </c>
      <c r="L267" s="352"/>
      <c r="O267" s="352"/>
      <c r="P267" s="352"/>
      <c r="Q267" s="352"/>
      <c r="R267" s="352"/>
      <c r="S267" s="352"/>
      <c r="T267" s="352" t="e">
        <f t="shared" si="43"/>
        <v>#DIV/0!</v>
      </c>
    </row>
    <row r="268" spans="2:20">
      <c r="B268" s="43">
        <v>202104</v>
      </c>
      <c r="C268" s="4">
        <v>44300</v>
      </c>
      <c r="D268">
        <f>WEEKDAY(Fuel!C354,2)</f>
        <v>3</v>
      </c>
      <c r="E268" s="352">
        <f>+Fuel!T354-Fuel!D354</f>
        <v>90.183855785808078</v>
      </c>
      <c r="F268" s="352">
        <f>VLOOKUP(Variaciones!C268,Fuel!C353:Z1951,2,FALSE)</f>
        <v>276.83322700000002</v>
      </c>
      <c r="G268" s="352">
        <f>VLOOKUP(Variaciones!C268,Fuel!C353:Z1951,24,FALSE)</f>
        <v>384.69119579500654</v>
      </c>
      <c r="H268" s="353">
        <f t="shared" si="42"/>
        <v>8.4766759999999977</v>
      </c>
      <c r="I268" s="352">
        <f t="shared" si="44"/>
        <v>107.85796879500651</v>
      </c>
      <c r="J268" s="352">
        <f t="shared" si="45"/>
        <v>28.459440542706886</v>
      </c>
      <c r="K268" s="352">
        <f t="shared" si="46"/>
        <v>809.93975600386841</v>
      </c>
      <c r="L268" s="352"/>
      <c r="O268" s="352"/>
      <c r="P268" s="352"/>
      <c r="Q268" s="352"/>
      <c r="R268" s="352"/>
      <c r="S268" s="352"/>
      <c r="T268" s="352" t="e">
        <f t="shared" si="43"/>
        <v>#DIV/0!</v>
      </c>
    </row>
    <row r="269" spans="2:20">
      <c r="B269" s="43">
        <v>202104</v>
      </c>
      <c r="C269" s="4">
        <v>44299</v>
      </c>
      <c r="D269">
        <f>WEEKDAY(Fuel!C355,2)</f>
        <v>2</v>
      </c>
      <c r="E269" s="352">
        <f>+Fuel!T355-Fuel!D355</f>
        <v>74.350413520367908</v>
      </c>
      <c r="F269" s="352">
        <f>VLOOKUP(Variaciones!C269,Fuel!C354:Z1952,2,FALSE)</f>
        <v>268.35655100000002</v>
      </c>
      <c r="G269" s="352">
        <f>VLOOKUP(Variaciones!C269,Fuel!C354:Z1952,24,FALSE)</f>
        <v>360.38107752956637</v>
      </c>
      <c r="H269" s="353">
        <f t="shared" si="42"/>
        <v>0</v>
      </c>
      <c r="I269" s="352">
        <f t="shared" si="44"/>
        <v>92.024526529566344</v>
      </c>
      <c r="J269" s="352">
        <f t="shared" si="45"/>
        <v>11.167391181340349</v>
      </c>
      <c r="K269" s="352">
        <f t="shared" si="46"/>
        <v>124.71062579707821</v>
      </c>
      <c r="L269" s="352"/>
      <c r="O269" s="352"/>
      <c r="P269" s="352"/>
      <c r="Q269" s="352"/>
      <c r="R269" s="352"/>
      <c r="S269" s="352"/>
      <c r="T269" s="352" t="e">
        <f t="shared" si="43"/>
        <v>#DIV/0!</v>
      </c>
    </row>
    <row r="270" spans="2:20">
      <c r="B270" s="43">
        <v>202104</v>
      </c>
      <c r="C270" s="4">
        <v>44298</v>
      </c>
      <c r="D270">
        <f>WEEKDAY(Fuel!C356,2)</f>
        <v>1</v>
      </c>
      <c r="E270" s="352">
        <f>+Fuel!T356-Fuel!D356</f>
        <v>66.137535727989473</v>
      </c>
      <c r="F270" s="352">
        <f>VLOOKUP(Variaciones!C270,Fuel!C355:Z1953,2,FALSE)</f>
        <v>268.35655100000002</v>
      </c>
      <c r="G270" s="352">
        <f>VLOOKUP(Variaciones!C270,Fuel!C355:Z1953,24,FALSE)</f>
        <v>352.16819973718793</v>
      </c>
      <c r="H270" s="353">
        <f t="shared" ref="H270:H333" si="47">ABS(F271-F270)</f>
        <v>0</v>
      </c>
      <c r="I270" s="352">
        <f t="shared" si="44"/>
        <v>83.811648737187909</v>
      </c>
      <c r="J270" s="352">
        <f t="shared" si="45"/>
        <v>2.4617407214191758</v>
      </c>
      <c r="K270" s="352">
        <f t="shared" si="46"/>
        <v>6.0601673794934037</v>
      </c>
      <c r="L270" s="352"/>
      <c r="O270" s="352"/>
      <c r="P270" s="352"/>
      <c r="Q270" s="352"/>
      <c r="R270" s="352"/>
      <c r="S270" s="352"/>
      <c r="T270" s="352" t="e">
        <f t="shared" ref="T270:T333" si="48">ABS(ABS(Q270)-ABS(R270))/ABS(ABS(Q270)+ABS(R270))</f>
        <v>#DIV/0!</v>
      </c>
    </row>
    <row r="271" spans="2:20">
      <c r="B271" s="43">
        <v>202104</v>
      </c>
      <c r="C271" s="4">
        <v>44295</v>
      </c>
      <c r="D271">
        <f>WEEKDAY(Fuel!C357,2)</f>
        <v>5</v>
      </c>
      <c r="E271" s="352">
        <f>+Fuel!T357-Fuel!D357</f>
        <v>69.094171733245673</v>
      </c>
      <c r="F271" s="352">
        <f>VLOOKUP(Variaciones!C271,Fuel!C356:Z1954,2,FALSE)</f>
        <v>268.35655100000002</v>
      </c>
      <c r="G271" s="352">
        <f>VLOOKUP(Variaciones!C271,Fuel!C356:Z1954,24,FALSE)</f>
        <v>355.12483574244413</v>
      </c>
      <c r="H271" s="353">
        <f t="shared" si="47"/>
        <v>0</v>
      </c>
      <c r="I271" s="352">
        <f t="shared" ref="I271:I334" si="49">G271-F271</f>
        <v>86.768284742444109</v>
      </c>
      <c r="J271" s="352">
        <f t="shared" si="45"/>
        <v>5.5957748869907391</v>
      </c>
      <c r="K271" s="352">
        <f t="shared" si="46"/>
        <v>31.312696585876218</v>
      </c>
      <c r="L271" s="352"/>
      <c r="O271" s="352"/>
      <c r="P271" s="352"/>
      <c r="Q271" s="352"/>
      <c r="R271" s="352"/>
      <c r="S271" s="352"/>
      <c r="T271" s="352" t="e">
        <f t="shared" si="48"/>
        <v>#DIV/0!</v>
      </c>
    </row>
    <row r="272" spans="2:20">
      <c r="B272" s="43">
        <v>202104</v>
      </c>
      <c r="C272" s="4">
        <v>44294</v>
      </c>
      <c r="D272">
        <f>WEEKDAY(Fuel!C358,2)</f>
        <v>4</v>
      </c>
      <c r="E272" s="352">
        <f>+Fuel!T358-Fuel!D358</f>
        <v>67.451596174769975</v>
      </c>
      <c r="F272" s="352">
        <f>VLOOKUP(Variaciones!C272,Fuel!C357:Z1955,2,FALSE)</f>
        <v>268.35655100000002</v>
      </c>
      <c r="G272" s="352">
        <f>VLOOKUP(Variaciones!C272,Fuel!C357:Z1955,24,FALSE)</f>
        <v>353.48226018396844</v>
      </c>
      <c r="H272" s="353">
        <f t="shared" si="47"/>
        <v>0</v>
      </c>
      <c r="I272" s="352">
        <f t="shared" si="49"/>
        <v>85.125709183968411</v>
      </c>
      <c r="J272" s="352">
        <f t="shared" si="45"/>
        <v>3.854644795006493</v>
      </c>
      <c r="K272" s="352">
        <f t="shared" si="46"/>
        <v>14.858286495670649</v>
      </c>
      <c r="L272" s="352"/>
      <c r="O272" s="352"/>
      <c r="P272" s="352"/>
      <c r="Q272" s="352"/>
      <c r="R272" s="352"/>
      <c r="S272" s="352"/>
      <c r="T272" s="352" t="e">
        <f t="shared" si="48"/>
        <v>#DIV/0!</v>
      </c>
    </row>
    <row r="273" spans="2:20">
      <c r="B273" s="43">
        <v>202104</v>
      </c>
      <c r="C273" s="4">
        <v>44293</v>
      </c>
      <c r="D273">
        <f>WEEKDAY(Fuel!C359,2)</f>
        <v>3</v>
      </c>
      <c r="E273" s="352">
        <f>+Fuel!T359-Fuel!D359</f>
        <v>62.195354387647797</v>
      </c>
      <c r="F273" s="352">
        <f>VLOOKUP(Variaciones!C273,Fuel!C358:Z1956,2,FALSE)</f>
        <v>268.35655100000002</v>
      </c>
      <c r="G273" s="352">
        <f>VLOOKUP(Variaciones!C273,Fuel!C358:Z1956,24,FALSE)</f>
        <v>348.22601839684626</v>
      </c>
      <c r="H273" s="353">
        <f t="shared" si="47"/>
        <v>4.1700000002720117E-4</v>
      </c>
      <c r="I273" s="352">
        <f t="shared" si="49"/>
        <v>79.869467396846233</v>
      </c>
      <c r="J273" s="352">
        <f t="shared" si="45"/>
        <v>1.7169714993430034</v>
      </c>
      <c r="K273" s="352">
        <f t="shared" si="46"/>
        <v>2.9479911295561614</v>
      </c>
      <c r="L273" s="352"/>
      <c r="O273" s="352"/>
      <c r="P273" s="352"/>
      <c r="Q273" s="352"/>
      <c r="R273" s="352"/>
      <c r="S273" s="352"/>
      <c r="T273" s="352" t="e">
        <f t="shared" si="48"/>
        <v>#DIV/0!</v>
      </c>
    </row>
    <row r="274" spans="2:20">
      <c r="B274" s="43">
        <v>202104</v>
      </c>
      <c r="C274" s="4">
        <v>44292</v>
      </c>
      <c r="D274">
        <f>WEEKDAY(Fuel!C360,2)</f>
        <v>2</v>
      </c>
      <c r="E274" s="352">
        <f>+Fuel!T360-Fuel!D360</f>
        <v>54.311408706964528</v>
      </c>
      <c r="F274" s="352">
        <f>VLOOKUP(Variaciones!C274,Fuel!C359:Z1957,2,FALSE)</f>
        <v>268.356134</v>
      </c>
      <c r="G274" s="352">
        <f>VLOOKUP(Variaciones!C274,Fuel!C359:Z1957,24,FALSE)</f>
        <v>340.3416557161629</v>
      </c>
      <c r="H274" s="353">
        <f t="shared" si="47"/>
        <v>0</v>
      </c>
      <c r="I274" s="352">
        <f t="shared" si="49"/>
        <v>71.985521716162907</v>
      </c>
      <c r="J274" s="352">
        <f t="shared" si="45"/>
        <v>10.073978940867335</v>
      </c>
      <c r="K274" s="352">
        <f t="shared" si="46"/>
        <v>101.48505170103854</v>
      </c>
      <c r="L274" s="352"/>
      <c r="O274" s="352"/>
      <c r="P274" s="352"/>
      <c r="Q274" s="352"/>
      <c r="R274" s="352"/>
      <c r="S274" s="352"/>
      <c r="T274" s="352" t="e">
        <f t="shared" si="48"/>
        <v>#DIV/0!</v>
      </c>
    </row>
    <row r="275" spans="2:20">
      <c r="B275" s="43">
        <v>202104</v>
      </c>
      <c r="C275" s="4">
        <v>44291</v>
      </c>
      <c r="D275">
        <f>WEEKDAY(Fuel!C361,2)</f>
        <v>1</v>
      </c>
      <c r="E275" s="352">
        <f>+Fuel!T361-Fuel!D361</f>
        <v>49.055166919842293</v>
      </c>
      <c r="F275" s="352">
        <f>VLOOKUP(Variaciones!C275,Fuel!C360:Z1958,2,FALSE)</f>
        <v>268.356134</v>
      </c>
      <c r="G275" s="352">
        <f>VLOOKUP(Variaciones!C275,Fuel!C360:Z1958,24,FALSE)</f>
        <v>335.08541392904073</v>
      </c>
      <c r="H275" s="353">
        <f t="shared" si="47"/>
        <v>0</v>
      </c>
      <c r="I275" s="352">
        <f t="shared" si="49"/>
        <v>66.729279929040729</v>
      </c>
      <c r="J275" s="352">
        <f t="shared" si="45"/>
        <v>15.645595235216831</v>
      </c>
      <c r="K275" s="352">
        <f t="shared" si="46"/>
        <v>244.78465026423962</v>
      </c>
      <c r="L275" s="352"/>
      <c r="O275" s="352"/>
      <c r="P275" s="352"/>
      <c r="Q275" s="352"/>
      <c r="R275" s="352"/>
      <c r="S275" s="352"/>
      <c r="T275" s="352" t="e">
        <f t="shared" si="48"/>
        <v>#DIV/0!</v>
      </c>
    </row>
    <row r="276" spans="2:20">
      <c r="B276" s="43">
        <v>202104</v>
      </c>
      <c r="C276" s="4">
        <v>44288</v>
      </c>
      <c r="D276">
        <f>WEEKDAY(Fuel!C362,2)</f>
        <v>5</v>
      </c>
      <c r="E276" s="352">
        <f>+Fuel!T362-Fuel!D362</f>
        <v>57.268044712220785</v>
      </c>
      <c r="F276" s="352">
        <f>VLOOKUP(Variaciones!C276,Fuel!C361:Z1959,2,FALSE)</f>
        <v>268.356134</v>
      </c>
      <c r="G276" s="352">
        <f>VLOOKUP(Variaciones!C276,Fuel!C361:Z1959,24,FALSE)</f>
        <v>343.29829172141916</v>
      </c>
      <c r="H276" s="353">
        <f t="shared" si="47"/>
        <v>0</v>
      </c>
      <c r="I276" s="352">
        <f t="shared" si="49"/>
        <v>74.942157721419164</v>
      </c>
      <c r="J276" s="352">
        <f t="shared" si="45"/>
        <v>6.9399447752956576</v>
      </c>
      <c r="K276" s="352">
        <f t="shared" si="46"/>
        <v>48.162833484153495</v>
      </c>
      <c r="L276" s="352"/>
      <c r="O276" s="352"/>
      <c r="P276" s="352"/>
      <c r="Q276" s="352"/>
      <c r="R276" s="352"/>
      <c r="S276" s="352"/>
      <c r="T276" s="352" t="e">
        <f t="shared" si="48"/>
        <v>#DIV/0!</v>
      </c>
    </row>
    <row r="277" spans="2:20">
      <c r="B277" s="43">
        <v>202104</v>
      </c>
      <c r="C277" s="4">
        <v>44287</v>
      </c>
      <c r="D277">
        <f>WEEKDAY(Fuel!C363,2)</f>
        <v>4</v>
      </c>
      <c r="E277" s="352">
        <f>+Fuel!T363-Fuel!D363</f>
        <v>57.268044712220785</v>
      </c>
      <c r="F277" s="352">
        <f>VLOOKUP(Variaciones!C277,Fuel!C362:Z1960,2,FALSE)</f>
        <v>268.356134</v>
      </c>
      <c r="G277" s="352">
        <f>VLOOKUP(Variaciones!C277,Fuel!C362:Z1960,24,FALSE)</f>
        <v>343.29829172141916</v>
      </c>
      <c r="H277" s="353">
        <f t="shared" si="47"/>
        <v>0</v>
      </c>
      <c r="I277" s="352">
        <f t="shared" si="49"/>
        <v>74.942157721419164</v>
      </c>
      <c r="J277" s="352">
        <f t="shared" si="45"/>
        <v>6.9399447752956576</v>
      </c>
      <c r="K277" s="352">
        <f t="shared" si="46"/>
        <v>48.162833484153495</v>
      </c>
      <c r="L277" s="352"/>
      <c r="O277" s="352"/>
      <c r="P277" s="352"/>
      <c r="Q277" s="352"/>
      <c r="R277" s="352"/>
      <c r="S277" s="352"/>
      <c r="T277" s="352" t="e">
        <f t="shared" si="48"/>
        <v>#DIV/0!</v>
      </c>
    </row>
    <row r="278" spans="2:20">
      <c r="B278" s="43">
        <v>202103</v>
      </c>
      <c r="C278" s="4">
        <v>44286</v>
      </c>
      <c r="D278">
        <f>WEEKDAY(Fuel!C364,2)</f>
        <v>3</v>
      </c>
      <c r="E278" s="352">
        <f>+Fuel!T364-Fuel!D364</f>
        <v>56.939529600525645</v>
      </c>
      <c r="F278" s="352">
        <f>VLOOKUP(Variaciones!C278,Fuel!C363:Z1961,2,FALSE)</f>
        <v>268.356134</v>
      </c>
      <c r="G278" s="352">
        <f>VLOOKUP(Variaciones!C278,Fuel!C363:Z1961,24,FALSE)</f>
        <v>342.96977660972408</v>
      </c>
      <c r="H278" s="353">
        <f t="shared" si="47"/>
        <v>1.3599999999769352E-4</v>
      </c>
      <c r="I278" s="352">
        <f t="shared" si="49"/>
        <v>74.613642609724081</v>
      </c>
      <c r="J278" s="352">
        <f t="shared" si="45"/>
        <v>7.2881707936924727</v>
      </c>
      <c r="K278" s="352">
        <f t="shared" si="46"/>
        <v>53.117433518031966</v>
      </c>
      <c r="L278" s="352"/>
      <c r="O278" s="352"/>
      <c r="P278" s="352"/>
      <c r="Q278" s="352"/>
      <c r="R278" s="352"/>
      <c r="S278" s="352"/>
      <c r="T278" s="352" t="e">
        <f t="shared" si="48"/>
        <v>#DIV/0!</v>
      </c>
    </row>
    <row r="279" spans="2:20">
      <c r="B279" s="43">
        <v>202103</v>
      </c>
      <c r="C279" s="4">
        <v>44285</v>
      </c>
      <c r="D279">
        <f>WEEKDAY(Fuel!C365,2)</f>
        <v>2</v>
      </c>
      <c r="E279" s="352">
        <f>+Fuel!T365-Fuel!D365</f>
        <v>66.466331839684642</v>
      </c>
      <c r="F279" s="352">
        <f>VLOOKUP(Variaciones!C279,Fuel!C364:Z1962,2,FALSE)</f>
        <v>268.35626999999999</v>
      </c>
      <c r="G279" s="352">
        <f>VLOOKUP(Variaciones!C279,Fuel!C364:Z1962,24,FALSE)</f>
        <v>352.49671484888302</v>
      </c>
      <c r="H279" s="353">
        <f t="shared" si="47"/>
        <v>0</v>
      </c>
      <c r="I279" s="352">
        <f t="shared" si="49"/>
        <v>84.140444848883021</v>
      </c>
      <c r="J279" s="352">
        <f t="shared" si="45"/>
        <v>2.8102477398160204</v>
      </c>
      <c r="K279" s="352">
        <f t="shared" si="46"/>
        <v>7.8974923591410509</v>
      </c>
      <c r="L279" s="352"/>
      <c r="O279" s="352"/>
      <c r="P279" s="352"/>
      <c r="Q279" s="352"/>
      <c r="R279" s="352"/>
      <c r="S279" s="352"/>
      <c r="T279" s="352" t="e">
        <f t="shared" si="48"/>
        <v>#DIV/0!</v>
      </c>
    </row>
    <row r="280" spans="2:20">
      <c r="B280" s="43">
        <v>202103</v>
      </c>
      <c r="C280" s="4">
        <v>44284</v>
      </c>
      <c r="D280">
        <f>WEEKDAY(Fuel!C366,2)</f>
        <v>1</v>
      </c>
      <c r="E280" s="352">
        <f>+Fuel!T366-Fuel!D366</f>
        <v>69.422967844940899</v>
      </c>
      <c r="F280" s="352">
        <f>VLOOKUP(Variaciones!C280,Fuel!C365:Z1963,2,FALSE)</f>
        <v>268.35626999999999</v>
      </c>
      <c r="G280" s="352">
        <f>VLOOKUP(Variaciones!C280,Fuel!C365:Z1963,24,FALSE)</f>
        <v>355.45335085413927</v>
      </c>
      <c r="H280" s="353">
        <f t="shared" si="47"/>
        <v>0</v>
      </c>
      <c r="I280" s="352">
        <f t="shared" si="49"/>
        <v>87.097080854139278</v>
      </c>
      <c r="J280" s="352">
        <f t="shared" si="45"/>
        <v>5.9442819053876406</v>
      </c>
      <c r="K280" s="352">
        <f t="shared" si="46"/>
        <v>35.334487370718918</v>
      </c>
      <c r="L280" s="352"/>
      <c r="O280" s="352"/>
      <c r="P280" s="352"/>
      <c r="Q280" s="352"/>
      <c r="R280" s="352"/>
      <c r="S280" s="352"/>
      <c r="T280" s="352" t="e">
        <f t="shared" si="48"/>
        <v>#DIV/0!</v>
      </c>
    </row>
    <row r="281" spans="2:20">
      <c r="B281" s="43">
        <v>202103</v>
      </c>
      <c r="C281" s="4">
        <v>44281</v>
      </c>
      <c r="D281">
        <f>WEEKDAY(Fuel!C367,2)</f>
        <v>5</v>
      </c>
      <c r="E281" s="352">
        <f>+Fuel!T367-Fuel!D367</f>
        <v>72.05108873850196</v>
      </c>
      <c r="F281" s="352">
        <f>VLOOKUP(Variaciones!C281,Fuel!C366:Z1964,2,FALSE)</f>
        <v>268.35626999999999</v>
      </c>
      <c r="G281" s="352">
        <f>VLOOKUP(Variaciones!C281,Fuel!C366:Z1964,24,FALSE)</f>
        <v>358.08147174770039</v>
      </c>
      <c r="H281" s="353">
        <f t="shared" si="47"/>
        <v>0</v>
      </c>
      <c r="I281" s="352">
        <f t="shared" si="49"/>
        <v>89.725201747700396</v>
      </c>
      <c r="J281" s="352">
        <f t="shared" si="45"/>
        <v>8.7300900525624456</v>
      </c>
      <c r="K281" s="352">
        <f t="shared" si="46"/>
        <v>76.214472325849769</v>
      </c>
      <c r="L281" s="352"/>
      <c r="O281" s="352"/>
      <c r="P281" s="352"/>
      <c r="Q281" s="352"/>
      <c r="R281" s="352"/>
      <c r="S281" s="352"/>
      <c r="T281" s="352" t="e">
        <f t="shared" si="48"/>
        <v>#DIV/0!</v>
      </c>
    </row>
    <row r="282" spans="2:20">
      <c r="B282" s="43">
        <v>202103</v>
      </c>
      <c r="C282" s="4">
        <v>44280</v>
      </c>
      <c r="D282">
        <f>WEEKDAY(Fuel!C368,2)</f>
        <v>4</v>
      </c>
      <c r="E282" s="352">
        <f>+Fuel!T368-Fuel!D368</f>
        <v>59.896029605781848</v>
      </c>
      <c r="F282" s="352">
        <f>VLOOKUP(Variaciones!C282,Fuel!C367:Z1965,2,FALSE)</f>
        <v>268.35626999999999</v>
      </c>
      <c r="G282" s="352">
        <f>VLOOKUP(Variaciones!C282,Fuel!C367:Z1965,24,FALSE)</f>
        <v>345.92641261498028</v>
      </c>
      <c r="H282" s="353">
        <f t="shared" si="47"/>
        <v>0</v>
      </c>
      <c r="I282" s="352">
        <f t="shared" si="49"/>
        <v>77.570142614980284</v>
      </c>
      <c r="J282" s="352">
        <f t="shared" si="45"/>
        <v>4.154272628120907</v>
      </c>
      <c r="K282" s="352">
        <f t="shared" si="46"/>
        <v>17.257981068754589</v>
      </c>
      <c r="L282" s="352"/>
      <c r="O282" s="352"/>
      <c r="P282" s="352"/>
      <c r="Q282" s="352"/>
      <c r="R282" s="352"/>
      <c r="S282" s="352"/>
      <c r="T282" s="352" t="e">
        <f t="shared" si="48"/>
        <v>#DIV/0!</v>
      </c>
    </row>
    <row r="283" spans="2:20">
      <c r="B283" s="43">
        <v>202103</v>
      </c>
      <c r="C283" s="4">
        <v>44279</v>
      </c>
      <c r="D283">
        <f>WEEKDAY(Fuel!C369,2)</f>
        <v>3</v>
      </c>
      <c r="E283" s="352">
        <f>+Fuel!T369-Fuel!D369</f>
        <v>71.722573626806877</v>
      </c>
      <c r="F283" s="352">
        <f>VLOOKUP(Variaciones!C283,Fuel!C368:Z1966,2,FALSE)</f>
        <v>268.35626999999999</v>
      </c>
      <c r="G283" s="352">
        <f>VLOOKUP(Variaciones!C283,Fuel!C368:Z1966,24,FALSE)</f>
        <v>357.75295663600525</v>
      </c>
      <c r="H283" s="353">
        <f t="shared" si="47"/>
        <v>6.0700000000224463E-4</v>
      </c>
      <c r="I283" s="352">
        <f t="shared" si="49"/>
        <v>89.396686636005256</v>
      </c>
      <c r="J283" s="352">
        <f t="shared" si="45"/>
        <v>8.3818640341655737</v>
      </c>
      <c r="K283" s="352">
        <f t="shared" si="46"/>
        <v>70.255644687238387</v>
      </c>
      <c r="L283" s="352"/>
      <c r="O283" s="352"/>
      <c r="P283" s="352"/>
      <c r="Q283" s="352"/>
      <c r="R283" s="352"/>
      <c r="S283" s="352"/>
      <c r="T283" s="352" t="e">
        <f t="shared" si="48"/>
        <v>#DIV/0!</v>
      </c>
    </row>
    <row r="284" spans="2:20">
      <c r="B284" s="43">
        <v>202103</v>
      </c>
      <c r="C284" s="4">
        <v>44278</v>
      </c>
      <c r="D284">
        <f>WEEKDAY(Fuel!C370,2)</f>
        <v>2</v>
      </c>
      <c r="E284" s="352">
        <f>+Fuel!T370-Fuel!D370</f>
        <v>52.33957503679369</v>
      </c>
      <c r="F284" s="352">
        <f>VLOOKUP(Variaciones!C284,Fuel!C369:Z1967,2,FALSE)</f>
        <v>268.356877</v>
      </c>
      <c r="G284" s="352">
        <f>VLOOKUP(Variaciones!C284,Fuel!C369:Z1967,24,FALSE)</f>
        <v>338.37056504599212</v>
      </c>
      <c r="H284" s="353">
        <f t="shared" si="47"/>
        <v>0</v>
      </c>
      <c r="I284" s="352">
        <f t="shared" si="49"/>
        <v>70.013688045992126</v>
      </c>
      <c r="J284" s="352">
        <f t="shared" si="45"/>
        <v>12.164078051248339</v>
      </c>
      <c r="K284" s="352">
        <f t="shared" si="46"/>
        <v>147.96479483686159</v>
      </c>
      <c r="L284" s="352"/>
      <c r="O284" s="352"/>
      <c r="P284" s="352"/>
      <c r="Q284" s="352"/>
      <c r="R284" s="352"/>
      <c r="S284" s="352"/>
      <c r="T284" s="352" t="e">
        <f t="shared" si="48"/>
        <v>#DIV/0!</v>
      </c>
    </row>
    <row r="285" spans="2:20">
      <c r="B285" s="43">
        <v>202103</v>
      </c>
      <c r="C285" s="4">
        <v>44277</v>
      </c>
      <c r="D285">
        <f>WEEKDAY(Fuel!C371,2)</f>
        <v>1</v>
      </c>
      <c r="E285" s="352">
        <f>+Fuel!T371-Fuel!D371</f>
        <v>73.364542185282517</v>
      </c>
      <c r="F285" s="352">
        <f>VLOOKUP(Variaciones!C285,Fuel!C370:Z1968,2,FALSE)</f>
        <v>268.356877</v>
      </c>
      <c r="G285" s="352">
        <f>VLOOKUP(Variaciones!C285,Fuel!C370:Z1968,24,FALSE)</f>
        <v>359.39553219448095</v>
      </c>
      <c r="H285" s="353">
        <f t="shared" si="47"/>
        <v>0</v>
      </c>
      <c r="I285" s="352">
        <f t="shared" si="49"/>
        <v>91.038655194480953</v>
      </c>
      <c r="J285" s="352">
        <f t="shared" si="45"/>
        <v>10.122387126149818</v>
      </c>
      <c r="K285" s="352">
        <f t="shared" si="46"/>
        <v>102.46272113164356</v>
      </c>
      <c r="L285" s="352"/>
      <c r="O285" s="352"/>
      <c r="P285" s="352"/>
      <c r="Q285" s="352"/>
      <c r="R285" s="352"/>
      <c r="S285" s="352"/>
      <c r="T285" s="352" t="e">
        <f t="shared" si="48"/>
        <v>#DIV/0!</v>
      </c>
    </row>
    <row r="286" spans="2:20">
      <c r="B286" s="43">
        <v>202103</v>
      </c>
      <c r="C286" s="4">
        <v>44274</v>
      </c>
      <c r="D286">
        <f>WEEKDAY(Fuel!C372,2)</f>
        <v>5</v>
      </c>
      <c r="E286" s="352">
        <f>+Fuel!T372-Fuel!D372</f>
        <v>71.721966626806875</v>
      </c>
      <c r="F286" s="352">
        <f>VLOOKUP(Variaciones!C286,Fuel!C371:Z1969,2,FALSE)</f>
        <v>268.356877</v>
      </c>
      <c r="G286" s="352">
        <f>VLOOKUP(Variaciones!C286,Fuel!C371:Z1969,24,FALSE)</f>
        <v>357.75295663600525</v>
      </c>
      <c r="H286" s="353">
        <f t="shared" si="47"/>
        <v>0</v>
      </c>
      <c r="I286" s="352">
        <f t="shared" si="49"/>
        <v>89.396079636005254</v>
      </c>
      <c r="J286" s="352">
        <f t="shared" si="45"/>
        <v>8.3812570341655714</v>
      </c>
      <c r="K286" s="352">
        <f t="shared" si="46"/>
        <v>70.245469472749875</v>
      </c>
      <c r="L286" s="352"/>
      <c r="O286" s="352"/>
      <c r="P286" s="352"/>
      <c r="Q286" s="352"/>
      <c r="R286" s="352"/>
      <c r="S286" s="352"/>
      <c r="T286" s="352" t="e">
        <f t="shared" si="48"/>
        <v>#DIV/0!</v>
      </c>
    </row>
    <row r="287" spans="2:20">
      <c r="B287" s="43">
        <v>202103</v>
      </c>
      <c r="C287" s="4">
        <v>44273</v>
      </c>
      <c r="D287">
        <f>WEEKDAY(Fuel!C373,2)</f>
        <v>4</v>
      </c>
      <c r="E287" s="352">
        <f>+Fuel!T373-Fuel!D373</f>
        <v>77.043911436268047</v>
      </c>
      <c r="F287" s="352">
        <f>VLOOKUP(Variaciones!C287,Fuel!C372:Z1970,2,FALSE)</f>
        <v>268.356877</v>
      </c>
      <c r="G287" s="352">
        <f>VLOOKUP(Variaciones!C287,Fuel!C372:Z1970,24,FALSE)</f>
        <v>357.75295663600525</v>
      </c>
      <c r="H287" s="353">
        <f t="shared" si="47"/>
        <v>0</v>
      </c>
      <c r="I287" s="352">
        <f t="shared" si="49"/>
        <v>89.396079636005254</v>
      </c>
      <c r="J287" s="352">
        <f t="shared" si="45"/>
        <v>8.3812570341655714</v>
      </c>
      <c r="K287" s="352">
        <f t="shared" si="46"/>
        <v>70.245469472749875</v>
      </c>
      <c r="L287" s="352"/>
      <c r="O287" s="352"/>
      <c r="P287" s="352"/>
      <c r="Q287" s="352"/>
      <c r="R287" s="352"/>
      <c r="S287" s="352"/>
      <c r="T287" s="352" t="e">
        <f t="shared" si="48"/>
        <v>#DIV/0!</v>
      </c>
    </row>
    <row r="288" spans="2:20">
      <c r="B288" s="43">
        <v>202103</v>
      </c>
      <c r="C288" s="4">
        <v>44272</v>
      </c>
      <c r="D288">
        <f>WEEKDAY(Fuel!C374,2)</f>
        <v>3</v>
      </c>
      <c r="E288" s="352">
        <f>+Fuel!T374-Fuel!D374</f>
        <v>98.068878584756874</v>
      </c>
      <c r="F288" s="352">
        <f>VLOOKUP(Variaciones!C288,Fuel!C373:Z1971,2,FALSE)</f>
        <v>268.356877</v>
      </c>
      <c r="G288" s="352">
        <f>VLOOKUP(Variaciones!C288,Fuel!C373:Z1971,24,FALSE)</f>
        <v>378.77792378449408</v>
      </c>
      <c r="H288" s="353">
        <f t="shared" si="47"/>
        <v>1.0040000000230975E-3</v>
      </c>
      <c r="I288" s="352">
        <f t="shared" si="49"/>
        <v>110.42104678449408</v>
      </c>
      <c r="J288" s="352">
        <f t="shared" si="45"/>
        <v>30.667722211563728</v>
      </c>
      <c r="K288" s="352">
        <f t="shared" si="46"/>
        <v>940.50918564563926</v>
      </c>
      <c r="L288" s="352"/>
      <c r="O288" s="352"/>
      <c r="P288" s="352"/>
      <c r="Q288" s="352"/>
      <c r="R288" s="352"/>
      <c r="S288" s="352"/>
      <c r="T288" s="352" t="e">
        <f t="shared" si="48"/>
        <v>#DIV/0!</v>
      </c>
    </row>
    <row r="289" spans="2:20">
      <c r="B289" s="43">
        <v>202103</v>
      </c>
      <c r="C289" s="4">
        <v>44271</v>
      </c>
      <c r="D289">
        <f>WEEKDAY(Fuel!C375,2)</f>
        <v>2</v>
      </c>
      <c r="E289" s="352">
        <f>+Fuel!T375-Fuel!D375</f>
        <v>101.35302570170819</v>
      </c>
      <c r="F289" s="352">
        <f>VLOOKUP(Variaciones!C289,Fuel!C374:Z1972,2,FALSE)</f>
        <v>268.35788100000002</v>
      </c>
      <c r="G289" s="352">
        <f>VLOOKUP(Variaciones!C289,Fuel!C374:Z1972,24,FALSE)</f>
        <v>382.06307490144542</v>
      </c>
      <c r="H289" s="353">
        <f t="shared" si="47"/>
        <v>0</v>
      </c>
      <c r="I289" s="352">
        <f t="shared" si="49"/>
        <v>113.7051939014454</v>
      </c>
      <c r="J289" s="352">
        <f t="shared" si="45"/>
        <v>34.14897839553214</v>
      </c>
      <c r="K289" s="352">
        <f t="shared" si="46"/>
        <v>1166.1527254585208</v>
      </c>
      <c r="L289" s="352"/>
      <c r="O289" s="352"/>
      <c r="P289" s="352"/>
      <c r="Q289" s="352"/>
      <c r="R289" s="352"/>
      <c r="S289" s="352"/>
      <c r="T289" s="352" t="e">
        <f t="shared" si="48"/>
        <v>#DIV/0!</v>
      </c>
    </row>
    <row r="290" spans="2:20">
      <c r="B290" s="43">
        <v>202103</v>
      </c>
      <c r="C290" s="4">
        <v>44270</v>
      </c>
      <c r="D290">
        <f>WEEKDAY(Fuel!C376,2)</f>
        <v>1</v>
      </c>
      <c r="E290" s="352">
        <f>+Fuel!T376-Fuel!D376</f>
        <v>104.63817681865959</v>
      </c>
      <c r="F290" s="352">
        <f>VLOOKUP(Variaciones!C290,Fuel!C375:Z1973,2,FALSE)</f>
        <v>268.35788100000002</v>
      </c>
      <c r="G290" s="352">
        <f>VLOOKUP(Variaciones!C290,Fuel!C375:Z1973,24,FALSE)</f>
        <v>385.34822601839682</v>
      </c>
      <c r="H290" s="353">
        <f t="shared" si="47"/>
        <v>0</v>
      </c>
      <c r="I290" s="352">
        <f t="shared" si="49"/>
        <v>116.99034501839679</v>
      </c>
      <c r="J290" s="352">
        <f t="shared" si="45"/>
        <v>37.631238579500632</v>
      </c>
      <c r="K290" s="352">
        <f t="shared" si="46"/>
        <v>1416.1101170272968</v>
      </c>
      <c r="L290" s="352"/>
      <c r="O290" s="352"/>
      <c r="P290" s="352"/>
      <c r="Q290" s="352"/>
      <c r="R290" s="352"/>
      <c r="S290" s="352"/>
      <c r="T290" s="352" t="e">
        <f t="shared" si="48"/>
        <v>#DIV/0!</v>
      </c>
    </row>
    <row r="291" spans="2:20">
      <c r="B291" s="43">
        <v>202103</v>
      </c>
      <c r="C291" s="4">
        <v>44267</v>
      </c>
      <c r="D291">
        <f>WEEKDAY(Fuel!C377,2)</f>
        <v>5</v>
      </c>
      <c r="E291" s="352">
        <f>+Fuel!T377-Fuel!D377</f>
        <v>105.62372215374501</v>
      </c>
      <c r="F291" s="352">
        <f>VLOOKUP(Variaciones!C291,Fuel!C376:Z1974,2,FALSE)</f>
        <v>268.35788100000002</v>
      </c>
      <c r="G291" s="352">
        <f>VLOOKUP(Variaciones!C291,Fuel!C376:Z1974,24,FALSE)</f>
        <v>386.33377135348223</v>
      </c>
      <c r="H291" s="353">
        <f t="shared" si="47"/>
        <v>0</v>
      </c>
      <c r="I291" s="352">
        <f t="shared" si="49"/>
        <v>117.97589035348221</v>
      </c>
      <c r="J291" s="352">
        <f t="shared" si="45"/>
        <v>38.675916634691134</v>
      </c>
      <c r="K291" s="352">
        <f t="shared" si="46"/>
        <v>1495.8265275335784</v>
      </c>
      <c r="L291" s="352"/>
      <c r="O291" s="352"/>
      <c r="P291" s="352"/>
      <c r="Q291" s="352"/>
      <c r="R291" s="352"/>
      <c r="S291" s="352"/>
      <c r="T291" s="352" t="e">
        <f t="shared" si="48"/>
        <v>#DIV/0!</v>
      </c>
    </row>
    <row r="292" spans="2:20">
      <c r="B292" s="43">
        <v>202103</v>
      </c>
      <c r="C292" s="4">
        <v>44266</v>
      </c>
      <c r="D292">
        <f>WEEKDAY(Fuel!C378,2)</f>
        <v>4</v>
      </c>
      <c r="E292" s="352">
        <f>+Fuel!T378-Fuel!D378</f>
        <v>104.96669193035478</v>
      </c>
      <c r="F292" s="352">
        <f>VLOOKUP(Variaciones!C292,Fuel!C377:Z1975,2,FALSE)</f>
        <v>268.35788100000002</v>
      </c>
      <c r="G292" s="352">
        <f>VLOOKUP(Variaciones!C292,Fuel!C377:Z1975,24,FALSE)</f>
        <v>385.67674113009201</v>
      </c>
      <c r="H292" s="353">
        <f t="shared" si="47"/>
        <v>0</v>
      </c>
      <c r="I292" s="352">
        <f t="shared" si="49"/>
        <v>117.31886013009199</v>
      </c>
      <c r="J292" s="352">
        <f t="shared" si="45"/>
        <v>37.979464597897504</v>
      </c>
      <c r="K292" s="352">
        <f t="shared" si="46"/>
        <v>1442.4397311429498</v>
      </c>
      <c r="L292" s="352"/>
      <c r="O292" s="352"/>
      <c r="P292" s="352"/>
      <c r="Q292" s="352"/>
      <c r="R292" s="352"/>
      <c r="S292" s="352"/>
      <c r="T292" s="352" t="e">
        <f t="shared" si="48"/>
        <v>#DIV/0!</v>
      </c>
    </row>
    <row r="293" spans="2:20">
      <c r="B293" s="43">
        <v>202103</v>
      </c>
      <c r="C293" s="4">
        <v>44265</v>
      </c>
      <c r="D293">
        <f>WEEKDAY(Fuel!C379,2)</f>
        <v>3</v>
      </c>
      <c r="E293" s="352">
        <f>+Fuel!T379-Fuel!D379</f>
        <v>96.096783914586013</v>
      </c>
      <c r="F293" s="352">
        <f>VLOOKUP(Variaciones!C293,Fuel!C378:Z1976,2,FALSE)</f>
        <v>268.35788100000002</v>
      </c>
      <c r="G293" s="352">
        <f>VLOOKUP(Variaciones!C293,Fuel!C378:Z1976,24,FALSE)</f>
        <v>376.80683311432324</v>
      </c>
      <c r="H293" s="353">
        <f t="shared" si="47"/>
        <v>18.402248000000014</v>
      </c>
      <c r="I293" s="352">
        <f t="shared" si="49"/>
        <v>108.44895211432322</v>
      </c>
      <c r="J293" s="352">
        <f t="shared" si="45"/>
        <v>28.577362101182644</v>
      </c>
      <c r="K293" s="352">
        <f t="shared" si="46"/>
        <v>816.66562466211008</v>
      </c>
      <c r="L293" s="352"/>
      <c r="O293" s="352"/>
      <c r="P293" s="352"/>
      <c r="Q293" s="352"/>
      <c r="R293" s="352"/>
      <c r="S293" s="352"/>
      <c r="T293" s="352" t="e">
        <f t="shared" si="48"/>
        <v>#DIV/0!</v>
      </c>
    </row>
    <row r="294" spans="2:20">
      <c r="B294" s="43">
        <v>202103</v>
      </c>
      <c r="C294" s="4">
        <v>44264</v>
      </c>
      <c r="D294">
        <f>WEEKDAY(Fuel!C380,2)</f>
        <v>2</v>
      </c>
      <c r="E294" s="352">
        <f>+Fuel!T380-Fuel!D380</f>
        <v>116.14160747306173</v>
      </c>
      <c r="F294" s="352">
        <f>VLOOKUP(Variaciones!C294,Fuel!C379:Z1977,2,FALSE)</f>
        <v>249.95563300000001</v>
      </c>
      <c r="G294" s="352">
        <f>VLOOKUP(Variaciones!C294,Fuel!C379:Z1977,24,FALSE)</f>
        <v>378.44940867279894</v>
      </c>
      <c r="H294" s="353">
        <f t="shared" si="47"/>
        <v>0</v>
      </c>
      <c r="I294" s="352">
        <f t="shared" si="49"/>
        <v>128.49377567279893</v>
      </c>
      <c r="J294" s="352">
        <f t="shared" si="45"/>
        <v>48.720740193166847</v>
      </c>
      <c r="K294" s="352">
        <f t="shared" si="46"/>
        <v>2373.7105249700635</v>
      </c>
      <c r="L294" s="352"/>
      <c r="O294" s="352"/>
      <c r="P294" s="352"/>
      <c r="Q294" s="352"/>
      <c r="R294" s="352"/>
      <c r="S294" s="352"/>
      <c r="T294" s="352" t="e">
        <f t="shared" si="48"/>
        <v>#DIV/0!</v>
      </c>
    </row>
    <row r="295" spans="2:20">
      <c r="B295" s="43">
        <v>202103</v>
      </c>
      <c r="C295" s="4">
        <v>44263</v>
      </c>
      <c r="D295">
        <f>WEEKDAY(Fuel!C381,2)</f>
        <v>1</v>
      </c>
      <c r="E295" s="352">
        <f>+Fuel!T381-Fuel!D381</f>
        <v>121.7263643718791</v>
      </c>
      <c r="F295" s="352">
        <f>VLOOKUP(Variaciones!C295,Fuel!C380:Z1978,2,FALSE)</f>
        <v>249.95563300000001</v>
      </c>
      <c r="G295" s="352">
        <f>VLOOKUP(Variaciones!C295,Fuel!C380:Z1978,24,FALSE)</f>
        <v>384.03416557161631</v>
      </c>
      <c r="H295" s="353">
        <f t="shared" si="47"/>
        <v>0</v>
      </c>
      <c r="I295" s="352">
        <f t="shared" si="49"/>
        <v>134.07853257161631</v>
      </c>
      <c r="J295" s="352">
        <f t="shared" si="45"/>
        <v>54.640582505913272</v>
      </c>
      <c r="K295" s="352">
        <f t="shared" si="46"/>
        <v>2985.5932565855155</v>
      </c>
      <c r="L295" s="352"/>
      <c r="O295" s="352"/>
      <c r="P295" s="352"/>
      <c r="Q295" s="352"/>
      <c r="R295" s="352"/>
      <c r="S295" s="352"/>
      <c r="T295" s="352" t="e">
        <f t="shared" si="48"/>
        <v>#DIV/0!</v>
      </c>
    </row>
    <row r="296" spans="2:20">
      <c r="B296" s="43">
        <v>202103</v>
      </c>
      <c r="C296" s="4">
        <v>44260</v>
      </c>
      <c r="D296">
        <f>WEEKDAY(Fuel!C382,2)</f>
        <v>5</v>
      </c>
      <c r="E296" s="352">
        <f>+Fuel!T382-Fuel!D382</f>
        <v>132.56736305781865</v>
      </c>
      <c r="F296" s="352">
        <f>VLOOKUP(Variaciones!C296,Fuel!C381:Z1979,2,FALSE)</f>
        <v>249.95563300000001</v>
      </c>
      <c r="G296" s="352">
        <f>VLOOKUP(Variaciones!C296,Fuel!C381:Z1979,24,FALSE)</f>
        <v>394.87516425755587</v>
      </c>
      <c r="H296" s="353">
        <f t="shared" si="47"/>
        <v>0</v>
      </c>
      <c r="I296" s="352">
        <f t="shared" si="49"/>
        <v>144.91953125755586</v>
      </c>
      <c r="J296" s="352">
        <f t="shared" si="45"/>
        <v>66.132041113009194</v>
      </c>
      <c r="K296" s="352">
        <f t="shared" si="46"/>
        <v>4373.446861772738</v>
      </c>
      <c r="L296" s="352"/>
      <c r="O296" s="352"/>
      <c r="P296" s="352"/>
      <c r="Q296" s="352"/>
      <c r="R296" s="352"/>
      <c r="S296" s="352"/>
      <c r="T296" s="352" t="e">
        <f t="shared" si="48"/>
        <v>#DIV/0!</v>
      </c>
    </row>
    <row r="297" spans="2:20">
      <c r="B297" s="43">
        <v>202103</v>
      </c>
      <c r="C297" s="4">
        <v>44259</v>
      </c>
      <c r="D297">
        <f>WEEKDAY(Fuel!C383,2)</f>
        <v>4</v>
      </c>
      <c r="E297" s="352">
        <f>+Fuel!T383-Fuel!D383</f>
        <v>117.12715280814714</v>
      </c>
      <c r="F297" s="352">
        <f>VLOOKUP(Variaciones!C297,Fuel!C382:Z1980,2,FALSE)</f>
        <v>249.95563300000001</v>
      </c>
      <c r="G297" s="352">
        <f>VLOOKUP(Variaciones!C297,Fuel!C382:Z1980,24,FALSE)</f>
        <v>379.43495400788436</v>
      </c>
      <c r="H297" s="353">
        <f t="shared" si="47"/>
        <v>6.6499999999791726E-4</v>
      </c>
      <c r="I297" s="352">
        <f t="shared" si="49"/>
        <v>129.47932100788435</v>
      </c>
      <c r="J297" s="352">
        <f t="shared" si="45"/>
        <v>49.765418248357406</v>
      </c>
      <c r="K297" s="352">
        <f t="shared" si="46"/>
        <v>2476.5968534339445</v>
      </c>
      <c r="L297" s="352"/>
      <c r="O297" s="352"/>
      <c r="P297" s="352"/>
      <c r="Q297" s="352"/>
      <c r="R297" s="352"/>
      <c r="S297" s="352"/>
      <c r="T297" s="352" t="e">
        <f t="shared" si="48"/>
        <v>#DIV/0!</v>
      </c>
    </row>
    <row r="298" spans="2:20">
      <c r="B298" s="43">
        <v>202103</v>
      </c>
      <c r="C298" s="4">
        <v>44258</v>
      </c>
      <c r="D298">
        <f>WEEKDAY(Fuel!C384,2)</f>
        <v>3</v>
      </c>
      <c r="E298" s="352">
        <f>+Fuel!T384-Fuel!D384</f>
        <v>103.98721334034161</v>
      </c>
      <c r="F298" s="352">
        <f>VLOOKUP(Variaciones!C298,Fuel!C383:Z1981,2,FALSE)</f>
        <v>249.95496800000001</v>
      </c>
      <c r="G298" s="352">
        <f>VLOOKUP(Variaciones!C298,Fuel!C383:Z1981,24,FALSE)</f>
        <v>366.29434954007883</v>
      </c>
      <c r="H298" s="353">
        <f t="shared" si="47"/>
        <v>0</v>
      </c>
      <c r="I298" s="352">
        <f t="shared" si="49"/>
        <v>116.33938154007882</v>
      </c>
      <c r="J298" s="352">
        <f t="shared" si="45"/>
        <v>35.837042512483549</v>
      </c>
      <c r="K298" s="352">
        <f t="shared" si="46"/>
        <v>1284.2936160415532</v>
      </c>
      <c r="L298" s="352"/>
      <c r="O298" s="352"/>
      <c r="P298" s="352"/>
      <c r="Q298" s="352"/>
      <c r="R298" s="352"/>
      <c r="S298" s="352"/>
      <c r="T298" s="352" t="e">
        <f t="shared" si="48"/>
        <v>#DIV/0!</v>
      </c>
    </row>
    <row r="299" spans="2:20">
      <c r="B299" s="43">
        <v>202103</v>
      </c>
      <c r="C299" s="4">
        <v>44257</v>
      </c>
      <c r="D299">
        <f>WEEKDAY(Fuel!C385,2)</f>
        <v>2</v>
      </c>
      <c r="E299" s="352">
        <f>+Fuel!T385-Fuel!D385</f>
        <v>101.35909244678049</v>
      </c>
      <c r="F299" s="352">
        <f>VLOOKUP(Variaciones!C299,Fuel!C384:Z1982,2,FALSE)</f>
        <v>249.95496800000001</v>
      </c>
      <c r="G299" s="352">
        <f>VLOOKUP(Variaciones!C299,Fuel!C384:Z1982,24,FALSE)</f>
        <v>363.66622864651771</v>
      </c>
      <c r="H299" s="353">
        <f t="shared" si="47"/>
        <v>0</v>
      </c>
      <c r="I299" s="352">
        <f t="shared" si="49"/>
        <v>113.7112606465177</v>
      </c>
      <c r="J299" s="352">
        <f t="shared" si="45"/>
        <v>33.051234365308744</v>
      </c>
      <c r="K299" s="352">
        <f t="shared" si="46"/>
        <v>1092.3840930705658</v>
      </c>
      <c r="L299" s="352"/>
      <c r="O299" s="352"/>
      <c r="P299" s="352"/>
      <c r="Q299" s="352"/>
      <c r="R299" s="352"/>
      <c r="S299" s="352"/>
      <c r="T299" s="352" t="e">
        <f t="shared" si="48"/>
        <v>#DIV/0!</v>
      </c>
    </row>
    <row r="300" spans="2:20">
      <c r="B300" s="43">
        <v>202103</v>
      </c>
      <c r="C300" s="4">
        <v>44256</v>
      </c>
      <c r="D300">
        <f>WEEKDAY(Fuel!C386,2)</f>
        <v>1</v>
      </c>
      <c r="E300" s="352">
        <f>+Fuel!T386-Fuel!D386</f>
        <v>94.788790212877757</v>
      </c>
      <c r="F300" s="352">
        <f>VLOOKUP(Variaciones!C300,Fuel!C385:Z1983,2,FALSE)</f>
        <v>249.95496800000001</v>
      </c>
      <c r="G300" s="352">
        <f>VLOOKUP(Variaciones!C300,Fuel!C385:Z1983,24,FALSE)</f>
        <v>357.09592641261497</v>
      </c>
      <c r="H300" s="353">
        <f t="shared" si="47"/>
        <v>0</v>
      </c>
      <c r="I300" s="352">
        <f t="shared" si="49"/>
        <v>107.14095841261496</v>
      </c>
      <c r="J300" s="352">
        <f t="shared" si="45"/>
        <v>26.086713997371874</v>
      </c>
      <c r="K300" s="352">
        <f t="shared" si="46"/>
        <v>680.51664718067764</v>
      </c>
      <c r="L300" s="352"/>
      <c r="O300" s="352"/>
      <c r="P300" s="352"/>
      <c r="Q300" s="352"/>
      <c r="R300" s="352"/>
      <c r="S300" s="352"/>
      <c r="T300" s="352" t="e">
        <f t="shared" si="48"/>
        <v>#DIV/0!</v>
      </c>
    </row>
    <row r="301" spans="2:20">
      <c r="B301" s="43">
        <v>202102</v>
      </c>
      <c r="C301" s="4">
        <v>44253</v>
      </c>
      <c r="D301">
        <f>WEEKDAY(Fuel!C387,2)</f>
        <v>5</v>
      </c>
      <c r="E301" s="352">
        <f>+Fuel!T387-Fuel!D387</f>
        <v>103.00166800525619</v>
      </c>
      <c r="F301" s="352">
        <f>VLOOKUP(Variaciones!C301,Fuel!C386:Z1984,2,FALSE)</f>
        <v>249.95496800000001</v>
      </c>
      <c r="G301" s="352">
        <f>VLOOKUP(Variaciones!C301,Fuel!C386:Z1984,24,FALSE)</f>
        <v>365.30880420499341</v>
      </c>
      <c r="H301" s="353">
        <f t="shared" si="47"/>
        <v>0</v>
      </c>
      <c r="I301" s="352">
        <f t="shared" si="49"/>
        <v>115.3538362049934</v>
      </c>
      <c r="J301" s="352">
        <f t="shared" si="45"/>
        <v>34.79236445729299</v>
      </c>
      <c r="K301" s="352">
        <f t="shared" si="46"/>
        <v>1210.5086245291045</v>
      </c>
      <c r="L301" s="352"/>
      <c r="O301" s="352"/>
      <c r="P301" s="352"/>
      <c r="Q301" s="352"/>
      <c r="R301" s="352"/>
      <c r="S301" s="352"/>
      <c r="T301" s="352" t="e">
        <f t="shared" si="48"/>
        <v>#DIV/0!</v>
      </c>
    </row>
    <row r="302" spans="2:20">
      <c r="B302" s="43">
        <v>202102</v>
      </c>
      <c r="C302" s="4">
        <v>44252</v>
      </c>
      <c r="D302">
        <f>WEEKDAY(Fuel!C388,2)</f>
        <v>4</v>
      </c>
      <c r="E302" s="352">
        <f>+Fuel!T388-Fuel!D388</f>
        <v>110.55751557424435</v>
      </c>
      <c r="F302" s="352">
        <f>VLOOKUP(Variaciones!C302,Fuel!C387:Z1985,2,FALSE)</f>
        <v>249.95496800000001</v>
      </c>
      <c r="G302" s="352">
        <f>VLOOKUP(Variaciones!C302,Fuel!C387:Z1985,24,FALSE)</f>
        <v>372.86465177398156</v>
      </c>
      <c r="H302" s="353">
        <f t="shared" si="47"/>
        <v>2.3659999999949832E-3</v>
      </c>
      <c r="I302" s="352">
        <f t="shared" si="49"/>
        <v>122.90968377398156</v>
      </c>
      <c r="J302" s="352">
        <f t="shared" si="45"/>
        <v>42.801562880420477</v>
      </c>
      <c r="K302" s="352">
        <f t="shared" si="46"/>
        <v>1831.9737850065881</v>
      </c>
      <c r="L302" s="352"/>
      <c r="O302" s="352"/>
      <c r="P302" s="352"/>
      <c r="Q302" s="352"/>
      <c r="R302" s="352"/>
      <c r="S302" s="352"/>
      <c r="T302" s="352" t="e">
        <f t="shared" si="48"/>
        <v>#DIV/0!</v>
      </c>
    </row>
    <row r="303" spans="2:20">
      <c r="B303" s="43">
        <v>202102</v>
      </c>
      <c r="C303" s="4">
        <v>44251</v>
      </c>
      <c r="D303">
        <f>WEEKDAY(Fuel!C389,2)</f>
        <v>3</v>
      </c>
      <c r="E303" s="352">
        <f>+Fuel!T389-Fuel!D389</f>
        <v>112.85948735611032</v>
      </c>
      <c r="F303" s="352">
        <f>VLOOKUP(Variaciones!C303,Fuel!C388:Z1986,2,FALSE)</f>
        <v>249.95260200000001</v>
      </c>
      <c r="G303" s="352">
        <f>VLOOKUP(Variaciones!C303,Fuel!C388:Z1986,24,FALSE)</f>
        <v>375.16425755584754</v>
      </c>
      <c r="H303" s="353">
        <f t="shared" si="47"/>
        <v>0</v>
      </c>
      <c r="I303" s="352">
        <f t="shared" si="49"/>
        <v>125.21165555584753</v>
      </c>
      <c r="J303" s="352">
        <f t="shared" si="45"/>
        <v>45.241511009198405</v>
      </c>
      <c r="K303" s="352">
        <f t="shared" si="46"/>
        <v>2046.7943183954205</v>
      </c>
      <c r="L303" s="352"/>
      <c r="O303" s="352"/>
      <c r="P303" s="352"/>
      <c r="Q303" s="352"/>
      <c r="R303" s="352"/>
      <c r="S303" s="352"/>
      <c r="T303" s="352" t="e">
        <f t="shared" si="48"/>
        <v>#DIV/0!</v>
      </c>
    </row>
    <row r="304" spans="2:20">
      <c r="B304" s="43">
        <v>202102</v>
      </c>
      <c r="C304" s="4">
        <v>44250</v>
      </c>
      <c r="D304">
        <f>WEEKDAY(Fuel!C390,2)</f>
        <v>2</v>
      </c>
      <c r="E304" s="352">
        <f>+Fuel!T390-Fuel!D390</f>
        <v>98.010604307490098</v>
      </c>
      <c r="F304" s="352">
        <f>VLOOKUP(Variaciones!C304,Fuel!C389:Z1987,2,FALSE)</f>
        <v>249.95260200000001</v>
      </c>
      <c r="G304" s="352">
        <f>VLOOKUP(Variaciones!C304,Fuel!C389:Z1987,24,FALSE)</f>
        <v>360.31537450722732</v>
      </c>
      <c r="H304" s="353">
        <f t="shared" si="47"/>
        <v>0</v>
      </c>
      <c r="I304" s="352">
        <f t="shared" si="49"/>
        <v>110.36277250722731</v>
      </c>
      <c r="J304" s="352">
        <f t="shared" si="45"/>
        <v>29.501694977660918</v>
      </c>
      <c r="K304" s="352">
        <f t="shared" si="46"/>
        <v>870.35000655494343</v>
      </c>
      <c r="L304" s="352"/>
      <c r="O304" s="352"/>
      <c r="P304" s="352"/>
      <c r="Q304" s="352"/>
      <c r="R304" s="352"/>
      <c r="S304" s="352"/>
      <c r="T304" s="352" t="e">
        <f t="shared" si="48"/>
        <v>#DIV/0!</v>
      </c>
    </row>
    <row r="305" spans="2:20">
      <c r="B305" s="43">
        <v>202102</v>
      </c>
      <c r="C305" s="4">
        <v>44249</v>
      </c>
      <c r="D305">
        <f>WEEKDAY(Fuel!C391,2)</f>
        <v>1</v>
      </c>
      <c r="E305" s="352">
        <f>+Fuel!T391-Fuel!D391</f>
        <v>97.353574084099819</v>
      </c>
      <c r="F305" s="352">
        <f>VLOOKUP(Variaciones!C305,Fuel!C390:Z1988,2,FALSE)</f>
        <v>249.95260200000001</v>
      </c>
      <c r="G305" s="352">
        <f>VLOOKUP(Variaciones!C305,Fuel!C390:Z1988,24,FALSE)</f>
        <v>359.65834428383704</v>
      </c>
      <c r="H305" s="353">
        <f t="shared" si="47"/>
        <v>0</v>
      </c>
      <c r="I305" s="352">
        <f t="shared" si="49"/>
        <v>109.70574228383703</v>
      </c>
      <c r="J305" s="352">
        <f t="shared" si="45"/>
        <v>28.805242940867231</v>
      </c>
      <c r="K305" s="352">
        <f t="shared" si="46"/>
        <v>829.74202088238144</v>
      </c>
      <c r="L305" s="352"/>
      <c r="O305" s="352"/>
      <c r="P305" s="352"/>
      <c r="Q305" s="352"/>
      <c r="R305" s="352"/>
      <c r="S305" s="352"/>
      <c r="T305" s="352" t="e">
        <f t="shared" si="48"/>
        <v>#DIV/0!</v>
      </c>
    </row>
    <row r="306" spans="2:20">
      <c r="B306" s="43">
        <v>202102</v>
      </c>
      <c r="C306" s="4">
        <v>44246</v>
      </c>
      <c r="D306">
        <f>WEEKDAY(Fuel!C392,2)</f>
        <v>5</v>
      </c>
      <c r="E306" s="352">
        <f>+Fuel!T392-Fuel!D392</f>
        <v>86.052654241787081</v>
      </c>
      <c r="F306" s="352">
        <f>VLOOKUP(Variaciones!C306,Fuel!C391:Z1989,2,FALSE)</f>
        <v>249.95260200000001</v>
      </c>
      <c r="G306" s="352">
        <f>VLOOKUP(Variaciones!C306,Fuel!C391:Z1989,24,FALSE)</f>
        <v>348.3574244415243</v>
      </c>
      <c r="H306" s="353">
        <f t="shared" si="47"/>
        <v>0</v>
      </c>
      <c r="I306" s="352">
        <f t="shared" si="49"/>
        <v>98.404822441524288</v>
      </c>
      <c r="J306" s="352">
        <f t="shared" si="45"/>
        <v>16.826267908015723</v>
      </c>
      <c r="K306" s="352">
        <f t="shared" si="46"/>
        <v>283.12329171231983</v>
      </c>
      <c r="L306" s="352"/>
      <c r="O306" s="352"/>
      <c r="P306" s="352"/>
      <c r="Q306" s="352"/>
      <c r="R306" s="352"/>
      <c r="S306" s="352"/>
      <c r="T306" s="352" t="e">
        <f t="shared" si="48"/>
        <v>#DIV/0!</v>
      </c>
    </row>
    <row r="307" spans="2:20">
      <c r="B307" s="43">
        <v>202102</v>
      </c>
      <c r="C307" s="4">
        <v>44245</v>
      </c>
      <c r="D307">
        <f>WEEKDAY(Fuel!C393,2)</f>
        <v>4</v>
      </c>
      <c r="E307" s="352">
        <f>+Fuel!T393-Fuel!D393</f>
        <v>95.908107592641215</v>
      </c>
      <c r="F307" s="352">
        <f>VLOOKUP(Variaciones!C307,Fuel!C392:Z1990,2,FALSE)</f>
        <v>249.95260200000001</v>
      </c>
      <c r="G307" s="352">
        <f>VLOOKUP(Variaciones!C307,Fuel!C392:Z1990,24,FALSE)</f>
        <v>358.21287779237844</v>
      </c>
      <c r="H307" s="353">
        <f t="shared" si="47"/>
        <v>3.8020000000074106E-3</v>
      </c>
      <c r="I307" s="352">
        <f t="shared" si="49"/>
        <v>108.26027579237842</v>
      </c>
      <c r="J307" s="352">
        <f t="shared" si="45"/>
        <v>27.273048459921142</v>
      </c>
      <c r="K307" s="352">
        <f t="shared" si="46"/>
        <v>743.81917229720693</v>
      </c>
      <c r="L307" s="352"/>
      <c r="O307" s="352"/>
      <c r="P307" s="352"/>
      <c r="Q307" s="352"/>
      <c r="R307" s="352"/>
      <c r="S307" s="352"/>
      <c r="T307" s="352" t="e">
        <f t="shared" si="48"/>
        <v>#DIV/0!</v>
      </c>
    </row>
    <row r="308" spans="2:20">
      <c r="B308" s="43">
        <v>202102</v>
      </c>
      <c r="C308" s="4">
        <v>44244</v>
      </c>
      <c r="D308">
        <f>WEEKDAY(Fuel!C394,2)</f>
        <v>3</v>
      </c>
      <c r="E308" s="352">
        <f>+Fuel!T394-Fuel!D394</f>
        <v>99.854090932982842</v>
      </c>
      <c r="F308" s="352">
        <f>VLOOKUP(Variaciones!C308,Fuel!C393:Z1991,2,FALSE)</f>
        <v>249.94880000000001</v>
      </c>
      <c r="G308" s="352">
        <f>VLOOKUP(Variaciones!C308,Fuel!C393:Z1991,24,FALSE)</f>
        <v>362.15505913272006</v>
      </c>
      <c r="H308" s="353">
        <f t="shared" si="47"/>
        <v>0</v>
      </c>
      <c r="I308" s="352">
        <f t="shared" si="49"/>
        <v>112.20625913272005</v>
      </c>
      <c r="J308" s="352">
        <f t="shared" si="45"/>
        <v>31.455562680683272</v>
      </c>
      <c r="K308" s="352">
        <f t="shared" si="46"/>
        <v>989.45242355839423</v>
      </c>
      <c r="L308" s="352"/>
      <c r="O308" s="352"/>
      <c r="P308" s="352"/>
      <c r="Q308" s="352"/>
      <c r="R308" s="352"/>
      <c r="S308" s="352"/>
      <c r="T308" s="352" t="e">
        <f t="shared" si="48"/>
        <v>#DIV/0!</v>
      </c>
    </row>
    <row r="309" spans="2:20">
      <c r="B309" s="43">
        <v>202102</v>
      </c>
      <c r="C309" s="4">
        <v>44243</v>
      </c>
      <c r="D309">
        <f>WEEKDAY(Fuel!C395,2)</f>
        <v>2</v>
      </c>
      <c r="E309" s="352">
        <f>+Fuel!T395-Fuel!D395</f>
        <v>95.583394480946083</v>
      </c>
      <c r="F309" s="352">
        <f>VLOOKUP(Variaciones!C309,Fuel!C394:Z1992,2,FALSE)</f>
        <v>249.94880000000001</v>
      </c>
      <c r="G309" s="352">
        <f>VLOOKUP(Variaciones!C309,Fuel!C394:Z1992,24,FALSE)</f>
        <v>357.8843626806833</v>
      </c>
      <c r="H309" s="353">
        <f t="shared" si="47"/>
        <v>0</v>
      </c>
      <c r="I309" s="352">
        <f t="shared" si="49"/>
        <v>107.93556268068329</v>
      </c>
      <c r="J309" s="352">
        <f t="shared" si="45"/>
        <v>26.928624441524278</v>
      </c>
      <c r="K309" s="352">
        <f t="shared" si="46"/>
        <v>725.15081431265867</v>
      </c>
      <c r="L309" s="352"/>
      <c r="O309" s="352"/>
      <c r="P309" s="352"/>
      <c r="Q309" s="352"/>
      <c r="R309" s="352"/>
      <c r="S309" s="352"/>
      <c r="T309" s="352" t="e">
        <f t="shared" si="48"/>
        <v>#DIV/0!</v>
      </c>
    </row>
    <row r="310" spans="2:20">
      <c r="B310" s="43">
        <v>202102</v>
      </c>
      <c r="C310" s="4">
        <v>44242</v>
      </c>
      <c r="D310">
        <f>WEEKDAY(Fuel!C396,2)</f>
        <v>1</v>
      </c>
      <c r="E310" s="352">
        <f>+Fuel!T396-Fuel!D396</f>
        <v>92.626758475689883</v>
      </c>
      <c r="F310" s="352">
        <f>VLOOKUP(Variaciones!C310,Fuel!C395:Z1993,2,FALSE)</f>
        <v>249.94880000000001</v>
      </c>
      <c r="G310" s="352">
        <f>VLOOKUP(Variaciones!C310,Fuel!C395:Z1993,24,FALSE)</f>
        <v>354.9277266754271</v>
      </c>
      <c r="H310" s="353">
        <f t="shared" si="47"/>
        <v>0</v>
      </c>
      <c r="I310" s="352">
        <f t="shared" si="49"/>
        <v>104.97892667542709</v>
      </c>
      <c r="J310" s="352">
        <f t="shared" si="45"/>
        <v>23.794590275952714</v>
      </c>
      <c r="K310" s="352">
        <f t="shared" si="46"/>
        <v>566.18252640046342</v>
      </c>
      <c r="L310" s="352"/>
      <c r="O310" s="352"/>
      <c r="P310" s="352"/>
      <c r="Q310" s="352"/>
      <c r="R310" s="352"/>
      <c r="S310" s="352"/>
      <c r="T310" s="352" t="e">
        <f t="shared" si="48"/>
        <v>#DIV/0!</v>
      </c>
    </row>
    <row r="311" spans="2:20">
      <c r="B311" s="43">
        <v>202102</v>
      </c>
      <c r="C311" s="4">
        <v>44239</v>
      </c>
      <c r="D311">
        <f>WEEKDAY(Fuel!C397,2)</f>
        <v>5</v>
      </c>
      <c r="E311" s="352">
        <f>+Fuel!T397-Fuel!D397</f>
        <v>92.626758475689883</v>
      </c>
      <c r="F311" s="352">
        <f>VLOOKUP(Variaciones!C311,Fuel!C396:Z1994,2,FALSE)</f>
        <v>249.94880000000001</v>
      </c>
      <c r="G311" s="352">
        <f>VLOOKUP(Variaciones!C311,Fuel!C396:Z1994,24,FALSE)</f>
        <v>354.9277266754271</v>
      </c>
      <c r="H311" s="353">
        <f t="shared" si="47"/>
        <v>0</v>
      </c>
      <c r="I311" s="352">
        <f t="shared" si="49"/>
        <v>104.97892667542709</v>
      </c>
      <c r="J311" s="352">
        <f t="shared" si="45"/>
        <v>23.794590275952714</v>
      </c>
      <c r="K311" s="352">
        <f t="shared" si="46"/>
        <v>566.18252640046342</v>
      </c>
      <c r="L311" s="352"/>
      <c r="O311" s="352"/>
      <c r="P311" s="352"/>
      <c r="Q311" s="352"/>
      <c r="R311" s="352"/>
      <c r="S311" s="352"/>
      <c r="T311" s="352" t="e">
        <f t="shared" si="48"/>
        <v>#DIV/0!</v>
      </c>
    </row>
    <row r="312" spans="2:20">
      <c r="B312" s="43">
        <v>202102</v>
      </c>
      <c r="C312" s="4">
        <v>44238</v>
      </c>
      <c r="D312">
        <f>WEEKDAY(Fuel!C398,2)</f>
        <v>4</v>
      </c>
      <c r="E312" s="352">
        <f>+Fuel!T398-Fuel!D398</f>
        <v>84.676692772667536</v>
      </c>
      <c r="F312" s="352">
        <f>VLOOKUP(Variaciones!C312,Fuel!C397:Z1995,2,FALSE)</f>
        <v>249.94880000000001</v>
      </c>
      <c r="G312" s="352">
        <f>VLOOKUP(Variaciones!C312,Fuel!C397:Z1995,24,FALSE)</f>
        <v>346.97766097240475</v>
      </c>
      <c r="H312" s="353">
        <f t="shared" si="47"/>
        <v>21.493283000000019</v>
      </c>
      <c r="I312" s="352">
        <f t="shared" si="49"/>
        <v>97.028860972404743</v>
      </c>
      <c r="J312" s="352">
        <f t="shared" si="45"/>
        <v>15.367520630749027</v>
      </c>
      <c r="K312" s="352">
        <f t="shared" si="46"/>
        <v>236.16069033649697</v>
      </c>
      <c r="L312" s="352"/>
      <c r="O312" s="352"/>
      <c r="P312" s="352"/>
      <c r="Q312" s="352"/>
      <c r="R312" s="352"/>
      <c r="S312" s="352"/>
      <c r="T312" s="352" t="e">
        <f t="shared" si="48"/>
        <v>#DIV/0!</v>
      </c>
    </row>
    <row r="313" spans="2:20">
      <c r="B313" s="43">
        <v>202102</v>
      </c>
      <c r="C313" s="4">
        <v>44237</v>
      </c>
      <c r="D313">
        <f>WEEKDAY(Fuel!C399,2)</f>
        <v>3</v>
      </c>
      <c r="E313" s="352">
        <f>+Fuel!T399-Fuel!D399</f>
        <v>105.84146066097236</v>
      </c>
      <c r="F313" s="352">
        <f>VLOOKUP(Variaciones!C313,Fuel!C398:Z1996,2,FALSE)</f>
        <v>228.45551699999999</v>
      </c>
      <c r="G313" s="352">
        <f>VLOOKUP(Variaciones!C313,Fuel!C398:Z1996,24,FALSE)</f>
        <v>346.64914586070955</v>
      </c>
      <c r="H313" s="353">
        <f t="shared" si="47"/>
        <v>0</v>
      </c>
      <c r="I313" s="352">
        <f t="shared" si="49"/>
        <v>118.19362886070957</v>
      </c>
      <c r="J313" s="352">
        <f t="shared" si="45"/>
        <v>36.512577612352118</v>
      </c>
      <c r="K313" s="352">
        <f t="shared" si="46"/>
        <v>1333.168323898037</v>
      </c>
      <c r="L313" s="352"/>
      <c r="O313" s="352"/>
      <c r="P313" s="352"/>
      <c r="Q313" s="352"/>
      <c r="R313" s="352"/>
      <c r="S313" s="352"/>
      <c r="T313" s="352" t="e">
        <f t="shared" si="48"/>
        <v>#DIV/0!</v>
      </c>
    </row>
    <row r="314" spans="2:20">
      <c r="B314" s="43">
        <v>202102</v>
      </c>
      <c r="C314" s="4">
        <v>44236</v>
      </c>
      <c r="D314">
        <f>WEEKDAY(Fuel!C400,2)</f>
        <v>2</v>
      </c>
      <c r="E314" s="352">
        <f>+Fuel!T400-Fuel!D400</f>
        <v>104.59310323653085</v>
      </c>
      <c r="F314" s="352">
        <f>VLOOKUP(Variaciones!C314,Fuel!C399:Z1997,2,FALSE)</f>
        <v>228.45551699999999</v>
      </c>
      <c r="G314" s="352">
        <f>VLOOKUP(Variaciones!C314,Fuel!C399:Z1997,24,FALSE)</f>
        <v>345.40078843626804</v>
      </c>
      <c r="H314" s="353">
        <f t="shared" si="47"/>
        <v>0</v>
      </c>
      <c r="I314" s="352">
        <f t="shared" si="49"/>
        <v>116.94527143626806</v>
      </c>
      <c r="J314" s="352">
        <f t="shared" si="45"/>
        <v>35.189318742444129</v>
      </c>
      <c r="K314" s="352">
        <f t="shared" si="46"/>
        <v>1238.2881535573297</v>
      </c>
      <c r="L314" s="352"/>
      <c r="O314" s="352"/>
      <c r="P314" s="352"/>
      <c r="Q314" s="352"/>
      <c r="R314" s="352"/>
      <c r="S314" s="352"/>
      <c r="T314" s="352" t="e">
        <f t="shared" si="48"/>
        <v>#DIV/0!</v>
      </c>
    </row>
    <row r="315" spans="2:20">
      <c r="B315" s="43">
        <v>202102</v>
      </c>
      <c r="C315" s="4">
        <v>44235</v>
      </c>
      <c r="D315">
        <f>WEEKDAY(Fuel!C401,2)</f>
        <v>1</v>
      </c>
      <c r="E315" s="352">
        <f>+Fuel!T401-Fuel!D401</f>
        <v>105.25013345992113</v>
      </c>
      <c r="F315" s="352">
        <f>VLOOKUP(Variaciones!C315,Fuel!C400:Z1998,2,FALSE)</f>
        <v>228.45551699999999</v>
      </c>
      <c r="G315" s="352">
        <f>VLOOKUP(Variaciones!C315,Fuel!C400:Z1998,24,FALSE)</f>
        <v>346.05781865965832</v>
      </c>
      <c r="H315" s="353">
        <f t="shared" si="47"/>
        <v>0</v>
      </c>
      <c r="I315" s="352">
        <f t="shared" si="49"/>
        <v>117.60230165965834</v>
      </c>
      <c r="J315" s="352">
        <f t="shared" si="45"/>
        <v>35.885770779237816</v>
      </c>
      <c r="K315" s="352">
        <f t="shared" si="46"/>
        <v>1287.7885444199987</v>
      </c>
      <c r="L315" s="352"/>
      <c r="O315" s="352"/>
      <c r="P315" s="352"/>
      <c r="Q315" s="352"/>
      <c r="R315" s="352"/>
      <c r="S315" s="352"/>
      <c r="T315" s="352" t="e">
        <f t="shared" si="48"/>
        <v>#DIV/0!</v>
      </c>
    </row>
    <row r="316" spans="2:20">
      <c r="B316" s="43">
        <v>202102</v>
      </c>
      <c r="C316" s="4">
        <v>44232</v>
      </c>
      <c r="D316">
        <f>WEEKDAY(Fuel!C402,2)</f>
        <v>5</v>
      </c>
      <c r="E316" s="352">
        <f>+Fuel!T402-Fuel!D402</f>
        <v>100.71662491852823</v>
      </c>
      <c r="F316" s="352">
        <f>VLOOKUP(Variaciones!C316,Fuel!C401:Z1999,2,FALSE)</f>
        <v>228.45551699999999</v>
      </c>
      <c r="G316" s="352">
        <f>VLOOKUP(Variaciones!C316,Fuel!C401:Z1999,24,FALSE)</f>
        <v>341.52431011826542</v>
      </c>
      <c r="H316" s="353">
        <f t="shared" si="47"/>
        <v>0</v>
      </c>
      <c r="I316" s="352">
        <f t="shared" si="49"/>
        <v>113.06879311826543</v>
      </c>
      <c r="J316" s="352">
        <f t="shared" si="45"/>
        <v>31.080251725361336</v>
      </c>
      <c r="K316" s="352">
        <f t="shared" si="46"/>
        <v>965.98204731182625</v>
      </c>
      <c r="L316" s="352"/>
      <c r="O316" s="352"/>
      <c r="P316" s="352"/>
      <c r="Q316" s="352"/>
      <c r="R316" s="352"/>
      <c r="S316" s="352"/>
      <c r="T316" s="352" t="e">
        <f t="shared" si="48"/>
        <v>#DIV/0!</v>
      </c>
    </row>
    <row r="317" spans="2:20">
      <c r="B317" s="43">
        <v>202102</v>
      </c>
      <c r="C317" s="4">
        <v>44231</v>
      </c>
      <c r="D317">
        <f>WEEKDAY(Fuel!C403,2)</f>
        <v>4</v>
      </c>
      <c r="E317" s="352">
        <f>+Fuel!T403-Fuel!D403</f>
        <v>97.431473801576828</v>
      </c>
      <c r="F317" s="352">
        <f>VLOOKUP(Variaciones!C317,Fuel!C402:Z2000,2,FALSE)</f>
        <v>228.45551699999999</v>
      </c>
      <c r="G317" s="352">
        <f>VLOOKUP(Variaciones!C317,Fuel!C402:Z2000,24,FALSE)</f>
        <v>338.23915900131402</v>
      </c>
      <c r="H317" s="353">
        <f t="shared" si="47"/>
        <v>5.9969999999793799E-3</v>
      </c>
      <c r="I317" s="352">
        <f t="shared" si="49"/>
        <v>109.78364200131404</v>
      </c>
      <c r="J317" s="352">
        <f t="shared" si="45"/>
        <v>27.597991541392901</v>
      </c>
      <c r="K317" s="352">
        <f t="shared" si="46"/>
        <v>761.6491371187941</v>
      </c>
      <c r="L317" s="352"/>
      <c r="O317" s="352"/>
      <c r="P317" s="352"/>
      <c r="Q317" s="352"/>
      <c r="R317" s="352"/>
      <c r="S317" s="352"/>
      <c r="T317" s="352" t="e">
        <f t="shared" si="48"/>
        <v>#DIV/0!</v>
      </c>
    </row>
    <row r="318" spans="2:20">
      <c r="B318" s="43">
        <v>202102</v>
      </c>
      <c r="C318" s="4">
        <v>44230</v>
      </c>
      <c r="D318">
        <f>WEEKDAY(Fuel!C404,2)</f>
        <v>3</v>
      </c>
      <c r="E318" s="352">
        <f>+Fuel!T404-Fuel!D404</f>
        <v>94.546537818659601</v>
      </c>
      <c r="F318" s="352">
        <f>VLOOKUP(Variaciones!C318,Fuel!C403:Z2001,2,FALSE)</f>
        <v>228.44952000000001</v>
      </c>
      <c r="G318" s="352">
        <f>VLOOKUP(Variaciones!C318,Fuel!C403:Z2001,24,FALSE)</f>
        <v>335.34822601839682</v>
      </c>
      <c r="H318" s="353">
        <f t="shared" si="47"/>
        <v>0</v>
      </c>
      <c r="I318" s="352">
        <f t="shared" si="49"/>
        <v>106.89870601839681</v>
      </c>
      <c r="J318" s="352">
        <f t="shared" si="45"/>
        <v>24.539599579500589</v>
      </c>
      <c r="K318" s="352">
        <f t="shared" si="46"/>
        <v>602.19194752222552</v>
      </c>
      <c r="L318" s="352"/>
      <c r="O318" s="352"/>
      <c r="P318" s="352"/>
      <c r="Q318" s="352"/>
      <c r="R318" s="352"/>
      <c r="S318" s="352"/>
      <c r="T318" s="352" t="e">
        <f t="shared" si="48"/>
        <v>#DIV/0!</v>
      </c>
    </row>
    <row r="319" spans="2:20">
      <c r="B319" s="43">
        <v>202102</v>
      </c>
      <c r="C319" s="4">
        <v>44229</v>
      </c>
      <c r="D319">
        <f>WEEKDAY(Fuel!C405,2)</f>
        <v>2</v>
      </c>
      <c r="E319" s="352">
        <f>+Fuel!T405-Fuel!D405</f>
        <v>91.261386701708261</v>
      </c>
      <c r="F319" s="352">
        <f>VLOOKUP(Variaciones!C319,Fuel!C404:Z2002,2,FALSE)</f>
        <v>228.44952000000001</v>
      </c>
      <c r="G319" s="352">
        <f>VLOOKUP(Variaciones!C319,Fuel!C404:Z2002,24,FALSE)</f>
        <v>332.06307490144548</v>
      </c>
      <c r="H319" s="353">
        <f t="shared" si="47"/>
        <v>0</v>
      </c>
      <c r="I319" s="352">
        <f t="shared" si="49"/>
        <v>103.61355490144547</v>
      </c>
      <c r="J319" s="352">
        <f t="shared" si="45"/>
        <v>21.05733939553221</v>
      </c>
      <c r="K319" s="352">
        <f t="shared" si="46"/>
        <v>443.41154241863285</v>
      </c>
      <c r="L319" s="352"/>
      <c r="O319" s="352"/>
      <c r="P319" s="352"/>
      <c r="Q319" s="352"/>
      <c r="R319" s="352"/>
      <c r="S319" s="352"/>
      <c r="T319" s="352" t="e">
        <f t="shared" si="48"/>
        <v>#DIV/0!</v>
      </c>
    </row>
    <row r="320" spans="2:20">
      <c r="B320" s="43">
        <v>202102</v>
      </c>
      <c r="C320" s="4">
        <v>44228</v>
      </c>
      <c r="D320">
        <f>WEEKDAY(Fuel!C406,2)</f>
        <v>1</v>
      </c>
      <c r="E320" s="352">
        <f>+Fuel!T406-Fuel!D406</f>
        <v>86.005144914586026</v>
      </c>
      <c r="F320" s="352">
        <f>VLOOKUP(Variaciones!C320,Fuel!C405:Z2003,2,FALSE)</f>
        <v>228.44952000000001</v>
      </c>
      <c r="G320" s="352">
        <f>VLOOKUP(Variaciones!C320,Fuel!C405:Z2003,24,FALSE)</f>
        <v>326.80683311432324</v>
      </c>
      <c r="H320" s="353">
        <f t="shared" si="47"/>
        <v>0</v>
      </c>
      <c r="I320" s="352">
        <f t="shared" si="49"/>
        <v>98.357313114323233</v>
      </c>
      <c r="J320" s="352">
        <f t="shared" si="45"/>
        <v>15.4857231011826</v>
      </c>
      <c r="K320" s="352">
        <f t="shared" si="46"/>
        <v>239.80761996650045</v>
      </c>
      <c r="L320" s="352"/>
      <c r="O320" s="352"/>
      <c r="P320" s="352"/>
      <c r="Q320" s="352"/>
      <c r="R320" s="352"/>
      <c r="S320" s="352"/>
      <c r="T320" s="352" t="e">
        <f t="shared" si="48"/>
        <v>#DIV/0!</v>
      </c>
    </row>
    <row r="321" spans="2:20">
      <c r="B321" s="43">
        <v>202101</v>
      </c>
      <c r="C321" s="4">
        <v>44225</v>
      </c>
      <c r="D321">
        <f>WEEKDAY(Fuel!C407,2)</f>
        <v>5</v>
      </c>
      <c r="E321" s="352">
        <f>+Fuel!T407-Fuel!D407</f>
        <v>76.938127831800216</v>
      </c>
      <c r="F321" s="352">
        <f>VLOOKUP(Variaciones!C321,Fuel!C406:Z2004,2,FALSE)</f>
        <v>228.44952000000001</v>
      </c>
      <c r="G321" s="352">
        <f>VLOOKUP(Variaciones!C321,Fuel!C406:Z2004,24,FALSE)</f>
        <v>317.73981603153743</v>
      </c>
      <c r="H321" s="353">
        <f t="shared" si="47"/>
        <v>0</v>
      </c>
      <c r="I321" s="352">
        <f t="shared" si="49"/>
        <v>89.290296031537423</v>
      </c>
      <c r="J321" s="352">
        <f t="shared" si="45"/>
        <v>5.8746849934296392</v>
      </c>
      <c r="K321" s="352">
        <f t="shared" si="46"/>
        <v>34.511923772027401</v>
      </c>
      <c r="L321" s="352"/>
      <c r="O321" s="352"/>
      <c r="P321" s="352"/>
      <c r="Q321" s="352"/>
      <c r="R321" s="352"/>
      <c r="S321" s="352"/>
      <c r="T321" s="352" t="e">
        <f t="shared" si="48"/>
        <v>#DIV/0!</v>
      </c>
    </row>
    <row r="322" spans="2:20">
      <c r="B322" s="43">
        <v>202101</v>
      </c>
      <c r="C322" s="4">
        <v>44224</v>
      </c>
      <c r="D322">
        <f>WEEKDAY(Fuel!C408,2)</f>
        <v>4</v>
      </c>
      <c r="E322" s="352">
        <f>+Fuel!T408-Fuel!D408</f>
        <v>77.595158055190495</v>
      </c>
      <c r="F322" s="352">
        <f>VLOOKUP(Variaciones!C322,Fuel!C407:Z2005,2,FALSE)</f>
        <v>228.44952000000001</v>
      </c>
      <c r="G322" s="352">
        <f>VLOOKUP(Variaciones!C322,Fuel!C407:Z2005,24,FALSE)</f>
        <v>317.54270696452033</v>
      </c>
      <c r="H322" s="353">
        <f t="shared" si="47"/>
        <v>1.2599999999991951E-2</v>
      </c>
      <c r="I322" s="352">
        <f t="shared" si="49"/>
        <v>89.093186964520328</v>
      </c>
      <c r="J322" s="352">
        <f t="shared" si="45"/>
        <v>5.6657493823915388</v>
      </c>
      <c r="K322" s="352">
        <f t="shared" si="46"/>
        <v>32.100716064070106</v>
      </c>
      <c r="L322" s="352"/>
      <c r="O322" s="352"/>
      <c r="P322" s="352"/>
      <c r="Q322" s="352"/>
      <c r="R322" s="352"/>
      <c r="S322" s="352"/>
      <c r="T322" s="352" t="e">
        <f t="shared" si="48"/>
        <v>#DIV/0!</v>
      </c>
    </row>
    <row r="323" spans="2:20">
      <c r="B323" s="43">
        <v>202101</v>
      </c>
      <c r="C323" s="4">
        <v>44223</v>
      </c>
      <c r="D323">
        <f>WEEKDAY(Fuel!C409,2)</f>
        <v>3</v>
      </c>
      <c r="E323" s="352">
        <f>+Fuel!T409-Fuel!D409</f>
        <v>79.159430591327208</v>
      </c>
      <c r="F323" s="352">
        <f>VLOOKUP(Variaciones!C323,Fuel!C408:Z2006,2,FALSE)</f>
        <v>228.46212</v>
      </c>
      <c r="G323" s="352">
        <f>VLOOKUP(Variaciones!C323,Fuel!C408:Z2006,24,FALSE)</f>
        <v>319.11957950065704</v>
      </c>
      <c r="H323" s="353">
        <f t="shared" si="47"/>
        <v>0</v>
      </c>
      <c r="I323" s="352">
        <f t="shared" si="49"/>
        <v>90.657459500657041</v>
      </c>
      <c r="J323" s="352">
        <f t="shared" si="45"/>
        <v>7.324634270696464</v>
      </c>
      <c r="K323" s="352">
        <f t="shared" si="46"/>
        <v>53.650267199461119</v>
      </c>
      <c r="L323" s="352"/>
      <c r="O323" s="352"/>
      <c r="P323" s="352"/>
      <c r="Q323" s="352"/>
      <c r="R323" s="352"/>
      <c r="S323" s="352"/>
      <c r="T323" s="352" t="e">
        <f t="shared" si="48"/>
        <v>#DIV/0!</v>
      </c>
    </row>
    <row r="324" spans="2:20">
      <c r="B324" s="43">
        <v>202101</v>
      </c>
      <c r="C324" s="4">
        <v>44222</v>
      </c>
      <c r="D324">
        <f>WEEKDAY(Fuel!C410,2)</f>
        <v>2</v>
      </c>
      <c r="E324" s="352">
        <f>+Fuel!T410-Fuel!D410</f>
        <v>77.976776189224694</v>
      </c>
      <c r="F324" s="352">
        <f>VLOOKUP(Variaciones!C324,Fuel!C409:Z2007,2,FALSE)</f>
        <v>228.46212</v>
      </c>
      <c r="G324" s="352">
        <f>VLOOKUP(Variaciones!C324,Fuel!C409:Z2007,24,FALSE)</f>
        <v>317.93692509855452</v>
      </c>
      <c r="H324" s="353">
        <f t="shared" si="47"/>
        <v>0</v>
      </c>
      <c r="I324" s="352">
        <f t="shared" si="49"/>
        <v>89.474805098554526</v>
      </c>
      <c r="J324" s="352">
        <f t="shared" si="45"/>
        <v>6.0710206044678046</v>
      </c>
      <c r="K324" s="352">
        <f t="shared" si="46"/>
        <v>36.857291179872625</v>
      </c>
      <c r="L324" s="352"/>
      <c r="O324" s="352"/>
      <c r="P324" s="352"/>
      <c r="Q324" s="352"/>
      <c r="R324" s="352"/>
      <c r="S324" s="352"/>
      <c r="T324" s="352" t="e">
        <f t="shared" si="48"/>
        <v>#DIV/0!</v>
      </c>
    </row>
    <row r="325" spans="2:20">
      <c r="B325" s="43">
        <v>202101</v>
      </c>
      <c r="C325" s="4">
        <v>44221</v>
      </c>
      <c r="D325">
        <f>WEEKDAY(Fuel!C411,2)</f>
        <v>1</v>
      </c>
      <c r="E325" s="352">
        <f>+Fuel!T411-Fuel!D411</f>
        <v>79.225133613666202</v>
      </c>
      <c r="F325" s="352">
        <f>VLOOKUP(Variaciones!C325,Fuel!C410:Z2008,2,FALSE)</f>
        <v>228.46212</v>
      </c>
      <c r="G325" s="352">
        <f>VLOOKUP(Variaciones!C325,Fuel!C410:Z2008,24,FALSE)</f>
        <v>319.18528252299603</v>
      </c>
      <c r="H325" s="353">
        <f t="shared" si="47"/>
        <v>0</v>
      </c>
      <c r="I325" s="352">
        <f t="shared" si="49"/>
        <v>90.723162522996034</v>
      </c>
      <c r="J325" s="352">
        <f t="shared" si="45"/>
        <v>7.3942794743757929</v>
      </c>
      <c r="K325" s="352">
        <f t="shared" si="46"/>
        <v>54.675368945175151</v>
      </c>
      <c r="L325" s="352"/>
      <c r="O325" s="352"/>
      <c r="P325" s="352"/>
      <c r="Q325" s="352"/>
      <c r="R325" s="352"/>
      <c r="S325" s="352"/>
      <c r="T325" s="352" t="e">
        <f t="shared" si="48"/>
        <v>#DIV/0!</v>
      </c>
    </row>
    <row r="326" spans="2:20">
      <c r="B326" s="43">
        <v>202101</v>
      </c>
      <c r="C326" s="4">
        <v>44218</v>
      </c>
      <c r="D326">
        <f>WEEKDAY(Fuel!C412,2)</f>
        <v>5</v>
      </c>
      <c r="E326" s="352">
        <f>+Fuel!T412-Fuel!D412</f>
        <v>76.597012720105084</v>
      </c>
      <c r="F326" s="352">
        <f>VLOOKUP(Variaciones!C326,Fuel!C411:Z2009,2,FALSE)</f>
        <v>228.46212</v>
      </c>
      <c r="G326" s="352">
        <f>VLOOKUP(Variaciones!C326,Fuel!C411:Z2009,24,FALSE)</f>
        <v>316.55716162943492</v>
      </c>
      <c r="H326" s="353">
        <f t="shared" si="47"/>
        <v>0</v>
      </c>
      <c r="I326" s="352">
        <f t="shared" si="49"/>
        <v>88.095041629434917</v>
      </c>
      <c r="J326" s="352">
        <f t="shared" si="45"/>
        <v>4.6084713272009878</v>
      </c>
      <c r="K326" s="352">
        <f t="shared" si="46"/>
        <v>21.238007973633636</v>
      </c>
      <c r="L326" s="352"/>
      <c r="O326" s="352"/>
      <c r="P326" s="352"/>
      <c r="Q326" s="352"/>
      <c r="R326" s="352"/>
      <c r="S326" s="352"/>
      <c r="T326" s="352" t="e">
        <f t="shared" si="48"/>
        <v>#DIV/0!</v>
      </c>
    </row>
    <row r="327" spans="2:20">
      <c r="B327" s="43">
        <v>202101</v>
      </c>
      <c r="C327" s="4">
        <v>44217</v>
      </c>
      <c r="D327">
        <f>WEEKDAY(Fuel!C413,2)</f>
        <v>4</v>
      </c>
      <c r="E327" s="352">
        <f>+Fuel!T413-Fuel!D413</f>
        <v>81.393333350854078</v>
      </c>
      <c r="F327" s="352">
        <f>VLOOKUP(Variaciones!C327,Fuel!C412:Z2010,2,FALSE)</f>
        <v>228.46212</v>
      </c>
      <c r="G327" s="352">
        <f>VLOOKUP(Variaciones!C327,Fuel!C412:Z2010,24,FALSE)</f>
        <v>321.35348226018391</v>
      </c>
      <c r="H327" s="353">
        <f t="shared" si="47"/>
        <v>0</v>
      </c>
      <c r="I327" s="352">
        <f t="shared" si="49"/>
        <v>92.891362260183911</v>
      </c>
      <c r="J327" s="352">
        <f t="shared" si="45"/>
        <v>9.6925711957949545</v>
      </c>
      <c r="K327" s="352">
        <f t="shared" si="46"/>
        <v>93.945936385554035</v>
      </c>
      <c r="L327" s="352"/>
      <c r="O327" s="352"/>
      <c r="P327" s="352"/>
      <c r="Q327" s="352"/>
      <c r="R327" s="352"/>
      <c r="S327" s="352"/>
      <c r="T327" s="352" t="e">
        <f t="shared" si="48"/>
        <v>#DIV/0!</v>
      </c>
    </row>
    <row r="328" spans="2:20">
      <c r="B328" s="43">
        <v>202101</v>
      </c>
      <c r="C328" s="4">
        <v>44216</v>
      </c>
      <c r="D328">
        <f>WEEKDAY(Fuel!C414,2)</f>
        <v>3</v>
      </c>
      <c r="E328" s="352">
        <f>+Fuel!T414-Fuel!D414</f>
        <v>83.955751222076202</v>
      </c>
      <c r="F328" s="352">
        <f>VLOOKUP(Variaciones!C328,Fuel!C413:Z2011,2,FALSE)</f>
        <v>228.46212</v>
      </c>
      <c r="G328" s="352">
        <f>VLOOKUP(Variaciones!C328,Fuel!C413:Z2011,24,FALSE)</f>
        <v>323.91590013140603</v>
      </c>
      <c r="H328" s="353">
        <f t="shared" si="47"/>
        <v>2.8369999999995343E-2</v>
      </c>
      <c r="I328" s="352">
        <f t="shared" si="49"/>
        <v>95.453780131406035</v>
      </c>
      <c r="J328" s="352">
        <f t="shared" si="45"/>
        <v>12.408734139290374</v>
      </c>
      <c r="K328" s="352">
        <f t="shared" si="46"/>
        <v>153.9766829395904</v>
      </c>
      <c r="L328" s="352"/>
      <c r="O328" s="352"/>
      <c r="P328" s="352"/>
      <c r="Q328" s="352"/>
      <c r="R328" s="352"/>
      <c r="S328" s="352"/>
      <c r="T328" s="352" t="e">
        <f t="shared" si="48"/>
        <v>#DIV/0!</v>
      </c>
    </row>
    <row r="329" spans="2:20">
      <c r="B329" s="43">
        <v>202101</v>
      </c>
      <c r="C329" s="4">
        <v>44215</v>
      </c>
      <c r="D329">
        <f>WEEKDAY(Fuel!C415,2)</f>
        <v>2</v>
      </c>
      <c r="E329" s="352">
        <f>+Fuel!T415-Fuel!D415</f>
        <v>81.627775440210286</v>
      </c>
      <c r="F329" s="352">
        <f>VLOOKUP(Variaciones!C329,Fuel!C414:Z2012,2,FALSE)</f>
        <v>228.49048999999999</v>
      </c>
      <c r="G329" s="352">
        <f>VLOOKUP(Variaciones!C329,Fuel!C414:Z2012,24,FALSE)</f>
        <v>321.61629434954006</v>
      </c>
      <c r="H329" s="353">
        <f t="shared" si="47"/>
        <v>0</v>
      </c>
      <c r="I329" s="352">
        <f t="shared" si="49"/>
        <v>93.125804349540061</v>
      </c>
      <c r="J329" s="352">
        <f t="shared" si="45"/>
        <v>9.9427820105124454</v>
      </c>
      <c r="K329" s="352">
        <f t="shared" si="46"/>
        <v>98.858914108569905</v>
      </c>
      <c r="L329" s="352"/>
      <c r="O329" s="352"/>
      <c r="P329" s="352"/>
      <c r="Q329" s="352"/>
      <c r="R329" s="352"/>
      <c r="S329" s="352"/>
      <c r="T329" s="352" t="e">
        <f t="shared" si="48"/>
        <v>#DIV/0!</v>
      </c>
    </row>
    <row r="330" spans="2:20">
      <c r="B330" s="43">
        <v>202101</v>
      </c>
      <c r="C330" s="4">
        <v>44214</v>
      </c>
      <c r="D330">
        <f>WEEKDAY(Fuel!C416,2)</f>
        <v>1</v>
      </c>
      <c r="E330" s="352">
        <f>+Fuel!T416-Fuel!D416</f>
        <v>72.757867424441514</v>
      </c>
      <c r="F330" s="352">
        <f>VLOOKUP(Variaciones!C330,Fuel!C415:Z2013,2,FALSE)</f>
        <v>228.49048999999999</v>
      </c>
      <c r="G330" s="352">
        <f>VLOOKUP(Variaciones!C330,Fuel!C415:Z2013,24,FALSE)</f>
        <v>312.74638633377134</v>
      </c>
      <c r="H330" s="353">
        <f t="shared" si="47"/>
        <v>0</v>
      </c>
      <c r="I330" s="352">
        <f t="shared" si="49"/>
        <v>84.255896333771346</v>
      </c>
      <c r="J330" s="352">
        <f t="shared" ref="J330:J393" si="50">ABS(F330-(1.06*(G330)-102.48))</f>
        <v>0.54067951379764168</v>
      </c>
      <c r="K330" s="352">
        <f t="shared" ref="K330:K393" si="51">ABS(F330-(1.06*(G330)-102.48))^2</f>
        <v>0.29233433664045422</v>
      </c>
      <c r="L330" s="352"/>
      <c r="O330" s="352"/>
      <c r="P330" s="352"/>
      <c r="Q330" s="352"/>
      <c r="R330" s="352"/>
      <c r="S330" s="352"/>
      <c r="T330" s="352" t="e">
        <f t="shared" si="48"/>
        <v>#DIV/0!</v>
      </c>
    </row>
    <row r="331" spans="2:20">
      <c r="B331" s="43">
        <v>202101</v>
      </c>
      <c r="C331" s="4">
        <v>44211</v>
      </c>
      <c r="D331">
        <f>WEEKDAY(Fuel!C417,2)</f>
        <v>5</v>
      </c>
      <c r="E331" s="352">
        <f>+Fuel!T417-Fuel!D417</f>
        <v>72.757867424441514</v>
      </c>
      <c r="F331" s="352">
        <f>VLOOKUP(Variaciones!C331,Fuel!C416:Z2014,2,FALSE)</f>
        <v>228.49048999999999</v>
      </c>
      <c r="G331" s="352">
        <f>VLOOKUP(Variaciones!C331,Fuel!C416:Z2014,24,FALSE)</f>
        <v>312.74638633377134</v>
      </c>
      <c r="H331" s="353">
        <f t="shared" si="47"/>
        <v>0</v>
      </c>
      <c r="I331" s="352">
        <f t="shared" si="49"/>
        <v>84.255896333771346</v>
      </c>
      <c r="J331" s="352">
        <f t="shared" si="50"/>
        <v>0.54067951379764168</v>
      </c>
      <c r="K331" s="352">
        <f t="shared" si="51"/>
        <v>0.29233433664045422</v>
      </c>
      <c r="L331" s="352"/>
      <c r="O331" s="352"/>
      <c r="P331" s="352"/>
      <c r="Q331" s="352"/>
      <c r="R331" s="352"/>
      <c r="S331" s="352"/>
      <c r="T331" s="352" t="e">
        <f t="shared" si="48"/>
        <v>#DIV/0!</v>
      </c>
    </row>
    <row r="332" spans="2:20">
      <c r="B332" s="43">
        <v>202101</v>
      </c>
      <c r="C332" s="4">
        <v>44210</v>
      </c>
      <c r="D332">
        <f>WEEKDAY(Fuel!C418,2)</f>
        <v>4</v>
      </c>
      <c r="E332" s="352">
        <f>+Fuel!T418-Fuel!D418</f>
        <v>87.212532339027547</v>
      </c>
      <c r="F332" s="352">
        <f>VLOOKUP(Variaciones!C332,Fuel!C417:Z2015,2,FALSE)</f>
        <v>228.49048999999999</v>
      </c>
      <c r="G332" s="352">
        <f>VLOOKUP(Variaciones!C332,Fuel!C417:Z2015,24,FALSE)</f>
        <v>327.20105124835737</v>
      </c>
      <c r="H332" s="353">
        <f t="shared" si="47"/>
        <v>0</v>
      </c>
      <c r="I332" s="352">
        <f t="shared" si="49"/>
        <v>98.710561248357379</v>
      </c>
      <c r="J332" s="352">
        <f t="shared" si="50"/>
        <v>15.862624323258814</v>
      </c>
      <c r="K332" s="352">
        <f t="shared" si="51"/>
        <v>251.62285042084213</v>
      </c>
      <c r="L332" s="352"/>
      <c r="O332" s="352"/>
      <c r="P332" s="352"/>
      <c r="Q332" s="352"/>
      <c r="R332" s="352"/>
      <c r="S332" s="352"/>
      <c r="T332" s="352" t="e">
        <f t="shared" si="48"/>
        <v>#DIV/0!</v>
      </c>
    </row>
    <row r="333" spans="2:20">
      <c r="B333" s="43">
        <v>202101</v>
      </c>
      <c r="C333" s="4">
        <v>44209</v>
      </c>
      <c r="D333">
        <f>WEEKDAY(Fuel!C419,2)</f>
        <v>3</v>
      </c>
      <c r="E333" s="352">
        <f>+Fuel!T419-Fuel!D419</f>
        <v>83.927381222076207</v>
      </c>
      <c r="F333" s="352">
        <f>VLOOKUP(Variaciones!C333,Fuel!C418:Z2016,2,FALSE)</f>
        <v>228.49048999999999</v>
      </c>
      <c r="G333" s="352">
        <f>VLOOKUP(Variaciones!C333,Fuel!C418:Z2016,24,FALSE)</f>
        <v>323.91590013140603</v>
      </c>
      <c r="H333" s="353">
        <f t="shared" si="47"/>
        <v>23.850042999999999</v>
      </c>
      <c r="I333" s="352">
        <f t="shared" si="49"/>
        <v>95.425410131406039</v>
      </c>
      <c r="J333" s="352">
        <f t="shared" si="50"/>
        <v>12.380364139290378</v>
      </c>
      <c r="K333" s="352">
        <f t="shared" si="51"/>
        <v>153.2734162214272</v>
      </c>
      <c r="L333" s="352"/>
      <c r="O333" s="352"/>
      <c r="P333" s="352"/>
      <c r="Q333" s="352"/>
      <c r="R333" s="352"/>
      <c r="S333" s="352"/>
      <c r="T333" s="352" t="e">
        <f t="shared" si="48"/>
        <v>#DIV/0!</v>
      </c>
    </row>
    <row r="334" spans="2:20">
      <c r="B334" s="43">
        <v>202101</v>
      </c>
      <c r="C334" s="4">
        <v>44208</v>
      </c>
      <c r="D334">
        <f>WEEKDAY(Fuel!C420,2)</f>
        <v>2</v>
      </c>
      <c r="E334" s="352">
        <f>+Fuel!T420-Fuel!D420</f>
        <v>106.13484866360051</v>
      </c>
      <c r="F334" s="352">
        <f>VLOOKUP(Variaciones!C334,Fuel!C419:Z2017,2,FALSE)</f>
        <v>204.64044699999999</v>
      </c>
      <c r="G334" s="352">
        <f>VLOOKUP(Variaciones!C334,Fuel!C419:Z2017,24,FALSE)</f>
        <v>322.27332457293033</v>
      </c>
      <c r="H334" s="353">
        <f t="shared" ref="H334:H397" si="52">ABS(F335-F334)</f>
        <v>0</v>
      </c>
      <c r="I334" s="352">
        <f t="shared" si="49"/>
        <v>117.63287757293034</v>
      </c>
      <c r="J334" s="352">
        <f t="shared" si="50"/>
        <v>34.489277047306132</v>
      </c>
      <c r="K334" s="352">
        <f t="shared" si="51"/>
        <v>1189.5102312458375</v>
      </c>
      <c r="L334" s="352"/>
      <c r="O334" s="352"/>
      <c r="P334" s="352"/>
      <c r="Q334" s="352"/>
      <c r="R334" s="352"/>
      <c r="S334" s="352"/>
      <c r="T334" s="352" t="e">
        <f t="shared" ref="T334:T397" si="53">ABS(ABS(Q334)-ABS(R334))/ABS(ABS(Q334)+ABS(R334))</f>
        <v>#DIV/0!</v>
      </c>
    </row>
    <row r="335" spans="2:20">
      <c r="B335" s="43">
        <v>202101</v>
      </c>
      <c r="C335" s="4">
        <v>44207</v>
      </c>
      <c r="D335">
        <f>WEEKDAY(Fuel!C421,2)</f>
        <v>1</v>
      </c>
      <c r="E335" s="352">
        <f>+Fuel!T421-Fuel!D421</f>
        <v>102.52118243495403</v>
      </c>
      <c r="F335" s="352">
        <f>VLOOKUP(Variaciones!C335,Fuel!C420:Z2018,2,FALSE)</f>
        <v>204.64044699999999</v>
      </c>
      <c r="G335" s="352">
        <f>VLOOKUP(Variaciones!C335,Fuel!C420:Z2018,24,FALSE)</f>
        <v>318.6596583442838</v>
      </c>
      <c r="H335" s="353">
        <f t="shared" si="52"/>
        <v>0</v>
      </c>
      <c r="I335" s="352">
        <f t="shared" ref="I335:I398" si="54">G335-F335</f>
        <v>114.0192113442838</v>
      </c>
      <c r="J335" s="352">
        <f t="shared" si="50"/>
        <v>30.658790844940825</v>
      </c>
      <c r="K335" s="352">
        <f t="shared" si="51"/>
        <v>939.96145607382732</v>
      </c>
      <c r="L335" s="352"/>
      <c r="O335" s="352"/>
      <c r="P335" s="352"/>
      <c r="Q335" s="352"/>
      <c r="R335" s="352"/>
      <c r="S335" s="352"/>
      <c r="T335" s="352" t="e">
        <f t="shared" si="53"/>
        <v>#DIV/0!</v>
      </c>
    </row>
    <row r="336" spans="2:20">
      <c r="B336" s="43">
        <v>202101</v>
      </c>
      <c r="C336" s="4">
        <v>44204</v>
      </c>
      <c r="D336">
        <f>WEEKDAY(Fuel!C422,2)</f>
        <v>5</v>
      </c>
      <c r="E336" s="352">
        <f>+Fuel!T422-Fuel!D422</f>
        <v>108.76296955716163</v>
      </c>
      <c r="F336" s="352">
        <f>VLOOKUP(Variaciones!C336,Fuel!C421:Z2019,2,FALSE)</f>
        <v>204.64044699999999</v>
      </c>
      <c r="G336" s="352">
        <f>VLOOKUP(Variaciones!C336,Fuel!C421:Z2019,24,FALSE)</f>
        <v>324.90144546649145</v>
      </c>
      <c r="H336" s="353">
        <f t="shared" si="52"/>
        <v>0</v>
      </c>
      <c r="I336" s="352">
        <f t="shared" si="54"/>
        <v>120.26099846649146</v>
      </c>
      <c r="J336" s="352">
        <f t="shared" si="50"/>
        <v>37.275085194480937</v>
      </c>
      <c r="K336" s="352">
        <f t="shared" si="51"/>
        <v>1389.4319762558121</v>
      </c>
      <c r="L336" s="352"/>
      <c r="O336" s="352"/>
      <c r="P336" s="352"/>
      <c r="Q336" s="352"/>
      <c r="R336" s="352"/>
      <c r="S336" s="352"/>
      <c r="T336" s="352" t="e">
        <f t="shared" si="53"/>
        <v>#DIV/0!</v>
      </c>
    </row>
    <row r="337" spans="2:20">
      <c r="B337" s="43">
        <v>202101</v>
      </c>
      <c r="C337" s="4">
        <v>44203</v>
      </c>
      <c r="D337">
        <f>WEEKDAY(Fuel!C423,2)</f>
        <v>4</v>
      </c>
      <c r="E337" s="352">
        <f>+Fuel!T423-Fuel!D423</f>
        <v>101.53563709986861</v>
      </c>
      <c r="F337" s="352">
        <f>VLOOKUP(Variaciones!C337,Fuel!C422:Z2020,2,FALSE)</f>
        <v>204.64044699999999</v>
      </c>
      <c r="G337" s="352">
        <f>VLOOKUP(Variaciones!C337,Fuel!C422:Z2020,24,FALSE)</f>
        <v>317.67411300919844</v>
      </c>
      <c r="H337" s="353">
        <f t="shared" si="52"/>
        <v>0</v>
      </c>
      <c r="I337" s="352">
        <f t="shared" si="54"/>
        <v>113.03366600919844</v>
      </c>
      <c r="J337" s="352">
        <f t="shared" si="50"/>
        <v>29.614112789750322</v>
      </c>
      <c r="K337" s="352">
        <f t="shared" si="51"/>
        <v>876.99567632405365</v>
      </c>
      <c r="L337" s="352"/>
      <c r="O337" s="352"/>
      <c r="P337" s="352"/>
      <c r="Q337" s="352"/>
      <c r="R337" s="352"/>
      <c r="S337" s="352"/>
      <c r="T337" s="352" t="e">
        <f t="shared" si="53"/>
        <v>#DIV/0!</v>
      </c>
    </row>
    <row r="338" spans="2:20">
      <c r="B338" s="43">
        <v>202101</v>
      </c>
      <c r="C338" s="4">
        <v>44202</v>
      </c>
      <c r="D338">
        <f>WEEKDAY(Fuel!C424,2)</f>
        <v>3</v>
      </c>
      <c r="E338" s="352">
        <f>+Fuel!T424-Fuel!D424</f>
        <v>102.52118243495403</v>
      </c>
      <c r="F338" s="352">
        <f>VLOOKUP(Variaciones!C338,Fuel!C423:Z2021,2,FALSE)</f>
        <v>204.64044699999999</v>
      </c>
      <c r="G338" s="352">
        <f>VLOOKUP(Variaciones!C338,Fuel!C423:Z2021,24,FALSE)</f>
        <v>318.6596583442838</v>
      </c>
      <c r="H338" s="353">
        <f t="shared" si="52"/>
        <v>6.7740000000071632E-3</v>
      </c>
      <c r="I338" s="352">
        <f t="shared" si="54"/>
        <v>114.0192113442838</v>
      </c>
      <c r="J338" s="352">
        <f t="shared" si="50"/>
        <v>30.658790844940825</v>
      </c>
      <c r="K338" s="352">
        <f t="shared" si="51"/>
        <v>939.96145607382732</v>
      </c>
      <c r="L338" s="352"/>
      <c r="O338" s="352"/>
      <c r="P338" s="352"/>
      <c r="Q338" s="352"/>
      <c r="R338" s="352"/>
      <c r="S338" s="352"/>
      <c r="T338" s="352" t="e">
        <f t="shared" si="53"/>
        <v>#DIV/0!</v>
      </c>
    </row>
    <row r="339" spans="2:20">
      <c r="B339" s="43">
        <v>202101</v>
      </c>
      <c r="C339" s="4">
        <v>44201</v>
      </c>
      <c r="D339">
        <f>WEEKDAY(Fuel!C425,2)</f>
        <v>2</v>
      </c>
      <c r="E339" s="352">
        <f>+Fuel!T425-Fuel!D425</f>
        <v>93.315985307490166</v>
      </c>
      <c r="F339" s="352">
        <f>VLOOKUP(Variaciones!C339,Fuel!C424:Z2022,2,FALSE)</f>
        <v>204.647221</v>
      </c>
      <c r="G339" s="352">
        <f>VLOOKUP(Variaciones!C339,Fuel!C424:Z2022,24,FALSE)</f>
        <v>309.46123521681994</v>
      </c>
      <c r="H339" s="353">
        <f t="shared" si="52"/>
        <v>0</v>
      </c>
      <c r="I339" s="352">
        <f t="shared" si="54"/>
        <v>104.81401421681994</v>
      </c>
      <c r="J339" s="352">
        <f t="shared" si="50"/>
        <v>20.901688329829142</v>
      </c>
      <c r="K339" s="352">
        <f t="shared" si="51"/>
        <v>436.88057503731574</v>
      </c>
      <c r="L339" s="352"/>
      <c r="O339" s="352"/>
      <c r="P339" s="352"/>
      <c r="Q339" s="352"/>
      <c r="R339" s="352"/>
      <c r="S339" s="352"/>
      <c r="T339" s="352" t="e">
        <f t="shared" si="53"/>
        <v>#DIV/0!</v>
      </c>
    </row>
    <row r="340" spans="2:20">
      <c r="B340" s="212">
        <v>202101</v>
      </c>
      <c r="C340" s="26">
        <v>44200</v>
      </c>
      <c r="D340">
        <f>WEEKDAY(Fuel!C426,2)</f>
        <v>1</v>
      </c>
      <c r="E340" s="354">
        <f>+Fuel!T426-Fuel!D426</f>
        <v>80.832411063074915</v>
      </c>
      <c r="F340" s="352">
        <f>VLOOKUP(Variaciones!C340,Fuel!C425:Z2023,2,FALSE)</f>
        <v>204.647221</v>
      </c>
      <c r="G340" s="352">
        <f>VLOOKUP(Variaciones!C340,Fuel!C425:Z2023,24,FALSE)</f>
        <v>296.97766097240475</v>
      </c>
      <c r="H340" s="353">
        <f t="shared" si="52"/>
        <v>0</v>
      </c>
      <c r="I340" s="352">
        <f t="shared" si="54"/>
        <v>92.330439972404747</v>
      </c>
      <c r="J340" s="352">
        <f t="shared" si="50"/>
        <v>7.6690996307490309</v>
      </c>
      <c r="K340" s="352">
        <f t="shared" si="51"/>
        <v>58.815089146354921</v>
      </c>
      <c r="L340" s="352"/>
      <c r="O340" s="352"/>
      <c r="P340" s="352"/>
      <c r="Q340" s="352"/>
      <c r="R340" s="352"/>
      <c r="S340" s="352"/>
      <c r="T340" s="352" t="e">
        <f t="shared" si="53"/>
        <v>#DIV/0!</v>
      </c>
    </row>
    <row r="341" spans="2:20">
      <c r="B341" s="43">
        <v>202012</v>
      </c>
      <c r="C341" s="4">
        <v>44196</v>
      </c>
      <c r="D341">
        <f>WEEKDAY(Fuel!C427,2)</f>
        <v>4</v>
      </c>
      <c r="E341" s="352">
        <f>+Fuel!T427-Fuel!D427</f>
        <v>81.817956398160334</v>
      </c>
      <c r="F341" s="352">
        <f>VLOOKUP(Variaciones!C341,Fuel!C426:Z2024,2,FALSE)</f>
        <v>204.647221</v>
      </c>
      <c r="G341" s="352">
        <f>VLOOKUP(Variaciones!C341,Fuel!C426:Z2024,24,FALSE)</f>
        <v>297.96320630749017</v>
      </c>
      <c r="H341" s="353">
        <f t="shared" si="52"/>
        <v>1.2025999999991654E-2</v>
      </c>
      <c r="I341" s="352">
        <f t="shared" si="54"/>
        <v>93.315985307490166</v>
      </c>
      <c r="J341" s="352">
        <f t="shared" si="50"/>
        <v>8.7137776859395899</v>
      </c>
      <c r="K341" s="352">
        <f t="shared" si="51"/>
        <v>75.929921559978709</v>
      </c>
      <c r="L341" s="352"/>
      <c r="O341" s="352"/>
      <c r="P341" s="352"/>
      <c r="Q341" s="352"/>
      <c r="R341" s="352"/>
      <c r="S341" s="352"/>
      <c r="T341" s="352" t="e">
        <f t="shared" si="53"/>
        <v>#DIV/0!</v>
      </c>
    </row>
    <row r="342" spans="2:20">
      <c r="B342" s="43">
        <v>202012</v>
      </c>
      <c r="C342" s="4">
        <v>44195</v>
      </c>
      <c r="D342">
        <f>WEEKDAY(Fuel!C428,2)</f>
        <v>3</v>
      </c>
      <c r="E342" s="352">
        <f>+Fuel!T428-Fuel!D428</f>
        <v>119.71000398554531</v>
      </c>
      <c r="F342" s="352">
        <f>VLOOKUP(Variaciones!C342,Fuel!C427:Z2025,2,FALSE)</f>
        <v>204.65924699999999</v>
      </c>
      <c r="G342" s="352">
        <f>VLOOKUP(Variaciones!C342,Fuel!C427:Z2025,24,FALSE)</f>
        <v>335.86727989487514</v>
      </c>
      <c r="H342" s="353">
        <f t="shared" si="52"/>
        <v>0</v>
      </c>
      <c r="I342" s="352">
        <f t="shared" si="54"/>
        <v>131.20803289487515</v>
      </c>
      <c r="J342" s="352">
        <f t="shared" si="50"/>
        <v>48.88006968856763</v>
      </c>
      <c r="K342" s="352">
        <f t="shared" si="51"/>
        <v>2389.2612127592279</v>
      </c>
      <c r="L342" s="352"/>
      <c r="O342" s="352"/>
      <c r="P342" s="352"/>
      <c r="Q342" s="352"/>
      <c r="R342" s="352"/>
      <c r="S342" s="352"/>
      <c r="T342" s="352" t="e">
        <f t="shared" si="53"/>
        <v>#DIV/0!</v>
      </c>
    </row>
    <row r="343" spans="2:20">
      <c r="B343" s="43">
        <v>202012</v>
      </c>
      <c r="C343" s="4">
        <v>44194</v>
      </c>
      <c r="D343">
        <f>WEEKDAY(Fuel!C429,2)</f>
        <v>2</v>
      </c>
      <c r="E343" s="352">
        <f>+Fuel!T429-Fuel!D429</f>
        <v>84.10553618002632</v>
      </c>
      <c r="F343" s="352">
        <f>VLOOKUP(Variaciones!C343,Fuel!C428:Z2026,2,FALSE)</f>
        <v>204.65924699999999</v>
      </c>
      <c r="G343" s="352">
        <f>VLOOKUP(Variaciones!C343,Fuel!C428:Z2026,24,FALSE)</f>
        <v>300.26281208935609</v>
      </c>
      <c r="H343" s="353">
        <f t="shared" si="52"/>
        <v>0</v>
      </c>
      <c r="I343" s="352">
        <f t="shared" si="54"/>
        <v>95.603565089356096</v>
      </c>
      <c r="J343" s="352">
        <f t="shared" si="50"/>
        <v>11.139333814717475</v>
      </c>
      <c r="K343" s="352">
        <f t="shared" si="51"/>
        <v>124.08475783570816</v>
      </c>
      <c r="L343" s="352"/>
      <c r="O343" s="352"/>
      <c r="P343" s="352"/>
      <c r="Q343" s="352"/>
      <c r="R343" s="352"/>
      <c r="S343" s="352"/>
      <c r="T343" s="352" t="e">
        <f t="shared" si="53"/>
        <v>#DIV/0!</v>
      </c>
    </row>
    <row r="344" spans="2:20">
      <c r="B344" s="43">
        <v>202012</v>
      </c>
      <c r="C344" s="4">
        <v>44193</v>
      </c>
      <c r="D344">
        <f>WEEKDAY(Fuel!C430,2)</f>
        <v>1</v>
      </c>
      <c r="E344" s="352">
        <f>+Fuel!T430-Fuel!D430</f>
        <v>81.148900174770006</v>
      </c>
      <c r="F344" s="352">
        <f>VLOOKUP(Variaciones!C344,Fuel!C429:Z2027,2,FALSE)</f>
        <v>204.65924699999999</v>
      </c>
      <c r="G344" s="352">
        <f>VLOOKUP(Variaciones!C344,Fuel!C429:Z2027,24,FALSE)</f>
        <v>297.30617608409983</v>
      </c>
      <c r="H344" s="353">
        <f t="shared" si="52"/>
        <v>0</v>
      </c>
      <c r="I344" s="352">
        <f t="shared" si="54"/>
        <v>92.646929084099838</v>
      </c>
      <c r="J344" s="352">
        <f t="shared" si="50"/>
        <v>8.0052996491457975</v>
      </c>
      <c r="K344" s="352">
        <f t="shared" si="51"/>
        <v>64.084822472613823</v>
      </c>
      <c r="L344" s="352"/>
      <c r="O344" s="352"/>
      <c r="P344" s="352"/>
      <c r="Q344" s="352"/>
      <c r="R344" s="352"/>
      <c r="S344" s="352"/>
      <c r="T344" s="352" t="e">
        <f t="shared" si="53"/>
        <v>#DIV/0!</v>
      </c>
    </row>
    <row r="345" spans="2:20">
      <c r="B345" s="43">
        <v>202012</v>
      </c>
      <c r="C345" s="4">
        <v>44189</v>
      </c>
      <c r="D345">
        <f>WEEKDAY(Fuel!C431,2)</f>
        <v>4</v>
      </c>
      <c r="E345" s="352">
        <f>+Fuel!T431-Fuel!D431</f>
        <v>78.192264169513749</v>
      </c>
      <c r="F345" s="352">
        <f>VLOOKUP(Variaciones!C345,Fuel!C430:Z2028,2,FALSE)</f>
        <v>204.65924699999999</v>
      </c>
      <c r="G345" s="352">
        <f>VLOOKUP(Variaciones!C345,Fuel!C430:Z2028,24,FALSE)</f>
        <v>294.34954007884357</v>
      </c>
      <c r="H345" s="353">
        <f t="shared" si="52"/>
        <v>0</v>
      </c>
      <c r="I345" s="352">
        <f t="shared" si="54"/>
        <v>89.690293078843581</v>
      </c>
      <c r="J345" s="352">
        <f t="shared" si="50"/>
        <v>4.8712654835741773</v>
      </c>
      <c r="K345" s="352">
        <f t="shared" si="51"/>
        <v>23.729227411461164</v>
      </c>
      <c r="L345" s="352"/>
      <c r="O345" s="352"/>
      <c r="P345" s="352"/>
      <c r="Q345" s="352"/>
      <c r="R345" s="352"/>
      <c r="S345" s="352"/>
      <c r="T345" s="352" t="e">
        <f t="shared" si="53"/>
        <v>#DIV/0!</v>
      </c>
    </row>
    <row r="346" spans="2:20">
      <c r="B346" s="43">
        <v>202012</v>
      </c>
      <c r="C346" s="4">
        <v>44188</v>
      </c>
      <c r="D346">
        <f>WEEKDAY(Fuel!C432,2)</f>
        <v>3</v>
      </c>
      <c r="E346" s="352">
        <f>+Fuel!T432-Fuel!D432</f>
        <v>77.863749057818666</v>
      </c>
      <c r="F346" s="352">
        <f>VLOOKUP(Variaciones!C346,Fuel!C431:Z2029,2,FALSE)</f>
        <v>204.65924699999999</v>
      </c>
      <c r="G346" s="352">
        <f>VLOOKUP(Variaciones!C346,Fuel!C431:Z2029,24,FALSE)</f>
        <v>294.02102496714849</v>
      </c>
      <c r="H346" s="353">
        <f t="shared" si="52"/>
        <v>0</v>
      </c>
      <c r="I346" s="352">
        <f t="shared" si="54"/>
        <v>89.361777967148498</v>
      </c>
      <c r="J346" s="352">
        <f t="shared" si="50"/>
        <v>4.5230394651774191</v>
      </c>
      <c r="K346" s="352">
        <f t="shared" si="51"/>
        <v>20.457886003552431</v>
      </c>
      <c r="L346" s="352"/>
      <c r="O346" s="352"/>
      <c r="P346" s="352"/>
      <c r="Q346" s="352"/>
      <c r="R346" s="352"/>
      <c r="S346" s="352"/>
      <c r="T346" s="352" t="e">
        <f t="shared" si="53"/>
        <v>#DIV/0!</v>
      </c>
    </row>
    <row r="347" spans="2:20">
      <c r="B347" s="43">
        <v>202012</v>
      </c>
      <c r="C347" s="4">
        <v>44187</v>
      </c>
      <c r="D347">
        <f>WEEKDAY(Fuel!C433,2)</f>
        <v>2</v>
      </c>
      <c r="E347" s="352">
        <f>+Fuel!T433-Fuel!D433</f>
        <v>72.607507270696487</v>
      </c>
      <c r="F347" s="352">
        <f>VLOOKUP(Variaciones!C347,Fuel!C432:Z2030,2,FALSE)</f>
        <v>204.65924699999999</v>
      </c>
      <c r="G347" s="352">
        <f>VLOOKUP(Variaciones!C347,Fuel!C432:Z2030,24,FALSE)</f>
        <v>288.76478318002631</v>
      </c>
      <c r="H347" s="353">
        <f t="shared" si="52"/>
        <v>4.5373600000000067</v>
      </c>
      <c r="I347" s="352">
        <f t="shared" si="54"/>
        <v>84.10553618002632</v>
      </c>
      <c r="J347" s="352">
        <f t="shared" si="50"/>
        <v>1.0485768291720774</v>
      </c>
      <c r="K347" s="352">
        <f t="shared" si="51"/>
        <v>1.099513366676568</v>
      </c>
      <c r="L347" s="352"/>
      <c r="O347" s="352"/>
      <c r="P347" s="352"/>
      <c r="Q347" s="352"/>
      <c r="R347" s="352"/>
      <c r="S347" s="352"/>
      <c r="T347" s="352" t="e">
        <f t="shared" si="53"/>
        <v>#DIV/0!</v>
      </c>
    </row>
    <row r="348" spans="2:20">
      <c r="B348" s="43">
        <v>202012</v>
      </c>
      <c r="C348" s="4">
        <v>44186</v>
      </c>
      <c r="D348">
        <f>WEEKDAY(Fuel!C434,2)</f>
        <v>1</v>
      </c>
      <c r="E348" s="352">
        <f>+Fuel!T434-Fuel!D434</f>
        <v>83.386654392904092</v>
      </c>
      <c r="F348" s="352">
        <f>VLOOKUP(Variaciones!C348,Fuel!C433:Z2031,2,FALSE)</f>
        <v>200.12188699999999</v>
      </c>
      <c r="G348" s="352">
        <f>VLOOKUP(Variaciones!C348,Fuel!C433:Z2031,24,FALSE)</f>
        <v>295.00657030223385</v>
      </c>
      <c r="H348" s="353">
        <f t="shared" si="52"/>
        <v>0</v>
      </c>
      <c r="I348" s="352">
        <f t="shared" si="54"/>
        <v>94.884683302233867</v>
      </c>
      <c r="J348" s="352">
        <f t="shared" si="50"/>
        <v>10.105077520367871</v>
      </c>
      <c r="K348" s="352">
        <f t="shared" si="51"/>
        <v>102.11259169264409</v>
      </c>
      <c r="L348" s="352"/>
      <c r="O348" s="352"/>
      <c r="P348" s="352"/>
      <c r="Q348" s="352"/>
      <c r="R348" s="352"/>
      <c r="S348" s="352"/>
      <c r="T348" s="352" t="e">
        <f t="shared" si="53"/>
        <v>#DIV/0!</v>
      </c>
    </row>
    <row r="349" spans="2:20">
      <c r="B349" s="43">
        <v>202012</v>
      </c>
      <c r="C349" s="4">
        <v>44183</v>
      </c>
      <c r="D349">
        <f>WEEKDAY(Fuel!C435,2)</f>
        <v>5</v>
      </c>
      <c r="E349" s="352">
        <f>+Fuel!T435-Fuel!D435</f>
        <v>92.585077520367946</v>
      </c>
      <c r="F349" s="352">
        <f>VLOOKUP(Variaciones!C349,Fuel!C434:Z2032,2,FALSE)</f>
        <v>200.12188699999999</v>
      </c>
      <c r="G349" s="352">
        <f>VLOOKUP(Variaciones!C349,Fuel!C434:Z2032,24,FALSE)</f>
        <v>304.20499342969771</v>
      </c>
      <c r="H349" s="353">
        <f t="shared" si="52"/>
        <v>0</v>
      </c>
      <c r="I349" s="352">
        <f t="shared" si="54"/>
        <v>104.08310642969772</v>
      </c>
      <c r="J349" s="352">
        <f t="shared" si="50"/>
        <v>19.855406035479604</v>
      </c>
      <c r="K349" s="352">
        <f t="shared" si="51"/>
        <v>394.23714883375987</v>
      </c>
      <c r="L349" s="352"/>
      <c r="O349" s="352"/>
      <c r="P349" s="352"/>
      <c r="Q349" s="352"/>
      <c r="R349" s="352"/>
      <c r="S349" s="352"/>
      <c r="T349" s="352" t="e">
        <f t="shared" si="53"/>
        <v>#DIV/0!</v>
      </c>
    </row>
    <row r="350" spans="2:20">
      <c r="B350" s="43">
        <v>202012</v>
      </c>
      <c r="C350" s="4">
        <v>44182</v>
      </c>
      <c r="D350">
        <f>WEEKDAY(Fuel!C436,2)</f>
        <v>4</v>
      </c>
      <c r="E350" s="352">
        <f>+Fuel!T436-Fuel!D436</f>
        <v>86.343290398160349</v>
      </c>
      <c r="F350" s="352">
        <f>VLOOKUP(Variaciones!C350,Fuel!C435:Z2033,2,FALSE)</f>
        <v>200.12188699999999</v>
      </c>
      <c r="G350" s="352">
        <f>VLOOKUP(Variaciones!C350,Fuel!C435:Z2033,24,FALSE)</f>
        <v>297.96320630749017</v>
      </c>
      <c r="H350" s="353">
        <f t="shared" si="52"/>
        <v>0</v>
      </c>
      <c r="I350" s="352">
        <f t="shared" si="54"/>
        <v>97.841319307490181</v>
      </c>
      <c r="J350" s="352">
        <f t="shared" si="50"/>
        <v>13.239111685939605</v>
      </c>
      <c r="K350" s="352">
        <f t="shared" si="51"/>
        <v>175.27407823278261</v>
      </c>
      <c r="L350" s="352"/>
      <c r="O350" s="352"/>
      <c r="P350" s="352"/>
      <c r="Q350" s="352"/>
      <c r="R350" s="352"/>
      <c r="S350" s="352"/>
      <c r="T350" s="352" t="e">
        <f t="shared" si="53"/>
        <v>#DIV/0!</v>
      </c>
    </row>
    <row r="351" spans="2:20">
      <c r="B351" s="43">
        <v>202012</v>
      </c>
      <c r="C351" s="4">
        <v>44181</v>
      </c>
      <c r="D351">
        <f>WEEKDAY(Fuel!C437,2)</f>
        <v>3</v>
      </c>
      <c r="E351" s="352">
        <f>+Fuel!T437-Fuel!D437</f>
        <v>83.386654392904092</v>
      </c>
      <c r="F351" s="352">
        <f>VLOOKUP(Variaciones!C351,Fuel!C436:Z2034,2,FALSE)</f>
        <v>200.12188699999999</v>
      </c>
      <c r="G351" s="352">
        <f>VLOOKUP(Variaciones!C351,Fuel!C436:Z2034,24,FALSE)</f>
        <v>295.00657030223385</v>
      </c>
      <c r="H351" s="353">
        <f t="shared" si="52"/>
        <v>0</v>
      </c>
      <c r="I351" s="352">
        <f t="shared" si="54"/>
        <v>94.884683302233867</v>
      </c>
      <c r="J351" s="352">
        <f t="shared" si="50"/>
        <v>10.105077520367871</v>
      </c>
      <c r="K351" s="352">
        <f t="shared" si="51"/>
        <v>102.11259169264409</v>
      </c>
      <c r="L351" s="352"/>
      <c r="O351" s="352"/>
      <c r="P351" s="352"/>
      <c r="Q351" s="352"/>
      <c r="R351" s="352"/>
      <c r="S351" s="352"/>
      <c r="T351" s="352" t="e">
        <f t="shared" si="53"/>
        <v>#DIV/0!</v>
      </c>
    </row>
    <row r="352" spans="2:20">
      <c r="B352" s="43">
        <v>202012</v>
      </c>
      <c r="C352" s="4">
        <v>44180</v>
      </c>
      <c r="D352">
        <f>WEEKDAY(Fuel!C438,2)</f>
        <v>2</v>
      </c>
      <c r="E352" s="352">
        <f>+Fuel!T438-Fuel!D438</f>
        <v>77.801897494086717</v>
      </c>
      <c r="F352" s="352">
        <f>VLOOKUP(Variaciones!C352,Fuel!C437:Z2035,2,FALSE)</f>
        <v>200.12188699999999</v>
      </c>
      <c r="G352" s="352">
        <f>VLOOKUP(Variaciones!C352,Fuel!C437:Z2035,24,FALSE)</f>
        <v>289.42181340341654</v>
      </c>
      <c r="H352" s="353">
        <f t="shared" si="52"/>
        <v>0</v>
      </c>
      <c r="I352" s="352">
        <f t="shared" si="54"/>
        <v>89.299926403416549</v>
      </c>
      <c r="J352" s="352">
        <f t="shared" si="50"/>
        <v>4.1852352076215595</v>
      </c>
      <c r="K352" s="352">
        <f t="shared" si="51"/>
        <v>17.516193743115078</v>
      </c>
      <c r="L352" s="352"/>
      <c r="O352" s="352"/>
      <c r="P352" s="352"/>
      <c r="Q352" s="352"/>
      <c r="R352" s="352"/>
      <c r="S352" s="352"/>
      <c r="T352" s="352" t="e">
        <f t="shared" si="53"/>
        <v>#DIV/0!</v>
      </c>
    </row>
    <row r="353" spans="2:20">
      <c r="B353" s="43">
        <v>202012</v>
      </c>
      <c r="C353" s="4">
        <v>44179</v>
      </c>
      <c r="D353">
        <f>WEEKDAY(Fuel!C439,2)</f>
        <v>1</v>
      </c>
      <c r="E353" s="352">
        <f>+Fuel!T439-Fuel!D439</f>
        <v>72.217140595269399</v>
      </c>
      <c r="F353" s="352">
        <f>VLOOKUP(Variaciones!C353,Fuel!C438:Z2036,2,FALSE)</f>
        <v>200.12188699999999</v>
      </c>
      <c r="G353" s="352">
        <f>VLOOKUP(Variaciones!C353,Fuel!C438:Z2036,24,FALSE)</f>
        <v>283.83705650459922</v>
      </c>
      <c r="H353" s="353">
        <f t="shared" si="52"/>
        <v>0</v>
      </c>
      <c r="I353" s="352">
        <f t="shared" si="54"/>
        <v>83.715169504599231</v>
      </c>
      <c r="J353" s="352">
        <f t="shared" si="50"/>
        <v>1.7346071051248089</v>
      </c>
      <c r="K353" s="352">
        <f t="shared" si="51"/>
        <v>3.0088618091494697</v>
      </c>
      <c r="L353" s="352"/>
      <c r="O353" s="352"/>
      <c r="P353" s="352"/>
      <c r="Q353" s="352"/>
      <c r="R353" s="352"/>
      <c r="S353" s="352"/>
      <c r="T353" s="352" t="e">
        <f t="shared" si="53"/>
        <v>#DIV/0!</v>
      </c>
    </row>
    <row r="354" spans="2:20">
      <c r="B354" s="43">
        <v>202012</v>
      </c>
      <c r="C354" s="4">
        <v>44176</v>
      </c>
      <c r="D354">
        <f>WEEKDAY(Fuel!C440,2)</f>
        <v>5</v>
      </c>
      <c r="E354" s="352">
        <f>+Fuel!T440-Fuel!D440</f>
        <v>69.260504590013142</v>
      </c>
      <c r="F354" s="352">
        <f>VLOOKUP(Variaciones!C354,Fuel!C439:Z2037,2,FALSE)</f>
        <v>200.12188699999999</v>
      </c>
      <c r="G354" s="352">
        <f>VLOOKUP(Variaciones!C354,Fuel!C439:Z2037,24,FALSE)</f>
        <v>280.88042049934296</v>
      </c>
      <c r="H354" s="353">
        <f t="shared" si="52"/>
        <v>0</v>
      </c>
      <c r="I354" s="352">
        <f t="shared" si="54"/>
        <v>80.758533499342974</v>
      </c>
      <c r="J354" s="352">
        <f t="shared" si="50"/>
        <v>4.868641270696429</v>
      </c>
      <c r="K354" s="352">
        <f t="shared" si="51"/>
        <v>23.703667822728541</v>
      </c>
      <c r="L354" s="352"/>
      <c r="O354" s="352"/>
      <c r="P354" s="352"/>
      <c r="Q354" s="352"/>
      <c r="R354" s="352"/>
      <c r="S354" s="352"/>
      <c r="T354" s="352" t="e">
        <f t="shared" si="53"/>
        <v>#DIV/0!</v>
      </c>
    </row>
    <row r="355" spans="2:20">
      <c r="B355" s="43">
        <v>202012</v>
      </c>
      <c r="C355" s="4">
        <v>44175</v>
      </c>
      <c r="D355">
        <f>WEEKDAY(Fuel!C441,2)</f>
        <v>4</v>
      </c>
      <c r="E355" s="352">
        <f>+Fuel!T441-Fuel!D441</f>
        <v>74.51674637713532</v>
      </c>
      <c r="F355" s="352">
        <f>VLOOKUP(Variaciones!C355,Fuel!C440:Z2038,2,FALSE)</f>
        <v>200.12188699999999</v>
      </c>
      <c r="G355" s="352">
        <f>VLOOKUP(Variaciones!C355,Fuel!C440:Z2038,24,FALSE)</f>
        <v>286.13666228646514</v>
      </c>
      <c r="H355" s="353">
        <f t="shared" si="52"/>
        <v>0</v>
      </c>
      <c r="I355" s="352">
        <f t="shared" si="54"/>
        <v>86.014775286465152</v>
      </c>
      <c r="J355" s="352">
        <f t="shared" si="50"/>
        <v>0.70297502365306741</v>
      </c>
      <c r="K355" s="352">
        <f t="shared" si="51"/>
        <v>0.4941738838800307</v>
      </c>
      <c r="L355" s="352"/>
      <c r="O355" s="352"/>
      <c r="P355" s="352"/>
      <c r="Q355" s="352"/>
      <c r="R355" s="352"/>
      <c r="S355" s="352"/>
      <c r="T355" s="352" t="e">
        <f t="shared" si="53"/>
        <v>#DIV/0!</v>
      </c>
    </row>
    <row r="356" spans="2:20">
      <c r="B356" s="43">
        <v>202012</v>
      </c>
      <c r="C356" s="4">
        <v>44174</v>
      </c>
      <c r="D356">
        <f>WEEKDAY(Fuel!C442,2)</f>
        <v>3</v>
      </c>
      <c r="E356" s="352">
        <f>+Fuel!T442-Fuel!D442</f>
        <v>71.23159526018398</v>
      </c>
      <c r="F356" s="352">
        <f>VLOOKUP(Variaciones!C356,Fuel!C441:Z2039,2,FALSE)</f>
        <v>200.12188699999999</v>
      </c>
      <c r="G356" s="352">
        <f>VLOOKUP(Variaciones!C356,Fuel!C441:Z2039,24,FALSE)</f>
        <v>282.85151116951374</v>
      </c>
      <c r="H356" s="353">
        <f t="shared" si="52"/>
        <v>2.4684999999976753E-2</v>
      </c>
      <c r="I356" s="352">
        <f t="shared" si="54"/>
        <v>82.729624169513755</v>
      </c>
      <c r="J356" s="352">
        <f t="shared" si="50"/>
        <v>2.7792851603154247</v>
      </c>
      <c r="K356" s="352">
        <f t="shared" si="51"/>
        <v>7.7244260023495359</v>
      </c>
      <c r="L356" s="352"/>
      <c r="O356" s="352"/>
      <c r="P356" s="352"/>
      <c r="Q356" s="352"/>
      <c r="R356" s="352"/>
      <c r="S356" s="352"/>
      <c r="T356" s="352" t="e">
        <f t="shared" si="53"/>
        <v>#DIV/0!</v>
      </c>
    </row>
    <row r="357" spans="2:20">
      <c r="B357" s="43">
        <v>202012</v>
      </c>
      <c r="C357" s="4">
        <v>44173</v>
      </c>
      <c r="D357">
        <f>WEEKDAY(Fuel!C443,2)</f>
        <v>2</v>
      </c>
      <c r="E357" s="352">
        <f>+Fuel!T443-Fuel!D443</f>
        <v>66.000038473061721</v>
      </c>
      <c r="F357" s="352">
        <f>VLOOKUP(Variaciones!C357,Fuel!C442:Z2040,2,FALSE)</f>
        <v>200.09720200000001</v>
      </c>
      <c r="G357" s="352">
        <f>VLOOKUP(Variaciones!C357,Fuel!C442:Z2040,24,FALSE)</f>
        <v>277.59526938239156</v>
      </c>
      <c r="H357" s="353">
        <f t="shared" si="52"/>
        <v>0</v>
      </c>
      <c r="I357" s="352">
        <f t="shared" si="54"/>
        <v>77.498067382391554</v>
      </c>
      <c r="J357" s="352">
        <f t="shared" si="50"/>
        <v>8.3262164546649444</v>
      </c>
      <c r="K357" s="352">
        <f t="shared" si="51"/>
        <v>69.32588044993328</v>
      </c>
      <c r="L357" s="352"/>
      <c r="O357" s="352"/>
      <c r="P357" s="352"/>
      <c r="Q357" s="352"/>
      <c r="R357" s="352"/>
      <c r="S357" s="352"/>
      <c r="T357" s="352" t="e">
        <f t="shared" si="53"/>
        <v>#DIV/0!</v>
      </c>
    </row>
    <row r="358" spans="2:20">
      <c r="B358" s="43">
        <v>202012</v>
      </c>
      <c r="C358" s="4">
        <v>44172</v>
      </c>
      <c r="D358">
        <f>WEEKDAY(Fuel!C444,2)</f>
        <v>1</v>
      </c>
      <c r="E358" s="352">
        <f>+Fuel!T444-Fuel!D444</f>
        <v>69.285189590013118</v>
      </c>
      <c r="F358" s="352">
        <f>VLOOKUP(Variaciones!C358,Fuel!C443:Z2041,2,FALSE)</f>
        <v>200.09720200000001</v>
      </c>
      <c r="G358" s="352">
        <f>VLOOKUP(Variaciones!C358,Fuel!C443:Z2041,24,FALSE)</f>
        <v>280.88042049934296</v>
      </c>
      <c r="H358" s="353">
        <f t="shared" si="52"/>
        <v>0</v>
      </c>
      <c r="I358" s="352">
        <f t="shared" si="54"/>
        <v>80.783218499342951</v>
      </c>
      <c r="J358" s="352">
        <f t="shared" si="50"/>
        <v>4.8439562706964523</v>
      </c>
      <c r="K358" s="352">
        <f t="shared" si="51"/>
        <v>23.463912352419481</v>
      </c>
      <c r="L358" s="352"/>
      <c r="O358" s="352"/>
      <c r="P358" s="352"/>
      <c r="Q358" s="352"/>
      <c r="R358" s="352"/>
      <c r="S358" s="352"/>
      <c r="T358" s="352" t="e">
        <f t="shared" si="53"/>
        <v>#DIV/0!</v>
      </c>
    </row>
    <row r="359" spans="2:20">
      <c r="B359" s="43">
        <v>202012</v>
      </c>
      <c r="C359" s="4">
        <v>44169</v>
      </c>
      <c r="D359">
        <f>WEEKDAY(Fuel!C445,2)</f>
        <v>5</v>
      </c>
      <c r="E359" s="352">
        <f>+Fuel!T445-Fuel!D445</f>
        <v>75.855491823915855</v>
      </c>
      <c r="F359" s="352">
        <f>VLOOKUP(Variaciones!C359,Fuel!C444:Z2042,2,FALSE)</f>
        <v>200.09720200000001</v>
      </c>
      <c r="G359" s="352">
        <f>VLOOKUP(Variaciones!C359,Fuel!C444:Z2042,24,FALSE)</f>
        <v>287.4507227332457</v>
      </c>
      <c r="H359" s="353">
        <f t="shared" si="52"/>
        <v>0</v>
      </c>
      <c r="I359" s="352">
        <f t="shared" si="54"/>
        <v>87.353520733245688</v>
      </c>
      <c r="J359" s="352">
        <f t="shared" si="50"/>
        <v>2.1205640972404183</v>
      </c>
      <c r="K359" s="352">
        <f t="shared" si="51"/>
        <v>4.4967920905050702</v>
      </c>
      <c r="L359" s="352"/>
      <c r="O359" s="352"/>
      <c r="P359" s="352"/>
      <c r="Q359" s="352"/>
      <c r="R359" s="352"/>
      <c r="S359" s="352"/>
      <c r="T359" s="352" t="e">
        <f t="shared" si="53"/>
        <v>#DIV/0!</v>
      </c>
    </row>
    <row r="360" spans="2:20">
      <c r="B360" s="43">
        <v>202012</v>
      </c>
      <c r="C360" s="4">
        <v>44168</v>
      </c>
      <c r="D360">
        <f>WEEKDAY(Fuel!C446,2)</f>
        <v>4</v>
      </c>
      <c r="E360" s="352">
        <f>+Fuel!T446-Fuel!D446</f>
        <v>73.884401153745074</v>
      </c>
      <c r="F360" s="352">
        <f>VLOOKUP(Variaciones!C360,Fuel!C445:Z2043,2,FALSE)</f>
        <v>200.09720200000001</v>
      </c>
      <c r="G360" s="352">
        <f>VLOOKUP(Variaciones!C360,Fuel!C445:Z2043,24,FALSE)</f>
        <v>285.47963206307492</v>
      </c>
      <c r="H360" s="353">
        <f t="shared" si="52"/>
        <v>0</v>
      </c>
      <c r="I360" s="352">
        <f t="shared" si="54"/>
        <v>85.382430063074906</v>
      </c>
      <c r="J360" s="352">
        <f t="shared" si="50"/>
        <v>3.120798685941395E-2</v>
      </c>
      <c r="K360" s="352">
        <f t="shared" si="51"/>
        <v>9.7393844381735378E-4</v>
      </c>
      <c r="L360" s="352"/>
      <c r="O360" s="352"/>
      <c r="P360" s="352"/>
      <c r="Q360" s="352"/>
      <c r="R360" s="352"/>
      <c r="S360" s="352"/>
      <c r="T360" s="352" t="e">
        <f t="shared" si="53"/>
        <v>#DIV/0!</v>
      </c>
    </row>
    <row r="361" spans="2:20">
      <c r="B361" s="43">
        <v>202012</v>
      </c>
      <c r="C361" s="4">
        <v>44167</v>
      </c>
      <c r="D361">
        <f>WEEKDAY(Fuel!C447,2)</f>
        <v>3</v>
      </c>
      <c r="E361" s="352">
        <f>+Fuel!T447-Fuel!D447</f>
        <v>72.570340706964515</v>
      </c>
      <c r="F361" s="352">
        <f>VLOOKUP(Variaciones!C361,Fuel!C446:Z2044,2,FALSE)</f>
        <v>200.09720200000001</v>
      </c>
      <c r="G361" s="352">
        <f>VLOOKUP(Variaciones!C361,Fuel!C446:Z2044,24,FALSE)</f>
        <v>284.16557161629436</v>
      </c>
      <c r="H361" s="353">
        <f t="shared" si="52"/>
        <v>4.3819000000013375E-2</v>
      </c>
      <c r="I361" s="352">
        <f t="shared" si="54"/>
        <v>84.068369616294348</v>
      </c>
      <c r="J361" s="352">
        <f t="shared" si="50"/>
        <v>1.361696086728017</v>
      </c>
      <c r="K361" s="352">
        <f t="shared" si="51"/>
        <v>1.8542162326103953</v>
      </c>
      <c r="L361" s="352"/>
      <c r="O361" s="352"/>
      <c r="P361" s="352"/>
      <c r="Q361" s="352"/>
      <c r="R361" s="352"/>
      <c r="S361" s="352"/>
      <c r="T361" s="352" t="e">
        <f t="shared" si="53"/>
        <v>#DIV/0!</v>
      </c>
    </row>
    <row r="362" spans="2:20">
      <c r="B362" s="43">
        <v>202012</v>
      </c>
      <c r="C362" s="4">
        <v>44166</v>
      </c>
      <c r="D362">
        <f>WEEKDAY(Fuel!C448,2)</f>
        <v>2</v>
      </c>
      <c r="E362" s="352">
        <f>+Fuel!T448-Fuel!D448</f>
        <v>62.758706356110395</v>
      </c>
      <c r="F362" s="352">
        <f>VLOOKUP(Variaciones!C362,Fuel!C447:Z2045,2,FALSE)</f>
        <v>200.053383</v>
      </c>
      <c r="G362" s="352">
        <f>VLOOKUP(Variaciones!C362,Fuel!C447:Z2045,24,FALSE)</f>
        <v>274.31011826544022</v>
      </c>
      <c r="H362" s="353">
        <f t="shared" si="52"/>
        <v>0</v>
      </c>
      <c r="I362" s="352">
        <f t="shared" si="54"/>
        <v>74.256735265440227</v>
      </c>
      <c r="J362" s="352">
        <f t="shared" si="50"/>
        <v>11.764657638633366</v>
      </c>
      <c r="K362" s="352">
        <f t="shared" si="51"/>
        <v>138.40716935425442</v>
      </c>
      <c r="L362" s="352"/>
      <c r="O362" s="352"/>
      <c r="P362" s="352"/>
      <c r="Q362" s="352"/>
      <c r="R362" s="352"/>
      <c r="S362" s="352"/>
      <c r="T362" s="352" t="e">
        <f t="shared" si="53"/>
        <v>#DIV/0!</v>
      </c>
    </row>
    <row r="363" spans="2:20">
      <c r="B363" s="43">
        <v>202011</v>
      </c>
      <c r="C363" s="4">
        <v>44165</v>
      </c>
      <c r="D363">
        <f>WEEKDAY(Fuel!C449,2)</f>
        <v>1</v>
      </c>
      <c r="E363" s="352">
        <f>+Fuel!T449-Fuel!D449</f>
        <v>62.758706356110395</v>
      </c>
      <c r="F363" s="352">
        <f>VLOOKUP(Variaciones!C363,Fuel!C448:Z2046,2,FALSE)</f>
        <v>200.053383</v>
      </c>
      <c r="G363" s="352">
        <f>VLOOKUP(Variaciones!C363,Fuel!C448:Z2046,24,FALSE)</f>
        <v>274.31011826544022</v>
      </c>
      <c r="H363" s="353">
        <f t="shared" si="52"/>
        <v>0</v>
      </c>
      <c r="I363" s="352">
        <f t="shared" si="54"/>
        <v>74.256735265440227</v>
      </c>
      <c r="J363" s="352">
        <f t="shared" si="50"/>
        <v>11.764657638633366</v>
      </c>
      <c r="K363" s="352">
        <f t="shared" si="51"/>
        <v>138.40716935425442</v>
      </c>
      <c r="L363" s="352"/>
      <c r="O363" s="352"/>
      <c r="P363" s="352"/>
      <c r="Q363" s="352"/>
      <c r="R363" s="352"/>
      <c r="S363" s="352"/>
      <c r="T363" s="352" t="e">
        <f t="shared" si="53"/>
        <v>#DIV/0!</v>
      </c>
    </row>
    <row r="364" spans="2:20">
      <c r="B364" s="43">
        <v>202011</v>
      </c>
      <c r="C364" s="4">
        <v>44162</v>
      </c>
      <c r="D364">
        <f>WEEKDAY(Fuel!C450,2)</f>
        <v>5</v>
      </c>
      <c r="E364" s="352">
        <f>+Fuel!T450-Fuel!D450</f>
        <v>66.700887696452014</v>
      </c>
      <c r="F364" s="352">
        <f>VLOOKUP(Variaciones!C364,Fuel!C449:Z2047,2,FALSE)</f>
        <v>200.053383</v>
      </c>
      <c r="G364" s="352">
        <f>VLOOKUP(Variaciones!C364,Fuel!C449:Z2047,24,FALSE)</f>
        <v>278.25229960578184</v>
      </c>
      <c r="H364" s="353">
        <f t="shared" si="52"/>
        <v>0</v>
      </c>
      <c r="I364" s="352">
        <f t="shared" si="54"/>
        <v>78.198916605781847</v>
      </c>
      <c r="J364" s="352">
        <f t="shared" si="50"/>
        <v>7.585945417871244</v>
      </c>
      <c r="K364" s="352">
        <f t="shared" si="51"/>
        <v>57.546567882921721</v>
      </c>
      <c r="L364" s="352"/>
      <c r="O364" s="352"/>
      <c r="P364" s="352"/>
      <c r="Q364" s="352"/>
      <c r="R364" s="352"/>
      <c r="S364" s="352"/>
      <c r="T364" s="352" t="e">
        <f t="shared" si="53"/>
        <v>#DIV/0!</v>
      </c>
    </row>
    <row r="365" spans="2:20">
      <c r="B365" s="43">
        <v>202011</v>
      </c>
      <c r="C365" s="4">
        <v>44161</v>
      </c>
      <c r="D365">
        <f>WEEKDAY(Fuel!C451,2)</f>
        <v>4</v>
      </c>
      <c r="E365" s="352">
        <f>+Fuel!T451-Fuel!D451</f>
        <v>82.469613057818663</v>
      </c>
      <c r="F365" s="352">
        <f>VLOOKUP(Variaciones!C365,Fuel!C450:Z2048,2,FALSE)</f>
        <v>200.053383</v>
      </c>
      <c r="G365" s="352">
        <f>VLOOKUP(Variaciones!C365,Fuel!C450:Z2048,24,FALSE)</f>
        <v>294.02102496714849</v>
      </c>
      <c r="H365" s="353">
        <f t="shared" si="52"/>
        <v>0</v>
      </c>
      <c r="I365" s="352">
        <f t="shared" si="54"/>
        <v>93.967641967148495</v>
      </c>
      <c r="J365" s="352">
        <f t="shared" si="50"/>
        <v>9.1289034651774159</v>
      </c>
      <c r="K365" s="352">
        <f t="shared" si="51"/>
        <v>83.336878476528227</v>
      </c>
      <c r="L365" s="352"/>
      <c r="O365" s="352"/>
      <c r="P365" s="352"/>
      <c r="Q365" s="352"/>
      <c r="R365" s="352"/>
      <c r="S365" s="352"/>
      <c r="T365" s="352" t="e">
        <f t="shared" si="53"/>
        <v>#DIV/0!</v>
      </c>
    </row>
    <row r="366" spans="2:20">
      <c r="B366" s="43">
        <v>202011</v>
      </c>
      <c r="C366" s="4">
        <v>44160</v>
      </c>
      <c r="D366">
        <f>WEEKDAY(Fuel!C452,2)</f>
        <v>3</v>
      </c>
      <c r="E366" s="352">
        <f>+Fuel!T452-Fuel!D452</f>
        <v>82.469613057818663</v>
      </c>
      <c r="F366" s="352">
        <f>VLOOKUP(Variaciones!C366,Fuel!C451:Z2049,2,FALSE)</f>
        <v>200.053383</v>
      </c>
      <c r="G366" s="352">
        <f>VLOOKUP(Variaciones!C366,Fuel!C451:Z2049,24,FALSE)</f>
        <v>294.02102496714849</v>
      </c>
      <c r="H366" s="353">
        <f t="shared" si="52"/>
        <v>0</v>
      </c>
      <c r="I366" s="352">
        <f t="shared" si="54"/>
        <v>93.967641967148495</v>
      </c>
      <c r="J366" s="352">
        <f t="shared" si="50"/>
        <v>9.1289034651774159</v>
      </c>
      <c r="K366" s="352">
        <f t="shared" si="51"/>
        <v>83.336878476528227</v>
      </c>
      <c r="L366" s="352"/>
      <c r="O366" s="352"/>
      <c r="P366" s="352"/>
      <c r="Q366" s="352"/>
      <c r="R366" s="352"/>
      <c r="S366" s="352"/>
      <c r="T366" s="352" t="e">
        <f t="shared" si="53"/>
        <v>#DIV/0!</v>
      </c>
    </row>
    <row r="367" spans="2:20">
      <c r="B367" s="43">
        <v>202011</v>
      </c>
      <c r="C367" s="4">
        <v>44159</v>
      </c>
      <c r="D367">
        <f>WEEKDAY(Fuel!C453,2)</f>
        <v>2</v>
      </c>
      <c r="E367" s="352">
        <f>+Fuel!T453-Fuel!D453</f>
        <v>74.58525037713531</v>
      </c>
      <c r="F367" s="352">
        <f>VLOOKUP(Variaciones!C367,Fuel!C452:Z2050,2,FALSE)</f>
        <v>200.053383</v>
      </c>
      <c r="G367" s="352">
        <f>VLOOKUP(Variaciones!C367,Fuel!C452:Z2050,24,FALSE)</f>
        <v>286.13666228646514</v>
      </c>
      <c r="H367" s="353">
        <f t="shared" si="52"/>
        <v>0</v>
      </c>
      <c r="I367" s="352">
        <f t="shared" si="54"/>
        <v>86.083279286465142</v>
      </c>
      <c r="J367" s="352">
        <f t="shared" si="50"/>
        <v>0.77147902365305754</v>
      </c>
      <c r="K367" s="352">
        <f t="shared" si="51"/>
        <v>0.59517988393667487</v>
      </c>
      <c r="L367" s="352"/>
      <c r="O367" s="352"/>
      <c r="P367" s="352"/>
      <c r="Q367" s="352"/>
      <c r="R367" s="352"/>
      <c r="S367" s="352"/>
      <c r="T367" s="352" t="e">
        <f t="shared" si="53"/>
        <v>#DIV/0!</v>
      </c>
    </row>
    <row r="368" spans="2:20">
      <c r="B368" s="43">
        <v>202011</v>
      </c>
      <c r="C368" s="4">
        <v>44158</v>
      </c>
      <c r="D368">
        <f>WEEKDAY(Fuel!C454,2)</f>
        <v>1</v>
      </c>
      <c r="E368" s="352">
        <f>+Fuel!T454-Fuel!D454</f>
        <v>64.401281914586036</v>
      </c>
      <c r="F368" s="352">
        <f>VLOOKUP(Variaciones!C368,Fuel!C453:Z2051,2,FALSE)</f>
        <v>200.053383</v>
      </c>
      <c r="G368" s="352">
        <f>VLOOKUP(Variaciones!C368,Fuel!C453:Z2051,24,FALSE)</f>
        <v>275.95269382391587</v>
      </c>
      <c r="H368" s="353">
        <f t="shared" si="52"/>
        <v>0</v>
      </c>
      <c r="I368" s="352">
        <f t="shared" si="54"/>
        <v>75.899310823915869</v>
      </c>
      <c r="J368" s="352">
        <f t="shared" si="50"/>
        <v>10.023527546649177</v>
      </c>
      <c r="K368" s="352">
        <f t="shared" si="51"/>
        <v>100.47110447843487</v>
      </c>
      <c r="L368" s="352"/>
      <c r="O368" s="352"/>
      <c r="P368" s="352"/>
      <c r="Q368" s="352"/>
      <c r="R368" s="352"/>
      <c r="S368" s="352"/>
      <c r="T368" s="352" t="e">
        <f t="shared" si="53"/>
        <v>#DIV/0!</v>
      </c>
    </row>
    <row r="369" spans="2:20">
      <c r="B369" s="43">
        <v>202011</v>
      </c>
      <c r="C369" s="4">
        <v>44155</v>
      </c>
      <c r="D369">
        <f>WEEKDAY(Fuel!C455,2)</f>
        <v>5</v>
      </c>
      <c r="E369" s="352">
        <f>+Fuel!T455-Fuel!D455</f>
        <v>56.84543434559788</v>
      </c>
      <c r="F369" s="352">
        <f>VLOOKUP(Variaciones!C369,Fuel!C454:Z2052,2,FALSE)</f>
        <v>200.053383</v>
      </c>
      <c r="G369" s="352">
        <f>VLOOKUP(Variaciones!C369,Fuel!C454:Z2052,24,FALSE)</f>
        <v>268.39684625492771</v>
      </c>
      <c r="H369" s="353">
        <f t="shared" si="52"/>
        <v>0</v>
      </c>
      <c r="I369" s="352">
        <f t="shared" si="54"/>
        <v>68.343463254927713</v>
      </c>
      <c r="J369" s="352">
        <f t="shared" si="50"/>
        <v>18.032725969776607</v>
      </c>
      <c r="K369" s="352">
        <f t="shared" si="51"/>
        <v>325.17920590105564</v>
      </c>
      <c r="L369" s="352"/>
      <c r="O369" s="352"/>
      <c r="P369" s="352"/>
      <c r="Q369" s="352"/>
      <c r="R369" s="352"/>
      <c r="S369" s="352"/>
      <c r="T369" s="352" t="e">
        <f t="shared" si="53"/>
        <v>#DIV/0!</v>
      </c>
    </row>
    <row r="370" spans="2:20">
      <c r="B370" s="43">
        <v>202011</v>
      </c>
      <c r="C370" s="4">
        <v>44154</v>
      </c>
      <c r="D370">
        <f>WEEKDAY(Fuel!C456,2)</f>
        <v>4</v>
      </c>
      <c r="E370" s="352">
        <f>+Fuel!T456-Fuel!D456</f>
        <v>51.589192558475673</v>
      </c>
      <c r="F370" s="352">
        <f>VLOOKUP(Variaciones!C370,Fuel!C455:Z2053,2,FALSE)</f>
        <v>200.053383</v>
      </c>
      <c r="G370" s="352">
        <f>VLOOKUP(Variaciones!C370,Fuel!C455:Z2053,24,FALSE)</f>
        <v>263.14060446780547</v>
      </c>
      <c r="H370" s="353">
        <f t="shared" si="52"/>
        <v>0</v>
      </c>
      <c r="I370" s="352">
        <f t="shared" si="54"/>
        <v>63.087221467805477</v>
      </c>
      <c r="J370" s="352">
        <f t="shared" si="50"/>
        <v>23.604342264126217</v>
      </c>
      <c r="K370" s="352">
        <f t="shared" si="51"/>
        <v>557.16497372201513</v>
      </c>
      <c r="L370" s="352"/>
      <c r="O370" s="352"/>
      <c r="P370" s="352"/>
      <c r="Q370" s="352"/>
      <c r="R370" s="352"/>
      <c r="S370" s="352"/>
      <c r="T370" s="352" t="e">
        <f t="shared" si="53"/>
        <v>#DIV/0!</v>
      </c>
    </row>
    <row r="371" spans="2:20">
      <c r="B371" s="43">
        <v>202011</v>
      </c>
      <c r="C371" s="4">
        <v>44153</v>
      </c>
      <c r="D371">
        <f>WEEKDAY(Fuel!C457,2)</f>
        <v>3</v>
      </c>
      <c r="E371" s="352">
        <f>+Fuel!T457-Fuel!D457</f>
        <v>44.690375212877797</v>
      </c>
      <c r="F371" s="352">
        <f>VLOOKUP(Variaciones!C371,Fuel!C456:Z2054,2,FALSE)</f>
        <v>200.053383</v>
      </c>
      <c r="G371" s="352">
        <f>VLOOKUP(Variaciones!C371,Fuel!C456:Z2054,24,FALSE)</f>
        <v>256.2417871222076</v>
      </c>
      <c r="H371" s="353">
        <f t="shared" si="52"/>
        <v>0</v>
      </c>
      <c r="I371" s="352">
        <f t="shared" si="54"/>
        <v>56.188404122207601</v>
      </c>
      <c r="J371" s="352">
        <f t="shared" si="50"/>
        <v>30.917088650459959</v>
      </c>
      <c r="K371" s="352">
        <f t="shared" si="51"/>
        <v>955.86637062040006</v>
      </c>
      <c r="L371" s="352"/>
      <c r="O371" s="352"/>
      <c r="P371" s="352"/>
      <c r="Q371" s="352"/>
      <c r="R371" s="352"/>
      <c r="S371" s="352"/>
      <c r="T371" s="352" t="e">
        <f t="shared" si="53"/>
        <v>#DIV/0!</v>
      </c>
    </row>
    <row r="372" spans="2:20">
      <c r="B372" s="43">
        <v>202011</v>
      </c>
      <c r="C372" s="4">
        <v>44152</v>
      </c>
      <c r="D372">
        <f>WEEKDAY(Fuel!C458,2)</f>
        <v>2</v>
      </c>
      <c r="E372" s="352">
        <f>+Fuel!T458-Fuel!D458</f>
        <v>44.690375212877797</v>
      </c>
      <c r="F372" s="352">
        <f>VLOOKUP(Variaciones!C372,Fuel!C457:Z2055,2,FALSE)</f>
        <v>200.053383</v>
      </c>
      <c r="G372" s="352">
        <f>VLOOKUP(Variaciones!C372,Fuel!C457:Z2055,24,FALSE)</f>
        <v>256.2417871222076</v>
      </c>
      <c r="H372" s="353">
        <f t="shared" si="52"/>
        <v>0</v>
      </c>
      <c r="I372" s="352">
        <f t="shared" si="54"/>
        <v>56.188404122207601</v>
      </c>
      <c r="J372" s="352">
        <f t="shared" si="50"/>
        <v>30.917088650459959</v>
      </c>
      <c r="K372" s="352">
        <f t="shared" si="51"/>
        <v>955.86637062040006</v>
      </c>
      <c r="L372" s="352"/>
      <c r="O372" s="352"/>
      <c r="P372" s="352"/>
      <c r="Q372" s="352"/>
      <c r="R372" s="352"/>
      <c r="S372" s="352"/>
      <c r="T372" s="352" t="e">
        <f t="shared" si="53"/>
        <v>#DIV/0!</v>
      </c>
    </row>
    <row r="373" spans="2:20">
      <c r="B373" s="43">
        <v>202011</v>
      </c>
      <c r="C373" s="4">
        <v>44151</v>
      </c>
      <c r="D373">
        <f>WEEKDAY(Fuel!C459,2)</f>
        <v>1</v>
      </c>
      <c r="E373" s="352">
        <f>+Fuel!T459-Fuel!D459</f>
        <v>44.690375212877797</v>
      </c>
      <c r="F373" s="352">
        <f>VLOOKUP(Variaciones!C373,Fuel!C458:Z2056,2,FALSE)</f>
        <v>200.053383</v>
      </c>
      <c r="G373" s="352">
        <f>VLOOKUP(Variaciones!C373,Fuel!C458:Z2056,24,FALSE)</f>
        <v>256.2417871222076</v>
      </c>
      <c r="H373" s="353">
        <f t="shared" si="52"/>
        <v>1.9415000000009286E-2</v>
      </c>
      <c r="I373" s="352">
        <f t="shared" si="54"/>
        <v>56.188404122207601</v>
      </c>
      <c r="J373" s="352">
        <f t="shared" si="50"/>
        <v>30.917088650459959</v>
      </c>
      <c r="K373" s="352">
        <f t="shared" si="51"/>
        <v>955.86637062040006</v>
      </c>
      <c r="L373" s="352"/>
      <c r="O373" s="352"/>
      <c r="P373" s="352"/>
      <c r="Q373" s="352"/>
      <c r="R373" s="352"/>
      <c r="S373" s="352"/>
      <c r="T373" s="352" t="e">
        <f t="shared" si="53"/>
        <v>#DIV/0!</v>
      </c>
    </row>
    <row r="374" spans="2:20">
      <c r="B374" s="43">
        <v>202011</v>
      </c>
      <c r="C374" s="4">
        <v>44148</v>
      </c>
      <c r="D374">
        <f>WEEKDAY(Fuel!C460,2)</f>
        <v>5</v>
      </c>
      <c r="E374" s="352">
        <f>+Fuel!T460-Fuel!D460</f>
        <v>44.709790212877806</v>
      </c>
      <c r="F374" s="352">
        <f>VLOOKUP(Variaciones!C374,Fuel!C459:Z2057,2,FALSE)</f>
        <v>200.03396799999999</v>
      </c>
      <c r="G374" s="352">
        <f>VLOOKUP(Variaciones!C374,Fuel!C459:Z2057,24,FALSE)</f>
        <v>256.2417871222076</v>
      </c>
      <c r="H374" s="353">
        <f t="shared" si="52"/>
        <v>0</v>
      </c>
      <c r="I374" s="352">
        <f t="shared" si="54"/>
        <v>56.20781912220761</v>
      </c>
      <c r="J374" s="352">
        <f t="shared" si="50"/>
        <v>30.89767365045995</v>
      </c>
      <c r="K374" s="352">
        <f t="shared" si="51"/>
        <v>954.66623701032711</v>
      </c>
      <c r="L374" s="352"/>
      <c r="O374" s="352"/>
      <c r="P374" s="352"/>
      <c r="Q374" s="352"/>
      <c r="R374" s="352"/>
      <c r="S374" s="352"/>
      <c r="T374" s="352" t="e">
        <f t="shared" si="53"/>
        <v>#DIV/0!</v>
      </c>
    </row>
    <row r="375" spans="2:20">
      <c r="B375" s="43">
        <v>202011</v>
      </c>
      <c r="C375" s="4">
        <v>44147</v>
      </c>
      <c r="D375">
        <f>WEEKDAY(Fuel!C461,2)</f>
        <v>4</v>
      </c>
      <c r="E375" s="352">
        <f>+Fuel!T461-Fuel!D461</f>
        <v>52.59415289356113</v>
      </c>
      <c r="F375" s="352">
        <f>VLOOKUP(Variaciones!C375,Fuel!C460:Z2058,2,FALSE)</f>
        <v>200.03396799999999</v>
      </c>
      <c r="G375" s="352">
        <f>VLOOKUP(Variaciones!C375,Fuel!C460:Z2058,24,FALSE)</f>
        <v>264.12614980289095</v>
      </c>
      <c r="H375" s="353">
        <f t="shared" si="52"/>
        <v>0</v>
      </c>
      <c r="I375" s="352">
        <f t="shared" si="54"/>
        <v>64.092181802890963</v>
      </c>
      <c r="J375" s="352">
        <f t="shared" si="50"/>
        <v>22.540249208935592</v>
      </c>
      <c r="K375" s="352">
        <f t="shared" si="51"/>
        <v>508.06283440092159</v>
      </c>
      <c r="L375" s="352"/>
      <c r="O375" s="352"/>
      <c r="P375" s="352"/>
      <c r="Q375" s="352"/>
      <c r="R375" s="352"/>
      <c r="S375" s="352"/>
      <c r="T375" s="352" t="e">
        <f t="shared" si="53"/>
        <v>#DIV/0!</v>
      </c>
    </row>
    <row r="376" spans="2:20">
      <c r="B376" s="43">
        <v>202011</v>
      </c>
      <c r="C376" s="4">
        <v>44146</v>
      </c>
      <c r="D376">
        <f>WEEKDAY(Fuel!C462,2)</f>
        <v>3</v>
      </c>
      <c r="E376" s="352">
        <f>+Fuel!T462-Fuel!D462</f>
        <v>54.56524356373194</v>
      </c>
      <c r="F376" s="352">
        <f>VLOOKUP(Variaciones!C376,Fuel!C461:Z2059,2,FALSE)</f>
        <v>200.03396799999999</v>
      </c>
      <c r="G376" s="352">
        <f>VLOOKUP(Variaciones!C376,Fuel!C461:Z2059,24,FALSE)</f>
        <v>266.09724047306173</v>
      </c>
      <c r="H376" s="353">
        <f t="shared" si="52"/>
        <v>6.7369599999999821</v>
      </c>
      <c r="I376" s="352">
        <f t="shared" si="54"/>
        <v>66.063272473061744</v>
      </c>
      <c r="J376" s="352">
        <f t="shared" si="50"/>
        <v>20.450893098554531</v>
      </c>
      <c r="K376" s="352">
        <f t="shared" si="51"/>
        <v>418.23902852850534</v>
      </c>
      <c r="L376" s="352"/>
      <c r="O376" s="352"/>
      <c r="P376" s="352"/>
      <c r="Q376" s="352"/>
      <c r="R376" s="352"/>
      <c r="S376" s="352"/>
      <c r="T376" s="352" t="e">
        <f t="shared" si="53"/>
        <v>#DIV/0!</v>
      </c>
    </row>
    <row r="377" spans="2:20">
      <c r="B377" s="43">
        <v>202011</v>
      </c>
      <c r="C377" s="4">
        <v>44145</v>
      </c>
      <c r="D377">
        <f>WEEKDAY(Fuel!C463,2)</f>
        <v>2</v>
      </c>
      <c r="E377" s="352">
        <f>+Fuel!T463-Fuel!D463</f>
        <v>54.074871106438877</v>
      </c>
      <c r="F377" s="352">
        <f>VLOOKUP(Variaciones!C377,Fuel!C462:Z2060,2,FALSE)</f>
        <v>193.29700800000001</v>
      </c>
      <c r="G377" s="352">
        <f>VLOOKUP(Variaciones!C377,Fuel!C462:Z2060,24,FALSE)</f>
        <v>258.86990801576871</v>
      </c>
      <c r="H377" s="353">
        <f t="shared" si="52"/>
        <v>0</v>
      </c>
      <c r="I377" s="352">
        <f t="shared" si="54"/>
        <v>65.57290001576871</v>
      </c>
      <c r="J377" s="352">
        <f t="shared" si="50"/>
        <v>21.374905503285163</v>
      </c>
      <c r="K377" s="352">
        <f t="shared" si="51"/>
        <v>456.88658527437036</v>
      </c>
      <c r="L377" s="352"/>
      <c r="O377" s="352"/>
      <c r="P377" s="352"/>
      <c r="Q377" s="352"/>
      <c r="R377" s="352"/>
      <c r="S377" s="352"/>
      <c r="T377" s="352" t="e">
        <f t="shared" si="53"/>
        <v>#DIV/0!</v>
      </c>
    </row>
    <row r="378" spans="2:20">
      <c r="B378" s="43">
        <v>202011</v>
      </c>
      <c r="C378" s="4">
        <v>44144</v>
      </c>
      <c r="D378">
        <f>WEEKDAY(Fuel!C464,2)</f>
        <v>1</v>
      </c>
      <c r="E378" s="352">
        <f>+Fuel!T464-Fuel!D464</f>
        <v>50.132689766097201</v>
      </c>
      <c r="F378" s="352">
        <f>VLOOKUP(Variaciones!C378,Fuel!C463:Z2061,2,FALSE)</f>
        <v>193.29700800000001</v>
      </c>
      <c r="G378" s="352">
        <f>VLOOKUP(Variaciones!C378,Fuel!C463:Z2061,24,FALSE)</f>
        <v>254.92772667542704</v>
      </c>
      <c r="H378" s="353">
        <f t="shared" si="52"/>
        <v>0</v>
      </c>
      <c r="I378" s="352">
        <f t="shared" si="54"/>
        <v>61.630718675427033</v>
      </c>
      <c r="J378" s="352">
        <f t="shared" si="50"/>
        <v>25.553617724047342</v>
      </c>
      <c r="K378" s="352">
        <f t="shared" si="51"/>
        <v>652.98737878674649</v>
      </c>
      <c r="L378" s="352"/>
      <c r="O378" s="352"/>
      <c r="P378" s="352"/>
      <c r="Q378" s="352"/>
      <c r="R378" s="352"/>
      <c r="S378" s="352"/>
      <c r="T378" s="352" t="e">
        <f t="shared" si="53"/>
        <v>#DIV/0!</v>
      </c>
    </row>
    <row r="379" spans="2:20">
      <c r="B379" s="43">
        <v>202011</v>
      </c>
      <c r="C379" s="4">
        <v>44141</v>
      </c>
      <c r="D379">
        <f>WEEKDAY(Fuel!C465,2)</f>
        <v>5</v>
      </c>
      <c r="E379" s="352">
        <f>+Fuel!T465-Fuel!D465</f>
        <v>33.706934181340301</v>
      </c>
      <c r="F379" s="352">
        <f>VLOOKUP(Variaciones!C379,Fuel!C464:Z2062,2,FALSE)</f>
        <v>193.29700800000001</v>
      </c>
      <c r="G379" s="352">
        <f>VLOOKUP(Variaciones!C379,Fuel!C464:Z2062,24,FALSE)</f>
        <v>238.50197109067014</v>
      </c>
      <c r="H379" s="353">
        <f t="shared" si="52"/>
        <v>0</v>
      </c>
      <c r="I379" s="352">
        <f t="shared" si="54"/>
        <v>45.204963090670134</v>
      </c>
      <c r="J379" s="352">
        <f t="shared" si="50"/>
        <v>42.964918643889632</v>
      </c>
      <c r="K379" s="352">
        <f t="shared" si="51"/>
        <v>1845.9842340760549</v>
      </c>
      <c r="L379" s="352"/>
      <c r="O379" s="352"/>
      <c r="P379" s="352"/>
      <c r="Q379" s="352"/>
      <c r="R379" s="352"/>
      <c r="S379" s="352"/>
      <c r="T379" s="352" t="e">
        <f t="shared" si="53"/>
        <v>#DIV/0!</v>
      </c>
    </row>
    <row r="380" spans="2:20">
      <c r="B380" s="43">
        <v>202011</v>
      </c>
      <c r="C380" s="4">
        <v>44140</v>
      </c>
      <c r="D380">
        <f>WEEKDAY(Fuel!C466,2)</f>
        <v>4</v>
      </c>
      <c r="E380" s="352">
        <f>+Fuel!T466-Fuel!D466</f>
        <v>39.620206191852816</v>
      </c>
      <c r="F380" s="352">
        <f>VLOOKUP(Variaciones!C380,Fuel!C465:Z2063,2,FALSE)</f>
        <v>193.29700800000001</v>
      </c>
      <c r="G380" s="352">
        <f>VLOOKUP(Variaciones!C380,Fuel!C465:Z2063,24,FALSE)</f>
        <v>244.41524310118265</v>
      </c>
      <c r="H380" s="353">
        <f t="shared" si="52"/>
        <v>0</v>
      </c>
      <c r="I380" s="352">
        <f t="shared" si="54"/>
        <v>51.118235101182648</v>
      </c>
      <c r="J380" s="352">
        <f t="shared" si="50"/>
        <v>36.696850312746392</v>
      </c>
      <c r="K380" s="352">
        <f t="shared" si="51"/>
        <v>1346.658822876115</v>
      </c>
      <c r="L380" s="352"/>
      <c r="O380" s="352"/>
      <c r="P380" s="352"/>
      <c r="Q380" s="352"/>
      <c r="R380" s="352"/>
      <c r="S380" s="352"/>
      <c r="T380" s="352" t="e">
        <f t="shared" si="53"/>
        <v>#DIV/0!</v>
      </c>
    </row>
    <row r="381" spans="2:20">
      <c r="B381" s="43">
        <v>202011</v>
      </c>
      <c r="C381" s="4">
        <v>44139</v>
      </c>
      <c r="D381">
        <f>WEEKDAY(Fuel!C467,2)</f>
        <v>3</v>
      </c>
      <c r="E381" s="352">
        <f>+Fuel!T467-Fuel!D467</f>
        <v>44.547932867279911</v>
      </c>
      <c r="F381" s="352">
        <f>VLOOKUP(Variaciones!C381,Fuel!C466:Z2064,2,FALSE)</f>
        <v>193.29700800000001</v>
      </c>
      <c r="G381" s="352">
        <f>VLOOKUP(Variaciones!C381,Fuel!C466:Z2064,24,FALSE)</f>
        <v>249.34296977660972</v>
      </c>
      <c r="H381" s="353">
        <f t="shared" si="52"/>
        <v>0</v>
      </c>
      <c r="I381" s="352">
        <f t="shared" si="54"/>
        <v>56.045961776609715</v>
      </c>
      <c r="J381" s="352">
        <f t="shared" si="50"/>
        <v>31.473460036793711</v>
      </c>
      <c r="K381" s="352">
        <f t="shared" si="51"/>
        <v>990.5786866876507</v>
      </c>
      <c r="L381" s="352"/>
      <c r="O381" s="352"/>
      <c r="P381" s="352"/>
      <c r="Q381" s="352"/>
      <c r="R381" s="352"/>
      <c r="S381" s="352"/>
      <c r="T381" s="352" t="e">
        <f t="shared" si="53"/>
        <v>#DIV/0!</v>
      </c>
    </row>
    <row r="382" spans="2:20">
      <c r="B382" s="43">
        <v>202011</v>
      </c>
      <c r="C382" s="4">
        <v>44138</v>
      </c>
      <c r="D382">
        <f>WEEKDAY(Fuel!C468,2)</f>
        <v>2</v>
      </c>
      <c r="E382" s="352">
        <f>+Fuel!T468-Fuel!D468</f>
        <v>33.37841906964519</v>
      </c>
      <c r="F382" s="352">
        <f>VLOOKUP(Variaciones!C382,Fuel!C467:Z2065,2,FALSE)</f>
        <v>193.29700800000001</v>
      </c>
      <c r="G382" s="352">
        <f>VLOOKUP(Variaciones!C382,Fuel!C467:Z2065,24,FALSE)</f>
        <v>238.17345597897503</v>
      </c>
      <c r="H382" s="353">
        <f t="shared" si="52"/>
        <v>0</v>
      </c>
      <c r="I382" s="352">
        <f t="shared" si="54"/>
        <v>44.876447978975023</v>
      </c>
      <c r="J382" s="352">
        <f t="shared" si="50"/>
        <v>43.313144662286447</v>
      </c>
      <c r="K382" s="352">
        <f t="shared" si="51"/>
        <v>1876.0285005361529</v>
      </c>
      <c r="L382" s="352"/>
      <c r="O382" s="352"/>
      <c r="P382" s="352"/>
      <c r="Q382" s="352"/>
      <c r="R382" s="352"/>
      <c r="S382" s="352"/>
      <c r="T382" s="352" t="e">
        <f t="shared" si="53"/>
        <v>#DIV/0!</v>
      </c>
    </row>
    <row r="383" spans="2:20">
      <c r="B383" s="43">
        <v>202011</v>
      </c>
      <c r="C383" s="4">
        <v>44137</v>
      </c>
      <c r="D383">
        <f>WEEKDAY(Fuel!C469,2)</f>
        <v>1</v>
      </c>
      <c r="E383" s="352">
        <f>+Fuel!T469-Fuel!D469</f>
        <v>30.421783064388933</v>
      </c>
      <c r="F383" s="352">
        <f>VLOOKUP(Variaciones!C383,Fuel!C468:Z2066,2,FALSE)</f>
        <v>193.29700800000001</v>
      </c>
      <c r="G383" s="352">
        <f>VLOOKUP(Variaciones!C383,Fuel!C468:Z2066,24,FALSE)</f>
        <v>235.21681997371877</v>
      </c>
      <c r="H383" s="353">
        <f t="shared" si="52"/>
        <v>0</v>
      </c>
      <c r="I383" s="352">
        <f t="shared" si="54"/>
        <v>41.919811973718765</v>
      </c>
      <c r="J383" s="352">
        <f t="shared" si="50"/>
        <v>46.447178827858124</v>
      </c>
      <c r="K383" s="352">
        <f t="shared" si="51"/>
        <v>2157.3404210670319</v>
      </c>
      <c r="L383" s="352"/>
      <c r="O383" s="352"/>
      <c r="P383" s="352"/>
      <c r="Q383" s="352"/>
      <c r="R383" s="352"/>
      <c r="S383" s="352"/>
      <c r="T383" s="352" t="e">
        <f t="shared" si="53"/>
        <v>#DIV/0!</v>
      </c>
    </row>
    <row r="384" spans="2:20">
      <c r="B384" s="43">
        <v>202010</v>
      </c>
      <c r="C384" s="4">
        <v>44134</v>
      </c>
      <c r="D384">
        <f>WEEKDAY(Fuel!C470,2)</f>
        <v>5</v>
      </c>
      <c r="E384" s="352">
        <f>+Fuel!T470-Fuel!D470</f>
        <v>22.537420383705637</v>
      </c>
      <c r="F384" s="352">
        <f>VLOOKUP(Variaciones!C384,Fuel!C469:Z2067,2,FALSE)</f>
        <v>193.29700800000001</v>
      </c>
      <c r="G384" s="352">
        <f>VLOOKUP(Variaciones!C384,Fuel!C469:Z2067,24,FALSE)</f>
        <v>227.33245729303547</v>
      </c>
      <c r="H384" s="353">
        <f t="shared" si="52"/>
        <v>0</v>
      </c>
      <c r="I384" s="352">
        <f t="shared" si="54"/>
        <v>34.03544929303547</v>
      </c>
      <c r="J384" s="352">
        <f t="shared" si="50"/>
        <v>54.804603269382369</v>
      </c>
      <c r="K384" s="352">
        <f t="shared" si="51"/>
        <v>3003.5445395143965</v>
      </c>
      <c r="L384" s="352"/>
      <c r="O384" s="352"/>
      <c r="P384" s="352"/>
      <c r="Q384" s="352"/>
      <c r="R384" s="352"/>
      <c r="S384" s="352"/>
      <c r="T384" s="352" t="e">
        <f t="shared" si="53"/>
        <v>#DIV/0!</v>
      </c>
    </row>
    <row r="385" spans="2:20">
      <c r="B385" s="43">
        <v>202010</v>
      </c>
      <c r="C385" s="4">
        <v>44133</v>
      </c>
      <c r="D385">
        <f>WEEKDAY(Fuel!C471,2)</f>
        <v>4</v>
      </c>
      <c r="E385" s="352">
        <f>+Fuel!T471-Fuel!D471</f>
        <v>27.136631947437536</v>
      </c>
      <c r="F385" s="352">
        <f>VLOOKUP(Variaciones!C385,Fuel!C470:Z2068,2,FALSE)</f>
        <v>193.29700800000001</v>
      </c>
      <c r="G385" s="352">
        <f>VLOOKUP(Variaciones!C385,Fuel!C470:Z2068,24,FALSE)</f>
        <v>231.93166885676737</v>
      </c>
      <c r="H385" s="353">
        <f t="shared" si="52"/>
        <v>0</v>
      </c>
      <c r="I385" s="352">
        <f t="shared" si="54"/>
        <v>38.634660856767368</v>
      </c>
      <c r="J385" s="352">
        <f t="shared" si="50"/>
        <v>49.92943901182656</v>
      </c>
      <c r="K385" s="352">
        <f t="shared" si="51"/>
        <v>2492.948880035708</v>
      </c>
      <c r="L385" s="352"/>
      <c r="O385" s="352"/>
      <c r="P385" s="352"/>
      <c r="Q385" s="352"/>
      <c r="R385" s="352"/>
      <c r="S385" s="352"/>
      <c r="T385" s="352" t="e">
        <f t="shared" si="53"/>
        <v>#DIV/0!</v>
      </c>
    </row>
    <row r="386" spans="2:20">
      <c r="B386" s="43">
        <v>202010</v>
      </c>
      <c r="C386" s="4">
        <v>44132</v>
      </c>
      <c r="D386">
        <f>WEEKDAY(Fuel!C472,2)</f>
        <v>3</v>
      </c>
      <c r="E386" s="352">
        <f>+Fuel!T472-Fuel!D472</f>
        <v>34.03544929303547</v>
      </c>
      <c r="F386" s="352">
        <f>VLOOKUP(Variaciones!C386,Fuel!C471:Z2069,2,FALSE)</f>
        <v>193.29700800000001</v>
      </c>
      <c r="G386" s="352">
        <f>VLOOKUP(Variaciones!C386,Fuel!C471:Z2069,24,FALSE)</f>
        <v>238.83048620236531</v>
      </c>
      <c r="H386" s="353">
        <f t="shared" si="52"/>
        <v>0.21762300000000323</v>
      </c>
      <c r="I386" s="352">
        <f t="shared" si="54"/>
        <v>45.533478202365302</v>
      </c>
      <c r="J386" s="352">
        <f t="shared" si="50"/>
        <v>42.61669262549276</v>
      </c>
      <c r="K386" s="352">
        <f t="shared" si="51"/>
        <v>1816.182490335729</v>
      </c>
      <c r="L386" s="352"/>
      <c r="O386" s="352"/>
      <c r="P386" s="352"/>
      <c r="Q386" s="352"/>
      <c r="R386" s="352"/>
      <c r="S386" s="352"/>
      <c r="T386" s="352" t="e">
        <f t="shared" si="53"/>
        <v>#DIV/0!</v>
      </c>
    </row>
    <row r="387" spans="2:20">
      <c r="B387" s="43">
        <v>202010</v>
      </c>
      <c r="C387" s="4">
        <v>44131</v>
      </c>
      <c r="D387">
        <f>WEEKDAY(Fuel!C473,2)</f>
        <v>2</v>
      </c>
      <c r="E387" s="352">
        <f>+Fuel!T473-Fuel!D473</f>
        <v>47.943976095926388</v>
      </c>
      <c r="F387" s="352">
        <f>VLOOKUP(Variaciones!C387,Fuel!C472:Z2070,2,FALSE)</f>
        <v>193.51463100000001</v>
      </c>
      <c r="G387" s="352">
        <f>VLOOKUP(Variaciones!C387,Fuel!C472:Z2070,24,FALSE)</f>
        <v>252.95663600525623</v>
      </c>
      <c r="H387" s="148">
        <f t="shared" si="52"/>
        <v>0</v>
      </c>
      <c r="I387" s="352">
        <f t="shared" si="54"/>
        <v>59.44200500525622</v>
      </c>
      <c r="J387" s="352">
        <f t="shared" si="50"/>
        <v>27.860596834428407</v>
      </c>
      <c r="K387" s="352">
        <f t="shared" si="51"/>
        <v>776.21285597056215</v>
      </c>
      <c r="L387" s="352"/>
      <c r="O387" s="352"/>
      <c r="P387" s="352"/>
      <c r="Q387" s="352"/>
      <c r="R387" s="352"/>
      <c r="S387" s="352"/>
      <c r="T387" s="352" t="e">
        <f t="shared" si="53"/>
        <v>#DIV/0!</v>
      </c>
    </row>
    <row r="388" spans="2:20">
      <c r="B388" s="43">
        <v>202010</v>
      </c>
      <c r="C388" s="4">
        <v>44130</v>
      </c>
      <c r="D388">
        <f>WEEKDAY(Fuel!C474,2)</f>
        <v>1</v>
      </c>
      <c r="E388" s="352">
        <f>+Fuel!T474-Fuel!D474</f>
        <v>44.00179475558474</v>
      </c>
      <c r="F388" s="352">
        <f>VLOOKUP(Variaciones!C388,Fuel!C473:Z2071,2,FALSE)</f>
        <v>193.51463100000001</v>
      </c>
      <c r="G388" s="352">
        <f>VLOOKUP(Variaciones!C388,Fuel!C473:Z2071,24,FALSE)</f>
        <v>249.01445466491455</v>
      </c>
      <c r="H388" s="148">
        <f t="shared" si="52"/>
        <v>0</v>
      </c>
      <c r="I388" s="352">
        <f t="shared" si="54"/>
        <v>55.499823664914544</v>
      </c>
      <c r="J388" s="352">
        <f t="shared" si="50"/>
        <v>32.039309055190586</v>
      </c>
      <c r="K388" s="352">
        <f t="shared" si="51"/>
        <v>1026.5173247340174</v>
      </c>
      <c r="L388" s="352"/>
      <c r="O388" s="352"/>
      <c r="P388" s="352"/>
      <c r="Q388" s="352"/>
      <c r="R388" s="352"/>
      <c r="S388" s="352"/>
      <c r="T388" s="352" t="e">
        <f t="shared" si="53"/>
        <v>#DIV/0!</v>
      </c>
    </row>
    <row r="389" spans="2:20">
      <c r="B389" s="43">
        <v>202010</v>
      </c>
      <c r="C389" s="4">
        <v>44127</v>
      </c>
      <c r="D389">
        <f>WEEKDAY(Fuel!C475,2)</f>
        <v>5</v>
      </c>
      <c r="E389" s="352">
        <f>+Fuel!T475-Fuel!D475</f>
        <v>50.243581877792366</v>
      </c>
      <c r="F389" s="352">
        <f>VLOOKUP(Variaciones!C389,Fuel!C474:Z2072,2,FALSE)</f>
        <v>193.51463100000001</v>
      </c>
      <c r="G389" s="352">
        <f>VLOOKUP(Variaciones!C389,Fuel!C474:Z2072,24,FALSE)</f>
        <v>255.25624178712221</v>
      </c>
      <c r="H389" s="148">
        <f t="shared" si="52"/>
        <v>0</v>
      </c>
      <c r="I389" s="352">
        <f t="shared" si="54"/>
        <v>61.741610787122198</v>
      </c>
      <c r="J389" s="352">
        <f t="shared" si="50"/>
        <v>25.423014705650473</v>
      </c>
      <c r="K389" s="352">
        <f t="shared" si="51"/>
        <v>646.32967672372024</v>
      </c>
      <c r="L389" s="352"/>
      <c r="O389" s="352"/>
      <c r="P389" s="352"/>
      <c r="Q389" s="352"/>
      <c r="R389" s="352"/>
      <c r="S389" s="352"/>
      <c r="T389" s="352" t="e">
        <f t="shared" si="53"/>
        <v>#DIV/0!</v>
      </c>
    </row>
    <row r="390" spans="2:20">
      <c r="B390" s="43">
        <v>202010</v>
      </c>
      <c r="C390" s="4">
        <v>44126</v>
      </c>
      <c r="D390">
        <f>WEEKDAY(Fuel!C476,2)</f>
        <v>4</v>
      </c>
      <c r="E390" s="352">
        <f>+Fuel!T476-Fuel!D476</f>
        <v>57.142399223390242</v>
      </c>
      <c r="F390" s="352">
        <f>VLOOKUP(Variaciones!C390,Fuel!C475:Z2073,2,FALSE)</f>
        <v>193.51463100000001</v>
      </c>
      <c r="G390" s="352">
        <f>VLOOKUP(Variaciones!C390,Fuel!C475:Z2073,24,FALSE)</f>
        <v>262.15505913272011</v>
      </c>
      <c r="H390" s="148">
        <f t="shared" si="52"/>
        <v>0</v>
      </c>
      <c r="I390" s="352">
        <f t="shared" si="54"/>
        <v>68.640428132720103</v>
      </c>
      <c r="J390" s="352">
        <f t="shared" si="50"/>
        <v>18.110268319316674</v>
      </c>
      <c r="K390" s="352">
        <f t="shared" si="51"/>
        <v>327.9818185976452</v>
      </c>
      <c r="L390" s="352"/>
      <c r="O390" s="352"/>
      <c r="P390" s="352"/>
      <c r="Q390" s="352"/>
      <c r="R390" s="352"/>
      <c r="S390" s="352"/>
      <c r="T390" s="352" t="e">
        <f t="shared" si="53"/>
        <v>#DIV/0!</v>
      </c>
    </row>
    <row r="391" spans="2:20">
      <c r="B391" s="43">
        <v>202010</v>
      </c>
      <c r="C391" s="4">
        <v>44125</v>
      </c>
      <c r="D391">
        <f>WEEKDAY(Fuel!C477,2)</f>
        <v>3</v>
      </c>
      <c r="E391" s="352">
        <f>+Fuel!T477-Fuel!D477</f>
        <v>47.943976095926388</v>
      </c>
      <c r="F391" s="352">
        <f>VLOOKUP(Variaciones!C391,Fuel!C476:Z2074,2,FALSE)</f>
        <v>193.51463100000001</v>
      </c>
      <c r="G391" s="352">
        <f>VLOOKUP(Variaciones!C391,Fuel!C476:Z2074,24,FALSE)</f>
        <v>252.95663600525623</v>
      </c>
      <c r="H391" s="148">
        <f t="shared" si="52"/>
        <v>0.74633600000001366</v>
      </c>
      <c r="I391" s="352">
        <f t="shared" si="54"/>
        <v>59.44200500525622</v>
      </c>
      <c r="J391" s="352">
        <f t="shared" si="50"/>
        <v>27.860596834428407</v>
      </c>
      <c r="K391" s="352">
        <f t="shared" si="51"/>
        <v>776.21285597056215</v>
      </c>
      <c r="L391" s="352"/>
      <c r="O391" s="352"/>
      <c r="P391" s="352"/>
      <c r="Q391" s="352"/>
      <c r="R391" s="352"/>
      <c r="S391" s="352"/>
      <c r="T391" s="352" t="e">
        <f t="shared" si="53"/>
        <v>#DIV/0!</v>
      </c>
    </row>
    <row r="392" spans="2:20">
      <c r="B392" s="43">
        <v>202010</v>
      </c>
      <c r="C392" s="4">
        <v>44124</v>
      </c>
      <c r="D392">
        <f>WEEKDAY(Fuel!C478,2)</f>
        <v>2</v>
      </c>
      <c r="E392" s="352">
        <f>+Fuel!T478-Fuel!D478</f>
        <v>54.603584106438888</v>
      </c>
      <c r="F392" s="352">
        <f>VLOOKUP(Variaciones!C392,Fuel!C477:Z2075,2,FALSE)</f>
        <v>192.76829499999999</v>
      </c>
      <c r="G392" s="352">
        <f>VLOOKUP(Variaciones!C392,Fuel!C477:Z2075,24,FALSE)</f>
        <v>258.86990801576871</v>
      </c>
      <c r="H392" s="148">
        <f t="shared" si="52"/>
        <v>0</v>
      </c>
      <c r="I392" s="352">
        <f t="shared" si="54"/>
        <v>66.10161301576872</v>
      </c>
      <c r="J392" s="352">
        <f t="shared" si="50"/>
        <v>20.846192503285152</v>
      </c>
      <c r="K392" s="352">
        <f t="shared" si="51"/>
        <v>434.56374188402208</v>
      </c>
      <c r="L392" s="352"/>
      <c r="O392" s="352"/>
      <c r="P392" s="352"/>
      <c r="Q392" s="352"/>
      <c r="R392" s="352"/>
      <c r="S392" s="352"/>
      <c r="T392" s="352" t="e">
        <f t="shared" si="53"/>
        <v>#DIV/0!</v>
      </c>
    </row>
    <row r="393" spans="2:20">
      <c r="B393" s="43">
        <v>202010</v>
      </c>
      <c r="C393" s="4">
        <v>44123</v>
      </c>
      <c r="D393">
        <f>WEEKDAY(Fuel!C479,2)</f>
        <v>1</v>
      </c>
      <c r="E393" s="352">
        <f>+Fuel!T479-Fuel!D479</f>
        <v>116.49583114980291</v>
      </c>
      <c r="F393" s="352">
        <f>VLOOKUP(Variaciones!C393,Fuel!C478:Z2076,2,FALSE)</f>
        <v>192.76829499999999</v>
      </c>
      <c r="G393" s="352">
        <f>VLOOKUP(Variaciones!C393,Fuel!C478:Z2076,24,FALSE)</f>
        <v>320.76215505913268</v>
      </c>
      <c r="H393" s="148">
        <f t="shared" si="52"/>
        <v>0</v>
      </c>
      <c r="I393" s="352">
        <f t="shared" si="54"/>
        <v>127.99386005913269</v>
      </c>
      <c r="J393" s="352">
        <f t="shared" si="50"/>
        <v>44.759589362680657</v>
      </c>
      <c r="K393" s="352">
        <f t="shared" si="51"/>
        <v>2003.4208399157953</v>
      </c>
      <c r="L393" s="352"/>
      <c r="O393" s="352"/>
      <c r="P393" s="352"/>
      <c r="Q393" s="352"/>
      <c r="R393" s="352"/>
      <c r="S393" s="352"/>
      <c r="T393" s="352" t="e">
        <f t="shared" si="53"/>
        <v>#DIV/0!</v>
      </c>
    </row>
    <row r="394" spans="2:20">
      <c r="B394" s="43">
        <v>202010</v>
      </c>
      <c r="C394" s="4">
        <v>44120</v>
      </c>
      <c r="D394">
        <f>WEEKDAY(Fuel!C480,2)</f>
        <v>5</v>
      </c>
      <c r="E394" s="352">
        <f>+Fuel!T480-Fuel!D480</f>
        <v>55.589129441524278</v>
      </c>
      <c r="F394" s="352">
        <f>VLOOKUP(Variaciones!C394,Fuel!C479:Z2077,2,FALSE)</f>
        <v>192.76829499999999</v>
      </c>
      <c r="G394" s="352">
        <f>VLOOKUP(Variaciones!C394,Fuel!C479:Z2077,24,FALSE)</f>
        <v>259.85545335085413</v>
      </c>
      <c r="H394" s="148">
        <f t="shared" si="52"/>
        <v>0</v>
      </c>
      <c r="I394" s="352">
        <f t="shared" si="54"/>
        <v>67.087158350854139</v>
      </c>
      <c r="J394" s="352">
        <f t="shared" ref="J394:J457" si="55">ABS(F394-(1.06*(G394)-102.48))</f>
        <v>19.801514448094593</v>
      </c>
      <c r="K394" s="352">
        <f t="shared" ref="K394:K457" si="56">ABS(F394-(1.06*(G394)-102.48))^2</f>
        <v>392.09997443809891</v>
      </c>
      <c r="L394" s="352"/>
      <c r="O394" s="352"/>
      <c r="P394" s="352"/>
      <c r="Q394" s="352"/>
      <c r="R394" s="352"/>
      <c r="S394" s="352"/>
      <c r="T394" s="352" t="e">
        <f t="shared" si="53"/>
        <v>#DIV/0!</v>
      </c>
    </row>
    <row r="395" spans="2:20">
      <c r="B395" s="43">
        <v>202010</v>
      </c>
      <c r="C395" s="4">
        <v>44119</v>
      </c>
      <c r="D395">
        <f>WEEKDAY(Fuel!C481,2)</f>
        <v>4</v>
      </c>
      <c r="E395" s="352">
        <f>+Fuel!T481-Fuel!D481</f>
        <v>55.260614329829167</v>
      </c>
      <c r="F395" s="352">
        <f>VLOOKUP(Variaciones!C395,Fuel!C480:Z2078,2,FALSE)</f>
        <v>192.76829499999999</v>
      </c>
      <c r="G395" s="352">
        <f>VLOOKUP(Variaciones!C395,Fuel!C480:Z2078,24,FALSE)</f>
        <v>259.52693823915899</v>
      </c>
      <c r="H395" s="148">
        <f t="shared" si="52"/>
        <v>0</v>
      </c>
      <c r="I395" s="352">
        <f t="shared" si="54"/>
        <v>66.758643239158999</v>
      </c>
      <c r="J395" s="352">
        <f t="shared" si="55"/>
        <v>20.149740466491465</v>
      </c>
      <c r="K395" s="352">
        <f t="shared" si="56"/>
        <v>406.01204086696367</v>
      </c>
      <c r="L395" s="352"/>
      <c r="O395" s="352"/>
      <c r="P395" s="352"/>
      <c r="Q395" s="352"/>
      <c r="R395" s="352"/>
      <c r="S395" s="352"/>
      <c r="T395" s="352" t="e">
        <f t="shared" si="53"/>
        <v>#DIV/0!</v>
      </c>
    </row>
    <row r="396" spans="2:20">
      <c r="B396" s="43">
        <v>202010</v>
      </c>
      <c r="C396" s="4">
        <v>44118</v>
      </c>
      <c r="D396">
        <f>WEEKDAY(Fuel!C482,2)</f>
        <v>3</v>
      </c>
      <c r="E396" s="352">
        <f>+Fuel!T482-Fuel!D482</f>
        <v>55.917644553219446</v>
      </c>
      <c r="F396" s="352">
        <f>VLOOKUP(Variaciones!C396,Fuel!C481:Z2079,2,FALSE)</f>
        <v>192.76829499999999</v>
      </c>
      <c r="G396" s="352">
        <f>VLOOKUP(Variaciones!C396,Fuel!C481:Z2079,24,FALSE)</f>
        <v>260.18396846254927</v>
      </c>
      <c r="H396" s="148">
        <f t="shared" si="52"/>
        <v>24.682265000000001</v>
      </c>
      <c r="I396" s="352">
        <f t="shared" si="54"/>
        <v>67.415673462549279</v>
      </c>
      <c r="J396" s="352">
        <f t="shared" si="55"/>
        <v>19.453288429697778</v>
      </c>
      <c r="K396" s="352">
        <f t="shared" si="56"/>
        <v>378.43043072901344</v>
      </c>
      <c r="L396" s="352"/>
      <c r="O396" s="352"/>
      <c r="P396" s="352"/>
      <c r="Q396" s="352"/>
      <c r="R396" s="352"/>
      <c r="S396" s="352"/>
      <c r="T396" s="352" t="e">
        <f t="shared" si="53"/>
        <v>#DIV/0!</v>
      </c>
    </row>
    <row r="397" spans="2:20">
      <c r="B397" s="43">
        <v>202010</v>
      </c>
      <c r="C397" s="4">
        <v>44117</v>
      </c>
      <c r="D397">
        <f>WEEKDAY(Fuel!C483,2)</f>
        <v>2</v>
      </c>
      <c r="E397" s="352">
        <f>+Fuel!T483-Fuel!D483</f>
        <v>23.02250176084101</v>
      </c>
      <c r="F397" s="352">
        <f>VLOOKUP(Variaciones!C397,Fuel!C482:Z2080,2,FALSE)</f>
        <v>217.45056</v>
      </c>
      <c r="G397" s="352">
        <f>VLOOKUP(Variaciones!C397,Fuel!C482:Z2080,24,FALSE)</f>
        <v>251.97109067017084</v>
      </c>
      <c r="H397" s="148">
        <f t="shared" si="52"/>
        <v>0</v>
      </c>
      <c r="I397" s="352">
        <f t="shared" si="54"/>
        <v>34.520530670170842</v>
      </c>
      <c r="J397" s="352">
        <f t="shared" si="55"/>
        <v>52.841203889618896</v>
      </c>
      <c r="K397" s="352">
        <f t="shared" si="56"/>
        <v>2792.192828504275</v>
      </c>
      <c r="L397" s="352"/>
      <c r="O397" s="352"/>
      <c r="P397" s="352"/>
      <c r="Q397" s="352"/>
      <c r="R397" s="352"/>
      <c r="S397" s="352"/>
      <c r="T397" s="352" t="e">
        <f t="shared" si="53"/>
        <v>#DIV/0!</v>
      </c>
    </row>
    <row r="398" spans="2:20">
      <c r="B398" s="43">
        <v>202010</v>
      </c>
      <c r="C398" s="4">
        <v>44116</v>
      </c>
      <c r="D398">
        <f>WEEKDAY(Fuel!C484,2)</f>
        <v>1</v>
      </c>
      <c r="E398" s="352">
        <f>+Fuel!T484-Fuel!D484</f>
        <v>16.780714638633356</v>
      </c>
      <c r="F398" s="352">
        <f>VLOOKUP(Variaciones!C398,Fuel!C483:Z2081,2,FALSE)</f>
        <v>217.45056</v>
      </c>
      <c r="G398" s="352">
        <f>VLOOKUP(Variaciones!C398,Fuel!C483:Z2081,24,FALSE)</f>
        <v>245.72930354796318</v>
      </c>
      <c r="H398" s="148">
        <f t="shared" ref="H398:H461" si="57">ABS(F399-F398)</f>
        <v>0</v>
      </c>
      <c r="I398" s="352">
        <f t="shared" si="54"/>
        <v>28.278743547963188</v>
      </c>
      <c r="J398" s="352">
        <f t="shared" si="55"/>
        <v>59.457498239159008</v>
      </c>
      <c r="K398" s="352">
        <f t="shared" si="56"/>
        <v>3535.1940968595964</v>
      </c>
      <c r="L398" s="352"/>
      <c r="O398" s="352"/>
      <c r="P398" s="352"/>
      <c r="Q398" s="352"/>
      <c r="R398" s="352"/>
      <c r="S398" s="352"/>
      <c r="T398" s="352" t="e">
        <f t="shared" ref="T398:T461" si="58">ABS(ABS(Q398)-ABS(R398))/ABS(ABS(Q398)+ABS(R398))</f>
        <v>#DIV/0!</v>
      </c>
    </row>
    <row r="399" spans="2:20">
      <c r="B399" s="43">
        <v>202010</v>
      </c>
      <c r="C399" s="4">
        <v>44113</v>
      </c>
      <c r="D399">
        <f>WEEKDAY(Fuel!C485,2)</f>
        <v>5</v>
      </c>
      <c r="E399" s="352">
        <f>+Fuel!T485-Fuel!D485</f>
        <v>21.708441314060423</v>
      </c>
      <c r="F399" s="352">
        <f>VLOOKUP(Variaciones!C399,Fuel!C484:Z2082,2,FALSE)</f>
        <v>217.45056</v>
      </c>
      <c r="G399" s="352">
        <f>VLOOKUP(Variaciones!C399,Fuel!C484:Z2082,24,FALSE)</f>
        <v>250.65703022339025</v>
      </c>
      <c r="H399" s="148">
        <f t="shared" si="57"/>
        <v>0</v>
      </c>
      <c r="I399" s="352">
        <f t="shared" ref="I399:I462" si="59">G399-F399</f>
        <v>33.206470223390255</v>
      </c>
      <c r="J399" s="352">
        <f t="shared" si="55"/>
        <v>54.234107963206327</v>
      </c>
      <c r="K399" s="352">
        <f t="shared" si="56"/>
        <v>2941.33846656472</v>
      </c>
      <c r="L399" s="352"/>
      <c r="O399" s="352"/>
      <c r="P399" s="352"/>
      <c r="Q399" s="352"/>
      <c r="R399" s="352"/>
      <c r="S399" s="352"/>
      <c r="T399" s="352" t="e">
        <f t="shared" si="58"/>
        <v>#DIV/0!</v>
      </c>
    </row>
    <row r="400" spans="2:20">
      <c r="B400" s="43">
        <v>202010</v>
      </c>
      <c r="C400" s="4">
        <v>44112</v>
      </c>
      <c r="D400">
        <f>WEEKDAY(Fuel!C486,2)</f>
        <v>4</v>
      </c>
      <c r="E400" s="352">
        <f>+Fuel!T486-Fuel!D486</f>
        <v>17.109229750328524</v>
      </c>
      <c r="F400" s="352">
        <f>VLOOKUP(Variaciones!C400,Fuel!C485:Z2083,2,FALSE)</f>
        <v>217.45056</v>
      </c>
      <c r="G400" s="352">
        <f>VLOOKUP(Variaciones!C400,Fuel!C485:Z2083,24,FALSE)</f>
        <v>246.05781865965835</v>
      </c>
      <c r="H400" s="148">
        <f t="shared" si="57"/>
        <v>0</v>
      </c>
      <c r="I400" s="352">
        <f t="shared" si="59"/>
        <v>28.607258659658356</v>
      </c>
      <c r="J400" s="352">
        <f t="shared" si="55"/>
        <v>59.109272220762136</v>
      </c>
      <c r="K400" s="352">
        <f t="shared" si="56"/>
        <v>3493.9060624681624</v>
      </c>
      <c r="L400" s="352"/>
      <c r="O400" s="352"/>
      <c r="P400" s="352"/>
      <c r="Q400" s="352"/>
      <c r="R400" s="352"/>
      <c r="S400" s="352"/>
      <c r="T400" s="352" t="e">
        <f t="shared" si="58"/>
        <v>#DIV/0!</v>
      </c>
    </row>
    <row r="401" spans="2:20">
      <c r="B401" s="43">
        <v>202010</v>
      </c>
      <c r="C401" s="4">
        <v>44111</v>
      </c>
      <c r="D401">
        <f>WEEKDAY(Fuel!C487,2)</f>
        <v>3</v>
      </c>
      <c r="E401" s="352">
        <f>+Fuel!T487-Fuel!D487</f>
        <v>7.5822915111695011</v>
      </c>
      <c r="F401" s="352">
        <f>VLOOKUP(Variaciones!C401,Fuel!C486:Z2084,2,FALSE)</f>
        <v>217.45056</v>
      </c>
      <c r="G401" s="352">
        <f>VLOOKUP(Variaciones!C401,Fuel!C486:Z2084,24,FALSE)</f>
        <v>236.53088042049933</v>
      </c>
      <c r="H401" s="148">
        <f t="shared" si="57"/>
        <v>0</v>
      </c>
      <c r="I401" s="352">
        <f t="shared" si="59"/>
        <v>19.080320420499334</v>
      </c>
      <c r="J401" s="352">
        <f t="shared" si="55"/>
        <v>69.207826754270684</v>
      </c>
      <c r="K401" s="352">
        <f t="shared" si="56"/>
        <v>4789.7232840491451</v>
      </c>
      <c r="L401" s="352"/>
      <c r="O401" s="352"/>
      <c r="P401" s="352"/>
      <c r="Q401" s="352"/>
      <c r="R401" s="352"/>
      <c r="S401" s="352"/>
      <c r="T401" s="352" t="e">
        <f t="shared" si="58"/>
        <v>#DIV/0!</v>
      </c>
    </row>
    <row r="402" spans="2:20">
      <c r="B402" s="43">
        <v>202010</v>
      </c>
      <c r="C402" s="4">
        <v>44110</v>
      </c>
      <c r="D402">
        <f>WEEKDAY(Fuel!C488,2)</f>
        <v>2</v>
      </c>
      <c r="E402" s="352">
        <f>+Fuel!T488-Fuel!D488</f>
        <v>16.780714638633356</v>
      </c>
      <c r="F402" s="352">
        <f>VLOOKUP(Variaciones!C402,Fuel!C487:Z2085,2,FALSE)</f>
        <v>217.45056</v>
      </c>
      <c r="G402" s="352">
        <f>VLOOKUP(Variaciones!C402,Fuel!C487:Z2085,24,FALSE)</f>
        <v>245.72930354796318</v>
      </c>
      <c r="H402" s="148">
        <f t="shared" si="57"/>
        <v>0</v>
      </c>
      <c r="I402" s="352">
        <f t="shared" si="59"/>
        <v>28.278743547963188</v>
      </c>
      <c r="J402" s="352">
        <f t="shared" si="55"/>
        <v>59.457498239159008</v>
      </c>
      <c r="K402" s="352">
        <f t="shared" si="56"/>
        <v>3535.1940968595964</v>
      </c>
      <c r="L402" s="352"/>
      <c r="O402" s="352"/>
      <c r="P402" s="352"/>
      <c r="Q402" s="352"/>
      <c r="R402" s="352"/>
      <c r="S402" s="352"/>
      <c r="T402" s="352" t="e">
        <f t="shared" si="58"/>
        <v>#DIV/0!</v>
      </c>
    </row>
    <row r="403" spans="2:20">
      <c r="B403" s="43">
        <v>202010</v>
      </c>
      <c r="C403" s="4">
        <v>44109</v>
      </c>
      <c r="D403">
        <f>WEEKDAY(Fuel!C489,2)</f>
        <v>1</v>
      </c>
      <c r="E403" s="352">
        <f>+Fuel!T489-Fuel!D489</f>
        <v>11.195957739816009</v>
      </c>
      <c r="F403" s="352">
        <f>VLOOKUP(Variaciones!C403,Fuel!C488:Z2086,2,FALSE)</f>
        <v>217.45056</v>
      </c>
      <c r="G403" s="352">
        <f>VLOOKUP(Variaciones!C403,Fuel!C488:Z2086,24,FALSE)</f>
        <v>240.14454664914584</v>
      </c>
      <c r="H403" s="148">
        <f t="shared" si="57"/>
        <v>0</v>
      </c>
      <c r="I403" s="352">
        <f t="shared" si="59"/>
        <v>22.693986649145842</v>
      </c>
      <c r="J403" s="352">
        <f t="shared" si="55"/>
        <v>65.377340551905377</v>
      </c>
      <c r="K403" s="352">
        <f t="shared" si="56"/>
        <v>4274.1966576398108</v>
      </c>
      <c r="L403" s="352"/>
      <c r="O403" s="352"/>
      <c r="P403" s="352"/>
      <c r="Q403" s="352"/>
      <c r="R403" s="352"/>
      <c r="S403" s="352"/>
      <c r="T403" s="352" t="e">
        <f t="shared" si="58"/>
        <v>#DIV/0!</v>
      </c>
    </row>
    <row r="404" spans="2:20">
      <c r="B404" s="43">
        <v>202010</v>
      </c>
      <c r="C404" s="4">
        <v>44106</v>
      </c>
      <c r="D404">
        <f>WEEKDAY(Fuel!C490,2)</f>
        <v>5</v>
      </c>
      <c r="E404" s="352">
        <f>+Fuel!T490-Fuel!D490</f>
        <v>-5.5583129566360014</v>
      </c>
      <c r="F404" s="352">
        <f>VLOOKUP(Variaciones!C404,Fuel!C489:Z2087,2,FALSE)</f>
        <v>217.45056</v>
      </c>
      <c r="G404" s="352">
        <f>VLOOKUP(Variaciones!C404,Fuel!C489:Z2087,24,FALSE)</f>
        <v>223.39027595269383</v>
      </c>
      <c r="H404" s="148">
        <f t="shared" si="57"/>
        <v>0</v>
      </c>
      <c r="I404" s="352">
        <f t="shared" si="59"/>
        <v>5.939715952693831</v>
      </c>
      <c r="J404" s="352">
        <f t="shared" si="55"/>
        <v>83.136867490144539</v>
      </c>
      <c r="K404" s="352">
        <f t="shared" si="56"/>
        <v>6911.7387360738521</v>
      </c>
      <c r="L404" s="352"/>
      <c r="O404" s="352"/>
      <c r="P404" s="352"/>
      <c r="Q404" s="352"/>
      <c r="R404" s="352"/>
      <c r="S404" s="352"/>
      <c r="T404" s="352" t="e">
        <f t="shared" si="58"/>
        <v>#DIV/0!</v>
      </c>
    </row>
    <row r="405" spans="2:20">
      <c r="B405" s="43">
        <v>202010</v>
      </c>
      <c r="C405" s="4">
        <v>44105</v>
      </c>
      <c r="D405">
        <f>WEEKDAY(Fuel!C491,2)</f>
        <v>4</v>
      </c>
      <c r="E405" s="352">
        <f>+Fuel!T491-Fuel!D491</f>
        <v>2.6545648357424341</v>
      </c>
      <c r="F405" s="352">
        <f>VLOOKUP(Variaciones!C405,Fuel!C490:Z2088,2,FALSE)</f>
        <v>217.45056</v>
      </c>
      <c r="G405" s="352">
        <f>VLOOKUP(Variaciones!C405,Fuel!C490:Z2088,24,FALSE)</f>
        <v>231.60315374507226</v>
      </c>
      <c r="H405" s="148">
        <f t="shared" si="57"/>
        <v>0</v>
      </c>
      <c r="I405" s="352">
        <f t="shared" si="59"/>
        <v>14.152593745072267</v>
      </c>
      <c r="J405" s="352">
        <f t="shared" si="55"/>
        <v>74.431217030223365</v>
      </c>
      <c r="K405" s="352">
        <f t="shared" si="56"/>
        <v>5540.0060686002125</v>
      </c>
      <c r="L405" s="352"/>
      <c r="O405" s="352"/>
      <c r="P405" s="352"/>
      <c r="Q405" s="352"/>
      <c r="R405" s="352"/>
      <c r="S405" s="352"/>
      <c r="T405" s="352" t="e">
        <f t="shared" si="58"/>
        <v>#DIV/0!</v>
      </c>
    </row>
    <row r="406" spans="2:20">
      <c r="B406" s="43">
        <v>202009</v>
      </c>
      <c r="C406" s="4">
        <v>44104</v>
      </c>
      <c r="D406">
        <f>WEEKDAY(Fuel!C492,2)</f>
        <v>3</v>
      </c>
      <c r="E406" s="352">
        <f>+Fuel!T492-Fuel!D492</f>
        <v>-2.9301920630749123</v>
      </c>
      <c r="F406" s="352">
        <f>VLOOKUP(Variaciones!C406,Fuel!C491:Z2089,2,FALSE)</f>
        <v>217.45056</v>
      </c>
      <c r="G406" s="352">
        <f>VLOOKUP(Variaciones!C406,Fuel!C491:Z2089,24,FALSE)</f>
        <v>226.01839684625492</v>
      </c>
      <c r="H406" s="148">
        <f t="shared" si="57"/>
        <v>0</v>
      </c>
      <c r="I406" s="352">
        <f t="shared" si="59"/>
        <v>8.5678368462549201</v>
      </c>
      <c r="J406" s="352">
        <f t="shared" si="55"/>
        <v>80.351059342969791</v>
      </c>
      <c r="K406" s="352">
        <f t="shared" si="56"/>
        <v>6456.2927375374529</v>
      </c>
      <c r="L406" s="352"/>
      <c r="O406" s="352"/>
      <c r="P406" s="352"/>
      <c r="Q406" s="352"/>
      <c r="R406" s="352"/>
      <c r="S406" s="352"/>
      <c r="T406" s="352" t="e">
        <f t="shared" si="58"/>
        <v>#DIV/0!</v>
      </c>
    </row>
    <row r="407" spans="2:20">
      <c r="B407" s="43">
        <v>202009</v>
      </c>
      <c r="C407" s="4">
        <v>44103</v>
      </c>
      <c r="D407">
        <f>WEEKDAY(Fuel!C493,2)</f>
        <v>2</v>
      </c>
      <c r="E407" s="352">
        <f>+Fuel!T493-Fuel!D493</f>
        <v>2.6545648357424341</v>
      </c>
      <c r="F407" s="352">
        <f>VLOOKUP(Variaciones!C407,Fuel!C492:Z2090,2,FALSE)</f>
        <v>217.45056</v>
      </c>
      <c r="G407" s="352">
        <f>VLOOKUP(Variaciones!C407,Fuel!C492:Z2090,24,FALSE)</f>
        <v>231.60315374507226</v>
      </c>
      <c r="H407" s="148">
        <f t="shared" si="57"/>
        <v>0</v>
      </c>
      <c r="I407" s="352">
        <f t="shared" si="59"/>
        <v>14.152593745072267</v>
      </c>
      <c r="J407" s="352">
        <f t="shared" si="55"/>
        <v>74.431217030223365</v>
      </c>
      <c r="K407" s="352">
        <f t="shared" si="56"/>
        <v>5540.0060686002125</v>
      </c>
      <c r="L407" s="352"/>
      <c r="O407" s="352"/>
      <c r="P407" s="352"/>
      <c r="Q407" s="352"/>
      <c r="R407" s="352"/>
      <c r="S407" s="352"/>
      <c r="T407" s="352" t="e">
        <f t="shared" si="58"/>
        <v>#DIV/0!</v>
      </c>
    </row>
    <row r="408" spans="2:20">
      <c r="B408" s="43">
        <v>202009</v>
      </c>
      <c r="C408" s="4">
        <v>44102</v>
      </c>
      <c r="D408">
        <f>WEEKDAY(Fuel!C494,2)</f>
        <v>1</v>
      </c>
      <c r="E408" s="352">
        <f>+Fuel!T494-Fuel!D494</f>
        <v>9.8818972930354789</v>
      </c>
      <c r="F408" s="352">
        <f>VLOOKUP(Variaciones!C408,Fuel!C493:Z2091,2,FALSE)</f>
        <v>217.45056</v>
      </c>
      <c r="G408" s="352">
        <f>VLOOKUP(Variaciones!C408,Fuel!C493:Z2091,24,FALSE)</f>
        <v>238.83048620236531</v>
      </c>
      <c r="H408" s="148">
        <f t="shared" si="57"/>
        <v>0</v>
      </c>
      <c r="I408" s="352">
        <f t="shared" si="59"/>
        <v>21.379926202365311</v>
      </c>
      <c r="J408" s="352">
        <f t="shared" si="55"/>
        <v>66.770244625492751</v>
      </c>
      <c r="K408" s="352">
        <f t="shared" si="56"/>
        <v>4458.265567348144</v>
      </c>
      <c r="L408" s="352"/>
      <c r="O408" s="352"/>
      <c r="P408" s="352"/>
      <c r="Q408" s="352"/>
      <c r="R408" s="352"/>
      <c r="S408" s="352"/>
      <c r="T408" s="352" t="e">
        <f t="shared" si="58"/>
        <v>#DIV/0!</v>
      </c>
    </row>
    <row r="409" spans="2:20">
      <c r="B409" s="43">
        <v>202009</v>
      </c>
      <c r="C409" s="4">
        <v>44099</v>
      </c>
      <c r="D409">
        <f>WEEKDAY(Fuel!C495,2)</f>
        <v>5</v>
      </c>
      <c r="E409" s="352">
        <f>+Fuel!T495-Fuel!D495</f>
        <v>7.9108066228646408</v>
      </c>
      <c r="F409" s="352">
        <f>VLOOKUP(Variaciones!C409,Fuel!C494:Z2092,2,FALSE)</f>
        <v>217.45056</v>
      </c>
      <c r="G409" s="352">
        <f>VLOOKUP(Variaciones!C409,Fuel!C494:Z2092,24,FALSE)</f>
        <v>236.85939553219444</v>
      </c>
      <c r="H409" s="148">
        <f t="shared" si="57"/>
        <v>0</v>
      </c>
      <c r="I409" s="352">
        <f t="shared" si="59"/>
        <v>19.408835532194445</v>
      </c>
      <c r="J409" s="352">
        <f t="shared" si="55"/>
        <v>68.859600735873869</v>
      </c>
      <c r="K409" s="352">
        <f t="shared" si="56"/>
        <v>4741.6446135039614</v>
      </c>
      <c r="L409" s="352"/>
      <c r="O409" s="352"/>
      <c r="P409" s="352"/>
      <c r="Q409" s="352"/>
      <c r="R409" s="352"/>
      <c r="S409" s="352"/>
      <c r="T409" s="352" t="e">
        <f t="shared" si="58"/>
        <v>#DIV/0!</v>
      </c>
    </row>
    <row r="410" spans="2:20">
      <c r="B410" s="43">
        <v>202009</v>
      </c>
      <c r="C410" s="4">
        <v>44098</v>
      </c>
      <c r="D410">
        <f>WEEKDAY(Fuel!C496,2)</f>
        <v>4</v>
      </c>
      <c r="E410" s="352">
        <f>+Fuel!T496-Fuel!D496</f>
        <v>6.2682310643889423</v>
      </c>
      <c r="F410" s="352">
        <f>VLOOKUP(Variaciones!C410,Fuel!C495:Z2093,2,FALSE)</f>
        <v>217.45056</v>
      </c>
      <c r="G410" s="352">
        <f>VLOOKUP(Variaciones!C410,Fuel!C495:Z2093,24,FALSE)</f>
        <v>235.21681997371877</v>
      </c>
      <c r="H410" s="148">
        <f t="shared" si="57"/>
        <v>0</v>
      </c>
      <c r="I410" s="352">
        <f t="shared" si="59"/>
        <v>17.766259973718775</v>
      </c>
      <c r="J410" s="352">
        <f t="shared" si="55"/>
        <v>70.600730827858115</v>
      </c>
      <c r="K410" s="352">
        <f t="shared" si="56"/>
        <v>4984.4631934276749</v>
      </c>
      <c r="L410" s="352"/>
      <c r="O410" s="352"/>
      <c r="P410" s="352"/>
      <c r="Q410" s="352"/>
      <c r="R410" s="352"/>
      <c r="S410" s="352"/>
      <c r="T410" s="352" t="e">
        <f t="shared" si="58"/>
        <v>#DIV/0!</v>
      </c>
    </row>
    <row r="411" spans="2:20">
      <c r="B411" s="43">
        <v>202009</v>
      </c>
      <c r="C411" s="4">
        <v>44097</v>
      </c>
      <c r="D411">
        <f>WEEKDAY(Fuel!C497,2)</f>
        <v>3</v>
      </c>
      <c r="E411" s="352">
        <f>+Fuel!T497-Fuel!D497</f>
        <v>4.6256555059132438</v>
      </c>
      <c r="F411" s="352">
        <f>VLOOKUP(Variaciones!C411,Fuel!C496:Z2094,2,FALSE)</f>
        <v>217.45056</v>
      </c>
      <c r="G411" s="352">
        <f>VLOOKUP(Variaciones!C411,Fuel!C496:Z2094,24,FALSE)</f>
        <v>233.57424441524307</v>
      </c>
      <c r="H411" s="148">
        <f t="shared" si="57"/>
        <v>0</v>
      </c>
      <c r="I411" s="352">
        <f t="shared" si="59"/>
        <v>16.123684415243076</v>
      </c>
      <c r="J411" s="352">
        <f t="shared" si="55"/>
        <v>72.341860919842304</v>
      </c>
      <c r="K411" s="352">
        <f t="shared" si="56"/>
        <v>5233.3448413458073</v>
      </c>
      <c r="L411" s="352"/>
      <c r="O411" s="352"/>
      <c r="P411" s="352"/>
      <c r="Q411" s="352"/>
      <c r="R411" s="352"/>
      <c r="S411" s="352"/>
      <c r="T411" s="352" t="e">
        <f t="shared" si="58"/>
        <v>#DIV/0!</v>
      </c>
    </row>
    <row r="412" spans="2:20">
      <c r="B412" s="43">
        <v>202009</v>
      </c>
      <c r="C412" s="4">
        <v>44096</v>
      </c>
      <c r="D412">
        <f>WEEKDAY(Fuel!C498,2)</f>
        <v>2</v>
      </c>
      <c r="E412" s="352">
        <f>+Fuel!T498-Fuel!D498</f>
        <v>-2.6016769513797442</v>
      </c>
      <c r="F412" s="352">
        <f>VLOOKUP(Variaciones!C412,Fuel!C497:Z2095,2,FALSE)</f>
        <v>217.45056</v>
      </c>
      <c r="G412" s="352">
        <f>VLOOKUP(Variaciones!C412,Fuel!C497:Z2095,24,FALSE)</f>
        <v>226.34691195795008</v>
      </c>
      <c r="H412" s="148">
        <f t="shared" si="57"/>
        <v>0</v>
      </c>
      <c r="I412" s="352">
        <f t="shared" si="59"/>
        <v>8.8963519579500883</v>
      </c>
      <c r="J412" s="352">
        <f t="shared" si="55"/>
        <v>80.002833324572919</v>
      </c>
      <c r="K412" s="352">
        <f t="shared" si="56"/>
        <v>6400.4533399593947</v>
      </c>
      <c r="L412" s="352"/>
      <c r="O412" s="352"/>
      <c r="P412" s="352"/>
      <c r="Q412" s="352"/>
      <c r="R412" s="352"/>
      <c r="S412" s="352"/>
      <c r="T412" s="352" t="e">
        <f t="shared" si="58"/>
        <v>#DIV/0!</v>
      </c>
    </row>
    <row r="413" spans="2:20">
      <c r="B413" s="43">
        <v>202009</v>
      </c>
      <c r="C413" s="4">
        <v>44095</v>
      </c>
      <c r="D413">
        <f>WEEKDAY(Fuel!C499,2)</f>
        <v>1</v>
      </c>
      <c r="E413" s="352">
        <f>+Fuel!T499-Fuel!D499</f>
        <v>-8.5149489618922587</v>
      </c>
      <c r="F413" s="352">
        <f>VLOOKUP(Variaciones!C413,Fuel!C498:Z2096,2,FALSE)</f>
        <v>217.45056</v>
      </c>
      <c r="G413" s="352">
        <f>VLOOKUP(Variaciones!C413,Fuel!C498:Z2096,24,FALSE)</f>
        <v>220.43363994743754</v>
      </c>
      <c r="H413" s="148">
        <f t="shared" si="57"/>
        <v>0</v>
      </c>
      <c r="I413" s="352">
        <f t="shared" si="59"/>
        <v>2.9830799474375453</v>
      </c>
      <c r="J413" s="352">
        <f t="shared" si="55"/>
        <v>86.270901655716216</v>
      </c>
      <c r="K413" s="352">
        <f t="shared" si="56"/>
        <v>7442.6684724902589</v>
      </c>
      <c r="L413" s="352"/>
      <c r="O413" s="352"/>
      <c r="P413" s="352"/>
      <c r="Q413" s="352"/>
      <c r="R413" s="352"/>
      <c r="S413" s="352"/>
      <c r="T413" s="352" t="e">
        <f t="shared" si="58"/>
        <v>#DIV/0!</v>
      </c>
    </row>
    <row r="414" spans="2:20">
      <c r="B414" s="43">
        <v>202009</v>
      </c>
      <c r="C414" s="4">
        <v>44092</v>
      </c>
      <c r="D414">
        <f>WEEKDAY(Fuel!C500,2)</f>
        <v>5</v>
      </c>
      <c r="E414" s="352">
        <f>+Fuel!T500-Fuel!D500</f>
        <v>15.138139080157686</v>
      </c>
      <c r="F414" s="352">
        <f>VLOOKUP(Variaciones!C414,Fuel!C499:Z2097,2,FALSE)</f>
        <v>217.45056</v>
      </c>
      <c r="G414" s="352">
        <f>VLOOKUP(Variaciones!C414,Fuel!C499:Z2097,24,FALSE)</f>
        <v>244.08672798948749</v>
      </c>
      <c r="H414" s="148">
        <f t="shared" si="57"/>
        <v>0</v>
      </c>
      <c r="I414" s="352">
        <f t="shared" si="59"/>
        <v>26.63616798948749</v>
      </c>
      <c r="J414" s="352">
        <f t="shared" si="55"/>
        <v>61.198628331143254</v>
      </c>
      <c r="K414" s="352">
        <f t="shared" si="56"/>
        <v>3745.2721096134096</v>
      </c>
      <c r="L414" s="352"/>
      <c r="O414" s="352"/>
      <c r="P414" s="352"/>
      <c r="Q414" s="352"/>
      <c r="R414" s="352"/>
      <c r="S414" s="352"/>
      <c r="T414" s="352" t="e">
        <f t="shared" si="58"/>
        <v>#DIV/0!</v>
      </c>
    </row>
    <row r="415" spans="2:20">
      <c r="B415" s="43">
        <v>202009</v>
      </c>
      <c r="C415" s="4">
        <v>44091</v>
      </c>
      <c r="D415">
        <f>WEEKDAY(Fuel!C501,2)</f>
        <v>4</v>
      </c>
      <c r="E415" s="352">
        <f>+Fuel!T501-Fuel!D501</f>
        <v>17.63485392904073</v>
      </c>
      <c r="F415" s="352">
        <f>VLOOKUP(Variaciones!C415,Fuel!C500:Z2098,2,FALSE)</f>
        <v>217.45056</v>
      </c>
      <c r="G415" s="352">
        <f>VLOOKUP(Variaciones!C415,Fuel!C500:Z2098,24,FALSE)</f>
        <v>246.58344283837056</v>
      </c>
      <c r="H415" s="148">
        <f t="shared" si="57"/>
        <v>0</v>
      </c>
      <c r="I415" s="352">
        <f t="shared" si="59"/>
        <v>29.132882838370563</v>
      </c>
      <c r="J415" s="352">
        <f t="shared" si="55"/>
        <v>58.552110591327221</v>
      </c>
      <c r="K415" s="352">
        <f t="shared" si="56"/>
        <v>3428.3496546990132</v>
      </c>
      <c r="L415" s="352"/>
      <c r="O415" s="352"/>
      <c r="P415" s="352"/>
      <c r="Q415" s="352"/>
      <c r="R415" s="352"/>
      <c r="S415" s="352"/>
      <c r="T415" s="352" t="e">
        <f t="shared" si="58"/>
        <v>#DIV/0!</v>
      </c>
    </row>
    <row r="416" spans="2:20">
      <c r="B416" s="43">
        <v>202009</v>
      </c>
      <c r="C416" s="4">
        <v>44090</v>
      </c>
      <c r="D416">
        <f>WEEKDAY(Fuel!C502,2)</f>
        <v>3</v>
      </c>
      <c r="E416" s="352">
        <f>+Fuel!T502-Fuel!D502</f>
        <v>14.349702812089362</v>
      </c>
      <c r="F416" s="352">
        <f>VLOOKUP(Variaciones!C416,Fuel!C501:Z2099,2,FALSE)</f>
        <v>217.45056</v>
      </c>
      <c r="G416" s="352">
        <f>VLOOKUP(Variaciones!C416,Fuel!C501:Z2099,24,FALSE)</f>
        <v>243.29829172141919</v>
      </c>
      <c r="H416" s="148">
        <f t="shared" si="57"/>
        <v>21.175066999999984</v>
      </c>
      <c r="I416" s="352">
        <f t="shared" si="59"/>
        <v>25.847731721419194</v>
      </c>
      <c r="J416" s="352">
        <f t="shared" si="55"/>
        <v>62.034370775295656</v>
      </c>
      <c r="K416" s="352">
        <f t="shared" si="56"/>
        <v>3848.2631574868556</v>
      </c>
      <c r="L416" s="352"/>
      <c r="O416" s="352"/>
      <c r="P416" s="352"/>
      <c r="Q416" s="352"/>
      <c r="R416" s="352"/>
      <c r="S416" s="352"/>
      <c r="T416" s="352" t="e">
        <f t="shared" si="58"/>
        <v>#DIV/0!</v>
      </c>
    </row>
    <row r="417" spans="2:20">
      <c r="B417" s="43">
        <v>202009</v>
      </c>
      <c r="C417" s="4">
        <v>44089</v>
      </c>
      <c r="D417">
        <f>WEEKDAY(Fuel!C503,2)</f>
        <v>2</v>
      </c>
      <c r="E417" s="352">
        <f>+Fuel!T503-Fuel!D503</f>
        <v>29.414388734559765</v>
      </c>
      <c r="F417" s="352">
        <f>VLOOKUP(Variaciones!C417,Fuel!C502:Z2100,2,FALSE)</f>
        <v>196.27549300000001</v>
      </c>
      <c r="G417" s="352">
        <f>VLOOKUP(Variaciones!C417,Fuel!C502:Z2100,24,FALSE)</f>
        <v>237.18791064388961</v>
      </c>
      <c r="H417" s="148">
        <f t="shared" si="57"/>
        <v>0</v>
      </c>
      <c r="I417" s="352">
        <f t="shared" si="59"/>
        <v>40.912417643889597</v>
      </c>
      <c r="J417" s="352">
        <f t="shared" si="55"/>
        <v>47.336307717477013</v>
      </c>
      <c r="K417" s="352">
        <f t="shared" si="56"/>
        <v>2240.7260283236737</v>
      </c>
      <c r="L417" s="352"/>
      <c r="O417" s="352"/>
      <c r="P417" s="352"/>
      <c r="Q417" s="352"/>
      <c r="R417" s="352"/>
      <c r="S417" s="352"/>
      <c r="T417" s="352" t="e">
        <f t="shared" si="58"/>
        <v>#DIV/0!</v>
      </c>
    </row>
    <row r="418" spans="2:20">
      <c r="B418" s="43">
        <v>202009</v>
      </c>
      <c r="C418" s="4">
        <v>44088</v>
      </c>
      <c r="D418">
        <f>WEEKDAY(Fuel!C504,2)</f>
        <v>1</v>
      </c>
      <c r="E418" s="352">
        <f>+Fuel!T504-Fuel!D504</f>
        <v>21.201510942181329</v>
      </c>
      <c r="F418" s="352">
        <f>VLOOKUP(Variaciones!C418,Fuel!C503:Z2101,2,FALSE)</f>
        <v>196.27549300000001</v>
      </c>
      <c r="G418" s="352">
        <f>VLOOKUP(Variaciones!C418,Fuel!C503:Z2101,24,FALSE)</f>
        <v>228.97503285151117</v>
      </c>
      <c r="H418" s="148">
        <f t="shared" si="57"/>
        <v>0</v>
      </c>
      <c r="I418" s="352">
        <f t="shared" si="59"/>
        <v>32.699539851511162</v>
      </c>
      <c r="J418" s="352">
        <f t="shared" si="55"/>
        <v>56.041958177398186</v>
      </c>
      <c r="K418" s="352">
        <f t="shared" si="56"/>
        <v>3140.7010763572475</v>
      </c>
      <c r="L418" s="352"/>
      <c r="O418" s="352"/>
      <c r="P418" s="352"/>
      <c r="Q418" s="352"/>
      <c r="R418" s="352"/>
      <c r="S418" s="352"/>
      <c r="T418" s="352" t="e">
        <f t="shared" si="58"/>
        <v>#DIV/0!</v>
      </c>
    </row>
    <row r="419" spans="2:20">
      <c r="B419" s="43">
        <v>202009</v>
      </c>
      <c r="C419" s="4">
        <v>44085</v>
      </c>
      <c r="D419">
        <f>WEEKDAY(Fuel!C505,2)</f>
        <v>5</v>
      </c>
      <c r="E419" s="352">
        <f>+Fuel!T505-Fuel!D505</f>
        <v>18.901905160315351</v>
      </c>
      <c r="F419" s="352">
        <f>VLOOKUP(Variaciones!C419,Fuel!C504:Z2102,2,FALSE)</f>
        <v>196.27549300000001</v>
      </c>
      <c r="G419" s="352">
        <f>VLOOKUP(Variaciones!C419,Fuel!C504:Z2102,24,FALSE)</f>
        <v>226.6754270696452</v>
      </c>
      <c r="H419" s="148">
        <f t="shared" si="57"/>
        <v>0</v>
      </c>
      <c r="I419" s="352">
        <f t="shared" si="59"/>
        <v>30.399934069645184</v>
      </c>
      <c r="J419" s="352">
        <f t="shared" si="55"/>
        <v>58.479540306176119</v>
      </c>
      <c r="K419" s="352">
        <f t="shared" si="56"/>
        <v>3419.8566344216774</v>
      </c>
      <c r="L419" s="352"/>
      <c r="O419" s="352"/>
      <c r="P419" s="352"/>
      <c r="Q419" s="352"/>
      <c r="R419" s="352"/>
      <c r="S419" s="352"/>
      <c r="T419" s="352" t="e">
        <f t="shared" si="58"/>
        <v>#DIV/0!</v>
      </c>
    </row>
    <row r="420" spans="2:20">
      <c r="B420" s="43">
        <v>202009</v>
      </c>
      <c r="C420" s="4">
        <v>44084</v>
      </c>
      <c r="D420">
        <f>WEEKDAY(Fuel!C506,2)</f>
        <v>4</v>
      </c>
      <c r="E420" s="352">
        <f>+Fuel!T506-Fuel!D506</f>
        <v>20.21596560709591</v>
      </c>
      <c r="F420" s="352">
        <f>VLOOKUP(Variaciones!C420,Fuel!C505:Z2103,2,FALSE)</f>
        <v>196.27549300000001</v>
      </c>
      <c r="G420" s="352">
        <f>VLOOKUP(Variaciones!C420,Fuel!C505:Z2103,24,FALSE)</f>
        <v>227.98948751642575</v>
      </c>
      <c r="H420" s="148">
        <f t="shared" si="57"/>
        <v>0</v>
      </c>
      <c r="I420" s="352">
        <f t="shared" si="59"/>
        <v>31.713994516425743</v>
      </c>
      <c r="J420" s="352">
        <f t="shared" si="55"/>
        <v>57.086636232588688</v>
      </c>
      <c r="K420" s="352">
        <f t="shared" si="56"/>
        <v>3258.8840363519075</v>
      </c>
      <c r="L420" s="352"/>
      <c r="O420" s="352"/>
      <c r="P420" s="352"/>
      <c r="Q420" s="352"/>
      <c r="R420" s="352"/>
      <c r="S420" s="352"/>
      <c r="T420" s="352" t="e">
        <f t="shared" si="58"/>
        <v>#DIV/0!</v>
      </c>
    </row>
    <row r="421" spans="2:20">
      <c r="B421" s="43">
        <v>202009</v>
      </c>
      <c r="C421" s="4">
        <v>44083</v>
      </c>
      <c r="D421">
        <f>WEEKDAY(Fuel!C507,2)</f>
        <v>3</v>
      </c>
      <c r="E421" s="352">
        <f>+Fuel!T507-Fuel!D507</f>
        <v>18.57339004862024</v>
      </c>
      <c r="F421" s="352">
        <f>VLOOKUP(Variaciones!C421,Fuel!C506:Z2104,2,FALSE)</f>
        <v>196.27549300000001</v>
      </c>
      <c r="G421" s="352">
        <f>VLOOKUP(Variaciones!C421,Fuel!C506:Z2104,24,FALSE)</f>
        <v>226.34691195795008</v>
      </c>
      <c r="H421" s="148">
        <f t="shared" si="57"/>
        <v>0</v>
      </c>
      <c r="I421" s="352">
        <f t="shared" si="59"/>
        <v>30.071418957950073</v>
      </c>
      <c r="J421" s="352">
        <f t="shared" si="55"/>
        <v>58.827766324572934</v>
      </c>
      <c r="K421" s="352">
        <f t="shared" si="56"/>
        <v>3460.7060907385576</v>
      </c>
      <c r="L421" s="352"/>
      <c r="O421" s="352"/>
      <c r="P421" s="352"/>
      <c r="Q421" s="352"/>
      <c r="R421" s="352"/>
      <c r="S421" s="352"/>
      <c r="T421" s="352" t="e">
        <f t="shared" si="58"/>
        <v>#DIV/0!</v>
      </c>
    </row>
    <row r="422" spans="2:20">
      <c r="B422" s="43">
        <v>202009</v>
      </c>
      <c r="C422" s="4">
        <v>44082</v>
      </c>
      <c r="D422">
        <f>WEEKDAY(Fuel!C508,2)</f>
        <v>2</v>
      </c>
      <c r="E422" s="352">
        <f>+Fuel!T508-Fuel!D508</f>
        <v>11.411760613666218</v>
      </c>
      <c r="F422" s="352">
        <f>VLOOKUP(Variaciones!C422,Fuel!C507:Z2105,2,FALSE)</f>
        <v>196.27549300000001</v>
      </c>
      <c r="G422" s="352">
        <f>VLOOKUP(Variaciones!C422,Fuel!C507:Z2105,24,FALSE)</f>
        <v>219.18528252299603</v>
      </c>
      <c r="H422" s="148">
        <f t="shared" si="57"/>
        <v>0</v>
      </c>
      <c r="I422" s="352">
        <f t="shared" si="59"/>
        <v>22.909789522996022</v>
      </c>
      <c r="J422" s="352">
        <f t="shared" si="55"/>
        <v>66.41909352562422</v>
      </c>
      <c r="K422" s="352">
        <f t="shared" si="56"/>
        <v>4411.4959847656173</v>
      </c>
      <c r="L422" s="352"/>
      <c r="O422" s="352"/>
      <c r="P422" s="352"/>
      <c r="Q422" s="352"/>
      <c r="R422" s="352"/>
      <c r="S422" s="352"/>
      <c r="T422" s="352" t="e">
        <f t="shared" si="58"/>
        <v>#DIV/0!</v>
      </c>
    </row>
    <row r="423" spans="2:20">
      <c r="B423" s="43">
        <v>202009</v>
      </c>
      <c r="C423" s="4">
        <v>44081</v>
      </c>
      <c r="D423">
        <f>WEEKDAY(Fuel!C509,2)</f>
        <v>1</v>
      </c>
      <c r="E423" s="352">
        <f>+Fuel!T509-Fuel!D509</f>
        <v>27.443298064388927</v>
      </c>
      <c r="F423" s="352">
        <f>VLOOKUP(Variaciones!C423,Fuel!C508:Z2106,2,FALSE)</f>
        <v>196.27549300000001</v>
      </c>
      <c r="G423" s="352">
        <f>VLOOKUP(Variaciones!C423,Fuel!C508:Z2106,24,FALSE)</f>
        <v>235.21681997371877</v>
      </c>
      <c r="H423" s="148">
        <f t="shared" si="57"/>
        <v>0</v>
      </c>
      <c r="I423" s="352">
        <f t="shared" si="59"/>
        <v>38.941326973718759</v>
      </c>
      <c r="J423" s="352">
        <f t="shared" si="55"/>
        <v>49.425663827858131</v>
      </c>
      <c r="K423" s="352">
        <f t="shared" si="56"/>
        <v>2442.8962448244438</v>
      </c>
      <c r="L423" s="352"/>
      <c r="O423" s="352"/>
      <c r="P423" s="352"/>
      <c r="Q423" s="352"/>
      <c r="R423" s="352"/>
      <c r="S423" s="352"/>
      <c r="T423" s="352" t="e">
        <f t="shared" si="58"/>
        <v>#DIV/0!</v>
      </c>
    </row>
    <row r="424" spans="2:20">
      <c r="B424" s="43">
        <v>202009</v>
      </c>
      <c r="C424" s="4">
        <v>44078</v>
      </c>
      <c r="D424">
        <f>WEEKDAY(Fuel!C510,2)</f>
        <v>5</v>
      </c>
      <c r="E424" s="352">
        <f>+Fuel!T510-Fuel!D510</f>
        <v>26.326346684625435</v>
      </c>
      <c r="F424" s="352">
        <f>VLOOKUP(Variaciones!C424,Fuel!C509:Z2107,2,FALSE)</f>
        <v>196.27549300000001</v>
      </c>
      <c r="G424" s="352">
        <f>VLOOKUP(Variaciones!C424,Fuel!C509:Z2107,24,FALSE)</f>
        <v>235.21681997371877</v>
      </c>
      <c r="H424" s="148">
        <f t="shared" si="57"/>
        <v>0</v>
      </c>
      <c r="I424" s="352">
        <f t="shared" si="59"/>
        <v>38.941326973718759</v>
      </c>
      <c r="J424" s="352">
        <f t="shared" si="55"/>
        <v>49.425663827858131</v>
      </c>
      <c r="K424" s="352">
        <f t="shared" si="56"/>
        <v>2442.8962448244438</v>
      </c>
      <c r="L424" s="352"/>
      <c r="O424" s="352"/>
      <c r="P424" s="352"/>
      <c r="Q424" s="352"/>
      <c r="R424" s="352"/>
      <c r="S424" s="352"/>
      <c r="T424" s="352" t="e">
        <f t="shared" si="58"/>
        <v>#DIV/0!</v>
      </c>
    </row>
    <row r="425" spans="2:20">
      <c r="B425" s="43">
        <v>202009</v>
      </c>
      <c r="C425" s="4">
        <v>44077</v>
      </c>
      <c r="D425">
        <f>WEEKDAY(Fuel!C511,2)</f>
        <v>4</v>
      </c>
      <c r="E425" s="352">
        <f>+Fuel!T511-Fuel!D511</f>
        <v>35.196254700394178</v>
      </c>
      <c r="F425" s="352">
        <f>VLOOKUP(Variaciones!C425,Fuel!C510:Z2108,2,FALSE)</f>
        <v>196.27549300000001</v>
      </c>
      <c r="G425" s="352">
        <f>VLOOKUP(Variaciones!C425,Fuel!C510:Z2108,24,FALSE)</f>
        <v>244.08672798948749</v>
      </c>
      <c r="H425" s="148">
        <f t="shared" si="57"/>
        <v>0</v>
      </c>
      <c r="I425" s="352">
        <f t="shared" si="59"/>
        <v>47.811234989487474</v>
      </c>
      <c r="J425" s="352">
        <f t="shared" si="55"/>
        <v>40.02356133114327</v>
      </c>
      <c r="K425" s="352">
        <f t="shared" si="56"/>
        <v>1601.8854616277868</v>
      </c>
      <c r="L425" s="352"/>
      <c r="O425" s="352"/>
      <c r="P425" s="352"/>
      <c r="Q425" s="352"/>
      <c r="R425" s="352"/>
      <c r="S425" s="352"/>
      <c r="T425" s="352" t="e">
        <f t="shared" si="58"/>
        <v>#DIV/0!</v>
      </c>
    </row>
    <row r="426" spans="2:20">
      <c r="B426" s="43">
        <v>202009</v>
      </c>
      <c r="C426" s="4">
        <v>44076</v>
      </c>
      <c r="D426">
        <f>WEEKDAY(Fuel!C512,2)</f>
        <v>3</v>
      </c>
      <c r="E426" s="352">
        <f>+Fuel!T512-Fuel!D512</f>
        <v>47.022798721419178</v>
      </c>
      <c r="F426" s="352">
        <f>VLOOKUP(Variaciones!C426,Fuel!C511:Z2109,2,FALSE)</f>
        <v>196.27549300000001</v>
      </c>
      <c r="G426" s="352">
        <f>VLOOKUP(Variaciones!C426,Fuel!C511:Z2109,24,FALSE)</f>
        <v>255.91327201051249</v>
      </c>
      <c r="H426" s="148">
        <f t="shared" si="57"/>
        <v>0</v>
      </c>
      <c r="I426" s="352">
        <f t="shared" si="59"/>
        <v>59.637779010512475</v>
      </c>
      <c r="J426" s="352">
        <f t="shared" si="55"/>
        <v>27.487424668856789</v>
      </c>
      <c r="K426" s="352">
        <f t="shared" si="56"/>
        <v>755.55851492607678</v>
      </c>
      <c r="L426" s="352"/>
      <c r="O426" s="352"/>
      <c r="P426" s="352"/>
      <c r="Q426" s="352"/>
      <c r="R426" s="352"/>
      <c r="S426" s="352"/>
      <c r="T426" s="352" t="e">
        <f t="shared" si="58"/>
        <v>#DIV/0!</v>
      </c>
    </row>
    <row r="427" spans="2:20">
      <c r="B427" s="43">
        <v>202009</v>
      </c>
      <c r="C427" s="4">
        <v>44075</v>
      </c>
      <c r="D427">
        <f>WEEKDAY(Fuel!C513,2)</f>
        <v>2</v>
      </c>
      <c r="E427" s="352">
        <f>+Fuel!T513-Fuel!D513</f>
        <v>47.679828944809401</v>
      </c>
      <c r="F427" s="352">
        <f>VLOOKUP(Variaciones!C427,Fuel!C512:Z2110,2,FALSE)</f>
        <v>196.27549300000001</v>
      </c>
      <c r="G427" s="352">
        <f>VLOOKUP(Variaciones!C427,Fuel!C512:Z2110,24,FALSE)</f>
        <v>256.57030223390274</v>
      </c>
      <c r="H427" s="148">
        <f t="shared" si="57"/>
        <v>0</v>
      </c>
      <c r="I427" s="352">
        <f t="shared" si="59"/>
        <v>60.294809233902726</v>
      </c>
      <c r="J427" s="352">
        <f t="shared" si="55"/>
        <v>26.790972632063102</v>
      </c>
      <c r="K427" s="352">
        <f t="shared" si="56"/>
        <v>717.75621457195416</v>
      </c>
      <c r="L427" s="352"/>
      <c r="O427" s="352"/>
      <c r="P427" s="352"/>
      <c r="Q427" s="352"/>
      <c r="R427" s="352"/>
      <c r="S427" s="352"/>
      <c r="T427" s="352" t="e">
        <f t="shared" si="58"/>
        <v>#DIV/0!</v>
      </c>
    </row>
    <row r="428" spans="2:20">
      <c r="B428" s="43">
        <v>202008</v>
      </c>
      <c r="C428" s="4">
        <v>44074</v>
      </c>
      <c r="D428">
        <f>WEEKDAY(Fuel!C514,2)</f>
        <v>1</v>
      </c>
      <c r="E428" s="352">
        <f>+Fuel!T514-Fuel!D514</f>
        <v>54.907161402102446</v>
      </c>
      <c r="F428" s="352">
        <f>VLOOKUP(Variaciones!C428,Fuel!C513:Z2111,2,FALSE)</f>
        <v>196.27549300000001</v>
      </c>
      <c r="G428" s="352">
        <f>VLOOKUP(Variaciones!C428,Fuel!C513:Z2111,24,FALSE)</f>
        <v>263.79763469119575</v>
      </c>
      <c r="H428" s="148">
        <f t="shared" si="57"/>
        <v>0</v>
      </c>
      <c r="I428" s="352">
        <f t="shared" si="59"/>
        <v>67.522141691195742</v>
      </c>
      <c r="J428" s="352">
        <f t="shared" si="55"/>
        <v>19.130000227332545</v>
      </c>
      <c r="K428" s="352">
        <f t="shared" si="56"/>
        <v>365.95690869774319</v>
      </c>
      <c r="L428" s="352"/>
      <c r="O428" s="352"/>
      <c r="P428" s="352"/>
      <c r="Q428" s="352"/>
      <c r="R428" s="352"/>
      <c r="S428" s="352"/>
      <c r="T428" s="352" t="e">
        <f t="shared" si="58"/>
        <v>#DIV/0!</v>
      </c>
    </row>
    <row r="429" spans="2:20">
      <c r="B429" s="43">
        <v>202008</v>
      </c>
      <c r="C429" s="4">
        <v>44071</v>
      </c>
      <c r="D429">
        <f>WEEKDAY(Fuel!C515,2)</f>
        <v>5</v>
      </c>
      <c r="E429" s="352">
        <f>+Fuel!T515-Fuel!D515</f>
        <v>56.878252072273312</v>
      </c>
      <c r="F429" s="352">
        <f>VLOOKUP(Variaciones!C429,Fuel!C514:Z2112,2,FALSE)</f>
        <v>196.27549300000001</v>
      </c>
      <c r="G429" s="352">
        <f>VLOOKUP(Variaciones!C429,Fuel!C514:Z2112,24,FALSE)</f>
        <v>265.76872536136665</v>
      </c>
      <c r="H429" s="148">
        <f t="shared" si="57"/>
        <v>0</v>
      </c>
      <c r="I429" s="352">
        <f t="shared" si="59"/>
        <v>69.493232361366637</v>
      </c>
      <c r="J429" s="352">
        <f t="shared" si="55"/>
        <v>17.04064411695137</v>
      </c>
      <c r="K429" s="352">
        <f t="shared" si="56"/>
        <v>290.38355192058935</v>
      </c>
      <c r="L429" s="352"/>
      <c r="O429" s="352"/>
      <c r="P429" s="352"/>
      <c r="Q429" s="352"/>
      <c r="R429" s="352"/>
      <c r="S429" s="352"/>
      <c r="T429" s="352" t="e">
        <f t="shared" si="58"/>
        <v>#DIV/0!</v>
      </c>
    </row>
    <row r="430" spans="2:20">
      <c r="B430" s="43">
        <v>202008</v>
      </c>
      <c r="C430" s="4">
        <v>44070</v>
      </c>
      <c r="D430">
        <f>WEEKDAY(Fuel!C516,2)</f>
        <v>4</v>
      </c>
      <c r="E430" s="352">
        <f>+Fuel!T516-Fuel!D516</f>
        <v>59.177857854139233</v>
      </c>
      <c r="F430" s="352">
        <f>VLOOKUP(Variaciones!C430,Fuel!C515:Z2113,2,FALSE)</f>
        <v>196.27549300000001</v>
      </c>
      <c r="G430" s="352">
        <f>VLOOKUP(Variaciones!C430,Fuel!C515:Z2113,24,FALSE)</f>
        <v>268.06833114323257</v>
      </c>
      <c r="H430" s="148">
        <f t="shared" si="57"/>
        <v>0</v>
      </c>
      <c r="I430" s="352">
        <f t="shared" si="59"/>
        <v>71.792838143232558</v>
      </c>
      <c r="J430" s="352">
        <f t="shared" si="55"/>
        <v>14.603061988173494</v>
      </c>
      <c r="K430" s="352">
        <f t="shared" si="56"/>
        <v>213.2494194304376</v>
      </c>
      <c r="L430" s="352"/>
      <c r="O430" s="352"/>
      <c r="P430" s="352"/>
      <c r="Q430" s="352"/>
      <c r="R430" s="352"/>
      <c r="S430" s="352"/>
      <c r="T430" s="352" t="e">
        <f t="shared" si="58"/>
        <v>#DIV/0!</v>
      </c>
    </row>
    <row r="431" spans="2:20">
      <c r="B431" s="43">
        <v>202008</v>
      </c>
      <c r="C431" s="4">
        <v>44069</v>
      </c>
      <c r="D431">
        <f>WEEKDAY(Fuel!C517,2)</f>
        <v>3</v>
      </c>
      <c r="E431" s="352">
        <f>+Fuel!T517-Fuel!D517</f>
        <v>65.091129864651776</v>
      </c>
      <c r="F431" s="352">
        <f>VLOOKUP(Variaciones!C431,Fuel!C516:Z2114,2,FALSE)</f>
        <v>196.27549300000001</v>
      </c>
      <c r="G431" s="352">
        <f>VLOOKUP(Variaciones!C431,Fuel!C516:Z2114,24,FALSE)</f>
        <v>273.98160315374508</v>
      </c>
      <c r="H431" s="148">
        <f t="shared" si="57"/>
        <v>0</v>
      </c>
      <c r="I431" s="352">
        <f t="shared" si="59"/>
        <v>77.706110153745072</v>
      </c>
      <c r="J431" s="352">
        <f t="shared" si="55"/>
        <v>8.3349936570302532</v>
      </c>
      <c r="K431" s="352">
        <f t="shared" si="56"/>
        <v>69.472119262734552</v>
      </c>
      <c r="L431" s="352"/>
      <c r="O431" s="352"/>
      <c r="P431" s="352"/>
      <c r="Q431" s="352"/>
      <c r="R431" s="352"/>
      <c r="S431" s="352"/>
      <c r="T431" s="352" t="e">
        <f t="shared" si="58"/>
        <v>#DIV/0!</v>
      </c>
    </row>
    <row r="432" spans="2:20">
      <c r="B432" s="43">
        <v>202008</v>
      </c>
      <c r="C432" s="4">
        <v>44068</v>
      </c>
      <c r="D432">
        <f>WEEKDAY(Fuel!C518,2)</f>
        <v>2</v>
      </c>
      <c r="E432" s="352">
        <f>+Fuel!T518-Fuel!D518</f>
        <v>69.361826316688536</v>
      </c>
      <c r="F432" s="352">
        <f>VLOOKUP(Variaciones!C432,Fuel!C517:Z2115,2,FALSE)</f>
        <v>196.27549300000001</v>
      </c>
      <c r="G432" s="352">
        <f>VLOOKUP(Variaciones!C432,Fuel!C517:Z2115,24,FALSE)</f>
        <v>278.25229960578184</v>
      </c>
      <c r="H432" s="148">
        <f t="shared" si="57"/>
        <v>0</v>
      </c>
      <c r="I432" s="352">
        <f t="shared" si="59"/>
        <v>81.976806605781832</v>
      </c>
      <c r="J432" s="352">
        <f t="shared" si="55"/>
        <v>3.8080554178712589</v>
      </c>
      <c r="K432" s="352">
        <f t="shared" si="56"/>
        <v>14.501286065578649</v>
      </c>
      <c r="L432" s="352"/>
      <c r="O432" s="352"/>
      <c r="P432" s="352"/>
      <c r="Q432" s="352"/>
      <c r="R432" s="352"/>
      <c r="S432" s="352"/>
      <c r="T432" s="352" t="e">
        <f t="shared" si="58"/>
        <v>#DIV/0!</v>
      </c>
    </row>
    <row r="433" spans="2:20">
      <c r="B433" s="43">
        <v>202008</v>
      </c>
      <c r="C433" s="4">
        <v>44067</v>
      </c>
      <c r="D433">
        <f>WEEKDAY(Fuel!C519,2)</f>
        <v>1</v>
      </c>
      <c r="E433" s="352">
        <f>+Fuel!T519-Fuel!D519</f>
        <v>64.434099641261497</v>
      </c>
      <c r="F433" s="352">
        <f>VLOOKUP(Variaciones!C433,Fuel!C518:Z2116,2,FALSE)</f>
        <v>196.27549300000001</v>
      </c>
      <c r="G433" s="352">
        <f>VLOOKUP(Variaciones!C433,Fuel!C518:Z2116,24,FALSE)</f>
        <v>273.3245729303548</v>
      </c>
      <c r="H433" s="148">
        <f t="shared" si="57"/>
        <v>0</v>
      </c>
      <c r="I433" s="352">
        <f t="shared" si="59"/>
        <v>77.049079930354793</v>
      </c>
      <c r="J433" s="352">
        <f t="shared" si="55"/>
        <v>9.0314456938239402</v>
      </c>
      <c r="K433" s="352">
        <f t="shared" si="56"/>
        <v>81.567011320490991</v>
      </c>
      <c r="L433" s="352"/>
      <c r="O433" s="352"/>
      <c r="P433" s="352"/>
      <c r="Q433" s="352"/>
      <c r="R433" s="352"/>
      <c r="S433" s="352"/>
      <c r="T433" s="352" t="e">
        <f t="shared" si="58"/>
        <v>#DIV/0!</v>
      </c>
    </row>
    <row r="434" spans="2:20">
      <c r="B434" s="43">
        <v>202008</v>
      </c>
      <c r="C434" s="4">
        <v>44064</v>
      </c>
      <c r="D434">
        <f>WEEKDAY(Fuel!C520,2)</f>
        <v>5</v>
      </c>
      <c r="E434" s="352">
        <f>+Fuel!T520-Fuel!D520</f>
        <v>56.878252072273312</v>
      </c>
      <c r="F434" s="352">
        <f>VLOOKUP(Variaciones!C434,Fuel!C519:Z2117,2,FALSE)</f>
        <v>196.27549300000001</v>
      </c>
      <c r="G434" s="352">
        <f>VLOOKUP(Variaciones!C434,Fuel!C519:Z2117,24,FALSE)</f>
        <v>265.76872536136665</v>
      </c>
      <c r="H434" s="148">
        <f t="shared" si="57"/>
        <v>0</v>
      </c>
      <c r="I434" s="352">
        <f t="shared" si="59"/>
        <v>69.493232361366637</v>
      </c>
      <c r="J434" s="352">
        <f t="shared" si="55"/>
        <v>17.04064411695137</v>
      </c>
      <c r="K434" s="352">
        <f t="shared" si="56"/>
        <v>290.38355192058935</v>
      </c>
      <c r="L434" s="352"/>
      <c r="O434" s="352"/>
      <c r="P434" s="352"/>
      <c r="Q434" s="352"/>
      <c r="R434" s="352"/>
      <c r="S434" s="352"/>
      <c r="T434" s="352" t="e">
        <f t="shared" si="58"/>
        <v>#DIV/0!</v>
      </c>
    </row>
    <row r="435" spans="2:20">
      <c r="B435" s="43">
        <v>202008</v>
      </c>
      <c r="C435" s="4">
        <v>44063</v>
      </c>
      <c r="D435">
        <f>WEEKDAY(Fuel!C521,2)</f>
        <v>4</v>
      </c>
      <c r="E435" s="352">
        <f>+Fuel!T521-Fuel!D521</f>
        <v>63.120039194480881</v>
      </c>
      <c r="F435" s="352">
        <f>VLOOKUP(Variaciones!C435,Fuel!C520:Z2118,2,FALSE)</f>
        <v>196.27549300000001</v>
      </c>
      <c r="G435" s="352">
        <f>VLOOKUP(Variaciones!C435,Fuel!C520:Z2118,24,FALSE)</f>
        <v>272.01051248357425</v>
      </c>
      <c r="H435" s="148">
        <f t="shared" si="57"/>
        <v>0</v>
      </c>
      <c r="I435" s="352">
        <f t="shared" si="59"/>
        <v>75.735019483574234</v>
      </c>
      <c r="J435" s="352">
        <f t="shared" si="55"/>
        <v>10.424349767411314</v>
      </c>
      <c r="K435" s="352">
        <f t="shared" si="56"/>
        <v>108.66706807332832</v>
      </c>
      <c r="L435" s="352"/>
      <c r="O435" s="352"/>
      <c r="P435" s="352"/>
      <c r="Q435" s="352"/>
      <c r="R435" s="352"/>
      <c r="S435" s="352"/>
      <c r="T435" s="352" t="e">
        <f t="shared" si="58"/>
        <v>#DIV/0!</v>
      </c>
    </row>
    <row r="436" spans="2:20">
      <c r="B436" s="43">
        <v>202008</v>
      </c>
      <c r="C436" s="4">
        <v>44062</v>
      </c>
      <c r="D436">
        <f>WEEKDAY(Fuel!C522,2)</f>
        <v>3</v>
      </c>
      <c r="E436" s="352">
        <f>+Fuel!T522-Fuel!D522</f>
        <v>66.733705423127475</v>
      </c>
      <c r="F436" s="352">
        <f>VLOOKUP(Variaciones!C436,Fuel!C521:Z2119,2,FALSE)</f>
        <v>196.27549300000001</v>
      </c>
      <c r="G436" s="352">
        <f>VLOOKUP(Variaciones!C436,Fuel!C521:Z2119,24,FALSE)</f>
        <v>275.62417871222078</v>
      </c>
      <c r="H436" s="148">
        <f t="shared" si="57"/>
        <v>2.3105410000000006</v>
      </c>
      <c r="I436" s="352">
        <f t="shared" si="59"/>
        <v>79.348685712220771</v>
      </c>
      <c r="J436" s="352">
        <f t="shared" si="55"/>
        <v>6.5938635650460071</v>
      </c>
      <c r="K436" s="352">
        <f t="shared" si="56"/>
        <v>43.479036714441236</v>
      </c>
      <c r="L436" s="352"/>
      <c r="O436" s="352"/>
      <c r="P436" s="352"/>
      <c r="Q436" s="352"/>
      <c r="R436" s="352"/>
      <c r="S436" s="352"/>
      <c r="T436" s="352" t="e">
        <f t="shared" si="58"/>
        <v>#DIV/0!</v>
      </c>
    </row>
    <row r="437" spans="2:20">
      <c r="B437" s="43">
        <v>202008</v>
      </c>
      <c r="C437" s="4">
        <v>44061</v>
      </c>
      <c r="D437">
        <f>WEEKDAY(Fuel!C523,2)</f>
        <v>2</v>
      </c>
      <c r="E437" s="352">
        <f>+Fuel!T523-Fuel!D523</f>
        <v>67.73018597634686</v>
      </c>
      <c r="F437" s="352">
        <f>VLOOKUP(Variaciones!C437,Fuel!C522:Z2120,2,FALSE)</f>
        <v>193.96495200000001</v>
      </c>
      <c r="G437" s="352">
        <f>VLOOKUP(Variaciones!C437,Fuel!C522:Z2120,24,FALSE)</f>
        <v>274.31011826544022</v>
      </c>
      <c r="H437" s="148">
        <f t="shared" si="57"/>
        <v>0</v>
      </c>
      <c r="I437" s="352">
        <f t="shared" si="59"/>
        <v>80.345166265440213</v>
      </c>
      <c r="J437" s="352">
        <f t="shared" si="55"/>
        <v>5.6762266386333806</v>
      </c>
      <c r="K437" s="352">
        <f t="shared" si="56"/>
        <v>32.219548853131208</v>
      </c>
      <c r="L437" s="352"/>
      <c r="O437" s="352"/>
      <c r="P437" s="352"/>
      <c r="Q437" s="352"/>
      <c r="R437" s="352"/>
      <c r="S437" s="352"/>
      <c r="T437" s="352" t="e">
        <f t="shared" si="58"/>
        <v>#DIV/0!</v>
      </c>
    </row>
    <row r="438" spans="2:20">
      <c r="B438" s="43">
        <v>202008</v>
      </c>
      <c r="C438" s="4">
        <v>44060</v>
      </c>
      <c r="D438">
        <f>WEEKDAY(Fuel!C524,2)</f>
        <v>1</v>
      </c>
      <c r="E438" s="352">
        <f>+Fuel!T524-Fuel!D524</f>
        <v>60.174338407358704</v>
      </c>
      <c r="F438" s="352">
        <f>VLOOKUP(Variaciones!C438,Fuel!C523:Z2121,2,FALSE)</f>
        <v>193.96495200000001</v>
      </c>
      <c r="G438" s="352">
        <f>VLOOKUP(Variaciones!C438,Fuel!C523:Z2121,24,FALSE)</f>
        <v>266.75427069645201</v>
      </c>
      <c r="H438" s="148">
        <f t="shared" si="57"/>
        <v>0</v>
      </c>
      <c r="I438" s="352">
        <f t="shared" si="59"/>
        <v>72.789318696452</v>
      </c>
      <c r="J438" s="352">
        <f t="shared" si="55"/>
        <v>13.685425061760867</v>
      </c>
      <c r="K438" s="352">
        <f t="shared" si="56"/>
        <v>187.29085912107243</v>
      </c>
      <c r="L438" s="352"/>
      <c r="O438" s="352"/>
      <c r="P438" s="352"/>
      <c r="Q438" s="352"/>
      <c r="R438" s="352"/>
      <c r="S438" s="352"/>
      <c r="T438" s="352" t="e">
        <f t="shared" si="58"/>
        <v>#DIV/0!</v>
      </c>
    </row>
    <row r="439" spans="2:20">
      <c r="B439" s="43">
        <v>202008</v>
      </c>
      <c r="C439" s="4">
        <v>44057</v>
      </c>
      <c r="D439">
        <f>WEEKDAY(Fuel!C525,2)</f>
        <v>5</v>
      </c>
      <c r="E439" s="352">
        <f>+Fuel!T525-Fuel!D525</f>
        <v>56.232157067017056</v>
      </c>
      <c r="F439" s="352">
        <f>VLOOKUP(Variaciones!C439,Fuel!C524:Z2122,2,FALSE)</f>
        <v>193.96495200000001</v>
      </c>
      <c r="G439" s="352">
        <f>VLOOKUP(Variaciones!C439,Fuel!C524:Z2122,24,FALSE)</f>
        <v>262.81208935611039</v>
      </c>
      <c r="H439" s="148">
        <f t="shared" si="57"/>
        <v>0</v>
      </c>
      <c r="I439" s="352">
        <f t="shared" si="59"/>
        <v>68.84713735611038</v>
      </c>
      <c r="J439" s="352">
        <f t="shared" si="55"/>
        <v>17.864137282522989</v>
      </c>
      <c r="K439" s="352">
        <f t="shared" si="56"/>
        <v>319.12740084882785</v>
      </c>
      <c r="L439" s="352"/>
      <c r="O439" s="352"/>
      <c r="P439" s="352"/>
      <c r="Q439" s="352"/>
      <c r="R439" s="352"/>
      <c r="S439" s="352"/>
      <c r="T439" s="352" t="e">
        <f t="shared" si="58"/>
        <v>#DIV/0!</v>
      </c>
    </row>
    <row r="440" spans="2:20">
      <c r="B440" s="43">
        <v>202008</v>
      </c>
      <c r="C440" s="4">
        <v>44056</v>
      </c>
      <c r="D440">
        <f>WEEKDAY(Fuel!C526,2)</f>
        <v>4</v>
      </c>
      <c r="E440" s="352">
        <f>+Fuel!T526-Fuel!D526</f>
        <v>59.517308183968424</v>
      </c>
      <c r="F440" s="352">
        <f>VLOOKUP(Variaciones!C440,Fuel!C525:Z2123,2,FALSE)</f>
        <v>193.96495200000001</v>
      </c>
      <c r="G440" s="352">
        <f>VLOOKUP(Variaciones!C440,Fuel!C525:Z2123,24,FALSE)</f>
        <v>266.09724047306173</v>
      </c>
      <c r="H440" s="148">
        <f t="shared" si="57"/>
        <v>0</v>
      </c>
      <c r="I440" s="352">
        <f t="shared" si="59"/>
        <v>72.13228847306172</v>
      </c>
      <c r="J440" s="352">
        <f t="shared" si="55"/>
        <v>14.381877098554554</v>
      </c>
      <c r="K440" s="352">
        <f t="shared" si="56"/>
        <v>206.83838887792797</v>
      </c>
      <c r="L440" s="352"/>
      <c r="O440" s="352"/>
      <c r="P440" s="352"/>
      <c r="Q440" s="352"/>
      <c r="R440" s="352"/>
      <c r="S440" s="352"/>
      <c r="T440" s="352" t="e">
        <f t="shared" si="58"/>
        <v>#DIV/0!</v>
      </c>
    </row>
    <row r="441" spans="2:20">
      <c r="B441" s="43">
        <v>202008</v>
      </c>
      <c r="C441" s="4">
        <v>44055</v>
      </c>
      <c r="D441">
        <f>WEEKDAY(Fuel!C527,2)</f>
        <v>3</v>
      </c>
      <c r="E441" s="352">
        <f>+Fuel!T527-Fuel!D527</f>
        <v>62.802459300919821</v>
      </c>
      <c r="F441" s="352">
        <f>VLOOKUP(Variaciones!C441,Fuel!C526:Z2124,2,FALSE)</f>
        <v>193.96495200000001</v>
      </c>
      <c r="G441" s="352">
        <f>VLOOKUP(Variaciones!C441,Fuel!C526:Z2124,24,FALSE)</f>
        <v>269.38239159001313</v>
      </c>
      <c r="H441" s="148">
        <f t="shared" si="57"/>
        <v>0</v>
      </c>
      <c r="I441" s="352">
        <f t="shared" si="59"/>
        <v>75.417439590013117</v>
      </c>
      <c r="J441" s="352">
        <f t="shared" si="55"/>
        <v>10.899616914586119</v>
      </c>
      <c r="K441" s="352">
        <f t="shared" si="56"/>
        <v>118.80164888473182</v>
      </c>
      <c r="L441" s="352"/>
      <c r="O441" s="352"/>
      <c r="P441" s="352"/>
      <c r="Q441" s="352"/>
      <c r="R441" s="352"/>
      <c r="S441" s="352"/>
      <c r="T441" s="352" t="e">
        <f t="shared" si="58"/>
        <v>#DIV/0!</v>
      </c>
    </row>
    <row r="442" spans="2:20">
      <c r="B442" s="43">
        <v>202008</v>
      </c>
      <c r="C442" s="4">
        <v>44054</v>
      </c>
      <c r="D442">
        <f>WEEKDAY(Fuel!C528,2)</f>
        <v>2</v>
      </c>
      <c r="E442" s="352">
        <f>+Fuel!T528-Fuel!D528</f>
        <v>58.531762848883034</v>
      </c>
      <c r="F442" s="352">
        <f>VLOOKUP(Variaciones!C442,Fuel!C527:Z2125,2,FALSE)</f>
        <v>193.96495200000001</v>
      </c>
      <c r="G442" s="352">
        <f>VLOOKUP(Variaciones!C442,Fuel!C527:Z2125,24,FALSE)</f>
        <v>265.11169513797637</v>
      </c>
      <c r="H442" s="148">
        <f t="shared" si="57"/>
        <v>0</v>
      </c>
      <c r="I442" s="352">
        <f t="shared" si="59"/>
        <v>71.146743137976358</v>
      </c>
      <c r="J442" s="352">
        <f t="shared" si="55"/>
        <v>15.426555153745056</v>
      </c>
      <c r="K442" s="352">
        <f t="shared" si="56"/>
        <v>237.97860391153816</v>
      </c>
      <c r="L442" s="352"/>
      <c r="O442" s="352"/>
      <c r="P442" s="352"/>
      <c r="Q442" s="352"/>
      <c r="R442" s="352"/>
      <c r="S442" s="352"/>
      <c r="T442" s="352" t="e">
        <f t="shared" si="58"/>
        <v>#DIV/0!</v>
      </c>
    </row>
    <row r="443" spans="2:20">
      <c r="B443" s="43">
        <v>202008</v>
      </c>
      <c r="C443" s="4">
        <v>44053</v>
      </c>
      <c r="D443">
        <f>WEEKDAY(Fuel!C529,2)</f>
        <v>1</v>
      </c>
      <c r="E443" s="352">
        <f>+Fuel!T529-Fuel!D529</f>
        <v>53.932551285151078</v>
      </c>
      <c r="F443" s="352">
        <f>VLOOKUP(Variaciones!C443,Fuel!C528:Z2126,2,FALSE)</f>
        <v>193.96495200000001</v>
      </c>
      <c r="G443" s="352">
        <f>VLOOKUP(Variaciones!C443,Fuel!C528:Z2126,24,FALSE)</f>
        <v>260.51248357424441</v>
      </c>
      <c r="H443" s="148">
        <f t="shared" si="57"/>
        <v>0</v>
      </c>
      <c r="I443" s="352">
        <f t="shared" si="59"/>
        <v>66.547531574244402</v>
      </c>
      <c r="J443" s="352">
        <f t="shared" si="55"/>
        <v>20.301719411300923</v>
      </c>
      <c r="K443" s="352">
        <f t="shared" si="56"/>
        <v>412.15981105519268</v>
      </c>
      <c r="L443" s="352"/>
      <c r="O443" s="352"/>
      <c r="P443" s="352"/>
      <c r="Q443" s="352"/>
      <c r="R443" s="352"/>
      <c r="S443" s="352"/>
      <c r="T443" s="352" t="e">
        <f t="shared" si="58"/>
        <v>#DIV/0!</v>
      </c>
    </row>
    <row r="444" spans="2:20">
      <c r="B444" s="43">
        <v>202008</v>
      </c>
      <c r="C444" s="4">
        <v>44050</v>
      </c>
      <c r="D444">
        <f>WEEKDAY(Fuel!C530,2)</f>
        <v>5</v>
      </c>
      <c r="E444" s="352">
        <f>+Fuel!T530-Fuel!D530</f>
        <v>47.033733939553201</v>
      </c>
      <c r="F444" s="352">
        <f>VLOOKUP(Variaciones!C444,Fuel!C529:Z2127,2,FALSE)</f>
        <v>193.96495200000001</v>
      </c>
      <c r="G444" s="352">
        <f>VLOOKUP(Variaciones!C444,Fuel!C529:Z2127,24,FALSE)</f>
        <v>253.61366622864651</v>
      </c>
      <c r="H444" s="148">
        <f t="shared" si="57"/>
        <v>0</v>
      </c>
      <c r="I444" s="352">
        <f t="shared" si="59"/>
        <v>59.648714228646497</v>
      </c>
      <c r="J444" s="352">
        <f t="shared" si="55"/>
        <v>27.614465797634722</v>
      </c>
      <c r="K444" s="352">
        <f t="shared" si="56"/>
        <v>762.55872128873784</v>
      </c>
      <c r="L444" s="352"/>
      <c r="O444" s="352"/>
      <c r="P444" s="352"/>
      <c r="Q444" s="352"/>
      <c r="R444" s="352"/>
      <c r="S444" s="352"/>
      <c r="T444" s="352" t="e">
        <f t="shared" si="58"/>
        <v>#DIV/0!</v>
      </c>
    </row>
    <row r="445" spans="2:20">
      <c r="B445" s="43">
        <v>202008</v>
      </c>
      <c r="C445" s="4">
        <v>44049</v>
      </c>
      <c r="D445">
        <f>WEEKDAY(Fuel!C531,2)</f>
        <v>4</v>
      </c>
      <c r="E445" s="352">
        <f>+Fuel!T531-Fuel!D531</f>
        <v>47.362249051248313</v>
      </c>
      <c r="F445" s="352">
        <f>VLOOKUP(Variaciones!C445,Fuel!C530:Z2128,2,FALSE)</f>
        <v>193.96495200000001</v>
      </c>
      <c r="G445" s="352">
        <f>VLOOKUP(Variaciones!C445,Fuel!C530:Z2128,24,FALSE)</f>
        <v>253.94218134034165</v>
      </c>
      <c r="H445" s="148">
        <f t="shared" si="57"/>
        <v>0</v>
      </c>
      <c r="I445" s="352">
        <f t="shared" si="59"/>
        <v>59.977229340341637</v>
      </c>
      <c r="J445" s="352">
        <f t="shared" si="55"/>
        <v>27.26623977923785</v>
      </c>
      <c r="K445" s="352">
        <f t="shared" si="56"/>
        <v>743.44783169889251</v>
      </c>
      <c r="L445" s="352"/>
      <c r="O445" s="352"/>
      <c r="P445" s="352"/>
      <c r="Q445" s="352"/>
      <c r="R445" s="352"/>
      <c r="S445" s="352"/>
      <c r="T445" s="352" t="e">
        <f t="shared" si="58"/>
        <v>#DIV/0!</v>
      </c>
    </row>
    <row r="446" spans="2:20">
      <c r="B446" s="43">
        <v>202008</v>
      </c>
      <c r="C446" s="4">
        <v>44048</v>
      </c>
      <c r="D446">
        <f>WEEKDAY(Fuel!C532,2)</f>
        <v>3</v>
      </c>
      <c r="E446" s="352">
        <f>+Fuel!T532-Fuel!D532</f>
        <v>45.062643269382335</v>
      </c>
      <c r="F446" s="352">
        <f>VLOOKUP(Variaciones!C446,Fuel!C531:Z2129,2,FALSE)</f>
        <v>193.96495200000001</v>
      </c>
      <c r="G446" s="352">
        <f>VLOOKUP(Variaciones!C446,Fuel!C531:Z2129,24,FALSE)</f>
        <v>251.64257555847567</v>
      </c>
      <c r="H446" s="148">
        <f t="shared" si="57"/>
        <v>0</v>
      </c>
      <c r="I446" s="352">
        <f t="shared" si="59"/>
        <v>57.677623558475659</v>
      </c>
      <c r="J446" s="352">
        <f t="shared" si="55"/>
        <v>29.703821908015783</v>
      </c>
      <c r="K446" s="352">
        <f t="shared" si="56"/>
        <v>882.31703594311841</v>
      </c>
      <c r="L446" s="352"/>
      <c r="O446" s="352"/>
      <c r="P446" s="352"/>
      <c r="Q446" s="352"/>
      <c r="R446" s="352"/>
      <c r="S446" s="352"/>
      <c r="T446" s="352" t="e">
        <f t="shared" si="58"/>
        <v>#DIV/0!</v>
      </c>
    </row>
    <row r="447" spans="2:20">
      <c r="B447" s="43">
        <v>202008</v>
      </c>
      <c r="C447" s="4">
        <v>44047</v>
      </c>
      <c r="D447">
        <f>WEEKDAY(Fuel!C533,2)</f>
        <v>2</v>
      </c>
      <c r="E447" s="352">
        <f>+Fuel!T533-Fuel!D533</f>
        <v>41.448977040735855</v>
      </c>
      <c r="F447" s="352">
        <f>VLOOKUP(Variaciones!C447,Fuel!C532:Z2130,2,FALSE)</f>
        <v>193.96495200000001</v>
      </c>
      <c r="G447" s="352">
        <f>VLOOKUP(Variaciones!C447,Fuel!C532:Z2130,24,FALSE)</f>
        <v>248.02890932982916</v>
      </c>
      <c r="H447" s="148">
        <f t="shared" si="57"/>
        <v>0</v>
      </c>
      <c r="I447" s="352">
        <f t="shared" si="59"/>
        <v>54.063957329829151</v>
      </c>
      <c r="J447" s="352">
        <f t="shared" si="55"/>
        <v>33.53430811038109</v>
      </c>
      <c r="K447" s="352">
        <f t="shared" si="56"/>
        <v>1124.549820441971</v>
      </c>
      <c r="L447" s="352"/>
      <c r="O447" s="352"/>
      <c r="P447" s="352"/>
      <c r="Q447" s="352"/>
      <c r="R447" s="352"/>
      <c r="S447" s="352"/>
      <c r="T447" s="352" t="e">
        <f t="shared" si="58"/>
        <v>#DIV/0!</v>
      </c>
    </row>
    <row r="448" spans="2:20">
      <c r="B448" s="43">
        <v>202008</v>
      </c>
      <c r="C448" s="4">
        <v>44046</v>
      </c>
      <c r="D448">
        <f>WEEKDAY(Fuel!C534,2)</f>
        <v>1</v>
      </c>
      <c r="E448" s="352">
        <f>+Fuel!T534-Fuel!D534</f>
        <v>45.719673492772614</v>
      </c>
      <c r="F448" s="352">
        <f>VLOOKUP(Variaciones!C448,Fuel!C533:Z2131,2,FALSE)</f>
        <v>193.96495200000001</v>
      </c>
      <c r="G448" s="352">
        <f>VLOOKUP(Variaciones!C448,Fuel!C533:Z2131,24,FALSE)</f>
        <v>252.29960578186595</v>
      </c>
      <c r="H448" s="148">
        <f t="shared" si="57"/>
        <v>0</v>
      </c>
      <c r="I448" s="352">
        <f t="shared" si="59"/>
        <v>58.334653781865939</v>
      </c>
      <c r="J448" s="352">
        <f t="shared" si="55"/>
        <v>29.007369871222096</v>
      </c>
      <c r="K448" s="352">
        <f t="shared" si="56"/>
        <v>841.42750684588339</v>
      </c>
      <c r="L448" s="352"/>
      <c r="O448" s="352"/>
      <c r="P448" s="352"/>
      <c r="Q448" s="352"/>
      <c r="R448" s="352"/>
      <c r="S448" s="352"/>
      <c r="T448" s="352" t="e">
        <f t="shared" si="58"/>
        <v>#DIV/0!</v>
      </c>
    </row>
    <row r="449" spans="2:20">
      <c r="B449" s="43">
        <v>202007</v>
      </c>
      <c r="C449" s="4">
        <v>44043</v>
      </c>
      <c r="D449">
        <f>WEEKDAY(Fuel!C535,2)</f>
        <v>5</v>
      </c>
      <c r="E449" s="352">
        <f>+Fuel!T535-Fuel!D535</f>
        <v>38.163825923784458</v>
      </c>
      <c r="F449" s="352">
        <f>VLOOKUP(Variaciones!C449,Fuel!C534:Z2132,2,FALSE)</f>
        <v>193.96495200000001</v>
      </c>
      <c r="G449" s="352">
        <f>VLOOKUP(Variaciones!C449,Fuel!C534:Z2132,24,FALSE)</f>
        <v>244.74375821287779</v>
      </c>
      <c r="H449" s="148">
        <f t="shared" si="57"/>
        <v>0</v>
      </c>
      <c r="I449" s="352">
        <f t="shared" si="59"/>
        <v>50.778806212877782</v>
      </c>
      <c r="J449" s="352">
        <f t="shared" si="55"/>
        <v>37.016568294349582</v>
      </c>
      <c r="K449" s="352">
        <f t="shared" si="56"/>
        <v>1370.2263282902468</v>
      </c>
      <c r="L449" s="352"/>
      <c r="O449" s="352"/>
      <c r="P449" s="352"/>
      <c r="Q449" s="352"/>
      <c r="R449" s="352"/>
      <c r="S449" s="352"/>
      <c r="T449" s="352" t="e">
        <f t="shared" si="58"/>
        <v>#DIV/0!</v>
      </c>
    </row>
    <row r="450" spans="2:20">
      <c r="B450" s="43">
        <v>202007</v>
      </c>
      <c r="C450" s="4">
        <v>44042</v>
      </c>
      <c r="D450">
        <f>WEEKDAY(Fuel!C536,2)</f>
        <v>4</v>
      </c>
      <c r="E450" s="352">
        <f>+Fuel!T536-Fuel!D536</f>
        <v>37.178280588699067</v>
      </c>
      <c r="F450" s="352">
        <f>VLOOKUP(Variaciones!C450,Fuel!C535:Z2133,2,FALSE)</f>
        <v>193.96495200000001</v>
      </c>
      <c r="G450" s="352">
        <f>VLOOKUP(Variaciones!C450,Fuel!C535:Z2133,24,FALSE)</f>
        <v>243.75821287779237</v>
      </c>
      <c r="H450" s="148">
        <f t="shared" si="57"/>
        <v>0</v>
      </c>
      <c r="I450" s="352">
        <f t="shared" si="59"/>
        <v>49.793260877792363</v>
      </c>
      <c r="J450" s="352">
        <f t="shared" si="55"/>
        <v>38.061246349540085</v>
      </c>
      <c r="K450" s="352">
        <f t="shared" si="56"/>
        <v>1448.6584736803784</v>
      </c>
      <c r="L450" s="352"/>
      <c r="O450" s="352"/>
      <c r="P450" s="352"/>
      <c r="Q450" s="352"/>
      <c r="R450" s="352"/>
      <c r="S450" s="352"/>
      <c r="T450" s="352" t="e">
        <f t="shared" si="58"/>
        <v>#DIV/0!</v>
      </c>
    </row>
    <row r="451" spans="2:20">
      <c r="B451" s="43">
        <v>202007</v>
      </c>
      <c r="C451" s="4">
        <v>44041</v>
      </c>
      <c r="D451">
        <f>WEEKDAY(Fuel!C537,2)</f>
        <v>3</v>
      </c>
      <c r="E451" s="352">
        <f>+Fuel!T537-Fuel!D537</f>
        <v>37.178280588699067</v>
      </c>
      <c r="F451" s="352">
        <f>VLOOKUP(Variaciones!C451,Fuel!C536:Z2134,2,FALSE)</f>
        <v>193.96495200000001</v>
      </c>
      <c r="G451" s="352">
        <f>VLOOKUP(Variaciones!C451,Fuel!C536:Z2134,24,FALSE)</f>
        <v>243.75821287779237</v>
      </c>
      <c r="H451" s="148">
        <f t="shared" si="57"/>
        <v>3.4141350000000159</v>
      </c>
      <c r="I451" s="352">
        <f t="shared" si="59"/>
        <v>49.793260877792363</v>
      </c>
      <c r="J451" s="352">
        <f t="shared" si="55"/>
        <v>38.061246349540085</v>
      </c>
      <c r="K451" s="352">
        <f t="shared" si="56"/>
        <v>1448.6584736803784</v>
      </c>
      <c r="L451" s="352"/>
      <c r="O451" s="352"/>
      <c r="P451" s="352"/>
      <c r="Q451" s="352"/>
      <c r="R451" s="352"/>
      <c r="S451" s="352"/>
      <c r="T451" s="352" t="e">
        <f t="shared" si="58"/>
        <v>#DIV/0!</v>
      </c>
    </row>
    <row r="452" spans="2:20">
      <c r="B452" s="43">
        <v>202007</v>
      </c>
      <c r="C452" s="4">
        <v>44040</v>
      </c>
      <c r="D452">
        <f>WEEKDAY(Fuel!C538,2)</f>
        <v>2</v>
      </c>
      <c r="E452" s="352">
        <f>+Fuel!T538-Fuel!D538</f>
        <v>37.635779583442826</v>
      </c>
      <c r="F452" s="352">
        <f>VLOOKUP(Variaciones!C452,Fuel!C537:Z2135,2,FALSE)</f>
        <v>190.550817</v>
      </c>
      <c r="G452" s="352">
        <f>VLOOKUP(Variaciones!C452,Fuel!C537:Z2135,24,FALSE)</f>
        <v>240.80157687253612</v>
      </c>
      <c r="H452" s="148">
        <f t="shared" si="57"/>
        <v>0</v>
      </c>
      <c r="I452" s="352">
        <f t="shared" si="59"/>
        <v>50.250759872536122</v>
      </c>
      <c r="J452" s="352">
        <f t="shared" si="55"/>
        <v>37.781145515111689</v>
      </c>
      <c r="K452" s="352">
        <f t="shared" si="56"/>
        <v>1427.4149564340441</v>
      </c>
      <c r="L452" s="352"/>
      <c r="O452" s="352"/>
      <c r="P452" s="352"/>
      <c r="Q452" s="352"/>
      <c r="R452" s="352"/>
      <c r="S452" s="352"/>
      <c r="T452" s="352" t="e">
        <f t="shared" si="58"/>
        <v>#DIV/0!</v>
      </c>
    </row>
    <row r="453" spans="2:20">
      <c r="B453" s="43">
        <v>202007</v>
      </c>
      <c r="C453" s="4">
        <v>44039</v>
      </c>
      <c r="D453">
        <f>WEEKDAY(Fuel!C539,2)</f>
        <v>1</v>
      </c>
      <c r="E453" s="352">
        <f>+Fuel!T539-Fuel!D539</f>
        <v>41.906476035479585</v>
      </c>
      <c r="F453" s="352">
        <f>VLOOKUP(Variaciones!C453,Fuel!C538:Z2136,2,FALSE)</f>
        <v>190.550817</v>
      </c>
      <c r="G453" s="352">
        <f>VLOOKUP(Variaciones!C453,Fuel!C538:Z2136,24,FALSE)</f>
        <v>245.0722733245729</v>
      </c>
      <c r="H453" s="148">
        <f t="shared" si="57"/>
        <v>0</v>
      </c>
      <c r="I453" s="352">
        <f t="shared" si="59"/>
        <v>54.52145632457291</v>
      </c>
      <c r="J453" s="352">
        <f t="shared" si="55"/>
        <v>33.254207275952695</v>
      </c>
      <c r="K453" s="352">
        <f t="shared" si="56"/>
        <v>1105.8423015520252</v>
      </c>
      <c r="L453" s="352"/>
      <c r="O453" s="352"/>
      <c r="P453" s="352"/>
      <c r="Q453" s="352"/>
      <c r="R453" s="352"/>
      <c r="S453" s="352"/>
      <c r="T453" s="352" t="e">
        <f t="shared" si="58"/>
        <v>#DIV/0!</v>
      </c>
    </row>
    <row r="454" spans="2:20">
      <c r="B454" s="43">
        <v>202007</v>
      </c>
      <c r="C454" s="4">
        <v>44036</v>
      </c>
      <c r="D454">
        <f>WEEKDAY(Fuel!C540,2)</f>
        <v>5</v>
      </c>
      <c r="E454" s="352">
        <f>+Fuel!T540-Fuel!D540</f>
        <v>37.964294695137966</v>
      </c>
      <c r="F454" s="352">
        <f>VLOOKUP(Variaciones!C454,Fuel!C539:Z2137,2,FALSE)</f>
        <v>190.550817</v>
      </c>
      <c r="G454" s="352">
        <f>VLOOKUP(Variaciones!C454,Fuel!C539:Z2137,24,FALSE)</f>
        <v>241.13009198423129</v>
      </c>
      <c r="H454" s="148">
        <f t="shared" si="57"/>
        <v>0</v>
      </c>
      <c r="I454" s="352">
        <f t="shared" si="59"/>
        <v>50.57927498423129</v>
      </c>
      <c r="J454" s="352">
        <f t="shared" si="55"/>
        <v>37.432919496714817</v>
      </c>
      <c r="K454" s="352">
        <f t="shared" si="56"/>
        <v>1401.2234620475322</v>
      </c>
      <c r="L454" s="352"/>
      <c r="O454" s="352"/>
      <c r="P454" s="352"/>
      <c r="Q454" s="352"/>
      <c r="R454" s="352"/>
      <c r="S454" s="352"/>
      <c r="T454" s="352" t="e">
        <f t="shared" si="58"/>
        <v>#DIV/0!</v>
      </c>
    </row>
    <row r="455" spans="2:20">
      <c r="B455" s="43">
        <v>202007</v>
      </c>
      <c r="C455" s="4">
        <v>44035</v>
      </c>
      <c r="D455">
        <f>WEEKDAY(Fuel!C541,2)</f>
        <v>4</v>
      </c>
      <c r="E455" s="352">
        <f>+Fuel!T541-Fuel!D541</f>
        <v>42.234991147174753</v>
      </c>
      <c r="F455" s="352">
        <f>VLOOKUP(Variaciones!C455,Fuel!C540:Z2138,2,FALSE)</f>
        <v>190.550817</v>
      </c>
      <c r="G455" s="352">
        <f>VLOOKUP(Variaciones!C455,Fuel!C540:Z2138,24,FALSE)</f>
        <v>245.40078843626807</v>
      </c>
      <c r="H455" s="148">
        <f t="shared" si="57"/>
        <v>0</v>
      </c>
      <c r="I455" s="352">
        <f t="shared" si="59"/>
        <v>54.849971436268078</v>
      </c>
      <c r="J455" s="352">
        <f t="shared" si="55"/>
        <v>32.905981257555823</v>
      </c>
      <c r="K455" s="352">
        <f t="shared" si="56"/>
        <v>1082.8036025226152</v>
      </c>
      <c r="L455" s="352"/>
      <c r="O455" s="352"/>
      <c r="P455" s="352"/>
      <c r="Q455" s="352"/>
      <c r="R455" s="352"/>
      <c r="S455" s="352"/>
      <c r="T455" s="352" t="e">
        <f t="shared" si="58"/>
        <v>#DIV/0!</v>
      </c>
    </row>
    <row r="456" spans="2:20">
      <c r="B456" s="43">
        <v>202007</v>
      </c>
      <c r="C456" s="4">
        <v>44034</v>
      </c>
      <c r="D456">
        <f>WEEKDAY(Fuel!C542,2)</f>
        <v>3</v>
      </c>
      <c r="E456" s="352">
        <f>+Fuel!T542-Fuel!D542</f>
        <v>43.549051593955284</v>
      </c>
      <c r="F456" s="352">
        <f>VLOOKUP(Variaciones!C456,Fuel!C541:Z2139,2,FALSE)</f>
        <v>190.550817</v>
      </c>
      <c r="G456" s="352">
        <f>VLOOKUP(Variaciones!C456,Fuel!C541:Z2139,24,FALSE)</f>
        <v>246.7148488830486</v>
      </c>
      <c r="H456" s="148">
        <f t="shared" si="57"/>
        <v>0</v>
      </c>
      <c r="I456" s="352">
        <f t="shared" si="59"/>
        <v>56.164031883048608</v>
      </c>
      <c r="J456" s="352">
        <f t="shared" si="55"/>
        <v>31.513077183968505</v>
      </c>
      <c r="K456" s="352">
        <f t="shared" si="56"/>
        <v>993.07403360275634</v>
      </c>
      <c r="L456" s="352"/>
      <c r="O456" s="352"/>
      <c r="P456" s="352"/>
      <c r="Q456" s="352"/>
      <c r="R456" s="352"/>
      <c r="S456" s="352"/>
      <c r="T456" s="352" t="e">
        <f t="shared" si="58"/>
        <v>#DIV/0!</v>
      </c>
    </row>
    <row r="457" spans="2:20">
      <c r="B457" s="43">
        <v>202007</v>
      </c>
      <c r="C457" s="4">
        <v>44033</v>
      </c>
      <c r="D457">
        <f>WEEKDAY(Fuel!C543,2)</f>
        <v>2</v>
      </c>
      <c r="E457" s="352">
        <f>+Fuel!T543-Fuel!D543</f>
        <v>40.920930700394194</v>
      </c>
      <c r="F457" s="352">
        <f>VLOOKUP(Variaciones!C457,Fuel!C542:Z2140,2,FALSE)</f>
        <v>190.550817</v>
      </c>
      <c r="G457" s="352">
        <f>VLOOKUP(Variaciones!C457,Fuel!C542:Z2140,24,FALSE)</f>
        <v>244.08672798948749</v>
      </c>
      <c r="H457" s="148">
        <f t="shared" si="57"/>
        <v>0</v>
      </c>
      <c r="I457" s="352">
        <f t="shared" si="59"/>
        <v>53.53591098948749</v>
      </c>
      <c r="J457" s="352">
        <f t="shared" si="55"/>
        <v>34.298885331143254</v>
      </c>
      <c r="K457" s="352">
        <f t="shared" si="56"/>
        <v>1176.4135349589139</v>
      </c>
      <c r="L457" s="352"/>
      <c r="O457" s="352"/>
      <c r="P457" s="352"/>
      <c r="Q457" s="352"/>
      <c r="R457" s="352"/>
      <c r="S457" s="352"/>
      <c r="T457" s="352" t="e">
        <f t="shared" si="58"/>
        <v>#DIV/0!</v>
      </c>
    </row>
    <row r="458" spans="2:20">
      <c r="B458" s="43">
        <v>202007</v>
      </c>
      <c r="C458" s="4">
        <v>44032</v>
      </c>
      <c r="D458">
        <f>WEEKDAY(Fuel!C544,2)</f>
        <v>1</v>
      </c>
      <c r="E458" s="352">
        <f>+Fuel!T544-Fuel!D544</f>
        <v>37.307264471747686</v>
      </c>
      <c r="F458" s="352">
        <f>VLOOKUP(Variaciones!C458,Fuel!C543:Z2141,2,FALSE)</f>
        <v>190.550817</v>
      </c>
      <c r="G458" s="352">
        <f>VLOOKUP(Variaciones!C458,Fuel!C543:Z2141,24,FALSE)</f>
        <v>240.47306176084101</v>
      </c>
      <c r="H458" s="148">
        <f t="shared" si="57"/>
        <v>0</v>
      </c>
      <c r="I458" s="352">
        <f t="shared" si="59"/>
        <v>49.922244760841011</v>
      </c>
      <c r="J458" s="352">
        <f t="shared" ref="J458:J521" si="60">ABS(F458-(1.06*(G458)-102.48))</f>
        <v>38.129371533508504</v>
      </c>
      <c r="K458" s="352">
        <f t="shared" ref="K458:K521" si="61">ABS(F458-(1.06*(G458)-102.48))^2</f>
        <v>1453.8489735403286</v>
      </c>
      <c r="L458" s="352"/>
      <c r="O458" s="352"/>
      <c r="P458" s="352"/>
      <c r="Q458" s="352"/>
      <c r="R458" s="352"/>
      <c r="S458" s="352"/>
      <c r="T458" s="352" t="e">
        <f t="shared" si="58"/>
        <v>#DIV/0!</v>
      </c>
    </row>
    <row r="459" spans="2:20">
      <c r="B459" s="43">
        <v>202007</v>
      </c>
      <c r="C459" s="4">
        <v>44029</v>
      </c>
      <c r="D459">
        <f>WEEKDAY(Fuel!C545,2)</f>
        <v>5</v>
      </c>
      <c r="E459" s="352">
        <f>+Fuel!T545-Fuel!D545</f>
        <v>40.592415588699083</v>
      </c>
      <c r="F459" s="352">
        <f>VLOOKUP(Variaciones!C459,Fuel!C544:Z2142,2,FALSE)</f>
        <v>190.550817</v>
      </c>
      <c r="G459" s="352">
        <f>VLOOKUP(Variaciones!C459,Fuel!C544:Z2142,24,FALSE)</f>
        <v>243.75821287779237</v>
      </c>
      <c r="H459" s="148">
        <f t="shared" si="57"/>
        <v>0</v>
      </c>
      <c r="I459" s="352">
        <f t="shared" si="59"/>
        <v>53.207395877792379</v>
      </c>
      <c r="J459" s="352">
        <f t="shared" si="60"/>
        <v>34.647111349540069</v>
      </c>
      <c r="K459" s="352">
        <f t="shared" si="61"/>
        <v>1200.4223248674282</v>
      </c>
      <c r="L459" s="352"/>
      <c r="O459" s="352"/>
      <c r="P459" s="352"/>
      <c r="Q459" s="352"/>
      <c r="R459" s="352"/>
      <c r="S459" s="352"/>
      <c r="T459" s="352" t="e">
        <f t="shared" si="58"/>
        <v>#DIV/0!</v>
      </c>
    </row>
    <row r="460" spans="2:20">
      <c r="B460" s="43">
        <v>202007</v>
      </c>
      <c r="C460" s="4">
        <v>44028</v>
      </c>
      <c r="D460">
        <f>WEEKDAY(Fuel!C546,2)</f>
        <v>4</v>
      </c>
      <c r="E460" s="352">
        <f>+Fuel!T546-Fuel!D546</f>
        <v>39.606870253613664</v>
      </c>
      <c r="F460" s="352">
        <f>VLOOKUP(Variaciones!C460,Fuel!C545:Z2143,2,FALSE)</f>
        <v>190.550817</v>
      </c>
      <c r="G460" s="352">
        <f>VLOOKUP(Variaciones!C460,Fuel!C545:Z2143,24,FALSE)</f>
        <v>242.77266754270698</v>
      </c>
      <c r="H460" s="148">
        <f t="shared" si="57"/>
        <v>11.623077999999992</v>
      </c>
      <c r="I460" s="352">
        <f t="shared" si="59"/>
        <v>52.221850542706989</v>
      </c>
      <c r="J460" s="352">
        <f t="shared" si="60"/>
        <v>35.691789404730571</v>
      </c>
      <c r="K460" s="352">
        <f t="shared" si="61"/>
        <v>1273.9038309116374</v>
      </c>
      <c r="L460" s="352"/>
      <c r="O460" s="352"/>
      <c r="P460" s="352"/>
      <c r="Q460" s="352"/>
      <c r="R460" s="352"/>
      <c r="S460" s="352"/>
      <c r="T460" s="352" t="e">
        <f t="shared" si="58"/>
        <v>#DIV/0!</v>
      </c>
    </row>
    <row r="461" spans="2:20">
      <c r="B461" s="43">
        <v>202007</v>
      </c>
      <c r="C461" s="4">
        <v>44027</v>
      </c>
      <c r="D461">
        <f>WEEKDAY(Fuel!C547,2)</f>
        <v>3</v>
      </c>
      <c r="E461" s="352">
        <f>+Fuel!T547-Fuel!D547</f>
        <v>32.911518929040739</v>
      </c>
      <c r="F461" s="352">
        <f>VLOOKUP(Variaciones!C461,Fuel!C546:Z2144,2,FALSE)</f>
        <v>202.17389499999999</v>
      </c>
      <c r="G461" s="352">
        <f>VLOOKUP(Variaciones!C461,Fuel!C546:Z2144,24,FALSE)</f>
        <v>247.70039421813405</v>
      </c>
      <c r="H461" s="148">
        <f t="shared" si="57"/>
        <v>0</v>
      </c>
      <c r="I461" s="352">
        <f t="shared" si="59"/>
        <v>45.526499218134063</v>
      </c>
      <c r="J461" s="352">
        <f t="shared" si="60"/>
        <v>42.091477128777882</v>
      </c>
      <c r="K461" s="352">
        <f t="shared" si="61"/>
        <v>1771.6924468824316</v>
      </c>
      <c r="L461" s="352"/>
      <c r="O461" s="352"/>
      <c r="P461" s="352"/>
      <c r="Q461" s="352"/>
      <c r="R461" s="352"/>
      <c r="S461" s="352"/>
      <c r="T461" s="352" t="e">
        <f t="shared" si="58"/>
        <v>#DIV/0!</v>
      </c>
    </row>
    <row r="462" spans="2:20">
      <c r="B462" s="43">
        <v>202007</v>
      </c>
      <c r="C462" s="4">
        <v>44026</v>
      </c>
      <c r="D462">
        <f>WEEKDAY(Fuel!C548,2)</f>
        <v>2</v>
      </c>
      <c r="E462" s="352">
        <f>+Fuel!T548-Fuel!D548</f>
        <v>122.72755046649141</v>
      </c>
      <c r="F462" s="352">
        <f>VLOOKUP(Variaciones!C462,Fuel!C547:Z2145,2,FALSE)</f>
        <v>202.17389499999999</v>
      </c>
      <c r="G462" s="352">
        <f>VLOOKUP(Variaciones!C462,Fuel!C547:Z2145,24,FALSE)</f>
        <v>337.51642575558475</v>
      </c>
      <c r="H462" s="148">
        <f t="shared" ref="H462:H525" si="62">ABS(F463-F462)</f>
        <v>0</v>
      </c>
      <c r="I462" s="352">
        <f t="shared" si="59"/>
        <v>135.34253075558476</v>
      </c>
      <c r="J462" s="352">
        <f t="shared" si="60"/>
        <v>53.113516300919827</v>
      </c>
      <c r="K462" s="352">
        <f t="shared" si="61"/>
        <v>2821.0456138480763</v>
      </c>
      <c r="L462" s="352"/>
      <c r="O462" s="352"/>
      <c r="P462" s="352"/>
      <c r="Q462" s="352"/>
      <c r="R462" s="352"/>
      <c r="S462" s="352"/>
      <c r="T462" s="352" t="e">
        <f t="shared" ref="T462:T525" si="63">ABS(ABS(Q462)-ABS(R462))/ABS(ABS(Q462)+ABS(R462))</f>
        <v>#DIV/0!</v>
      </c>
    </row>
    <row r="463" spans="2:20">
      <c r="B463" s="43">
        <v>202007</v>
      </c>
      <c r="C463" s="4">
        <v>44025</v>
      </c>
      <c r="D463">
        <f>WEEKDAY(Fuel!C549,2)</f>
        <v>1</v>
      </c>
      <c r="E463" s="352">
        <f>+Fuel!T549-Fuel!D549</f>
        <v>44.409547838370571</v>
      </c>
      <c r="F463" s="352">
        <f>VLOOKUP(Variaciones!C463,Fuel!C548:Z2146,2,FALSE)</f>
        <v>202.17389499999999</v>
      </c>
      <c r="G463" s="352">
        <f>VLOOKUP(Variaciones!C463,Fuel!C548:Z2146,24,FALSE)</f>
        <v>259.19842312746385</v>
      </c>
      <c r="H463" s="148">
        <f t="shared" si="62"/>
        <v>0</v>
      </c>
      <c r="I463" s="352">
        <f t="shared" ref="I463:I526" si="64">G463-F463</f>
        <v>57.024528127463867</v>
      </c>
      <c r="J463" s="352">
        <f t="shared" si="60"/>
        <v>29.90356648488833</v>
      </c>
      <c r="K463" s="352">
        <f t="shared" si="61"/>
        <v>894.22328851613656</v>
      </c>
      <c r="L463" s="352"/>
      <c r="O463" s="352"/>
      <c r="P463" s="352"/>
      <c r="Q463" s="352"/>
      <c r="R463" s="352"/>
      <c r="S463" s="352"/>
      <c r="T463" s="352" t="e">
        <f t="shared" si="63"/>
        <v>#DIV/0!</v>
      </c>
    </row>
    <row r="464" spans="2:20">
      <c r="B464" s="43">
        <v>202007</v>
      </c>
      <c r="C464" s="4">
        <v>44022</v>
      </c>
      <c r="D464">
        <f>WEEKDAY(Fuel!C550,2)</f>
        <v>5</v>
      </c>
      <c r="E464" s="352">
        <f>+Fuel!T550-Fuel!D550</f>
        <v>45.39509317345599</v>
      </c>
      <c r="F464" s="352">
        <f>VLOOKUP(Variaciones!C464,Fuel!C549:Z2147,2,FALSE)</f>
        <v>202.17389499999999</v>
      </c>
      <c r="G464" s="352">
        <f>VLOOKUP(Variaciones!C464,Fuel!C549:Z2147,24,FALSE)</f>
        <v>260.18396846254927</v>
      </c>
      <c r="H464" s="148">
        <f t="shared" si="62"/>
        <v>0</v>
      </c>
      <c r="I464" s="352">
        <f t="shared" si="64"/>
        <v>58.010073462549286</v>
      </c>
      <c r="J464" s="352">
        <f t="shared" si="60"/>
        <v>28.858888429697771</v>
      </c>
      <c r="K464" s="352">
        <f t="shared" si="61"/>
        <v>832.83544139774392</v>
      </c>
      <c r="L464" s="352"/>
      <c r="O464" s="352"/>
      <c r="P464" s="352"/>
      <c r="Q464" s="352"/>
      <c r="R464" s="352"/>
      <c r="S464" s="352"/>
      <c r="T464" s="352" t="e">
        <f t="shared" si="63"/>
        <v>#DIV/0!</v>
      </c>
    </row>
    <row r="465" spans="2:20">
      <c r="B465" s="43">
        <v>202007</v>
      </c>
      <c r="C465" s="4">
        <v>44021</v>
      </c>
      <c r="D465">
        <f>WEEKDAY(Fuel!C551,2)</f>
        <v>4</v>
      </c>
      <c r="E465" s="352">
        <f>+Fuel!T551-Fuel!D551</f>
        <v>43.424002503285124</v>
      </c>
      <c r="F465" s="352">
        <f>VLOOKUP(Variaciones!C465,Fuel!C550:Z2148,2,FALSE)</f>
        <v>202.17389499999999</v>
      </c>
      <c r="G465" s="352">
        <f>VLOOKUP(Variaciones!C465,Fuel!C550:Z2148,24,FALSE)</f>
        <v>258.21287779237844</v>
      </c>
      <c r="H465" s="148">
        <f t="shared" si="62"/>
        <v>0</v>
      </c>
      <c r="I465" s="352">
        <f t="shared" si="64"/>
        <v>56.038982792378448</v>
      </c>
      <c r="J465" s="352">
        <f t="shared" si="60"/>
        <v>30.948244540078832</v>
      </c>
      <c r="K465" s="352">
        <f t="shared" si="61"/>
        <v>957.79384011251921</v>
      </c>
      <c r="L465" s="352"/>
      <c r="O465" s="352"/>
      <c r="P465" s="352"/>
      <c r="Q465" s="352"/>
      <c r="R465" s="352"/>
      <c r="S465" s="352"/>
      <c r="T465" s="352" t="e">
        <f t="shared" si="63"/>
        <v>#DIV/0!</v>
      </c>
    </row>
    <row r="466" spans="2:20">
      <c r="B466" s="43">
        <v>202007</v>
      </c>
      <c r="C466" s="4">
        <v>44020</v>
      </c>
      <c r="D466">
        <f>WEEKDAY(Fuel!C552,2)</f>
        <v>3</v>
      </c>
      <c r="E466" s="352">
        <f>+Fuel!T552-Fuel!D552</f>
        <v>43.752517614980292</v>
      </c>
      <c r="F466" s="352">
        <f>VLOOKUP(Variaciones!C466,Fuel!C551:Z2149,2,FALSE)</f>
        <v>202.17389499999999</v>
      </c>
      <c r="G466" s="352">
        <f>VLOOKUP(Variaciones!C466,Fuel!C551:Z2149,24,FALSE)</f>
        <v>258.54139290407358</v>
      </c>
      <c r="H466" s="148">
        <f t="shared" si="62"/>
        <v>0</v>
      </c>
      <c r="I466" s="352">
        <f t="shared" si="64"/>
        <v>56.367497904073588</v>
      </c>
      <c r="J466" s="352">
        <f t="shared" si="60"/>
        <v>30.600018521682017</v>
      </c>
      <c r="K466" s="352">
        <f t="shared" si="61"/>
        <v>936.3611335272825</v>
      </c>
      <c r="L466" s="352"/>
      <c r="O466" s="352"/>
      <c r="P466" s="352"/>
      <c r="Q466" s="352"/>
      <c r="R466" s="352"/>
      <c r="S466" s="352"/>
      <c r="T466" s="352" t="e">
        <f t="shared" si="63"/>
        <v>#DIV/0!</v>
      </c>
    </row>
    <row r="467" spans="2:20">
      <c r="B467" s="43">
        <v>202007</v>
      </c>
      <c r="C467" s="4">
        <v>44019</v>
      </c>
      <c r="D467">
        <f>WEEKDAY(Fuel!C553,2)</f>
        <v>2</v>
      </c>
      <c r="E467" s="352">
        <f>+Fuel!T553-Fuel!D553</f>
        <v>44.409547838370571</v>
      </c>
      <c r="F467" s="352">
        <f>VLOOKUP(Variaciones!C467,Fuel!C552:Z2150,2,FALSE)</f>
        <v>202.17389499999999</v>
      </c>
      <c r="G467" s="352">
        <f>VLOOKUP(Variaciones!C467,Fuel!C552:Z2150,24,FALSE)</f>
        <v>259.19842312746385</v>
      </c>
      <c r="H467" s="148">
        <f t="shared" si="62"/>
        <v>0</v>
      </c>
      <c r="I467" s="352">
        <f t="shared" si="64"/>
        <v>57.024528127463867</v>
      </c>
      <c r="J467" s="352">
        <f t="shared" si="60"/>
        <v>29.90356648488833</v>
      </c>
      <c r="K467" s="352">
        <f t="shared" si="61"/>
        <v>894.22328851613656</v>
      </c>
      <c r="L467" s="352"/>
      <c r="O467" s="352"/>
      <c r="P467" s="352"/>
      <c r="Q467" s="352"/>
      <c r="R467" s="352"/>
      <c r="S467" s="352"/>
      <c r="T467" s="352" t="e">
        <f t="shared" si="63"/>
        <v>#DIV/0!</v>
      </c>
    </row>
    <row r="468" spans="2:20">
      <c r="B468" s="43">
        <v>202007</v>
      </c>
      <c r="C468" s="4">
        <v>44018</v>
      </c>
      <c r="D468">
        <f>WEEKDAY(Fuel!C554,2)</f>
        <v>1</v>
      </c>
      <c r="E468" s="352">
        <f>+Fuel!T554-Fuel!D554</f>
        <v>31.268943370565069</v>
      </c>
      <c r="F468" s="352">
        <f>VLOOKUP(Variaciones!C468,Fuel!C553:Z2151,2,FALSE)</f>
        <v>202.17389499999999</v>
      </c>
      <c r="G468" s="352">
        <f>VLOOKUP(Variaciones!C468,Fuel!C553:Z2151,24,FALSE)</f>
        <v>246.05781865965835</v>
      </c>
      <c r="H468" s="148">
        <f t="shared" si="62"/>
        <v>0</v>
      </c>
      <c r="I468" s="352">
        <f t="shared" si="64"/>
        <v>43.883923659658365</v>
      </c>
      <c r="J468" s="352">
        <f t="shared" si="60"/>
        <v>43.832607220762128</v>
      </c>
      <c r="K468" s="352">
        <f t="shared" si="61"/>
        <v>1921.2974557696082</v>
      </c>
      <c r="L468" s="352"/>
      <c r="O468" s="352"/>
      <c r="P468" s="352"/>
      <c r="Q468" s="352"/>
      <c r="R468" s="352"/>
      <c r="S468" s="352"/>
      <c r="T468" s="352" t="e">
        <f t="shared" si="63"/>
        <v>#DIV/0!</v>
      </c>
    </row>
    <row r="469" spans="2:20">
      <c r="B469" s="43">
        <v>202007</v>
      </c>
      <c r="C469" s="4">
        <v>44015</v>
      </c>
      <c r="D469">
        <f>WEEKDAY(Fuel!C555,2)</f>
        <v>5</v>
      </c>
      <c r="E469" s="352">
        <f>+Fuel!T555-Fuel!D555</f>
        <v>19.113884237844928</v>
      </c>
      <c r="F469" s="352">
        <f>VLOOKUP(Variaciones!C469,Fuel!C554:Z2152,2,FALSE)</f>
        <v>202.17389499999999</v>
      </c>
      <c r="G469" s="352">
        <f>VLOOKUP(Variaciones!C469,Fuel!C554:Z2152,24,FALSE)</f>
        <v>233.90275952693824</v>
      </c>
      <c r="H469" s="148">
        <f t="shared" si="62"/>
        <v>0</v>
      </c>
      <c r="I469" s="352">
        <f t="shared" si="64"/>
        <v>31.728864526938253</v>
      </c>
      <c r="J469" s="352">
        <f t="shared" si="60"/>
        <v>56.716969901445424</v>
      </c>
      <c r="K469" s="352">
        <f t="shared" si="61"/>
        <v>3216.814674801466</v>
      </c>
      <c r="L469" s="352"/>
      <c r="O469" s="352"/>
      <c r="P469" s="352"/>
      <c r="Q469" s="352"/>
      <c r="R469" s="352"/>
      <c r="S469" s="352"/>
      <c r="T469" s="352" t="e">
        <f t="shared" si="63"/>
        <v>#DIV/0!</v>
      </c>
    </row>
    <row r="470" spans="2:20">
      <c r="B470" s="43">
        <v>202007</v>
      </c>
      <c r="C470" s="4">
        <v>44014</v>
      </c>
      <c r="D470">
        <f>WEEKDAY(Fuel!C556,2)</f>
        <v>4</v>
      </c>
      <c r="E470" s="352">
        <f>+Fuel!T556-Fuel!D556</f>
        <v>19.113884237844928</v>
      </c>
      <c r="F470" s="352">
        <f>VLOOKUP(Variaciones!C470,Fuel!C555:Z2153,2,FALSE)</f>
        <v>202.17389499999999</v>
      </c>
      <c r="G470" s="352">
        <f>VLOOKUP(Variaciones!C470,Fuel!C555:Z2153,24,FALSE)</f>
        <v>233.90275952693824</v>
      </c>
      <c r="H470" s="148">
        <f t="shared" si="62"/>
        <v>0</v>
      </c>
      <c r="I470" s="352">
        <f t="shared" si="64"/>
        <v>31.728864526938253</v>
      </c>
      <c r="J470" s="352">
        <f t="shared" si="60"/>
        <v>56.716969901445424</v>
      </c>
      <c r="K470" s="352">
        <f t="shared" si="61"/>
        <v>3216.814674801466</v>
      </c>
      <c r="L470" s="352"/>
      <c r="O470" s="352"/>
      <c r="P470" s="352"/>
      <c r="Q470" s="352"/>
      <c r="R470" s="352"/>
      <c r="S470" s="352"/>
      <c r="T470" s="352" t="e">
        <f t="shared" si="63"/>
        <v>#DIV/0!</v>
      </c>
    </row>
    <row r="471" spans="2:20">
      <c r="B471" s="43">
        <v>202007</v>
      </c>
      <c r="C471" s="4">
        <v>44013</v>
      </c>
      <c r="D471">
        <f>WEEKDAY(Fuel!C557,2)</f>
        <v>3</v>
      </c>
      <c r="E471" s="352">
        <f>+Fuel!T557-Fuel!D557</f>
        <v>8.2728855519054036</v>
      </c>
      <c r="F471" s="352">
        <f>VLOOKUP(Variaciones!C471,Fuel!C556:Z2154,2,FALSE)</f>
        <v>202.17389499999999</v>
      </c>
      <c r="G471" s="352">
        <f>VLOOKUP(Variaciones!C471,Fuel!C556:Z2154,24,FALSE)</f>
        <v>223.06176084099869</v>
      </c>
      <c r="H471" s="148">
        <f t="shared" si="62"/>
        <v>0</v>
      </c>
      <c r="I471" s="352">
        <f t="shared" si="64"/>
        <v>20.8878658409987</v>
      </c>
      <c r="J471" s="352">
        <f t="shared" si="60"/>
        <v>68.208428508541346</v>
      </c>
      <c r="K471" s="352">
        <f t="shared" si="61"/>
        <v>4652.3897196047956</v>
      </c>
      <c r="L471" s="352"/>
      <c r="O471" s="352"/>
      <c r="P471" s="352"/>
      <c r="Q471" s="352"/>
      <c r="R471" s="352"/>
      <c r="S471" s="352"/>
      <c r="T471" s="352" t="e">
        <f t="shared" si="63"/>
        <v>#DIV/0!</v>
      </c>
    </row>
    <row r="472" spans="2:20">
      <c r="B472" s="43">
        <v>202006</v>
      </c>
      <c r="C472" s="4">
        <v>44012</v>
      </c>
      <c r="D472">
        <f>WEEKDAY(Fuel!C558,2)</f>
        <v>2</v>
      </c>
      <c r="E472" s="352">
        <f>+Fuel!T558-Fuel!D558</f>
        <v>4.659219323258867</v>
      </c>
      <c r="F472" s="352">
        <f>VLOOKUP(Variaciones!C472,Fuel!C557:Z2155,2,FALSE)</f>
        <v>202.17389499999999</v>
      </c>
      <c r="G472" s="352">
        <f>VLOOKUP(Variaciones!C472,Fuel!C557:Z2155,24,FALSE)</f>
        <v>219.44809461235215</v>
      </c>
      <c r="H472" s="148">
        <f t="shared" si="62"/>
        <v>0</v>
      </c>
      <c r="I472" s="352">
        <f t="shared" si="64"/>
        <v>17.274199612352163</v>
      </c>
      <c r="J472" s="352">
        <f t="shared" si="60"/>
        <v>72.03891471090671</v>
      </c>
      <c r="K472" s="352">
        <f t="shared" si="61"/>
        <v>5189.605232725291</v>
      </c>
      <c r="L472" s="352"/>
      <c r="O472" s="352"/>
      <c r="P472" s="352"/>
      <c r="Q472" s="352"/>
      <c r="R472" s="352"/>
      <c r="S472" s="352"/>
      <c r="T472" s="352" t="e">
        <f t="shared" si="63"/>
        <v>#DIV/0!</v>
      </c>
    </row>
    <row r="473" spans="2:20">
      <c r="B473" s="43">
        <v>202006</v>
      </c>
      <c r="C473" s="4">
        <v>44011</v>
      </c>
      <c r="D473">
        <f>WEEKDAY(Fuel!C559,2)</f>
        <v>1</v>
      </c>
      <c r="E473" s="352">
        <f>+Fuel!T559-Fuel!D559</f>
        <v>4.0021890998685592</v>
      </c>
      <c r="F473" s="352">
        <f>VLOOKUP(Variaciones!C473,Fuel!C558:Z2156,2,FALSE)</f>
        <v>202.17389499999999</v>
      </c>
      <c r="G473" s="352">
        <f>VLOOKUP(Variaciones!C473,Fuel!C558:Z2156,24,FALSE)</f>
        <v>218.79106438896187</v>
      </c>
      <c r="H473" s="148">
        <f t="shared" si="62"/>
        <v>0</v>
      </c>
      <c r="I473" s="352">
        <f t="shared" si="64"/>
        <v>16.617169388961884</v>
      </c>
      <c r="J473" s="352">
        <f t="shared" si="60"/>
        <v>72.735366747700397</v>
      </c>
      <c r="K473" s="352">
        <f t="shared" si="61"/>
        <v>5290.4335759224805</v>
      </c>
      <c r="L473" s="352"/>
      <c r="O473" s="352"/>
      <c r="P473" s="352"/>
      <c r="Q473" s="352"/>
      <c r="R473" s="352"/>
      <c r="S473" s="352"/>
      <c r="T473" s="352" t="e">
        <f t="shared" si="63"/>
        <v>#DIV/0!</v>
      </c>
    </row>
    <row r="474" spans="2:20">
      <c r="B474" s="43">
        <v>202006</v>
      </c>
      <c r="C474" s="4">
        <v>44008</v>
      </c>
      <c r="D474">
        <f>WEEKDAY(Fuel!C560,2)</f>
        <v>5</v>
      </c>
      <c r="E474" s="352">
        <f>+Fuel!T560-Fuel!D560</f>
        <v>6.0007759526939708E-2</v>
      </c>
      <c r="F474" s="352">
        <f>VLOOKUP(Variaciones!C474,Fuel!C559:Z2157,2,FALSE)</f>
        <v>202.17389499999999</v>
      </c>
      <c r="G474" s="352">
        <f>VLOOKUP(Variaciones!C474,Fuel!C559:Z2157,24,FALSE)</f>
        <v>214.84888304862025</v>
      </c>
      <c r="H474" s="148">
        <f t="shared" si="62"/>
        <v>0</v>
      </c>
      <c r="I474" s="352">
        <f t="shared" si="64"/>
        <v>12.674988048620264</v>
      </c>
      <c r="J474" s="352">
        <f t="shared" si="60"/>
        <v>76.914078968462505</v>
      </c>
      <c r="K474" s="352">
        <f t="shared" si="61"/>
        <v>5915.775543566886</v>
      </c>
      <c r="L474" s="352"/>
      <c r="O474" s="352"/>
      <c r="P474" s="352"/>
      <c r="Q474" s="352"/>
      <c r="R474" s="352"/>
      <c r="S474" s="352"/>
      <c r="T474" s="352" t="e">
        <f t="shared" si="63"/>
        <v>#DIV/0!</v>
      </c>
    </row>
    <row r="475" spans="2:20">
      <c r="B475" s="43">
        <v>202006</v>
      </c>
      <c r="C475" s="4">
        <v>44007</v>
      </c>
      <c r="D475">
        <f>WEEKDAY(Fuel!C561,2)</f>
        <v>4</v>
      </c>
      <c r="E475" s="352">
        <f>+Fuel!T561-Fuel!D561</f>
        <v>3.6736739881734479</v>
      </c>
      <c r="F475" s="352">
        <f>VLOOKUP(Variaciones!C475,Fuel!C560:Z2158,2,FALSE)</f>
        <v>202.17389499999999</v>
      </c>
      <c r="G475" s="352">
        <f>VLOOKUP(Variaciones!C475,Fuel!C560:Z2158,24,FALSE)</f>
        <v>218.46254927726673</v>
      </c>
      <c r="H475" s="148">
        <f t="shared" si="62"/>
        <v>0</v>
      </c>
      <c r="I475" s="352">
        <f t="shared" si="64"/>
        <v>16.288654277266744</v>
      </c>
      <c r="J475" s="352">
        <f t="shared" si="60"/>
        <v>73.083592766097269</v>
      </c>
      <c r="K475" s="352">
        <f t="shared" si="61"/>
        <v>5341.2115316007448</v>
      </c>
      <c r="L475" s="352"/>
      <c r="O475" s="352"/>
      <c r="P475" s="352"/>
      <c r="Q475" s="352"/>
      <c r="R475" s="352"/>
      <c r="S475" s="352"/>
      <c r="T475" s="352" t="e">
        <f t="shared" si="63"/>
        <v>#DIV/0!</v>
      </c>
    </row>
    <row r="476" spans="2:20">
      <c r="B476" s="43">
        <v>202006</v>
      </c>
      <c r="C476" s="4">
        <v>44006</v>
      </c>
      <c r="D476">
        <f>WEEKDAY(Fuel!C562,2)</f>
        <v>3</v>
      </c>
      <c r="E476" s="352">
        <f>+Fuel!T562-Fuel!D562</f>
        <v>3.6736739881734479</v>
      </c>
      <c r="F476" s="352">
        <f>VLOOKUP(Variaciones!C476,Fuel!C561:Z2159,2,FALSE)</f>
        <v>202.17389499999999</v>
      </c>
      <c r="G476" s="352">
        <f>VLOOKUP(Variaciones!C476,Fuel!C561:Z2159,24,FALSE)</f>
        <v>218.46254927726673</v>
      </c>
      <c r="H476" s="148">
        <f t="shared" si="62"/>
        <v>0</v>
      </c>
      <c r="I476" s="352">
        <f t="shared" si="64"/>
        <v>16.288654277266744</v>
      </c>
      <c r="J476" s="352">
        <f t="shared" si="60"/>
        <v>73.083592766097269</v>
      </c>
      <c r="K476" s="352">
        <f t="shared" si="61"/>
        <v>5341.2115316007448</v>
      </c>
      <c r="L476" s="352"/>
      <c r="O476" s="352"/>
      <c r="P476" s="352"/>
      <c r="Q476" s="352"/>
      <c r="R476" s="352"/>
      <c r="S476" s="352"/>
      <c r="T476" s="352" t="e">
        <f t="shared" si="63"/>
        <v>#DIV/0!</v>
      </c>
    </row>
    <row r="477" spans="2:20">
      <c r="B477" s="43">
        <v>202006</v>
      </c>
      <c r="C477" s="4">
        <v>44005</v>
      </c>
      <c r="D477">
        <f>WEEKDAY(Fuel!C563,2)</f>
        <v>2</v>
      </c>
      <c r="E477" s="352">
        <f>+Fuel!T563-Fuel!D563</f>
        <v>25.027156248357414</v>
      </c>
      <c r="F477" s="352">
        <f>VLOOKUP(Variaciones!C477,Fuel!C562:Z2160,2,FALSE)</f>
        <v>202.17389499999999</v>
      </c>
      <c r="G477" s="352">
        <f>VLOOKUP(Variaciones!C477,Fuel!C562:Z2160,24,FALSE)</f>
        <v>239.81603153745073</v>
      </c>
      <c r="H477" s="148">
        <f t="shared" si="62"/>
        <v>0</v>
      </c>
      <c r="I477" s="352">
        <f t="shared" si="64"/>
        <v>37.642136537450739</v>
      </c>
      <c r="J477" s="352">
        <f t="shared" si="60"/>
        <v>50.448901570302183</v>
      </c>
      <c r="K477" s="352">
        <f t="shared" si="61"/>
        <v>2545.0916696500381</v>
      </c>
      <c r="L477" s="352"/>
      <c r="O477" s="352"/>
      <c r="P477" s="352"/>
      <c r="Q477" s="352"/>
      <c r="R477" s="352"/>
      <c r="S477" s="352"/>
      <c r="T477" s="352" t="e">
        <f t="shared" si="63"/>
        <v>#DIV/0!</v>
      </c>
    </row>
    <row r="478" spans="2:20">
      <c r="B478" s="43">
        <v>202006</v>
      </c>
      <c r="C478" s="4">
        <v>44004</v>
      </c>
      <c r="D478">
        <f>WEEKDAY(Fuel!C564,2)</f>
        <v>1</v>
      </c>
      <c r="E478" s="352">
        <f>+Fuel!T564-Fuel!D564</f>
        <v>12.215066892247023</v>
      </c>
      <c r="F478" s="352">
        <f>VLOOKUP(Variaciones!C478,Fuel!C563:Z2161,2,FALSE)</f>
        <v>202.17389499999999</v>
      </c>
      <c r="G478" s="352">
        <f>VLOOKUP(Variaciones!C478,Fuel!C563:Z2161,24,FALSE)</f>
        <v>227.00394218134031</v>
      </c>
      <c r="H478" s="148">
        <f t="shared" si="62"/>
        <v>0</v>
      </c>
      <c r="I478" s="352">
        <f t="shared" si="64"/>
        <v>24.830047181340319</v>
      </c>
      <c r="J478" s="352">
        <f t="shared" si="60"/>
        <v>64.02971628777928</v>
      </c>
      <c r="K478" s="352">
        <f t="shared" si="61"/>
        <v>4099.8045678935068</v>
      </c>
      <c r="L478" s="352"/>
      <c r="O478" s="352"/>
      <c r="P478" s="352"/>
      <c r="Q478" s="352"/>
      <c r="R478" s="352"/>
      <c r="S478" s="352"/>
      <c r="T478" s="352" t="e">
        <f t="shared" si="63"/>
        <v>#DIV/0!</v>
      </c>
    </row>
    <row r="479" spans="2:20">
      <c r="B479" s="43">
        <v>202006</v>
      </c>
      <c r="C479" s="4">
        <v>44001</v>
      </c>
      <c r="D479">
        <f>WEEKDAY(Fuel!C565,2)</f>
        <v>5</v>
      </c>
      <c r="E479" s="352">
        <f>+Fuel!T565-Fuel!D565</f>
        <v>9.586945998685934</v>
      </c>
      <c r="F479" s="352">
        <f>VLOOKUP(Variaciones!C479,Fuel!C564:Z2162,2,FALSE)</f>
        <v>202.17389499999999</v>
      </c>
      <c r="G479" s="352">
        <f>VLOOKUP(Variaciones!C479,Fuel!C564:Z2162,24,FALSE)</f>
        <v>224.37582128777922</v>
      </c>
      <c r="H479" s="148">
        <f t="shared" si="62"/>
        <v>0</v>
      </c>
      <c r="I479" s="352">
        <f t="shared" si="64"/>
        <v>22.20192628777923</v>
      </c>
      <c r="J479" s="352">
        <f t="shared" si="60"/>
        <v>66.815524434954028</v>
      </c>
      <c r="K479" s="352">
        <f t="shared" si="61"/>
        <v>4464.3143055179389</v>
      </c>
      <c r="L479" s="352"/>
      <c r="O479" s="352"/>
      <c r="P479" s="352"/>
      <c r="Q479" s="352"/>
      <c r="R479" s="352"/>
      <c r="S479" s="352"/>
      <c r="T479" s="352" t="e">
        <f t="shared" si="63"/>
        <v>#DIV/0!</v>
      </c>
    </row>
    <row r="480" spans="2:20">
      <c r="B480" s="43">
        <v>202006</v>
      </c>
      <c r="C480" s="4">
        <v>44000</v>
      </c>
      <c r="D480">
        <f>WEEKDAY(Fuel!C566,2)</f>
        <v>4</v>
      </c>
      <c r="E480" s="352">
        <f>+Fuel!T566-Fuel!D566</f>
        <v>2.6881286530880573</v>
      </c>
      <c r="F480" s="352">
        <f>VLOOKUP(Variaciones!C480,Fuel!C565:Z2163,2,FALSE)</f>
        <v>202.17389499999999</v>
      </c>
      <c r="G480" s="352">
        <f>VLOOKUP(Variaciones!C480,Fuel!C565:Z2163,24,FALSE)</f>
        <v>217.47700394218134</v>
      </c>
      <c r="H480" s="148">
        <f t="shared" si="62"/>
        <v>0</v>
      </c>
      <c r="I480" s="352">
        <f t="shared" si="64"/>
        <v>15.303108942181353</v>
      </c>
      <c r="J480" s="352">
        <f t="shared" si="60"/>
        <v>74.128270821287771</v>
      </c>
      <c r="K480" s="352">
        <f t="shared" si="61"/>
        <v>5495.0005349541843</v>
      </c>
      <c r="L480" s="352"/>
      <c r="O480" s="352"/>
      <c r="P480" s="352"/>
      <c r="Q480" s="352"/>
      <c r="R480" s="352"/>
      <c r="S480" s="352"/>
      <c r="T480" s="352" t="e">
        <f t="shared" si="63"/>
        <v>#DIV/0!</v>
      </c>
    </row>
    <row r="481" spans="2:20">
      <c r="B481" s="43">
        <v>202006</v>
      </c>
      <c r="C481" s="4">
        <v>43999</v>
      </c>
      <c r="D481">
        <f>WEEKDAY(Fuel!C567,2)</f>
        <v>3</v>
      </c>
      <c r="E481" s="352">
        <f>+Fuel!T567-Fuel!D567</f>
        <v>-5.1962340275952954</v>
      </c>
      <c r="F481" s="352">
        <f>VLOOKUP(Variaciones!C481,Fuel!C566:Z2164,2,FALSE)</f>
        <v>202.17389499999999</v>
      </c>
      <c r="G481" s="352">
        <f>VLOOKUP(Variaciones!C481,Fuel!C566:Z2164,24,FALSE)</f>
        <v>209.59264126149802</v>
      </c>
      <c r="H481" s="148">
        <f t="shared" si="62"/>
        <v>0</v>
      </c>
      <c r="I481" s="352">
        <f t="shared" si="64"/>
        <v>7.4187462614980291</v>
      </c>
      <c r="J481" s="352">
        <f t="shared" si="60"/>
        <v>82.485695262812087</v>
      </c>
      <c r="K481" s="352">
        <f t="shared" si="61"/>
        <v>6803.8899229895005</v>
      </c>
      <c r="L481" s="352"/>
      <c r="O481" s="352"/>
      <c r="P481" s="352"/>
      <c r="Q481" s="352"/>
      <c r="R481" s="352"/>
      <c r="S481" s="352"/>
      <c r="T481" s="352" t="e">
        <f t="shared" si="63"/>
        <v>#DIV/0!</v>
      </c>
    </row>
    <row r="482" spans="2:20">
      <c r="B482" s="43">
        <v>202006</v>
      </c>
      <c r="C482" s="4">
        <v>43998</v>
      </c>
      <c r="D482">
        <f>WEEKDAY(Fuel!C568,2)</f>
        <v>2</v>
      </c>
      <c r="E482" s="352">
        <f>+Fuel!T568-Fuel!D568</f>
        <v>-1.5825677989487303</v>
      </c>
      <c r="F482" s="352">
        <f>VLOOKUP(Variaciones!C482,Fuel!C567:Z2165,2,FALSE)</f>
        <v>202.17389499999999</v>
      </c>
      <c r="G482" s="352">
        <f>VLOOKUP(Variaciones!C482,Fuel!C567:Z2165,24,FALSE)</f>
        <v>213.20630749014455</v>
      </c>
      <c r="H482" s="148">
        <f t="shared" si="62"/>
        <v>0</v>
      </c>
      <c r="I482" s="352">
        <f t="shared" si="64"/>
        <v>11.032412490144566</v>
      </c>
      <c r="J482" s="352">
        <f t="shared" si="60"/>
        <v>78.655209060446751</v>
      </c>
      <c r="K482" s="352">
        <f t="shared" si="61"/>
        <v>6186.6419123425849</v>
      </c>
      <c r="L482" s="352"/>
      <c r="O482" s="352"/>
      <c r="P482" s="352"/>
      <c r="Q482" s="352"/>
      <c r="R482" s="352"/>
      <c r="S482" s="352"/>
      <c r="T482" s="352" t="e">
        <f t="shared" si="63"/>
        <v>#DIV/0!</v>
      </c>
    </row>
    <row r="483" spans="2:20">
      <c r="B483" s="43">
        <v>202006</v>
      </c>
      <c r="C483" s="4">
        <v>43997</v>
      </c>
      <c r="D483">
        <f>WEEKDAY(Fuel!C569,2)</f>
        <v>1</v>
      </c>
      <c r="E483" s="352">
        <f>+Fuel!T569-Fuel!D569</f>
        <v>-5.8532642509855179</v>
      </c>
      <c r="F483" s="352">
        <f>VLOOKUP(Variaciones!C483,Fuel!C568:Z2166,2,FALSE)</f>
        <v>202.17389499999999</v>
      </c>
      <c r="G483" s="352">
        <f>VLOOKUP(Variaciones!C483,Fuel!C568:Z2166,24,FALSE)</f>
        <v>208.93561103810774</v>
      </c>
      <c r="H483" s="148">
        <f t="shared" si="62"/>
        <v>0</v>
      </c>
      <c r="I483" s="352">
        <f t="shared" si="64"/>
        <v>6.7617160381077497</v>
      </c>
      <c r="J483" s="352">
        <f t="shared" si="60"/>
        <v>83.182147299605774</v>
      </c>
      <c r="K483" s="352">
        <f t="shared" si="61"/>
        <v>6919.2696293733125</v>
      </c>
      <c r="L483" s="352"/>
      <c r="O483" s="352"/>
      <c r="P483" s="352"/>
      <c r="Q483" s="352"/>
      <c r="R483" s="352"/>
      <c r="S483" s="352"/>
      <c r="T483" s="352" t="e">
        <f t="shared" si="63"/>
        <v>#DIV/0!</v>
      </c>
    </row>
    <row r="484" spans="2:20">
      <c r="B484" s="43">
        <v>202006</v>
      </c>
      <c r="C484" s="4">
        <v>43994</v>
      </c>
      <c r="D484">
        <f>WEEKDAY(Fuel!C570,2)</f>
        <v>5</v>
      </c>
      <c r="E484" s="352">
        <f>+Fuel!T570-Fuel!D570</f>
        <v>-7.5615428318002671</v>
      </c>
      <c r="F484" s="352">
        <f>VLOOKUP(Variaciones!C484,Fuel!C569:Z2167,2,FALSE)</f>
        <v>202.17389499999999</v>
      </c>
      <c r="G484" s="352">
        <f>VLOOKUP(Variaciones!C484,Fuel!C569:Z2167,24,FALSE)</f>
        <v>207.22733245729302</v>
      </c>
      <c r="H484" s="148">
        <f t="shared" si="62"/>
        <v>0</v>
      </c>
      <c r="I484" s="352">
        <f t="shared" si="64"/>
        <v>5.053437457293029</v>
      </c>
      <c r="J484" s="352">
        <f t="shared" si="60"/>
        <v>84.992922595269377</v>
      </c>
      <c r="K484" s="352">
        <f t="shared" si="61"/>
        <v>7223.7968912854521</v>
      </c>
      <c r="L484" s="352"/>
      <c r="O484" s="352"/>
      <c r="P484" s="352"/>
      <c r="Q484" s="352"/>
      <c r="R484" s="352"/>
      <c r="S484" s="352"/>
      <c r="T484" s="352" t="e">
        <f t="shared" si="63"/>
        <v>#DIV/0!</v>
      </c>
    </row>
    <row r="485" spans="2:20">
      <c r="B485" s="43">
        <v>202006</v>
      </c>
      <c r="C485" s="4">
        <v>43993</v>
      </c>
      <c r="D485">
        <f>WEEKDAY(Fuel!C571,2)</f>
        <v>4</v>
      </c>
      <c r="E485" s="352">
        <f>+Fuel!T571-Fuel!D571</f>
        <v>-7.4958398094612164</v>
      </c>
      <c r="F485" s="352">
        <f>VLOOKUP(Variaciones!C485,Fuel!C570:Z2168,2,FALSE)</f>
        <v>202.17389499999999</v>
      </c>
      <c r="G485" s="352">
        <f>VLOOKUP(Variaciones!C485,Fuel!C570:Z2168,24,FALSE)</f>
        <v>207.29303547963207</v>
      </c>
      <c r="H485" s="148">
        <f t="shared" si="62"/>
        <v>0</v>
      </c>
      <c r="I485" s="352">
        <f t="shared" si="64"/>
        <v>5.1191404796320796</v>
      </c>
      <c r="J485" s="352">
        <f t="shared" si="60"/>
        <v>84.923277391589991</v>
      </c>
      <c r="K485" s="352">
        <f t="shared" si="61"/>
        <v>7211.96304292894</v>
      </c>
      <c r="L485" s="352"/>
      <c r="O485" s="352"/>
      <c r="P485" s="352"/>
      <c r="Q485" s="352"/>
      <c r="R485" s="352"/>
      <c r="S485" s="352"/>
      <c r="T485" s="352" t="e">
        <f t="shared" si="63"/>
        <v>#DIV/0!</v>
      </c>
    </row>
    <row r="486" spans="2:20">
      <c r="B486" s="43">
        <v>202006</v>
      </c>
      <c r="C486" s="4">
        <v>43992</v>
      </c>
      <c r="D486">
        <f>WEEKDAY(Fuel!C572,2)</f>
        <v>3</v>
      </c>
      <c r="E486" s="352">
        <f>+Fuel!T572-Fuel!D572</f>
        <v>5.9732797700394258</v>
      </c>
      <c r="F486" s="352">
        <f>VLOOKUP(Variaciones!C486,Fuel!C571:Z2169,2,FALSE)</f>
        <v>202.17389499999999</v>
      </c>
      <c r="G486" s="352">
        <f>VLOOKUP(Variaciones!C486,Fuel!C571:Z2169,24,FALSE)</f>
        <v>220.76215505913271</v>
      </c>
      <c r="H486" s="148">
        <f t="shared" si="62"/>
        <v>6.6745309999999733</v>
      </c>
      <c r="I486" s="352">
        <f t="shared" si="64"/>
        <v>18.588260059132722</v>
      </c>
      <c r="J486" s="352">
        <f t="shared" si="60"/>
        <v>70.646010637319336</v>
      </c>
      <c r="K486" s="352">
        <f t="shared" si="61"/>
        <v>4990.8588189682368</v>
      </c>
      <c r="L486" s="352"/>
      <c r="O486" s="352"/>
      <c r="P486" s="352"/>
      <c r="Q486" s="352"/>
      <c r="R486" s="352"/>
      <c r="S486" s="352"/>
      <c r="T486" s="352" t="e">
        <f t="shared" si="63"/>
        <v>#DIV/0!</v>
      </c>
    </row>
    <row r="487" spans="2:20">
      <c r="B487" s="43">
        <v>202006</v>
      </c>
      <c r="C487" s="4">
        <v>43991</v>
      </c>
      <c r="D487">
        <f>WEEKDAY(Fuel!C573,2)</f>
        <v>2</v>
      </c>
      <c r="E487" s="352">
        <f>+Fuel!T573-Fuel!D573</f>
        <v>5.7489934244414655</v>
      </c>
      <c r="F487" s="352">
        <f>VLOOKUP(Variaciones!C487,Fuel!C572:Z2170,2,FALSE)</f>
        <v>195.49936400000001</v>
      </c>
      <c r="G487" s="352">
        <f>VLOOKUP(Variaciones!C487,Fuel!C572:Z2170,24,FALSE)</f>
        <v>213.8633377135348</v>
      </c>
      <c r="H487" s="148">
        <f t="shared" si="62"/>
        <v>0</v>
      </c>
      <c r="I487" s="352">
        <f t="shared" si="64"/>
        <v>18.36397371353479</v>
      </c>
      <c r="J487" s="352">
        <f t="shared" si="60"/>
        <v>71.284226023653119</v>
      </c>
      <c r="K487" s="352">
        <f t="shared" si="61"/>
        <v>5081.4408797912647</v>
      </c>
      <c r="L487" s="352"/>
      <c r="O487" s="352"/>
      <c r="P487" s="352"/>
      <c r="Q487" s="352"/>
      <c r="R487" s="352"/>
      <c r="S487" s="352"/>
      <c r="T487" s="352" t="e">
        <f t="shared" si="63"/>
        <v>#DIV/0!</v>
      </c>
    </row>
    <row r="488" spans="2:20">
      <c r="B488" s="43">
        <v>202006</v>
      </c>
      <c r="C488" s="4">
        <v>43990</v>
      </c>
      <c r="D488">
        <f>WEEKDAY(Fuel!C574,2)</f>
        <v>1</v>
      </c>
      <c r="E488" s="352">
        <f>+Fuel!T574-Fuel!D574</f>
        <v>10.348204988173421</v>
      </c>
      <c r="F488" s="352">
        <f>VLOOKUP(Variaciones!C488,Fuel!C573:Z2171,2,FALSE)</f>
        <v>195.49936400000001</v>
      </c>
      <c r="G488" s="352">
        <f>VLOOKUP(Variaciones!C488,Fuel!C573:Z2171,24,FALSE)</f>
        <v>218.46254927726673</v>
      </c>
      <c r="H488" s="148">
        <f t="shared" si="62"/>
        <v>0</v>
      </c>
      <c r="I488" s="352">
        <f t="shared" si="64"/>
        <v>22.963185277266717</v>
      </c>
      <c r="J488" s="352">
        <f t="shared" si="60"/>
        <v>66.409061766097295</v>
      </c>
      <c r="K488" s="352">
        <f t="shared" si="61"/>
        <v>4410.1634846533252</v>
      </c>
      <c r="L488" s="352"/>
      <c r="O488" s="352"/>
      <c r="P488" s="352"/>
      <c r="Q488" s="352"/>
      <c r="R488" s="352"/>
      <c r="S488" s="352"/>
      <c r="T488" s="352" t="e">
        <f t="shared" si="63"/>
        <v>#DIV/0!</v>
      </c>
    </row>
    <row r="489" spans="2:20">
      <c r="B489" s="43">
        <v>202006</v>
      </c>
      <c r="C489" s="4">
        <v>43987</v>
      </c>
      <c r="D489">
        <f>WEEKDAY(Fuel!C575,2)</f>
        <v>5</v>
      </c>
      <c r="E489" s="352">
        <f>+Fuel!T575-Fuel!D575</f>
        <v>18.561082780551857</v>
      </c>
      <c r="F489" s="352">
        <f>VLOOKUP(Variaciones!C489,Fuel!C574:Z2172,2,FALSE)</f>
        <v>195.49936400000001</v>
      </c>
      <c r="G489" s="352">
        <f>VLOOKUP(Variaciones!C489,Fuel!C574:Z2172,24,FALSE)</f>
        <v>226.6754270696452</v>
      </c>
      <c r="H489" s="148">
        <f t="shared" si="62"/>
        <v>0</v>
      </c>
      <c r="I489" s="352">
        <f t="shared" si="64"/>
        <v>31.176063069645181</v>
      </c>
      <c r="J489" s="352">
        <f t="shared" si="60"/>
        <v>57.703411306176122</v>
      </c>
      <c r="K489" s="352">
        <f t="shared" si="61"/>
        <v>3329.6836763697343</v>
      </c>
      <c r="L489" s="352"/>
      <c r="O489" s="352"/>
      <c r="P489" s="352"/>
      <c r="Q489" s="352"/>
      <c r="R489" s="352"/>
      <c r="S489" s="352"/>
      <c r="T489" s="352" t="e">
        <f t="shared" si="63"/>
        <v>#DIV/0!</v>
      </c>
    </row>
    <row r="490" spans="2:20">
      <c r="B490" s="43">
        <v>202006</v>
      </c>
      <c r="C490" s="4">
        <v>43986</v>
      </c>
      <c r="D490">
        <f>WEEKDAY(Fuel!C576,2)</f>
        <v>4</v>
      </c>
      <c r="E490" s="352">
        <f>+Fuel!T576-Fuel!D576</f>
        <v>1.1497818607095667</v>
      </c>
      <c r="F490" s="352">
        <f>VLOOKUP(Variaciones!C490,Fuel!C575:Z2173,2,FALSE)</f>
        <v>195.49936400000001</v>
      </c>
      <c r="G490" s="352">
        <f>VLOOKUP(Variaciones!C490,Fuel!C575:Z2173,24,FALSE)</f>
        <v>209.26412614980291</v>
      </c>
      <c r="H490" s="148">
        <f t="shared" si="62"/>
        <v>0</v>
      </c>
      <c r="I490" s="352">
        <f t="shared" si="64"/>
        <v>13.764762149802891</v>
      </c>
      <c r="J490" s="352">
        <f t="shared" si="60"/>
        <v>76.159390281208928</v>
      </c>
      <c r="K490" s="352">
        <f t="shared" si="61"/>
        <v>5800.252728005501</v>
      </c>
      <c r="L490" s="352"/>
      <c r="O490" s="352"/>
      <c r="P490" s="352"/>
      <c r="Q490" s="352"/>
      <c r="R490" s="352"/>
      <c r="S490" s="352"/>
      <c r="T490" s="352" t="e">
        <f t="shared" si="63"/>
        <v>#DIV/0!</v>
      </c>
    </row>
    <row r="491" spans="2:20">
      <c r="B491" s="43">
        <v>202006</v>
      </c>
      <c r="C491" s="4">
        <v>43985</v>
      </c>
      <c r="D491">
        <f>WEEKDAY(Fuel!C577,2)</f>
        <v>3</v>
      </c>
      <c r="E491" s="352">
        <f>+Fuel!T577-Fuel!D577</f>
        <v>0.16423652562417601</v>
      </c>
      <c r="F491" s="352">
        <f>VLOOKUP(Variaciones!C491,Fuel!C576:Z2174,2,FALSE)</f>
        <v>195.49936400000001</v>
      </c>
      <c r="G491" s="352">
        <f>VLOOKUP(Variaciones!C491,Fuel!C576:Z2174,24,FALSE)</f>
        <v>208.27858081471746</v>
      </c>
      <c r="H491" s="148">
        <f t="shared" si="62"/>
        <v>0</v>
      </c>
      <c r="I491" s="352">
        <f t="shared" si="64"/>
        <v>12.779216814717444</v>
      </c>
      <c r="J491" s="352">
        <f t="shared" si="60"/>
        <v>77.204068336399516</v>
      </c>
      <c r="K491" s="352">
        <f t="shared" si="61"/>
        <v>5960.4681676914461</v>
      </c>
      <c r="L491" s="352"/>
      <c r="O491" s="352"/>
      <c r="P491" s="352"/>
      <c r="Q491" s="352"/>
      <c r="R491" s="352"/>
      <c r="S491" s="352"/>
      <c r="T491" s="352" t="e">
        <f t="shared" si="63"/>
        <v>#DIV/0!</v>
      </c>
    </row>
    <row r="492" spans="2:20">
      <c r="B492" s="43">
        <v>202006</v>
      </c>
      <c r="C492" s="4">
        <v>43984</v>
      </c>
      <c r="D492">
        <f>WEEKDAY(Fuel!C578,2)</f>
        <v>2</v>
      </c>
      <c r="E492" s="352">
        <f>+Fuel!T578-Fuel!D578</f>
        <v>-6.4060657082785895</v>
      </c>
      <c r="F492" s="352">
        <f>VLOOKUP(Variaciones!C492,Fuel!C577:Z2175,2,FALSE)</f>
        <v>195.49936400000001</v>
      </c>
      <c r="G492" s="352">
        <f>VLOOKUP(Variaciones!C492,Fuel!C577:Z2175,24,FALSE)</f>
        <v>201.70827858081469</v>
      </c>
      <c r="H492" s="148">
        <f t="shared" si="62"/>
        <v>0</v>
      </c>
      <c r="I492" s="352">
        <f t="shared" si="64"/>
        <v>6.2089145808146782</v>
      </c>
      <c r="J492" s="352">
        <f t="shared" si="60"/>
        <v>84.168588704336443</v>
      </c>
      <c r="K492" s="352">
        <f t="shared" si="61"/>
        <v>7084.3513244797523</v>
      </c>
      <c r="L492" s="352"/>
      <c r="O492" s="352"/>
      <c r="P492" s="352"/>
      <c r="Q492" s="352"/>
      <c r="R492" s="352"/>
      <c r="S492" s="352"/>
      <c r="T492" s="352" t="e">
        <f t="shared" si="63"/>
        <v>#DIV/0!</v>
      </c>
    </row>
    <row r="493" spans="2:20">
      <c r="B493" s="43">
        <v>202006</v>
      </c>
      <c r="C493" s="4">
        <v>43983</v>
      </c>
      <c r="D493">
        <f>WEEKDAY(Fuel!C579,2)</f>
        <v>1</v>
      </c>
      <c r="E493" s="352">
        <f>+Fuel!T579-Fuel!D579</f>
        <v>-15.275973724047333</v>
      </c>
      <c r="F493" s="352">
        <f>VLOOKUP(Variaciones!C493,Fuel!C578:Z2176,2,FALSE)</f>
        <v>195.49936400000001</v>
      </c>
      <c r="G493" s="352">
        <f>VLOOKUP(Variaciones!C493,Fuel!C578:Z2176,24,FALSE)</f>
        <v>192.83837056504601</v>
      </c>
      <c r="H493" s="148">
        <f t="shared" si="62"/>
        <v>0</v>
      </c>
      <c r="I493" s="352">
        <f t="shared" si="64"/>
        <v>-2.6609934349540083</v>
      </c>
      <c r="J493" s="352">
        <f t="shared" si="60"/>
        <v>93.570691201051247</v>
      </c>
      <c r="K493" s="352">
        <f t="shared" si="61"/>
        <v>8755.47425184249</v>
      </c>
      <c r="L493" s="352"/>
      <c r="O493" s="352"/>
      <c r="P493" s="352"/>
      <c r="Q493" s="352"/>
      <c r="R493" s="352"/>
      <c r="S493" s="352"/>
      <c r="T493" s="352" t="e">
        <f t="shared" si="63"/>
        <v>#DIV/0!</v>
      </c>
    </row>
    <row r="494" spans="2:20">
      <c r="B494" s="43">
        <v>202005</v>
      </c>
      <c r="C494" s="4">
        <v>43980</v>
      </c>
      <c r="D494">
        <f>WEEKDAY(Fuel!C580,2)</f>
        <v>5</v>
      </c>
      <c r="E494" s="352">
        <f>+Fuel!T580-Fuel!D580</f>
        <v>-24.145881739816076</v>
      </c>
      <c r="F494" s="352">
        <f>VLOOKUP(Variaciones!C494,Fuel!C579:Z2177,2,FALSE)</f>
        <v>195.49936400000001</v>
      </c>
      <c r="G494" s="352">
        <f>VLOOKUP(Variaciones!C494,Fuel!C579:Z2177,24,FALSE)</f>
        <v>183.96846254927726</v>
      </c>
      <c r="H494" s="148">
        <f t="shared" si="62"/>
        <v>0</v>
      </c>
      <c r="I494" s="352">
        <f t="shared" si="64"/>
        <v>-11.530901450722752</v>
      </c>
      <c r="J494" s="352">
        <f t="shared" si="60"/>
        <v>102.97279369776611</v>
      </c>
      <c r="K494" s="352">
        <f t="shared" si="61"/>
        <v>10603.396241922699</v>
      </c>
      <c r="L494" s="352"/>
      <c r="O494" s="352"/>
      <c r="P494" s="352"/>
      <c r="Q494" s="352"/>
      <c r="R494" s="352"/>
      <c r="S494" s="352"/>
      <c r="T494" s="352" t="e">
        <f t="shared" si="63"/>
        <v>#DIV/0!</v>
      </c>
    </row>
    <row r="495" spans="2:20">
      <c r="B495" s="43" t="s">
        <v>125</v>
      </c>
      <c r="C495" s="4">
        <v>43979</v>
      </c>
      <c r="D495">
        <f>WEEKDAY(Fuel!C581,2)</f>
        <v>4</v>
      </c>
      <c r="E495" s="352">
        <f>+Fuel!T581-Fuel!D581</f>
        <v>-26.445487521682026</v>
      </c>
      <c r="F495" s="352">
        <f>VLOOKUP(Variaciones!C495,Fuel!C580:Z2178,2,FALSE)</f>
        <v>195.49936400000001</v>
      </c>
      <c r="G495" s="352">
        <f>VLOOKUP(Variaciones!C495,Fuel!C580:Z2178,24,FALSE)</f>
        <v>181.66885676741128</v>
      </c>
      <c r="H495" s="148">
        <f t="shared" si="62"/>
        <v>0</v>
      </c>
      <c r="I495" s="352">
        <f t="shared" si="64"/>
        <v>-13.830507232588729</v>
      </c>
      <c r="J495" s="352">
        <f t="shared" si="60"/>
        <v>105.41037582654404</v>
      </c>
      <c r="K495" s="352">
        <f t="shared" si="61"/>
        <v>11111.347331893261</v>
      </c>
      <c r="L495" s="352"/>
      <c r="O495" s="352"/>
      <c r="P495" s="352"/>
      <c r="Q495" s="352"/>
      <c r="R495" s="352"/>
      <c r="S495" s="352"/>
      <c r="T495" s="352" t="e">
        <f t="shared" si="63"/>
        <v>#DIV/0!</v>
      </c>
    </row>
    <row r="496" spans="2:20">
      <c r="B496" s="127" t="s">
        <v>125</v>
      </c>
      <c r="C496" s="4">
        <v>43978</v>
      </c>
      <c r="D496">
        <f>WEEKDAY(Fuel!C582,2)</f>
        <v>3</v>
      </c>
      <c r="E496" s="352">
        <f>+Fuel!T582-Fuel!D582</f>
        <v>-34.986880425755601</v>
      </c>
      <c r="F496" s="352">
        <f>VLOOKUP(Variaciones!C496,Fuel!C581:Z2179,2,FALSE)</f>
        <v>195.49936400000001</v>
      </c>
      <c r="G496" s="352">
        <f>VLOOKUP(Variaciones!C496,Fuel!C581:Z2179,24,FALSE)</f>
        <v>173.12746386333771</v>
      </c>
      <c r="H496" s="148">
        <f t="shared" si="62"/>
        <v>0</v>
      </c>
      <c r="I496" s="352">
        <f t="shared" si="64"/>
        <v>-22.371900136662305</v>
      </c>
      <c r="J496" s="352">
        <f t="shared" si="60"/>
        <v>114.46425230486203</v>
      </c>
      <c r="K496" s="352">
        <f t="shared" si="61"/>
        <v>13102.065055711113</v>
      </c>
      <c r="L496" s="352"/>
      <c r="O496" s="352"/>
      <c r="P496" s="352"/>
      <c r="Q496" s="352"/>
      <c r="R496" s="352"/>
      <c r="S496" s="352"/>
      <c r="T496" s="352" t="e">
        <f t="shared" si="63"/>
        <v>#DIV/0!</v>
      </c>
    </row>
    <row r="497" spans="2:20">
      <c r="B497" s="127" t="s">
        <v>125</v>
      </c>
      <c r="C497" s="4">
        <v>43977</v>
      </c>
      <c r="D497">
        <f>WEEKDAY(Fuel!C583,2)</f>
        <v>2</v>
      </c>
      <c r="E497" s="352">
        <f>+Fuel!T583-Fuel!D583</f>
        <v>-25.788457298291746</v>
      </c>
      <c r="F497" s="352">
        <f>VLOOKUP(Variaciones!C497,Fuel!C582:Z2180,2,FALSE)</f>
        <v>195.49936400000001</v>
      </c>
      <c r="G497" s="352">
        <f>VLOOKUP(Variaciones!C497,Fuel!C582:Z2180,24,FALSE)</f>
        <v>182.32588699080156</v>
      </c>
      <c r="H497" s="148">
        <f t="shared" si="62"/>
        <v>0</v>
      </c>
      <c r="I497" s="352">
        <f t="shared" si="64"/>
        <v>-13.17347700919845</v>
      </c>
      <c r="J497" s="352">
        <f t="shared" si="60"/>
        <v>104.71392378975035</v>
      </c>
      <c r="K497" s="352">
        <f t="shared" si="61"/>
        <v>10965.005835445645</v>
      </c>
      <c r="L497" s="352"/>
      <c r="O497" s="352"/>
      <c r="P497" s="352"/>
      <c r="Q497" s="352"/>
      <c r="R497" s="352"/>
      <c r="S497" s="352"/>
      <c r="T497" s="352" t="e">
        <f t="shared" si="63"/>
        <v>#DIV/0!</v>
      </c>
    </row>
    <row r="498" spans="2:20">
      <c r="B498" s="127" t="s">
        <v>125</v>
      </c>
      <c r="C498" s="4">
        <v>43973</v>
      </c>
      <c r="D498">
        <f>WEEKDAY(Fuel!C584,2)</f>
        <v>5</v>
      </c>
      <c r="E498" s="352">
        <f>+Fuel!T584-Fuel!D584</f>
        <v>-26.445487521682026</v>
      </c>
      <c r="F498" s="352">
        <f>VLOOKUP(Variaciones!C498,Fuel!C583:Z2181,2,FALSE)</f>
        <v>195.49936400000001</v>
      </c>
      <c r="G498" s="352">
        <f>VLOOKUP(Variaciones!C498,Fuel!C583:Z2181,24,FALSE)</f>
        <v>181.66885676741128</v>
      </c>
      <c r="H498" s="148">
        <f t="shared" si="62"/>
        <v>0</v>
      </c>
      <c r="I498" s="352">
        <f t="shared" si="64"/>
        <v>-13.830507232588729</v>
      </c>
      <c r="J498" s="352">
        <f t="shared" si="60"/>
        <v>105.41037582654404</v>
      </c>
      <c r="K498" s="352">
        <f t="shared" si="61"/>
        <v>11111.347331893261</v>
      </c>
      <c r="L498" s="352"/>
      <c r="O498" s="352"/>
      <c r="P498" s="352"/>
      <c r="Q498" s="352"/>
      <c r="R498" s="352"/>
      <c r="S498" s="352"/>
      <c r="T498" s="352" t="e">
        <f t="shared" si="63"/>
        <v>#DIV/0!</v>
      </c>
    </row>
    <row r="499" spans="2:20">
      <c r="B499" s="127" t="s">
        <v>125</v>
      </c>
      <c r="C499" s="4">
        <v>43972</v>
      </c>
      <c r="D499">
        <f>WEEKDAY(Fuel!C585,2)</f>
        <v>4</v>
      </c>
      <c r="E499" s="352">
        <f>+Fuel!T585-Fuel!D585</f>
        <v>-20.532215511169511</v>
      </c>
      <c r="F499" s="352">
        <f>VLOOKUP(Variaciones!C499,Fuel!C584:Z2182,2,FALSE)</f>
        <v>195.49936400000001</v>
      </c>
      <c r="G499" s="352">
        <f>VLOOKUP(Variaciones!C499,Fuel!C584:Z2182,24,FALSE)</f>
        <v>187.58212877792377</v>
      </c>
      <c r="H499" s="148">
        <f t="shared" si="62"/>
        <v>0</v>
      </c>
      <c r="I499" s="352">
        <f t="shared" si="64"/>
        <v>-7.9172352220762434</v>
      </c>
      <c r="J499" s="352">
        <f t="shared" si="60"/>
        <v>99.1423074954008</v>
      </c>
      <c r="K499" s="352">
        <f t="shared" si="61"/>
        <v>9829.1971355126061</v>
      </c>
      <c r="L499" s="352"/>
      <c r="O499" s="352"/>
      <c r="P499" s="352"/>
      <c r="Q499" s="352"/>
      <c r="R499" s="352"/>
      <c r="S499" s="352"/>
      <c r="T499" s="352" t="e">
        <f t="shared" si="63"/>
        <v>#DIV/0!</v>
      </c>
    </row>
    <row r="500" spans="2:20">
      <c r="B500" s="127" t="s">
        <v>125</v>
      </c>
      <c r="C500" s="4">
        <v>43971</v>
      </c>
      <c r="D500">
        <f>WEEKDAY(Fuel!C586,2)</f>
        <v>3</v>
      </c>
      <c r="E500" s="352">
        <f>+Fuel!T586-Fuel!D586</f>
        <v>-20.2037003994744</v>
      </c>
      <c r="F500" s="352">
        <f>VLOOKUP(Variaciones!C500,Fuel!C585:Z2183,2,FALSE)</f>
        <v>195.49936400000001</v>
      </c>
      <c r="G500" s="352">
        <f>VLOOKUP(Variaciones!C500,Fuel!C585:Z2183,24,FALSE)</f>
        <v>187.91064388961891</v>
      </c>
      <c r="H500" s="148">
        <f t="shared" si="62"/>
        <v>0</v>
      </c>
      <c r="I500" s="352">
        <f t="shared" si="64"/>
        <v>-7.5887201103811037</v>
      </c>
      <c r="J500" s="352">
        <f t="shared" si="60"/>
        <v>98.794081477003957</v>
      </c>
      <c r="K500" s="352">
        <f t="shared" si="61"/>
        <v>9760.2705348848958</v>
      </c>
      <c r="L500" s="352"/>
      <c r="O500" s="352"/>
      <c r="P500" s="352"/>
      <c r="Q500" s="352"/>
      <c r="R500" s="352"/>
      <c r="S500" s="352"/>
      <c r="T500" s="352" t="e">
        <f t="shared" si="63"/>
        <v>#DIV/0!</v>
      </c>
    </row>
    <row r="501" spans="2:20">
      <c r="B501" s="127" t="s">
        <v>125</v>
      </c>
      <c r="C501" s="4">
        <v>43970</v>
      </c>
      <c r="D501">
        <f>WEEKDAY(Fuel!C587,2)</f>
        <v>2</v>
      </c>
      <c r="E501" s="352">
        <f>+Fuel!T587-Fuel!D587</f>
        <v>-27.431032856767445</v>
      </c>
      <c r="F501" s="352">
        <f>VLOOKUP(Variaciones!C501,Fuel!C586:Z2184,2,FALSE)</f>
        <v>195.49936400000001</v>
      </c>
      <c r="G501" s="352">
        <f>VLOOKUP(Variaciones!C501,Fuel!C586:Z2184,24,FALSE)</f>
        <v>180.68331143232587</v>
      </c>
      <c r="H501" s="148">
        <f t="shared" si="62"/>
        <v>0</v>
      </c>
      <c r="I501" s="352">
        <f t="shared" si="64"/>
        <v>-14.816052567674149</v>
      </c>
      <c r="J501" s="352">
        <f t="shared" si="60"/>
        <v>106.4550538817346</v>
      </c>
      <c r="K501" s="352">
        <f t="shared" si="61"/>
        <v>11332.678496963017</v>
      </c>
      <c r="L501" s="352"/>
      <c r="O501" s="352"/>
      <c r="P501" s="352"/>
      <c r="Q501" s="352"/>
      <c r="R501" s="352"/>
      <c r="S501" s="352"/>
      <c r="T501" s="352" t="e">
        <f t="shared" si="63"/>
        <v>#DIV/0!</v>
      </c>
    </row>
    <row r="502" spans="2:20">
      <c r="B502" s="127" t="s">
        <v>125</v>
      </c>
      <c r="C502" s="4">
        <v>43969</v>
      </c>
      <c r="D502">
        <f>WEEKDAY(Fuel!C588,2)</f>
        <v>1</v>
      </c>
      <c r="E502" s="352">
        <f>+Fuel!T588-Fuel!D588</f>
        <v>-36.300940872536188</v>
      </c>
      <c r="F502" s="352">
        <f>VLOOKUP(Variaciones!C502,Fuel!C587:Z2185,2,FALSE)</f>
        <v>195.49936400000001</v>
      </c>
      <c r="G502" s="352">
        <f>VLOOKUP(Variaciones!C502,Fuel!C587:Z2185,24,FALSE)</f>
        <v>171.81340341655715</v>
      </c>
      <c r="H502" s="148">
        <f t="shared" si="62"/>
        <v>0</v>
      </c>
      <c r="I502" s="352">
        <f t="shared" si="64"/>
        <v>-23.685960583442863</v>
      </c>
      <c r="J502" s="352">
        <f t="shared" si="60"/>
        <v>115.85715637844943</v>
      </c>
      <c r="K502" s="352">
        <f t="shared" si="61"/>
        <v>13422.880684100486</v>
      </c>
      <c r="L502" s="352"/>
      <c r="O502" s="352"/>
      <c r="P502" s="352"/>
      <c r="Q502" s="352"/>
      <c r="R502" s="352"/>
      <c r="S502" s="352"/>
      <c r="T502" s="352" t="e">
        <f t="shared" si="63"/>
        <v>#DIV/0!</v>
      </c>
    </row>
    <row r="503" spans="2:20">
      <c r="B503" s="127" t="s">
        <v>125</v>
      </c>
      <c r="C503" s="4">
        <v>43966</v>
      </c>
      <c r="D503">
        <f>WEEKDAY(Fuel!C589,2)</f>
        <v>5</v>
      </c>
      <c r="E503" s="352">
        <f>+Fuel!T589-Fuel!D589</f>
        <v>-55.683332462549288</v>
      </c>
      <c r="F503" s="352">
        <f>VLOOKUP(Variaciones!C503,Fuel!C588:Z2186,2,FALSE)</f>
        <v>195.49936400000001</v>
      </c>
      <c r="G503" s="352">
        <f>VLOOKUP(Variaciones!C503,Fuel!C588:Z2186,24,FALSE)</f>
        <v>152.43101182654402</v>
      </c>
      <c r="H503" s="148">
        <f t="shared" si="62"/>
        <v>0</v>
      </c>
      <c r="I503" s="352">
        <f t="shared" si="64"/>
        <v>-43.068352173455992</v>
      </c>
      <c r="J503" s="352">
        <f t="shared" si="60"/>
        <v>136.40249146386333</v>
      </c>
      <c r="K503" s="352">
        <f t="shared" si="61"/>
        <v>18605.639677549309</v>
      </c>
      <c r="L503" s="352"/>
      <c r="O503" s="352"/>
      <c r="P503" s="352"/>
      <c r="Q503" s="352"/>
      <c r="R503" s="352"/>
      <c r="S503" s="352"/>
      <c r="T503" s="352" t="e">
        <f t="shared" si="63"/>
        <v>#DIV/0!</v>
      </c>
    </row>
    <row r="504" spans="2:20">
      <c r="B504" s="127" t="s">
        <v>125</v>
      </c>
      <c r="C504" s="4">
        <v>43965</v>
      </c>
      <c r="D504">
        <f>WEEKDAY(Fuel!C590,2)</f>
        <v>4</v>
      </c>
      <c r="E504" s="352">
        <f>+Fuel!T590-Fuel!D590</f>
        <v>-61.268089361366634</v>
      </c>
      <c r="F504" s="352">
        <f>VLOOKUP(Variaciones!C504,Fuel!C589:Z2187,2,FALSE)</f>
        <v>195.49936400000001</v>
      </c>
      <c r="G504" s="352">
        <f>VLOOKUP(Variaciones!C504,Fuel!C589:Z2187,24,FALSE)</f>
        <v>146.84625492772668</v>
      </c>
      <c r="H504" s="148">
        <f t="shared" si="62"/>
        <v>0</v>
      </c>
      <c r="I504" s="352">
        <f t="shared" si="64"/>
        <v>-48.653109072273338</v>
      </c>
      <c r="J504" s="352">
        <f t="shared" si="60"/>
        <v>142.32233377660975</v>
      </c>
      <c r="K504" s="352">
        <f t="shared" si="61"/>
        <v>20255.646691620714</v>
      </c>
      <c r="L504" s="352"/>
      <c r="O504" s="352"/>
      <c r="P504" s="352"/>
      <c r="Q504" s="352"/>
      <c r="R504" s="352"/>
      <c r="S504" s="352"/>
      <c r="T504" s="352" t="e">
        <f t="shared" si="63"/>
        <v>#DIV/0!</v>
      </c>
    </row>
    <row r="505" spans="2:20">
      <c r="B505" s="127" t="s">
        <v>125</v>
      </c>
      <c r="C505" s="4">
        <v>43964</v>
      </c>
      <c r="D505">
        <f>WEEKDAY(Fuel!C591,2)</f>
        <v>3</v>
      </c>
      <c r="E505" s="352">
        <f>+Fuel!T591-Fuel!D591</f>
        <v>-73.42314849408676</v>
      </c>
      <c r="F505" s="352">
        <f>VLOOKUP(Variaciones!C505,Fuel!C590:Z2188,2,FALSE)</f>
        <v>195.49936400000001</v>
      </c>
      <c r="G505" s="352">
        <f>VLOOKUP(Variaciones!C505,Fuel!C590:Z2188,24,FALSE)</f>
        <v>134.69119579500656</v>
      </c>
      <c r="H505" s="148">
        <f t="shared" si="62"/>
        <v>0</v>
      </c>
      <c r="I505" s="352">
        <f t="shared" si="64"/>
        <v>-60.80816820499345</v>
      </c>
      <c r="J505" s="352">
        <f t="shared" si="60"/>
        <v>155.20669645729305</v>
      </c>
      <c r="K505" s="352">
        <f t="shared" si="61"/>
        <v>24089.118625186304</v>
      </c>
      <c r="L505" s="352"/>
      <c r="O505" s="352"/>
      <c r="P505" s="352"/>
      <c r="Q505" s="352"/>
      <c r="R505" s="352"/>
      <c r="S505" s="352"/>
      <c r="T505" s="352" t="e">
        <f t="shared" si="63"/>
        <v>#DIV/0!</v>
      </c>
    </row>
    <row r="506" spans="2:20">
      <c r="B506" s="127" t="s">
        <v>125</v>
      </c>
      <c r="C506" s="4">
        <v>43963</v>
      </c>
      <c r="D506">
        <f>WEEKDAY(Fuel!C592,2)</f>
        <v>2</v>
      </c>
      <c r="E506" s="352">
        <f>+Fuel!T592-Fuel!D592</f>
        <v>-73.42314849408676</v>
      </c>
      <c r="F506" s="352">
        <f>VLOOKUP(Variaciones!C506,Fuel!C591:Z2189,2,FALSE)</f>
        <v>195.49936400000001</v>
      </c>
      <c r="G506" s="352">
        <f>VLOOKUP(Variaciones!C506,Fuel!C591:Z2189,24,FALSE)</f>
        <v>134.69119579500656</v>
      </c>
      <c r="H506" s="148">
        <f t="shared" si="62"/>
        <v>0</v>
      </c>
      <c r="I506" s="352">
        <f t="shared" si="64"/>
        <v>-60.80816820499345</v>
      </c>
      <c r="J506" s="352">
        <f t="shared" si="60"/>
        <v>155.20669645729305</v>
      </c>
      <c r="K506" s="352">
        <f t="shared" si="61"/>
        <v>24089.118625186304</v>
      </c>
      <c r="L506" s="352"/>
      <c r="O506" s="352"/>
      <c r="P506" s="352"/>
      <c r="Q506" s="352"/>
      <c r="R506" s="352"/>
      <c r="S506" s="352"/>
      <c r="T506" s="352" t="e">
        <f t="shared" si="63"/>
        <v>#DIV/0!</v>
      </c>
    </row>
    <row r="507" spans="2:20">
      <c r="B507" s="127" t="s">
        <v>125</v>
      </c>
      <c r="C507" s="4">
        <v>43962</v>
      </c>
      <c r="D507">
        <f>WEEKDAY(Fuel!C593,2)</f>
        <v>1</v>
      </c>
      <c r="E507" s="352">
        <f>+Fuel!T593-Fuel!D593</f>
        <v>-68.823936930354805</v>
      </c>
      <c r="F507" s="352">
        <f>VLOOKUP(Variaciones!C507,Fuel!C592:Z2190,2,FALSE)</f>
        <v>195.49936400000001</v>
      </c>
      <c r="G507" s="352">
        <f>VLOOKUP(Variaciones!C507,Fuel!C592:Z2190,24,FALSE)</f>
        <v>139.29040735873849</v>
      </c>
      <c r="H507" s="148">
        <f t="shared" si="62"/>
        <v>0</v>
      </c>
      <c r="I507" s="352">
        <f t="shared" si="64"/>
        <v>-56.208956641261523</v>
      </c>
      <c r="J507" s="352">
        <f t="shared" si="60"/>
        <v>150.33153219973718</v>
      </c>
      <c r="K507" s="352">
        <f t="shared" si="61"/>
        <v>22599.569573520617</v>
      </c>
      <c r="L507" s="352"/>
      <c r="O507" s="352"/>
      <c r="P507" s="352"/>
      <c r="Q507" s="352"/>
      <c r="R507" s="352"/>
      <c r="S507" s="352"/>
      <c r="T507" s="352" t="e">
        <f t="shared" si="63"/>
        <v>#DIV/0!</v>
      </c>
    </row>
    <row r="508" spans="2:20">
      <c r="B508" s="127" t="s">
        <v>125</v>
      </c>
      <c r="C508" s="4">
        <v>43959</v>
      </c>
      <c r="D508">
        <f>WEEKDAY(Fuel!C594,2)</f>
        <v>5</v>
      </c>
      <c r="E508" s="352">
        <f>+Fuel!T594-Fuel!D594</f>
        <v>-68.823936930354805</v>
      </c>
      <c r="F508" s="352">
        <f>VLOOKUP(Variaciones!C508,Fuel!C593:Z2191,2,FALSE)</f>
        <v>195.49936400000001</v>
      </c>
      <c r="G508" s="352">
        <f>VLOOKUP(Variaciones!C508,Fuel!C593:Z2191,24,FALSE)</f>
        <v>139.29040735873849</v>
      </c>
      <c r="H508" s="148">
        <f t="shared" si="62"/>
        <v>0</v>
      </c>
      <c r="I508" s="352">
        <f t="shared" si="64"/>
        <v>-56.208956641261523</v>
      </c>
      <c r="J508" s="352">
        <f t="shared" si="60"/>
        <v>150.33153219973718</v>
      </c>
      <c r="K508" s="352">
        <f t="shared" si="61"/>
        <v>22599.569573520617</v>
      </c>
      <c r="L508" s="352"/>
      <c r="O508" s="352"/>
      <c r="P508" s="352"/>
      <c r="Q508" s="352"/>
      <c r="R508" s="352"/>
      <c r="S508" s="352"/>
      <c r="T508" s="352" t="e">
        <f t="shared" si="63"/>
        <v>#DIV/0!</v>
      </c>
    </row>
    <row r="509" spans="2:20">
      <c r="B509" s="127" t="s">
        <v>125</v>
      </c>
      <c r="C509" s="4">
        <v>43958</v>
      </c>
      <c r="D509">
        <f>WEEKDAY(Fuel!C595,2)</f>
        <v>4</v>
      </c>
      <c r="E509" s="352">
        <f>+Fuel!T595-Fuel!D595</f>
        <v>-71.452057823915908</v>
      </c>
      <c r="F509" s="352">
        <f>VLOOKUP(Variaciones!C509,Fuel!C594:Z2192,2,FALSE)</f>
        <v>195.49936400000001</v>
      </c>
      <c r="G509" s="352">
        <f>VLOOKUP(Variaciones!C509,Fuel!C594:Z2192,24,FALSE)</f>
        <v>136.6622864651774</v>
      </c>
      <c r="H509" s="148">
        <f t="shared" si="62"/>
        <v>0</v>
      </c>
      <c r="I509" s="352">
        <f t="shared" si="64"/>
        <v>-58.837077534822612</v>
      </c>
      <c r="J509" s="352">
        <f t="shared" si="60"/>
        <v>153.11734034691199</v>
      </c>
      <c r="K509" s="352">
        <f t="shared" si="61"/>
        <v>23444.919914912083</v>
      </c>
      <c r="L509" s="352"/>
      <c r="O509" s="352"/>
      <c r="P509" s="352"/>
      <c r="Q509" s="352"/>
      <c r="R509" s="352"/>
      <c r="S509" s="352"/>
      <c r="T509" s="352" t="e">
        <f t="shared" si="63"/>
        <v>#DIV/0!</v>
      </c>
    </row>
    <row r="510" spans="2:20">
      <c r="B510" s="127" t="s">
        <v>125</v>
      </c>
      <c r="C510" s="4">
        <v>43957</v>
      </c>
      <c r="D510">
        <f>WEEKDAY(Fuel!C596,2)</f>
        <v>3</v>
      </c>
      <c r="E510" s="352">
        <f>+Fuel!T596-Fuel!D596</f>
        <v>-80.650480951379805</v>
      </c>
      <c r="F510" s="352">
        <f>VLOOKUP(Variaciones!C510,Fuel!C595:Z2193,2,FALSE)</f>
        <v>195.49936400000001</v>
      </c>
      <c r="G510" s="352">
        <f>VLOOKUP(Variaciones!C510,Fuel!C595:Z2193,24,FALSE)</f>
        <v>127.46386333771352</v>
      </c>
      <c r="H510" s="148">
        <f t="shared" si="62"/>
        <v>0</v>
      </c>
      <c r="I510" s="352">
        <f t="shared" si="64"/>
        <v>-68.035500662286495</v>
      </c>
      <c r="J510" s="352">
        <f t="shared" si="60"/>
        <v>162.86766886202366</v>
      </c>
      <c r="K510" s="352">
        <f t="shared" si="61"/>
        <v>26525.877560549794</v>
      </c>
      <c r="L510" s="352"/>
      <c r="O510" s="352"/>
      <c r="P510" s="352"/>
      <c r="Q510" s="352"/>
      <c r="R510" s="352"/>
      <c r="S510" s="352"/>
      <c r="T510" s="352" t="e">
        <f t="shared" si="63"/>
        <v>#DIV/0!</v>
      </c>
    </row>
    <row r="511" spans="2:20">
      <c r="B511" s="127" t="s">
        <v>125</v>
      </c>
      <c r="C511" s="4">
        <v>43956</v>
      </c>
      <c r="D511">
        <f>WEEKDAY(Fuel!C597,2)</f>
        <v>2</v>
      </c>
      <c r="E511" s="352">
        <f>+Fuel!T597-Fuel!D597</f>
        <v>-70.795027600525671</v>
      </c>
      <c r="F511" s="352">
        <f>VLOOKUP(Variaciones!C511,Fuel!C596:Z2194,2,FALSE)</f>
        <v>195.49936400000001</v>
      </c>
      <c r="G511" s="352">
        <f>VLOOKUP(Variaciones!C511,Fuel!C596:Z2194,24,FALSE)</f>
        <v>137.31931668856765</v>
      </c>
      <c r="H511" s="148">
        <f t="shared" si="62"/>
        <v>0</v>
      </c>
      <c r="I511" s="352">
        <f t="shared" si="64"/>
        <v>-58.180047311432361</v>
      </c>
      <c r="J511" s="352">
        <f t="shared" si="60"/>
        <v>152.4208883101183</v>
      </c>
      <c r="K511" s="352">
        <f t="shared" si="61"/>
        <v>23232.127193245557</v>
      </c>
      <c r="L511" s="352"/>
      <c r="O511" s="352"/>
      <c r="P511" s="352"/>
      <c r="Q511" s="352"/>
      <c r="R511" s="352"/>
      <c r="S511" s="352"/>
      <c r="T511" s="352" t="e">
        <f t="shared" si="63"/>
        <v>#DIV/0!</v>
      </c>
    </row>
    <row r="512" spans="2:20">
      <c r="B512" s="127" t="s">
        <v>125</v>
      </c>
      <c r="C512" s="4">
        <v>43955</v>
      </c>
      <c r="D512">
        <f>WEEKDAY(Fuel!C598,2)</f>
        <v>1</v>
      </c>
      <c r="E512" s="352">
        <f>+Fuel!T598-Fuel!D598</f>
        <v>-90.505934302233925</v>
      </c>
      <c r="F512" s="352">
        <f>VLOOKUP(Variaciones!C512,Fuel!C597:Z2195,2,FALSE)</f>
        <v>195.49936400000001</v>
      </c>
      <c r="G512" s="352">
        <f>VLOOKUP(Variaciones!C512,Fuel!C597:Z2195,24,FALSE)</f>
        <v>117.60840998685939</v>
      </c>
      <c r="H512" s="148">
        <f t="shared" si="62"/>
        <v>0</v>
      </c>
      <c r="I512" s="352">
        <f t="shared" si="64"/>
        <v>-77.890954013140629</v>
      </c>
      <c r="J512" s="352">
        <f t="shared" si="60"/>
        <v>173.31444941392908</v>
      </c>
      <c r="K512" s="352">
        <f t="shared" si="61"/>
        <v>30037.898375653382</v>
      </c>
      <c r="L512" s="352"/>
      <c r="O512" s="352"/>
      <c r="P512" s="352"/>
      <c r="Q512" s="352"/>
      <c r="R512" s="352"/>
      <c r="S512" s="352"/>
      <c r="T512" s="352" t="e">
        <f t="shared" si="63"/>
        <v>#DIV/0!</v>
      </c>
    </row>
    <row r="513" spans="2:20">
      <c r="B513" s="127" t="s">
        <v>125</v>
      </c>
      <c r="C513" s="4">
        <v>43952</v>
      </c>
      <c r="D513">
        <f>WEEKDAY(Fuel!C599,2)</f>
        <v>5</v>
      </c>
      <c r="E513" s="352">
        <f>+Fuel!T599-Fuel!D599</f>
        <v>-101.01841787647832</v>
      </c>
      <c r="F513" s="352">
        <f>VLOOKUP(Variaciones!C513,Fuel!C598:Z2196,2,FALSE)</f>
        <v>195.49936400000001</v>
      </c>
      <c r="G513" s="352">
        <f>VLOOKUP(Variaciones!C513,Fuel!C598:Z2196,24,FALSE)</f>
        <v>107.09592641261499</v>
      </c>
      <c r="H513" s="148">
        <f t="shared" si="62"/>
        <v>0</v>
      </c>
      <c r="I513" s="352">
        <f t="shared" si="64"/>
        <v>-88.403437587385028</v>
      </c>
      <c r="J513" s="352">
        <f t="shared" si="60"/>
        <v>184.45768200262813</v>
      </c>
      <c r="K513" s="352">
        <f t="shared" si="61"/>
        <v>34024.63644978268</v>
      </c>
      <c r="L513" s="352"/>
      <c r="O513" s="352"/>
      <c r="P513" s="352"/>
      <c r="Q513" s="352"/>
      <c r="R513" s="352"/>
      <c r="S513" s="352"/>
      <c r="T513" s="352" t="e">
        <f t="shared" si="63"/>
        <v>#DIV/0!</v>
      </c>
    </row>
    <row r="514" spans="2:20">
      <c r="B514" s="127" t="s">
        <v>126</v>
      </c>
      <c r="C514" s="4">
        <v>43951</v>
      </c>
      <c r="D514">
        <f>WEEKDAY(Fuel!C600,2)</f>
        <v>4</v>
      </c>
      <c r="E514" s="352">
        <f>+Fuel!T600-Fuel!D600</f>
        <v>-100.68990276478318</v>
      </c>
      <c r="F514" s="352">
        <f>VLOOKUP(Variaciones!C514,Fuel!C599:Z2197,2,FALSE)</f>
        <v>195.49936400000001</v>
      </c>
      <c r="G514" s="352">
        <f>VLOOKUP(Variaciones!C514,Fuel!C599:Z2197,24,FALSE)</f>
        <v>107.42444152431013</v>
      </c>
      <c r="H514" s="148">
        <f t="shared" si="62"/>
        <v>0</v>
      </c>
      <c r="I514" s="352">
        <f t="shared" si="64"/>
        <v>-88.074922475689888</v>
      </c>
      <c r="J514" s="352">
        <f t="shared" si="60"/>
        <v>184.10945598423126</v>
      </c>
      <c r="K514" s="352">
        <f t="shared" si="61"/>
        <v>33896.291782809589</v>
      </c>
      <c r="L514" s="352"/>
      <c r="O514" s="352"/>
      <c r="P514" s="352"/>
      <c r="Q514" s="352"/>
      <c r="R514" s="352"/>
      <c r="S514" s="352"/>
      <c r="T514" s="352" t="e">
        <f t="shared" si="63"/>
        <v>#DIV/0!</v>
      </c>
    </row>
    <row r="515" spans="2:20">
      <c r="B515" s="127" t="s">
        <v>126</v>
      </c>
      <c r="C515" s="4">
        <v>43950</v>
      </c>
      <c r="D515">
        <f>WEEKDAY(Fuel!C601,2)</f>
        <v>3</v>
      </c>
      <c r="E515" s="352">
        <f>+Fuel!T601-Fuel!D601</f>
        <v>-110.87387122733247</v>
      </c>
      <c r="F515" s="352">
        <f>VLOOKUP(Variaciones!C515,Fuel!C600:Z2198,2,FALSE)</f>
        <v>195.49936400000001</v>
      </c>
      <c r="G515" s="352">
        <f>VLOOKUP(Variaciones!C515,Fuel!C600:Z2198,24,FALSE)</f>
        <v>97.240473061760838</v>
      </c>
      <c r="H515" s="148">
        <f t="shared" si="62"/>
        <v>64.433100999999965</v>
      </c>
      <c r="I515" s="352">
        <f t="shared" si="64"/>
        <v>-98.258890938239176</v>
      </c>
      <c r="J515" s="352">
        <f t="shared" si="60"/>
        <v>194.90446255453352</v>
      </c>
      <c r="K515" s="352">
        <f t="shared" si="61"/>
        <v>37987.749523671562</v>
      </c>
      <c r="L515" s="352"/>
      <c r="O515" s="352"/>
      <c r="P515" s="352"/>
      <c r="Q515" s="352"/>
      <c r="R515" s="352"/>
      <c r="S515" s="352"/>
      <c r="T515" s="352" t="e">
        <f t="shared" si="63"/>
        <v>#DIV/0!</v>
      </c>
    </row>
    <row r="516" spans="2:20">
      <c r="B516" s="127" t="s">
        <v>126</v>
      </c>
      <c r="C516" s="4">
        <v>43949</v>
      </c>
      <c r="D516">
        <f>WEEKDAY(Fuel!C602,2)</f>
        <v>2</v>
      </c>
      <c r="E516" s="352">
        <f>+Fuel!T602-Fuel!D602</f>
        <v>-183.19133490801573</v>
      </c>
      <c r="F516" s="352">
        <f>VLOOKUP(Variaciones!C516,Fuel!C601:Z2199,2,FALSE)</f>
        <v>259.93246499999998</v>
      </c>
      <c r="G516" s="352">
        <f>VLOOKUP(Variaciones!C516,Fuel!C601:Z2199,24,FALSE)</f>
        <v>89.356110381077528</v>
      </c>
      <c r="H516" s="148">
        <f t="shared" si="62"/>
        <v>0</v>
      </c>
      <c r="I516" s="352">
        <f t="shared" si="64"/>
        <v>-170.57635461892244</v>
      </c>
      <c r="J516" s="352">
        <f t="shared" si="60"/>
        <v>267.69498799605782</v>
      </c>
      <c r="K516" s="352">
        <f t="shared" si="61"/>
        <v>71660.606598209546</v>
      </c>
      <c r="L516" s="352"/>
      <c r="O516" s="352"/>
      <c r="P516" s="352"/>
      <c r="Q516" s="352"/>
      <c r="R516" s="352"/>
      <c r="S516" s="352"/>
      <c r="T516" s="352" t="e">
        <f t="shared" si="63"/>
        <v>#DIV/0!</v>
      </c>
    </row>
    <row r="517" spans="2:20">
      <c r="B517" s="127" t="s">
        <v>126</v>
      </c>
      <c r="C517" s="4">
        <v>43948</v>
      </c>
      <c r="D517">
        <f>WEEKDAY(Fuel!C603,2)</f>
        <v>1</v>
      </c>
      <c r="E517" s="352">
        <f>+Fuel!T603-Fuel!D603</f>
        <v>-188.44757669513797</v>
      </c>
      <c r="F517" s="352">
        <f>VLOOKUP(Variaciones!C517,Fuel!C602:Z2200,2,FALSE)</f>
        <v>259.93246499999998</v>
      </c>
      <c r="G517" s="352">
        <f>VLOOKUP(Variaciones!C517,Fuel!C602:Z2200,24,FALSE)</f>
        <v>84.099868593955321</v>
      </c>
      <c r="H517" s="148">
        <f t="shared" si="62"/>
        <v>0</v>
      </c>
      <c r="I517" s="352">
        <f t="shared" si="64"/>
        <v>-175.83259640604467</v>
      </c>
      <c r="J517" s="352">
        <f t="shared" si="60"/>
        <v>273.26660429040737</v>
      </c>
      <c r="K517" s="352">
        <f t="shared" si="61"/>
        <v>74674.637020410082</v>
      </c>
      <c r="L517" s="352"/>
      <c r="O517" s="352"/>
      <c r="P517" s="352"/>
      <c r="Q517" s="352"/>
      <c r="R517" s="352"/>
      <c r="S517" s="352"/>
      <c r="T517" s="352" t="e">
        <f t="shared" si="63"/>
        <v>#DIV/0!</v>
      </c>
    </row>
    <row r="518" spans="2:20">
      <c r="B518" s="127" t="s">
        <v>126</v>
      </c>
      <c r="C518" s="4">
        <v>43945</v>
      </c>
      <c r="D518">
        <f>WEEKDAY(Fuel!C604,2)</f>
        <v>5</v>
      </c>
      <c r="E518" s="352">
        <f>+Fuel!T604-Fuel!D604</f>
        <v>-186.47648602496713</v>
      </c>
      <c r="F518" s="352">
        <f>VLOOKUP(Variaciones!C518,Fuel!C603:Z2201,2,FALSE)</f>
        <v>259.93246499999998</v>
      </c>
      <c r="G518" s="352">
        <f>VLOOKUP(Variaciones!C518,Fuel!C603:Z2201,24,FALSE)</f>
        <v>86.070959264126145</v>
      </c>
      <c r="H518" s="148">
        <f t="shared" si="62"/>
        <v>0</v>
      </c>
      <c r="I518" s="352">
        <f t="shared" si="64"/>
        <v>-173.86150573587383</v>
      </c>
      <c r="J518" s="352">
        <f t="shared" si="60"/>
        <v>271.17724818002625</v>
      </c>
      <c r="K518" s="352">
        <f t="shared" si="61"/>
        <v>73537.099930491546</v>
      </c>
      <c r="L518" s="352"/>
      <c r="O518" s="352"/>
      <c r="P518" s="352"/>
      <c r="Q518" s="352"/>
      <c r="R518" s="352"/>
      <c r="S518" s="352"/>
      <c r="T518" s="352" t="e">
        <f t="shared" si="63"/>
        <v>#DIV/0!</v>
      </c>
    </row>
    <row r="519" spans="2:20">
      <c r="B519" s="127" t="s">
        <v>126</v>
      </c>
      <c r="C519" s="4">
        <v>43944</v>
      </c>
      <c r="D519">
        <f>WEEKDAY(Fuel!C605,2)</f>
        <v>4</v>
      </c>
      <c r="E519" s="352">
        <f>+Fuel!T605-Fuel!D605</f>
        <v>-188.77609180683311</v>
      </c>
      <c r="F519" s="352">
        <f>VLOOKUP(Variaciones!C519,Fuel!C604:Z2202,2,FALSE)</f>
        <v>259.93246499999998</v>
      </c>
      <c r="G519" s="352">
        <f>VLOOKUP(Variaciones!C519,Fuel!C604:Z2202,24,FALSE)</f>
        <v>83.771353482260182</v>
      </c>
      <c r="H519" s="148">
        <f t="shared" si="62"/>
        <v>0</v>
      </c>
      <c r="I519" s="352">
        <f t="shared" si="64"/>
        <v>-176.16111151773981</v>
      </c>
      <c r="J519" s="352">
        <f t="shared" si="60"/>
        <v>273.61483030880419</v>
      </c>
      <c r="K519" s="352">
        <f t="shared" si="61"/>
        <v>74865.075364915712</v>
      </c>
      <c r="L519" s="352"/>
      <c r="O519" s="352"/>
      <c r="P519" s="352"/>
      <c r="Q519" s="352"/>
      <c r="R519" s="352"/>
      <c r="S519" s="352"/>
      <c r="T519" s="352" t="e">
        <f t="shared" si="63"/>
        <v>#DIV/0!</v>
      </c>
    </row>
    <row r="520" spans="2:20">
      <c r="B520" s="127" t="s">
        <v>126</v>
      </c>
      <c r="C520" s="4">
        <v>43943</v>
      </c>
      <c r="D520">
        <f>WEEKDAY(Fuel!C606,2)</f>
        <v>3</v>
      </c>
      <c r="E520" s="352">
        <f>+Fuel!T606-Fuel!D606</f>
        <v>-191.4042127003942</v>
      </c>
      <c r="F520" s="352">
        <f>VLOOKUP(Variaciones!C520,Fuel!C605:Z2203,2,FALSE)</f>
        <v>259.93246499999998</v>
      </c>
      <c r="G520" s="352">
        <f>VLOOKUP(Variaciones!C520,Fuel!C605:Z2203,24,FALSE)</f>
        <v>81.143232588699078</v>
      </c>
      <c r="H520" s="148">
        <f t="shared" si="62"/>
        <v>0</v>
      </c>
      <c r="I520" s="352">
        <f t="shared" si="64"/>
        <v>-178.7892324113009</v>
      </c>
      <c r="J520" s="352">
        <f t="shared" si="60"/>
        <v>276.40063845597894</v>
      </c>
      <c r="K520" s="352">
        <f t="shared" si="61"/>
        <v>76397.312938872783</v>
      </c>
      <c r="L520" s="352"/>
      <c r="O520" s="352"/>
      <c r="P520" s="352"/>
      <c r="Q520" s="352"/>
      <c r="R520" s="352"/>
      <c r="S520" s="352"/>
      <c r="T520" s="352" t="e">
        <f t="shared" si="63"/>
        <v>#DIV/0!</v>
      </c>
    </row>
    <row r="521" spans="2:20">
      <c r="B521" s="137" t="s">
        <v>126</v>
      </c>
      <c r="C521" s="11">
        <v>43942</v>
      </c>
      <c r="D521">
        <f>WEEKDAY(Fuel!C607,2)</f>
        <v>2</v>
      </c>
      <c r="E521" s="355">
        <f>+Fuel!T607-Fuel!D607</f>
        <v>-192.71827314717476</v>
      </c>
      <c r="F521" s="352">
        <f>VLOOKUP(Variaciones!C521,Fuel!C606:Z2204,2,FALSE)</f>
        <v>259.93246499999998</v>
      </c>
      <c r="G521" s="352">
        <f>VLOOKUP(Variaciones!C521,Fuel!C606:Z2204,24,FALSE)</f>
        <v>79.829172141918534</v>
      </c>
      <c r="H521" s="148">
        <f t="shared" si="62"/>
        <v>0</v>
      </c>
      <c r="I521" s="352">
        <f t="shared" si="64"/>
        <v>-180.10329285808143</v>
      </c>
      <c r="J521" s="352">
        <f t="shared" si="60"/>
        <v>277.79354252956637</v>
      </c>
      <c r="K521" s="352">
        <f t="shared" si="61"/>
        <v>77169.252271125995</v>
      </c>
      <c r="L521" s="352"/>
      <c r="O521" s="352"/>
      <c r="P521" s="352"/>
      <c r="Q521" s="352"/>
      <c r="R521" s="352"/>
      <c r="S521" s="352"/>
      <c r="T521" s="352" t="e">
        <f t="shared" si="63"/>
        <v>#DIV/0!</v>
      </c>
    </row>
    <row r="522" spans="2:20">
      <c r="B522" s="127" t="s">
        <v>126</v>
      </c>
      <c r="C522" s="4">
        <v>43941</v>
      </c>
      <c r="D522">
        <f>WEEKDAY(Fuel!C608,2)</f>
        <v>1</v>
      </c>
      <c r="E522" s="352">
        <f>+Fuel!T608-Fuel!D608</f>
        <v>-165.12300376478316</v>
      </c>
      <c r="F522" s="352">
        <f>VLOOKUP(Variaciones!C522,Fuel!C607:Z2205,2,FALSE)</f>
        <v>259.93246499999998</v>
      </c>
      <c r="G522" s="352">
        <f>VLOOKUP(Variaciones!C522,Fuel!C607:Z2205,24,FALSE)</f>
        <v>107.42444152431013</v>
      </c>
      <c r="H522" s="148">
        <f t="shared" si="62"/>
        <v>0</v>
      </c>
      <c r="I522" s="352">
        <f t="shared" si="64"/>
        <v>-152.50802347568987</v>
      </c>
      <c r="J522" s="352">
        <f t="shared" ref="J522:J585" si="65">ABS(F522-(1.06*(G522)-102.48))</f>
        <v>248.54255698423123</v>
      </c>
      <c r="K522" s="352">
        <f t="shared" ref="K522:K585" si="66">ABS(F522-(1.06*(G522)-102.48))^2</f>
        <v>61773.402632259829</v>
      </c>
      <c r="L522" s="352"/>
      <c r="O522" s="352"/>
      <c r="P522" s="352"/>
      <c r="Q522" s="352"/>
      <c r="R522" s="352"/>
      <c r="S522" s="352"/>
      <c r="T522" s="352" t="e">
        <f t="shared" si="63"/>
        <v>#DIV/0!</v>
      </c>
    </row>
    <row r="523" spans="2:20">
      <c r="B523" s="127" t="s">
        <v>126</v>
      </c>
      <c r="C523" s="4">
        <v>43938</v>
      </c>
      <c r="D523">
        <f>WEEKDAY(Fuel!C609,2)</f>
        <v>5</v>
      </c>
      <c r="E523" s="352">
        <f>+Fuel!T609-Fuel!D609</f>
        <v>-155.92458063731931</v>
      </c>
      <c r="F523" s="352">
        <f>VLOOKUP(Variaciones!C523,Fuel!C608:Z2206,2,FALSE)</f>
        <v>259.93246499999998</v>
      </c>
      <c r="G523" s="352">
        <f>VLOOKUP(Variaciones!C523,Fuel!C608:Z2206,24,FALSE)</f>
        <v>116.62286465177398</v>
      </c>
      <c r="H523" s="148">
        <f t="shared" si="62"/>
        <v>0</v>
      </c>
      <c r="I523" s="352">
        <f t="shared" si="64"/>
        <v>-143.30960034822601</v>
      </c>
      <c r="J523" s="352">
        <f t="shared" si="65"/>
        <v>238.79222846911955</v>
      </c>
      <c r="K523" s="352">
        <f t="shared" si="66"/>
        <v>57021.72837724819</v>
      </c>
      <c r="L523" s="352"/>
      <c r="O523" s="352"/>
      <c r="P523" s="352"/>
      <c r="Q523" s="352"/>
      <c r="R523" s="352"/>
      <c r="S523" s="352"/>
      <c r="T523" s="352" t="e">
        <f t="shared" si="63"/>
        <v>#DIV/0!</v>
      </c>
    </row>
    <row r="524" spans="2:20">
      <c r="B524" s="127" t="s">
        <v>126</v>
      </c>
      <c r="C524" s="4">
        <v>43937</v>
      </c>
      <c r="D524">
        <f>WEEKDAY(Fuel!C610,2)</f>
        <v>4</v>
      </c>
      <c r="E524" s="352">
        <f>+Fuel!T610-Fuel!D610</f>
        <v>-154.93903530223389</v>
      </c>
      <c r="F524" s="352">
        <f>VLOOKUP(Variaciones!C524,Fuel!C609:Z2207,2,FALSE)</f>
        <v>259.93246499999998</v>
      </c>
      <c r="G524" s="352">
        <f>VLOOKUP(Variaciones!C524,Fuel!C609:Z2207,24,FALSE)</f>
        <v>117.60840998685939</v>
      </c>
      <c r="H524" s="148">
        <f t="shared" si="62"/>
        <v>0</v>
      </c>
      <c r="I524" s="352">
        <f t="shared" si="64"/>
        <v>-142.32405501314059</v>
      </c>
      <c r="J524" s="352">
        <f t="shared" si="65"/>
        <v>237.74755041392905</v>
      </c>
      <c r="K524" s="352">
        <f t="shared" si="66"/>
        <v>56523.897727823736</v>
      </c>
      <c r="L524" s="352"/>
      <c r="O524" s="352"/>
      <c r="P524" s="352"/>
      <c r="Q524" s="352"/>
      <c r="R524" s="352"/>
      <c r="S524" s="352"/>
      <c r="T524" s="352" t="e">
        <f t="shared" si="63"/>
        <v>#DIV/0!</v>
      </c>
    </row>
    <row r="525" spans="2:20">
      <c r="B525" s="127" t="s">
        <v>126</v>
      </c>
      <c r="C525" s="4">
        <v>43936</v>
      </c>
      <c r="D525">
        <f>WEEKDAY(Fuel!C611,2)</f>
        <v>3</v>
      </c>
      <c r="E525" s="352">
        <f>+Fuel!T611-Fuel!D611</f>
        <v>-146.72615750985545</v>
      </c>
      <c r="F525" s="352">
        <f>VLOOKUP(Variaciones!C525,Fuel!C610:Z2208,2,FALSE)</f>
        <v>259.93246499999998</v>
      </c>
      <c r="G525" s="352">
        <f>VLOOKUP(Variaciones!C525,Fuel!C610:Z2208,24,FALSE)</f>
        <v>125.82128777923784</v>
      </c>
      <c r="H525" s="148">
        <f t="shared" si="62"/>
        <v>0</v>
      </c>
      <c r="I525" s="352">
        <f t="shared" si="64"/>
        <v>-134.11117722076216</v>
      </c>
      <c r="J525" s="352">
        <f t="shared" si="65"/>
        <v>229.04189995400787</v>
      </c>
      <c r="K525" s="352">
        <f t="shared" si="66"/>
        <v>52460.191934541755</v>
      </c>
      <c r="L525" s="352"/>
      <c r="O525" s="352"/>
      <c r="P525" s="352"/>
      <c r="Q525" s="352"/>
      <c r="R525" s="352"/>
      <c r="S525" s="352"/>
      <c r="T525" s="352" t="e">
        <f t="shared" si="63"/>
        <v>#DIV/0!</v>
      </c>
    </row>
    <row r="526" spans="2:20">
      <c r="B526" s="127" t="s">
        <v>126</v>
      </c>
      <c r="C526" s="4">
        <v>43935</v>
      </c>
      <c r="D526">
        <f>WEEKDAY(Fuel!C612,2)</f>
        <v>2</v>
      </c>
      <c r="E526" s="352">
        <f>+Fuel!T612-Fuel!D612</f>
        <v>-136.87070415900132</v>
      </c>
      <c r="F526" s="352">
        <f>VLOOKUP(Variaciones!C526,Fuel!C611:Z2209,2,FALSE)</f>
        <v>259.93246499999998</v>
      </c>
      <c r="G526" s="352">
        <f>VLOOKUP(Variaciones!C526,Fuel!C611:Z2209,24,FALSE)</f>
        <v>135.67674113009198</v>
      </c>
      <c r="H526" s="148">
        <f t="shared" ref="H526:H589" si="67">ABS(F527-F526)</f>
        <v>0</v>
      </c>
      <c r="I526" s="352">
        <f t="shared" si="64"/>
        <v>-124.255723869908</v>
      </c>
      <c r="J526" s="352">
        <f t="shared" si="65"/>
        <v>218.59511940210245</v>
      </c>
      <c r="K526" s="352">
        <f t="shared" si="66"/>
        <v>47783.826226419427</v>
      </c>
      <c r="L526" s="352"/>
      <c r="O526" s="352"/>
      <c r="P526" s="352"/>
      <c r="Q526" s="352"/>
      <c r="R526" s="352"/>
      <c r="S526" s="352"/>
      <c r="T526" s="352" t="e">
        <f t="shared" ref="T526:T589" si="68">ABS(ABS(Q526)-ABS(R526))/ABS(ABS(Q526)+ABS(R526))</f>
        <v>#DIV/0!</v>
      </c>
    </row>
    <row r="527" spans="2:20">
      <c r="B527" s="127" t="s">
        <v>126</v>
      </c>
      <c r="C527" s="4">
        <v>43934</v>
      </c>
      <c r="D527">
        <f>WEEKDAY(Fuel!C613,2)</f>
        <v>1</v>
      </c>
      <c r="E527" s="352">
        <f>+Fuel!T613-Fuel!D613</f>
        <v>-137.52773438239154</v>
      </c>
      <c r="F527" s="352">
        <f>VLOOKUP(Variaciones!C527,Fuel!C612:Z2210,2,FALSE)</f>
        <v>259.93246499999998</v>
      </c>
      <c r="G527" s="352">
        <f>VLOOKUP(Variaciones!C527,Fuel!C612:Z2210,24,FALSE)</f>
        <v>135.0197109067017</v>
      </c>
      <c r="H527" s="148">
        <f t="shared" si="67"/>
        <v>0</v>
      </c>
      <c r="I527" s="352">
        <f t="shared" ref="I527:I590" si="69">G527-F527</f>
        <v>-124.91275409329828</v>
      </c>
      <c r="J527" s="352">
        <f t="shared" si="65"/>
        <v>219.29157143889614</v>
      </c>
      <c r="K527" s="352">
        <f t="shared" si="66"/>
        <v>48088.79330414049</v>
      </c>
      <c r="L527" s="352"/>
      <c r="O527" s="352"/>
      <c r="P527" s="352"/>
      <c r="Q527" s="352"/>
      <c r="R527" s="352"/>
      <c r="S527" s="352"/>
      <c r="T527" s="352" t="e">
        <f t="shared" si="68"/>
        <v>#DIV/0!</v>
      </c>
    </row>
    <row r="528" spans="2:20">
      <c r="B528" s="127" t="s">
        <v>126</v>
      </c>
      <c r="C528" s="4">
        <v>43930</v>
      </c>
      <c r="D528">
        <f>WEEKDAY(Fuel!C614,2)</f>
        <v>4</v>
      </c>
      <c r="E528" s="352">
        <f>+Fuel!T614-Fuel!D614</f>
        <v>-142.78397616951378</v>
      </c>
      <c r="F528" s="352">
        <f>VLOOKUP(Variaciones!C528,Fuel!C613:Z2211,2,FALSE)</f>
        <v>259.93246499999998</v>
      </c>
      <c r="G528" s="352">
        <f>VLOOKUP(Variaciones!C528,Fuel!C613:Z2211,24,FALSE)</f>
        <v>129.7634691195795</v>
      </c>
      <c r="H528" s="148">
        <f t="shared" si="67"/>
        <v>0</v>
      </c>
      <c r="I528" s="352">
        <f t="shared" si="69"/>
        <v>-130.16899588042048</v>
      </c>
      <c r="J528" s="352">
        <f t="shared" si="65"/>
        <v>224.8631877332457</v>
      </c>
      <c r="K528" s="352">
        <f t="shared" si="66"/>
        <v>50563.453197556897</v>
      </c>
      <c r="L528" s="352"/>
      <c r="O528" s="352"/>
      <c r="P528" s="352"/>
      <c r="Q528" s="352"/>
      <c r="R528" s="352"/>
      <c r="S528" s="352"/>
      <c r="T528" s="352" t="e">
        <f t="shared" si="68"/>
        <v>#DIV/0!</v>
      </c>
    </row>
    <row r="529" spans="2:20">
      <c r="B529" s="127" t="s">
        <v>126</v>
      </c>
      <c r="C529" s="4">
        <v>43929</v>
      </c>
      <c r="D529">
        <f>WEEKDAY(Fuel!C615,2)</f>
        <v>3</v>
      </c>
      <c r="E529" s="352">
        <f>+Fuel!T615-Fuel!D615</f>
        <v>-128.65782636662286</v>
      </c>
      <c r="F529" s="352">
        <f>VLOOKUP(Variaciones!C529,Fuel!C614:Z2212,2,FALSE)</f>
        <v>259.93246499999998</v>
      </c>
      <c r="G529" s="352">
        <f>VLOOKUP(Variaciones!C529,Fuel!C614:Z2212,24,FALSE)</f>
        <v>143.88961892247042</v>
      </c>
      <c r="H529" s="148">
        <f t="shared" si="67"/>
        <v>4.9800589999999829</v>
      </c>
      <c r="I529" s="352">
        <f t="shared" si="69"/>
        <v>-116.04284607752956</v>
      </c>
      <c r="J529" s="352">
        <f t="shared" si="65"/>
        <v>209.88946894218134</v>
      </c>
      <c r="K529" s="352">
        <f t="shared" si="66"/>
        <v>44053.589172830907</v>
      </c>
      <c r="L529" s="352"/>
      <c r="O529" s="352"/>
      <c r="P529" s="352"/>
      <c r="Q529" s="352"/>
      <c r="R529" s="352"/>
      <c r="S529" s="352"/>
      <c r="T529" s="352" t="e">
        <f t="shared" si="68"/>
        <v>#DIV/0!</v>
      </c>
    </row>
    <row r="530" spans="2:20">
      <c r="B530" s="127" t="s">
        <v>126</v>
      </c>
      <c r="C530" s="4">
        <v>43928</v>
      </c>
      <c r="D530">
        <f>WEEKDAY(Fuel!C616,2)</f>
        <v>2</v>
      </c>
      <c r="E530" s="352">
        <f>+Fuel!T616-Fuel!D616</f>
        <v>-121.37816158475692</v>
      </c>
      <c r="F530" s="352">
        <f>VLOOKUP(Variaciones!C530,Fuel!C615:Z2213,2,FALSE)</f>
        <v>254.952406</v>
      </c>
      <c r="G530" s="352">
        <f>VLOOKUP(Variaciones!C530,Fuel!C615:Z2213,24,FALSE)</f>
        <v>146.1892247043364</v>
      </c>
      <c r="H530" s="148">
        <f t="shared" si="67"/>
        <v>0</v>
      </c>
      <c r="I530" s="352">
        <f t="shared" si="69"/>
        <v>-108.7631812956636</v>
      </c>
      <c r="J530" s="352">
        <f t="shared" si="65"/>
        <v>202.47182781340342</v>
      </c>
      <c r="K530" s="352">
        <f t="shared" si="66"/>
        <v>40994.841058100486</v>
      </c>
      <c r="L530" s="352"/>
      <c r="O530" s="352"/>
      <c r="P530" s="352"/>
      <c r="Q530" s="352"/>
      <c r="R530" s="352"/>
      <c r="S530" s="352"/>
      <c r="T530" s="352" t="e">
        <f t="shared" si="68"/>
        <v>#DIV/0!</v>
      </c>
    </row>
    <row r="531" spans="2:20">
      <c r="B531" s="127" t="s">
        <v>126</v>
      </c>
      <c r="C531" s="4">
        <v>43927</v>
      </c>
      <c r="D531">
        <f>WEEKDAY(Fuel!C617,2)</f>
        <v>1</v>
      </c>
      <c r="E531" s="352">
        <f>+Fuel!T617-Fuel!D617</f>
        <v>-125.64885803679368</v>
      </c>
      <c r="F531" s="352">
        <f>VLOOKUP(Variaciones!C531,Fuel!C616:Z2214,2,FALSE)</f>
        <v>254.952406</v>
      </c>
      <c r="G531" s="352">
        <f>VLOOKUP(Variaciones!C531,Fuel!C616:Z2214,24,FALSE)</f>
        <v>141.91852825229961</v>
      </c>
      <c r="H531" s="148">
        <f t="shared" si="67"/>
        <v>0</v>
      </c>
      <c r="I531" s="352">
        <f t="shared" si="69"/>
        <v>-113.03387774770039</v>
      </c>
      <c r="J531" s="352">
        <f t="shared" si="65"/>
        <v>206.99876605256242</v>
      </c>
      <c r="K531" s="352">
        <f t="shared" si="66"/>
        <v>42848.489147283464</v>
      </c>
      <c r="L531" s="352"/>
      <c r="O531" s="352"/>
      <c r="P531" s="352"/>
      <c r="Q531" s="352"/>
      <c r="R531" s="352"/>
      <c r="S531" s="352"/>
      <c r="T531" s="352" t="e">
        <f t="shared" si="68"/>
        <v>#DIV/0!</v>
      </c>
    </row>
    <row r="532" spans="2:20">
      <c r="B532" s="127" t="s">
        <v>126</v>
      </c>
      <c r="C532" s="4">
        <v>43924</v>
      </c>
      <c r="D532">
        <f>WEEKDAY(Fuel!C618,2)</f>
        <v>5</v>
      </c>
      <c r="E532" s="352">
        <f>+Fuel!T618-Fuel!D618</f>
        <v>-121.37816158475692</v>
      </c>
      <c r="F532" s="352">
        <f>VLOOKUP(Variaciones!C532,Fuel!C617:Z2215,2,FALSE)</f>
        <v>254.952406</v>
      </c>
      <c r="G532" s="352">
        <f>VLOOKUP(Variaciones!C532,Fuel!C617:Z2215,24,FALSE)</f>
        <v>146.1892247043364</v>
      </c>
      <c r="H532" s="148">
        <f t="shared" si="67"/>
        <v>0</v>
      </c>
      <c r="I532" s="352">
        <f t="shared" si="69"/>
        <v>-108.7631812956636</v>
      </c>
      <c r="J532" s="352">
        <f t="shared" si="65"/>
        <v>202.47182781340342</v>
      </c>
      <c r="K532" s="352">
        <f t="shared" si="66"/>
        <v>40994.841058100486</v>
      </c>
      <c r="L532" s="352"/>
      <c r="O532" s="352"/>
      <c r="P532" s="352"/>
      <c r="Q532" s="352"/>
      <c r="R532" s="352"/>
      <c r="S532" s="352"/>
      <c r="T532" s="352" t="e">
        <f t="shared" si="68"/>
        <v>#DIV/0!</v>
      </c>
    </row>
    <row r="533" spans="2:20">
      <c r="B533" s="127" t="s">
        <v>126</v>
      </c>
      <c r="C533" s="4">
        <v>43923</v>
      </c>
      <c r="D533">
        <f>WEEKDAY(Fuel!C619,2)</f>
        <v>4</v>
      </c>
      <c r="E533" s="352">
        <f>+Fuel!T619-Fuel!D619</f>
        <v>-137.47540205781866</v>
      </c>
      <c r="F533" s="352">
        <f>VLOOKUP(Variaciones!C533,Fuel!C618:Z2216,2,FALSE)</f>
        <v>254.952406</v>
      </c>
      <c r="G533" s="352">
        <f>VLOOKUP(Variaciones!C533,Fuel!C618:Z2216,24,FALSE)</f>
        <v>130.09198423127464</v>
      </c>
      <c r="H533" s="148">
        <f t="shared" si="67"/>
        <v>0</v>
      </c>
      <c r="I533" s="352">
        <f t="shared" si="69"/>
        <v>-124.86042176872536</v>
      </c>
      <c r="J533" s="352">
        <f t="shared" si="65"/>
        <v>219.5349027148489</v>
      </c>
      <c r="K533" s="352">
        <f t="shared" si="66"/>
        <v>48195.57351001817</v>
      </c>
      <c r="L533" s="352"/>
      <c r="O533" s="352"/>
      <c r="P533" s="352"/>
      <c r="Q533" s="352"/>
      <c r="R533" s="352"/>
      <c r="S533" s="352"/>
      <c r="T533" s="352" t="e">
        <f t="shared" si="68"/>
        <v>#DIV/0!</v>
      </c>
    </row>
    <row r="534" spans="2:20">
      <c r="B534" s="127" t="s">
        <v>126</v>
      </c>
      <c r="C534" s="4">
        <v>43922</v>
      </c>
      <c r="D534">
        <f>WEEKDAY(Fuel!C620,2)</f>
        <v>3</v>
      </c>
      <c r="E534" s="352">
        <f>+Fuel!T620-Fuel!D620</f>
        <v>-173.7434703889619</v>
      </c>
      <c r="F534" s="352">
        <f>VLOOKUP(Variaciones!C534,Fuel!C619:Z2217,2,FALSE)</f>
        <v>254.952406</v>
      </c>
      <c r="G534" s="352">
        <f>VLOOKUP(Variaciones!C534,Fuel!C619:Z2217,24,FALSE)</f>
        <v>93.823915900131396</v>
      </c>
      <c r="H534" s="148">
        <f t="shared" si="67"/>
        <v>13.272131999999999</v>
      </c>
      <c r="I534" s="352">
        <f t="shared" si="69"/>
        <v>-161.1284900998686</v>
      </c>
      <c r="J534" s="352">
        <f t="shared" si="65"/>
        <v>257.97905514586068</v>
      </c>
      <c r="K534" s="352">
        <f t="shared" si="66"/>
        <v>66553.192893951025</v>
      </c>
      <c r="L534" s="352"/>
      <c r="O534" s="352"/>
      <c r="P534" s="352"/>
      <c r="Q534" s="352"/>
      <c r="R534" s="352"/>
      <c r="S534" s="352"/>
      <c r="T534" s="352" t="e">
        <f t="shared" si="68"/>
        <v>#DIV/0!</v>
      </c>
    </row>
    <row r="535" spans="2:20">
      <c r="B535" s="127" t="s">
        <v>127</v>
      </c>
      <c r="C535" s="4">
        <v>43921</v>
      </c>
      <c r="D535">
        <f>WEEKDAY(Fuel!C621,2)</f>
        <v>2</v>
      </c>
      <c r="E535" s="352">
        <f>+Fuel!T621-Fuel!D621</f>
        <v>-174.07210698817346</v>
      </c>
      <c r="F535" s="352">
        <f>VLOOKUP(Variaciones!C535,Fuel!C620:Z2218,2,FALSE)</f>
        <v>268.224538</v>
      </c>
      <c r="G535" s="352">
        <f>VLOOKUP(Variaciones!C535,Fuel!C620:Z2218,24,FALSE)</f>
        <v>106.76741130091983</v>
      </c>
      <c r="H535" s="148">
        <f t="shared" si="67"/>
        <v>0</v>
      </c>
      <c r="I535" s="352">
        <f t="shared" si="69"/>
        <v>-161.45712669908016</v>
      </c>
      <c r="J535" s="352">
        <f t="shared" si="65"/>
        <v>257.53108202102499</v>
      </c>
      <c r="K535" s="352">
        <f t="shared" si="66"/>
        <v>66322.258206919898</v>
      </c>
      <c r="L535" s="352"/>
      <c r="O535" s="352"/>
      <c r="P535" s="352"/>
      <c r="Q535" s="352"/>
      <c r="R535" s="352"/>
      <c r="S535" s="352"/>
      <c r="T535" s="352" t="e">
        <f t="shared" si="68"/>
        <v>#DIV/0!</v>
      </c>
    </row>
    <row r="536" spans="2:20">
      <c r="B536" s="127" t="s">
        <v>127</v>
      </c>
      <c r="C536" s="4">
        <v>43920</v>
      </c>
      <c r="D536">
        <f>WEEKDAY(Fuel!C622,2)</f>
        <v>1</v>
      </c>
      <c r="E536" s="352">
        <f>+Fuel!T622-Fuel!D622</f>
        <v>-179.65686388699078</v>
      </c>
      <c r="F536" s="352">
        <f>VLOOKUP(Variaciones!C536,Fuel!C621:Z2219,2,FALSE)</f>
        <v>268.224538</v>
      </c>
      <c r="G536" s="352">
        <f>VLOOKUP(Variaciones!C536,Fuel!C621:Z2219,24,FALSE)</f>
        <v>101.1826544021025</v>
      </c>
      <c r="H536" s="148">
        <f t="shared" si="67"/>
        <v>0</v>
      </c>
      <c r="I536" s="352">
        <f t="shared" si="69"/>
        <v>-167.04188359789748</v>
      </c>
      <c r="J536" s="352">
        <f t="shared" si="65"/>
        <v>263.45092433377135</v>
      </c>
      <c r="K536" s="352">
        <f t="shared" si="66"/>
        <v>69406.389532318513</v>
      </c>
      <c r="L536" s="352"/>
      <c r="O536" s="352"/>
      <c r="P536" s="352"/>
      <c r="Q536" s="352"/>
      <c r="R536" s="352"/>
      <c r="S536" s="352"/>
      <c r="T536" s="352" t="e">
        <f t="shared" si="68"/>
        <v>#DIV/0!</v>
      </c>
    </row>
    <row r="537" spans="2:20">
      <c r="B537" s="127" t="s">
        <v>127</v>
      </c>
      <c r="C537" s="4">
        <v>43917</v>
      </c>
      <c r="D537">
        <f>WEEKDAY(Fuel!C623,2)</f>
        <v>5</v>
      </c>
      <c r="E537" s="352">
        <f>+Fuel!T623-Fuel!D623</f>
        <v>-163.88813852562419</v>
      </c>
      <c r="F537" s="352">
        <f>VLOOKUP(Variaciones!C537,Fuel!C622:Z2220,2,FALSE)</f>
        <v>268.224538</v>
      </c>
      <c r="G537" s="352">
        <f>VLOOKUP(Variaciones!C537,Fuel!C622:Z2220,24,FALSE)</f>
        <v>116.95137976346912</v>
      </c>
      <c r="H537" s="148">
        <f t="shared" si="67"/>
        <v>0</v>
      </c>
      <c r="I537" s="352">
        <f t="shared" si="69"/>
        <v>-151.27315823653089</v>
      </c>
      <c r="J537" s="352">
        <f t="shared" si="65"/>
        <v>246.73607545072272</v>
      </c>
      <c r="K537" s="352">
        <f t="shared" si="66"/>
        <v>60878.690928824733</v>
      </c>
      <c r="L537" s="352"/>
      <c r="O537" s="352"/>
      <c r="P537" s="352"/>
      <c r="Q537" s="352"/>
      <c r="R537" s="352"/>
      <c r="S537" s="352"/>
      <c r="T537" s="352" t="e">
        <f t="shared" si="68"/>
        <v>#DIV/0!</v>
      </c>
    </row>
    <row r="538" spans="2:20">
      <c r="B538" s="127" t="s">
        <v>127</v>
      </c>
      <c r="C538" s="4">
        <v>43916</v>
      </c>
      <c r="D538">
        <f>WEEKDAY(Fuel!C624,2)</f>
        <v>4</v>
      </c>
      <c r="E538" s="352">
        <f>+Fuel!T624-Fuel!D624</f>
        <v>-155.67526073324569</v>
      </c>
      <c r="F538" s="352">
        <f>VLOOKUP(Variaciones!C538,Fuel!C623:Z2221,2,FALSE)</f>
        <v>268.224538</v>
      </c>
      <c r="G538" s="352">
        <f>VLOOKUP(Variaciones!C538,Fuel!C623:Z2221,24,FALSE)</f>
        <v>125.16425755584757</v>
      </c>
      <c r="H538" s="148">
        <f t="shared" si="67"/>
        <v>0</v>
      </c>
      <c r="I538" s="352">
        <f t="shared" si="69"/>
        <v>-143.06028044415243</v>
      </c>
      <c r="J538" s="352">
        <f t="shared" si="65"/>
        <v>238.03042499080158</v>
      </c>
      <c r="K538" s="352">
        <f t="shared" si="66"/>
        <v>56658.48322130162</v>
      </c>
      <c r="L538" s="352"/>
      <c r="O538" s="352"/>
      <c r="P538" s="352"/>
      <c r="Q538" s="352"/>
      <c r="R538" s="352"/>
      <c r="S538" s="352"/>
      <c r="T538" s="352" t="e">
        <f t="shared" si="68"/>
        <v>#DIV/0!</v>
      </c>
    </row>
    <row r="539" spans="2:20">
      <c r="B539" s="127" t="s">
        <v>127</v>
      </c>
      <c r="C539" s="4">
        <v>43915</v>
      </c>
      <c r="D539">
        <f>WEEKDAY(Fuel!C625,2)</f>
        <v>3</v>
      </c>
      <c r="E539" s="352">
        <f>+Fuel!T625-Fuel!D625</f>
        <v>-149.43347361103812</v>
      </c>
      <c r="F539" s="352">
        <f>VLOOKUP(Variaciones!C539,Fuel!C624:Z2222,2,FALSE)</f>
        <v>268.224538</v>
      </c>
      <c r="G539" s="352">
        <f>VLOOKUP(Variaciones!C539,Fuel!C624:Z2222,24,FALSE)</f>
        <v>131.4060446780552</v>
      </c>
      <c r="H539" s="148">
        <f t="shared" si="67"/>
        <v>0</v>
      </c>
      <c r="I539" s="352">
        <f t="shared" si="69"/>
        <v>-136.8184933219448</v>
      </c>
      <c r="J539" s="352">
        <f t="shared" si="65"/>
        <v>231.41413064126147</v>
      </c>
      <c r="K539" s="352">
        <f t="shared" si="66"/>
        <v>53552.499860450829</v>
      </c>
      <c r="L539" s="352"/>
      <c r="O539" s="352"/>
      <c r="P539" s="352"/>
      <c r="Q539" s="352"/>
      <c r="R539" s="352"/>
      <c r="S539" s="352"/>
      <c r="T539" s="352" t="e">
        <f t="shared" si="68"/>
        <v>#DIV/0!</v>
      </c>
    </row>
    <row r="540" spans="2:20">
      <c r="B540" s="127" t="s">
        <v>127</v>
      </c>
      <c r="C540" s="4">
        <v>43914</v>
      </c>
      <c r="D540">
        <f>WEEKDAY(Fuel!C626,2)</f>
        <v>2</v>
      </c>
      <c r="E540" s="352">
        <f>+Fuel!T626-Fuel!D626</f>
        <v>-147.13386782917215</v>
      </c>
      <c r="F540" s="352">
        <f>VLOOKUP(Variaciones!C540,Fuel!C625:Z2223,2,FALSE)</f>
        <v>268.224538</v>
      </c>
      <c r="G540" s="352">
        <f>VLOOKUP(Variaciones!C540,Fuel!C625:Z2223,24,FALSE)</f>
        <v>133.70565045992117</v>
      </c>
      <c r="H540" s="148">
        <f t="shared" si="67"/>
        <v>0</v>
      </c>
      <c r="I540" s="352">
        <f t="shared" si="69"/>
        <v>-134.51888754007882</v>
      </c>
      <c r="J540" s="352">
        <f t="shared" si="65"/>
        <v>228.97654851248353</v>
      </c>
      <c r="K540" s="352">
        <f t="shared" si="66"/>
        <v>52430.259768689728</v>
      </c>
      <c r="L540" s="352"/>
      <c r="O540" s="352"/>
      <c r="P540" s="352"/>
      <c r="Q540" s="352"/>
      <c r="R540" s="352"/>
      <c r="S540" s="352"/>
      <c r="T540" s="352" t="e">
        <f t="shared" si="68"/>
        <v>#DIV/0!</v>
      </c>
    </row>
    <row r="541" spans="2:20">
      <c r="B541" s="127" t="s">
        <v>127</v>
      </c>
      <c r="C541" s="4">
        <v>43913</v>
      </c>
      <c r="D541">
        <f>WEEKDAY(Fuel!C627,2)</f>
        <v>1</v>
      </c>
      <c r="E541" s="352">
        <f>+Fuel!T627-Fuel!D627</f>
        <v>-144.17723182391589</v>
      </c>
      <c r="F541" s="352">
        <f>VLOOKUP(Variaciones!C541,Fuel!C626:Z2224,2,FALSE)</f>
        <v>268.224538</v>
      </c>
      <c r="G541" s="352">
        <f>VLOOKUP(Variaciones!C541,Fuel!C626:Z2224,24,FALSE)</f>
        <v>136.6622864651774</v>
      </c>
      <c r="H541" s="148">
        <f t="shared" si="67"/>
        <v>0</v>
      </c>
      <c r="I541" s="352">
        <f t="shared" si="69"/>
        <v>-131.56225153482259</v>
      </c>
      <c r="J541" s="352">
        <f t="shared" si="65"/>
        <v>225.84251434691197</v>
      </c>
      <c r="K541" s="352">
        <f t="shared" si="66"/>
        <v>51004.841286535142</v>
      </c>
      <c r="L541" s="352"/>
      <c r="O541" s="352"/>
      <c r="P541" s="352"/>
      <c r="Q541" s="352"/>
      <c r="R541" s="352"/>
      <c r="S541" s="352"/>
      <c r="T541" s="352" t="e">
        <f t="shared" si="68"/>
        <v>#DIV/0!</v>
      </c>
    </row>
    <row r="542" spans="2:20">
      <c r="B542" s="127" t="s">
        <v>127</v>
      </c>
      <c r="C542" s="4">
        <v>43910</v>
      </c>
      <c r="D542">
        <f>WEEKDAY(Fuel!C628,2)</f>
        <v>5</v>
      </c>
      <c r="E542" s="352">
        <f>+Fuel!T628-Fuel!D628</f>
        <v>-145.49129227069645</v>
      </c>
      <c r="F542" s="352">
        <f>VLOOKUP(Variaciones!C542,Fuel!C627:Z2225,2,FALSE)</f>
        <v>268.224538</v>
      </c>
      <c r="G542" s="352">
        <f>VLOOKUP(Variaciones!C542,Fuel!C627:Z2225,24,FALSE)</f>
        <v>135.34822601839684</v>
      </c>
      <c r="H542" s="148">
        <f t="shared" si="67"/>
        <v>0</v>
      </c>
      <c r="I542" s="352">
        <f t="shared" si="69"/>
        <v>-132.87631198160315</v>
      </c>
      <c r="J542" s="352">
        <f t="shared" si="65"/>
        <v>227.23541842049934</v>
      </c>
      <c r="K542" s="352">
        <f t="shared" si="66"/>
        <v>51635.935384739409</v>
      </c>
      <c r="L542" s="352"/>
      <c r="O542" s="352"/>
      <c r="P542" s="352"/>
      <c r="Q542" s="352"/>
      <c r="R542" s="352"/>
      <c r="S542" s="352"/>
      <c r="T542" s="352" t="e">
        <f t="shared" si="68"/>
        <v>#DIV/0!</v>
      </c>
    </row>
    <row r="543" spans="2:20">
      <c r="B543" s="127" t="s">
        <v>127</v>
      </c>
      <c r="C543" s="4">
        <v>43909</v>
      </c>
      <c r="D543">
        <f>WEEKDAY(Fuel!C629,2)</f>
        <v>4</v>
      </c>
      <c r="E543" s="352">
        <f>+Fuel!T629-Fuel!D629</f>
        <v>-140.56356559526938</v>
      </c>
      <c r="F543" s="352">
        <f>VLOOKUP(Variaciones!C543,Fuel!C628:Z2226,2,FALSE)</f>
        <v>268.224538</v>
      </c>
      <c r="G543" s="352">
        <f>VLOOKUP(Variaciones!C543,Fuel!C628:Z2226,24,FALSE)</f>
        <v>140.27595269382391</v>
      </c>
      <c r="H543" s="148">
        <f t="shared" si="67"/>
        <v>0</v>
      </c>
      <c r="I543" s="352">
        <f t="shared" si="69"/>
        <v>-127.94858530617608</v>
      </c>
      <c r="J543" s="352">
        <f t="shared" si="65"/>
        <v>222.01202814454666</v>
      </c>
      <c r="K543" s="352">
        <f t="shared" si="66"/>
        <v>49289.340640854978</v>
      </c>
      <c r="L543" s="352"/>
      <c r="O543" s="352"/>
      <c r="P543" s="352"/>
      <c r="Q543" s="352"/>
      <c r="R543" s="352"/>
      <c r="S543" s="352"/>
      <c r="T543" s="352" t="e">
        <f t="shared" si="68"/>
        <v>#DIV/0!</v>
      </c>
    </row>
    <row r="544" spans="2:20">
      <c r="B544" s="127" t="s">
        <v>127</v>
      </c>
      <c r="C544" s="4">
        <v>43908</v>
      </c>
      <c r="D544">
        <f>WEEKDAY(Fuel!C630,2)</f>
        <v>3</v>
      </c>
      <c r="E544" s="352">
        <f>+Fuel!T630-Fuel!D630</f>
        <v>-162.24556296714849</v>
      </c>
      <c r="F544" s="352">
        <f>VLOOKUP(Variaciones!C544,Fuel!C629:Z2227,2,FALSE)</f>
        <v>268.224538</v>
      </c>
      <c r="G544" s="352">
        <f>VLOOKUP(Variaciones!C544,Fuel!C629:Z2227,24,FALSE)</f>
        <v>118.5939553219448</v>
      </c>
      <c r="H544" s="148">
        <f t="shared" si="67"/>
        <v>0</v>
      </c>
      <c r="I544" s="352">
        <f t="shared" si="69"/>
        <v>-149.63058267805519</v>
      </c>
      <c r="J544" s="352">
        <f t="shared" si="65"/>
        <v>244.99494535873851</v>
      </c>
      <c r="K544" s="352">
        <f t="shared" si="66"/>
        <v>60022.523251331266</v>
      </c>
      <c r="L544" s="352"/>
      <c r="O544" s="352"/>
      <c r="P544" s="352"/>
      <c r="Q544" s="352"/>
      <c r="R544" s="352"/>
      <c r="S544" s="352"/>
      <c r="T544" s="352" t="e">
        <f t="shared" si="68"/>
        <v>#DIV/0!</v>
      </c>
    </row>
    <row r="545" spans="2:20">
      <c r="B545" s="127" t="s">
        <v>127</v>
      </c>
      <c r="C545" s="4">
        <v>43907</v>
      </c>
      <c r="D545">
        <f>WEEKDAY(Fuel!C631,2)</f>
        <v>2</v>
      </c>
      <c r="E545" s="352">
        <f>+Fuel!T631-Fuel!D631</f>
        <v>-137.93544470170829</v>
      </c>
      <c r="F545" s="352">
        <f>VLOOKUP(Variaciones!C545,Fuel!C630:Z2228,2,FALSE)</f>
        <v>268.224538</v>
      </c>
      <c r="G545" s="352">
        <f>VLOOKUP(Variaciones!C545,Fuel!C630:Z2228,24,FALSE)</f>
        <v>142.904073587385</v>
      </c>
      <c r="H545" s="148">
        <f t="shared" si="67"/>
        <v>0</v>
      </c>
      <c r="I545" s="352">
        <f t="shared" si="69"/>
        <v>-125.320464412615</v>
      </c>
      <c r="J545" s="352">
        <f t="shared" si="65"/>
        <v>219.22621999737191</v>
      </c>
      <c r="K545" s="352">
        <f t="shared" si="66"/>
        <v>48060.135534336107</v>
      </c>
      <c r="L545" s="352"/>
      <c r="O545" s="352"/>
      <c r="P545" s="352"/>
      <c r="Q545" s="352"/>
      <c r="R545" s="352"/>
      <c r="S545" s="352"/>
      <c r="T545" s="352" t="e">
        <f t="shared" si="68"/>
        <v>#DIV/0!</v>
      </c>
    </row>
    <row r="546" spans="2:20">
      <c r="B546" s="127" t="s">
        <v>127</v>
      </c>
      <c r="C546" s="4">
        <v>43906</v>
      </c>
      <c r="D546">
        <f>WEEKDAY(Fuel!C632,2)</f>
        <v>1</v>
      </c>
      <c r="E546" s="352">
        <f>+Fuel!T632-Fuel!D632</f>
        <v>-145.81980738239156</v>
      </c>
      <c r="F546" s="352">
        <f>VLOOKUP(Variaciones!C546,Fuel!C631:Z2229,2,FALSE)</f>
        <v>268.224538</v>
      </c>
      <c r="G546" s="352">
        <f>VLOOKUP(Variaciones!C546,Fuel!C631:Z2229,24,FALSE)</f>
        <v>135.0197109067017</v>
      </c>
      <c r="H546" s="148">
        <f t="shared" si="67"/>
        <v>0</v>
      </c>
      <c r="I546" s="352">
        <f t="shared" si="69"/>
        <v>-133.20482709329829</v>
      </c>
      <c r="J546" s="352">
        <f t="shared" si="65"/>
        <v>227.58364443889616</v>
      </c>
      <c r="K546" s="352">
        <f t="shared" si="66"/>
        <v>51794.315216089912</v>
      </c>
      <c r="L546" s="352"/>
      <c r="O546" s="352"/>
      <c r="P546" s="352"/>
      <c r="Q546" s="352"/>
      <c r="R546" s="352"/>
      <c r="S546" s="352"/>
      <c r="T546" s="352" t="e">
        <f t="shared" si="68"/>
        <v>#DIV/0!</v>
      </c>
    </row>
    <row r="547" spans="2:20">
      <c r="B547" s="127" t="s">
        <v>127</v>
      </c>
      <c r="C547" s="4">
        <v>43903</v>
      </c>
      <c r="D547">
        <f>WEEKDAY(Fuel!C633,2)</f>
        <v>5</v>
      </c>
      <c r="E547" s="352">
        <f>+Fuel!T633-Fuel!D633</f>
        <v>-120.19562867017083</v>
      </c>
      <c r="F547" s="352">
        <f>VLOOKUP(Variaciones!C547,Fuel!C632:Z2230,2,FALSE)</f>
        <v>268.224538</v>
      </c>
      <c r="G547" s="352">
        <f>VLOOKUP(Variaciones!C547,Fuel!C632:Z2230,24,FALSE)</f>
        <v>160.64388961892246</v>
      </c>
      <c r="H547" s="148">
        <f t="shared" si="67"/>
        <v>0</v>
      </c>
      <c r="I547" s="352">
        <f t="shared" si="69"/>
        <v>-107.58064838107754</v>
      </c>
      <c r="J547" s="352">
        <f t="shared" si="65"/>
        <v>200.42201500394219</v>
      </c>
      <c r="K547" s="352">
        <f t="shared" si="66"/>
        <v>40168.984098240428</v>
      </c>
      <c r="L547" s="352"/>
      <c r="O547" s="352"/>
      <c r="P547" s="352"/>
      <c r="Q547" s="352"/>
      <c r="R547" s="352"/>
      <c r="S547" s="352"/>
      <c r="T547" s="352" t="e">
        <f t="shared" si="68"/>
        <v>#DIV/0!</v>
      </c>
    </row>
    <row r="548" spans="2:20">
      <c r="B548" s="127" t="s">
        <v>127</v>
      </c>
      <c r="C548" s="4">
        <v>43902</v>
      </c>
      <c r="D548">
        <f>WEEKDAY(Fuel!C634,2)</f>
        <v>4</v>
      </c>
      <c r="E548" s="352">
        <f>+Fuel!T634-Fuel!D634</f>
        <v>-130.70811224441525</v>
      </c>
      <c r="F548" s="352">
        <f>VLOOKUP(Variaciones!C548,Fuel!C633:Z2231,2,FALSE)</f>
        <v>268.224538</v>
      </c>
      <c r="G548" s="352">
        <f>VLOOKUP(Variaciones!C548,Fuel!C633:Z2231,24,FALSE)</f>
        <v>150.13140604467804</v>
      </c>
      <c r="H548" s="148">
        <f t="shared" si="67"/>
        <v>0</v>
      </c>
      <c r="I548" s="352">
        <f t="shared" si="69"/>
        <v>-118.09313195532195</v>
      </c>
      <c r="J548" s="352">
        <f t="shared" si="65"/>
        <v>211.56524759264124</v>
      </c>
      <c r="K548" s="352">
        <f t="shared" si="66"/>
        <v>44759.853988935589</v>
      </c>
      <c r="L548" s="352"/>
      <c r="O548" s="352"/>
      <c r="P548" s="352"/>
      <c r="Q548" s="352"/>
      <c r="R548" s="352"/>
      <c r="S548" s="352"/>
      <c r="T548" s="352" t="e">
        <f t="shared" si="68"/>
        <v>#DIV/0!</v>
      </c>
    </row>
    <row r="549" spans="2:20">
      <c r="B549" s="127" t="s">
        <v>127</v>
      </c>
      <c r="C549" s="4">
        <v>43901</v>
      </c>
      <c r="D549">
        <f>WEEKDAY(Fuel!C635,2)</f>
        <v>3</v>
      </c>
      <c r="E549" s="352">
        <f>+Fuel!T635-Fuel!D635</f>
        <v>-128.73702157424444</v>
      </c>
      <c r="F549" s="352">
        <f>VLOOKUP(Variaciones!C549,Fuel!C634:Z2232,2,FALSE)</f>
        <v>268.224538</v>
      </c>
      <c r="G549" s="352">
        <f>VLOOKUP(Variaciones!C549,Fuel!C634:Z2232,24,FALSE)</f>
        <v>152.10249671484885</v>
      </c>
      <c r="H549" s="148">
        <f t="shared" si="67"/>
        <v>0</v>
      </c>
      <c r="I549" s="352">
        <f t="shared" si="69"/>
        <v>-116.12204128515114</v>
      </c>
      <c r="J549" s="352">
        <f t="shared" si="65"/>
        <v>209.47589148226018</v>
      </c>
      <c r="K549" s="352">
        <f t="shared" si="66"/>
        <v>43880.149112287647</v>
      </c>
      <c r="L549" s="352"/>
      <c r="O549" s="352"/>
      <c r="P549" s="352"/>
      <c r="Q549" s="352"/>
      <c r="R549" s="352"/>
      <c r="S549" s="352"/>
      <c r="T549" s="352" t="e">
        <f t="shared" si="68"/>
        <v>#DIV/0!</v>
      </c>
    </row>
    <row r="550" spans="2:20">
      <c r="B550" s="127" t="s">
        <v>127</v>
      </c>
      <c r="C550" s="4">
        <v>43900</v>
      </c>
      <c r="D550">
        <f>WEEKDAY(Fuel!C636,2)</f>
        <v>2</v>
      </c>
      <c r="E550" s="352">
        <f>+Fuel!T636-Fuel!D636</f>
        <v>-111.98275087779237</v>
      </c>
      <c r="F550" s="352">
        <f>VLOOKUP(Variaciones!C550,Fuel!C635:Z2233,2,FALSE)</f>
        <v>268.224538</v>
      </c>
      <c r="G550" s="352">
        <f>VLOOKUP(Variaciones!C550,Fuel!C635:Z2233,24,FALSE)</f>
        <v>168.85676741130092</v>
      </c>
      <c r="H550" s="148">
        <f t="shared" si="67"/>
        <v>0</v>
      </c>
      <c r="I550" s="352">
        <f t="shared" si="69"/>
        <v>-99.367770588699074</v>
      </c>
      <c r="J550" s="352">
        <f t="shared" si="65"/>
        <v>191.71636454402102</v>
      </c>
      <c r="K550" s="352">
        <f t="shared" si="66"/>
        <v>36755.164433975959</v>
      </c>
      <c r="L550" s="352"/>
      <c r="O550" s="352"/>
      <c r="P550" s="352"/>
      <c r="Q550" s="352"/>
      <c r="R550" s="352"/>
      <c r="S550" s="352"/>
      <c r="T550" s="352" t="e">
        <f t="shared" si="68"/>
        <v>#DIV/0!</v>
      </c>
    </row>
    <row r="551" spans="2:20">
      <c r="B551" s="127" t="s">
        <v>127</v>
      </c>
      <c r="C551" s="4">
        <v>43899</v>
      </c>
      <c r="D551">
        <f>WEEKDAY(Fuel!C637,2)</f>
        <v>1</v>
      </c>
      <c r="E551" s="352">
        <f>+Fuel!T637-Fuel!D637</f>
        <v>-98.185116186596559</v>
      </c>
      <c r="F551" s="352">
        <f>VLOOKUP(Variaciones!C551,Fuel!C636:Z2234,2,FALSE)</f>
        <v>268.224538</v>
      </c>
      <c r="G551" s="352">
        <f>VLOOKUP(Variaciones!C551,Fuel!C636:Z2234,24,FALSE)</f>
        <v>182.6544021024967</v>
      </c>
      <c r="H551" s="148">
        <f t="shared" si="67"/>
        <v>0</v>
      </c>
      <c r="I551" s="352">
        <f t="shared" si="69"/>
        <v>-85.570135897503292</v>
      </c>
      <c r="J551" s="352">
        <f t="shared" si="65"/>
        <v>177.09087177135348</v>
      </c>
      <c r="K551" s="352">
        <f t="shared" si="66"/>
        <v>31361.176864737961</v>
      </c>
      <c r="L551" s="352"/>
      <c r="O551" s="352"/>
      <c r="P551" s="352"/>
      <c r="Q551" s="352"/>
      <c r="R551" s="352"/>
      <c r="S551" s="352"/>
      <c r="T551" s="352" t="e">
        <f t="shared" si="68"/>
        <v>#DIV/0!</v>
      </c>
    </row>
    <row r="552" spans="2:20">
      <c r="B552" s="127" t="s">
        <v>127</v>
      </c>
      <c r="C552" s="4">
        <v>43896</v>
      </c>
      <c r="D552">
        <f>WEEKDAY(Fuel!C638,2)</f>
        <v>5</v>
      </c>
      <c r="E552" s="352">
        <f>+Fuel!T638-Fuel!D638</f>
        <v>-6.3979939789750233</v>
      </c>
      <c r="F552" s="352">
        <f>VLOOKUP(Variaciones!C552,Fuel!C637:Z2235,2,FALSE)</f>
        <v>268.224538</v>
      </c>
      <c r="G552" s="352">
        <f>VLOOKUP(Variaciones!C552,Fuel!C637:Z2235,24,FALSE)</f>
        <v>238.83048620236531</v>
      </c>
      <c r="H552" s="148">
        <f t="shared" si="67"/>
        <v>0</v>
      </c>
      <c r="I552" s="352">
        <f t="shared" si="69"/>
        <v>-29.394051797634688</v>
      </c>
      <c r="J552" s="352">
        <f t="shared" si="65"/>
        <v>117.54422262549275</v>
      </c>
      <c r="K552" s="352">
        <f t="shared" si="66"/>
        <v>13816.644272631402</v>
      </c>
      <c r="L552" s="352"/>
      <c r="O552" s="352"/>
      <c r="P552" s="352"/>
      <c r="Q552" s="352"/>
      <c r="R552" s="352"/>
      <c r="S552" s="352"/>
      <c r="T552" s="352" t="e">
        <f t="shared" si="68"/>
        <v>#DIV/0!</v>
      </c>
    </row>
    <row r="553" spans="2:20">
      <c r="B553" s="127" t="s">
        <v>127</v>
      </c>
      <c r="C553" s="4">
        <v>43895</v>
      </c>
      <c r="D553">
        <f>WEEKDAY(Fuel!C639,2)</f>
        <v>4</v>
      </c>
      <c r="E553" s="352">
        <f>+Fuel!T639-Fuel!D639</f>
        <v>26.125002078843579</v>
      </c>
      <c r="F553" s="352">
        <f>VLOOKUP(Variaciones!C553,Fuel!C638:Z2236,2,FALSE)</f>
        <v>268.224538</v>
      </c>
      <c r="G553" s="352">
        <f>VLOOKUP(Variaciones!C553,Fuel!C638:Z2236,24,FALSE)</f>
        <v>271.35348226018397</v>
      </c>
      <c r="H553" s="148">
        <f t="shared" si="67"/>
        <v>0</v>
      </c>
      <c r="I553" s="352">
        <f t="shared" si="69"/>
        <v>3.128944260183971</v>
      </c>
      <c r="J553" s="352">
        <f t="shared" si="65"/>
        <v>83.069846804204985</v>
      </c>
      <c r="K553" s="352">
        <f t="shared" si="66"/>
        <v>6900.5994480740856</v>
      </c>
      <c r="L553" s="352"/>
      <c r="O553" s="352"/>
      <c r="P553" s="352"/>
      <c r="Q553" s="352"/>
      <c r="R553" s="352"/>
      <c r="S553" s="352"/>
      <c r="T553" s="352" t="e">
        <f t="shared" si="68"/>
        <v>#DIV/0!</v>
      </c>
    </row>
    <row r="554" spans="2:20">
      <c r="B554" s="127" t="s">
        <v>127</v>
      </c>
      <c r="C554" s="4">
        <v>43894</v>
      </c>
      <c r="D554">
        <f>WEEKDAY(Fuel!C640,2)</f>
        <v>3</v>
      </c>
      <c r="E554" s="352">
        <f>+Fuel!T640-Fuel!D640</f>
        <v>30.067183419185255</v>
      </c>
      <c r="F554" s="352">
        <f>VLOOKUP(Variaciones!C554,Fuel!C639:Z2237,2,FALSE)</f>
        <v>268.224538</v>
      </c>
      <c r="G554" s="352">
        <f>VLOOKUP(Variaciones!C554,Fuel!C639:Z2237,24,FALSE)</f>
        <v>275.29566360052559</v>
      </c>
      <c r="H554" s="148">
        <f t="shared" si="67"/>
        <v>2.8414450000000215</v>
      </c>
      <c r="I554" s="352">
        <f t="shared" si="69"/>
        <v>7.0711256005255905</v>
      </c>
      <c r="J554" s="352">
        <f t="shared" si="65"/>
        <v>78.891134583442863</v>
      </c>
      <c r="K554" s="352">
        <f t="shared" si="66"/>
        <v>6223.8111158628944</v>
      </c>
      <c r="L554" s="352"/>
      <c r="O554" s="352"/>
      <c r="P554" s="352"/>
      <c r="Q554" s="352"/>
      <c r="R554" s="352"/>
      <c r="S554" s="352"/>
      <c r="T554" s="352" t="e">
        <f t="shared" si="68"/>
        <v>#DIV/0!</v>
      </c>
    </row>
    <row r="555" spans="2:20">
      <c r="B555" s="127" t="s">
        <v>127</v>
      </c>
      <c r="C555" s="4">
        <v>43893</v>
      </c>
      <c r="D555">
        <f>WEEKDAY(Fuel!C641,2)</f>
        <v>2</v>
      </c>
      <c r="E555" s="352">
        <f>+Fuel!T641-Fuel!D641</f>
        <v>21.969496632063056</v>
      </c>
      <c r="F555" s="352">
        <f>VLOOKUP(Variaciones!C555,Fuel!C640:Z2238,2,FALSE)</f>
        <v>271.06598300000002</v>
      </c>
      <c r="G555" s="352">
        <f>VLOOKUP(Variaciones!C555,Fuel!C640:Z2238,24,FALSE)</f>
        <v>270.03942181340341</v>
      </c>
      <c r="H555" s="148">
        <f t="shared" si="67"/>
        <v>0</v>
      </c>
      <c r="I555" s="352">
        <f t="shared" si="69"/>
        <v>-1.0265611865966093</v>
      </c>
      <c r="J555" s="352">
        <f t="shared" si="65"/>
        <v>87.304195877792381</v>
      </c>
      <c r="K555" s="352">
        <f t="shared" si="66"/>
        <v>7622.0226178679404</v>
      </c>
      <c r="L555" s="352"/>
      <c r="O555" s="352"/>
      <c r="P555" s="352"/>
      <c r="Q555" s="352"/>
      <c r="R555" s="352"/>
      <c r="S555" s="352"/>
      <c r="T555" s="352" t="e">
        <f t="shared" si="68"/>
        <v>#DIV/0!</v>
      </c>
    </row>
    <row r="556" spans="2:20">
      <c r="B556" s="127" t="s">
        <v>127</v>
      </c>
      <c r="C556" s="4">
        <v>43892</v>
      </c>
      <c r="D556">
        <f>WEEKDAY(Fuel!C642,2)</f>
        <v>1</v>
      </c>
      <c r="E556" s="352">
        <f>+Fuel!T642-Fuel!D642</f>
        <v>34.124555764783167</v>
      </c>
      <c r="F556" s="352">
        <f>VLOOKUP(Variaciones!C556,Fuel!C641:Z2239,2,FALSE)</f>
        <v>271.06598300000002</v>
      </c>
      <c r="G556" s="352">
        <f>VLOOKUP(Variaciones!C556,Fuel!C641:Z2239,24,FALSE)</f>
        <v>282.19448094612352</v>
      </c>
      <c r="H556" s="148">
        <f t="shared" si="67"/>
        <v>0</v>
      </c>
      <c r="I556" s="352">
        <f t="shared" si="69"/>
        <v>11.128497946123503</v>
      </c>
      <c r="J556" s="352">
        <f t="shared" si="65"/>
        <v>74.419833197109085</v>
      </c>
      <c r="K556" s="352">
        <f t="shared" si="66"/>
        <v>5538.3115730855397</v>
      </c>
      <c r="L556" s="352"/>
      <c r="O556" s="352"/>
      <c r="P556" s="352"/>
      <c r="Q556" s="352"/>
      <c r="R556" s="352"/>
      <c r="S556" s="352"/>
      <c r="T556" s="352" t="e">
        <f t="shared" si="68"/>
        <v>#DIV/0!</v>
      </c>
    </row>
    <row r="557" spans="2:20">
      <c r="B557" s="127" t="s">
        <v>128</v>
      </c>
      <c r="C557" s="4">
        <v>43889</v>
      </c>
      <c r="D557">
        <f>WEEKDAY(Fuel!C643,2)</f>
        <v>5</v>
      </c>
      <c r="E557" s="352">
        <f>+Fuel!T643-Fuel!D643</f>
        <v>25.583162860709535</v>
      </c>
      <c r="F557" s="352">
        <f>VLOOKUP(Variaciones!C557,Fuel!C642:Z2240,2,FALSE)</f>
        <v>271.06598300000002</v>
      </c>
      <c r="G557" s="352">
        <f>VLOOKUP(Variaciones!C557,Fuel!C642:Z2240,24,FALSE)</f>
        <v>273.65308804204989</v>
      </c>
      <c r="H557" s="148">
        <f t="shared" si="67"/>
        <v>0</v>
      </c>
      <c r="I557" s="352">
        <f t="shared" si="69"/>
        <v>2.5871050420498705</v>
      </c>
      <c r="J557" s="352">
        <f t="shared" si="65"/>
        <v>83.473709675427131</v>
      </c>
      <c r="K557" s="352">
        <f t="shared" si="66"/>
        <v>6967.860206977497</v>
      </c>
      <c r="L557" s="352"/>
      <c r="O557" s="352"/>
      <c r="P557" s="352"/>
      <c r="Q557" s="352"/>
      <c r="R557" s="352"/>
      <c r="S557" s="352"/>
      <c r="T557" s="352" t="e">
        <f t="shared" si="68"/>
        <v>#DIV/0!</v>
      </c>
    </row>
    <row r="558" spans="2:20">
      <c r="B558" s="127" t="s">
        <v>128</v>
      </c>
      <c r="C558" s="4">
        <v>43888</v>
      </c>
      <c r="D558">
        <f>WEEKDAY(Fuel!C644,2)</f>
        <v>4</v>
      </c>
      <c r="E558" s="352">
        <f>+Fuel!T644-Fuel!D644</f>
        <v>35.438616211563669</v>
      </c>
      <c r="F558" s="352">
        <f>VLOOKUP(Variaciones!C558,Fuel!C643:Z2241,2,FALSE)</f>
        <v>271.06598300000002</v>
      </c>
      <c r="G558" s="352">
        <f>VLOOKUP(Variaciones!C558,Fuel!C643:Z2241,24,FALSE)</f>
        <v>283.50854139290408</v>
      </c>
      <c r="H558" s="148">
        <f t="shared" si="67"/>
        <v>0</v>
      </c>
      <c r="I558" s="352">
        <f t="shared" si="69"/>
        <v>12.442558392904061</v>
      </c>
      <c r="J558" s="352">
        <f t="shared" si="65"/>
        <v>73.026929123521711</v>
      </c>
      <c r="K558" s="352">
        <f t="shared" si="66"/>
        <v>5332.9323772118632</v>
      </c>
      <c r="L558" s="352"/>
      <c r="O558" s="352"/>
      <c r="P558" s="352"/>
      <c r="Q558" s="352"/>
      <c r="R558" s="352"/>
      <c r="S558" s="352"/>
      <c r="T558" s="352" t="e">
        <f t="shared" si="68"/>
        <v>#DIV/0!</v>
      </c>
    </row>
    <row r="559" spans="2:20">
      <c r="B559" s="127" t="s">
        <v>128</v>
      </c>
      <c r="C559" s="4">
        <v>43887</v>
      </c>
      <c r="D559">
        <f>WEEKDAY(Fuel!C645,2)</f>
        <v>3</v>
      </c>
      <c r="E559" s="352">
        <f>+Fuel!T645-Fuel!D645</f>
        <v>36.424161546649088</v>
      </c>
      <c r="F559" s="352">
        <f>VLOOKUP(Variaciones!C559,Fuel!C644:Z2242,2,FALSE)</f>
        <v>271.06598300000002</v>
      </c>
      <c r="G559" s="352">
        <f>VLOOKUP(Variaciones!C559,Fuel!C644:Z2242,24,FALSE)</f>
        <v>284.49408672798944</v>
      </c>
      <c r="H559" s="148">
        <f t="shared" si="67"/>
        <v>0</v>
      </c>
      <c r="I559" s="352">
        <f t="shared" si="69"/>
        <v>13.428103727989424</v>
      </c>
      <c r="J559" s="352">
        <f t="shared" si="65"/>
        <v>71.982251068331209</v>
      </c>
      <c r="K559" s="352">
        <f t="shared" si="66"/>
        <v>5181.4444688642698</v>
      </c>
      <c r="L559" s="352"/>
      <c r="O559" s="352"/>
      <c r="P559" s="352"/>
      <c r="Q559" s="352"/>
      <c r="R559" s="352"/>
      <c r="S559" s="352"/>
      <c r="T559" s="352" t="e">
        <f t="shared" si="68"/>
        <v>#DIV/0!</v>
      </c>
    </row>
    <row r="560" spans="2:20">
      <c r="B560" s="127" t="s">
        <v>128</v>
      </c>
      <c r="C560" s="4">
        <v>43886</v>
      </c>
      <c r="D560">
        <f>WEEKDAY(Fuel!C646,2)</f>
        <v>2</v>
      </c>
      <c r="E560" s="352">
        <f>+Fuel!T646-Fuel!D646</f>
        <v>41.351888222076184</v>
      </c>
      <c r="F560" s="352">
        <f>VLOOKUP(Variaciones!C560,Fuel!C645:Z2243,2,FALSE)</f>
        <v>271.06598300000002</v>
      </c>
      <c r="G560" s="352">
        <f>VLOOKUP(Variaciones!C560,Fuel!C645:Z2243,24,FALSE)</f>
        <v>289.42181340341654</v>
      </c>
      <c r="H560" s="148">
        <f t="shared" si="67"/>
        <v>0</v>
      </c>
      <c r="I560" s="352">
        <f t="shared" si="69"/>
        <v>18.355830403416519</v>
      </c>
      <c r="J560" s="352">
        <f t="shared" si="65"/>
        <v>66.758860792378471</v>
      </c>
      <c r="K560" s="352">
        <f t="shared" si="66"/>
        <v>4456.7454942961676</v>
      </c>
      <c r="L560" s="352"/>
      <c r="O560" s="352"/>
      <c r="P560" s="352"/>
      <c r="Q560" s="352"/>
      <c r="R560" s="352"/>
      <c r="S560" s="352"/>
      <c r="T560" s="352" t="e">
        <f t="shared" si="68"/>
        <v>#DIV/0!</v>
      </c>
    </row>
    <row r="561" spans="2:20">
      <c r="B561" s="127" t="s">
        <v>128</v>
      </c>
      <c r="C561" s="4">
        <v>43885</v>
      </c>
      <c r="D561">
        <f>WEEKDAY(Fuel!C647,2)</f>
        <v>1</v>
      </c>
      <c r="E561" s="352">
        <f>+Fuel!T647-Fuel!D647</f>
        <v>42.665948668856743</v>
      </c>
      <c r="F561" s="352">
        <f>VLOOKUP(Variaciones!C561,Fuel!C646:Z2244,2,FALSE)</f>
        <v>271.06598300000002</v>
      </c>
      <c r="G561" s="352">
        <f>VLOOKUP(Variaciones!C561,Fuel!C646:Z2244,24,FALSE)</f>
        <v>290.73587385019709</v>
      </c>
      <c r="H561" s="148">
        <f t="shared" si="67"/>
        <v>0</v>
      </c>
      <c r="I561" s="352">
        <f t="shared" si="69"/>
        <v>19.669890850197078</v>
      </c>
      <c r="J561" s="352">
        <f t="shared" si="65"/>
        <v>65.365956718791097</v>
      </c>
      <c r="K561" s="352">
        <f t="shared" si="66"/>
        <v>4272.7082977628706</v>
      </c>
      <c r="L561" s="352"/>
      <c r="O561" s="352"/>
      <c r="P561" s="352"/>
      <c r="Q561" s="352"/>
      <c r="R561" s="352"/>
      <c r="S561" s="352"/>
      <c r="T561" s="352" t="e">
        <f t="shared" si="68"/>
        <v>#DIV/0!</v>
      </c>
    </row>
    <row r="562" spans="2:20">
      <c r="B562" s="127" t="s">
        <v>128</v>
      </c>
      <c r="C562" s="4">
        <v>43882</v>
      </c>
      <c r="D562">
        <f>WEEKDAY(Fuel!C648,2)</f>
        <v>5</v>
      </c>
      <c r="E562" s="352">
        <f>+Fuel!T648-Fuel!D648</f>
        <v>52.521402019710877</v>
      </c>
      <c r="F562" s="352">
        <f>VLOOKUP(Variaciones!C562,Fuel!C647:Z2245,2,FALSE)</f>
        <v>271.06598300000002</v>
      </c>
      <c r="G562" s="352">
        <f>VLOOKUP(Variaciones!C562,Fuel!C647:Z2245,24,FALSE)</f>
        <v>300.59132720105123</v>
      </c>
      <c r="H562" s="148">
        <f t="shared" si="67"/>
        <v>0</v>
      </c>
      <c r="I562" s="352">
        <f t="shared" si="69"/>
        <v>29.525344201051212</v>
      </c>
      <c r="J562" s="352">
        <f t="shared" si="65"/>
        <v>54.919176166885734</v>
      </c>
      <c r="K562" s="352">
        <f t="shared" si="66"/>
        <v>3016.1159108494298</v>
      </c>
      <c r="L562" s="352"/>
      <c r="O562" s="352"/>
      <c r="P562" s="352"/>
      <c r="Q562" s="352"/>
      <c r="R562" s="352"/>
      <c r="S562" s="352"/>
      <c r="T562" s="352" t="e">
        <f t="shared" si="68"/>
        <v>#DIV/0!</v>
      </c>
    </row>
    <row r="563" spans="2:20">
      <c r="B563" s="127" t="s">
        <v>128</v>
      </c>
      <c r="C563" s="4">
        <v>43881</v>
      </c>
      <c r="D563">
        <f>WEEKDAY(Fuel!C649,2)</f>
        <v>4</v>
      </c>
      <c r="E563" s="352">
        <f>+Fuel!T649-Fuel!D649</f>
        <v>54.163977578186575</v>
      </c>
      <c r="F563" s="352">
        <f>VLOOKUP(Variaciones!C563,Fuel!C648:Z2246,2,FALSE)</f>
        <v>271.06598300000002</v>
      </c>
      <c r="G563" s="352">
        <f>VLOOKUP(Variaciones!C563,Fuel!C648:Z2246,24,FALSE)</f>
        <v>302.23390275952693</v>
      </c>
      <c r="H563" s="148">
        <f t="shared" si="67"/>
        <v>0</v>
      </c>
      <c r="I563" s="352">
        <f t="shared" si="69"/>
        <v>31.16791975952691</v>
      </c>
      <c r="J563" s="352">
        <f t="shared" si="65"/>
        <v>53.178046074901488</v>
      </c>
      <c r="K563" s="352">
        <f t="shared" si="66"/>
        <v>2827.9045843443455</v>
      </c>
      <c r="L563" s="352"/>
      <c r="O563" s="352"/>
      <c r="P563" s="352"/>
      <c r="Q563" s="352"/>
      <c r="R563" s="352"/>
      <c r="S563" s="352"/>
      <c r="T563" s="352" t="e">
        <f t="shared" si="68"/>
        <v>#DIV/0!</v>
      </c>
    </row>
    <row r="564" spans="2:20">
      <c r="B564" s="127" t="s">
        <v>128</v>
      </c>
      <c r="C564" s="4">
        <v>43880</v>
      </c>
      <c r="D564">
        <f>WEEKDAY(Fuel!C650,2)</f>
        <v>3</v>
      </c>
      <c r="E564" s="352">
        <f>+Fuel!T650-Fuel!D650</f>
        <v>44.768445383705625</v>
      </c>
      <c r="F564" s="352">
        <f>VLOOKUP(Variaciones!C564,Fuel!C649:Z2247,2,FALSE)</f>
        <v>271.06598300000002</v>
      </c>
      <c r="G564" s="352">
        <f>VLOOKUP(Variaciones!C564,Fuel!C649:Z2247,24,FALSE)</f>
        <v>292.83837056504598</v>
      </c>
      <c r="H564" s="148">
        <f t="shared" si="67"/>
        <v>0</v>
      </c>
      <c r="I564" s="352">
        <f t="shared" si="69"/>
        <v>21.77238756504596</v>
      </c>
      <c r="J564" s="352">
        <f t="shared" si="65"/>
        <v>63.137310201051264</v>
      </c>
      <c r="K564" s="352">
        <f t="shared" si="66"/>
        <v>3986.3199394237722</v>
      </c>
      <c r="L564" s="352"/>
      <c r="O564" s="352"/>
      <c r="P564" s="352"/>
      <c r="Q564" s="352"/>
      <c r="R564" s="352"/>
      <c r="S564" s="352"/>
      <c r="T564" s="352" t="e">
        <f t="shared" si="68"/>
        <v>#DIV/0!</v>
      </c>
    </row>
    <row r="565" spans="2:20">
      <c r="B565" s="127" t="s">
        <v>128</v>
      </c>
      <c r="C565" s="4">
        <v>43879</v>
      </c>
      <c r="D565">
        <f>WEEKDAY(Fuel!C651,2)</f>
        <v>2</v>
      </c>
      <c r="E565" s="352">
        <f>+Fuel!T651-Fuel!D651</f>
        <v>43.651494003942162</v>
      </c>
      <c r="F565" s="352">
        <f>VLOOKUP(Variaciones!C565,Fuel!C650:Z2248,2,FALSE)</f>
        <v>271.06598300000002</v>
      </c>
      <c r="G565" s="352">
        <f>VLOOKUP(Variaciones!C565,Fuel!C650:Z2248,24,FALSE)</f>
        <v>291.72141918528251</v>
      </c>
      <c r="H565" s="148">
        <f t="shared" si="67"/>
        <v>0</v>
      </c>
      <c r="I565" s="352">
        <f t="shared" si="69"/>
        <v>20.655436185282497</v>
      </c>
      <c r="J565" s="352">
        <f t="shared" si="65"/>
        <v>64.321278663600538</v>
      </c>
      <c r="K565" s="352">
        <f t="shared" si="66"/>
        <v>4137.2268889205534</v>
      </c>
      <c r="L565" s="352"/>
      <c r="O565" s="352"/>
      <c r="P565" s="352"/>
      <c r="Q565" s="352"/>
      <c r="R565" s="352"/>
      <c r="S565" s="352"/>
      <c r="T565" s="352" t="e">
        <f t="shared" si="68"/>
        <v>#DIV/0!</v>
      </c>
    </row>
    <row r="566" spans="2:20">
      <c r="B566" s="127" t="s">
        <v>128</v>
      </c>
      <c r="C566" s="4">
        <v>43875</v>
      </c>
      <c r="D566">
        <f>WEEKDAY(Fuel!C652,2)</f>
        <v>5</v>
      </c>
      <c r="E566" s="352">
        <f>+Fuel!T652-Fuel!D652</f>
        <v>52.849917131406016</v>
      </c>
      <c r="F566" s="352">
        <f>VLOOKUP(Variaciones!C566,Fuel!C651:Z2249,2,FALSE)</f>
        <v>271.06598300000002</v>
      </c>
      <c r="G566" s="352">
        <f>VLOOKUP(Variaciones!C566,Fuel!C651:Z2249,24,FALSE)</f>
        <v>300.91984231274637</v>
      </c>
      <c r="H566" s="148">
        <f t="shared" si="67"/>
        <v>0</v>
      </c>
      <c r="I566" s="352">
        <f t="shared" si="69"/>
        <v>29.853859312746351</v>
      </c>
      <c r="J566" s="352">
        <f t="shared" si="65"/>
        <v>54.570950148488862</v>
      </c>
      <c r="K566" s="352">
        <f t="shared" si="66"/>
        <v>2977.9886001088566</v>
      </c>
      <c r="L566" s="352"/>
      <c r="O566" s="352"/>
      <c r="P566" s="352"/>
      <c r="Q566" s="352"/>
      <c r="R566" s="352"/>
      <c r="S566" s="352"/>
      <c r="T566" s="352" t="e">
        <f t="shared" si="68"/>
        <v>#DIV/0!</v>
      </c>
    </row>
    <row r="567" spans="2:20">
      <c r="B567" s="127" t="s">
        <v>128</v>
      </c>
      <c r="C567" s="4">
        <v>43874</v>
      </c>
      <c r="D567">
        <f>WEEKDAY(Fuel!C653,2)</f>
        <v>4</v>
      </c>
      <c r="E567" s="352">
        <f>+Fuel!T653-Fuel!D653</f>
        <v>49.564766014454619</v>
      </c>
      <c r="F567" s="352">
        <f>VLOOKUP(Variaciones!C567,Fuel!C652:Z2250,2,FALSE)</f>
        <v>271.06598300000002</v>
      </c>
      <c r="G567" s="352">
        <f>VLOOKUP(Variaciones!C567,Fuel!C652:Z2250,24,FALSE)</f>
        <v>297.63469119579497</v>
      </c>
      <c r="H567" s="148">
        <f t="shared" si="67"/>
        <v>0</v>
      </c>
      <c r="I567" s="352">
        <f t="shared" si="69"/>
        <v>26.568708195794954</v>
      </c>
      <c r="J567" s="352">
        <f t="shared" si="65"/>
        <v>58.053210332457354</v>
      </c>
      <c r="K567" s="352">
        <f t="shared" si="66"/>
        <v>3370.1752299045334</v>
      </c>
      <c r="L567" s="352"/>
      <c r="O567" s="352"/>
      <c r="P567" s="352"/>
      <c r="Q567" s="352"/>
      <c r="R567" s="352"/>
      <c r="S567" s="352"/>
      <c r="T567" s="352" t="e">
        <f t="shared" si="68"/>
        <v>#DIV/0!</v>
      </c>
    </row>
    <row r="568" spans="2:20">
      <c r="B568" s="127" t="s">
        <v>128</v>
      </c>
      <c r="C568" s="4">
        <v>43873</v>
      </c>
      <c r="D568">
        <f>WEEKDAY(Fuel!C654,2)</f>
        <v>3</v>
      </c>
      <c r="E568" s="352">
        <f>+Fuel!T654-Fuel!D654</f>
        <v>51.798668773981603</v>
      </c>
      <c r="F568" s="352">
        <f>VLOOKUP(Variaciones!C568,Fuel!C653:Z2251,2,FALSE)</f>
        <v>271.06598300000002</v>
      </c>
      <c r="G568" s="352">
        <f>VLOOKUP(Variaciones!C568,Fuel!C653:Z2251,24,FALSE)</f>
        <v>299.86859395532196</v>
      </c>
      <c r="H568" s="148">
        <f t="shared" si="67"/>
        <v>0</v>
      </c>
      <c r="I568" s="352">
        <f t="shared" si="69"/>
        <v>28.802610955321938</v>
      </c>
      <c r="J568" s="352">
        <f t="shared" si="65"/>
        <v>55.68527340735875</v>
      </c>
      <c r="K568" s="352">
        <f t="shared" si="66"/>
        <v>3100.8496744522954</v>
      </c>
      <c r="L568" s="352"/>
      <c r="O568" s="352"/>
      <c r="P568" s="352"/>
      <c r="Q568" s="352"/>
      <c r="R568" s="352"/>
      <c r="S568" s="352"/>
      <c r="T568" s="352" t="e">
        <f t="shared" si="68"/>
        <v>#DIV/0!</v>
      </c>
    </row>
    <row r="569" spans="2:20">
      <c r="B569" s="127" t="s">
        <v>128</v>
      </c>
      <c r="C569" s="4">
        <v>43872</v>
      </c>
      <c r="D569">
        <f>WEEKDAY(Fuel!C655,2)</f>
        <v>2</v>
      </c>
      <c r="E569" s="352">
        <f>+Fuel!T655-Fuel!D655</f>
        <v>43.520087959264117</v>
      </c>
      <c r="F569" s="352">
        <f>VLOOKUP(Variaciones!C569,Fuel!C654:Z2252,2,FALSE)</f>
        <v>271.06598300000002</v>
      </c>
      <c r="G569" s="352">
        <f>VLOOKUP(Variaciones!C569,Fuel!C654:Z2252,24,FALSE)</f>
        <v>291.59001314060447</v>
      </c>
      <c r="H569" s="148">
        <f t="shared" si="67"/>
        <v>0</v>
      </c>
      <c r="I569" s="352">
        <f t="shared" si="69"/>
        <v>20.524030140604452</v>
      </c>
      <c r="J569" s="352">
        <f t="shared" si="65"/>
        <v>64.460569070959309</v>
      </c>
      <c r="K569" s="352">
        <f t="shared" si="66"/>
        <v>4155.1649649519159</v>
      </c>
      <c r="L569" s="352"/>
      <c r="O569" s="352"/>
      <c r="P569" s="352"/>
      <c r="Q569" s="352"/>
      <c r="R569" s="352"/>
      <c r="S569" s="352"/>
      <c r="T569" s="352" t="e">
        <f t="shared" si="68"/>
        <v>#DIV/0!</v>
      </c>
    </row>
    <row r="570" spans="2:20">
      <c r="B570" s="127" t="s">
        <v>128</v>
      </c>
      <c r="C570" s="4">
        <v>43871</v>
      </c>
      <c r="D570">
        <f>WEEKDAY(Fuel!C656,2)</f>
        <v>1</v>
      </c>
      <c r="E570" s="352">
        <f>+Fuel!T656-Fuel!D656</f>
        <v>40.037827775295625</v>
      </c>
      <c r="F570" s="352">
        <f>VLOOKUP(Variaciones!C570,Fuel!C655:Z2253,2,FALSE)</f>
        <v>271.06598300000002</v>
      </c>
      <c r="G570" s="352">
        <f>VLOOKUP(Variaciones!C570,Fuel!C655:Z2253,24,FALSE)</f>
        <v>288.10775295663598</v>
      </c>
      <c r="H570" s="148">
        <f t="shared" si="67"/>
        <v>0</v>
      </c>
      <c r="I570" s="352">
        <f t="shared" si="69"/>
        <v>17.04176995663596</v>
      </c>
      <c r="J570" s="352">
        <f t="shared" si="65"/>
        <v>68.151764865965902</v>
      </c>
      <c r="K570" s="352">
        <f t="shared" si="66"/>
        <v>4644.6630543459041</v>
      </c>
      <c r="L570" s="352"/>
      <c r="O570" s="352"/>
      <c r="P570" s="352"/>
      <c r="Q570" s="352"/>
      <c r="R570" s="352"/>
      <c r="S570" s="352"/>
      <c r="T570" s="352" t="e">
        <f t="shared" si="68"/>
        <v>#DIV/0!</v>
      </c>
    </row>
    <row r="571" spans="2:20">
      <c r="B571" s="127" t="s">
        <v>128</v>
      </c>
      <c r="C571" s="4">
        <v>43868</v>
      </c>
      <c r="D571">
        <f>WEEKDAY(Fuel!C657,2)</f>
        <v>5</v>
      </c>
      <c r="E571" s="352">
        <f>+Fuel!T657-Fuel!D657</f>
        <v>43.454384936925067</v>
      </c>
      <c r="F571" s="352">
        <f>VLOOKUP(Variaciones!C571,Fuel!C656:Z2254,2,FALSE)</f>
        <v>271.06598300000002</v>
      </c>
      <c r="G571" s="352">
        <f>VLOOKUP(Variaciones!C571,Fuel!C656:Z2254,24,FALSE)</f>
        <v>291.52431011826542</v>
      </c>
      <c r="H571" s="148">
        <f t="shared" si="67"/>
        <v>0</v>
      </c>
      <c r="I571" s="352">
        <f t="shared" si="69"/>
        <v>20.458327118265402</v>
      </c>
      <c r="J571" s="352">
        <f t="shared" si="65"/>
        <v>64.530214274638695</v>
      </c>
      <c r="K571" s="352">
        <f t="shared" si="66"/>
        <v>4164.1485543307836</v>
      </c>
      <c r="L571" s="352"/>
      <c r="O571" s="352"/>
      <c r="P571" s="352"/>
      <c r="Q571" s="352"/>
      <c r="R571" s="352"/>
      <c r="S571" s="352"/>
      <c r="T571" s="352" t="e">
        <f t="shared" si="68"/>
        <v>#DIV/0!</v>
      </c>
    </row>
    <row r="572" spans="2:20">
      <c r="B572" s="127" t="s">
        <v>128</v>
      </c>
      <c r="C572" s="4">
        <v>43867</v>
      </c>
      <c r="D572">
        <f>WEEKDAY(Fuel!C658,2)</f>
        <v>4</v>
      </c>
      <c r="E572" s="352">
        <f>+Fuel!T658-Fuel!D658</f>
        <v>47.922190455978921</v>
      </c>
      <c r="F572" s="352">
        <f>VLOOKUP(Variaciones!C572,Fuel!C657:Z2255,2,FALSE)</f>
        <v>271.06598300000002</v>
      </c>
      <c r="G572" s="352">
        <f>VLOOKUP(Variaciones!C572,Fuel!C657:Z2255,24,FALSE)</f>
        <v>295.99211563731927</v>
      </c>
      <c r="H572" s="148">
        <f t="shared" si="67"/>
        <v>0</v>
      </c>
      <c r="I572" s="352">
        <f t="shared" si="69"/>
        <v>24.926132637319256</v>
      </c>
      <c r="J572" s="352">
        <f t="shared" si="65"/>
        <v>59.7943404244416</v>
      </c>
      <c r="K572" s="352">
        <f t="shared" si="66"/>
        <v>3575.3631467940108</v>
      </c>
      <c r="L572" s="352"/>
      <c r="O572" s="352"/>
      <c r="P572" s="352"/>
      <c r="Q572" s="352"/>
      <c r="R572" s="352"/>
      <c r="S572" s="352"/>
      <c r="T572" s="352" t="e">
        <f t="shared" si="68"/>
        <v>#DIV/0!</v>
      </c>
    </row>
    <row r="573" spans="2:20">
      <c r="B573" s="127" t="s">
        <v>128</v>
      </c>
      <c r="C573" s="4">
        <v>43866</v>
      </c>
      <c r="D573">
        <f>WEEKDAY(Fuel!C659,2)</f>
        <v>3</v>
      </c>
      <c r="E573" s="352">
        <f>+Fuel!T659-Fuel!D659</f>
        <v>49.564766014454619</v>
      </c>
      <c r="F573" s="352">
        <f>VLOOKUP(Variaciones!C573,Fuel!C658:Z2256,2,FALSE)</f>
        <v>271.06598300000002</v>
      </c>
      <c r="G573" s="352">
        <f>VLOOKUP(Variaciones!C573,Fuel!C658:Z2256,24,FALSE)</f>
        <v>297.63469119579497</v>
      </c>
      <c r="H573" s="148">
        <f t="shared" si="67"/>
        <v>6.7046290000000113</v>
      </c>
      <c r="I573" s="352">
        <f t="shared" si="69"/>
        <v>26.568708195794954</v>
      </c>
      <c r="J573" s="352">
        <f t="shared" si="65"/>
        <v>58.053210332457354</v>
      </c>
      <c r="K573" s="352">
        <f t="shared" si="66"/>
        <v>3370.1752299045334</v>
      </c>
      <c r="L573" s="352"/>
      <c r="O573" s="352"/>
      <c r="P573" s="352"/>
      <c r="Q573" s="352"/>
      <c r="R573" s="352"/>
      <c r="S573" s="352"/>
      <c r="T573" s="352" t="e">
        <f t="shared" si="68"/>
        <v>#DIV/0!</v>
      </c>
    </row>
    <row r="574" spans="2:20">
      <c r="B574" s="127" t="s">
        <v>128</v>
      </c>
      <c r="C574" s="4">
        <v>43865</v>
      </c>
      <c r="D574">
        <f>WEEKDAY(Fuel!C660,2)</f>
        <v>2</v>
      </c>
      <c r="E574" s="352">
        <f>+Fuel!T660-Fuel!D660</f>
        <v>58.634703818659602</v>
      </c>
      <c r="F574" s="352">
        <f>VLOOKUP(Variaciones!C574,Fuel!C659:Z2257,2,FALSE)</f>
        <v>264.36135400000001</v>
      </c>
      <c r="G574" s="352">
        <f>VLOOKUP(Variaciones!C574,Fuel!C659:Z2257,24,FALSE)</f>
        <v>299.99999999999994</v>
      </c>
      <c r="H574" s="148">
        <f t="shared" si="67"/>
        <v>0</v>
      </c>
      <c r="I574" s="352">
        <f t="shared" si="69"/>
        <v>35.638645999999937</v>
      </c>
      <c r="J574" s="352">
        <f t="shared" si="65"/>
        <v>48.841354000000081</v>
      </c>
      <c r="K574" s="352">
        <f t="shared" si="66"/>
        <v>2385.4778605533238</v>
      </c>
      <c r="L574" s="352"/>
      <c r="O574" s="352"/>
      <c r="P574" s="352"/>
      <c r="Q574" s="352"/>
      <c r="R574" s="352"/>
      <c r="S574" s="352"/>
      <c r="T574" s="352" t="e">
        <f t="shared" si="68"/>
        <v>#DIV/0!</v>
      </c>
    </row>
    <row r="575" spans="2:20">
      <c r="B575" s="127" t="s">
        <v>128</v>
      </c>
      <c r="C575" s="4">
        <v>43864</v>
      </c>
      <c r="D575">
        <f>WEEKDAY(Fuel!C661,2)</f>
        <v>1</v>
      </c>
      <c r="E575" s="352">
        <f>+Fuel!T661-Fuel!D661</f>
        <v>43.588711703022284</v>
      </c>
      <c r="F575" s="352">
        <f>VLOOKUP(Variaciones!C575,Fuel!C660:Z2258,2,FALSE)</f>
        <v>264.36135400000001</v>
      </c>
      <c r="G575" s="352">
        <f>VLOOKUP(Variaciones!C575,Fuel!C660:Z2258,24,FALSE)</f>
        <v>284.95400788436262</v>
      </c>
      <c r="H575" s="148">
        <f t="shared" si="67"/>
        <v>0</v>
      </c>
      <c r="I575" s="352">
        <f t="shared" si="69"/>
        <v>20.592653884362619</v>
      </c>
      <c r="J575" s="352">
        <f t="shared" si="65"/>
        <v>64.790105642575611</v>
      </c>
      <c r="K575" s="352">
        <f t="shared" si="66"/>
        <v>4197.7577891761084</v>
      </c>
      <c r="L575" s="352"/>
      <c r="O575" s="352"/>
      <c r="P575" s="352"/>
      <c r="Q575" s="352"/>
      <c r="R575" s="352"/>
      <c r="S575" s="352"/>
      <c r="T575" s="352" t="e">
        <f t="shared" si="68"/>
        <v>#DIV/0!</v>
      </c>
    </row>
    <row r="576" spans="2:20">
      <c r="B576" s="127" t="s">
        <v>129</v>
      </c>
      <c r="C576" s="4">
        <v>43861</v>
      </c>
      <c r="D576">
        <f>WEEKDAY(Fuel!C662,2)</f>
        <v>5</v>
      </c>
      <c r="E576" s="352">
        <f>+Fuel!T662-Fuel!D662</f>
        <v>46.348238641261446</v>
      </c>
      <c r="F576" s="352">
        <f>VLOOKUP(Variaciones!C576,Fuel!C661:Z2259,2,FALSE)</f>
        <v>264.36135400000001</v>
      </c>
      <c r="G576" s="352">
        <f>VLOOKUP(Variaciones!C576,Fuel!C661:Z2259,24,FALSE)</f>
        <v>287.71353482260184</v>
      </c>
      <c r="H576" s="148">
        <f t="shared" si="67"/>
        <v>0</v>
      </c>
      <c r="I576" s="352">
        <f t="shared" si="69"/>
        <v>23.352180822601838</v>
      </c>
      <c r="J576" s="352">
        <f t="shared" si="65"/>
        <v>61.865007088042034</v>
      </c>
      <c r="K576" s="352">
        <f t="shared" si="66"/>
        <v>3827.2791020034911</v>
      </c>
      <c r="L576" s="352"/>
      <c r="O576" s="352"/>
      <c r="P576" s="352"/>
      <c r="Q576" s="352"/>
      <c r="R576" s="352"/>
      <c r="S576" s="352"/>
      <c r="T576" s="352" t="e">
        <f t="shared" si="68"/>
        <v>#DIV/0!</v>
      </c>
    </row>
    <row r="577" spans="2:20">
      <c r="B577" s="127" t="s">
        <v>129</v>
      </c>
      <c r="C577" s="4">
        <v>43860</v>
      </c>
      <c r="D577">
        <f>WEEKDAY(Fuel!C663,2)</f>
        <v>4</v>
      </c>
      <c r="E577" s="352">
        <f>+Fuel!T663-Fuel!D663</f>
        <v>55.612364791064408</v>
      </c>
      <c r="F577" s="352">
        <f>VLOOKUP(Variaciones!C577,Fuel!C662:Z2260,2,FALSE)</f>
        <v>264.36135400000001</v>
      </c>
      <c r="G577" s="352">
        <f>VLOOKUP(Variaciones!C577,Fuel!C662:Z2260,24,FALSE)</f>
        <v>296.97766097240475</v>
      </c>
      <c r="H577" s="148">
        <f t="shared" si="67"/>
        <v>0</v>
      </c>
      <c r="I577" s="352">
        <f t="shared" si="69"/>
        <v>32.616306972404743</v>
      </c>
      <c r="J577" s="352">
        <f t="shared" si="65"/>
        <v>52.045033369250973</v>
      </c>
      <c r="K577" s="352">
        <f t="shared" si="66"/>
        <v>2708.6854984064471</v>
      </c>
      <c r="L577" s="352"/>
      <c r="O577" s="352"/>
      <c r="P577" s="352"/>
      <c r="Q577" s="352"/>
      <c r="R577" s="352"/>
      <c r="S577" s="352"/>
      <c r="T577" s="352" t="e">
        <f t="shared" si="68"/>
        <v>#DIV/0!</v>
      </c>
    </row>
    <row r="578" spans="2:20">
      <c r="B578" s="127" t="s">
        <v>129</v>
      </c>
      <c r="C578" s="4">
        <v>43859</v>
      </c>
      <c r="D578">
        <f>WEEKDAY(Fuel!C664,2)</f>
        <v>3</v>
      </c>
      <c r="E578" s="352">
        <f>+Fuel!T664-Fuel!D664</f>
        <v>69.738514593955301</v>
      </c>
      <c r="F578" s="352">
        <f>VLOOKUP(Variaciones!C578,Fuel!C663:Z2261,2,FALSE)</f>
        <v>264.36135400000001</v>
      </c>
      <c r="G578" s="352">
        <f>VLOOKUP(Variaciones!C578,Fuel!C663:Z2261,24,FALSE)</f>
        <v>311.10381077529564</v>
      </c>
      <c r="H578" s="148">
        <f t="shared" si="67"/>
        <v>0</v>
      </c>
      <c r="I578" s="352">
        <f t="shared" si="69"/>
        <v>46.742456775295636</v>
      </c>
      <c r="J578" s="352">
        <f t="shared" si="65"/>
        <v>37.071314578186616</v>
      </c>
      <c r="K578" s="352">
        <f t="shared" si="66"/>
        <v>1374.2823645548715</v>
      </c>
      <c r="L578" s="352"/>
      <c r="O578" s="352"/>
      <c r="P578" s="352"/>
      <c r="Q578" s="352"/>
      <c r="R578" s="352"/>
      <c r="S578" s="352"/>
      <c r="T578" s="352" t="e">
        <f t="shared" si="68"/>
        <v>#DIV/0!</v>
      </c>
    </row>
    <row r="579" spans="2:20">
      <c r="B579" s="127" t="s">
        <v>129</v>
      </c>
      <c r="C579" s="4">
        <v>43858</v>
      </c>
      <c r="D579">
        <f>WEEKDAY(Fuel!C665,2)</f>
        <v>2</v>
      </c>
      <c r="E579" s="352">
        <f>+Fuel!T665-Fuel!D665</f>
        <v>58.766109863337704</v>
      </c>
      <c r="F579" s="352">
        <f>VLOOKUP(Variaciones!C579,Fuel!C664:Z2262,2,FALSE)</f>
        <v>264.36135400000001</v>
      </c>
      <c r="G579" s="352">
        <f>VLOOKUP(Variaciones!C579,Fuel!C664:Z2262,24,FALSE)</f>
        <v>300.13140604467804</v>
      </c>
      <c r="H579" s="148">
        <f t="shared" si="67"/>
        <v>0</v>
      </c>
      <c r="I579" s="352">
        <f t="shared" si="69"/>
        <v>35.770052044678039</v>
      </c>
      <c r="J579" s="352">
        <f t="shared" si="65"/>
        <v>48.702063592641252</v>
      </c>
      <c r="K579" s="352">
        <f t="shared" si="66"/>
        <v>2371.8909981816728</v>
      </c>
      <c r="L579" s="352"/>
      <c r="O579" s="352"/>
      <c r="P579" s="352"/>
      <c r="Q579" s="352"/>
      <c r="R579" s="352"/>
      <c r="S579" s="352"/>
      <c r="T579" s="352" t="e">
        <f t="shared" si="68"/>
        <v>#DIV/0!</v>
      </c>
    </row>
    <row r="580" spans="2:20">
      <c r="B580" s="127" t="s">
        <v>129</v>
      </c>
      <c r="C580" s="4">
        <v>43857</v>
      </c>
      <c r="D580">
        <f>WEEKDAY(Fuel!C666,2)</f>
        <v>1</v>
      </c>
      <c r="E580" s="352">
        <f>+Fuel!T666-Fuel!D666</f>
        <v>57.057831282523011</v>
      </c>
      <c r="F580" s="352">
        <f>VLOOKUP(Variaciones!C580,Fuel!C665:Z2263,2,FALSE)</f>
        <v>264.36135400000001</v>
      </c>
      <c r="G580" s="352">
        <f>VLOOKUP(Variaciones!C580,Fuel!C665:Z2263,24,FALSE)</f>
        <v>298.42312746386335</v>
      </c>
      <c r="H580" s="148">
        <f t="shared" si="67"/>
        <v>0</v>
      </c>
      <c r="I580" s="352">
        <f t="shared" si="69"/>
        <v>34.061773463863346</v>
      </c>
      <c r="J580" s="352">
        <f t="shared" si="65"/>
        <v>50.512838888304827</v>
      </c>
      <c r="K580" s="352">
        <f t="shared" si="66"/>
        <v>2551.5468925558403</v>
      </c>
      <c r="L580" s="352"/>
      <c r="O580" s="352"/>
      <c r="P580" s="352"/>
      <c r="Q580" s="352"/>
      <c r="R580" s="352"/>
      <c r="S580" s="352"/>
      <c r="T580" s="352" t="e">
        <f t="shared" si="68"/>
        <v>#DIV/0!</v>
      </c>
    </row>
    <row r="581" spans="2:20">
      <c r="B581" s="127" t="s">
        <v>129</v>
      </c>
      <c r="C581" s="4">
        <v>43854</v>
      </c>
      <c r="D581">
        <f>WEEKDAY(Fuel!C667,2)</f>
        <v>5</v>
      </c>
      <c r="E581" s="352">
        <f>+Fuel!T667-Fuel!D667</f>
        <v>67.833126946123514</v>
      </c>
      <c r="F581" s="352">
        <f>VLOOKUP(Variaciones!C581,Fuel!C666:Z2264,2,FALSE)</f>
        <v>264.36135400000001</v>
      </c>
      <c r="G581" s="352">
        <f>VLOOKUP(Variaciones!C581,Fuel!C666:Z2264,24,FALSE)</f>
        <v>309.19842312746385</v>
      </c>
      <c r="H581" s="148">
        <f t="shared" si="67"/>
        <v>0</v>
      </c>
      <c r="I581" s="352">
        <f t="shared" si="69"/>
        <v>44.837069127463849</v>
      </c>
      <c r="J581" s="352">
        <f t="shared" si="65"/>
        <v>39.091025484888348</v>
      </c>
      <c r="K581" s="352">
        <f t="shared" si="66"/>
        <v>1528.1082734601903</v>
      </c>
      <c r="L581" s="352"/>
      <c r="O581" s="352"/>
      <c r="P581" s="352"/>
      <c r="Q581" s="352"/>
      <c r="R581" s="352"/>
      <c r="S581" s="352"/>
      <c r="T581" s="352" t="e">
        <f t="shared" si="68"/>
        <v>#DIV/0!</v>
      </c>
    </row>
    <row r="582" spans="2:20">
      <c r="B582" s="127" t="s">
        <v>129</v>
      </c>
      <c r="C582" s="4">
        <v>43853</v>
      </c>
      <c r="D582">
        <f>WEEKDAY(Fuel!C668,2)</f>
        <v>4</v>
      </c>
      <c r="E582" s="352">
        <f>+Fuel!T668-Fuel!D668</f>
        <v>62.511182136662285</v>
      </c>
      <c r="F582" s="352">
        <f>VLOOKUP(Variaciones!C582,Fuel!C667:Z2265,2,FALSE)</f>
        <v>264.36135400000001</v>
      </c>
      <c r="G582" s="352">
        <f>VLOOKUP(Variaciones!C582,Fuel!C667:Z2265,24,FALSE)</f>
        <v>303.87647831800263</v>
      </c>
      <c r="H582" s="148">
        <f t="shared" si="67"/>
        <v>0</v>
      </c>
      <c r="I582" s="352">
        <f t="shared" si="69"/>
        <v>39.51512431800262</v>
      </c>
      <c r="J582" s="352">
        <f t="shared" si="65"/>
        <v>44.73228698291723</v>
      </c>
      <c r="K582" s="352">
        <f t="shared" si="66"/>
        <v>2000.9774987220662</v>
      </c>
      <c r="L582" s="352"/>
      <c r="O582" s="352"/>
      <c r="P582" s="352"/>
      <c r="Q582" s="352"/>
      <c r="R582" s="352"/>
      <c r="S582" s="352"/>
      <c r="T582" s="352" t="e">
        <f t="shared" si="68"/>
        <v>#DIV/0!</v>
      </c>
    </row>
    <row r="583" spans="2:20">
      <c r="B583" s="127" t="s">
        <v>129</v>
      </c>
      <c r="C583" s="4">
        <v>43852</v>
      </c>
      <c r="D583">
        <f>WEEKDAY(Fuel!C669,2)</f>
        <v>3</v>
      </c>
      <c r="E583" s="352">
        <f>+Fuel!T669-Fuel!D669</f>
        <v>49.436280691195748</v>
      </c>
      <c r="F583" s="352">
        <f>VLOOKUP(Variaciones!C583,Fuel!C668:Z2266,2,FALSE)</f>
        <v>264.36135400000001</v>
      </c>
      <c r="G583" s="352">
        <f>VLOOKUP(Variaciones!C583,Fuel!C668:Z2266,24,FALSE)</f>
        <v>290.80157687253609</v>
      </c>
      <c r="H583" s="148">
        <f t="shared" si="67"/>
        <v>0</v>
      </c>
      <c r="I583" s="352">
        <f t="shared" si="69"/>
        <v>26.440222872536083</v>
      </c>
      <c r="J583" s="352">
        <f t="shared" si="65"/>
        <v>58.591682515111756</v>
      </c>
      <c r="K583" s="352">
        <f t="shared" si="66"/>
        <v>3432.9852599516526</v>
      </c>
      <c r="L583" s="352"/>
      <c r="O583" s="352"/>
      <c r="P583" s="352"/>
      <c r="Q583" s="352"/>
      <c r="R583" s="352"/>
      <c r="S583" s="352"/>
      <c r="T583" s="352" t="e">
        <f t="shared" si="68"/>
        <v>#DIV/0!</v>
      </c>
    </row>
    <row r="584" spans="2:20">
      <c r="B584" s="127" t="s">
        <v>129</v>
      </c>
      <c r="C584" s="4">
        <v>43851</v>
      </c>
      <c r="D584">
        <f>WEEKDAY(Fuel!C670,2)</f>
        <v>2</v>
      </c>
      <c r="E584" s="352">
        <f>+Fuel!T670-Fuel!D670</f>
        <v>38.332469915900106</v>
      </c>
      <c r="F584" s="352">
        <f>VLOOKUP(Variaciones!C584,Fuel!C669:Z2267,2,FALSE)</f>
        <v>264.36135400000001</v>
      </c>
      <c r="G584" s="352">
        <f>VLOOKUP(Variaciones!C584,Fuel!C669:Z2267,24,FALSE)</f>
        <v>279.69776609724045</v>
      </c>
      <c r="H584" s="148">
        <f t="shared" si="67"/>
        <v>0</v>
      </c>
      <c r="I584" s="352">
        <f t="shared" si="69"/>
        <v>15.336412097240441</v>
      </c>
      <c r="J584" s="352">
        <f t="shared" si="65"/>
        <v>70.361721936925107</v>
      </c>
      <c r="K584" s="352">
        <f t="shared" si="66"/>
        <v>4950.7719139291676</v>
      </c>
      <c r="L584" s="352"/>
      <c r="O584" s="352"/>
      <c r="P584" s="352"/>
      <c r="Q584" s="352"/>
      <c r="R584" s="352"/>
      <c r="S584" s="352"/>
      <c r="T584" s="352" t="e">
        <f t="shared" si="68"/>
        <v>#DIV/0!</v>
      </c>
    </row>
    <row r="585" spans="2:20">
      <c r="B585" s="127" t="s">
        <v>129</v>
      </c>
      <c r="C585" s="4">
        <v>43847</v>
      </c>
      <c r="D585">
        <f>WEEKDAY(Fuel!C671,2)</f>
        <v>5</v>
      </c>
      <c r="E585" s="352">
        <f>+Fuel!T671-Fuel!D671</f>
        <v>41.880433122207592</v>
      </c>
      <c r="F585" s="352">
        <f>VLOOKUP(Variaciones!C585,Fuel!C670:Z2268,2,FALSE)</f>
        <v>264.36135400000001</v>
      </c>
      <c r="G585" s="352">
        <f>VLOOKUP(Variaciones!C585,Fuel!C670:Z2268,24,FALSE)</f>
        <v>283.24572930354793</v>
      </c>
      <c r="H585" s="148">
        <f t="shared" si="67"/>
        <v>0</v>
      </c>
      <c r="I585" s="352">
        <f t="shared" si="69"/>
        <v>18.884375303547927</v>
      </c>
      <c r="J585" s="352">
        <f t="shared" si="65"/>
        <v>66.600880938239186</v>
      </c>
      <c r="K585" s="352">
        <f t="shared" si="66"/>
        <v>4435.6773417495115</v>
      </c>
      <c r="L585" s="352"/>
      <c r="O585" s="352"/>
      <c r="P585" s="352"/>
      <c r="Q585" s="352"/>
      <c r="R585" s="352"/>
      <c r="S585" s="352"/>
      <c r="T585" s="352" t="e">
        <f t="shared" si="68"/>
        <v>#DIV/0!</v>
      </c>
    </row>
    <row r="586" spans="2:20">
      <c r="B586" s="127" t="s">
        <v>129</v>
      </c>
      <c r="C586" s="4">
        <v>43846</v>
      </c>
      <c r="D586">
        <f>WEEKDAY(Fuel!C672,2)</f>
        <v>4</v>
      </c>
      <c r="E586" s="352">
        <f>+Fuel!T672-Fuel!D672</f>
        <v>38.069657826544017</v>
      </c>
      <c r="F586" s="352">
        <f>VLOOKUP(Variaciones!C586,Fuel!C671:Z2269,2,FALSE)</f>
        <v>264.36135400000001</v>
      </c>
      <c r="G586" s="352">
        <f>VLOOKUP(Variaciones!C586,Fuel!C671:Z2269,24,FALSE)</f>
        <v>279.43495400788436</v>
      </c>
      <c r="H586" s="148">
        <f t="shared" si="67"/>
        <v>0</v>
      </c>
      <c r="I586" s="352">
        <f t="shared" si="69"/>
        <v>15.073600007884352</v>
      </c>
      <c r="J586" s="352">
        <f t="shared" ref="J586:J649" si="70">ABS(F586-(1.06*(G586)-102.48))</f>
        <v>70.640302751642594</v>
      </c>
      <c r="K586" s="352">
        <f t="shared" ref="K586:K649" si="71">ABS(F586-(1.06*(G586)-102.48))^2</f>
        <v>4990.0523728437238</v>
      </c>
      <c r="L586" s="352"/>
      <c r="O586" s="352"/>
      <c r="P586" s="352"/>
      <c r="Q586" s="352"/>
      <c r="R586" s="352"/>
      <c r="S586" s="352"/>
      <c r="T586" s="352" t="e">
        <f t="shared" si="68"/>
        <v>#DIV/0!</v>
      </c>
    </row>
    <row r="587" spans="2:20">
      <c r="B587" s="127" t="s">
        <v>129</v>
      </c>
      <c r="C587" s="4">
        <v>43845</v>
      </c>
      <c r="D587">
        <f>WEEKDAY(Fuel!C673,2)</f>
        <v>3</v>
      </c>
      <c r="E587" s="352">
        <f>+Fuel!T673-Fuel!D673</f>
        <v>18.490157169513736</v>
      </c>
      <c r="F587" s="352">
        <f>VLOOKUP(Variaciones!C587,Fuel!C672:Z2270,2,FALSE)</f>
        <v>264.36135400000001</v>
      </c>
      <c r="G587" s="352">
        <f>VLOOKUP(Variaciones!C587,Fuel!C672:Z2270,24,FALSE)</f>
        <v>259.85545335085413</v>
      </c>
      <c r="H587" s="148">
        <f t="shared" si="67"/>
        <v>0</v>
      </c>
      <c r="I587" s="352">
        <f t="shared" si="69"/>
        <v>-4.5059006491458717</v>
      </c>
      <c r="J587" s="352">
        <f t="shared" si="70"/>
        <v>91.394573448094604</v>
      </c>
      <c r="K587" s="352">
        <f t="shared" si="71"/>
        <v>8352.9680557591601</v>
      </c>
      <c r="L587" s="352"/>
      <c r="O587" s="352"/>
      <c r="P587" s="352"/>
      <c r="Q587" s="352"/>
      <c r="R587" s="352"/>
      <c r="S587" s="352"/>
      <c r="T587" s="352" t="e">
        <f t="shared" si="68"/>
        <v>#DIV/0!</v>
      </c>
    </row>
    <row r="588" spans="2:20">
      <c r="B588" s="127" t="s">
        <v>129</v>
      </c>
      <c r="C588" s="4">
        <v>43844</v>
      </c>
      <c r="D588">
        <f>WEEKDAY(Fuel!C674,2)</f>
        <v>2</v>
      </c>
      <c r="E588" s="352">
        <f>+Fuel!T674-Fuel!D674</f>
        <v>23.746398956635971</v>
      </c>
      <c r="F588" s="352">
        <f>VLOOKUP(Variaciones!C588,Fuel!C673:Z2271,2,FALSE)</f>
        <v>264.36135400000001</v>
      </c>
      <c r="G588" s="352">
        <f>VLOOKUP(Variaciones!C588,Fuel!C673:Z2271,24,FALSE)</f>
        <v>265.11169513797637</v>
      </c>
      <c r="H588" s="148">
        <f t="shared" si="67"/>
        <v>0</v>
      </c>
      <c r="I588" s="352">
        <f t="shared" si="69"/>
        <v>0.75034113797636337</v>
      </c>
      <c r="J588" s="352">
        <f t="shared" si="70"/>
        <v>85.822957153745051</v>
      </c>
      <c r="K588" s="352">
        <f t="shared" si="71"/>
        <v>7365.579974613559</v>
      </c>
      <c r="L588" s="352"/>
      <c r="O588" s="352"/>
      <c r="P588" s="352"/>
      <c r="Q588" s="352"/>
      <c r="R588" s="352"/>
      <c r="S588" s="352"/>
      <c r="T588" s="352" t="e">
        <f t="shared" si="68"/>
        <v>#DIV/0!</v>
      </c>
    </row>
    <row r="589" spans="2:20">
      <c r="B589" s="127" t="s">
        <v>129</v>
      </c>
      <c r="C589" s="4">
        <v>43843</v>
      </c>
      <c r="D589">
        <f>WEEKDAY(Fuel!C675,2)</f>
        <v>1</v>
      </c>
      <c r="E589" s="352">
        <f>+Fuel!T675-Fuel!D675</f>
        <v>30.250998168199715</v>
      </c>
      <c r="F589" s="352">
        <f>VLOOKUP(Variaciones!C589,Fuel!C674:Z2272,2,FALSE)</f>
        <v>264.36135400000001</v>
      </c>
      <c r="G589" s="352">
        <f>VLOOKUP(Variaciones!C589,Fuel!C674:Z2272,24,FALSE)</f>
        <v>271.61629434954011</v>
      </c>
      <c r="H589" s="148">
        <f t="shared" si="67"/>
        <v>0</v>
      </c>
      <c r="I589" s="352">
        <f t="shared" si="69"/>
        <v>7.2549403495401066</v>
      </c>
      <c r="J589" s="352">
        <f t="shared" si="70"/>
        <v>78.928081989487509</v>
      </c>
      <c r="K589" s="352">
        <f t="shared" si="71"/>
        <v>6229.6421265392628</v>
      </c>
      <c r="L589" s="352"/>
      <c r="O589" s="352"/>
      <c r="P589" s="352"/>
      <c r="Q589" s="352"/>
      <c r="R589" s="352"/>
      <c r="S589" s="352"/>
      <c r="T589" s="352" t="e">
        <f t="shared" si="68"/>
        <v>#DIV/0!</v>
      </c>
    </row>
    <row r="590" spans="2:20">
      <c r="B590" s="127" t="s">
        <v>129</v>
      </c>
      <c r="C590" s="4">
        <v>43840</v>
      </c>
      <c r="D590">
        <f>WEEKDAY(Fuel!C676,2)</f>
        <v>5</v>
      </c>
      <c r="E590" s="352">
        <f>+Fuel!T676-Fuel!D676</f>
        <v>38.858094094612341</v>
      </c>
      <c r="F590" s="352">
        <f>VLOOKUP(Variaciones!C590,Fuel!C675:Z2273,2,FALSE)</f>
        <v>264.36135400000001</v>
      </c>
      <c r="G590" s="352">
        <f>VLOOKUP(Variaciones!C590,Fuel!C675:Z2273,24,FALSE)</f>
        <v>280.22339027595268</v>
      </c>
      <c r="H590" s="148">
        <f t="shared" ref="H590:H653" si="72">ABS(F591-F590)</f>
        <v>0</v>
      </c>
      <c r="I590" s="352">
        <f t="shared" si="69"/>
        <v>15.862036275952676</v>
      </c>
      <c r="J590" s="352">
        <f t="shared" si="70"/>
        <v>69.804560307490192</v>
      </c>
      <c r="K590" s="352">
        <f t="shared" si="71"/>
        <v>4872.6766397220354</v>
      </c>
      <c r="L590" s="352"/>
      <c r="O590" s="352"/>
      <c r="P590" s="352"/>
      <c r="Q590" s="352"/>
      <c r="R590" s="352"/>
      <c r="S590" s="352"/>
      <c r="T590" s="352" t="e">
        <f t="shared" ref="T590:T653" si="73">ABS(ABS(Q590)-ABS(R590))/ABS(ABS(Q590)+ABS(R590))</f>
        <v>#DIV/0!</v>
      </c>
    </row>
    <row r="591" spans="2:20">
      <c r="B591" s="127" t="s">
        <v>129</v>
      </c>
      <c r="C591" s="4">
        <v>43839</v>
      </c>
      <c r="D591">
        <f>WEEKDAY(Fuel!C677,2)</f>
        <v>4</v>
      </c>
      <c r="E591" s="352">
        <f>+Fuel!T677-Fuel!D677</f>
        <v>35.901458089356083</v>
      </c>
      <c r="F591" s="352">
        <f>VLOOKUP(Variaciones!C591,Fuel!C676:Z2274,2,FALSE)</f>
        <v>264.36135400000001</v>
      </c>
      <c r="G591" s="352">
        <f>VLOOKUP(Variaciones!C591,Fuel!C676:Z2274,24,FALSE)</f>
        <v>277.26675427069648</v>
      </c>
      <c r="H591" s="148">
        <f t="shared" si="72"/>
        <v>0</v>
      </c>
      <c r="I591" s="352">
        <f t="shared" ref="I591:I654" si="74">G591-F591</f>
        <v>12.905400270696475</v>
      </c>
      <c r="J591" s="352">
        <f t="shared" si="70"/>
        <v>72.938594473061755</v>
      </c>
      <c r="K591" s="352">
        <f t="shared" si="71"/>
        <v>5320.0385637057552</v>
      </c>
      <c r="L591" s="352"/>
      <c r="O591" s="352"/>
      <c r="P591" s="352"/>
      <c r="Q591" s="352"/>
      <c r="R591" s="352"/>
      <c r="S591" s="352"/>
      <c r="T591" s="352" t="e">
        <f t="shared" si="73"/>
        <v>#DIV/0!</v>
      </c>
    </row>
    <row r="592" spans="2:20">
      <c r="B592" s="127" t="s">
        <v>129</v>
      </c>
      <c r="C592" s="4">
        <v>43838</v>
      </c>
      <c r="D592">
        <f>WEEKDAY(Fuel!C678,2)</f>
        <v>3</v>
      </c>
      <c r="E592" s="352">
        <f>+Fuel!T678-Fuel!D678</f>
        <v>31.959276749014464</v>
      </c>
      <c r="F592" s="352">
        <f>VLOOKUP(Variaciones!C592,Fuel!C677:Z2275,2,FALSE)</f>
        <v>264.36135400000001</v>
      </c>
      <c r="G592" s="352">
        <f>VLOOKUP(Variaciones!C592,Fuel!C677:Z2275,24,FALSE)</f>
        <v>273.3245729303548</v>
      </c>
      <c r="H592" s="148">
        <f t="shared" si="72"/>
        <v>5.1090750000000185</v>
      </c>
      <c r="I592" s="352">
        <f t="shared" si="74"/>
        <v>8.9632189303547989</v>
      </c>
      <c r="J592" s="352">
        <f t="shared" si="70"/>
        <v>77.117306693823934</v>
      </c>
      <c r="K592" s="352">
        <f t="shared" si="71"/>
        <v>5947.0789917093016</v>
      </c>
      <c r="L592" s="352"/>
      <c r="O592" s="352"/>
      <c r="P592" s="352"/>
      <c r="Q592" s="352"/>
      <c r="R592" s="352"/>
      <c r="S592" s="352"/>
      <c r="T592" s="352" t="e">
        <f t="shared" si="73"/>
        <v>#DIV/0!</v>
      </c>
    </row>
    <row r="593" spans="2:20">
      <c r="B593" s="127" t="s">
        <v>129</v>
      </c>
      <c r="C593" s="4">
        <v>43837</v>
      </c>
      <c r="D593">
        <f>WEEKDAY(Fuel!C679,2)</f>
        <v>2</v>
      </c>
      <c r="E593" s="352">
        <f>+Fuel!T679-Fuel!D679</f>
        <v>42.061781446780572</v>
      </c>
      <c r="F593" s="352">
        <f>VLOOKUP(Variaciones!C593,Fuel!C678:Z2276,2,FALSE)</f>
        <v>259.25227899999999</v>
      </c>
      <c r="G593" s="352">
        <f>VLOOKUP(Variaciones!C593,Fuel!C678:Z2276,24,FALSE)</f>
        <v>278.31800262812089</v>
      </c>
      <c r="H593" s="148">
        <f t="shared" si="72"/>
        <v>0</v>
      </c>
      <c r="I593" s="352">
        <f t="shared" si="74"/>
        <v>19.065723628120907</v>
      </c>
      <c r="J593" s="352">
        <f t="shared" si="70"/>
        <v>66.715196214191849</v>
      </c>
      <c r="K593" s="352">
        <f t="shared" si="71"/>
        <v>4450.917405898118</v>
      </c>
      <c r="L593" s="352"/>
      <c r="O593" s="352"/>
      <c r="P593" s="352"/>
      <c r="Q593" s="352"/>
      <c r="R593" s="352"/>
      <c r="S593" s="352"/>
      <c r="T593" s="352" t="e">
        <f t="shared" si="73"/>
        <v>#DIV/0!</v>
      </c>
    </row>
    <row r="594" spans="2:20">
      <c r="B594" s="127" t="s">
        <v>129</v>
      </c>
      <c r="C594" s="4">
        <v>43836</v>
      </c>
      <c r="D594">
        <f>WEEKDAY(Fuel!C680,2)</f>
        <v>1</v>
      </c>
      <c r="E594" s="352">
        <f>+Fuel!T680-Fuel!D680</f>
        <v>41.864672379763476</v>
      </c>
      <c r="F594" s="352">
        <f>VLOOKUP(Variaciones!C594,Fuel!C679:Z2277,2,FALSE)</f>
        <v>259.25227899999999</v>
      </c>
      <c r="G594" s="352">
        <f>VLOOKUP(Variaciones!C594,Fuel!C679:Z2277,24,FALSE)</f>
        <v>278.1208935611038</v>
      </c>
      <c r="H594" s="148">
        <f t="shared" si="72"/>
        <v>0</v>
      </c>
      <c r="I594" s="352">
        <f t="shared" si="74"/>
        <v>18.868614561103811</v>
      </c>
      <c r="J594" s="352">
        <f t="shared" si="70"/>
        <v>66.924131825229949</v>
      </c>
      <c r="K594" s="352">
        <f t="shared" si="71"/>
        <v>4478.8394205607565</v>
      </c>
      <c r="L594" s="352"/>
      <c r="O594" s="352"/>
      <c r="P594" s="352"/>
      <c r="Q594" s="352"/>
      <c r="R594" s="352"/>
      <c r="S594" s="352"/>
      <c r="T594" s="352" t="e">
        <f t="shared" si="73"/>
        <v>#DIV/0!</v>
      </c>
    </row>
    <row r="595" spans="2:20">
      <c r="B595" s="127" t="s">
        <v>129</v>
      </c>
      <c r="C595" s="4">
        <v>43833</v>
      </c>
      <c r="D595">
        <f>WEEKDAY(Fuel!C681,2)</f>
        <v>5</v>
      </c>
      <c r="E595" s="352">
        <f>+Fuel!T681-Fuel!D681</f>
        <v>35.754291302233867</v>
      </c>
      <c r="F595" s="352">
        <f>VLOOKUP(Variaciones!C595,Fuel!C680:Z2278,2,FALSE)</f>
        <v>259.25227899999999</v>
      </c>
      <c r="G595" s="352">
        <f>VLOOKUP(Variaciones!C595,Fuel!C680:Z2278,24,FALSE)</f>
        <v>272.01051248357425</v>
      </c>
      <c r="H595" s="148">
        <f t="shared" si="72"/>
        <v>0</v>
      </c>
      <c r="I595" s="352">
        <f t="shared" si="74"/>
        <v>12.758233483574259</v>
      </c>
      <c r="J595" s="352">
        <f t="shared" si="70"/>
        <v>73.40113576741129</v>
      </c>
      <c r="K595" s="352">
        <f t="shared" si="71"/>
        <v>5387.7267319459452</v>
      </c>
      <c r="L595" s="352"/>
      <c r="O595" s="352"/>
      <c r="P595" s="352"/>
      <c r="Q595" s="352"/>
      <c r="R595" s="352"/>
      <c r="S595" s="352"/>
      <c r="T595" s="352" t="e">
        <f t="shared" si="73"/>
        <v>#DIV/0!</v>
      </c>
    </row>
    <row r="596" spans="2:20">
      <c r="B596" s="128" t="s">
        <v>129</v>
      </c>
      <c r="C596" s="26">
        <v>43832</v>
      </c>
      <c r="D596">
        <f>WEEKDAY(Fuel!C682,2)</f>
        <v>4</v>
      </c>
      <c r="E596" s="352">
        <f>+Fuel!T682-Fuel!D682</f>
        <v>54.545355691195766</v>
      </c>
      <c r="F596" s="352">
        <f>VLOOKUP(Variaciones!C596,Fuel!C681:Z2279,2,FALSE)</f>
        <v>259.25227899999999</v>
      </c>
      <c r="G596" s="352">
        <f>VLOOKUP(Variaciones!C596,Fuel!C681:Z2279,24,FALSE)</f>
        <v>290.80157687253609</v>
      </c>
      <c r="H596" s="148">
        <f t="shared" si="72"/>
        <v>8.3253629999999816</v>
      </c>
      <c r="I596" s="352">
        <f t="shared" si="74"/>
        <v>31.549297872536101</v>
      </c>
      <c r="J596" s="352">
        <f t="shared" si="70"/>
        <v>53.482607515111738</v>
      </c>
      <c r="K596" s="352">
        <f t="shared" si="71"/>
        <v>2860.3893066154865</v>
      </c>
      <c r="L596" s="352"/>
      <c r="O596" s="352"/>
      <c r="P596" s="352"/>
      <c r="Q596" s="352"/>
      <c r="R596" s="352"/>
      <c r="S596" s="352"/>
      <c r="T596" s="352" t="e">
        <f t="shared" si="73"/>
        <v>#DIV/0!</v>
      </c>
    </row>
    <row r="597" spans="2:20">
      <c r="B597" s="127" t="s">
        <v>130</v>
      </c>
      <c r="C597" s="4">
        <v>43830</v>
      </c>
      <c r="D597">
        <f>WEEKDAY(Fuel!C683,2)</f>
        <v>2</v>
      </c>
      <c r="E597" s="352"/>
      <c r="F597" s="352">
        <f>VLOOKUP(Variaciones!C597,Fuel!C682:Z2280,2,FALSE)</f>
        <v>250.92691600000001</v>
      </c>
      <c r="G597" s="352">
        <f>VLOOKUP(Variaciones!C597,Fuel!C682:Z2280,24,FALSE)</f>
        <v>300.91984231274637</v>
      </c>
      <c r="H597" s="148">
        <f t="shared" si="72"/>
        <v>0</v>
      </c>
      <c r="I597" s="352">
        <f t="shared" si="74"/>
        <v>49.992926312746363</v>
      </c>
      <c r="J597" s="352">
        <f t="shared" si="70"/>
        <v>34.431883148488851</v>
      </c>
      <c r="K597" s="352">
        <f t="shared" si="71"/>
        <v>1185.5545771511904</v>
      </c>
      <c r="L597" s="352"/>
      <c r="O597" s="352"/>
      <c r="P597" s="352"/>
      <c r="Q597" s="352"/>
      <c r="R597" s="352"/>
      <c r="S597" s="352"/>
      <c r="T597" s="352" t="e">
        <f t="shared" si="73"/>
        <v>#DIV/0!</v>
      </c>
    </row>
    <row r="598" spans="2:20">
      <c r="B598" s="127" t="s">
        <v>130</v>
      </c>
      <c r="C598" s="4">
        <v>43829</v>
      </c>
      <c r="D598">
        <f>WEEKDAY(Fuel!C684,2)</f>
        <v>1</v>
      </c>
      <c r="E598" s="352"/>
      <c r="F598" s="352">
        <f>VLOOKUP(Variaciones!C598,Fuel!C683:Z2281,2,FALSE)</f>
        <v>250.92691600000001</v>
      </c>
      <c r="G598" s="352">
        <f>VLOOKUP(Variaciones!C598,Fuel!C683:Z2281,24,FALSE)</f>
        <v>310.11826544021028</v>
      </c>
      <c r="H598" s="148">
        <f t="shared" si="72"/>
        <v>0</v>
      </c>
      <c r="I598" s="352">
        <f t="shared" si="74"/>
        <v>59.191349440210274</v>
      </c>
      <c r="J598" s="352">
        <f t="shared" si="70"/>
        <v>24.681554633377118</v>
      </c>
      <c r="K598" s="352">
        <f t="shared" si="71"/>
        <v>609.17913912037943</v>
      </c>
      <c r="L598" s="352"/>
      <c r="O598" s="352"/>
      <c r="P598" s="352"/>
      <c r="Q598" s="352"/>
      <c r="R598" s="352"/>
      <c r="S598" s="352"/>
      <c r="T598" s="352" t="e">
        <f t="shared" si="73"/>
        <v>#DIV/0!</v>
      </c>
    </row>
    <row r="599" spans="2:20">
      <c r="B599" s="127" t="s">
        <v>130</v>
      </c>
      <c r="C599" s="4">
        <v>43826</v>
      </c>
      <c r="D599">
        <f>WEEKDAY(Fuel!C685,2)</f>
        <v>5</v>
      </c>
      <c r="E599" s="352"/>
      <c r="F599" s="352">
        <f>VLOOKUP(Variaciones!C599,Fuel!C684:Z2282,2,FALSE)</f>
        <v>250.92691600000001</v>
      </c>
      <c r="G599" s="352">
        <f>VLOOKUP(Variaciones!C599,Fuel!C684:Z2282,24,FALSE)</f>
        <v>297.17477003942179</v>
      </c>
      <c r="H599" s="148">
        <f t="shared" si="72"/>
        <v>0</v>
      </c>
      <c r="I599" s="352">
        <f t="shared" si="74"/>
        <v>46.247854039421782</v>
      </c>
      <c r="J599" s="352">
        <f t="shared" si="70"/>
        <v>38.401659758212929</v>
      </c>
      <c r="K599" s="352">
        <f t="shared" si="71"/>
        <v>1474.6874721855504</v>
      </c>
      <c r="L599" s="352"/>
      <c r="O599" s="352"/>
      <c r="P599" s="352"/>
      <c r="Q599" s="352"/>
      <c r="R599" s="352"/>
      <c r="S599" s="352"/>
      <c r="T599" s="352" t="e">
        <f t="shared" si="73"/>
        <v>#DIV/0!</v>
      </c>
    </row>
    <row r="600" spans="2:20">
      <c r="B600" s="127" t="s">
        <v>130</v>
      </c>
      <c r="C600" s="4">
        <v>43825</v>
      </c>
      <c r="D600">
        <f>WEEKDAY(Fuel!C686,2)</f>
        <v>4</v>
      </c>
      <c r="E600" s="352"/>
      <c r="F600" s="352">
        <f>VLOOKUP(Variaciones!C600,Fuel!C685:Z2283,2,FALSE)</f>
        <v>250.92691600000001</v>
      </c>
      <c r="G600" s="352">
        <f>VLOOKUP(Variaciones!C600,Fuel!C685:Z2283,24,FALSE)</f>
        <v>274.70433639947436</v>
      </c>
      <c r="H600" s="148">
        <f t="shared" si="72"/>
        <v>0</v>
      </c>
      <c r="I600" s="352">
        <f t="shared" si="74"/>
        <v>23.777420399474352</v>
      </c>
      <c r="J600" s="352">
        <f t="shared" si="70"/>
        <v>62.220319416557174</v>
      </c>
      <c r="K600" s="352">
        <f t="shared" si="71"/>
        <v>3871.3681482984016</v>
      </c>
      <c r="L600" s="352"/>
      <c r="O600" s="352"/>
      <c r="P600" s="352"/>
      <c r="Q600" s="352"/>
      <c r="R600" s="352"/>
      <c r="S600" s="352"/>
      <c r="T600" s="352" t="e">
        <f t="shared" si="73"/>
        <v>#DIV/0!</v>
      </c>
    </row>
    <row r="601" spans="2:20">
      <c r="B601" s="127" t="s">
        <v>130</v>
      </c>
      <c r="C601" s="4">
        <v>43823</v>
      </c>
      <c r="D601">
        <f>WEEKDAY(Fuel!C687,2)</f>
        <v>2</v>
      </c>
      <c r="E601" s="352"/>
      <c r="F601" s="352">
        <f>VLOOKUP(Variaciones!C601,Fuel!C686:Z2284,2,FALSE)</f>
        <v>250.92691600000001</v>
      </c>
      <c r="G601" s="352">
        <f>VLOOKUP(Variaciones!C601,Fuel!C686:Z2284,24,FALSE)</f>
        <v>275.62417871222078</v>
      </c>
      <c r="H601" s="148">
        <f t="shared" si="72"/>
        <v>0</v>
      </c>
      <c r="I601" s="352">
        <f t="shared" si="74"/>
        <v>24.697262712220777</v>
      </c>
      <c r="J601" s="352">
        <f t="shared" si="70"/>
        <v>61.245286565046001</v>
      </c>
      <c r="K601" s="352">
        <f t="shared" si="71"/>
        <v>3750.9851264346044</v>
      </c>
      <c r="L601" s="352"/>
      <c r="O601" s="352"/>
      <c r="P601" s="352"/>
      <c r="Q601" s="352"/>
      <c r="R601" s="352"/>
      <c r="S601" s="352"/>
      <c r="T601" s="352" t="e">
        <f t="shared" si="73"/>
        <v>#DIV/0!</v>
      </c>
    </row>
    <row r="602" spans="2:20">
      <c r="B602" s="127" t="s">
        <v>130</v>
      </c>
      <c r="C602" s="4">
        <v>43822</v>
      </c>
      <c r="D602">
        <f>WEEKDAY(Fuel!C688,2)</f>
        <v>1</v>
      </c>
      <c r="E602" s="352"/>
      <c r="F602" s="352">
        <f>VLOOKUP(Variaciones!C602,Fuel!C687:Z2285,2,FALSE)</f>
        <v>250.92691600000001</v>
      </c>
      <c r="G602" s="352">
        <f>VLOOKUP(Variaciones!C602,Fuel!C687:Z2285,24,FALSE)</f>
        <v>282.19448094612352</v>
      </c>
      <c r="H602" s="148">
        <f t="shared" si="72"/>
        <v>0</v>
      </c>
      <c r="I602" s="352">
        <f t="shared" si="74"/>
        <v>31.267564946123514</v>
      </c>
      <c r="J602" s="352">
        <f t="shared" si="70"/>
        <v>54.280766197109074</v>
      </c>
      <c r="K602" s="352">
        <f t="shared" si="71"/>
        <v>2946.4015789452192</v>
      </c>
      <c r="L602" s="352"/>
      <c r="O602" s="352"/>
      <c r="P602" s="352"/>
      <c r="Q602" s="352"/>
      <c r="R602" s="352"/>
      <c r="S602" s="352"/>
      <c r="T602" s="352" t="e">
        <f t="shared" si="73"/>
        <v>#DIV/0!</v>
      </c>
    </row>
    <row r="603" spans="2:20">
      <c r="B603" s="127" t="s">
        <v>130</v>
      </c>
      <c r="C603" s="4">
        <v>43819</v>
      </c>
      <c r="D603">
        <f>WEEKDAY(Fuel!C689,2)</f>
        <v>5</v>
      </c>
      <c r="E603" s="352"/>
      <c r="F603" s="352">
        <f>VLOOKUP(Variaciones!C603,Fuel!C688:Z2286,2,FALSE)</f>
        <v>250.92691600000001</v>
      </c>
      <c r="G603" s="352">
        <f>VLOOKUP(Variaciones!C603,Fuel!C688:Z2286,24,FALSE)</f>
        <v>281.07748486096614</v>
      </c>
      <c r="H603" s="148">
        <f t="shared" si="72"/>
        <v>0</v>
      </c>
      <c r="I603" s="352">
        <f t="shared" si="74"/>
        <v>30.150568860966132</v>
      </c>
      <c r="J603" s="352">
        <f t="shared" si="70"/>
        <v>55.464782047375877</v>
      </c>
      <c r="K603" s="352">
        <f t="shared" si="71"/>
        <v>3076.3420475629096</v>
      </c>
      <c r="L603" s="352"/>
      <c r="O603" s="352"/>
      <c r="P603" s="352"/>
      <c r="Q603" s="352"/>
      <c r="R603" s="352"/>
      <c r="S603" s="352"/>
      <c r="T603" s="352" t="e">
        <f t="shared" si="73"/>
        <v>#DIV/0!</v>
      </c>
    </row>
    <row r="604" spans="2:20">
      <c r="B604" s="127" t="s">
        <v>130</v>
      </c>
      <c r="C604" s="4">
        <v>43818</v>
      </c>
      <c r="D604">
        <f>WEEKDAY(Fuel!C690,2)</f>
        <v>4</v>
      </c>
      <c r="E604" s="352"/>
      <c r="F604" s="352">
        <f>VLOOKUP(Variaciones!C604,Fuel!C689:Z2287,2,FALSE)</f>
        <v>250.92691600000001</v>
      </c>
      <c r="G604" s="352">
        <f>VLOOKUP(Variaciones!C604,Fuel!C689:Z2287,24,FALSE)</f>
        <v>279.96491012468954</v>
      </c>
      <c r="H604" s="148">
        <f t="shared" si="72"/>
        <v>0</v>
      </c>
      <c r="I604" s="352">
        <f t="shared" si="74"/>
        <v>29.037994124689533</v>
      </c>
      <c r="J604" s="352">
        <f t="shared" si="70"/>
        <v>56.644111267829089</v>
      </c>
      <c r="K604" s="352">
        <f t="shared" si="71"/>
        <v>3208.5553413222024</v>
      </c>
      <c r="L604" s="352"/>
      <c r="O604" s="352"/>
      <c r="P604" s="352"/>
      <c r="Q604" s="352"/>
      <c r="R604" s="352"/>
      <c r="S604" s="352"/>
      <c r="T604" s="352" t="e">
        <f t="shared" si="73"/>
        <v>#DIV/0!</v>
      </c>
    </row>
    <row r="605" spans="2:20">
      <c r="B605" s="127" t="s">
        <v>130</v>
      </c>
      <c r="C605" s="4">
        <v>43817</v>
      </c>
      <c r="D605">
        <f>WEEKDAY(Fuel!C691,2)</f>
        <v>3</v>
      </c>
      <c r="E605" s="352"/>
      <c r="F605" s="352">
        <f>VLOOKUP(Variaciones!C605,Fuel!C690:Z2288,2,FALSE)</f>
        <v>250.92691600000001</v>
      </c>
      <c r="G605" s="352">
        <f>VLOOKUP(Variaciones!C605,Fuel!C690:Z2288,24,FALSE)</f>
        <v>278.85673923649921</v>
      </c>
      <c r="H605" s="148">
        <f t="shared" si="72"/>
        <v>0</v>
      </c>
      <c r="I605" s="352">
        <f t="shared" si="74"/>
        <v>27.929823236499203</v>
      </c>
      <c r="J605" s="352">
        <f t="shared" si="70"/>
        <v>57.818772409310839</v>
      </c>
      <c r="K605" s="352">
        <f t="shared" si="71"/>
        <v>3343.0104429196845</v>
      </c>
      <c r="L605" s="352"/>
      <c r="O605" s="352"/>
      <c r="P605" s="352"/>
      <c r="Q605" s="352"/>
      <c r="R605" s="352"/>
      <c r="S605" s="352"/>
      <c r="T605" s="352" t="e">
        <f t="shared" si="73"/>
        <v>#DIV/0!</v>
      </c>
    </row>
    <row r="606" spans="2:20">
      <c r="B606" s="127" t="s">
        <v>130</v>
      </c>
      <c r="C606" s="4">
        <v>43816</v>
      </c>
      <c r="D606">
        <f>WEEKDAY(Fuel!C692,2)</f>
        <v>2</v>
      </c>
      <c r="E606" s="352"/>
      <c r="F606" s="352">
        <f>VLOOKUP(Variaciones!C606,Fuel!C691:Z2289,2,FALSE)</f>
        <v>250.92691600000001</v>
      </c>
      <c r="G606" s="352">
        <f>VLOOKUP(Variaciones!C606,Fuel!C691:Z2289,24,FALSE)</f>
        <v>277.75295476486684</v>
      </c>
      <c r="H606" s="148">
        <f t="shared" si="72"/>
        <v>0</v>
      </c>
      <c r="I606" s="352">
        <f t="shared" si="74"/>
        <v>26.826038764866837</v>
      </c>
      <c r="J606" s="352">
        <f t="shared" si="70"/>
        <v>58.988783949241167</v>
      </c>
      <c r="K606" s="352">
        <f t="shared" si="71"/>
        <v>3479.6766318102523</v>
      </c>
      <c r="L606" s="352"/>
      <c r="O606" s="352"/>
      <c r="P606" s="352"/>
      <c r="Q606" s="352"/>
      <c r="R606" s="352"/>
      <c r="S606" s="352"/>
      <c r="T606" s="352" t="e">
        <f t="shared" si="73"/>
        <v>#DIV/0!</v>
      </c>
    </row>
    <row r="607" spans="2:20">
      <c r="B607" s="127" t="s">
        <v>130</v>
      </c>
      <c r="C607" s="4">
        <v>43815</v>
      </c>
      <c r="D607">
        <f>WEEKDAY(Fuel!C693,2)</f>
        <v>1</v>
      </c>
      <c r="E607" s="352"/>
      <c r="F607" s="352">
        <f>VLOOKUP(Variaciones!C607,Fuel!C692:Z2290,2,FALSE)</f>
        <v>250.92691600000001</v>
      </c>
      <c r="G607" s="352">
        <f>VLOOKUP(Variaciones!C607,Fuel!C692:Z2290,24,FALSE)</f>
        <v>276.65353934726261</v>
      </c>
      <c r="H607" s="148">
        <f t="shared" si="72"/>
        <v>0</v>
      </c>
      <c r="I607" s="352">
        <f t="shared" si="74"/>
        <v>25.726623347262603</v>
      </c>
      <c r="J607" s="352">
        <f t="shared" si="70"/>
        <v>60.154164291901623</v>
      </c>
      <c r="K607" s="352">
        <f t="shared" si="71"/>
        <v>3618.5234816570924</v>
      </c>
      <c r="L607" s="352"/>
      <c r="O607" s="352"/>
      <c r="P607" s="352"/>
      <c r="Q607" s="352"/>
      <c r="R607" s="352"/>
      <c r="S607" s="352"/>
      <c r="T607" s="352" t="e">
        <f t="shared" si="73"/>
        <v>#DIV/0!</v>
      </c>
    </row>
    <row r="608" spans="2:20">
      <c r="B608" s="127" t="s">
        <v>130</v>
      </c>
      <c r="C608" s="4">
        <v>43812</v>
      </c>
      <c r="D608">
        <f>WEEKDAY(Fuel!C694,2)</f>
        <v>5</v>
      </c>
      <c r="E608" s="352"/>
      <c r="F608" s="352">
        <f>VLOOKUP(Variaciones!C608,Fuel!C693:Z2291,2,FALSE)</f>
        <v>250.92691600000001</v>
      </c>
      <c r="G608" s="352">
        <f>VLOOKUP(Variaciones!C608,Fuel!C693:Z2291,24,FALSE)</f>
        <v>275.55847568988173</v>
      </c>
      <c r="H608" s="148">
        <f t="shared" si="72"/>
        <v>0</v>
      </c>
      <c r="I608" s="352">
        <f t="shared" si="74"/>
        <v>24.631559689881726</v>
      </c>
      <c r="J608" s="352">
        <f t="shared" si="70"/>
        <v>61.314931768725387</v>
      </c>
      <c r="K608" s="352">
        <f t="shared" si="71"/>
        <v>3759.5208578034499</v>
      </c>
      <c r="L608" s="352"/>
      <c r="O608" s="352"/>
      <c r="P608" s="352"/>
      <c r="Q608" s="352"/>
      <c r="R608" s="352"/>
      <c r="S608" s="352"/>
      <c r="T608" s="352" t="e">
        <f t="shared" si="73"/>
        <v>#DIV/0!</v>
      </c>
    </row>
    <row r="609" spans="2:20">
      <c r="B609" s="127" t="s">
        <v>130</v>
      </c>
      <c r="C609" s="4">
        <v>43811</v>
      </c>
      <c r="D609">
        <f>WEEKDAY(Fuel!C695,2)</f>
        <v>4</v>
      </c>
      <c r="E609" s="352"/>
      <c r="F609" s="352">
        <f>VLOOKUP(Variaciones!C609,Fuel!C694:Z2292,2,FALSE)</f>
        <v>250.92691600000001</v>
      </c>
      <c r="G609" s="352">
        <f>VLOOKUP(Variaciones!C609,Fuel!C694:Z2292,24,FALSE)</f>
        <v>268.33114323258872</v>
      </c>
      <c r="H609" s="148">
        <f t="shared" si="72"/>
        <v>0</v>
      </c>
      <c r="I609" s="352">
        <f t="shared" si="74"/>
        <v>17.40422723258871</v>
      </c>
      <c r="J609" s="352">
        <f t="shared" si="70"/>
        <v>68.975904173455945</v>
      </c>
      <c r="K609" s="352">
        <f t="shared" si="71"/>
        <v>4757.6753565457775</v>
      </c>
      <c r="L609" s="352"/>
      <c r="O609" s="352"/>
      <c r="P609" s="352"/>
      <c r="Q609" s="352"/>
      <c r="R609" s="352"/>
      <c r="S609" s="352"/>
      <c r="T609" s="352" t="e">
        <f t="shared" si="73"/>
        <v>#DIV/0!</v>
      </c>
    </row>
    <row r="610" spans="2:20">
      <c r="B610" s="127" t="s">
        <v>130</v>
      </c>
      <c r="C610" s="4">
        <v>43810</v>
      </c>
      <c r="D610">
        <f>WEEKDAY(Fuel!C696,2)</f>
        <v>3</v>
      </c>
      <c r="E610" s="352"/>
      <c r="F610" s="352">
        <f>VLOOKUP(Variaciones!C610,Fuel!C695:Z2293,2,FALSE)</f>
        <v>250.92691600000001</v>
      </c>
      <c r="G610" s="352">
        <f>VLOOKUP(Variaciones!C610,Fuel!C695:Z2293,24,FALSE)</f>
        <v>265.37450722733246</v>
      </c>
      <c r="H610" s="148">
        <f t="shared" si="72"/>
        <v>0</v>
      </c>
      <c r="I610" s="352">
        <f t="shared" si="74"/>
        <v>14.447591227332452</v>
      </c>
      <c r="J610" s="352">
        <f t="shared" si="70"/>
        <v>72.109938339027622</v>
      </c>
      <c r="K610" s="352">
        <f t="shared" si="71"/>
        <v>5199.8432072583655</v>
      </c>
      <c r="L610" s="352"/>
      <c r="O610" s="352"/>
      <c r="P610" s="352"/>
      <c r="Q610" s="352"/>
      <c r="R610" s="352"/>
      <c r="S610" s="352"/>
      <c r="T610" s="352" t="e">
        <f t="shared" si="73"/>
        <v>#DIV/0!</v>
      </c>
    </row>
    <row r="611" spans="2:20">
      <c r="B611" s="127" t="s">
        <v>130</v>
      </c>
      <c r="C611" s="4">
        <v>43809</v>
      </c>
      <c r="D611">
        <f>WEEKDAY(Fuel!C697,2)</f>
        <v>2</v>
      </c>
      <c r="E611" s="352"/>
      <c r="F611" s="352">
        <f>VLOOKUP(Variaciones!C611,Fuel!C696:Z2294,2,FALSE)</f>
        <v>250.92691600000001</v>
      </c>
      <c r="G611" s="352">
        <f>VLOOKUP(Variaciones!C611,Fuel!C696:Z2294,24,FALSE)</f>
        <v>273.98160315374508</v>
      </c>
      <c r="H611" s="148">
        <f t="shared" si="72"/>
        <v>0</v>
      </c>
      <c r="I611" s="352">
        <f t="shared" si="74"/>
        <v>23.054687153745078</v>
      </c>
      <c r="J611" s="352">
        <f t="shared" si="70"/>
        <v>62.986416657030247</v>
      </c>
      <c r="K611" s="352">
        <f t="shared" si="71"/>
        <v>3967.2886832930176</v>
      </c>
      <c r="L611" s="352"/>
      <c r="O611" s="352"/>
      <c r="P611" s="352"/>
      <c r="Q611" s="352"/>
      <c r="R611" s="352"/>
      <c r="S611" s="352"/>
      <c r="T611" s="352" t="e">
        <f t="shared" si="73"/>
        <v>#DIV/0!</v>
      </c>
    </row>
    <row r="612" spans="2:20">
      <c r="B612" s="127" t="s">
        <v>130</v>
      </c>
      <c r="C612" s="4">
        <v>43808</v>
      </c>
      <c r="D612">
        <f>WEEKDAY(Fuel!C698,2)</f>
        <v>1</v>
      </c>
      <c r="E612" s="352"/>
      <c r="F612" s="352">
        <f>VLOOKUP(Variaciones!C612,Fuel!C697:Z2295,2,FALSE)</f>
        <v>250.92691600000001</v>
      </c>
      <c r="G612" s="352">
        <f>VLOOKUP(Variaciones!C612,Fuel!C697:Z2295,24,FALSE)</f>
        <v>257.22733245729302</v>
      </c>
      <c r="H612" s="148">
        <f t="shared" si="72"/>
        <v>0</v>
      </c>
      <c r="I612" s="352">
        <f t="shared" si="74"/>
        <v>6.3004164572930108</v>
      </c>
      <c r="J612" s="352">
        <f t="shared" si="70"/>
        <v>80.745943595269409</v>
      </c>
      <c r="K612" s="352">
        <f t="shared" si="71"/>
        <v>6519.9074070904289</v>
      </c>
      <c r="L612" s="352"/>
      <c r="O612" s="352"/>
      <c r="P612" s="352"/>
      <c r="Q612" s="352"/>
      <c r="R612" s="352"/>
      <c r="S612" s="352"/>
      <c r="T612" s="352" t="e">
        <f t="shared" si="73"/>
        <v>#DIV/0!</v>
      </c>
    </row>
    <row r="613" spans="2:20">
      <c r="B613" s="127" t="s">
        <v>130</v>
      </c>
      <c r="C613" s="4">
        <v>43805</v>
      </c>
      <c r="D613">
        <f>WEEKDAY(Fuel!C699,2)</f>
        <v>5</v>
      </c>
      <c r="E613" s="352"/>
      <c r="F613" s="352">
        <f>VLOOKUP(Variaciones!C613,Fuel!C698:Z2296,2,FALSE)</f>
        <v>250.92691600000001</v>
      </c>
      <c r="G613" s="352">
        <f>VLOOKUP(Variaciones!C613,Fuel!C698:Z2296,24,FALSE)</f>
        <v>250.32851511169514</v>
      </c>
      <c r="H613" s="148">
        <f t="shared" si="72"/>
        <v>0</v>
      </c>
      <c r="I613" s="352">
        <f t="shared" si="74"/>
        <v>-0.59840088830486593</v>
      </c>
      <c r="J613" s="352">
        <f t="shared" si="70"/>
        <v>88.058689981603152</v>
      </c>
      <c r="K613" s="352">
        <f t="shared" si="71"/>
        <v>7754.3328812760956</v>
      </c>
      <c r="L613" s="352"/>
      <c r="O613" s="352"/>
      <c r="P613" s="352"/>
      <c r="Q613" s="352"/>
      <c r="R613" s="352"/>
      <c r="S613" s="352"/>
      <c r="T613" s="352" t="e">
        <f t="shared" si="73"/>
        <v>#DIV/0!</v>
      </c>
    </row>
    <row r="614" spans="2:20">
      <c r="B614" s="127" t="s">
        <v>130</v>
      </c>
      <c r="C614" s="4">
        <v>43804</v>
      </c>
      <c r="D614">
        <f>WEEKDAY(Fuel!C700,2)</f>
        <v>4</v>
      </c>
      <c r="E614" s="352"/>
      <c r="F614" s="352">
        <f>VLOOKUP(Variaciones!C614,Fuel!C699:Z2297,2,FALSE)</f>
        <v>250.92691600000001</v>
      </c>
      <c r="G614" s="352">
        <f>VLOOKUP(Variaciones!C614,Fuel!C699:Z2297,24,FALSE)</f>
        <v>234.88830486202363</v>
      </c>
      <c r="H614" s="148">
        <f t="shared" si="72"/>
        <v>31.225149999999985</v>
      </c>
      <c r="I614" s="352">
        <f t="shared" si="74"/>
        <v>-16.038611137976375</v>
      </c>
      <c r="J614" s="352">
        <f t="shared" si="70"/>
        <v>104.42531284625494</v>
      </c>
      <c r="K614" s="352">
        <f t="shared" si="71"/>
        <v>10904.645963038218</v>
      </c>
      <c r="L614" s="352"/>
      <c r="O614" s="352"/>
      <c r="P614" s="352"/>
      <c r="Q614" s="352"/>
      <c r="R614" s="352"/>
      <c r="S614" s="352"/>
      <c r="T614" s="352" t="e">
        <f t="shared" si="73"/>
        <v>#DIV/0!</v>
      </c>
    </row>
    <row r="615" spans="2:20">
      <c r="B615" s="127" t="s">
        <v>130</v>
      </c>
      <c r="C615" s="4">
        <v>43803</v>
      </c>
      <c r="D615">
        <f>WEEKDAY(Fuel!C701,2)</f>
        <v>3</v>
      </c>
      <c r="E615" s="352"/>
      <c r="F615" s="352">
        <f>VLOOKUP(Variaciones!C615,Fuel!C700:Z2298,2,FALSE)</f>
        <v>282.15206599999999</v>
      </c>
      <c r="G615" s="352">
        <f>VLOOKUP(Variaciones!C615,Fuel!C700:Z2298,24,FALSE)</f>
        <v>235.87385019710905</v>
      </c>
      <c r="H615" s="148">
        <f t="shared" si="72"/>
        <v>0</v>
      </c>
      <c r="I615" s="352">
        <f t="shared" si="74"/>
        <v>-46.278215802890941</v>
      </c>
      <c r="J615" s="352">
        <f t="shared" si="70"/>
        <v>134.60578479106437</v>
      </c>
      <c r="K615" s="352">
        <f t="shared" si="71"/>
        <v>18118.717299218333</v>
      </c>
      <c r="L615" s="352"/>
      <c r="O615" s="352"/>
      <c r="P615" s="352"/>
      <c r="Q615" s="352"/>
      <c r="R615" s="352"/>
      <c r="S615" s="352"/>
      <c r="T615" s="352" t="e">
        <f t="shared" si="73"/>
        <v>#DIV/0!</v>
      </c>
    </row>
    <row r="616" spans="2:20">
      <c r="B616" s="127" t="s">
        <v>130</v>
      </c>
      <c r="C616" s="4">
        <v>43802</v>
      </c>
      <c r="D616">
        <f>WEEKDAY(Fuel!C702,2)</f>
        <v>2</v>
      </c>
      <c r="E616" s="352"/>
      <c r="F616" s="352">
        <f>VLOOKUP(Variaciones!C616,Fuel!C701:Z2299,2,FALSE)</f>
        <v>282.15206599999999</v>
      </c>
      <c r="G616" s="352">
        <f>VLOOKUP(Variaciones!C616,Fuel!C701:Z2299,24,FALSE)</f>
        <v>229.96057818659656</v>
      </c>
      <c r="H616" s="148">
        <f t="shared" si="72"/>
        <v>0</v>
      </c>
      <c r="I616" s="352">
        <f t="shared" si="74"/>
        <v>-52.191487813403427</v>
      </c>
      <c r="J616" s="352">
        <f t="shared" si="70"/>
        <v>140.87385312220761</v>
      </c>
      <c r="K616" s="352">
        <f t="shared" si="71"/>
        <v>19845.442493497321</v>
      </c>
      <c r="L616" s="352"/>
      <c r="O616" s="352"/>
      <c r="P616" s="352"/>
      <c r="Q616" s="352"/>
      <c r="R616" s="352"/>
      <c r="S616" s="352"/>
      <c r="T616" s="352" t="e">
        <f t="shared" si="73"/>
        <v>#DIV/0!</v>
      </c>
    </row>
    <row r="617" spans="2:20">
      <c r="B617" s="127" t="s">
        <v>130</v>
      </c>
      <c r="C617" s="4">
        <v>43801</v>
      </c>
      <c r="D617">
        <f>WEEKDAY(Fuel!C703,2)</f>
        <v>1</v>
      </c>
      <c r="E617" s="352"/>
      <c r="F617" s="352">
        <f>VLOOKUP(Variaciones!C617,Fuel!C702:Z2300,2,FALSE)</f>
        <v>282.15206599999999</v>
      </c>
      <c r="G617" s="352">
        <f>VLOOKUP(Variaciones!C617,Fuel!C702:Z2300,24,FALSE)</f>
        <v>230.94612352168198</v>
      </c>
      <c r="H617" s="148">
        <f t="shared" si="72"/>
        <v>0</v>
      </c>
      <c r="I617" s="352">
        <f t="shared" si="74"/>
        <v>-51.205942478318008</v>
      </c>
      <c r="J617" s="352">
        <f t="shared" si="70"/>
        <v>139.8291750670171</v>
      </c>
      <c r="K617" s="352">
        <f t="shared" si="71"/>
        <v>19552.198199922517</v>
      </c>
      <c r="L617" s="352"/>
      <c r="O617" s="352"/>
      <c r="P617" s="352"/>
      <c r="Q617" s="352"/>
      <c r="R617" s="352"/>
      <c r="S617" s="352"/>
      <c r="T617" s="352" t="e">
        <f t="shared" si="73"/>
        <v>#DIV/0!</v>
      </c>
    </row>
    <row r="618" spans="2:20">
      <c r="B618" s="127" t="s">
        <v>131</v>
      </c>
      <c r="C618" s="4">
        <v>43796</v>
      </c>
      <c r="D618">
        <f>WEEKDAY(Fuel!C704,2)</f>
        <v>3</v>
      </c>
      <c r="E618" s="352"/>
      <c r="F618" s="352">
        <f>VLOOKUP(Variaciones!C618,Fuel!C703:Z2301,2,FALSE)</f>
        <v>282.15206599999999</v>
      </c>
      <c r="G618" s="352">
        <f>VLOOKUP(Variaciones!C618,Fuel!C703:Z2301,24,FALSE)</f>
        <v>254.59921156373193</v>
      </c>
      <c r="H618" s="148">
        <f t="shared" si="72"/>
        <v>0</v>
      </c>
      <c r="I618" s="352">
        <f t="shared" si="74"/>
        <v>-27.552854436268063</v>
      </c>
      <c r="J618" s="352">
        <f t="shared" si="70"/>
        <v>114.75690174244414</v>
      </c>
      <c r="K618" s="352">
        <f t="shared" si="71"/>
        <v>13169.14649752498</v>
      </c>
      <c r="L618" s="352"/>
      <c r="O618" s="352"/>
      <c r="P618" s="352"/>
      <c r="Q618" s="352"/>
      <c r="R618" s="352"/>
      <c r="S618" s="352"/>
      <c r="T618" s="352" t="e">
        <f t="shared" si="73"/>
        <v>#DIV/0!</v>
      </c>
    </row>
    <row r="619" spans="2:20">
      <c r="B619" s="127" t="s">
        <v>131</v>
      </c>
      <c r="C619" s="4">
        <v>43795</v>
      </c>
      <c r="D619">
        <f>WEEKDAY(Fuel!C705,2)</f>
        <v>2</v>
      </c>
      <c r="E619" s="352"/>
      <c r="F619" s="352">
        <f>VLOOKUP(Variaciones!C619,Fuel!C704:Z2302,2,FALSE)</f>
        <v>282.15206599999999</v>
      </c>
      <c r="G619" s="352">
        <f>VLOOKUP(Variaciones!C619,Fuel!C704:Z2302,24,FALSE)</f>
        <v>264.71747700394218</v>
      </c>
      <c r="H619" s="148">
        <f t="shared" si="72"/>
        <v>0</v>
      </c>
      <c r="I619" s="352">
        <f t="shared" si="74"/>
        <v>-17.434588996057812</v>
      </c>
      <c r="J619" s="352">
        <f t="shared" si="70"/>
        <v>104.03154037582129</v>
      </c>
      <c r="K619" s="352">
        <f t="shared" si="71"/>
        <v>10822.561392966136</v>
      </c>
      <c r="L619" s="352"/>
      <c r="O619" s="352"/>
      <c r="P619" s="352"/>
      <c r="Q619" s="352"/>
      <c r="R619" s="352"/>
      <c r="S619" s="352"/>
      <c r="T619" s="352" t="e">
        <f t="shared" si="73"/>
        <v>#DIV/0!</v>
      </c>
    </row>
    <row r="620" spans="2:20">
      <c r="B620" s="127" t="s">
        <v>131</v>
      </c>
      <c r="C620" s="4">
        <v>43794</v>
      </c>
      <c r="D620">
        <f>WEEKDAY(Fuel!C706,2)</f>
        <v>1</v>
      </c>
      <c r="E620" s="352"/>
      <c r="F620" s="352">
        <f>VLOOKUP(Variaciones!C620,Fuel!C705:Z2303,2,FALSE)</f>
        <v>282.15206599999999</v>
      </c>
      <c r="G620" s="352">
        <f>VLOOKUP(Variaciones!C620,Fuel!C705:Z2303,24,FALSE)</f>
        <v>257.22733245729302</v>
      </c>
      <c r="H620" s="148">
        <f t="shared" si="72"/>
        <v>29.244929000000013</v>
      </c>
      <c r="I620" s="352">
        <f t="shared" si="74"/>
        <v>-24.924733542706974</v>
      </c>
      <c r="J620" s="352">
        <f t="shared" si="70"/>
        <v>111.97109359526939</v>
      </c>
      <c r="K620" s="352">
        <f t="shared" si="71"/>
        <v>12537.525800920579</v>
      </c>
      <c r="L620" s="352"/>
      <c r="O620" s="352"/>
      <c r="P620" s="352"/>
      <c r="Q620" s="352"/>
      <c r="R620" s="352"/>
      <c r="S620" s="352"/>
      <c r="T620" s="352" t="e">
        <f t="shared" si="73"/>
        <v>#DIV/0!</v>
      </c>
    </row>
    <row r="621" spans="2:20">
      <c r="B621" s="127" t="s">
        <v>131</v>
      </c>
      <c r="C621" s="4">
        <v>43791</v>
      </c>
      <c r="D621">
        <f>WEEKDAY(Fuel!C707,2)</f>
        <v>5</v>
      </c>
      <c r="E621" s="352"/>
      <c r="F621" s="352">
        <f>VLOOKUP(Variaciones!C621,Fuel!C706:Z2304,2,FALSE)</f>
        <v>311.396995</v>
      </c>
      <c r="G621" s="352">
        <f>VLOOKUP(Variaciones!C621,Fuel!C706:Z2304,24,FALSE)</f>
        <v>245.66360052562416</v>
      </c>
      <c r="H621" s="148">
        <f t="shared" si="72"/>
        <v>0</v>
      </c>
      <c r="I621" s="352">
        <f t="shared" si="74"/>
        <v>-65.733394474375842</v>
      </c>
      <c r="J621" s="352">
        <f t="shared" si="70"/>
        <v>153.4735784428384</v>
      </c>
      <c r="K621" s="352">
        <f t="shared" si="71"/>
        <v>23554.139280050073</v>
      </c>
      <c r="L621" s="352"/>
      <c r="O621" s="352"/>
      <c r="P621" s="352"/>
      <c r="Q621" s="352"/>
      <c r="R621" s="352"/>
      <c r="S621" s="352"/>
      <c r="T621" s="352" t="e">
        <f t="shared" si="73"/>
        <v>#DIV/0!</v>
      </c>
    </row>
    <row r="622" spans="2:20">
      <c r="B622" s="127" t="s">
        <v>131</v>
      </c>
      <c r="C622" s="4">
        <v>43790</v>
      </c>
      <c r="D622">
        <f>WEEKDAY(Fuel!C708,2)</f>
        <v>4</v>
      </c>
      <c r="E622" s="352"/>
      <c r="F622" s="352">
        <f>VLOOKUP(Variaciones!C622,Fuel!C707:Z2305,2,FALSE)</f>
        <v>311.396995</v>
      </c>
      <c r="G622" s="352">
        <f>VLOOKUP(Variaciones!C622,Fuel!C707:Z2305,24,FALSE)</f>
        <v>248.09461235216818</v>
      </c>
      <c r="H622" s="148">
        <f t="shared" si="72"/>
        <v>7.1999999999999886</v>
      </c>
      <c r="I622" s="352">
        <f t="shared" si="74"/>
        <v>-63.30238264783182</v>
      </c>
      <c r="J622" s="352">
        <f t="shared" si="70"/>
        <v>150.89670590670175</v>
      </c>
      <c r="K622" s="352">
        <f t="shared" si="71"/>
        <v>22769.815853493641</v>
      </c>
      <c r="L622" s="352"/>
      <c r="O622" s="352"/>
      <c r="P622" s="352"/>
      <c r="Q622" s="352"/>
      <c r="R622" s="352"/>
      <c r="S622" s="352"/>
      <c r="T622" s="352" t="e">
        <f t="shared" si="73"/>
        <v>#DIV/0!</v>
      </c>
    </row>
    <row r="623" spans="2:20">
      <c r="B623" s="127" t="s">
        <v>131</v>
      </c>
      <c r="C623" s="4">
        <v>43789</v>
      </c>
      <c r="D623">
        <f>WEEKDAY(Fuel!C709,2)</f>
        <v>3</v>
      </c>
      <c r="E623" s="352"/>
      <c r="F623" s="352">
        <f>VLOOKUP(Variaciones!C623,Fuel!C708:Z2306,2,FALSE)</f>
        <v>318.59699499999999</v>
      </c>
      <c r="G623" s="352">
        <f>VLOOKUP(Variaciones!C623,Fuel!C708:Z2306,24,FALSE)</f>
        <v>224.57293035479631</v>
      </c>
      <c r="H623" s="148">
        <f t="shared" si="72"/>
        <v>0</v>
      </c>
      <c r="I623" s="352">
        <f t="shared" si="74"/>
        <v>-94.02406464520368</v>
      </c>
      <c r="J623" s="352">
        <f t="shared" si="70"/>
        <v>183.02968882391588</v>
      </c>
      <c r="K623" s="352">
        <f t="shared" si="71"/>
        <v>33499.866990979477</v>
      </c>
      <c r="L623" s="352"/>
      <c r="O623" s="352"/>
      <c r="P623" s="352"/>
      <c r="Q623" s="352"/>
      <c r="R623" s="352"/>
      <c r="S623" s="352"/>
      <c r="T623" s="352" t="e">
        <f t="shared" si="73"/>
        <v>#DIV/0!</v>
      </c>
    </row>
    <row r="624" spans="2:20">
      <c r="B624" s="127" t="s">
        <v>131</v>
      </c>
      <c r="C624" s="4">
        <v>43788</v>
      </c>
      <c r="D624">
        <f>WEEKDAY(Fuel!C710,2)</f>
        <v>2</v>
      </c>
      <c r="E624" s="352"/>
      <c r="F624" s="352">
        <f>VLOOKUP(Variaciones!C624,Fuel!C709:Z2307,2,FALSE)</f>
        <v>318.59699499999999</v>
      </c>
      <c r="G624" s="352">
        <f>VLOOKUP(Variaciones!C624,Fuel!C709:Z2307,24,FALSE)</f>
        <v>210.64388961892249</v>
      </c>
      <c r="H624" s="148">
        <f t="shared" si="72"/>
        <v>0</v>
      </c>
      <c r="I624" s="352">
        <f t="shared" si="74"/>
        <v>-107.95310538107751</v>
      </c>
      <c r="J624" s="352">
        <f t="shared" si="70"/>
        <v>197.79447200394213</v>
      </c>
      <c r="K624" s="352">
        <f t="shared" si="71"/>
        <v>39122.65315531825</v>
      </c>
      <c r="L624" s="352"/>
      <c r="O624" s="352"/>
      <c r="P624" s="352"/>
      <c r="Q624" s="352"/>
      <c r="R624" s="352"/>
      <c r="S624" s="352"/>
      <c r="T624" s="352" t="e">
        <f t="shared" si="73"/>
        <v>#DIV/0!</v>
      </c>
    </row>
    <row r="625" spans="2:20">
      <c r="B625" s="127" t="s">
        <v>131</v>
      </c>
      <c r="C625" s="4">
        <v>43787</v>
      </c>
      <c r="D625">
        <f>WEEKDAY(Fuel!C711,2)</f>
        <v>1</v>
      </c>
      <c r="E625" s="352"/>
      <c r="F625" s="352">
        <f>VLOOKUP(Variaciones!C625,Fuel!C710:Z2308,2,FALSE)</f>
        <v>318.59699499999999</v>
      </c>
      <c r="G625" s="352">
        <f>VLOOKUP(Variaciones!C625,Fuel!C710:Z2308,24,FALSE)</f>
        <v>220.17082785808145</v>
      </c>
      <c r="H625" s="148">
        <f t="shared" si="72"/>
        <v>0</v>
      </c>
      <c r="I625" s="352">
        <f t="shared" si="74"/>
        <v>-98.42616714191854</v>
      </c>
      <c r="J625" s="352">
        <f t="shared" si="70"/>
        <v>187.69591747043364</v>
      </c>
      <c r="K625" s="352">
        <f t="shared" si="71"/>
        <v>35229.757435067833</v>
      </c>
      <c r="L625" s="352"/>
      <c r="O625" s="352"/>
      <c r="P625" s="352"/>
      <c r="Q625" s="352"/>
      <c r="R625" s="352"/>
      <c r="S625" s="352"/>
      <c r="T625" s="352" t="e">
        <f t="shared" si="73"/>
        <v>#DIV/0!</v>
      </c>
    </row>
    <row r="626" spans="2:20">
      <c r="B626" s="127" t="s">
        <v>131</v>
      </c>
      <c r="C626" s="4">
        <v>43784</v>
      </c>
      <c r="D626">
        <f>WEEKDAY(Fuel!C712,2)</f>
        <v>5</v>
      </c>
      <c r="E626" s="352"/>
      <c r="F626" s="352">
        <f>VLOOKUP(Variaciones!C626,Fuel!C711:Z2309,2,FALSE)</f>
        <v>318.59699499999999</v>
      </c>
      <c r="G626" s="352">
        <f>VLOOKUP(Variaciones!C626,Fuel!C711:Z2309,24,FALSE)</f>
        <v>230.48620236530877</v>
      </c>
      <c r="H626" s="148">
        <f t="shared" si="72"/>
        <v>0</v>
      </c>
      <c r="I626" s="352">
        <f t="shared" si="74"/>
        <v>-88.110792634691222</v>
      </c>
      <c r="J626" s="352">
        <f t="shared" si="70"/>
        <v>176.76162049277269</v>
      </c>
      <c r="K626" s="352">
        <f t="shared" si="71"/>
        <v>31244.670479230997</v>
      </c>
      <c r="L626" s="352"/>
      <c r="O626" s="352"/>
      <c r="P626" s="352"/>
      <c r="Q626" s="352"/>
      <c r="R626" s="352"/>
      <c r="S626" s="352"/>
      <c r="T626" s="352" t="e">
        <f t="shared" si="73"/>
        <v>#DIV/0!</v>
      </c>
    </row>
    <row r="627" spans="2:20">
      <c r="B627" s="127" t="s">
        <v>131</v>
      </c>
      <c r="C627" s="4">
        <v>43783</v>
      </c>
      <c r="D627">
        <f>WEEKDAY(Fuel!C713,2)</f>
        <v>4</v>
      </c>
      <c r="E627" s="352"/>
      <c r="F627" s="352">
        <f>VLOOKUP(Variaciones!C627,Fuel!C712:Z2310,2,FALSE)</f>
        <v>318.59699499999999</v>
      </c>
      <c r="G627" s="352">
        <f>VLOOKUP(Variaciones!C627,Fuel!C712:Z2310,24,FALSE)</f>
        <v>217.80551905387645</v>
      </c>
      <c r="H627" s="148">
        <f t="shared" si="72"/>
        <v>41.45817599999998</v>
      </c>
      <c r="I627" s="352">
        <f t="shared" si="74"/>
        <v>-100.79147594612354</v>
      </c>
      <c r="J627" s="352">
        <f t="shared" si="70"/>
        <v>190.20314480289096</v>
      </c>
      <c r="K627" s="352">
        <f t="shared" si="71"/>
        <v>36177.236292909503</v>
      </c>
      <c r="L627" s="352"/>
      <c r="O627" s="352"/>
      <c r="P627" s="352"/>
      <c r="Q627" s="352"/>
      <c r="R627" s="352"/>
      <c r="S627" s="352"/>
      <c r="T627" s="352" t="e">
        <f t="shared" si="73"/>
        <v>#DIV/0!</v>
      </c>
    </row>
    <row r="628" spans="2:20">
      <c r="B628" s="127" t="s">
        <v>131</v>
      </c>
      <c r="C628" s="4">
        <v>43782</v>
      </c>
      <c r="D628">
        <f>WEEKDAY(Fuel!C714,2)</f>
        <v>3</v>
      </c>
      <c r="E628" s="352"/>
      <c r="F628" s="352">
        <f>VLOOKUP(Variaciones!C628,Fuel!C713:Z2311,2,FALSE)</f>
        <v>360.05517099999997</v>
      </c>
      <c r="G628" s="352">
        <f>VLOOKUP(Variaciones!C628,Fuel!C713:Z2311,24,FALSE)</f>
        <v>217.80551905387645</v>
      </c>
      <c r="H628" s="148">
        <f t="shared" si="72"/>
        <v>0</v>
      </c>
      <c r="I628" s="352">
        <f t="shared" si="74"/>
        <v>-142.24965194612352</v>
      </c>
      <c r="J628" s="352">
        <f t="shared" si="70"/>
        <v>231.66132080289094</v>
      </c>
      <c r="K628" s="352">
        <f t="shared" si="71"/>
        <v>53666.967556139949</v>
      </c>
      <c r="L628" s="352"/>
      <c r="O628" s="352"/>
      <c r="P628" s="352"/>
      <c r="Q628" s="352"/>
      <c r="R628" s="352"/>
      <c r="S628" s="352"/>
      <c r="T628" s="352" t="e">
        <f t="shared" si="73"/>
        <v>#DIV/0!</v>
      </c>
    </row>
    <row r="629" spans="2:20">
      <c r="B629" s="127" t="s">
        <v>131</v>
      </c>
      <c r="C629" s="4">
        <v>43781</v>
      </c>
      <c r="D629">
        <f>WEEKDAY(Fuel!C715,2)</f>
        <v>2</v>
      </c>
      <c r="E629" s="352"/>
      <c r="F629" s="352">
        <f>VLOOKUP(Variaciones!C629,Fuel!C714:Z2312,2,FALSE)</f>
        <v>360.05517099999997</v>
      </c>
      <c r="G629" s="352">
        <f>VLOOKUP(Variaciones!C629,Fuel!C714:Z2312,24,FALSE)</f>
        <v>218.13403416557162</v>
      </c>
      <c r="H629" s="148">
        <f t="shared" si="72"/>
        <v>0</v>
      </c>
      <c r="I629" s="352">
        <f t="shared" si="74"/>
        <v>-141.92113683442835</v>
      </c>
      <c r="J629" s="352">
        <f t="shared" si="70"/>
        <v>231.31309478449407</v>
      </c>
      <c r="K629" s="352">
        <f t="shared" si="71"/>
        <v>53505.747818780335</v>
      </c>
      <c r="L629" s="352"/>
      <c r="O629" s="352"/>
      <c r="P629" s="352"/>
      <c r="Q629" s="352"/>
      <c r="R629" s="352"/>
      <c r="S629" s="352"/>
      <c r="T629" s="352" t="e">
        <f t="shared" si="73"/>
        <v>#DIV/0!</v>
      </c>
    </row>
    <row r="630" spans="2:20">
      <c r="B630" s="127" t="s">
        <v>131</v>
      </c>
      <c r="C630" s="4">
        <v>43780</v>
      </c>
      <c r="D630">
        <f>WEEKDAY(Fuel!C716,2)</f>
        <v>1</v>
      </c>
      <c r="E630" s="352"/>
      <c r="F630" s="352">
        <f>VLOOKUP(Variaciones!C630,Fuel!C715:Z2313,2,FALSE)</f>
        <v>360.05517099999997</v>
      </c>
      <c r="G630" s="352">
        <f>VLOOKUP(Variaciones!C630,Fuel!C715:Z2313,24,FALSE)</f>
        <v>224.70433639947439</v>
      </c>
      <c r="H630" s="148">
        <f t="shared" si="72"/>
        <v>0</v>
      </c>
      <c r="I630" s="352">
        <f t="shared" si="74"/>
        <v>-135.35083460052559</v>
      </c>
      <c r="J630" s="352">
        <f t="shared" si="70"/>
        <v>224.34857441655714</v>
      </c>
      <c r="K630" s="352">
        <f t="shared" si="71"/>
        <v>50332.282842741479</v>
      </c>
      <c r="L630" s="352"/>
      <c r="O630" s="352"/>
      <c r="P630" s="352"/>
      <c r="Q630" s="352"/>
      <c r="R630" s="352"/>
      <c r="S630" s="352"/>
      <c r="T630" s="352" t="e">
        <f t="shared" si="73"/>
        <v>#DIV/0!</v>
      </c>
    </row>
    <row r="631" spans="2:20">
      <c r="B631" s="127" t="s">
        <v>131</v>
      </c>
      <c r="C631" s="4">
        <v>43777</v>
      </c>
      <c r="D631">
        <f>WEEKDAY(Fuel!C717,2)</f>
        <v>5</v>
      </c>
      <c r="E631" s="352"/>
      <c r="F631" s="352">
        <f>VLOOKUP(Variaciones!C631,Fuel!C716:Z2314,2,FALSE)</f>
        <v>360.05517099999997</v>
      </c>
      <c r="G631" s="352">
        <f>VLOOKUP(Variaciones!C631,Fuel!C716:Z2314,24,FALSE)</f>
        <v>245.20367936925098</v>
      </c>
      <c r="H631" s="148">
        <f t="shared" si="72"/>
        <v>0</v>
      </c>
      <c r="I631" s="352">
        <f t="shared" si="74"/>
        <v>-114.851491630749</v>
      </c>
      <c r="J631" s="352">
        <f t="shared" si="70"/>
        <v>202.61927086859396</v>
      </c>
      <c r="K631" s="352">
        <f t="shared" si="71"/>
        <v>41054.568927320652</v>
      </c>
      <c r="L631" s="352"/>
      <c r="O631" s="352"/>
      <c r="P631" s="352"/>
      <c r="Q631" s="352"/>
      <c r="R631" s="352"/>
      <c r="S631" s="352"/>
      <c r="T631" s="352" t="e">
        <f t="shared" si="73"/>
        <v>#DIV/0!</v>
      </c>
    </row>
    <row r="632" spans="2:20">
      <c r="B632" s="127" t="s">
        <v>131</v>
      </c>
      <c r="C632" s="4">
        <v>43776</v>
      </c>
      <c r="D632">
        <f>WEEKDAY(Fuel!C718,2)</f>
        <v>4</v>
      </c>
      <c r="E632" s="352"/>
      <c r="F632" s="352">
        <f>VLOOKUP(Variaciones!C632,Fuel!C717:Z2315,2,FALSE)</f>
        <v>360.05517099999997</v>
      </c>
      <c r="G632" s="352">
        <f>VLOOKUP(Variaciones!C632,Fuel!C717:Z2315,24,FALSE)</f>
        <v>253.28515111695134</v>
      </c>
      <c r="H632" s="148">
        <f t="shared" si="72"/>
        <v>15.617214999999987</v>
      </c>
      <c r="I632" s="352">
        <f t="shared" si="74"/>
        <v>-106.77001988304863</v>
      </c>
      <c r="J632" s="352">
        <f t="shared" si="70"/>
        <v>194.05291081603156</v>
      </c>
      <c r="K632" s="352">
        <f t="shared" si="71"/>
        <v>37656.532196174696</v>
      </c>
      <c r="L632" s="352"/>
      <c r="O632" s="352"/>
      <c r="P632" s="352"/>
      <c r="Q632" s="352"/>
      <c r="R632" s="352"/>
      <c r="S632" s="352"/>
      <c r="T632" s="352" t="e">
        <f t="shared" si="73"/>
        <v>#DIV/0!</v>
      </c>
    </row>
    <row r="633" spans="2:20">
      <c r="B633" s="127" t="s">
        <v>131</v>
      </c>
      <c r="C633" s="4">
        <v>43775</v>
      </c>
      <c r="D633">
        <f>WEEKDAY(Fuel!C719,2)</f>
        <v>3</v>
      </c>
      <c r="E633" s="352"/>
      <c r="F633" s="352">
        <f>VLOOKUP(Variaciones!C633,Fuel!C718:Z2316,2,FALSE)</f>
        <v>344.43795599999999</v>
      </c>
      <c r="G633" s="352">
        <f>VLOOKUP(Variaciones!C633,Fuel!C718:Z2316,24,FALSE)</f>
        <v>273.06176084099872</v>
      </c>
      <c r="H633" s="148">
        <f t="shared" si="72"/>
        <v>0</v>
      </c>
      <c r="I633" s="352">
        <f t="shared" si="74"/>
        <v>-71.37619515900127</v>
      </c>
      <c r="J633" s="352">
        <f t="shared" si="70"/>
        <v>157.47248950854134</v>
      </c>
      <c r="K633" s="352">
        <f t="shared" si="71"/>
        <v>24797.584952017663</v>
      </c>
      <c r="L633" s="352"/>
      <c r="O633" s="352"/>
      <c r="P633" s="352"/>
      <c r="Q633" s="352"/>
      <c r="R633" s="352"/>
      <c r="S633" s="352"/>
      <c r="T633" s="352" t="e">
        <f t="shared" si="73"/>
        <v>#DIV/0!</v>
      </c>
    </row>
    <row r="634" spans="2:20">
      <c r="B634" s="127" t="s">
        <v>131</v>
      </c>
      <c r="C634" s="4">
        <v>43774</v>
      </c>
      <c r="D634">
        <f>WEEKDAY(Fuel!C720,2)</f>
        <v>2</v>
      </c>
      <c r="E634" s="352"/>
      <c r="F634" s="352">
        <f>VLOOKUP(Variaciones!C634,Fuel!C719:Z2317,2,FALSE)</f>
        <v>344.43795599999999</v>
      </c>
      <c r="G634" s="352">
        <f>VLOOKUP(Variaciones!C634,Fuel!C719:Z2317,24,FALSE)</f>
        <v>283.18002628120894</v>
      </c>
      <c r="H634" s="148">
        <f t="shared" si="72"/>
        <v>0</v>
      </c>
      <c r="I634" s="352">
        <f t="shared" si="74"/>
        <v>-61.257929718791047</v>
      </c>
      <c r="J634" s="352">
        <f t="shared" si="70"/>
        <v>146.74712814191849</v>
      </c>
      <c r="K634" s="352">
        <f t="shared" si="71"/>
        <v>21534.719617900646</v>
      </c>
      <c r="L634" s="352"/>
      <c r="O634" s="352"/>
      <c r="P634" s="352"/>
      <c r="Q634" s="352"/>
      <c r="R634" s="352"/>
      <c r="S634" s="352"/>
      <c r="T634" s="352" t="e">
        <f t="shared" si="73"/>
        <v>#DIV/0!</v>
      </c>
    </row>
    <row r="635" spans="2:20">
      <c r="B635" s="127" t="s">
        <v>131</v>
      </c>
      <c r="C635" s="4">
        <v>43773</v>
      </c>
      <c r="D635">
        <f>WEEKDAY(Fuel!C721,2)</f>
        <v>1</v>
      </c>
      <c r="E635" s="352"/>
      <c r="F635" s="352">
        <f>VLOOKUP(Variaciones!C635,Fuel!C720:Z2318,2,FALSE)</f>
        <v>344.43795599999999</v>
      </c>
      <c r="G635" s="352">
        <f>VLOOKUP(Variaciones!C635,Fuel!C720:Z2318,24,FALSE)</f>
        <v>280.28909329829168</v>
      </c>
      <c r="H635" s="148">
        <f t="shared" si="72"/>
        <v>0</v>
      </c>
      <c r="I635" s="352">
        <f t="shared" si="74"/>
        <v>-64.14886270170831</v>
      </c>
      <c r="J635" s="352">
        <f t="shared" si="70"/>
        <v>149.81151710381079</v>
      </c>
      <c r="K635" s="352">
        <f t="shared" si="71"/>
        <v>22443.490656945392</v>
      </c>
      <c r="L635" s="352"/>
      <c r="O635" s="352"/>
      <c r="P635" s="352"/>
      <c r="Q635" s="352"/>
      <c r="R635" s="352"/>
      <c r="S635" s="352"/>
      <c r="T635" s="352" t="e">
        <f t="shared" si="73"/>
        <v>#DIV/0!</v>
      </c>
    </row>
    <row r="636" spans="2:20">
      <c r="B636" s="128" t="s">
        <v>131</v>
      </c>
      <c r="C636" s="26">
        <v>43770</v>
      </c>
      <c r="D636">
        <f>WEEKDAY(Fuel!C722,2)</f>
        <v>5</v>
      </c>
      <c r="E636" s="352"/>
      <c r="F636" s="352">
        <f>VLOOKUP(Variaciones!C636,Fuel!C721:Z2319,2,FALSE)</f>
        <v>344.43795599999999</v>
      </c>
      <c r="G636" s="352">
        <f>VLOOKUP(Variaciones!C636,Fuel!C721:Z2319,24,FALSE)</f>
        <v>287.2536136662286</v>
      </c>
      <c r="H636" s="148">
        <f t="shared" si="72"/>
        <v>0</v>
      </c>
      <c r="I636" s="352">
        <f t="shared" si="74"/>
        <v>-57.184342333771383</v>
      </c>
      <c r="J636" s="352">
        <f t="shared" si="70"/>
        <v>142.42912551379766</v>
      </c>
      <c r="K636" s="352">
        <f t="shared" si="71"/>
        <v>20286.055794625128</v>
      </c>
      <c r="L636" s="352"/>
      <c r="O636" s="352"/>
      <c r="P636" s="352"/>
      <c r="Q636" s="352"/>
      <c r="R636" s="352"/>
      <c r="S636" s="352"/>
      <c r="T636" s="352" t="e">
        <f t="shared" si="73"/>
        <v>#DIV/0!</v>
      </c>
    </row>
    <row r="637" spans="2:20">
      <c r="B637" s="127" t="s">
        <v>132</v>
      </c>
      <c r="C637" s="4">
        <v>43769</v>
      </c>
      <c r="D637">
        <f>WEEKDAY(Fuel!C723,2)</f>
        <v>4</v>
      </c>
      <c r="E637" s="352"/>
      <c r="F637" s="352">
        <f>VLOOKUP(Variaciones!C637,Fuel!C722:Z2320,2,FALSE)</f>
        <v>344.43795599999999</v>
      </c>
      <c r="G637" s="352">
        <f>VLOOKUP(Variaciones!C637,Fuel!C722:Z2320,24,FALSE)</f>
        <v>259.19842312746385</v>
      </c>
      <c r="H637" s="148">
        <f t="shared" si="72"/>
        <v>20.38400200000001</v>
      </c>
      <c r="I637" s="352">
        <f t="shared" si="74"/>
        <v>-85.239532872536131</v>
      </c>
      <c r="J637" s="352">
        <f t="shared" si="70"/>
        <v>172.16762748488833</v>
      </c>
      <c r="K637" s="352">
        <f t="shared" si="71"/>
        <v>29641.691953775276</v>
      </c>
      <c r="L637" s="352"/>
      <c r="O637" s="352"/>
      <c r="P637" s="352"/>
      <c r="Q637" s="352"/>
      <c r="R637" s="352"/>
      <c r="S637" s="352"/>
      <c r="T637" s="352" t="e">
        <f t="shared" si="73"/>
        <v>#DIV/0!</v>
      </c>
    </row>
    <row r="638" spans="2:20">
      <c r="B638" s="127" t="s">
        <v>132</v>
      </c>
      <c r="C638" s="4">
        <v>43768</v>
      </c>
      <c r="D638">
        <f>WEEKDAY(Fuel!C724,2)</f>
        <v>3</v>
      </c>
      <c r="E638" s="352"/>
      <c r="F638" s="352">
        <f>VLOOKUP(Variaciones!C638,Fuel!C723:Z2321,2,FALSE)</f>
        <v>364.821958</v>
      </c>
      <c r="G638" s="352">
        <f>VLOOKUP(Variaciones!C638,Fuel!C723:Z2321,24,FALSE)</f>
        <v>249.99999999999997</v>
      </c>
      <c r="H638" s="148">
        <f t="shared" si="72"/>
        <v>0</v>
      </c>
      <c r="I638" s="352">
        <f t="shared" si="74"/>
        <v>-114.82195800000002</v>
      </c>
      <c r="J638" s="352">
        <f t="shared" si="70"/>
        <v>202.30195800000001</v>
      </c>
      <c r="K638" s="352">
        <f t="shared" si="71"/>
        <v>40926.082210633773</v>
      </c>
      <c r="L638" s="352"/>
      <c r="O638" s="352"/>
      <c r="P638" s="352"/>
      <c r="Q638" s="352"/>
      <c r="R638" s="352"/>
      <c r="S638" s="352"/>
      <c r="T638" s="352" t="e">
        <f t="shared" si="73"/>
        <v>#DIV/0!</v>
      </c>
    </row>
    <row r="639" spans="2:20">
      <c r="B639" s="127" t="s">
        <v>132</v>
      </c>
      <c r="C639" s="4">
        <v>43767</v>
      </c>
      <c r="D639">
        <f>WEEKDAY(Fuel!C725,2)</f>
        <v>2</v>
      </c>
      <c r="E639" s="352"/>
      <c r="F639" s="352">
        <f>VLOOKUP(Variaciones!C639,Fuel!C724:Z2322,2,FALSE)</f>
        <v>364.821958</v>
      </c>
      <c r="G639" s="352">
        <f>VLOOKUP(Variaciones!C639,Fuel!C724:Z2322,24,FALSE)</f>
        <v>242.96977660972402</v>
      </c>
      <c r="H639" s="148">
        <f t="shared" si="72"/>
        <v>0</v>
      </c>
      <c r="I639" s="352">
        <f t="shared" si="74"/>
        <v>-121.85218139027597</v>
      </c>
      <c r="J639" s="352">
        <f t="shared" si="70"/>
        <v>209.75399479369253</v>
      </c>
      <c r="K639" s="352">
        <f t="shared" si="71"/>
        <v>43996.738331912391</v>
      </c>
      <c r="L639" s="352"/>
      <c r="O639" s="352"/>
      <c r="P639" s="352"/>
      <c r="Q639" s="352"/>
      <c r="R639" s="352"/>
      <c r="S639" s="352"/>
      <c r="T639" s="352" t="e">
        <f t="shared" si="73"/>
        <v>#DIV/0!</v>
      </c>
    </row>
    <row r="640" spans="2:20">
      <c r="B640" s="127" t="s">
        <v>132</v>
      </c>
      <c r="C640" s="4">
        <v>43766</v>
      </c>
      <c r="D640">
        <f>WEEKDAY(Fuel!C726,2)</f>
        <v>1</v>
      </c>
      <c r="E640" s="352"/>
      <c r="F640" s="352">
        <f>VLOOKUP(Variaciones!C640,Fuel!C725:Z2323,2,FALSE)</f>
        <v>364.821958</v>
      </c>
      <c r="G640" s="352">
        <f>VLOOKUP(Variaciones!C640,Fuel!C725:Z2323,24,FALSE)</f>
        <v>248.02890932982916</v>
      </c>
      <c r="H640" s="148">
        <f t="shared" si="72"/>
        <v>0</v>
      </c>
      <c r="I640" s="352">
        <f t="shared" si="74"/>
        <v>-116.79304867017083</v>
      </c>
      <c r="J640" s="352">
        <f t="shared" si="70"/>
        <v>204.39131411038107</v>
      </c>
      <c r="K640" s="352">
        <f t="shared" si="71"/>
        <v>41775.80928376846</v>
      </c>
      <c r="L640" s="352"/>
      <c r="O640" s="352"/>
      <c r="P640" s="352"/>
      <c r="Q640" s="352"/>
      <c r="R640" s="352"/>
      <c r="S640" s="352"/>
      <c r="T640" s="352" t="e">
        <f t="shared" si="73"/>
        <v>#DIV/0!</v>
      </c>
    </row>
    <row r="641" spans="2:20">
      <c r="B641" s="127" t="s">
        <v>132</v>
      </c>
      <c r="C641" s="4">
        <v>43763</v>
      </c>
      <c r="D641">
        <f>WEEKDAY(Fuel!C727,2)</f>
        <v>5</v>
      </c>
      <c r="E641" s="352"/>
      <c r="F641" s="352">
        <f>VLOOKUP(Variaciones!C641,Fuel!C726:Z2324,2,FALSE)</f>
        <v>364.821958</v>
      </c>
      <c r="G641" s="352">
        <f>VLOOKUP(Variaciones!C641,Fuel!C726:Z2324,24,FALSE)</f>
        <v>253.28515111695134</v>
      </c>
      <c r="H641" s="148">
        <f t="shared" si="72"/>
        <v>0</v>
      </c>
      <c r="I641" s="352">
        <f t="shared" si="74"/>
        <v>-111.53680688304865</v>
      </c>
      <c r="J641" s="352">
        <f t="shared" si="70"/>
        <v>198.81969781603158</v>
      </c>
      <c r="K641" s="352">
        <f t="shared" si="71"/>
        <v>39529.272239658108</v>
      </c>
      <c r="L641" s="352"/>
      <c r="O641" s="352"/>
      <c r="P641" s="352"/>
      <c r="Q641" s="352"/>
      <c r="R641" s="352"/>
      <c r="S641" s="352"/>
      <c r="T641" s="352" t="e">
        <f t="shared" si="73"/>
        <v>#DIV/0!</v>
      </c>
    </row>
    <row r="642" spans="2:20">
      <c r="B642" s="127" t="s">
        <v>132</v>
      </c>
      <c r="C642" s="4">
        <v>43762</v>
      </c>
      <c r="D642">
        <f>WEEKDAY(Fuel!C728,2)</f>
        <v>4</v>
      </c>
      <c r="E642" s="352"/>
      <c r="F642" s="352">
        <f>VLOOKUP(Variaciones!C642,Fuel!C727:Z2325,2,FALSE)</f>
        <v>364.821958</v>
      </c>
      <c r="G642" s="352">
        <f>VLOOKUP(Variaciones!C642,Fuel!C727:Z2325,24,FALSE)</f>
        <v>255.65045992115634</v>
      </c>
      <c r="H642" s="148">
        <f t="shared" si="72"/>
        <v>6.5185240000000135</v>
      </c>
      <c r="I642" s="352">
        <f t="shared" si="74"/>
        <v>-109.17149807884365</v>
      </c>
      <c r="J642" s="352">
        <f t="shared" si="70"/>
        <v>196.31247048357426</v>
      </c>
      <c r="K642" s="352">
        <f t="shared" si="71"/>
        <v>38538.586067364216</v>
      </c>
      <c r="L642" s="352"/>
      <c r="O642" s="352"/>
      <c r="P642" s="352"/>
      <c r="Q642" s="352"/>
      <c r="R642" s="352"/>
      <c r="S642" s="352"/>
      <c r="T642" s="352" t="e">
        <f t="shared" si="73"/>
        <v>#DIV/0!</v>
      </c>
    </row>
    <row r="643" spans="2:20">
      <c r="B643" s="127" t="s">
        <v>132</v>
      </c>
      <c r="C643" s="4">
        <v>43761</v>
      </c>
      <c r="D643">
        <f>WEEKDAY(Fuel!C729,2)</f>
        <v>3</v>
      </c>
      <c r="E643" s="352"/>
      <c r="F643" s="352">
        <f>VLOOKUP(Variaciones!C643,Fuel!C728:Z2326,2,FALSE)</f>
        <v>371.34048200000001</v>
      </c>
      <c r="G643" s="352">
        <f>VLOOKUP(Variaciones!C643,Fuel!C728:Z2326,24,FALSE)</f>
        <v>245.92641261498028</v>
      </c>
      <c r="H643" s="148">
        <f t="shared" si="72"/>
        <v>0</v>
      </c>
      <c r="I643" s="352">
        <f t="shared" si="74"/>
        <v>-125.41406938501973</v>
      </c>
      <c r="J643" s="352">
        <f t="shared" si="70"/>
        <v>213.13848462812092</v>
      </c>
      <c r="K643" s="352">
        <f t="shared" si="71"/>
        <v>45428.013629571738</v>
      </c>
      <c r="L643" s="352"/>
      <c r="O643" s="352"/>
      <c r="P643" s="352"/>
      <c r="Q643" s="352"/>
      <c r="R643" s="352"/>
      <c r="S643" s="352"/>
      <c r="T643" s="352" t="e">
        <f t="shared" si="73"/>
        <v>#DIV/0!</v>
      </c>
    </row>
    <row r="644" spans="2:20">
      <c r="B644" s="127" t="s">
        <v>132</v>
      </c>
      <c r="C644" s="4">
        <v>43760</v>
      </c>
      <c r="D644">
        <f>WEEKDAY(Fuel!C730,2)</f>
        <v>2</v>
      </c>
      <c r="E644" s="352"/>
      <c r="F644" s="352">
        <f>VLOOKUP(Variaciones!C644,Fuel!C729:Z2327,2,FALSE)</f>
        <v>371.34048200000001</v>
      </c>
      <c r="G644" s="352">
        <f>VLOOKUP(Variaciones!C644,Fuel!C729:Z2327,24,FALSE)</f>
        <v>242.44415243101182</v>
      </c>
      <c r="H644" s="148">
        <f t="shared" si="72"/>
        <v>0</v>
      </c>
      <c r="I644" s="352">
        <f t="shared" si="74"/>
        <v>-128.89632956898819</v>
      </c>
      <c r="J644" s="352">
        <f t="shared" si="70"/>
        <v>216.82968042312751</v>
      </c>
      <c r="K644" s="352">
        <f t="shared" si="71"/>
        <v>47015.110312395605</v>
      </c>
      <c r="L644" s="352"/>
      <c r="O644" s="352"/>
      <c r="P644" s="352"/>
      <c r="Q644" s="352"/>
      <c r="R644" s="352"/>
      <c r="S644" s="352"/>
      <c r="T644" s="352" t="e">
        <f t="shared" si="73"/>
        <v>#DIV/0!</v>
      </c>
    </row>
    <row r="645" spans="2:20">
      <c r="B645" s="127" t="s">
        <v>132</v>
      </c>
      <c r="C645" s="4">
        <v>43759</v>
      </c>
      <c r="D645">
        <f>WEEKDAY(Fuel!C731,2)</f>
        <v>1</v>
      </c>
      <c r="E645" s="352"/>
      <c r="F645" s="352">
        <f>VLOOKUP(Variaciones!C645,Fuel!C730:Z2328,2,FALSE)</f>
        <v>371.34048200000001</v>
      </c>
      <c r="G645" s="352">
        <f>VLOOKUP(Variaciones!C645,Fuel!C730:Z2328,24,FALSE)</f>
        <v>240.07884362680682</v>
      </c>
      <c r="H645" s="148">
        <f t="shared" si="72"/>
        <v>0</v>
      </c>
      <c r="I645" s="352">
        <f t="shared" si="74"/>
        <v>-131.26163837319319</v>
      </c>
      <c r="J645" s="352">
        <f t="shared" si="70"/>
        <v>219.33690775558478</v>
      </c>
      <c r="K645" s="352">
        <f t="shared" si="71"/>
        <v>48108.679103781906</v>
      </c>
      <c r="L645" s="352"/>
      <c r="O645" s="352"/>
      <c r="P645" s="352"/>
      <c r="Q645" s="352"/>
      <c r="R645" s="352"/>
      <c r="S645" s="352"/>
      <c r="T645" s="352" t="e">
        <f t="shared" si="73"/>
        <v>#DIV/0!</v>
      </c>
    </row>
    <row r="646" spans="2:20">
      <c r="B646" s="127" t="s">
        <v>132</v>
      </c>
      <c r="C646" s="4">
        <v>43756</v>
      </c>
      <c r="D646">
        <f>WEEKDAY(Fuel!C732,2)</f>
        <v>5</v>
      </c>
      <c r="E646" s="352"/>
      <c r="F646" s="352">
        <f>VLOOKUP(Variaciones!C646,Fuel!C731:Z2329,2,FALSE)</f>
        <v>371.34048200000001</v>
      </c>
      <c r="G646" s="352">
        <f>VLOOKUP(Variaciones!C646,Fuel!C731:Z2329,24,FALSE)</f>
        <v>250.19710906701707</v>
      </c>
      <c r="H646" s="148">
        <f t="shared" si="72"/>
        <v>0</v>
      </c>
      <c r="I646" s="352">
        <f t="shared" si="74"/>
        <v>-121.14337293298294</v>
      </c>
      <c r="J646" s="352">
        <f t="shared" si="70"/>
        <v>208.61154638896193</v>
      </c>
      <c r="K646" s="352">
        <f t="shared" si="71"/>
        <v>43518.777286794015</v>
      </c>
      <c r="L646" s="352"/>
      <c r="O646" s="352"/>
      <c r="P646" s="352"/>
      <c r="Q646" s="352"/>
      <c r="R646" s="352"/>
      <c r="S646" s="352"/>
      <c r="T646" s="352" t="e">
        <f t="shared" si="73"/>
        <v>#DIV/0!</v>
      </c>
    </row>
    <row r="647" spans="2:20">
      <c r="B647" s="127" t="s">
        <v>132</v>
      </c>
      <c r="C647" s="4">
        <v>43755</v>
      </c>
      <c r="D647">
        <f>WEEKDAY(Fuel!C733,2)</f>
        <v>4</v>
      </c>
      <c r="E647" s="352"/>
      <c r="F647" s="352">
        <f>VLOOKUP(Variaciones!C647,Fuel!C732:Z2330,2,FALSE)</f>
        <v>371.34048200000001</v>
      </c>
      <c r="G647" s="352">
        <f>VLOOKUP(Variaciones!C647,Fuel!C732:Z2330,24,FALSE)</f>
        <v>261.82654402102497</v>
      </c>
      <c r="H647" s="148">
        <f t="shared" si="72"/>
        <v>0</v>
      </c>
      <c r="I647" s="352">
        <f t="shared" si="74"/>
        <v>-109.51393797897504</v>
      </c>
      <c r="J647" s="352">
        <f t="shared" si="70"/>
        <v>196.28434533771355</v>
      </c>
      <c r="K647" s="352">
        <f t="shared" si="71"/>
        <v>38527.54422465479</v>
      </c>
      <c r="L647" s="352"/>
      <c r="O647" s="352"/>
      <c r="P647" s="352"/>
      <c r="Q647" s="352"/>
      <c r="R647" s="352"/>
      <c r="S647" s="352"/>
      <c r="T647" s="352" t="e">
        <f t="shared" si="73"/>
        <v>#DIV/0!</v>
      </c>
    </row>
    <row r="648" spans="2:20">
      <c r="B648" s="127" t="s">
        <v>132</v>
      </c>
      <c r="C648" s="4">
        <v>43754</v>
      </c>
      <c r="D648">
        <f>WEEKDAY(Fuel!C734,2)</f>
        <v>3</v>
      </c>
      <c r="E648" s="352"/>
      <c r="F648" s="352">
        <f>VLOOKUP(Variaciones!C648,Fuel!C733:Z2331,2,FALSE)</f>
        <v>371.34048200000001</v>
      </c>
      <c r="G648" s="352">
        <f>VLOOKUP(Variaciones!C648,Fuel!C733:Z2331,24,FALSE)</f>
        <v>260.18396846254927</v>
      </c>
      <c r="H648" s="148">
        <f t="shared" si="72"/>
        <v>0</v>
      </c>
      <c r="I648" s="352">
        <f t="shared" si="74"/>
        <v>-111.15651353745073</v>
      </c>
      <c r="J648" s="352">
        <f t="shared" si="70"/>
        <v>198.02547542969779</v>
      </c>
      <c r="K648" s="352">
        <f t="shared" si="71"/>
        <v>39214.088919157846</v>
      </c>
      <c r="L648" s="352"/>
      <c r="O648" s="352"/>
      <c r="P648" s="352"/>
      <c r="Q648" s="352"/>
      <c r="R648" s="352"/>
      <c r="S648" s="352"/>
      <c r="T648" s="352" t="e">
        <f t="shared" si="73"/>
        <v>#DIV/0!</v>
      </c>
    </row>
    <row r="649" spans="2:20">
      <c r="B649" s="127" t="s">
        <v>132</v>
      </c>
      <c r="C649" s="4">
        <v>43753</v>
      </c>
      <c r="D649">
        <f>WEEKDAY(Fuel!C735,2)</f>
        <v>2</v>
      </c>
      <c r="E649" s="352"/>
      <c r="F649" s="352">
        <f>VLOOKUP(Variaciones!C649,Fuel!C734:Z2332,2,FALSE)</f>
        <v>371.34048200000001</v>
      </c>
      <c r="G649" s="352">
        <f>VLOOKUP(Variaciones!C649,Fuel!C734:Z2332,24,FALSE)</f>
        <v>254.27069645203679</v>
      </c>
      <c r="H649" s="148">
        <f t="shared" si="72"/>
        <v>0</v>
      </c>
      <c r="I649" s="352">
        <f t="shared" si="74"/>
        <v>-117.06978554796322</v>
      </c>
      <c r="J649" s="352">
        <f t="shared" si="70"/>
        <v>204.29354376084103</v>
      </c>
      <c r="K649" s="352">
        <f t="shared" si="71"/>
        <v>41735.852022362669</v>
      </c>
      <c r="L649" s="352"/>
      <c r="O649" s="352"/>
      <c r="P649" s="352"/>
      <c r="Q649" s="352"/>
      <c r="R649" s="352"/>
      <c r="S649" s="352"/>
      <c r="T649" s="352" t="e">
        <f t="shared" si="73"/>
        <v>#DIV/0!</v>
      </c>
    </row>
    <row r="650" spans="2:20">
      <c r="B650" s="127" t="s">
        <v>132</v>
      </c>
      <c r="C650" s="4">
        <v>43752</v>
      </c>
      <c r="D650">
        <f>WEEKDAY(Fuel!C736,2)</f>
        <v>1</v>
      </c>
      <c r="E650" s="352"/>
      <c r="F650" s="352">
        <f>VLOOKUP(Variaciones!C650,Fuel!C735:Z2333,2,FALSE)</f>
        <v>371.34048200000001</v>
      </c>
      <c r="G650" s="352">
        <f>VLOOKUP(Variaciones!C650,Fuel!C735:Z2333,24,FALSE)</f>
        <v>273.71879106438894</v>
      </c>
      <c r="H650" s="148">
        <f t="shared" si="72"/>
        <v>0</v>
      </c>
      <c r="I650" s="352">
        <f t="shared" si="74"/>
        <v>-97.62169093561107</v>
      </c>
      <c r="J650" s="352">
        <f t="shared" ref="J650:J713" si="75">ABS(F650-(1.06*(G650)-102.48))</f>
        <v>183.67856347174774</v>
      </c>
      <c r="K650" s="352">
        <f t="shared" ref="K650:K713" si="76">ABS(F650-(1.06*(G650)-102.48))^2</f>
        <v>33737.814679044859</v>
      </c>
      <c r="L650" s="352"/>
      <c r="O650" s="352"/>
      <c r="P650" s="352"/>
      <c r="Q650" s="352"/>
      <c r="R650" s="352"/>
      <c r="S650" s="352"/>
      <c r="T650" s="352" t="e">
        <f t="shared" si="73"/>
        <v>#DIV/0!</v>
      </c>
    </row>
    <row r="651" spans="2:20">
      <c r="B651" s="127" t="s">
        <v>132</v>
      </c>
      <c r="C651" s="4">
        <v>43749</v>
      </c>
      <c r="D651">
        <f>WEEKDAY(Fuel!C737,2)</f>
        <v>5</v>
      </c>
      <c r="E651" s="352"/>
      <c r="F651" s="352">
        <f>VLOOKUP(Variaciones!C651,Fuel!C736:Z2334,2,FALSE)</f>
        <v>371.34048200000001</v>
      </c>
      <c r="G651" s="352">
        <f>VLOOKUP(Variaciones!C651,Fuel!C736:Z2334,24,FALSE)</f>
        <v>302.29960578186592</v>
      </c>
      <c r="H651" s="148">
        <f t="shared" si="72"/>
        <v>0</v>
      </c>
      <c r="I651" s="352">
        <f t="shared" si="74"/>
        <v>-69.040876218134088</v>
      </c>
      <c r="J651" s="352">
        <f t="shared" si="75"/>
        <v>153.38289987122215</v>
      </c>
      <c r="K651" s="352">
        <f t="shared" si="76"/>
        <v>23526.313972905358</v>
      </c>
      <c r="L651" s="352"/>
      <c r="O651" s="352"/>
      <c r="P651" s="352"/>
      <c r="Q651" s="352"/>
      <c r="R651" s="352"/>
      <c r="S651" s="352"/>
      <c r="T651" s="352" t="e">
        <f t="shared" si="73"/>
        <v>#DIV/0!</v>
      </c>
    </row>
    <row r="652" spans="2:20">
      <c r="B652" s="127" t="s">
        <v>132</v>
      </c>
      <c r="C652" s="4">
        <v>43748</v>
      </c>
      <c r="D652">
        <f>WEEKDAY(Fuel!C738,2)</f>
        <v>4</v>
      </c>
      <c r="E652" s="352"/>
      <c r="F652" s="352">
        <f>VLOOKUP(Variaciones!C652,Fuel!C737:Z2335,2,FALSE)</f>
        <v>371.34048200000001</v>
      </c>
      <c r="G652" s="352">
        <f>VLOOKUP(Variaciones!C652,Fuel!C737:Z2335,24,FALSE)</f>
        <v>324.90144546649145</v>
      </c>
      <c r="H652" s="148">
        <f t="shared" si="72"/>
        <v>0</v>
      </c>
      <c r="I652" s="352">
        <f t="shared" si="74"/>
        <v>-46.439036533508556</v>
      </c>
      <c r="J652" s="352">
        <f t="shared" si="75"/>
        <v>129.42494980551908</v>
      </c>
      <c r="K652" s="352">
        <f t="shared" si="76"/>
        <v>16750.817632161132</v>
      </c>
      <c r="L652" s="352"/>
      <c r="O652" s="352"/>
      <c r="P652" s="352"/>
      <c r="Q652" s="352"/>
      <c r="R652" s="352"/>
      <c r="S652" s="352"/>
      <c r="T652" s="352" t="e">
        <f t="shared" si="73"/>
        <v>#DIV/0!</v>
      </c>
    </row>
    <row r="653" spans="2:20">
      <c r="B653" s="127" t="s">
        <v>132</v>
      </c>
      <c r="C653" s="4">
        <v>43747</v>
      </c>
      <c r="D653">
        <f>WEEKDAY(Fuel!C739,2)</f>
        <v>3</v>
      </c>
      <c r="E653" s="352"/>
      <c r="F653" s="352">
        <f>VLOOKUP(Variaciones!C653,Fuel!C738:Z2336,2,FALSE)</f>
        <v>371.34048200000001</v>
      </c>
      <c r="G653" s="352">
        <f>VLOOKUP(Variaciones!C653,Fuel!C738:Z2336,24,FALSE)</f>
        <v>331.27463863337715</v>
      </c>
      <c r="H653" s="148">
        <f t="shared" si="72"/>
        <v>0</v>
      </c>
      <c r="I653" s="352">
        <f t="shared" si="74"/>
        <v>-40.065843366622858</v>
      </c>
      <c r="J653" s="352">
        <f t="shared" si="75"/>
        <v>122.66936504862025</v>
      </c>
      <c r="K653" s="352">
        <f t="shared" si="76"/>
        <v>15047.773121431655</v>
      </c>
      <c r="L653" s="352"/>
      <c r="O653" s="352"/>
      <c r="P653" s="352"/>
      <c r="Q653" s="352"/>
      <c r="R653" s="352"/>
      <c r="S653" s="352"/>
      <c r="T653" s="352" t="e">
        <f t="shared" si="73"/>
        <v>#DIV/0!</v>
      </c>
    </row>
    <row r="654" spans="2:20">
      <c r="B654" s="127" t="s">
        <v>132</v>
      </c>
      <c r="C654" s="4">
        <v>43746</v>
      </c>
      <c r="D654">
        <f>WEEKDAY(Fuel!C740,2)</f>
        <v>2</v>
      </c>
      <c r="E654" s="352"/>
      <c r="F654" s="352">
        <f>VLOOKUP(Variaciones!C654,Fuel!C739:Z2337,2,FALSE)</f>
        <v>371.34048200000001</v>
      </c>
      <c r="G654" s="352">
        <f>VLOOKUP(Variaciones!C654,Fuel!C739:Z2337,24,FALSE)</f>
        <v>335.74244415243101</v>
      </c>
      <c r="H654" s="148">
        <f t="shared" ref="H654:H717" si="77">ABS(F655-F654)</f>
        <v>0</v>
      </c>
      <c r="I654" s="352">
        <f t="shared" si="74"/>
        <v>-35.598037847569003</v>
      </c>
      <c r="J654" s="352">
        <f t="shared" si="75"/>
        <v>117.93349119842316</v>
      </c>
      <c r="K654" s="352">
        <f t="shared" si="76"/>
        <v>13908.308346248552</v>
      </c>
      <c r="L654" s="352"/>
      <c r="O654" s="352"/>
      <c r="P654" s="352"/>
      <c r="Q654" s="352"/>
      <c r="R654" s="352"/>
      <c r="S654" s="352"/>
      <c r="T654" s="352" t="e">
        <f t="shared" ref="T654:T717" si="78">ABS(ABS(Q654)-ABS(R654))/ABS(ABS(Q654)+ABS(R654))</f>
        <v>#DIV/0!</v>
      </c>
    </row>
    <row r="655" spans="2:20">
      <c r="B655" s="127" t="s">
        <v>132</v>
      </c>
      <c r="C655" s="4">
        <v>43745</v>
      </c>
      <c r="D655">
        <f>WEEKDAY(Fuel!C741,2)</f>
        <v>1</v>
      </c>
      <c r="E655" s="352"/>
      <c r="F655" s="352">
        <f>VLOOKUP(Variaciones!C655,Fuel!C740:Z2338,2,FALSE)</f>
        <v>371.34048200000001</v>
      </c>
      <c r="G655" s="352">
        <f>VLOOKUP(Variaciones!C655,Fuel!C740:Z2338,24,FALSE)</f>
        <v>352.75952693823911</v>
      </c>
      <c r="H655" s="148">
        <f t="shared" si="77"/>
        <v>0</v>
      </c>
      <c r="I655" s="352">
        <f t="shared" ref="I655:I718" si="79">G655-F655</f>
        <v>-18.580955061760903</v>
      </c>
      <c r="J655" s="352">
        <f t="shared" si="75"/>
        <v>99.895383445466564</v>
      </c>
      <c r="K655" s="352">
        <f t="shared" si="76"/>
        <v>9979.0876337167956</v>
      </c>
      <c r="L655" s="352"/>
      <c r="O655" s="352"/>
      <c r="P655" s="352"/>
      <c r="Q655" s="352"/>
      <c r="R655" s="352"/>
      <c r="S655" s="352"/>
      <c r="T655" s="352" t="e">
        <f t="shared" si="78"/>
        <v>#DIV/0!</v>
      </c>
    </row>
    <row r="656" spans="2:20">
      <c r="B656" s="127" t="s">
        <v>132</v>
      </c>
      <c r="C656" s="4">
        <v>43742</v>
      </c>
      <c r="D656">
        <f>WEEKDAY(Fuel!C742,2)</f>
        <v>5</v>
      </c>
      <c r="E656" s="352"/>
      <c r="F656" s="352">
        <f>VLOOKUP(Variaciones!C656,Fuel!C741:Z2339,2,FALSE)</f>
        <v>371.34048200000001</v>
      </c>
      <c r="G656" s="352">
        <f>VLOOKUP(Variaciones!C656,Fuel!C741:Z2339,24,FALSE)</f>
        <v>349.34296977660972</v>
      </c>
      <c r="H656" s="148">
        <f t="shared" si="77"/>
        <v>0</v>
      </c>
      <c r="I656" s="352">
        <f t="shared" si="79"/>
        <v>-21.997512223390288</v>
      </c>
      <c r="J656" s="352">
        <f t="shared" si="75"/>
        <v>103.51693403679371</v>
      </c>
      <c r="K656" s="352">
        <f t="shared" si="76"/>
        <v>10715.755632377901</v>
      </c>
      <c r="L656" s="352"/>
      <c r="O656" s="352"/>
      <c r="P656" s="352"/>
      <c r="Q656" s="352"/>
      <c r="R656" s="352"/>
      <c r="S656" s="352"/>
      <c r="T656" s="352" t="e">
        <f t="shared" si="78"/>
        <v>#DIV/0!</v>
      </c>
    </row>
    <row r="657" spans="2:20">
      <c r="B657" s="127" t="s">
        <v>132</v>
      </c>
      <c r="C657" s="4">
        <v>43741</v>
      </c>
      <c r="D657">
        <f>WEEKDAY(Fuel!C743,2)</f>
        <v>4</v>
      </c>
      <c r="E657" s="352"/>
      <c r="F657" s="352">
        <f>VLOOKUP(Variaciones!C657,Fuel!C742:Z2340,2,FALSE)</f>
        <v>371.34048200000001</v>
      </c>
      <c r="G657" s="352">
        <f>VLOOKUP(Variaciones!C657,Fuel!C742:Z2340,24,FALSE)</f>
        <v>336.99080157687251</v>
      </c>
      <c r="H657" s="148">
        <f t="shared" si="77"/>
        <v>22.919624999999996</v>
      </c>
      <c r="I657" s="352">
        <f t="shared" si="79"/>
        <v>-34.349680423127495</v>
      </c>
      <c r="J657" s="352">
        <f t="shared" si="75"/>
        <v>116.61023232851517</v>
      </c>
      <c r="K657" s="352">
        <f t="shared" si="76"/>
        <v>13597.946283710284</v>
      </c>
      <c r="L657" s="352"/>
      <c r="O657" s="352"/>
      <c r="P657" s="352"/>
      <c r="Q657" s="352"/>
      <c r="R657" s="352"/>
      <c r="S657" s="352"/>
      <c r="T657" s="352" t="e">
        <f t="shared" si="78"/>
        <v>#DIV/0!</v>
      </c>
    </row>
    <row r="658" spans="2:20">
      <c r="B658" s="127" t="s">
        <v>132</v>
      </c>
      <c r="C658" s="4">
        <v>43740</v>
      </c>
      <c r="D658">
        <f>WEEKDAY(Fuel!C744,2)</f>
        <v>3</v>
      </c>
      <c r="E658" s="352"/>
      <c r="F658" s="352">
        <f>VLOOKUP(Variaciones!C658,Fuel!C743:Z2341,2,FALSE)</f>
        <v>394.260107</v>
      </c>
      <c r="G658" s="352">
        <f>VLOOKUP(Variaciones!C658,Fuel!C743:Z2341,24,FALSE)</f>
        <v>319.71090670170827</v>
      </c>
      <c r="H658" s="148">
        <f t="shared" si="77"/>
        <v>0</v>
      </c>
      <c r="I658" s="352">
        <f t="shared" si="79"/>
        <v>-74.549200298291737</v>
      </c>
      <c r="J658" s="352">
        <f t="shared" si="75"/>
        <v>157.84654589618924</v>
      </c>
      <c r="K658" s="352">
        <f t="shared" si="76"/>
        <v>24915.532051357775</v>
      </c>
      <c r="L658" s="352"/>
      <c r="O658" s="352"/>
      <c r="P658" s="352"/>
      <c r="Q658" s="352"/>
      <c r="R658" s="352"/>
      <c r="S658" s="352"/>
      <c r="T658" s="352" t="e">
        <f t="shared" si="78"/>
        <v>#DIV/0!</v>
      </c>
    </row>
    <row r="659" spans="2:20">
      <c r="B659" s="128" t="s">
        <v>132</v>
      </c>
      <c r="C659" s="26">
        <v>43739</v>
      </c>
      <c r="D659">
        <f>WEEKDAY(Fuel!C745,2)</f>
        <v>2</v>
      </c>
      <c r="E659" s="352"/>
      <c r="F659" s="352">
        <f>VLOOKUP(Variaciones!C659,Fuel!C744:Z2342,2,FALSE)</f>
        <v>394.260107</v>
      </c>
      <c r="G659" s="352">
        <f>VLOOKUP(Variaciones!C659,Fuel!C744:Z2342,24,FALSE)</f>
        <v>310.64388961892246</v>
      </c>
      <c r="H659" s="148">
        <f t="shared" si="77"/>
        <v>0</v>
      </c>
      <c r="I659" s="352">
        <f t="shared" si="79"/>
        <v>-83.616217381077547</v>
      </c>
      <c r="J659" s="352">
        <f t="shared" si="75"/>
        <v>167.4575840039422</v>
      </c>
      <c r="K659" s="352">
        <f t="shared" si="76"/>
        <v>28042.042440437359</v>
      </c>
      <c r="L659" s="352"/>
      <c r="O659" s="352"/>
      <c r="P659" s="352"/>
      <c r="Q659" s="352"/>
      <c r="R659" s="352"/>
      <c r="S659" s="352"/>
      <c r="T659" s="352" t="e">
        <f t="shared" si="78"/>
        <v>#DIV/0!</v>
      </c>
    </row>
    <row r="660" spans="2:20">
      <c r="B660" s="127" t="s">
        <v>133</v>
      </c>
      <c r="C660" s="4">
        <v>43738</v>
      </c>
      <c r="D660">
        <f>WEEKDAY(Fuel!C746,2)</f>
        <v>1</v>
      </c>
      <c r="E660" s="352"/>
      <c r="F660" s="352">
        <f>VLOOKUP(Variaciones!C660,Fuel!C745:Z2343,2,FALSE)</f>
        <v>394.260107</v>
      </c>
      <c r="G660" s="352">
        <f>VLOOKUP(Variaciones!C660,Fuel!C745:Z2343,24,FALSE)</f>
        <v>310.7752956636005</v>
      </c>
      <c r="H660" s="148">
        <f t="shared" si="77"/>
        <v>0</v>
      </c>
      <c r="I660" s="352">
        <f t="shared" si="79"/>
        <v>-83.484811336399503</v>
      </c>
      <c r="J660" s="352">
        <f t="shared" si="75"/>
        <v>167.31829359658349</v>
      </c>
      <c r="K660" s="352">
        <f t="shared" si="76"/>
        <v>27995.411372072511</v>
      </c>
      <c r="L660" s="352"/>
      <c r="O660" s="352"/>
      <c r="P660" s="352"/>
      <c r="Q660" s="352"/>
      <c r="R660" s="352"/>
      <c r="S660" s="352"/>
      <c r="T660" s="352" t="e">
        <f t="shared" si="78"/>
        <v>#DIV/0!</v>
      </c>
    </row>
    <row r="661" spans="2:20">
      <c r="B661" s="127" t="s">
        <v>133</v>
      </c>
      <c r="C661" s="4">
        <v>43735</v>
      </c>
      <c r="D661">
        <f>WEEKDAY(Fuel!C747,2)</f>
        <v>5</v>
      </c>
      <c r="E661" s="352"/>
      <c r="F661" s="352">
        <f>VLOOKUP(Variaciones!C661,Fuel!C746:Z2344,2,FALSE)</f>
        <v>394.260107</v>
      </c>
      <c r="G661" s="352">
        <f>VLOOKUP(Variaciones!C661,Fuel!C746:Z2344,24,FALSE)</f>
        <v>319.64520367936922</v>
      </c>
      <c r="H661" s="148">
        <f t="shared" si="77"/>
        <v>0</v>
      </c>
      <c r="I661" s="352">
        <f t="shared" si="79"/>
        <v>-74.614903320630788</v>
      </c>
      <c r="J661" s="352">
        <f t="shared" si="75"/>
        <v>157.91619109986863</v>
      </c>
      <c r="K661" s="352">
        <f t="shared" si="76"/>
        <v>24937.523411490227</v>
      </c>
      <c r="L661" s="352"/>
      <c r="O661" s="352"/>
      <c r="P661" s="352"/>
      <c r="Q661" s="352"/>
      <c r="R661" s="352"/>
      <c r="S661" s="352"/>
      <c r="T661" s="352" t="e">
        <f t="shared" si="78"/>
        <v>#DIV/0!</v>
      </c>
    </row>
    <row r="662" spans="2:20">
      <c r="B662" s="127" t="s">
        <v>133</v>
      </c>
      <c r="C662" s="4">
        <v>43734</v>
      </c>
      <c r="D662">
        <f>WEEKDAY(Fuel!C748,2)</f>
        <v>4</v>
      </c>
      <c r="E662" s="352"/>
      <c r="F662" s="352">
        <f>VLOOKUP(Variaciones!C662,Fuel!C747:Z2345,2,FALSE)</f>
        <v>394.260107</v>
      </c>
      <c r="G662" s="352">
        <f>VLOOKUP(Variaciones!C662,Fuel!C747:Z2345,24,FALSE)</f>
        <v>353.87647831800263</v>
      </c>
      <c r="H662" s="148">
        <f t="shared" si="77"/>
        <v>80.326943999999969</v>
      </c>
      <c r="I662" s="352">
        <f t="shared" si="79"/>
        <v>-40.383628681997379</v>
      </c>
      <c r="J662" s="352">
        <f t="shared" si="75"/>
        <v>121.63103998291723</v>
      </c>
      <c r="K662" s="352">
        <f t="shared" si="76"/>
        <v>14794.109887326009</v>
      </c>
      <c r="L662" s="352"/>
      <c r="O662" s="352"/>
      <c r="P662" s="352"/>
      <c r="Q662" s="352"/>
      <c r="R662" s="352"/>
      <c r="S662" s="352"/>
      <c r="T662" s="352" t="e">
        <f t="shared" si="78"/>
        <v>#DIV/0!</v>
      </c>
    </row>
    <row r="663" spans="2:20">
      <c r="B663" s="127" t="s">
        <v>133</v>
      </c>
      <c r="C663" s="4">
        <v>43733</v>
      </c>
      <c r="D663">
        <f>WEEKDAY(Fuel!C749,2)</f>
        <v>3</v>
      </c>
      <c r="E663" s="352"/>
      <c r="F663" s="352">
        <f>VLOOKUP(Variaciones!C663,Fuel!C748:Z2346,2,FALSE)</f>
        <v>474.58705099999997</v>
      </c>
      <c r="G663" s="352">
        <f>VLOOKUP(Variaciones!C663,Fuel!C748:Z2346,24,FALSE)</f>
        <v>340.99868593955318</v>
      </c>
      <c r="H663" s="148">
        <f t="shared" si="77"/>
        <v>0</v>
      </c>
      <c r="I663" s="352">
        <f t="shared" si="79"/>
        <v>-133.58836506044679</v>
      </c>
      <c r="J663" s="352">
        <f t="shared" si="75"/>
        <v>215.60844390407362</v>
      </c>
      <c r="K663" s="352">
        <f t="shared" si="76"/>
        <v>46487.00108273606</v>
      </c>
      <c r="L663" s="352"/>
      <c r="O663" s="352"/>
      <c r="P663" s="352"/>
      <c r="Q663" s="352"/>
      <c r="R663" s="352"/>
      <c r="S663" s="352"/>
      <c r="T663" s="352" t="e">
        <f t="shared" si="78"/>
        <v>#DIV/0!</v>
      </c>
    </row>
    <row r="664" spans="2:20">
      <c r="B664" s="127" t="s">
        <v>133</v>
      </c>
      <c r="C664" s="4">
        <v>43732</v>
      </c>
      <c r="D664">
        <f>WEEKDAY(Fuel!C750,2)</f>
        <v>2</v>
      </c>
      <c r="E664" s="352"/>
      <c r="F664" s="352">
        <f>VLOOKUP(Variaciones!C664,Fuel!C749:Z2347,2,FALSE)</f>
        <v>474.58705099999997</v>
      </c>
      <c r="G664" s="352">
        <f>VLOOKUP(Variaciones!C664,Fuel!C749:Z2347,24,FALSE)</f>
        <v>326.34691195795006</v>
      </c>
      <c r="H664" s="148">
        <f t="shared" si="77"/>
        <v>0</v>
      </c>
      <c r="I664" s="352">
        <f t="shared" si="79"/>
        <v>-148.24013904204992</v>
      </c>
      <c r="J664" s="352">
        <f t="shared" si="75"/>
        <v>231.1393243245729</v>
      </c>
      <c r="K664" s="352">
        <f t="shared" si="76"/>
        <v>53425.387249220097</v>
      </c>
      <c r="L664" s="352"/>
      <c r="O664" s="352"/>
      <c r="P664" s="352"/>
      <c r="Q664" s="352"/>
      <c r="R664" s="352"/>
      <c r="S664" s="352"/>
      <c r="T664" s="352" t="e">
        <f t="shared" si="78"/>
        <v>#DIV/0!</v>
      </c>
    </row>
    <row r="665" spans="2:20">
      <c r="B665" s="127" t="s">
        <v>133</v>
      </c>
      <c r="C665" s="4">
        <v>43731</v>
      </c>
      <c r="D665">
        <f>WEEKDAY(Fuel!C751,2)</f>
        <v>1</v>
      </c>
      <c r="E665" s="352"/>
      <c r="F665" s="352">
        <f>VLOOKUP(Variaciones!C665,Fuel!C750:Z2348,2,FALSE)</f>
        <v>474.58705099999997</v>
      </c>
      <c r="G665" s="352">
        <f>VLOOKUP(Variaciones!C665,Fuel!C750:Z2348,24,FALSE)</f>
        <v>332.6544021024967</v>
      </c>
      <c r="H665" s="148">
        <f t="shared" si="77"/>
        <v>0</v>
      </c>
      <c r="I665" s="352">
        <f t="shared" si="79"/>
        <v>-141.93264889750327</v>
      </c>
      <c r="J665" s="352">
        <f t="shared" si="75"/>
        <v>224.45338477135346</v>
      </c>
      <c r="K665" s="352">
        <f t="shared" si="76"/>
        <v>50379.321935317246</v>
      </c>
      <c r="L665" s="352"/>
      <c r="O665" s="352"/>
      <c r="P665" s="352"/>
      <c r="Q665" s="352"/>
      <c r="R665" s="352"/>
      <c r="S665" s="352"/>
      <c r="T665" s="352" t="e">
        <f t="shared" si="78"/>
        <v>#DIV/0!</v>
      </c>
    </row>
    <row r="666" spans="2:20">
      <c r="B666" s="127" t="s">
        <v>133</v>
      </c>
      <c r="C666" s="4">
        <v>43728</v>
      </c>
      <c r="D666">
        <f>WEEKDAY(Fuel!C752,2)</f>
        <v>5</v>
      </c>
      <c r="E666" s="352"/>
      <c r="F666" s="352">
        <f>VLOOKUP(Variaciones!C666,Fuel!C751:Z2349,2,FALSE)</f>
        <v>474.58705099999997</v>
      </c>
      <c r="G666" s="352">
        <f>VLOOKUP(Variaciones!C666,Fuel!C751:Z2349,24,FALSE)</f>
        <v>353.48226018396844</v>
      </c>
      <c r="H666" s="148">
        <f t="shared" si="77"/>
        <v>0</v>
      </c>
      <c r="I666" s="352">
        <f t="shared" si="79"/>
        <v>-121.10479081603154</v>
      </c>
      <c r="J666" s="352">
        <f t="shared" si="75"/>
        <v>202.37585520499346</v>
      </c>
      <c r="K666" s="352">
        <f t="shared" si="76"/>
        <v>40955.986769952477</v>
      </c>
      <c r="L666" s="352"/>
      <c r="O666" s="352"/>
      <c r="P666" s="352"/>
      <c r="Q666" s="352"/>
      <c r="R666" s="352"/>
      <c r="S666" s="352"/>
      <c r="T666" s="352" t="e">
        <f t="shared" si="78"/>
        <v>#DIV/0!</v>
      </c>
    </row>
    <row r="667" spans="2:20">
      <c r="B667" s="127" t="s">
        <v>133</v>
      </c>
      <c r="C667" s="4">
        <v>43727</v>
      </c>
      <c r="D667">
        <f>WEEKDAY(Fuel!C753,2)</f>
        <v>4</v>
      </c>
      <c r="E667" s="352"/>
      <c r="F667" s="352">
        <f>VLOOKUP(Variaciones!C667,Fuel!C752:Z2350,2,FALSE)</f>
        <v>474.58705099999997</v>
      </c>
      <c r="G667" s="352">
        <f>VLOOKUP(Variaciones!C667,Fuel!C752:Z2350,24,FALSE)</f>
        <v>362.94349540078844</v>
      </c>
      <c r="H667" s="148">
        <f t="shared" si="77"/>
        <v>118.298137</v>
      </c>
      <c r="I667" s="352">
        <f t="shared" si="79"/>
        <v>-111.64355559921154</v>
      </c>
      <c r="J667" s="352">
        <f t="shared" si="75"/>
        <v>192.34694587516424</v>
      </c>
      <c r="K667" s="352">
        <f t="shared" si="76"/>
        <v>36997.347587503362</v>
      </c>
      <c r="L667" s="352"/>
      <c r="O667" s="352"/>
      <c r="P667" s="352"/>
      <c r="Q667" s="352"/>
      <c r="R667" s="352"/>
      <c r="S667" s="352"/>
      <c r="T667" s="352" t="e">
        <f t="shared" si="78"/>
        <v>#DIV/0!</v>
      </c>
    </row>
    <row r="668" spans="2:20">
      <c r="B668" s="127" t="s">
        <v>133</v>
      </c>
      <c r="C668" s="4">
        <v>43726</v>
      </c>
      <c r="D668">
        <f>WEEKDAY(Fuel!C754,2)</f>
        <v>3</v>
      </c>
      <c r="E668" s="352"/>
      <c r="F668" s="352">
        <f>VLOOKUP(Variaciones!C668,Fuel!C753:Z2351,2,FALSE)</f>
        <v>356.28891399999998</v>
      </c>
      <c r="G668" s="352">
        <f>VLOOKUP(Variaciones!C668,Fuel!C753:Z2351,24,FALSE)</f>
        <v>347.89750328515112</v>
      </c>
      <c r="H668" s="148">
        <f t="shared" si="77"/>
        <v>0</v>
      </c>
      <c r="I668" s="352">
        <f t="shared" si="79"/>
        <v>-8.3914107148488597</v>
      </c>
      <c r="J668" s="352">
        <f t="shared" si="75"/>
        <v>89.997560517739771</v>
      </c>
      <c r="K668" s="352">
        <f t="shared" si="76"/>
        <v>8099.5608991442323</v>
      </c>
      <c r="L668" s="352"/>
      <c r="O668" s="352"/>
      <c r="P668" s="352"/>
      <c r="Q668" s="352"/>
      <c r="R668" s="352"/>
      <c r="S668" s="352"/>
      <c r="T668" s="352" t="e">
        <f t="shared" si="78"/>
        <v>#DIV/0!</v>
      </c>
    </row>
    <row r="669" spans="2:20">
      <c r="B669" s="127" t="s">
        <v>133</v>
      </c>
      <c r="C669" s="4">
        <v>43725</v>
      </c>
      <c r="D669">
        <f>WEEKDAY(Fuel!C755,2)</f>
        <v>2</v>
      </c>
      <c r="E669" s="352"/>
      <c r="F669" s="352">
        <f>VLOOKUP(Variaciones!C669,Fuel!C754:Z2352,2,FALSE)</f>
        <v>356.28891399999998</v>
      </c>
      <c r="G669" s="352">
        <f>VLOOKUP(Variaciones!C669,Fuel!C754:Z2352,24,FALSE)</f>
        <v>391.91852825229955</v>
      </c>
      <c r="H669" s="148">
        <f t="shared" si="77"/>
        <v>0</v>
      </c>
      <c r="I669" s="352">
        <f t="shared" si="79"/>
        <v>35.629614252299575</v>
      </c>
      <c r="J669" s="352">
        <f t="shared" si="75"/>
        <v>43.335274052562454</v>
      </c>
      <c r="K669" s="352">
        <f t="shared" si="76"/>
        <v>1877.9459772106927</v>
      </c>
      <c r="L669" s="352"/>
      <c r="O669" s="352"/>
      <c r="P669" s="352"/>
      <c r="Q669" s="352"/>
      <c r="R669" s="352"/>
      <c r="S669" s="352"/>
      <c r="T669" s="352" t="e">
        <f t="shared" si="78"/>
        <v>#DIV/0!</v>
      </c>
    </row>
    <row r="670" spans="2:20">
      <c r="B670" s="127" t="s">
        <v>133</v>
      </c>
      <c r="C670" s="4">
        <v>43724</v>
      </c>
      <c r="D670">
        <f>WEEKDAY(Fuel!C756,2)</f>
        <v>1</v>
      </c>
      <c r="E670" s="352"/>
      <c r="F670" s="352">
        <f>VLOOKUP(Variaciones!C670,Fuel!C755:Z2353,2,FALSE)</f>
        <v>356.28891399999998</v>
      </c>
      <c r="G670" s="352">
        <f>VLOOKUP(Variaciones!C670,Fuel!C755:Z2353,24,FALSE)</f>
        <v>404.4021024967148</v>
      </c>
      <c r="H670" s="148">
        <f t="shared" si="77"/>
        <v>0</v>
      </c>
      <c r="I670" s="352">
        <f t="shared" si="79"/>
        <v>48.113188496714827</v>
      </c>
      <c r="J670" s="352">
        <f t="shared" si="75"/>
        <v>30.102685353482286</v>
      </c>
      <c r="K670" s="352">
        <f t="shared" si="76"/>
        <v>906.17166549075694</v>
      </c>
      <c r="L670" s="352"/>
      <c r="O670" s="352"/>
      <c r="P670" s="352"/>
      <c r="Q670" s="352"/>
      <c r="R670" s="352"/>
      <c r="S670" s="352"/>
      <c r="T670" s="352" t="e">
        <f t="shared" si="78"/>
        <v>#DIV/0!</v>
      </c>
    </row>
    <row r="671" spans="2:20">
      <c r="B671" s="127" t="s">
        <v>133</v>
      </c>
      <c r="C671" s="4">
        <v>43721</v>
      </c>
      <c r="D671">
        <f>WEEKDAY(Fuel!C757,2)</f>
        <v>5</v>
      </c>
      <c r="E671" s="352"/>
      <c r="F671" s="352">
        <f>VLOOKUP(Variaciones!C671,Fuel!C756:Z2354,2,FALSE)</f>
        <v>356.28891399999998</v>
      </c>
      <c r="G671" s="352">
        <f>VLOOKUP(Variaciones!C671,Fuel!C756:Z2354,24,FALSE)</f>
        <v>336.39947437582128</v>
      </c>
      <c r="H671" s="148">
        <f t="shared" si="77"/>
        <v>0</v>
      </c>
      <c r="I671" s="352">
        <f t="shared" si="79"/>
        <v>-19.889439624178692</v>
      </c>
      <c r="J671" s="352">
        <f t="shared" si="75"/>
        <v>102.18547116162944</v>
      </c>
      <c r="K671" s="352">
        <f t="shared" si="76"/>
        <v>10441.870516524201</v>
      </c>
      <c r="L671" s="352"/>
      <c r="O671" s="352"/>
      <c r="P671" s="352"/>
      <c r="Q671" s="352"/>
      <c r="R671" s="352"/>
      <c r="S671" s="352"/>
      <c r="T671" s="352" t="e">
        <f t="shared" si="78"/>
        <v>#DIV/0!</v>
      </c>
    </row>
    <row r="672" spans="2:20">
      <c r="B672" s="127" t="s">
        <v>133</v>
      </c>
      <c r="C672" s="4">
        <v>43720</v>
      </c>
      <c r="D672">
        <f>WEEKDAY(Fuel!C758,2)</f>
        <v>4</v>
      </c>
      <c r="E672" s="352"/>
      <c r="F672" s="352">
        <f>VLOOKUP(Variaciones!C672,Fuel!C757:Z2355,2,FALSE)</f>
        <v>356.28891399999998</v>
      </c>
      <c r="G672" s="352">
        <f>VLOOKUP(Variaciones!C672,Fuel!C757:Z2355,24,FALSE)</f>
        <v>313.46911957950067</v>
      </c>
      <c r="H672" s="148">
        <f t="shared" si="77"/>
        <v>4.3845589999999675</v>
      </c>
      <c r="I672" s="352">
        <f t="shared" si="79"/>
        <v>-42.819794420499306</v>
      </c>
      <c r="J672" s="352">
        <f t="shared" si="75"/>
        <v>126.49164724572927</v>
      </c>
      <c r="K672" s="352">
        <f t="shared" si="76"/>
        <v>16000.13682293801</v>
      </c>
      <c r="L672" s="352"/>
      <c r="O672" s="352"/>
      <c r="P672" s="352"/>
      <c r="Q672" s="352"/>
      <c r="R672" s="352"/>
      <c r="S672" s="352"/>
      <c r="T672" s="352" t="e">
        <f t="shared" si="78"/>
        <v>#DIV/0!</v>
      </c>
    </row>
    <row r="673" spans="2:20">
      <c r="B673" s="127" t="s">
        <v>133</v>
      </c>
      <c r="C673" s="4">
        <v>43719</v>
      </c>
      <c r="D673">
        <f>WEEKDAY(Fuel!C759,2)</f>
        <v>3</v>
      </c>
      <c r="E673" s="352"/>
      <c r="F673" s="352">
        <f>VLOOKUP(Variaciones!C673,Fuel!C758:Z2356,2,FALSE)</f>
        <v>351.90435500000001</v>
      </c>
      <c r="G673" s="352">
        <f>VLOOKUP(Variaciones!C673,Fuel!C758:Z2356,24,FALSE)</f>
        <v>273.45597897503285</v>
      </c>
      <c r="H673" s="148">
        <f t="shared" si="77"/>
        <v>0</v>
      </c>
      <c r="I673" s="352">
        <f t="shared" si="79"/>
        <v>-78.44837602496716</v>
      </c>
      <c r="J673" s="352">
        <f t="shared" si="75"/>
        <v>164.52101728646517</v>
      </c>
      <c r="K673" s="352">
        <f t="shared" si="76"/>
        <v>27067.165128973371</v>
      </c>
      <c r="L673" s="352"/>
      <c r="O673" s="352"/>
      <c r="P673" s="352"/>
      <c r="Q673" s="352"/>
      <c r="R673" s="352"/>
      <c r="S673" s="352"/>
      <c r="T673" s="352" t="e">
        <f t="shared" si="78"/>
        <v>#DIV/0!</v>
      </c>
    </row>
    <row r="674" spans="2:20">
      <c r="B674" s="127" t="s">
        <v>133</v>
      </c>
      <c r="C674" s="4">
        <v>43718</v>
      </c>
      <c r="D674">
        <f>WEEKDAY(Fuel!C760,2)</f>
        <v>2</v>
      </c>
      <c r="E674" s="352"/>
      <c r="F674" s="352">
        <f>VLOOKUP(Variaciones!C674,Fuel!C759:Z2357,2,FALSE)</f>
        <v>351.90435500000001</v>
      </c>
      <c r="G674" s="352">
        <f>VLOOKUP(Variaciones!C674,Fuel!C759:Z2357,24,FALSE)</f>
        <v>285.41392904073587</v>
      </c>
      <c r="H674" s="148">
        <f t="shared" si="77"/>
        <v>0</v>
      </c>
      <c r="I674" s="352">
        <f t="shared" si="79"/>
        <v>-66.490425959264144</v>
      </c>
      <c r="J674" s="352">
        <f t="shared" si="75"/>
        <v>151.84559021681997</v>
      </c>
      <c r="K674" s="352">
        <f t="shared" si="76"/>
        <v>23057.083268294413</v>
      </c>
      <c r="L674" s="352"/>
      <c r="O674" s="352"/>
      <c r="P674" s="352"/>
      <c r="Q674" s="352"/>
      <c r="R674" s="352"/>
      <c r="S674" s="352"/>
      <c r="T674" s="352" t="e">
        <f t="shared" si="78"/>
        <v>#DIV/0!</v>
      </c>
    </row>
    <row r="675" spans="2:20">
      <c r="B675" s="127" t="s">
        <v>133</v>
      </c>
      <c r="C675" s="4">
        <v>43717</v>
      </c>
      <c r="D675">
        <f>WEEKDAY(Fuel!C761,2)</f>
        <v>1</v>
      </c>
      <c r="E675" s="352"/>
      <c r="F675" s="352">
        <f>VLOOKUP(Variaciones!C675,Fuel!C760:Z2358,2,FALSE)</f>
        <v>351.90435500000001</v>
      </c>
      <c r="G675" s="352">
        <f>VLOOKUP(Variaciones!C675,Fuel!C760:Z2358,24,FALSE)</f>
        <v>316.62286465177397</v>
      </c>
      <c r="H675" s="148">
        <f t="shared" si="77"/>
        <v>0</v>
      </c>
      <c r="I675" s="352">
        <f t="shared" si="79"/>
        <v>-35.281490348226043</v>
      </c>
      <c r="J675" s="352">
        <f t="shared" si="75"/>
        <v>118.76411846911958</v>
      </c>
      <c r="K675" s="352">
        <f t="shared" si="76"/>
        <v>14104.915835747071</v>
      </c>
      <c r="L675" s="352"/>
      <c r="O675" s="352"/>
      <c r="P675" s="352"/>
      <c r="Q675" s="352"/>
      <c r="R675" s="352"/>
      <c r="S675" s="352"/>
      <c r="T675" s="352" t="e">
        <f t="shared" si="78"/>
        <v>#DIV/0!</v>
      </c>
    </row>
    <row r="676" spans="2:20">
      <c r="B676" s="127" t="s">
        <v>133</v>
      </c>
      <c r="C676" s="4">
        <v>43714</v>
      </c>
      <c r="D676">
        <f>WEEKDAY(Fuel!C762,2)</f>
        <v>5</v>
      </c>
      <c r="E676" s="352"/>
      <c r="F676" s="352">
        <f>VLOOKUP(Variaciones!C676,Fuel!C761:Z2359,2,FALSE)</f>
        <v>351.90435500000001</v>
      </c>
      <c r="G676" s="352">
        <f>VLOOKUP(Variaciones!C676,Fuel!C761:Z2359,24,FALSE)</f>
        <v>335.54533508541391</v>
      </c>
      <c r="H676" s="148">
        <f t="shared" si="77"/>
        <v>0</v>
      </c>
      <c r="I676" s="352">
        <f t="shared" si="79"/>
        <v>-16.359019914586099</v>
      </c>
      <c r="J676" s="352">
        <f t="shared" si="75"/>
        <v>98.706299809461257</v>
      </c>
      <c r="K676" s="352">
        <f t="shared" si="76"/>
        <v>9742.9336220752521</v>
      </c>
      <c r="L676" s="352"/>
      <c r="O676" s="352"/>
      <c r="P676" s="352"/>
      <c r="Q676" s="352"/>
      <c r="R676" s="352"/>
      <c r="S676" s="352"/>
      <c r="T676" s="352" t="e">
        <f t="shared" si="78"/>
        <v>#DIV/0!</v>
      </c>
    </row>
    <row r="677" spans="2:20">
      <c r="B677" s="127" t="s">
        <v>133</v>
      </c>
      <c r="C677" s="4">
        <v>43713</v>
      </c>
      <c r="D677">
        <f>WEEKDAY(Fuel!C763,2)</f>
        <v>4</v>
      </c>
      <c r="E677" s="352"/>
      <c r="F677" s="352">
        <f>VLOOKUP(Variaciones!C677,Fuel!C762:Z2360,2,FALSE)</f>
        <v>351.90435500000001</v>
      </c>
      <c r="G677" s="352">
        <f>VLOOKUP(Variaciones!C677,Fuel!C762:Z2360,24,FALSE)</f>
        <v>331.47174770039425</v>
      </c>
      <c r="H677" s="148">
        <f t="shared" si="77"/>
        <v>0.9470929999999953</v>
      </c>
      <c r="I677" s="352">
        <f t="shared" si="79"/>
        <v>-20.432607299605763</v>
      </c>
      <c r="J677" s="352">
        <f t="shared" si="75"/>
        <v>103.02430243758209</v>
      </c>
      <c r="K677" s="352">
        <f t="shared" si="76"/>
        <v>10614.006892750383</v>
      </c>
      <c r="L677" s="352"/>
      <c r="O677" s="352"/>
      <c r="P677" s="352"/>
      <c r="Q677" s="352"/>
      <c r="R677" s="352"/>
      <c r="S677" s="352"/>
      <c r="T677" s="352" t="e">
        <f t="shared" si="78"/>
        <v>#DIV/0!</v>
      </c>
    </row>
    <row r="678" spans="2:20">
      <c r="B678" s="127" t="s">
        <v>133</v>
      </c>
      <c r="C678" s="4">
        <v>43712</v>
      </c>
      <c r="D678">
        <f>WEEKDAY(Fuel!C764,2)</f>
        <v>3</v>
      </c>
      <c r="E678" s="352"/>
      <c r="F678" s="352">
        <f>VLOOKUP(Variaciones!C678,Fuel!C763:Z2361,2,FALSE)</f>
        <v>352.851448</v>
      </c>
      <c r="G678" s="352">
        <f>VLOOKUP(Variaciones!C678,Fuel!C763:Z2361,24,FALSE)</f>
        <v>313.07490144546648</v>
      </c>
      <c r="H678" s="148">
        <f t="shared" si="77"/>
        <v>0</v>
      </c>
      <c r="I678" s="352">
        <f t="shared" si="79"/>
        <v>-39.776546554533525</v>
      </c>
      <c r="J678" s="352">
        <f t="shared" si="75"/>
        <v>123.47205246780555</v>
      </c>
      <c r="K678" s="352">
        <f t="shared" si="76"/>
        <v>15245.347740612528</v>
      </c>
      <c r="L678" s="352"/>
      <c r="O678" s="352"/>
      <c r="P678" s="352"/>
      <c r="Q678" s="352"/>
      <c r="R678" s="352"/>
      <c r="S678" s="352"/>
      <c r="T678" s="352" t="e">
        <f t="shared" si="78"/>
        <v>#DIV/0!</v>
      </c>
    </row>
    <row r="679" spans="2:20">
      <c r="B679" s="127" t="s">
        <v>133</v>
      </c>
      <c r="C679" s="4">
        <v>43711</v>
      </c>
      <c r="D679">
        <f>WEEKDAY(Fuel!C765,2)</f>
        <v>2</v>
      </c>
      <c r="E679" s="352"/>
      <c r="F679" s="352">
        <f>VLOOKUP(Variaciones!C679,Fuel!C764:Z2362,2,FALSE)</f>
        <v>352.851448</v>
      </c>
      <c r="G679" s="352">
        <f>VLOOKUP(Variaciones!C679,Fuel!C764:Z2362,24,FALSE)</f>
        <v>281.07752956636006</v>
      </c>
      <c r="H679" s="148">
        <f t="shared" si="77"/>
        <v>0</v>
      </c>
      <c r="I679" s="352">
        <f t="shared" si="79"/>
        <v>-71.773918433639949</v>
      </c>
      <c r="J679" s="352">
        <f t="shared" si="75"/>
        <v>157.38926665965835</v>
      </c>
      <c r="K679" s="352">
        <f t="shared" si="76"/>
        <v>24771.381259665042</v>
      </c>
      <c r="L679" s="352"/>
      <c r="O679" s="352"/>
      <c r="P679" s="352"/>
      <c r="Q679" s="352"/>
      <c r="R679" s="352"/>
      <c r="S679" s="352"/>
      <c r="T679" s="352" t="e">
        <f t="shared" si="78"/>
        <v>#DIV/0!</v>
      </c>
    </row>
    <row r="680" spans="2:20">
      <c r="B680" s="128" t="s">
        <v>133</v>
      </c>
      <c r="C680" s="26">
        <v>43710</v>
      </c>
      <c r="D680">
        <f>WEEKDAY(Fuel!C766,2)</f>
        <v>1</v>
      </c>
      <c r="E680" s="352"/>
      <c r="F680" s="352">
        <f>VLOOKUP(Variaciones!C680,Fuel!C765:Z2363,2,FALSE)</f>
        <v>352.851448</v>
      </c>
      <c r="G680" s="352">
        <f>VLOOKUP(Variaciones!C680,Fuel!C765:Z2363,24,FALSE)</f>
        <v>284.13272010512486</v>
      </c>
      <c r="H680" s="148">
        <f t="shared" si="77"/>
        <v>0</v>
      </c>
      <c r="I680" s="352">
        <f t="shared" si="79"/>
        <v>-68.718727894875144</v>
      </c>
      <c r="J680" s="352">
        <f t="shared" si="75"/>
        <v>154.15076468856768</v>
      </c>
      <c r="K680" s="352">
        <f t="shared" si="76"/>
        <v>23762.458254070163</v>
      </c>
      <c r="L680" s="352"/>
      <c r="O680" s="352"/>
      <c r="P680" s="352"/>
      <c r="Q680" s="352"/>
      <c r="R680" s="352"/>
      <c r="S680" s="352"/>
      <c r="T680" s="352" t="e">
        <f t="shared" si="78"/>
        <v>#DIV/0!</v>
      </c>
    </row>
    <row r="681" spans="2:20">
      <c r="B681" s="127" t="s">
        <v>134</v>
      </c>
      <c r="C681" s="4">
        <v>43707</v>
      </c>
      <c r="D681">
        <f>WEEKDAY(Fuel!C767,2)</f>
        <v>5</v>
      </c>
      <c r="E681" s="352"/>
      <c r="F681" s="352">
        <f>VLOOKUP(Variaciones!C681,Fuel!C766:Z2364,2,FALSE)</f>
        <v>352.851448</v>
      </c>
      <c r="G681" s="352">
        <f>VLOOKUP(Variaciones!C681,Fuel!C766:Z2364,24,FALSE)</f>
        <v>287.18791064388961</v>
      </c>
      <c r="H681" s="148">
        <f t="shared" si="77"/>
        <v>0</v>
      </c>
      <c r="I681" s="352">
        <f t="shared" si="79"/>
        <v>-65.663537356110396</v>
      </c>
      <c r="J681" s="352">
        <f t="shared" si="75"/>
        <v>150.91226271747701</v>
      </c>
      <c r="K681" s="352">
        <f t="shared" si="76"/>
        <v>22774.511038508801</v>
      </c>
      <c r="L681" s="352"/>
      <c r="O681" s="352"/>
      <c r="P681" s="352"/>
      <c r="Q681" s="352"/>
      <c r="R681" s="352"/>
      <c r="S681" s="352"/>
      <c r="T681" s="352" t="e">
        <f t="shared" si="78"/>
        <v>#DIV/0!</v>
      </c>
    </row>
    <row r="682" spans="2:20">
      <c r="B682" s="127" t="s">
        <v>134</v>
      </c>
      <c r="C682" s="4">
        <v>43706</v>
      </c>
      <c r="D682">
        <f>WEEKDAY(Fuel!C768,2)</f>
        <v>4</v>
      </c>
      <c r="E682" s="352"/>
      <c r="F682" s="352">
        <f>VLOOKUP(Variaciones!C682,Fuel!C767:Z2365,2,FALSE)</f>
        <v>352.851448</v>
      </c>
      <c r="G682" s="352">
        <f>VLOOKUP(Variaciones!C682,Fuel!C767:Z2365,24,FALSE)</f>
        <v>302.03679369250983</v>
      </c>
      <c r="H682" s="148">
        <f t="shared" si="77"/>
        <v>12.058964000000003</v>
      </c>
      <c r="I682" s="352">
        <f t="shared" si="79"/>
        <v>-50.814654307490173</v>
      </c>
      <c r="J682" s="352">
        <f t="shared" si="75"/>
        <v>135.17244668593958</v>
      </c>
      <c r="K682" s="352">
        <f t="shared" si="76"/>
        <v>18271.590343063177</v>
      </c>
      <c r="L682" s="352"/>
      <c r="O682" s="352"/>
      <c r="P682" s="352"/>
      <c r="Q682" s="352"/>
      <c r="R682" s="352"/>
      <c r="S682" s="352"/>
      <c r="T682" s="352" t="e">
        <f t="shared" si="78"/>
        <v>#DIV/0!</v>
      </c>
    </row>
    <row r="683" spans="2:20">
      <c r="B683" s="127" t="s">
        <v>134</v>
      </c>
      <c r="C683" s="4">
        <v>43705</v>
      </c>
      <c r="D683">
        <f>WEEKDAY(Fuel!C769,2)</f>
        <v>3</v>
      </c>
      <c r="E683" s="352"/>
      <c r="F683" s="352">
        <f>VLOOKUP(Variaciones!C683,Fuel!C768:Z2366,2,FALSE)</f>
        <v>364.91041200000001</v>
      </c>
      <c r="G683" s="352">
        <f>VLOOKUP(Variaciones!C683,Fuel!C768:Z2366,24,FALSE)</f>
        <v>302.62812089356112</v>
      </c>
      <c r="H683" s="148">
        <f t="shared" si="77"/>
        <v>0</v>
      </c>
      <c r="I683" s="352">
        <f t="shared" si="79"/>
        <v>-62.28229110643889</v>
      </c>
      <c r="J683" s="352">
        <f t="shared" si="75"/>
        <v>146.60460385282522</v>
      </c>
      <c r="K683" s="352">
        <f t="shared" si="76"/>
        <v>21492.909870843814</v>
      </c>
      <c r="L683" s="352"/>
      <c r="O683" s="352"/>
      <c r="P683" s="352"/>
      <c r="Q683" s="352"/>
      <c r="R683" s="352"/>
      <c r="S683" s="352"/>
      <c r="T683" s="352" t="e">
        <f t="shared" si="78"/>
        <v>#DIV/0!</v>
      </c>
    </row>
    <row r="684" spans="2:20">
      <c r="B684" s="127" t="s">
        <v>134</v>
      </c>
      <c r="C684" s="4">
        <v>43704</v>
      </c>
      <c r="D684">
        <f>WEEKDAY(Fuel!C770,2)</f>
        <v>2</v>
      </c>
      <c r="E684" s="352"/>
      <c r="F684" s="352">
        <f>VLOOKUP(Variaciones!C684,Fuel!C769:Z2367,2,FALSE)</f>
        <v>364.91041200000001</v>
      </c>
      <c r="G684" s="352">
        <f>VLOOKUP(Variaciones!C684,Fuel!C769:Z2367,24,FALSE)</f>
        <v>304.79632063074899</v>
      </c>
      <c r="H684" s="148">
        <f t="shared" si="77"/>
        <v>0</v>
      </c>
      <c r="I684" s="352">
        <f t="shared" si="79"/>
        <v>-60.114091369251014</v>
      </c>
      <c r="J684" s="352">
        <f t="shared" si="75"/>
        <v>144.30631213140606</v>
      </c>
      <c r="K684" s="352">
        <f t="shared" si="76"/>
        <v>20824.311720966791</v>
      </c>
      <c r="L684" s="352"/>
      <c r="O684" s="352"/>
      <c r="P684" s="352"/>
      <c r="Q684" s="352"/>
      <c r="R684" s="352"/>
      <c r="S684" s="352"/>
      <c r="T684" s="352" t="e">
        <f t="shared" si="78"/>
        <v>#DIV/0!</v>
      </c>
    </row>
    <row r="685" spans="2:20">
      <c r="B685" s="127" t="s">
        <v>134</v>
      </c>
      <c r="C685" s="4">
        <v>43703</v>
      </c>
      <c r="D685">
        <f>WEEKDAY(Fuel!C771,2)</f>
        <v>1</v>
      </c>
      <c r="E685" s="352"/>
      <c r="F685" s="352">
        <f>VLOOKUP(Variaciones!C685,Fuel!C770:Z2368,2,FALSE)</f>
        <v>364.91041200000001</v>
      </c>
      <c r="G685" s="352">
        <f>VLOOKUP(Variaciones!C685,Fuel!C770:Z2368,24,FALSE)</f>
        <v>294.48094612352168</v>
      </c>
      <c r="H685" s="148">
        <f t="shared" si="77"/>
        <v>0</v>
      </c>
      <c r="I685" s="352">
        <f t="shared" si="79"/>
        <v>-70.429465876478332</v>
      </c>
      <c r="J685" s="352">
        <f t="shared" si="75"/>
        <v>155.24060910906701</v>
      </c>
      <c r="K685" s="352">
        <f t="shared" si="76"/>
        <v>24099.64671655414</v>
      </c>
      <c r="L685" s="352"/>
      <c r="O685" s="352"/>
      <c r="P685" s="352"/>
      <c r="Q685" s="352"/>
      <c r="R685" s="352"/>
      <c r="S685" s="352"/>
      <c r="T685" s="352" t="e">
        <f t="shared" si="78"/>
        <v>#DIV/0!</v>
      </c>
    </row>
    <row r="686" spans="2:20">
      <c r="B686" s="127" t="s">
        <v>134</v>
      </c>
      <c r="C686" s="4">
        <v>43700</v>
      </c>
      <c r="D686">
        <f>WEEKDAY(Fuel!C772,2)</f>
        <v>5</v>
      </c>
      <c r="E686" s="352"/>
      <c r="F686" s="352">
        <f>VLOOKUP(Variaciones!C686,Fuel!C771:Z2369,2,FALSE)</f>
        <v>364.91041200000001</v>
      </c>
      <c r="G686" s="352">
        <f>VLOOKUP(Variaciones!C686,Fuel!C771:Z2369,24,FALSE)</f>
        <v>290.07884362680682</v>
      </c>
      <c r="H686" s="148">
        <f t="shared" si="77"/>
        <v>0</v>
      </c>
      <c r="I686" s="352">
        <f t="shared" si="79"/>
        <v>-74.831568373193193</v>
      </c>
      <c r="J686" s="352">
        <f t="shared" si="75"/>
        <v>159.90683775558477</v>
      </c>
      <c r="K686" s="352">
        <f t="shared" si="76"/>
        <v>25570.196760990912</v>
      </c>
      <c r="L686" s="352"/>
      <c r="O686" s="352"/>
      <c r="P686" s="352"/>
      <c r="Q686" s="352"/>
      <c r="R686" s="352"/>
      <c r="S686" s="352"/>
      <c r="T686" s="352" t="e">
        <f t="shared" si="78"/>
        <v>#DIV/0!</v>
      </c>
    </row>
    <row r="687" spans="2:20">
      <c r="B687" s="127" t="s">
        <v>134</v>
      </c>
      <c r="C687" s="4">
        <v>43699</v>
      </c>
      <c r="D687">
        <f>WEEKDAY(Fuel!C773,2)</f>
        <v>4</v>
      </c>
      <c r="E687" s="352"/>
      <c r="F687" s="352">
        <f>VLOOKUP(Variaciones!C687,Fuel!C772:Z2370,2,FALSE)</f>
        <v>364.91041200000001</v>
      </c>
      <c r="G687" s="352">
        <f>VLOOKUP(Variaciones!C687,Fuel!C772:Z2370,24,FALSE)</f>
        <v>291.9842312746386</v>
      </c>
      <c r="H687" s="148">
        <f t="shared" si="77"/>
        <v>25.759999999999991</v>
      </c>
      <c r="I687" s="352">
        <f t="shared" si="79"/>
        <v>-72.926180725361405</v>
      </c>
      <c r="J687" s="352">
        <f t="shared" si="75"/>
        <v>157.8871268488831</v>
      </c>
      <c r="K687" s="352">
        <f t="shared" si="76"/>
        <v>24928.344824595304</v>
      </c>
      <c r="L687" s="352"/>
      <c r="O687" s="352"/>
      <c r="P687" s="352"/>
      <c r="Q687" s="352"/>
      <c r="R687" s="352"/>
      <c r="S687" s="352"/>
      <c r="T687" s="352" t="e">
        <f t="shared" si="78"/>
        <v>#DIV/0!</v>
      </c>
    </row>
    <row r="688" spans="2:20">
      <c r="B688" s="127" t="s">
        <v>134</v>
      </c>
      <c r="C688" s="4">
        <v>43698</v>
      </c>
      <c r="D688">
        <f>WEEKDAY(Fuel!C774,2)</f>
        <v>3</v>
      </c>
      <c r="E688" s="352"/>
      <c r="F688" s="352">
        <f>VLOOKUP(Variaciones!C688,Fuel!C773:Z2371,2,FALSE)</f>
        <v>339.15041200000002</v>
      </c>
      <c r="G688" s="352">
        <f>VLOOKUP(Variaciones!C688,Fuel!C773:Z2371,24,FALSE)</f>
        <v>290.60446780551899</v>
      </c>
      <c r="H688" s="148">
        <f t="shared" si="77"/>
        <v>0</v>
      </c>
      <c r="I688" s="352">
        <f t="shared" si="79"/>
        <v>-48.545944194481024</v>
      </c>
      <c r="J688" s="352">
        <f t="shared" si="75"/>
        <v>133.58967612614987</v>
      </c>
      <c r="K688" s="352">
        <f t="shared" si="76"/>
        <v>17846.201567489617</v>
      </c>
      <c r="L688" s="352"/>
      <c r="O688" s="352"/>
      <c r="P688" s="352"/>
      <c r="Q688" s="352"/>
      <c r="R688" s="352"/>
      <c r="S688" s="352"/>
      <c r="T688" s="352" t="e">
        <f t="shared" si="78"/>
        <v>#DIV/0!</v>
      </c>
    </row>
    <row r="689" spans="2:20">
      <c r="B689" s="127" t="s">
        <v>134</v>
      </c>
      <c r="C689" s="4">
        <v>43697</v>
      </c>
      <c r="D689">
        <f>WEEKDAY(Fuel!C775,2)</f>
        <v>2</v>
      </c>
      <c r="E689" s="352"/>
      <c r="F689" s="352">
        <f>VLOOKUP(Variaciones!C689,Fuel!C774:Z2372,2,FALSE)</f>
        <v>339.15041200000002</v>
      </c>
      <c r="G689" s="352">
        <f>VLOOKUP(Variaciones!C689,Fuel!C774:Z2372,24,FALSE)</f>
        <v>282.06307490144548</v>
      </c>
      <c r="H689" s="148">
        <f t="shared" si="77"/>
        <v>0</v>
      </c>
      <c r="I689" s="352">
        <f t="shared" si="79"/>
        <v>-57.087337098554542</v>
      </c>
      <c r="J689" s="352">
        <f t="shared" si="75"/>
        <v>142.6435526044678</v>
      </c>
      <c r="K689" s="352">
        <f t="shared" si="76"/>
        <v>20347.183099623573</v>
      </c>
      <c r="L689" s="352"/>
      <c r="O689" s="352"/>
      <c r="P689" s="352"/>
      <c r="Q689" s="352"/>
      <c r="R689" s="352"/>
      <c r="S689" s="352"/>
      <c r="T689" s="352" t="e">
        <f t="shared" si="78"/>
        <v>#DIV/0!</v>
      </c>
    </row>
    <row r="690" spans="2:20">
      <c r="B690" s="127" t="s">
        <v>134</v>
      </c>
      <c r="C690" s="4">
        <v>43696</v>
      </c>
      <c r="D690">
        <f>WEEKDAY(Fuel!C776,2)</f>
        <v>1</v>
      </c>
      <c r="E690" s="352"/>
      <c r="F690" s="352">
        <f>VLOOKUP(Variaciones!C690,Fuel!C775:Z2373,2,FALSE)</f>
        <v>339.15041200000002</v>
      </c>
      <c r="G690" s="352">
        <f>VLOOKUP(Variaciones!C690,Fuel!C775:Z2373,24,FALSE)</f>
        <v>290.07884362680682</v>
      </c>
      <c r="H690" s="148">
        <f t="shared" si="77"/>
        <v>0</v>
      </c>
      <c r="I690" s="352">
        <f t="shared" si="79"/>
        <v>-49.071568373193202</v>
      </c>
      <c r="J690" s="352">
        <f t="shared" si="75"/>
        <v>134.14683775558478</v>
      </c>
      <c r="K690" s="352">
        <f t="shared" si="76"/>
        <v>17995.374079823188</v>
      </c>
      <c r="L690" s="352"/>
      <c r="O690" s="352"/>
      <c r="P690" s="352"/>
      <c r="Q690" s="352"/>
      <c r="R690" s="352"/>
      <c r="S690" s="352"/>
      <c r="T690" s="352" t="e">
        <f t="shared" si="78"/>
        <v>#DIV/0!</v>
      </c>
    </row>
    <row r="691" spans="2:20">
      <c r="B691" s="127" t="s">
        <v>134</v>
      </c>
      <c r="C691" s="4">
        <v>43693</v>
      </c>
      <c r="D691">
        <f>WEEKDAY(Fuel!C777,2)</f>
        <v>5</v>
      </c>
      <c r="E691" s="352"/>
      <c r="F691" s="352">
        <f>VLOOKUP(Variaciones!C691,Fuel!C776:Z2374,2,FALSE)</f>
        <v>339.15041200000002</v>
      </c>
      <c r="G691" s="352">
        <f>VLOOKUP(Variaciones!C691,Fuel!C776:Z2374,24,FALSE)</f>
        <v>291.85282522996056</v>
      </c>
      <c r="H691" s="148">
        <f t="shared" si="77"/>
        <v>0</v>
      </c>
      <c r="I691" s="352">
        <f t="shared" si="79"/>
        <v>-47.297586770039459</v>
      </c>
      <c r="J691" s="352">
        <f t="shared" si="75"/>
        <v>132.26641725624182</v>
      </c>
      <c r="K691" s="352">
        <f t="shared" si="76"/>
        <v>17494.405133802265</v>
      </c>
      <c r="L691" s="352"/>
      <c r="O691" s="352"/>
      <c r="P691" s="352"/>
      <c r="Q691" s="352"/>
      <c r="R691" s="352"/>
      <c r="S691" s="352"/>
      <c r="T691" s="352" t="e">
        <f t="shared" si="78"/>
        <v>#DIV/0!</v>
      </c>
    </row>
    <row r="692" spans="2:20">
      <c r="B692" s="127" t="s">
        <v>134</v>
      </c>
      <c r="C692" s="4">
        <v>43692</v>
      </c>
      <c r="D692">
        <f>WEEKDAY(Fuel!C778,2)</f>
        <v>4</v>
      </c>
      <c r="E692" s="352"/>
      <c r="F692" s="352">
        <f>VLOOKUP(Variaciones!C692,Fuel!C777:Z2375,2,FALSE)</f>
        <v>339.15041200000002</v>
      </c>
      <c r="G692" s="352">
        <f>VLOOKUP(Variaciones!C692,Fuel!C777:Z2375,24,FALSE)</f>
        <v>273.98160315374508</v>
      </c>
      <c r="H692" s="148">
        <f t="shared" si="77"/>
        <v>15.343110999999965</v>
      </c>
      <c r="I692" s="352">
        <f t="shared" si="79"/>
        <v>-65.168808846254933</v>
      </c>
      <c r="J692" s="352">
        <f t="shared" si="75"/>
        <v>151.20991265703026</v>
      </c>
      <c r="K692" s="352">
        <f t="shared" si="76"/>
        <v>22864.437685746721</v>
      </c>
      <c r="L692" s="352"/>
      <c r="O692" s="352"/>
      <c r="P692" s="352"/>
      <c r="Q692" s="352"/>
      <c r="R692" s="352"/>
      <c r="S692" s="352"/>
      <c r="T692" s="352" t="e">
        <f t="shared" si="78"/>
        <v>#DIV/0!</v>
      </c>
    </row>
    <row r="693" spans="2:20">
      <c r="B693" s="127" t="s">
        <v>134</v>
      </c>
      <c r="C693" s="4">
        <v>43691</v>
      </c>
      <c r="D693">
        <f>WEEKDAY(Fuel!C779,2)</f>
        <v>3</v>
      </c>
      <c r="E693" s="352"/>
      <c r="F693" s="352">
        <f>VLOOKUP(Variaciones!C693,Fuel!C778:Z2376,2,FALSE)</f>
        <v>354.49352299999998</v>
      </c>
      <c r="G693" s="352">
        <f>VLOOKUP(Variaciones!C693,Fuel!C778:Z2376,24,FALSE)</f>
        <v>270.69645203679369</v>
      </c>
      <c r="H693" s="148">
        <f t="shared" si="77"/>
        <v>0</v>
      </c>
      <c r="I693" s="352">
        <f t="shared" si="79"/>
        <v>-83.797070963206295</v>
      </c>
      <c r="J693" s="352">
        <f t="shared" si="75"/>
        <v>170.03528384099866</v>
      </c>
      <c r="K693" s="352">
        <f t="shared" si="76"/>
        <v>28911.997750888979</v>
      </c>
      <c r="L693" s="352"/>
      <c r="O693" s="352"/>
      <c r="P693" s="352"/>
      <c r="Q693" s="352"/>
      <c r="R693" s="352"/>
      <c r="S693" s="352"/>
      <c r="T693" s="352" t="e">
        <f t="shared" si="78"/>
        <v>#DIV/0!</v>
      </c>
    </row>
    <row r="694" spans="2:20">
      <c r="B694" s="127" t="s">
        <v>134</v>
      </c>
      <c r="C694" s="4">
        <v>43690</v>
      </c>
      <c r="D694">
        <f>WEEKDAY(Fuel!C780,2)</f>
        <v>2</v>
      </c>
      <c r="E694" s="352"/>
      <c r="F694" s="352">
        <f>VLOOKUP(Variaciones!C694,Fuel!C779:Z2377,2,FALSE)</f>
        <v>354.49352299999998</v>
      </c>
      <c r="G694" s="352">
        <f>VLOOKUP(Variaciones!C694,Fuel!C779:Z2377,24,FALSE)</f>
        <v>294.54664914586067</v>
      </c>
      <c r="H694" s="148">
        <f t="shared" si="77"/>
        <v>0</v>
      </c>
      <c r="I694" s="352">
        <f t="shared" si="79"/>
        <v>-59.946873854139312</v>
      </c>
      <c r="J694" s="352">
        <f t="shared" si="75"/>
        <v>144.75407490538765</v>
      </c>
      <c r="K694" s="352">
        <f t="shared" si="76"/>
        <v>20953.74220171458</v>
      </c>
      <c r="L694" s="352"/>
      <c r="O694" s="352"/>
      <c r="P694" s="352"/>
      <c r="Q694" s="352"/>
      <c r="R694" s="352"/>
      <c r="S694" s="352"/>
      <c r="T694" s="352" t="e">
        <f t="shared" si="78"/>
        <v>#DIV/0!</v>
      </c>
    </row>
    <row r="695" spans="2:20">
      <c r="B695" s="127" t="s">
        <v>134</v>
      </c>
      <c r="C695" s="4">
        <v>43689</v>
      </c>
      <c r="D695">
        <f>WEEKDAY(Fuel!C781,2)</f>
        <v>1</v>
      </c>
      <c r="E695" s="352"/>
      <c r="F695" s="352">
        <f>VLOOKUP(Variaciones!C695,Fuel!C780:Z2378,2,FALSE)</f>
        <v>354.49352299999998</v>
      </c>
      <c r="G695" s="352">
        <f>VLOOKUP(Variaciones!C695,Fuel!C780:Z2378,24,FALSE)</f>
        <v>279.17214191852827</v>
      </c>
      <c r="H695" s="148">
        <f t="shared" si="77"/>
        <v>0</v>
      </c>
      <c r="I695" s="352">
        <f t="shared" si="79"/>
        <v>-75.321381081471714</v>
      </c>
      <c r="J695" s="352">
        <f t="shared" si="75"/>
        <v>161.05105256636</v>
      </c>
      <c r="K695" s="352">
        <f t="shared" si="76"/>
        <v>25937.441532732453</v>
      </c>
      <c r="L695" s="352"/>
      <c r="O695" s="352"/>
      <c r="P695" s="352"/>
      <c r="Q695" s="352"/>
      <c r="R695" s="352"/>
      <c r="S695" s="352"/>
      <c r="T695" s="352" t="e">
        <f t="shared" si="78"/>
        <v>#DIV/0!</v>
      </c>
    </row>
    <row r="696" spans="2:20">
      <c r="B696" s="127" t="s">
        <v>134</v>
      </c>
      <c r="C696" s="4">
        <v>43686</v>
      </c>
      <c r="D696">
        <f>WEEKDAY(Fuel!C782,2)</f>
        <v>5</v>
      </c>
      <c r="E696" s="352"/>
      <c r="F696" s="352">
        <f>VLOOKUP(Variaciones!C696,Fuel!C781:Z2379,2,FALSE)</f>
        <v>354.49352299999998</v>
      </c>
      <c r="G696" s="352">
        <f>VLOOKUP(Variaciones!C696,Fuel!C781:Z2379,24,FALSE)</f>
        <v>287.5821287779238</v>
      </c>
      <c r="H696" s="148">
        <f t="shared" si="77"/>
        <v>0</v>
      </c>
      <c r="I696" s="352">
        <f t="shared" si="79"/>
        <v>-66.911394222076183</v>
      </c>
      <c r="J696" s="352">
        <f t="shared" si="75"/>
        <v>152.13646649540078</v>
      </c>
      <c r="K696" s="352">
        <f t="shared" si="76"/>
        <v>23145.504437706204</v>
      </c>
      <c r="L696" s="352"/>
      <c r="O696" s="352"/>
      <c r="P696" s="352"/>
      <c r="Q696" s="352"/>
      <c r="R696" s="352"/>
      <c r="S696" s="352"/>
      <c r="T696" s="352" t="e">
        <f t="shared" si="78"/>
        <v>#DIV/0!</v>
      </c>
    </row>
    <row r="697" spans="2:20">
      <c r="B697" s="127" t="s">
        <v>134</v>
      </c>
      <c r="C697" s="4">
        <v>43685</v>
      </c>
      <c r="D697">
        <f>WEEKDAY(Fuel!C783,2)</f>
        <v>4</v>
      </c>
      <c r="E697" s="352"/>
      <c r="F697" s="352">
        <f>VLOOKUP(Variaciones!C697,Fuel!C782:Z2380,2,FALSE)</f>
        <v>354.49352299999998</v>
      </c>
      <c r="G697" s="352">
        <f>VLOOKUP(Variaciones!C697,Fuel!C782:Z2380,24,FALSE)</f>
        <v>285.15111695137972</v>
      </c>
      <c r="H697" s="148">
        <f t="shared" si="77"/>
        <v>2.2222220000000448</v>
      </c>
      <c r="I697" s="352">
        <f t="shared" si="79"/>
        <v>-69.342406048620262</v>
      </c>
      <c r="J697" s="352">
        <f t="shared" si="75"/>
        <v>154.71333903153749</v>
      </c>
      <c r="K697" s="352">
        <f t="shared" si="76"/>
        <v>23936.217274287461</v>
      </c>
      <c r="L697" s="352"/>
      <c r="O697" s="352"/>
      <c r="P697" s="352"/>
      <c r="Q697" s="352"/>
      <c r="R697" s="352"/>
      <c r="S697" s="352"/>
      <c r="T697" s="352" t="e">
        <f t="shared" si="78"/>
        <v>#DIV/0!</v>
      </c>
    </row>
    <row r="698" spans="2:20">
      <c r="B698" s="127" t="s">
        <v>134</v>
      </c>
      <c r="C698" s="4">
        <v>43684</v>
      </c>
      <c r="D698">
        <f>WEEKDAY(Fuel!C784,2)</f>
        <v>3</v>
      </c>
      <c r="E698" s="352"/>
      <c r="F698" s="352">
        <f>VLOOKUP(Variaciones!C698,Fuel!C783:Z2381,2,FALSE)</f>
        <v>356.71574500000003</v>
      </c>
      <c r="G698" s="352">
        <f>VLOOKUP(Variaciones!C698,Fuel!C783:Z2381,24,FALSE)</f>
        <v>282.06307490144548</v>
      </c>
      <c r="H698" s="148">
        <f t="shared" si="77"/>
        <v>0</v>
      </c>
      <c r="I698" s="352">
        <f t="shared" si="79"/>
        <v>-74.652670098554552</v>
      </c>
      <c r="J698" s="352">
        <f t="shared" si="75"/>
        <v>160.20888560446781</v>
      </c>
      <c r="K698" s="352">
        <f t="shared" si="76"/>
        <v>25666.887026625453</v>
      </c>
      <c r="L698" s="352"/>
      <c r="O698" s="352"/>
      <c r="P698" s="352"/>
      <c r="Q698" s="352"/>
      <c r="R698" s="352"/>
      <c r="S698" s="352"/>
      <c r="T698" s="352" t="e">
        <f t="shared" si="78"/>
        <v>#DIV/0!</v>
      </c>
    </row>
    <row r="699" spans="2:20">
      <c r="B699" s="127" t="s">
        <v>134</v>
      </c>
      <c r="C699" s="4">
        <v>43683</v>
      </c>
      <c r="D699">
        <f>WEEKDAY(Fuel!C785,2)</f>
        <v>2</v>
      </c>
      <c r="E699" s="352"/>
      <c r="F699" s="352">
        <f>VLOOKUP(Variaciones!C699,Fuel!C784:Z2382,2,FALSE)</f>
        <v>356.71574500000003</v>
      </c>
      <c r="G699" s="352">
        <f>VLOOKUP(Variaciones!C699,Fuel!C784:Z2382,24,FALSE)</f>
        <v>306.83311432325888</v>
      </c>
      <c r="H699" s="148">
        <f t="shared" si="77"/>
        <v>0</v>
      </c>
      <c r="I699" s="352">
        <f t="shared" si="79"/>
        <v>-49.882630676741144</v>
      </c>
      <c r="J699" s="352">
        <f t="shared" si="75"/>
        <v>133.95264381734563</v>
      </c>
      <c r="K699" s="352">
        <f t="shared" si="76"/>
        <v>17943.310785656664</v>
      </c>
      <c r="L699" s="352"/>
      <c r="O699" s="352"/>
      <c r="P699" s="352"/>
      <c r="Q699" s="352"/>
      <c r="R699" s="352"/>
      <c r="S699" s="352"/>
      <c r="T699" s="352" t="e">
        <f t="shared" si="78"/>
        <v>#DIV/0!</v>
      </c>
    </row>
    <row r="700" spans="2:20">
      <c r="B700" s="127" t="s">
        <v>134</v>
      </c>
      <c r="C700" s="4">
        <v>43682</v>
      </c>
      <c r="D700">
        <f>WEEKDAY(Fuel!C786,2)</f>
        <v>1</v>
      </c>
      <c r="E700" s="352"/>
      <c r="F700" s="352">
        <f>VLOOKUP(Variaciones!C700,Fuel!C785:Z2383,2,FALSE)</f>
        <v>356.71574500000003</v>
      </c>
      <c r="G700" s="352">
        <f>VLOOKUP(Variaciones!C700,Fuel!C785:Z2383,24,FALSE)</f>
        <v>333.11432325886989</v>
      </c>
      <c r="H700" s="148">
        <f t="shared" si="77"/>
        <v>0</v>
      </c>
      <c r="I700" s="352">
        <f t="shared" si="79"/>
        <v>-23.601421741130139</v>
      </c>
      <c r="J700" s="352">
        <f t="shared" si="75"/>
        <v>106.09456234559792</v>
      </c>
      <c r="K700" s="352">
        <f t="shared" si="76"/>
        <v>11256.056159303964</v>
      </c>
      <c r="L700" s="352"/>
      <c r="O700" s="352"/>
      <c r="P700" s="352"/>
      <c r="Q700" s="352"/>
      <c r="R700" s="352"/>
      <c r="S700" s="352"/>
      <c r="T700" s="352" t="e">
        <f t="shared" si="78"/>
        <v>#DIV/0!</v>
      </c>
    </row>
    <row r="701" spans="2:20">
      <c r="B701" s="127" t="s">
        <v>134</v>
      </c>
      <c r="C701" s="4">
        <v>43679</v>
      </c>
      <c r="D701">
        <f>WEEKDAY(Fuel!C787,2)</f>
        <v>5</v>
      </c>
      <c r="E701" s="352"/>
      <c r="F701" s="352">
        <f>VLOOKUP(Variaciones!C701,Fuel!C786:Z2384,2,FALSE)</f>
        <v>356.71574500000003</v>
      </c>
      <c r="G701" s="352">
        <f>VLOOKUP(Variaciones!C701,Fuel!C786:Z2384,24,FALSE)</f>
        <v>363.20630749014452</v>
      </c>
      <c r="H701" s="148">
        <f t="shared" si="77"/>
        <v>0</v>
      </c>
      <c r="I701" s="352">
        <f t="shared" si="79"/>
        <v>6.490562490144498</v>
      </c>
      <c r="J701" s="352">
        <f t="shared" si="75"/>
        <v>74.197059060446804</v>
      </c>
      <c r="K701" s="352">
        <f t="shared" si="76"/>
        <v>5505.2035732194308</v>
      </c>
      <c r="L701" s="352"/>
      <c r="O701" s="352"/>
      <c r="P701" s="352"/>
      <c r="Q701" s="352"/>
      <c r="R701" s="352"/>
      <c r="S701" s="352"/>
      <c r="T701" s="352" t="e">
        <f t="shared" si="78"/>
        <v>#DIV/0!</v>
      </c>
    </row>
    <row r="702" spans="2:20">
      <c r="B702" s="128" t="s">
        <v>134</v>
      </c>
      <c r="C702" s="26">
        <v>43678</v>
      </c>
      <c r="D702">
        <f>WEEKDAY(Fuel!C788,2)</f>
        <v>4</v>
      </c>
      <c r="E702" s="352"/>
      <c r="F702" s="352">
        <f>VLOOKUP(Variaciones!C702,Fuel!C787:Z2385,2,FALSE)</f>
        <v>356.71574500000003</v>
      </c>
      <c r="G702" s="352">
        <f>VLOOKUP(Variaciones!C702,Fuel!C787:Z2385,24,FALSE)</f>
        <v>349.47437582128777</v>
      </c>
      <c r="H702" s="148">
        <f t="shared" si="77"/>
        <v>6.0634770000000344</v>
      </c>
      <c r="I702" s="352">
        <f t="shared" si="79"/>
        <v>-7.2413691787122616</v>
      </c>
      <c r="J702" s="352">
        <f t="shared" si="75"/>
        <v>88.752906629435017</v>
      </c>
      <c r="K702" s="352">
        <f t="shared" si="76"/>
        <v>7877.07843517321</v>
      </c>
      <c r="L702" s="352"/>
      <c r="O702" s="352"/>
      <c r="P702" s="352"/>
      <c r="Q702" s="352"/>
      <c r="R702" s="352"/>
      <c r="S702" s="352"/>
      <c r="T702" s="352" t="e">
        <f t="shared" si="78"/>
        <v>#DIV/0!</v>
      </c>
    </row>
    <row r="703" spans="2:20">
      <c r="B703" s="127" t="s">
        <v>135</v>
      </c>
      <c r="C703" s="4">
        <v>43677</v>
      </c>
      <c r="D703">
        <f>WEEKDAY(Fuel!C789,2)</f>
        <v>3</v>
      </c>
      <c r="E703" s="352"/>
      <c r="F703" s="352">
        <f>VLOOKUP(Variaciones!C703,Fuel!C788:Z2386,2,FALSE)</f>
        <v>350.65226799999999</v>
      </c>
      <c r="G703" s="352">
        <f>VLOOKUP(Variaciones!C703,Fuel!C788:Z2386,24,FALSE)</f>
        <v>394.48094612352168</v>
      </c>
      <c r="H703" s="148">
        <f t="shared" si="77"/>
        <v>0</v>
      </c>
      <c r="I703" s="352">
        <f t="shared" si="79"/>
        <v>43.828678123521684</v>
      </c>
      <c r="J703" s="352">
        <f t="shared" si="75"/>
        <v>34.982465109066993</v>
      </c>
      <c r="K703" s="352">
        <f t="shared" si="76"/>
        <v>1223.7728651070895</v>
      </c>
      <c r="L703" s="352"/>
      <c r="O703" s="352"/>
      <c r="P703" s="352"/>
      <c r="Q703" s="352"/>
      <c r="R703" s="352"/>
      <c r="S703" s="352"/>
      <c r="T703" s="352" t="e">
        <f t="shared" si="78"/>
        <v>#DIV/0!</v>
      </c>
    </row>
    <row r="704" spans="2:20">
      <c r="B704" s="127" t="s">
        <v>135</v>
      </c>
      <c r="C704" s="4">
        <v>43676</v>
      </c>
      <c r="D704">
        <f>WEEKDAY(Fuel!C790,2)</f>
        <v>2</v>
      </c>
      <c r="E704" s="352"/>
      <c r="F704" s="352">
        <f>VLOOKUP(Variaciones!C704,Fuel!C789:Z2387,2,FALSE)</f>
        <v>350.65226799999999</v>
      </c>
      <c r="G704" s="352">
        <f>VLOOKUP(Variaciones!C704,Fuel!C789:Z2387,24,FALSE)</f>
        <v>387.31931668856765</v>
      </c>
      <c r="H704" s="148">
        <f t="shared" si="77"/>
        <v>0</v>
      </c>
      <c r="I704" s="352">
        <f t="shared" si="79"/>
        <v>36.667048688567661</v>
      </c>
      <c r="J704" s="352">
        <f t="shared" si="75"/>
        <v>42.573792310118279</v>
      </c>
      <c r="K704" s="352">
        <f t="shared" si="76"/>
        <v>1812.5277916650862</v>
      </c>
      <c r="L704" s="352"/>
      <c r="O704" s="352"/>
      <c r="P704" s="352"/>
      <c r="Q704" s="352"/>
      <c r="R704" s="352"/>
      <c r="S704" s="352"/>
      <c r="T704" s="352" t="e">
        <f t="shared" si="78"/>
        <v>#DIV/0!</v>
      </c>
    </row>
    <row r="705" spans="2:20">
      <c r="B705" s="127" t="s">
        <v>135</v>
      </c>
      <c r="C705" s="4">
        <v>43675</v>
      </c>
      <c r="D705">
        <f>WEEKDAY(Fuel!C791,2)</f>
        <v>1</v>
      </c>
      <c r="E705" s="352"/>
      <c r="F705" s="352">
        <f>VLOOKUP(Variaciones!C705,Fuel!C790:Z2388,2,FALSE)</f>
        <v>350.65226799999999</v>
      </c>
      <c r="G705" s="352">
        <f>VLOOKUP(Variaciones!C705,Fuel!C790:Z2388,24,FALSE)</f>
        <v>376.4783180026281</v>
      </c>
      <c r="H705" s="148">
        <f t="shared" si="77"/>
        <v>0</v>
      </c>
      <c r="I705" s="352">
        <f t="shared" si="79"/>
        <v>25.826050002628108</v>
      </c>
      <c r="J705" s="352">
        <f t="shared" si="75"/>
        <v>54.0652509172142</v>
      </c>
      <c r="K705" s="352">
        <f t="shared" si="76"/>
        <v>2923.0513567413309</v>
      </c>
      <c r="L705" s="352"/>
      <c r="O705" s="352"/>
      <c r="P705" s="352"/>
      <c r="Q705" s="352"/>
      <c r="R705" s="352"/>
      <c r="S705" s="352"/>
      <c r="T705" s="352" t="e">
        <f t="shared" si="78"/>
        <v>#DIV/0!</v>
      </c>
    </row>
    <row r="706" spans="2:20">
      <c r="B706" s="127" t="s">
        <v>135</v>
      </c>
      <c r="C706" s="4">
        <v>43672</v>
      </c>
      <c r="D706">
        <f>WEEKDAY(Fuel!C792,2)</f>
        <v>5</v>
      </c>
      <c r="E706" s="352"/>
      <c r="F706" s="352">
        <f>VLOOKUP(Variaciones!C706,Fuel!C791:Z2389,2,FALSE)</f>
        <v>350.65226799999999</v>
      </c>
      <c r="G706" s="352">
        <f>VLOOKUP(Variaciones!C706,Fuel!C791:Z2389,24,FALSE)</f>
        <v>381.66885676741128</v>
      </c>
      <c r="H706" s="148">
        <f t="shared" si="77"/>
        <v>0</v>
      </c>
      <c r="I706" s="352">
        <f t="shared" si="79"/>
        <v>31.016588767411292</v>
      </c>
      <c r="J706" s="352">
        <f t="shared" si="75"/>
        <v>48.563279826544033</v>
      </c>
      <c r="K706" s="352">
        <f t="shared" si="76"/>
        <v>2358.3921475112188</v>
      </c>
      <c r="L706" s="352"/>
      <c r="O706" s="352"/>
      <c r="P706" s="352"/>
      <c r="Q706" s="352"/>
      <c r="R706" s="352"/>
      <c r="S706" s="352"/>
      <c r="T706" s="352" t="e">
        <f t="shared" si="78"/>
        <v>#DIV/0!</v>
      </c>
    </row>
    <row r="707" spans="2:20">
      <c r="B707" s="127" t="s">
        <v>135</v>
      </c>
      <c r="C707" s="4">
        <v>43671</v>
      </c>
      <c r="D707">
        <f>WEEKDAY(Fuel!C793,2)</f>
        <v>4</v>
      </c>
      <c r="E707" s="352"/>
      <c r="F707" s="352">
        <f>VLOOKUP(Variaciones!C707,Fuel!C792:Z2390,2,FALSE)</f>
        <v>350.65226799999999</v>
      </c>
      <c r="G707" s="352">
        <f>VLOOKUP(Variaciones!C707,Fuel!C792:Z2390,24,FALSE)</f>
        <v>379.10643889618922</v>
      </c>
      <c r="H707" s="148">
        <f t="shared" si="77"/>
        <v>0</v>
      </c>
      <c r="I707" s="352">
        <f t="shared" si="79"/>
        <v>28.454170896189225</v>
      </c>
      <c r="J707" s="352">
        <f t="shared" si="75"/>
        <v>51.279442770039395</v>
      </c>
      <c r="K707" s="352">
        <f t="shared" si="76"/>
        <v>2629.5812508057456</v>
      </c>
      <c r="L707" s="352"/>
      <c r="O707" s="352"/>
      <c r="P707" s="352"/>
      <c r="Q707" s="352"/>
      <c r="R707" s="352"/>
      <c r="S707" s="352"/>
      <c r="T707" s="352" t="e">
        <f t="shared" si="78"/>
        <v>#DIV/0!</v>
      </c>
    </row>
    <row r="708" spans="2:20">
      <c r="B708" s="127" t="s">
        <v>135</v>
      </c>
      <c r="C708" s="4">
        <v>43670</v>
      </c>
      <c r="D708">
        <f>WEEKDAY(Fuel!C794,2)</f>
        <v>3</v>
      </c>
      <c r="E708" s="352"/>
      <c r="F708" s="352">
        <f>VLOOKUP(Variaciones!C708,Fuel!C793:Z2391,2,FALSE)</f>
        <v>350.65226799999999</v>
      </c>
      <c r="G708" s="352">
        <f>VLOOKUP(Variaciones!C708,Fuel!C793:Z2391,24,FALSE)</f>
        <v>366.22864651773983</v>
      </c>
      <c r="H708" s="148">
        <f t="shared" si="77"/>
        <v>0</v>
      </c>
      <c r="I708" s="352">
        <f t="shared" si="79"/>
        <v>15.57637851773984</v>
      </c>
      <c r="J708" s="352">
        <f t="shared" si="75"/>
        <v>64.929902691195764</v>
      </c>
      <c r="K708" s="352">
        <f t="shared" si="76"/>
        <v>4215.892263488151</v>
      </c>
      <c r="L708" s="352"/>
      <c r="O708" s="352"/>
      <c r="P708" s="352"/>
      <c r="Q708" s="352"/>
      <c r="R708" s="352"/>
      <c r="S708" s="352"/>
      <c r="T708" s="352" t="e">
        <f t="shared" si="78"/>
        <v>#DIV/0!</v>
      </c>
    </row>
    <row r="709" spans="2:20">
      <c r="B709" s="127" t="s">
        <v>135</v>
      </c>
      <c r="C709" s="4">
        <v>43669</v>
      </c>
      <c r="D709">
        <f>WEEKDAY(Fuel!C795,2)</f>
        <v>2</v>
      </c>
      <c r="E709" s="352"/>
      <c r="F709" s="352">
        <f>VLOOKUP(Variaciones!C709,Fuel!C794:Z2392,2,FALSE)</f>
        <v>350.65226799999999</v>
      </c>
      <c r="G709" s="352">
        <f>VLOOKUP(Variaciones!C709,Fuel!C794:Z2392,24,FALSE)</f>
        <v>366.29434954007883</v>
      </c>
      <c r="H709" s="148">
        <f t="shared" si="77"/>
        <v>0</v>
      </c>
      <c r="I709" s="352">
        <f t="shared" si="79"/>
        <v>15.642081540078834</v>
      </c>
      <c r="J709" s="352">
        <f t="shared" si="75"/>
        <v>64.860257487516435</v>
      </c>
      <c r="K709" s="352">
        <f t="shared" si="76"/>
        <v>4206.8530013469317</v>
      </c>
      <c r="L709" s="352"/>
      <c r="O709" s="352"/>
      <c r="P709" s="352"/>
      <c r="Q709" s="352"/>
      <c r="R709" s="352"/>
      <c r="S709" s="352"/>
      <c r="T709" s="352" t="e">
        <f t="shared" si="78"/>
        <v>#DIV/0!</v>
      </c>
    </row>
    <row r="710" spans="2:20">
      <c r="B710" s="127" t="s">
        <v>135</v>
      </c>
      <c r="C710" s="4">
        <v>43668</v>
      </c>
      <c r="D710">
        <f>WEEKDAY(Fuel!C796,2)</f>
        <v>1</v>
      </c>
      <c r="E710" s="352"/>
      <c r="F710" s="352">
        <f>VLOOKUP(Variaciones!C710,Fuel!C795:Z2393,2,FALSE)</f>
        <v>350.65226799999999</v>
      </c>
      <c r="G710" s="352">
        <f>VLOOKUP(Variaciones!C710,Fuel!C795:Z2393,24,FALSE)</f>
        <v>368.98817345597894</v>
      </c>
      <c r="H710" s="148">
        <f t="shared" si="77"/>
        <v>0</v>
      </c>
      <c r="I710" s="352">
        <f t="shared" si="79"/>
        <v>18.335905455978946</v>
      </c>
      <c r="J710" s="352">
        <f t="shared" si="75"/>
        <v>62.004804136662301</v>
      </c>
      <c r="K710" s="352">
        <f t="shared" si="76"/>
        <v>3844.5957360258544</v>
      </c>
      <c r="L710" s="352"/>
      <c r="O710" s="352"/>
      <c r="P710" s="352"/>
      <c r="Q710" s="352"/>
      <c r="R710" s="352"/>
      <c r="S710" s="352"/>
      <c r="T710" s="352" t="e">
        <f t="shared" si="78"/>
        <v>#DIV/0!</v>
      </c>
    </row>
    <row r="711" spans="2:20">
      <c r="B711" s="127" t="s">
        <v>135</v>
      </c>
      <c r="C711" s="4">
        <v>43665</v>
      </c>
      <c r="D711">
        <f>WEEKDAY(Fuel!C797,2)</f>
        <v>5</v>
      </c>
      <c r="E711" s="352"/>
      <c r="F711" s="352">
        <f>VLOOKUP(Variaciones!C711,Fuel!C796:Z2394,2,FALSE)</f>
        <v>350.65226799999999</v>
      </c>
      <c r="G711" s="352">
        <f>VLOOKUP(Variaciones!C711,Fuel!C796:Z2394,24,FALSE)</f>
        <v>370.89356110381078</v>
      </c>
      <c r="H711" s="148">
        <f t="shared" si="77"/>
        <v>0</v>
      </c>
      <c r="I711" s="352">
        <f t="shared" si="79"/>
        <v>20.24129310381079</v>
      </c>
      <c r="J711" s="352">
        <f t="shared" si="75"/>
        <v>59.985093229960569</v>
      </c>
      <c r="K711" s="352">
        <f t="shared" si="76"/>
        <v>3598.211409807061</v>
      </c>
      <c r="L711" s="352"/>
      <c r="O711" s="352"/>
      <c r="P711" s="352"/>
      <c r="Q711" s="352"/>
      <c r="R711" s="352"/>
      <c r="S711" s="352"/>
      <c r="T711" s="352" t="e">
        <f t="shared" si="78"/>
        <v>#DIV/0!</v>
      </c>
    </row>
    <row r="712" spans="2:20">
      <c r="B712" s="127" t="s">
        <v>135</v>
      </c>
      <c r="C712" s="4">
        <v>43664</v>
      </c>
      <c r="D712">
        <f>WEEKDAY(Fuel!C798,2)</f>
        <v>4</v>
      </c>
      <c r="E712" s="352"/>
      <c r="F712" s="352">
        <f>VLOOKUP(Variaciones!C712,Fuel!C797:Z2395,2,FALSE)</f>
        <v>350.65226799999999</v>
      </c>
      <c r="G712" s="352">
        <f>VLOOKUP(Variaciones!C712,Fuel!C797:Z2395,24,FALSE)</f>
        <v>362.02365308804207</v>
      </c>
      <c r="H712" s="148">
        <f t="shared" si="77"/>
        <v>9.659842000000026</v>
      </c>
      <c r="I712" s="352">
        <f t="shared" si="79"/>
        <v>11.371385088042075</v>
      </c>
      <c r="J712" s="352">
        <f t="shared" si="75"/>
        <v>69.387195726675372</v>
      </c>
      <c r="K712" s="352">
        <f t="shared" si="76"/>
        <v>4814.5829308119573</v>
      </c>
      <c r="L712" s="352"/>
      <c r="O712" s="352"/>
      <c r="P712" s="352"/>
      <c r="Q712" s="352"/>
      <c r="R712" s="352"/>
      <c r="S712" s="352"/>
      <c r="T712" s="352" t="e">
        <f t="shared" si="78"/>
        <v>#DIV/0!</v>
      </c>
    </row>
    <row r="713" spans="2:20">
      <c r="B713" s="127" t="s">
        <v>135</v>
      </c>
      <c r="C713" s="4">
        <v>43663</v>
      </c>
      <c r="D713">
        <f>WEEKDAY(Fuel!C799,2)</f>
        <v>3</v>
      </c>
      <c r="E713" s="352"/>
      <c r="F713" s="352">
        <f>VLOOKUP(Variaciones!C713,Fuel!C798:Z2396,2,FALSE)</f>
        <v>360.31211000000002</v>
      </c>
      <c r="G713" s="352">
        <f>VLOOKUP(Variaciones!C713,Fuel!C798:Z2396,24,FALSE)</f>
        <v>370.89356110381078</v>
      </c>
      <c r="H713" s="148">
        <f t="shared" si="77"/>
        <v>0</v>
      </c>
      <c r="I713" s="352">
        <f t="shared" si="79"/>
        <v>10.581451103810764</v>
      </c>
      <c r="J713" s="352">
        <f t="shared" si="75"/>
        <v>69.644935229960595</v>
      </c>
      <c r="K713" s="352">
        <f t="shared" si="76"/>
        <v>4850.4170031854064</v>
      </c>
      <c r="L713" s="352"/>
      <c r="O713" s="352"/>
      <c r="P713" s="352"/>
      <c r="Q713" s="352"/>
      <c r="R713" s="352"/>
      <c r="S713" s="352"/>
      <c r="T713" s="352" t="e">
        <f t="shared" si="78"/>
        <v>#DIV/0!</v>
      </c>
    </row>
    <row r="714" spans="2:20">
      <c r="B714" s="127" t="s">
        <v>135</v>
      </c>
      <c r="C714" s="4">
        <v>43662</v>
      </c>
      <c r="D714">
        <f>WEEKDAY(Fuel!C800,2)</f>
        <v>2</v>
      </c>
      <c r="E714" s="352"/>
      <c r="F714" s="352">
        <f>VLOOKUP(Variaciones!C714,Fuel!C799:Z2397,2,FALSE)</f>
        <v>360.31211000000002</v>
      </c>
      <c r="G714" s="352">
        <f>VLOOKUP(Variaciones!C714,Fuel!C799:Z2397,24,FALSE)</f>
        <v>370.82785808147173</v>
      </c>
      <c r="H714" s="148">
        <f t="shared" si="77"/>
        <v>0</v>
      </c>
      <c r="I714" s="352">
        <f t="shared" si="79"/>
        <v>10.515748081471713</v>
      </c>
      <c r="J714" s="352">
        <f t="shared" ref="J714:J777" si="80">ABS(F714-(1.06*(G714)-102.48))</f>
        <v>69.714580433639981</v>
      </c>
      <c r="K714" s="352">
        <f t="shared" ref="K714:K777" si="81">ABS(F714-(1.06*(G714)-102.48))^2</f>
        <v>4860.1227250384582</v>
      </c>
      <c r="L714" s="352"/>
      <c r="O714" s="352"/>
      <c r="P714" s="352"/>
      <c r="Q714" s="352"/>
      <c r="R714" s="352"/>
      <c r="S714" s="352"/>
      <c r="T714" s="352" t="e">
        <f t="shared" si="78"/>
        <v>#DIV/0!</v>
      </c>
    </row>
    <row r="715" spans="2:20">
      <c r="B715" s="127" t="s">
        <v>135</v>
      </c>
      <c r="C715" s="4">
        <v>43661</v>
      </c>
      <c r="D715">
        <f>WEEKDAY(Fuel!C801,2)</f>
        <v>1</v>
      </c>
      <c r="E715" s="352"/>
      <c r="F715" s="352">
        <f>VLOOKUP(Variaciones!C715,Fuel!C800:Z2398,2,FALSE)</f>
        <v>360.31211000000002</v>
      </c>
      <c r="G715" s="352">
        <f>VLOOKUP(Variaciones!C715,Fuel!C800:Z2398,24,FALSE)</f>
        <v>378.38370565045994</v>
      </c>
      <c r="H715" s="148">
        <f t="shared" si="77"/>
        <v>0</v>
      </c>
      <c r="I715" s="352">
        <f t="shared" si="79"/>
        <v>18.071595650459926</v>
      </c>
      <c r="J715" s="352">
        <f t="shared" si="80"/>
        <v>61.705382010512494</v>
      </c>
      <c r="K715" s="352">
        <f t="shared" si="81"/>
        <v>3807.554169063279</v>
      </c>
      <c r="L715" s="352"/>
      <c r="O715" s="352"/>
      <c r="P715" s="352"/>
      <c r="Q715" s="352"/>
      <c r="R715" s="352"/>
      <c r="S715" s="352"/>
      <c r="T715" s="352" t="e">
        <f t="shared" si="78"/>
        <v>#DIV/0!</v>
      </c>
    </row>
    <row r="716" spans="2:20">
      <c r="B716" s="127" t="s">
        <v>135</v>
      </c>
      <c r="C716" s="4">
        <v>43658</v>
      </c>
      <c r="D716">
        <f>WEEKDAY(Fuel!C802,2)</f>
        <v>5</v>
      </c>
      <c r="E716" s="352"/>
      <c r="F716" s="352">
        <f>VLOOKUP(Variaciones!C716,Fuel!C801:Z2399,2,FALSE)</f>
        <v>360.31211000000002</v>
      </c>
      <c r="G716" s="352">
        <f>VLOOKUP(Variaciones!C716,Fuel!C801:Z2399,24,FALSE)</f>
        <v>396.51773981603151</v>
      </c>
      <c r="H716" s="148">
        <f t="shared" si="77"/>
        <v>0</v>
      </c>
      <c r="I716" s="352">
        <f t="shared" si="79"/>
        <v>36.20562981603149</v>
      </c>
      <c r="J716" s="352">
        <f t="shared" si="80"/>
        <v>42.483305795006629</v>
      </c>
      <c r="K716" s="352">
        <f t="shared" si="81"/>
        <v>1804.8312712720438</v>
      </c>
      <c r="L716" s="352"/>
      <c r="O716" s="352"/>
      <c r="P716" s="352"/>
      <c r="Q716" s="352"/>
      <c r="R716" s="352"/>
      <c r="S716" s="352"/>
      <c r="T716" s="352" t="e">
        <f t="shared" si="78"/>
        <v>#DIV/0!</v>
      </c>
    </row>
    <row r="717" spans="2:20">
      <c r="B717" s="127" t="s">
        <v>135</v>
      </c>
      <c r="C717" s="4">
        <v>43657</v>
      </c>
      <c r="D717">
        <f>WEEKDAY(Fuel!C803,2)</f>
        <v>4</v>
      </c>
      <c r="E717" s="352"/>
      <c r="F717" s="352">
        <f>VLOOKUP(Variaciones!C717,Fuel!C802:Z2400,2,FALSE)</f>
        <v>360.31211000000002</v>
      </c>
      <c r="G717" s="352">
        <f>VLOOKUP(Variaciones!C717,Fuel!C802:Z2400,24,FALSE)</f>
        <v>416.75427069645201</v>
      </c>
      <c r="H717" s="148">
        <f t="shared" si="77"/>
        <v>0</v>
      </c>
      <c r="I717" s="352">
        <f t="shared" si="79"/>
        <v>56.442160696451992</v>
      </c>
      <c r="J717" s="352">
        <f t="shared" si="80"/>
        <v>21.032583061760874</v>
      </c>
      <c r="K717" s="352">
        <f t="shared" si="81"/>
        <v>442.36955024987043</v>
      </c>
      <c r="L717" s="352"/>
      <c r="O717" s="352"/>
      <c r="P717" s="352"/>
      <c r="Q717" s="352"/>
      <c r="R717" s="352"/>
      <c r="S717" s="352"/>
      <c r="T717" s="352" t="e">
        <f t="shared" si="78"/>
        <v>#DIV/0!</v>
      </c>
    </row>
    <row r="718" spans="2:20">
      <c r="B718" s="127" t="s">
        <v>135</v>
      </c>
      <c r="C718" s="4">
        <v>43656</v>
      </c>
      <c r="D718">
        <f>WEEKDAY(Fuel!C804,2)</f>
        <v>3</v>
      </c>
      <c r="E718" s="352"/>
      <c r="F718" s="352">
        <f>VLOOKUP(Variaciones!C718,Fuel!C803:Z2401,2,FALSE)</f>
        <v>360.31211000000002</v>
      </c>
      <c r="G718" s="352">
        <f>VLOOKUP(Variaciones!C718,Fuel!C803:Z2401,24,FALSE)</f>
        <v>426.74113009198425</v>
      </c>
      <c r="H718" s="148">
        <f t="shared" ref="H718:H781" si="82">ABS(F719-F718)</f>
        <v>0</v>
      </c>
      <c r="I718" s="352">
        <f t="shared" si="79"/>
        <v>66.429020091984228</v>
      </c>
      <c r="J718" s="352">
        <f t="shared" si="80"/>
        <v>10.44651210249674</v>
      </c>
      <c r="K718" s="352">
        <f t="shared" si="81"/>
        <v>109.12961510761086</v>
      </c>
      <c r="L718" s="352"/>
      <c r="O718" s="352"/>
      <c r="P718" s="352"/>
      <c r="Q718" s="352"/>
      <c r="R718" s="352"/>
      <c r="S718" s="352"/>
      <c r="T718" s="352" t="e">
        <f t="shared" ref="T718:T781" si="83">ABS(ABS(Q718)-ABS(R718))/ABS(ABS(Q718)+ABS(R718))</f>
        <v>#DIV/0!</v>
      </c>
    </row>
    <row r="719" spans="2:20">
      <c r="B719" s="127" t="s">
        <v>135</v>
      </c>
      <c r="C719" s="4">
        <v>43655</v>
      </c>
      <c r="D719">
        <f>WEEKDAY(Fuel!C805,2)</f>
        <v>2</v>
      </c>
      <c r="E719" s="352"/>
      <c r="F719" s="352">
        <f>VLOOKUP(Variaciones!C719,Fuel!C804:Z2402,2,FALSE)</f>
        <v>360.31211000000002</v>
      </c>
      <c r="G719" s="352">
        <f>VLOOKUP(Variaciones!C719,Fuel!C804:Z2402,24,FALSE)</f>
        <v>388.83048620236531</v>
      </c>
      <c r="H719" s="148">
        <f t="shared" si="82"/>
        <v>0</v>
      </c>
      <c r="I719" s="352">
        <f t="shared" ref="I719:I782" si="84">G719-F719</f>
        <v>28.518376202365289</v>
      </c>
      <c r="J719" s="352">
        <f t="shared" si="80"/>
        <v>50.631794625492773</v>
      </c>
      <c r="K719" s="352">
        <f t="shared" si="81"/>
        <v>2563.578626998079</v>
      </c>
      <c r="L719" s="352"/>
      <c r="O719" s="352"/>
      <c r="P719" s="352"/>
      <c r="Q719" s="352"/>
      <c r="R719" s="352"/>
      <c r="S719" s="352"/>
      <c r="T719" s="352" t="e">
        <f t="shared" si="83"/>
        <v>#DIV/0!</v>
      </c>
    </row>
    <row r="720" spans="2:20">
      <c r="B720" s="127" t="s">
        <v>135</v>
      </c>
      <c r="C720" s="4">
        <v>43654</v>
      </c>
      <c r="D720">
        <f>WEEKDAY(Fuel!C806,2)</f>
        <v>1</v>
      </c>
      <c r="E720" s="352"/>
      <c r="F720" s="352">
        <f>VLOOKUP(Variaciones!C720,Fuel!C805:Z2403,2,FALSE)</f>
        <v>360.31211000000002</v>
      </c>
      <c r="G720" s="352">
        <f>VLOOKUP(Variaciones!C720,Fuel!C805:Z2403,24,FALSE)</f>
        <v>411.30091984231274</v>
      </c>
      <c r="H720" s="148">
        <f t="shared" si="82"/>
        <v>0</v>
      </c>
      <c r="I720" s="352">
        <f t="shared" si="84"/>
        <v>50.988809842312719</v>
      </c>
      <c r="J720" s="352">
        <f t="shared" si="80"/>
        <v>26.813134967148528</v>
      </c>
      <c r="K720" s="352">
        <f t="shared" si="81"/>
        <v>718.94420676652305</v>
      </c>
      <c r="L720" s="352"/>
      <c r="O720" s="352"/>
      <c r="P720" s="352"/>
      <c r="Q720" s="352"/>
      <c r="R720" s="352"/>
      <c r="S720" s="352"/>
      <c r="T720" s="352" t="e">
        <f t="shared" si="83"/>
        <v>#DIV/0!</v>
      </c>
    </row>
    <row r="721" spans="2:20">
      <c r="B721" s="127" t="s">
        <v>135</v>
      </c>
      <c r="C721" s="4">
        <v>43651</v>
      </c>
      <c r="D721">
        <f>WEEKDAY(Fuel!C807,2)</f>
        <v>5</v>
      </c>
      <c r="E721" s="352"/>
      <c r="F721" s="352">
        <f>VLOOKUP(Variaciones!C721,Fuel!C806:Z2404,2,FALSE)</f>
        <v>360.31211000000002</v>
      </c>
      <c r="G721" s="352">
        <f>VLOOKUP(Variaciones!C721,Fuel!C806:Z2404,24,FALSE)</f>
        <v>412.41787122207614</v>
      </c>
      <c r="H721" s="148">
        <f t="shared" si="82"/>
        <v>0</v>
      </c>
      <c r="I721" s="352">
        <f t="shared" si="84"/>
        <v>52.105761222076126</v>
      </c>
      <c r="J721" s="352">
        <f t="shared" si="80"/>
        <v>25.629166504599311</v>
      </c>
      <c r="K721" s="352">
        <f t="shared" si="81"/>
        <v>656.85417572047527</v>
      </c>
      <c r="L721" s="352"/>
      <c r="O721" s="352"/>
      <c r="P721" s="352"/>
      <c r="Q721" s="352"/>
      <c r="R721" s="352"/>
      <c r="S721" s="352"/>
      <c r="T721" s="352" t="e">
        <f t="shared" si="83"/>
        <v>#DIV/0!</v>
      </c>
    </row>
    <row r="722" spans="2:20">
      <c r="B722" s="127" t="s">
        <v>135</v>
      </c>
      <c r="C722" s="4">
        <v>43650</v>
      </c>
      <c r="D722">
        <f>WEEKDAY(Fuel!C808,2)</f>
        <v>4</v>
      </c>
      <c r="E722" s="352"/>
      <c r="F722" s="352">
        <f>VLOOKUP(Variaciones!C722,Fuel!C807:Z2405,2,FALSE)</f>
        <v>360.31211000000002</v>
      </c>
      <c r="G722" s="352">
        <f>VLOOKUP(Variaciones!C722,Fuel!C807:Z2405,24,FALSE)</f>
        <v>413.53482260183966</v>
      </c>
      <c r="H722" s="148">
        <f t="shared" si="82"/>
        <v>29.111805000000004</v>
      </c>
      <c r="I722" s="352">
        <f t="shared" si="84"/>
        <v>53.222712601839646</v>
      </c>
      <c r="J722" s="352">
        <f t="shared" si="80"/>
        <v>24.445198042049981</v>
      </c>
      <c r="K722" s="352">
        <f t="shared" si="81"/>
        <v>597.56770731504423</v>
      </c>
      <c r="L722" s="352"/>
      <c r="O722" s="352"/>
      <c r="P722" s="352"/>
      <c r="Q722" s="352"/>
      <c r="R722" s="352"/>
      <c r="S722" s="352"/>
      <c r="T722" s="352" t="e">
        <f t="shared" si="83"/>
        <v>#DIV/0!</v>
      </c>
    </row>
    <row r="723" spans="2:20">
      <c r="B723" s="127" t="s">
        <v>135</v>
      </c>
      <c r="C723" s="4">
        <v>43649</v>
      </c>
      <c r="D723">
        <f>WEEKDAY(Fuel!C809,2)</f>
        <v>3</v>
      </c>
      <c r="E723" s="352"/>
      <c r="F723" s="352">
        <f>VLOOKUP(Variaciones!C723,Fuel!C808:Z2406,2,FALSE)</f>
        <v>331.20030500000001</v>
      </c>
      <c r="G723" s="352">
        <f>VLOOKUP(Variaciones!C723,Fuel!C808:Z2406,24,FALSE)</f>
        <v>415.76872536136659</v>
      </c>
      <c r="H723" s="148">
        <f t="shared" si="82"/>
        <v>0</v>
      </c>
      <c r="I723" s="352">
        <f t="shared" si="84"/>
        <v>84.568420361366577</v>
      </c>
      <c r="J723" s="352">
        <f t="shared" si="80"/>
        <v>7.0345438830485705</v>
      </c>
      <c r="K723" s="352">
        <f t="shared" si="81"/>
        <v>49.484807642536062</v>
      </c>
      <c r="L723" s="352"/>
      <c r="O723" s="352"/>
      <c r="P723" s="352"/>
      <c r="Q723" s="352"/>
      <c r="R723" s="352"/>
      <c r="S723" s="352"/>
      <c r="T723" s="352" t="e">
        <f t="shared" si="83"/>
        <v>#DIV/0!</v>
      </c>
    </row>
    <row r="724" spans="2:20">
      <c r="B724" s="127" t="s">
        <v>135</v>
      </c>
      <c r="C724" s="4">
        <v>43648</v>
      </c>
      <c r="D724">
        <f>WEEKDAY(Fuel!C810,2)</f>
        <v>2</v>
      </c>
      <c r="E724" s="352"/>
      <c r="F724" s="352">
        <f>VLOOKUP(Variaciones!C724,Fuel!C809:Z2407,2,FALSE)</f>
        <v>331.20030500000001</v>
      </c>
      <c r="G724" s="352">
        <f>VLOOKUP(Variaciones!C724,Fuel!C809:Z2407,24,FALSE)</f>
        <v>399.14586070959263</v>
      </c>
      <c r="H724" s="148">
        <f t="shared" si="82"/>
        <v>0</v>
      </c>
      <c r="I724" s="352">
        <f t="shared" si="84"/>
        <v>67.945555709592611</v>
      </c>
      <c r="J724" s="352">
        <f t="shared" si="80"/>
        <v>10.58569264783182</v>
      </c>
      <c r="K724" s="352">
        <f t="shared" si="81"/>
        <v>112.05688883436065</v>
      </c>
      <c r="L724" s="352"/>
      <c r="O724" s="352"/>
      <c r="P724" s="352"/>
      <c r="Q724" s="352"/>
      <c r="R724" s="352"/>
      <c r="S724" s="352"/>
      <c r="T724" s="352" t="e">
        <f t="shared" si="83"/>
        <v>#DIV/0!</v>
      </c>
    </row>
    <row r="725" spans="2:20">
      <c r="B725" s="128" t="s">
        <v>135</v>
      </c>
      <c r="C725" s="26">
        <v>43647</v>
      </c>
      <c r="D725">
        <f>WEEKDAY(Fuel!C811,2)</f>
        <v>1</v>
      </c>
      <c r="E725" s="352"/>
      <c r="F725" s="352">
        <f>VLOOKUP(Variaciones!C725,Fuel!C810:Z2408,2,FALSE)</f>
        <v>331.20030500000001</v>
      </c>
      <c r="G725" s="352">
        <f>VLOOKUP(Variaciones!C725,Fuel!C810:Z2408,24,FALSE)</f>
        <v>400.91984231274637</v>
      </c>
      <c r="H725" s="148">
        <f t="shared" si="82"/>
        <v>0</v>
      </c>
      <c r="I725" s="352">
        <f t="shared" si="84"/>
        <v>69.719537312746354</v>
      </c>
      <c r="J725" s="352">
        <f t="shared" si="80"/>
        <v>8.7052721484888593</v>
      </c>
      <c r="K725" s="352">
        <f t="shared" si="81"/>
        <v>75.781763179255847</v>
      </c>
      <c r="L725" s="352"/>
      <c r="O725" s="352"/>
      <c r="P725" s="352"/>
      <c r="Q725" s="352"/>
      <c r="R725" s="352"/>
      <c r="S725" s="352"/>
      <c r="T725" s="352" t="e">
        <f t="shared" si="83"/>
        <v>#DIV/0!</v>
      </c>
    </row>
    <row r="726" spans="2:20">
      <c r="B726" s="127" t="s">
        <v>136</v>
      </c>
      <c r="C726" s="4">
        <v>43644</v>
      </c>
      <c r="D726">
        <f>WEEKDAY(Fuel!C812,2)</f>
        <v>5</v>
      </c>
      <c r="E726" s="352"/>
      <c r="F726" s="352">
        <f>VLOOKUP(Variaciones!C726,Fuel!C811:Z2409,2,FALSE)</f>
        <v>331.20030500000001</v>
      </c>
      <c r="G726" s="352">
        <f>VLOOKUP(Variaciones!C726,Fuel!C811:Z2409,24,FALSE)</f>
        <v>399.34296977660972</v>
      </c>
      <c r="H726" s="148">
        <f t="shared" si="82"/>
        <v>0</v>
      </c>
      <c r="I726" s="352">
        <f t="shared" si="84"/>
        <v>68.142664776609706</v>
      </c>
      <c r="J726" s="352">
        <f t="shared" si="80"/>
        <v>10.37675703679372</v>
      </c>
      <c r="K726" s="352">
        <f t="shared" si="81"/>
        <v>107.67708660064798</v>
      </c>
      <c r="L726" s="352"/>
      <c r="O726" s="352"/>
      <c r="P726" s="352"/>
      <c r="Q726" s="352"/>
      <c r="R726" s="352"/>
      <c r="S726" s="352"/>
      <c r="T726" s="352" t="e">
        <f t="shared" si="83"/>
        <v>#DIV/0!</v>
      </c>
    </row>
    <row r="727" spans="2:20">
      <c r="B727" s="127" t="s">
        <v>136</v>
      </c>
      <c r="C727" s="4">
        <v>43643</v>
      </c>
      <c r="D727">
        <f>WEEKDAY(Fuel!C813,2)</f>
        <v>4</v>
      </c>
      <c r="E727" s="352"/>
      <c r="F727" s="352">
        <f>VLOOKUP(Variaciones!C727,Fuel!C812:Z2410,2,FALSE)</f>
        <v>331.20030500000001</v>
      </c>
      <c r="G727" s="352">
        <f>VLOOKUP(Variaciones!C727,Fuel!C812:Z2410,24,FALSE)</f>
        <v>402.23390275952693</v>
      </c>
      <c r="H727" s="148">
        <f t="shared" si="82"/>
        <v>0</v>
      </c>
      <c r="I727" s="352">
        <f t="shared" si="84"/>
        <v>71.033597759526913</v>
      </c>
      <c r="J727" s="352">
        <f t="shared" si="80"/>
        <v>7.3123680749014852</v>
      </c>
      <c r="K727" s="352">
        <f t="shared" si="81"/>
        <v>53.470726862838454</v>
      </c>
      <c r="L727" s="352"/>
      <c r="O727" s="352"/>
      <c r="P727" s="352"/>
      <c r="Q727" s="352"/>
      <c r="R727" s="352"/>
      <c r="S727" s="352"/>
      <c r="T727" s="352" t="e">
        <f t="shared" si="83"/>
        <v>#DIV/0!</v>
      </c>
    </row>
    <row r="728" spans="2:20">
      <c r="B728" s="127" t="s">
        <v>136</v>
      </c>
      <c r="C728" s="4">
        <v>43642</v>
      </c>
      <c r="D728">
        <f>WEEKDAY(Fuel!C814,2)</f>
        <v>3</v>
      </c>
      <c r="E728" s="352"/>
      <c r="F728" s="352">
        <f>VLOOKUP(Variaciones!C728,Fuel!C813:Z2411,2,FALSE)</f>
        <v>331.20030500000001</v>
      </c>
      <c r="G728" s="352">
        <f>VLOOKUP(Variaciones!C728,Fuel!C813:Z2411,24,FALSE)</f>
        <v>398.16031537450721</v>
      </c>
      <c r="H728" s="148">
        <f t="shared" si="82"/>
        <v>0</v>
      </c>
      <c r="I728" s="352">
        <f t="shared" si="84"/>
        <v>66.960010374507192</v>
      </c>
      <c r="J728" s="352">
        <f t="shared" si="80"/>
        <v>11.630370703022379</v>
      </c>
      <c r="K728" s="352">
        <f t="shared" si="81"/>
        <v>135.26552268972128</v>
      </c>
      <c r="L728" s="352"/>
      <c r="O728" s="352"/>
      <c r="P728" s="352"/>
      <c r="Q728" s="352"/>
      <c r="R728" s="352"/>
      <c r="S728" s="352"/>
      <c r="T728" s="352" t="e">
        <f t="shared" si="83"/>
        <v>#DIV/0!</v>
      </c>
    </row>
    <row r="729" spans="2:20">
      <c r="B729" s="127" t="s">
        <v>136</v>
      </c>
      <c r="C729" s="4">
        <v>43641</v>
      </c>
      <c r="D729">
        <f>WEEKDAY(Fuel!C815,2)</f>
        <v>2</v>
      </c>
      <c r="E729" s="352"/>
      <c r="F729" s="352">
        <f>VLOOKUP(Variaciones!C729,Fuel!C814:Z2412,2,FALSE)</f>
        <v>331.20030500000001</v>
      </c>
      <c r="G729" s="352">
        <f>VLOOKUP(Variaciones!C729,Fuel!C814:Z2412,24,FALSE)</f>
        <v>385.34822601839682</v>
      </c>
      <c r="H729" s="148">
        <f t="shared" si="82"/>
        <v>0</v>
      </c>
      <c r="I729" s="352">
        <f t="shared" si="84"/>
        <v>54.147921018396801</v>
      </c>
      <c r="J729" s="352">
        <f t="shared" si="80"/>
        <v>25.211185420499362</v>
      </c>
      <c r="K729" s="352">
        <f t="shared" si="81"/>
        <v>635.60387030679954</v>
      </c>
      <c r="L729" s="352"/>
      <c r="O729" s="352"/>
      <c r="P729" s="352"/>
      <c r="Q729" s="352"/>
      <c r="R729" s="352"/>
      <c r="S729" s="352"/>
      <c r="T729" s="352" t="e">
        <f t="shared" si="83"/>
        <v>#DIV/0!</v>
      </c>
    </row>
    <row r="730" spans="2:20">
      <c r="B730" s="127" t="s">
        <v>136</v>
      </c>
      <c r="C730" s="4">
        <v>43640</v>
      </c>
      <c r="D730">
        <f>WEEKDAY(Fuel!C816,2)</f>
        <v>1</v>
      </c>
      <c r="E730" s="352"/>
      <c r="F730" s="352">
        <f>VLOOKUP(Variaciones!C730,Fuel!C815:Z2413,2,FALSE)</f>
        <v>331.20030500000001</v>
      </c>
      <c r="G730" s="352">
        <f>VLOOKUP(Variaciones!C730,Fuel!C815:Z2413,24,FALSE)</f>
        <v>384.82260183968464</v>
      </c>
      <c r="H730" s="148">
        <f t="shared" si="82"/>
        <v>0</v>
      </c>
      <c r="I730" s="352">
        <f t="shared" si="84"/>
        <v>53.622296839684623</v>
      </c>
      <c r="J730" s="352">
        <f t="shared" si="80"/>
        <v>25.768347049934277</v>
      </c>
      <c r="K730" s="352">
        <f t="shared" si="81"/>
        <v>664.00770968585653</v>
      </c>
      <c r="L730" s="352"/>
      <c r="O730" s="352"/>
      <c r="P730" s="352"/>
      <c r="Q730" s="352"/>
      <c r="R730" s="352"/>
      <c r="S730" s="352"/>
      <c r="T730" s="352" t="e">
        <f t="shared" si="83"/>
        <v>#DIV/0!</v>
      </c>
    </row>
    <row r="731" spans="2:20">
      <c r="B731" s="127" t="s">
        <v>136</v>
      </c>
      <c r="C731" s="4">
        <v>43637</v>
      </c>
      <c r="D731">
        <f>WEEKDAY(Fuel!C817,2)</f>
        <v>5</v>
      </c>
      <c r="E731" s="352"/>
      <c r="F731" s="352">
        <f>VLOOKUP(Variaciones!C731,Fuel!C816:Z2414,2,FALSE)</f>
        <v>331.20030500000001</v>
      </c>
      <c r="G731" s="352">
        <f>VLOOKUP(Variaciones!C731,Fuel!C816:Z2414,24,FALSE)</f>
        <v>388.63337713534821</v>
      </c>
      <c r="H731" s="148">
        <f t="shared" si="82"/>
        <v>0</v>
      </c>
      <c r="I731" s="352">
        <f t="shared" si="84"/>
        <v>57.433072135348198</v>
      </c>
      <c r="J731" s="352">
        <f t="shared" si="80"/>
        <v>21.728925236530927</v>
      </c>
      <c r="K731" s="352">
        <f t="shared" si="81"/>
        <v>472.14619193475056</v>
      </c>
      <c r="L731" s="352"/>
      <c r="O731" s="352"/>
      <c r="P731" s="352"/>
      <c r="Q731" s="352"/>
      <c r="R731" s="352"/>
      <c r="S731" s="352"/>
      <c r="T731" s="352" t="e">
        <f t="shared" si="83"/>
        <v>#DIV/0!</v>
      </c>
    </row>
    <row r="732" spans="2:20">
      <c r="B732" s="127" t="s">
        <v>136</v>
      </c>
      <c r="C732" s="4">
        <v>43636</v>
      </c>
      <c r="D732">
        <f>WEEKDAY(Fuel!C818,2)</f>
        <v>4</v>
      </c>
      <c r="E732" s="352"/>
      <c r="F732" s="352">
        <f>VLOOKUP(Variaciones!C732,Fuel!C817:Z2415,2,FALSE)</f>
        <v>331.20030500000001</v>
      </c>
      <c r="G732" s="352">
        <f>VLOOKUP(Variaciones!C732,Fuel!C817:Z2415,24,FALSE)</f>
        <v>372.01051248357419</v>
      </c>
      <c r="H732" s="148">
        <f t="shared" si="82"/>
        <v>0</v>
      </c>
      <c r="I732" s="352">
        <f t="shared" si="84"/>
        <v>40.810207483574175</v>
      </c>
      <c r="J732" s="352">
        <f t="shared" si="80"/>
        <v>39.349161767411374</v>
      </c>
      <c r="K732" s="352">
        <f t="shared" si="81"/>
        <v>1548.3565317979089</v>
      </c>
      <c r="L732" s="352"/>
      <c r="O732" s="352"/>
      <c r="P732" s="352"/>
      <c r="Q732" s="352"/>
      <c r="R732" s="352"/>
      <c r="S732" s="352"/>
      <c r="T732" s="352" t="e">
        <f t="shared" si="83"/>
        <v>#DIV/0!</v>
      </c>
    </row>
    <row r="733" spans="2:20">
      <c r="B733" s="127" t="s">
        <v>136</v>
      </c>
      <c r="C733" s="4">
        <v>43635</v>
      </c>
      <c r="D733">
        <f>WEEKDAY(Fuel!C819,2)</f>
        <v>3</v>
      </c>
      <c r="E733" s="352"/>
      <c r="F733" s="352">
        <f>VLOOKUP(Variaciones!C733,Fuel!C818:Z2416,2,FALSE)</f>
        <v>331.20030500000001</v>
      </c>
      <c r="G733" s="352">
        <f>VLOOKUP(Variaciones!C733,Fuel!C818:Z2416,24,FALSE)</f>
        <v>357.62155059132721</v>
      </c>
      <c r="H733" s="148">
        <f t="shared" si="82"/>
        <v>0</v>
      </c>
      <c r="I733" s="352">
        <f t="shared" si="84"/>
        <v>26.421245591327192</v>
      </c>
      <c r="J733" s="352">
        <f t="shared" si="80"/>
        <v>54.60146137319316</v>
      </c>
      <c r="K733" s="352">
        <f t="shared" si="81"/>
        <v>2981.3195840883045</v>
      </c>
      <c r="L733" s="352"/>
      <c r="O733" s="352"/>
      <c r="P733" s="352"/>
      <c r="Q733" s="352"/>
      <c r="R733" s="352"/>
      <c r="S733" s="352"/>
      <c r="T733" s="352" t="e">
        <f t="shared" si="83"/>
        <v>#DIV/0!</v>
      </c>
    </row>
    <row r="734" spans="2:20">
      <c r="B734" s="127" t="s">
        <v>136</v>
      </c>
      <c r="C734" s="4">
        <v>43634</v>
      </c>
      <c r="D734">
        <f>WEEKDAY(Fuel!C820,2)</f>
        <v>2</v>
      </c>
      <c r="E734" s="352"/>
      <c r="F734" s="352">
        <f>VLOOKUP(Variaciones!C734,Fuel!C819:Z2417,2,FALSE)</f>
        <v>331.20030500000001</v>
      </c>
      <c r="G734" s="352">
        <f>VLOOKUP(Variaciones!C734,Fuel!C819:Z2417,24,FALSE)</f>
        <v>356.3731931668857</v>
      </c>
      <c r="H734" s="148">
        <f t="shared" si="82"/>
        <v>0</v>
      </c>
      <c r="I734" s="352">
        <f t="shared" si="84"/>
        <v>25.172888166885684</v>
      </c>
      <c r="J734" s="352">
        <f t="shared" si="80"/>
        <v>55.924720243101149</v>
      </c>
      <c r="K734" s="352">
        <f t="shared" si="81"/>
        <v>3127.5743342691276</v>
      </c>
      <c r="L734" s="352"/>
      <c r="O734" s="352"/>
      <c r="P734" s="352"/>
      <c r="Q734" s="352"/>
      <c r="R734" s="352"/>
      <c r="S734" s="352"/>
      <c r="T734" s="352" t="e">
        <f t="shared" si="83"/>
        <v>#DIV/0!</v>
      </c>
    </row>
    <row r="735" spans="2:20">
      <c r="B735" s="127" t="s">
        <v>136</v>
      </c>
      <c r="C735" s="4">
        <v>43633</v>
      </c>
      <c r="D735">
        <f>WEEKDAY(Fuel!C821,2)</f>
        <v>1</v>
      </c>
      <c r="E735" s="352"/>
      <c r="F735" s="352">
        <f>VLOOKUP(Variaciones!C735,Fuel!C820:Z2418,2,FALSE)</f>
        <v>331.20030500000001</v>
      </c>
      <c r="G735" s="352">
        <f>VLOOKUP(Variaciones!C735,Fuel!C820:Z2418,24,FALSE)</f>
        <v>340.01314060446776</v>
      </c>
      <c r="H735" s="148">
        <f t="shared" si="82"/>
        <v>0</v>
      </c>
      <c r="I735" s="352">
        <f t="shared" si="84"/>
        <v>8.8128356044677503</v>
      </c>
      <c r="J735" s="352">
        <f t="shared" si="80"/>
        <v>73.266375959264167</v>
      </c>
      <c r="K735" s="352">
        <f t="shared" si="81"/>
        <v>5367.9618462042426</v>
      </c>
      <c r="L735" s="352"/>
      <c r="O735" s="352"/>
      <c r="P735" s="352"/>
      <c r="Q735" s="352"/>
      <c r="R735" s="352"/>
      <c r="S735" s="352"/>
      <c r="T735" s="352" t="e">
        <f t="shared" si="83"/>
        <v>#DIV/0!</v>
      </c>
    </row>
    <row r="736" spans="2:20">
      <c r="B736" s="127" t="s">
        <v>136</v>
      </c>
      <c r="C736" s="4">
        <v>43630</v>
      </c>
      <c r="D736">
        <f>WEEKDAY(Fuel!C822,2)</f>
        <v>5</v>
      </c>
      <c r="E736" s="352"/>
      <c r="F736" s="352">
        <f>VLOOKUP(Variaciones!C736,Fuel!C821:Z2419,2,FALSE)</f>
        <v>331.20030500000001</v>
      </c>
      <c r="G736" s="352">
        <f>VLOOKUP(Variaciones!C736,Fuel!C821:Z2419,24,FALSE)</f>
        <v>348.75164257555844</v>
      </c>
      <c r="H736" s="148">
        <f t="shared" si="82"/>
        <v>0</v>
      </c>
      <c r="I736" s="352">
        <f t="shared" si="84"/>
        <v>17.551337575558421</v>
      </c>
      <c r="J736" s="352">
        <f t="shared" si="80"/>
        <v>64.003563869908078</v>
      </c>
      <c r="K736" s="352">
        <f t="shared" si="81"/>
        <v>4096.456188049403</v>
      </c>
      <c r="L736" s="352"/>
      <c r="O736" s="352"/>
      <c r="P736" s="352"/>
      <c r="Q736" s="352"/>
      <c r="R736" s="352"/>
      <c r="S736" s="352"/>
      <c r="T736" s="352" t="e">
        <f t="shared" si="83"/>
        <v>#DIV/0!</v>
      </c>
    </row>
    <row r="737" spans="2:20">
      <c r="B737" s="127" t="s">
        <v>136</v>
      </c>
      <c r="C737" s="4">
        <v>43629</v>
      </c>
      <c r="D737">
        <f>WEEKDAY(Fuel!C823,2)</f>
        <v>4</v>
      </c>
      <c r="E737" s="352"/>
      <c r="F737" s="352">
        <f>VLOOKUP(Variaciones!C737,Fuel!C822:Z2420,2,FALSE)</f>
        <v>331.20030500000001</v>
      </c>
      <c r="G737" s="352">
        <f>VLOOKUP(Variaciones!C737,Fuel!C822:Z2420,24,FALSE)</f>
        <v>342.96977660972408</v>
      </c>
      <c r="H737" s="148">
        <f t="shared" si="82"/>
        <v>0</v>
      </c>
      <c r="I737" s="352">
        <f t="shared" si="84"/>
        <v>11.769471609724064</v>
      </c>
      <c r="J737" s="352">
        <f t="shared" si="80"/>
        <v>70.13234179369249</v>
      </c>
      <c r="K737" s="352">
        <f t="shared" si="81"/>
        <v>4918.5453654673065</v>
      </c>
      <c r="L737" s="352"/>
      <c r="O737" s="352"/>
      <c r="P737" s="352"/>
      <c r="Q737" s="352"/>
      <c r="R737" s="352"/>
      <c r="S737" s="352"/>
      <c r="T737" s="352" t="e">
        <f t="shared" si="83"/>
        <v>#DIV/0!</v>
      </c>
    </row>
    <row r="738" spans="2:20">
      <c r="B738" s="127" t="s">
        <v>136</v>
      </c>
      <c r="C738" s="4">
        <v>43628</v>
      </c>
      <c r="D738">
        <f>WEEKDAY(Fuel!C824,2)</f>
        <v>3</v>
      </c>
      <c r="E738" s="352"/>
      <c r="F738" s="352">
        <f>VLOOKUP(Variaciones!C738,Fuel!C823:Z2421,2,FALSE)</f>
        <v>331.20030500000001</v>
      </c>
      <c r="G738" s="352">
        <f>VLOOKUP(Variaciones!C738,Fuel!C823:Z2421,24,FALSE)</f>
        <v>339.68462549277268</v>
      </c>
      <c r="H738" s="148">
        <f t="shared" si="82"/>
        <v>0</v>
      </c>
      <c r="I738" s="352">
        <f t="shared" si="84"/>
        <v>8.4843204927726674</v>
      </c>
      <c r="J738" s="352">
        <f t="shared" si="80"/>
        <v>73.614601977660982</v>
      </c>
      <c r="K738" s="352">
        <f t="shared" si="81"/>
        <v>5419.1096243294478</v>
      </c>
      <c r="L738" s="352"/>
      <c r="O738" s="352"/>
      <c r="P738" s="352"/>
      <c r="Q738" s="352"/>
      <c r="R738" s="352"/>
      <c r="S738" s="352"/>
      <c r="T738" s="352" t="e">
        <f t="shared" si="83"/>
        <v>#DIV/0!</v>
      </c>
    </row>
    <row r="739" spans="2:20">
      <c r="B739" s="127" t="s">
        <v>136</v>
      </c>
      <c r="C739" s="4">
        <v>43627</v>
      </c>
      <c r="D739">
        <f>WEEKDAY(Fuel!C825,2)</f>
        <v>2</v>
      </c>
      <c r="E739" s="352"/>
      <c r="F739" s="352">
        <f>VLOOKUP(Variaciones!C739,Fuel!C824:Z2422,2,FALSE)</f>
        <v>331.20030500000001</v>
      </c>
      <c r="G739" s="352">
        <f>VLOOKUP(Variaciones!C739,Fuel!C824:Z2422,24,FALSE)</f>
        <v>358.67279894875168</v>
      </c>
      <c r="H739" s="148">
        <f t="shared" si="82"/>
        <v>0</v>
      </c>
      <c r="I739" s="352">
        <f t="shared" si="84"/>
        <v>27.472493948751662</v>
      </c>
      <c r="J739" s="352">
        <f t="shared" si="80"/>
        <v>53.487138114323216</v>
      </c>
      <c r="K739" s="352">
        <f t="shared" si="81"/>
        <v>2860.873943660687</v>
      </c>
      <c r="L739" s="352"/>
      <c r="O739" s="352"/>
      <c r="P739" s="352"/>
      <c r="Q739" s="352"/>
      <c r="R739" s="352"/>
      <c r="S739" s="352"/>
      <c r="T739" s="352" t="e">
        <f t="shared" si="83"/>
        <v>#DIV/0!</v>
      </c>
    </row>
    <row r="740" spans="2:20">
      <c r="B740" s="127" t="s">
        <v>136</v>
      </c>
      <c r="C740" s="4">
        <v>43626</v>
      </c>
      <c r="D740">
        <f>WEEKDAY(Fuel!C826,2)</f>
        <v>1</v>
      </c>
      <c r="E740" s="352"/>
      <c r="F740" s="352">
        <f>VLOOKUP(Variaciones!C740,Fuel!C825:Z2423,2,FALSE)</f>
        <v>331.20030500000001</v>
      </c>
      <c r="G740" s="352">
        <f>VLOOKUP(Variaciones!C740,Fuel!C825:Z2423,24,FALSE)</f>
        <v>359.98685939553218</v>
      </c>
      <c r="H740" s="148">
        <f t="shared" si="82"/>
        <v>0</v>
      </c>
      <c r="I740" s="352">
        <f t="shared" si="84"/>
        <v>28.786554395532164</v>
      </c>
      <c r="J740" s="352">
        <f t="shared" si="80"/>
        <v>52.094234040735898</v>
      </c>
      <c r="K740" s="352">
        <f t="shared" si="81"/>
        <v>2713.809220290967</v>
      </c>
      <c r="L740" s="352"/>
      <c r="O740" s="352"/>
      <c r="P740" s="352"/>
      <c r="Q740" s="352"/>
      <c r="R740" s="352"/>
      <c r="S740" s="352"/>
      <c r="T740" s="352" t="e">
        <f t="shared" si="83"/>
        <v>#DIV/0!</v>
      </c>
    </row>
    <row r="741" spans="2:20">
      <c r="B741" s="127" t="s">
        <v>136</v>
      </c>
      <c r="C741" s="4">
        <v>43623</v>
      </c>
      <c r="D741">
        <f>WEEKDAY(Fuel!C827,2)</f>
        <v>5</v>
      </c>
      <c r="E741" s="352"/>
      <c r="F741" s="352">
        <f>VLOOKUP(Variaciones!C741,Fuel!C826:Z2424,2,FALSE)</f>
        <v>331.20030500000001</v>
      </c>
      <c r="G741" s="352">
        <f>VLOOKUP(Variaciones!C741,Fuel!C826:Z2424,24,FALSE)</f>
        <v>368.7910643889619</v>
      </c>
      <c r="H741" s="148">
        <f t="shared" si="82"/>
        <v>0</v>
      </c>
      <c r="I741" s="352">
        <f t="shared" si="84"/>
        <v>37.590759388961885</v>
      </c>
      <c r="J741" s="352">
        <f t="shared" si="80"/>
        <v>42.761776747700424</v>
      </c>
      <c r="K741" s="352">
        <f t="shared" si="81"/>
        <v>1828.5695506201725</v>
      </c>
      <c r="L741" s="352"/>
      <c r="O741" s="352"/>
      <c r="P741" s="352"/>
      <c r="Q741" s="352"/>
      <c r="R741" s="352"/>
      <c r="S741" s="352"/>
      <c r="T741" s="352" t="e">
        <f t="shared" si="83"/>
        <v>#DIV/0!</v>
      </c>
    </row>
    <row r="742" spans="2:20">
      <c r="B742" s="127" t="s">
        <v>136</v>
      </c>
      <c r="C742" s="4">
        <v>43622</v>
      </c>
      <c r="D742">
        <f>WEEKDAY(Fuel!C828,2)</f>
        <v>4</v>
      </c>
      <c r="E742" s="352"/>
      <c r="F742" s="352">
        <f>VLOOKUP(Variaciones!C742,Fuel!C827:Z2425,2,FALSE)</f>
        <v>331.20030500000001</v>
      </c>
      <c r="G742" s="352">
        <f>VLOOKUP(Variaciones!C742,Fuel!C827:Z2425,24,FALSE)</f>
        <v>359.59264126149799</v>
      </c>
      <c r="H742" s="148">
        <f t="shared" si="82"/>
        <v>51.689085999999975</v>
      </c>
      <c r="I742" s="352">
        <f t="shared" si="84"/>
        <v>28.392336261497974</v>
      </c>
      <c r="J742" s="352">
        <f t="shared" si="80"/>
        <v>52.512105262812156</v>
      </c>
      <c r="K742" s="352">
        <f t="shared" si="81"/>
        <v>2757.5211991326642</v>
      </c>
      <c r="L742" s="352"/>
      <c r="O742" s="352"/>
      <c r="P742" s="352"/>
      <c r="Q742" s="352"/>
      <c r="R742" s="352"/>
      <c r="S742" s="352"/>
      <c r="T742" s="352" t="e">
        <f t="shared" si="83"/>
        <v>#DIV/0!</v>
      </c>
    </row>
    <row r="743" spans="2:20">
      <c r="B743" s="127" t="s">
        <v>136</v>
      </c>
      <c r="C743" s="4">
        <v>43621</v>
      </c>
      <c r="D743">
        <f>WEEKDAY(Fuel!C829,2)</f>
        <v>3</v>
      </c>
      <c r="E743" s="352"/>
      <c r="F743" s="352">
        <f>VLOOKUP(Variaciones!C743,Fuel!C828:Z2426,2,FALSE)</f>
        <v>382.88939099999999</v>
      </c>
      <c r="G743" s="352">
        <f>VLOOKUP(Variaciones!C743,Fuel!C828:Z2426,24,FALSE)</f>
        <v>350.06570302233899</v>
      </c>
      <c r="H743" s="148">
        <f t="shared" si="82"/>
        <v>0</v>
      </c>
      <c r="I743" s="352">
        <f t="shared" si="84"/>
        <v>-32.823687977660995</v>
      </c>
      <c r="J743" s="352">
        <f t="shared" si="80"/>
        <v>114.29974579632068</v>
      </c>
      <c r="K743" s="352">
        <f t="shared" si="81"/>
        <v>13064.431889103527</v>
      </c>
      <c r="L743" s="352"/>
      <c r="O743" s="352"/>
      <c r="P743" s="352"/>
      <c r="Q743" s="352"/>
      <c r="R743" s="352"/>
      <c r="S743" s="352"/>
      <c r="T743" s="352" t="e">
        <f t="shared" si="83"/>
        <v>#DIV/0!</v>
      </c>
    </row>
    <row r="744" spans="2:20">
      <c r="B744" s="127" t="s">
        <v>136</v>
      </c>
      <c r="C744" s="4">
        <v>43620</v>
      </c>
      <c r="D744">
        <f>WEEKDAY(Fuel!C830,2)</f>
        <v>2</v>
      </c>
      <c r="E744" s="352"/>
      <c r="F744" s="352">
        <f>VLOOKUP(Variaciones!C744,Fuel!C829:Z2427,2,FALSE)</f>
        <v>382.88939099999999</v>
      </c>
      <c r="G744" s="352">
        <f>VLOOKUP(Variaciones!C744,Fuel!C829:Z2427,24,FALSE)</f>
        <v>363.00919842312743</v>
      </c>
      <c r="H744" s="148">
        <f t="shared" si="82"/>
        <v>0</v>
      </c>
      <c r="I744" s="352">
        <f t="shared" si="84"/>
        <v>-19.88019257687256</v>
      </c>
      <c r="J744" s="352">
        <f t="shared" si="80"/>
        <v>100.57964067148492</v>
      </c>
      <c r="K744" s="352">
        <f t="shared" si="81"/>
        <v>10116.264117605024</v>
      </c>
      <c r="L744" s="352"/>
      <c r="O744" s="352"/>
      <c r="P744" s="352"/>
      <c r="Q744" s="352"/>
      <c r="R744" s="352"/>
      <c r="S744" s="352"/>
      <c r="T744" s="352" t="e">
        <f t="shared" si="83"/>
        <v>#DIV/0!</v>
      </c>
    </row>
    <row r="745" spans="2:20">
      <c r="B745" s="128" t="s">
        <v>136</v>
      </c>
      <c r="C745" s="26">
        <v>43619</v>
      </c>
      <c r="D745">
        <f>WEEKDAY(Fuel!C831,2)</f>
        <v>1</v>
      </c>
      <c r="E745" s="352"/>
      <c r="F745" s="352">
        <f>VLOOKUP(Variaciones!C745,Fuel!C830:Z2428,2,FALSE)</f>
        <v>382.88939099999999</v>
      </c>
      <c r="G745" s="352">
        <f>VLOOKUP(Variaciones!C745,Fuel!C830:Z2428,24,FALSE)</f>
        <v>353.81077529566357</v>
      </c>
      <c r="H745" s="148">
        <f t="shared" si="82"/>
        <v>0</v>
      </c>
      <c r="I745" s="352">
        <f t="shared" si="84"/>
        <v>-29.078615704336414</v>
      </c>
      <c r="J745" s="352">
        <f t="shared" si="80"/>
        <v>110.3299691865966</v>
      </c>
      <c r="K745" s="352">
        <f t="shared" si="81"/>
        <v>12172.702100715354</v>
      </c>
      <c r="L745" s="352"/>
      <c r="O745" s="352"/>
      <c r="P745" s="352"/>
      <c r="Q745" s="352"/>
      <c r="R745" s="352"/>
      <c r="S745" s="352"/>
      <c r="T745" s="352" t="e">
        <f t="shared" si="83"/>
        <v>#DIV/0!</v>
      </c>
    </row>
    <row r="746" spans="2:20">
      <c r="B746" s="127" t="s">
        <v>137</v>
      </c>
      <c r="C746" s="4">
        <v>43616</v>
      </c>
      <c r="D746">
        <f>WEEKDAY(Fuel!C832,2)</f>
        <v>5</v>
      </c>
      <c r="E746" s="352"/>
      <c r="F746" s="352">
        <f>VLOOKUP(Variaciones!C746,Fuel!C831:Z2429,2,FALSE)</f>
        <v>382.88939099999999</v>
      </c>
      <c r="G746" s="352">
        <f>VLOOKUP(Variaciones!C746,Fuel!C831:Z2429,24,FALSE)</f>
        <v>364.45466491458603</v>
      </c>
      <c r="H746" s="148">
        <f t="shared" si="82"/>
        <v>0</v>
      </c>
      <c r="I746" s="352">
        <f t="shared" si="84"/>
        <v>-18.434726085413956</v>
      </c>
      <c r="J746" s="352">
        <f t="shared" si="80"/>
        <v>99.047446190538778</v>
      </c>
      <c r="K746" s="352">
        <f t="shared" si="81"/>
        <v>9810.3965968676748</v>
      </c>
      <c r="L746" s="352"/>
      <c r="O746" s="352"/>
      <c r="P746" s="352"/>
      <c r="Q746" s="352"/>
      <c r="R746" s="352"/>
      <c r="S746" s="352"/>
      <c r="T746" s="352" t="e">
        <f t="shared" si="83"/>
        <v>#DIV/0!</v>
      </c>
    </row>
    <row r="747" spans="2:20">
      <c r="B747" s="127" t="s">
        <v>137</v>
      </c>
      <c r="C747" s="4">
        <v>43615</v>
      </c>
      <c r="D747">
        <f>WEEKDAY(Fuel!C833,2)</f>
        <v>4</v>
      </c>
      <c r="E747" s="352"/>
      <c r="F747" s="352">
        <f>VLOOKUP(Variaciones!C747,Fuel!C832:Z2430,2,FALSE)</f>
        <v>382.88939099999999</v>
      </c>
      <c r="G747" s="352">
        <f>VLOOKUP(Variaciones!C747,Fuel!C832:Z2430,24,FALSE)</f>
        <v>380.35479632063073</v>
      </c>
      <c r="H747" s="148">
        <f t="shared" si="82"/>
        <v>8.8779220000000123</v>
      </c>
      <c r="I747" s="352">
        <f t="shared" si="84"/>
        <v>-2.5345946793692633</v>
      </c>
      <c r="J747" s="352">
        <f t="shared" si="80"/>
        <v>82.193306900131404</v>
      </c>
      <c r="K747" s="352">
        <f t="shared" si="81"/>
        <v>6755.7396991791884</v>
      </c>
      <c r="L747" s="352"/>
      <c r="O747" s="352"/>
      <c r="P747" s="352"/>
      <c r="Q747" s="352"/>
      <c r="R747" s="352"/>
      <c r="S747" s="352"/>
      <c r="T747" s="352" t="e">
        <f t="shared" si="83"/>
        <v>#DIV/0!</v>
      </c>
    </row>
    <row r="748" spans="2:20">
      <c r="B748" s="127" t="s">
        <v>137</v>
      </c>
      <c r="C748" s="4">
        <v>43614</v>
      </c>
      <c r="D748">
        <f>WEEKDAY(Fuel!C834,2)</f>
        <v>3</v>
      </c>
      <c r="E748" s="352"/>
      <c r="F748" s="352">
        <f>VLOOKUP(Variaciones!C748,Fuel!C833:Z2431,2,FALSE)</f>
        <v>391.767313</v>
      </c>
      <c r="G748" s="352">
        <f>VLOOKUP(Variaciones!C748,Fuel!C833:Z2431,24,FALSE)</f>
        <v>392.24704336399475</v>
      </c>
      <c r="H748" s="148">
        <f t="shared" si="82"/>
        <v>0</v>
      </c>
      <c r="I748" s="352">
        <f t="shared" si="84"/>
        <v>0.47973036399474722</v>
      </c>
      <c r="J748" s="352">
        <f t="shared" si="80"/>
        <v>78.46544703416555</v>
      </c>
      <c r="K748" s="352">
        <f t="shared" si="81"/>
        <v>6156.8263782714394</v>
      </c>
      <c r="L748" s="352"/>
      <c r="O748" s="352"/>
      <c r="P748" s="352"/>
      <c r="Q748" s="352"/>
      <c r="R748" s="352"/>
      <c r="S748" s="352"/>
      <c r="T748" s="352" t="e">
        <f t="shared" si="83"/>
        <v>#DIV/0!</v>
      </c>
    </row>
    <row r="749" spans="2:20">
      <c r="B749" s="127" t="s">
        <v>137</v>
      </c>
      <c r="C749" s="4">
        <v>43613</v>
      </c>
      <c r="D749">
        <f>WEEKDAY(Fuel!C835,2)</f>
        <v>2</v>
      </c>
      <c r="E749" s="352"/>
      <c r="F749" s="352">
        <f>VLOOKUP(Variaciones!C749,Fuel!C834:Z2432,2,FALSE)</f>
        <v>391.767313</v>
      </c>
      <c r="G749" s="352">
        <f>VLOOKUP(Variaciones!C749,Fuel!C834:Z2432,24,FALSE)</f>
        <v>396.18922470433637</v>
      </c>
      <c r="H749" s="148">
        <f t="shared" si="82"/>
        <v>0</v>
      </c>
      <c r="I749" s="352">
        <f t="shared" si="84"/>
        <v>4.4219117043363667</v>
      </c>
      <c r="J749" s="352">
        <f t="shared" si="80"/>
        <v>74.286734813403427</v>
      </c>
      <c r="K749" s="352">
        <f t="shared" si="81"/>
        <v>5518.5189692369249</v>
      </c>
      <c r="L749" s="352"/>
      <c r="O749" s="352"/>
      <c r="P749" s="352"/>
      <c r="Q749" s="352"/>
      <c r="R749" s="352"/>
      <c r="S749" s="352"/>
      <c r="T749" s="352" t="e">
        <f t="shared" si="83"/>
        <v>#DIV/0!</v>
      </c>
    </row>
    <row r="750" spans="2:20">
      <c r="B750" s="127" t="s">
        <v>137</v>
      </c>
      <c r="C750" s="4">
        <v>43612</v>
      </c>
      <c r="D750">
        <f>WEEKDAY(Fuel!C836,2)</f>
        <v>1</v>
      </c>
      <c r="E750" s="352"/>
      <c r="F750" s="352">
        <f>VLOOKUP(Variaciones!C750,Fuel!C835:Z2433,2,FALSE)</f>
        <v>391.767313</v>
      </c>
      <c r="G750" s="352">
        <f>VLOOKUP(Variaciones!C750,Fuel!C835:Z2433,24,FALSE)</f>
        <v>391.09724047306173</v>
      </c>
      <c r="H750" s="148">
        <f t="shared" si="82"/>
        <v>0</v>
      </c>
      <c r="I750" s="352">
        <f t="shared" si="84"/>
        <v>-0.67007252693827013</v>
      </c>
      <c r="J750" s="352">
        <f t="shared" si="80"/>
        <v>79.684238098554545</v>
      </c>
      <c r="K750" s="352">
        <f t="shared" si="81"/>
        <v>6349.5778013471318</v>
      </c>
      <c r="L750" s="352"/>
      <c r="O750" s="352"/>
      <c r="P750" s="352"/>
      <c r="Q750" s="352"/>
      <c r="R750" s="352"/>
      <c r="S750" s="352"/>
      <c r="T750" s="352" t="e">
        <f t="shared" si="83"/>
        <v>#DIV/0!</v>
      </c>
    </row>
    <row r="751" spans="2:20">
      <c r="B751" s="127" t="s">
        <v>137</v>
      </c>
      <c r="C751" s="4">
        <v>43609</v>
      </c>
      <c r="D751">
        <f>WEEKDAY(Fuel!C837,2)</f>
        <v>5</v>
      </c>
      <c r="E751" s="352"/>
      <c r="F751" s="352">
        <f>VLOOKUP(Variaciones!C751,Fuel!C836:Z2434,2,FALSE)</f>
        <v>391.767313</v>
      </c>
      <c r="G751" s="352">
        <f>VLOOKUP(Variaciones!C751,Fuel!C836:Z2434,24,FALSE)</f>
        <v>386.00525624178709</v>
      </c>
      <c r="H751" s="148">
        <f t="shared" si="82"/>
        <v>0</v>
      </c>
      <c r="I751" s="352">
        <f t="shared" si="84"/>
        <v>-5.762056758212907</v>
      </c>
      <c r="J751" s="352">
        <f t="shared" si="80"/>
        <v>85.081741383705662</v>
      </c>
      <c r="K751" s="352">
        <f t="shared" si="81"/>
        <v>7238.9027168837729</v>
      </c>
      <c r="L751" s="352"/>
      <c r="O751" s="352"/>
      <c r="P751" s="352"/>
      <c r="Q751" s="352"/>
      <c r="R751" s="352"/>
      <c r="S751" s="352"/>
      <c r="T751" s="352" t="e">
        <f t="shared" si="83"/>
        <v>#DIV/0!</v>
      </c>
    </row>
    <row r="752" spans="2:20">
      <c r="B752" s="127" t="s">
        <v>137</v>
      </c>
      <c r="C752" s="4">
        <v>43608</v>
      </c>
      <c r="D752">
        <f>WEEKDAY(Fuel!C838,2)</f>
        <v>4</v>
      </c>
      <c r="E752" s="352"/>
      <c r="F752" s="352">
        <f>VLOOKUP(Variaciones!C752,Fuel!C837:Z2435,2,FALSE)</f>
        <v>391.767313</v>
      </c>
      <c r="G752" s="352">
        <f>VLOOKUP(Variaciones!C752,Fuel!C837:Z2435,24,FALSE)</f>
        <v>377.13534822601838</v>
      </c>
      <c r="H752" s="148">
        <f t="shared" si="82"/>
        <v>0</v>
      </c>
      <c r="I752" s="352">
        <f t="shared" si="84"/>
        <v>-14.631964773981622</v>
      </c>
      <c r="J752" s="352">
        <f t="shared" si="80"/>
        <v>94.483843880420523</v>
      </c>
      <c r="K752" s="352">
        <f t="shared" si="81"/>
        <v>8927.1967544196777</v>
      </c>
      <c r="L752" s="352"/>
      <c r="O752" s="352"/>
      <c r="P752" s="352"/>
      <c r="Q752" s="352"/>
      <c r="R752" s="352"/>
      <c r="S752" s="352"/>
      <c r="T752" s="352" t="e">
        <f t="shared" si="83"/>
        <v>#DIV/0!</v>
      </c>
    </row>
    <row r="753" spans="2:20">
      <c r="B753" s="127" t="s">
        <v>137</v>
      </c>
      <c r="C753" s="4">
        <v>43607</v>
      </c>
      <c r="D753">
        <f>WEEKDAY(Fuel!C839,2)</f>
        <v>3</v>
      </c>
      <c r="E753" s="352"/>
      <c r="F753" s="352">
        <f>VLOOKUP(Variaciones!C753,Fuel!C838:Z2436,2,FALSE)</f>
        <v>391.767313</v>
      </c>
      <c r="G753" s="352">
        <f>VLOOKUP(Variaciones!C753,Fuel!C838:Z2436,24,FALSE)</f>
        <v>393.42969776609726</v>
      </c>
      <c r="H753" s="148">
        <f t="shared" si="82"/>
        <v>0</v>
      </c>
      <c r="I753" s="352">
        <f t="shared" si="84"/>
        <v>1.6623847660972615</v>
      </c>
      <c r="J753" s="352">
        <f t="shared" si="80"/>
        <v>77.21183336793689</v>
      </c>
      <c r="K753" s="352">
        <f t="shared" si="81"/>
        <v>5961.6672120380526</v>
      </c>
      <c r="L753" s="352"/>
      <c r="O753" s="352"/>
      <c r="P753" s="352"/>
      <c r="Q753" s="352"/>
      <c r="R753" s="352"/>
      <c r="S753" s="352"/>
      <c r="T753" s="352" t="e">
        <f t="shared" si="83"/>
        <v>#DIV/0!</v>
      </c>
    </row>
    <row r="754" spans="2:20">
      <c r="B754" s="127" t="s">
        <v>137</v>
      </c>
      <c r="C754" s="4">
        <v>43606</v>
      </c>
      <c r="D754">
        <f>WEEKDAY(Fuel!C840,2)</f>
        <v>2</v>
      </c>
      <c r="E754" s="352"/>
      <c r="F754" s="352">
        <f>VLOOKUP(Variaciones!C754,Fuel!C839:Z2437,2,FALSE)</f>
        <v>391.767313</v>
      </c>
      <c r="G754" s="352">
        <f>VLOOKUP(Variaciones!C754,Fuel!C839:Z2437,24,FALSE)</f>
        <v>409.3298291721419</v>
      </c>
      <c r="H754" s="148">
        <f t="shared" si="82"/>
        <v>0</v>
      </c>
      <c r="I754" s="352">
        <f t="shared" si="84"/>
        <v>17.562516172141898</v>
      </c>
      <c r="J754" s="352">
        <f t="shared" si="80"/>
        <v>60.357694077529572</v>
      </c>
      <c r="K754" s="352">
        <f t="shared" si="81"/>
        <v>3643.0512343566484</v>
      </c>
      <c r="L754" s="352"/>
      <c r="O754" s="352"/>
      <c r="P754" s="352"/>
      <c r="Q754" s="352"/>
      <c r="R754" s="352"/>
      <c r="S754" s="352"/>
      <c r="T754" s="352" t="e">
        <f t="shared" si="83"/>
        <v>#DIV/0!</v>
      </c>
    </row>
    <row r="755" spans="2:20">
      <c r="B755" s="127" t="s">
        <v>137</v>
      </c>
      <c r="C755" s="4">
        <v>43605</v>
      </c>
      <c r="D755">
        <f>WEEKDAY(Fuel!C841,2)</f>
        <v>1</v>
      </c>
      <c r="E755" s="352"/>
      <c r="F755" s="352">
        <f>VLOOKUP(Variaciones!C755,Fuel!C840:Z2438,2,FALSE)</f>
        <v>391.767313</v>
      </c>
      <c r="G755" s="352">
        <f>VLOOKUP(Variaciones!C755,Fuel!C840:Z2438,24,FALSE)</f>
        <v>410.9724047306176</v>
      </c>
      <c r="H755" s="148">
        <f t="shared" si="82"/>
        <v>0</v>
      </c>
      <c r="I755" s="352">
        <f t="shared" si="84"/>
        <v>19.205091730617596</v>
      </c>
      <c r="J755" s="352">
        <f t="shared" si="80"/>
        <v>58.616563985545326</v>
      </c>
      <c r="K755" s="352">
        <f t="shared" si="81"/>
        <v>3435.9015734715294</v>
      </c>
      <c r="L755" s="352"/>
      <c r="O755" s="352"/>
      <c r="P755" s="352"/>
      <c r="Q755" s="352"/>
      <c r="R755" s="352"/>
      <c r="S755" s="352"/>
      <c r="T755" s="352" t="e">
        <f t="shared" si="83"/>
        <v>#DIV/0!</v>
      </c>
    </row>
    <row r="756" spans="2:20">
      <c r="B756" s="127" t="s">
        <v>137</v>
      </c>
      <c r="C756" s="4">
        <v>43602</v>
      </c>
      <c r="D756">
        <f>WEEKDAY(Fuel!C842,2)</f>
        <v>5</v>
      </c>
      <c r="E756" s="352"/>
      <c r="F756" s="352">
        <f>VLOOKUP(Variaciones!C756,Fuel!C841:Z2439,2,FALSE)</f>
        <v>391.767313</v>
      </c>
      <c r="G756" s="352">
        <f>VLOOKUP(Variaciones!C756,Fuel!C841:Z2439,24,FALSE)</f>
        <v>413.20630749014452</v>
      </c>
      <c r="H756" s="148">
        <f t="shared" si="82"/>
        <v>0</v>
      </c>
      <c r="I756" s="352">
        <f t="shared" si="84"/>
        <v>21.438994490144523</v>
      </c>
      <c r="J756" s="352">
        <f t="shared" si="80"/>
        <v>56.248627060446779</v>
      </c>
      <c r="K756" s="352">
        <f t="shared" si="81"/>
        <v>3163.9080461852259</v>
      </c>
      <c r="L756" s="352"/>
      <c r="O756" s="352"/>
      <c r="P756" s="352"/>
      <c r="Q756" s="352"/>
      <c r="R756" s="352"/>
      <c r="S756" s="352"/>
      <c r="T756" s="352" t="e">
        <f t="shared" si="83"/>
        <v>#DIV/0!</v>
      </c>
    </row>
    <row r="757" spans="2:20">
      <c r="B757" s="127" t="s">
        <v>137</v>
      </c>
      <c r="C757" s="4">
        <v>43601</v>
      </c>
      <c r="D757">
        <f>WEEKDAY(Fuel!C843,2)</f>
        <v>4</v>
      </c>
      <c r="E757" s="352"/>
      <c r="F757" s="352">
        <f>VLOOKUP(Variaciones!C757,Fuel!C842:Z2440,2,FALSE)</f>
        <v>391.767313</v>
      </c>
      <c r="G757" s="352">
        <f>VLOOKUP(Variaciones!C757,Fuel!C842:Z2440,24,FALSE)</f>
        <v>415.96583442838369</v>
      </c>
      <c r="H757" s="148">
        <f t="shared" si="82"/>
        <v>0</v>
      </c>
      <c r="I757" s="352">
        <f t="shared" si="84"/>
        <v>24.198521428383685</v>
      </c>
      <c r="J757" s="352">
        <f t="shared" si="80"/>
        <v>53.323528505913316</v>
      </c>
      <c r="K757" s="352">
        <f t="shared" si="81"/>
        <v>2843.39869232095</v>
      </c>
      <c r="L757" s="352"/>
      <c r="O757" s="352"/>
      <c r="P757" s="352"/>
      <c r="Q757" s="352"/>
      <c r="R757" s="352"/>
      <c r="S757" s="352"/>
      <c r="T757" s="352" t="e">
        <f t="shared" si="83"/>
        <v>#DIV/0!</v>
      </c>
    </row>
    <row r="758" spans="2:20">
      <c r="B758" s="127" t="s">
        <v>137</v>
      </c>
      <c r="C758" s="4">
        <v>43600</v>
      </c>
      <c r="D758">
        <f>WEEKDAY(Fuel!C844,2)</f>
        <v>3</v>
      </c>
      <c r="E758" s="352"/>
      <c r="F758" s="352">
        <f>VLOOKUP(Variaciones!C758,Fuel!C843:Z2441,2,FALSE)</f>
        <v>391.767313</v>
      </c>
      <c r="G758" s="352">
        <f>VLOOKUP(Variaciones!C758,Fuel!C843:Z2441,24,FALSE)</f>
        <v>404.27069645203676</v>
      </c>
      <c r="H758" s="148">
        <f t="shared" si="82"/>
        <v>0</v>
      </c>
      <c r="I758" s="352">
        <f t="shared" si="84"/>
        <v>12.503383452036758</v>
      </c>
      <c r="J758" s="352">
        <f t="shared" si="80"/>
        <v>65.720374760841025</v>
      </c>
      <c r="K758" s="352">
        <f t="shared" si="81"/>
        <v>4319.1676587053898</v>
      </c>
      <c r="L758" s="352"/>
      <c r="O758" s="352"/>
      <c r="P758" s="352"/>
      <c r="Q758" s="352"/>
      <c r="R758" s="352"/>
      <c r="S758" s="352"/>
      <c r="T758" s="352" t="e">
        <f t="shared" si="83"/>
        <v>#DIV/0!</v>
      </c>
    </row>
    <row r="759" spans="2:20">
      <c r="B759" s="127" t="s">
        <v>137</v>
      </c>
      <c r="C759" s="4">
        <v>43599</v>
      </c>
      <c r="D759">
        <f>WEEKDAY(Fuel!C845,2)</f>
        <v>2</v>
      </c>
      <c r="E759" s="352"/>
      <c r="F759" s="352">
        <f>VLOOKUP(Variaciones!C759,Fuel!C844:Z2442,2,FALSE)</f>
        <v>391.767313</v>
      </c>
      <c r="G759" s="352">
        <f>VLOOKUP(Variaciones!C759,Fuel!C844:Z2442,24,FALSE)</f>
        <v>402.75952693823911</v>
      </c>
      <c r="H759" s="148">
        <f t="shared" si="82"/>
        <v>0</v>
      </c>
      <c r="I759" s="352">
        <f t="shared" si="84"/>
        <v>10.992213938239104</v>
      </c>
      <c r="J759" s="352">
        <f t="shared" si="80"/>
        <v>67.322214445466557</v>
      </c>
      <c r="K759" s="352">
        <f t="shared" si="81"/>
        <v>4532.2805578413863</v>
      </c>
      <c r="L759" s="352"/>
      <c r="O759" s="352"/>
      <c r="P759" s="352"/>
      <c r="Q759" s="352"/>
      <c r="R759" s="352"/>
      <c r="S759" s="352"/>
      <c r="T759" s="352" t="e">
        <f t="shared" si="83"/>
        <v>#DIV/0!</v>
      </c>
    </row>
    <row r="760" spans="2:20">
      <c r="B760" s="127" t="s">
        <v>137</v>
      </c>
      <c r="C760" s="4">
        <v>43598</v>
      </c>
      <c r="D760">
        <f>WEEKDAY(Fuel!C846,2)</f>
        <v>1</v>
      </c>
      <c r="E760" s="352"/>
      <c r="F760" s="352">
        <f>VLOOKUP(Variaciones!C760,Fuel!C845:Z2443,2,FALSE)</f>
        <v>391.767313</v>
      </c>
      <c r="G760" s="352">
        <f>VLOOKUP(Variaciones!C760,Fuel!C845:Z2443,24,FALSE)</f>
        <v>405.97897503285151</v>
      </c>
      <c r="H760" s="148">
        <f t="shared" si="82"/>
        <v>0</v>
      </c>
      <c r="I760" s="352">
        <f t="shared" si="84"/>
        <v>14.211662032851507</v>
      </c>
      <c r="J760" s="352">
        <f t="shared" si="80"/>
        <v>63.909599465177394</v>
      </c>
      <c r="K760" s="352">
        <f t="shared" si="81"/>
        <v>4084.4369037994024</v>
      </c>
      <c r="L760" s="352"/>
      <c r="O760" s="352"/>
      <c r="P760" s="352"/>
      <c r="Q760" s="352"/>
      <c r="R760" s="352"/>
      <c r="S760" s="352"/>
      <c r="T760" s="352" t="e">
        <f t="shared" si="83"/>
        <v>#DIV/0!</v>
      </c>
    </row>
    <row r="761" spans="2:20">
      <c r="B761" s="127" t="s">
        <v>137</v>
      </c>
      <c r="C761" s="4">
        <v>43595</v>
      </c>
      <c r="D761">
        <f>WEEKDAY(Fuel!C847,2)</f>
        <v>5</v>
      </c>
      <c r="E761" s="352"/>
      <c r="F761" s="352">
        <f>VLOOKUP(Variaciones!C761,Fuel!C846:Z2444,2,FALSE)</f>
        <v>391.767313</v>
      </c>
      <c r="G761" s="352">
        <f>VLOOKUP(Variaciones!C761,Fuel!C846:Z2444,24,FALSE)</f>
        <v>416.29434954007883</v>
      </c>
      <c r="H761" s="148">
        <f t="shared" si="82"/>
        <v>0</v>
      </c>
      <c r="I761" s="352">
        <f t="shared" si="84"/>
        <v>24.527036540078825</v>
      </c>
      <c r="J761" s="352">
        <f t="shared" si="80"/>
        <v>52.975302487516444</v>
      </c>
      <c r="K761" s="352">
        <f t="shared" si="81"/>
        <v>2806.3826736438659</v>
      </c>
      <c r="L761" s="352"/>
      <c r="O761" s="352"/>
      <c r="P761" s="352"/>
      <c r="Q761" s="352"/>
      <c r="R761" s="352"/>
      <c r="S761" s="352"/>
      <c r="T761" s="352" t="e">
        <f t="shared" si="83"/>
        <v>#DIV/0!</v>
      </c>
    </row>
    <row r="762" spans="2:20">
      <c r="B762" s="127" t="s">
        <v>137</v>
      </c>
      <c r="C762" s="4">
        <v>43594</v>
      </c>
      <c r="D762">
        <f>WEEKDAY(Fuel!C848,2)</f>
        <v>4</v>
      </c>
      <c r="E762" s="352"/>
      <c r="F762" s="352">
        <f>VLOOKUP(Variaciones!C762,Fuel!C847:Z2445,2,FALSE)</f>
        <v>391.767313</v>
      </c>
      <c r="G762" s="352">
        <f>VLOOKUP(Variaciones!C762,Fuel!C847:Z2445,24,FALSE)</f>
        <v>416.09724047306173</v>
      </c>
      <c r="H762" s="148">
        <f t="shared" si="82"/>
        <v>16.434684000000004</v>
      </c>
      <c r="I762" s="352">
        <f t="shared" si="84"/>
        <v>24.32992747306173</v>
      </c>
      <c r="J762" s="352">
        <f t="shared" si="80"/>
        <v>53.184238098554545</v>
      </c>
      <c r="K762" s="352">
        <f t="shared" si="81"/>
        <v>2828.5631821237407</v>
      </c>
      <c r="L762" s="352"/>
      <c r="O762" s="352"/>
      <c r="P762" s="352"/>
      <c r="Q762" s="352"/>
      <c r="R762" s="352"/>
      <c r="S762" s="352"/>
      <c r="T762" s="352" t="e">
        <f t="shared" si="83"/>
        <v>#DIV/0!</v>
      </c>
    </row>
    <row r="763" spans="2:20">
      <c r="B763" s="127" t="s">
        <v>137</v>
      </c>
      <c r="C763" s="4">
        <v>43593</v>
      </c>
      <c r="D763">
        <f>WEEKDAY(Fuel!C849,2)</f>
        <v>3</v>
      </c>
      <c r="E763" s="352"/>
      <c r="F763" s="352">
        <f>VLOOKUP(Variaciones!C763,Fuel!C848:Z2446,2,FALSE)</f>
        <v>408.20199700000001</v>
      </c>
      <c r="G763" s="352">
        <f>VLOOKUP(Variaciones!C763,Fuel!C848:Z2446,24,FALSE)</f>
        <v>416.88567674113011</v>
      </c>
      <c r="H763" s="148">
        <f t="shared" si="82"/>
        <v>0</v>
      </c>
      <c r="I763" s="352">
        <f t="shared" si="84"/>
        <v>8.6836797411301063</v>
      </c>
      <c r="J763" s="352">
        <f t="shared" si="80"/>
        <v>68.78317965440209</v>
      </c>
      <c r="K763" s="352">
        <f t="shared" si="81"/>
        <v>4731.1258033697541</v>
      </c>
      <c r="L763" s="352"/>
      <c r="O763" s="352"/>
      <c r="P763" s="352"/>
      <c r="Q763" s="352"/>
      <c r="R763" s="352"/>
      <c r="S763" s="352"/>
      <c r="T763" s="352" t="e">
        <f t="shared" si="83"/>
        <v>#DIV/0!</v>
      </c>
    </row>
    <row r="764" spans="2:20">
      <c r="B764" s="127" t="s">
        <v>137</v>
      </c>
      <c r="C764" s="4">
        <v>43592</v>
      </c>
      <c r="D764">
        <f>WEEKDAY(Fuel!C850,2)</f>
        <v>2</v>
      </c>
      <c r="E764" s="352"/>
      <c r="F764" s="352">
        <f>VLOOKUP(Variaciones!C764,Fuel!C849:Z2447,2,FALSE)</f>
        <v>408.20199700000001</v>
      </c>
      <c r="G764" s="352">
        <f>VLOOKUP(Variaciones!C764,Fuel!C849:Z2447,24,FALSE)</f>
        <v>410.24967148488827</v>
      </c>
      <c r="H764" s="148">
        <f t="shared" si="82"/>
        <v>0</v>
      </c>
      <c r="I764" s="352">
        <f t="shared" si="84"/>
        <v>2.0476744848882618</v>
      </c>
      <c r="J764" s="352">
        <f t="shared" si="80"/>
        <v>75.81734522601846</v>
      </c>
      <c r="K764" s="352">
        <f t="shared" si="81"/>
        <v>5748.2698371212646</v>
      </c>
      <c r="L764" s="352"/>
      <c r="O764" s="352"/>
      <c r="P764" s="352"/>
      <c r="Q764" s="352"/>
      <c r="R764" s="352"/>
      <c r="S764" s="352"/>
      <c r="T764" s="352" t="e">
        <f t="shared" si="83"/>
        <v>#DIV/0!</v>
      </c>
    </row>
    <row r="765" spans="2:20">
      <c r="B765" s="127" t="s">
        <v>137</v>
      </c>
      <c r="C765" s="4">
        <v>43591</v>
      </c>
      <c r="D765">
        <f>WEEKDAY(Fuel!C851,2)</f>
        <v>1</v>
      </c>
      <c r="E765" s="352"/>
      <c r="F765" s="352">
        <f>VLOOKUP(Variaciones!C765,Fuel!C850:Z2448,2,FALSE)</f>
        <v>408.20199700000001</v>
      </c>
      <c r="G765" s="352">
        <f>VLOOKUP(Variaciones!C765,Fuel!C850:Z2448,24,FALSE)</f>
        <v>420.3022339027595</v>
      </c>
      <c r="H765" s="148">
        <f t="shared" si="82"/>
        <v>0</v>
      </c>
      <c r="I765" s="352">
        <f t="shared" si="84"/>
        <v>12.100236902759491</v>
      </c>
      <c r="J765" s="352">
        <f t="shared" si="80"/>
        <v>65.16162906307494</v>
      </c>
      <c r="K765" s="352">
        <f t="shared" si="81"/>
        <v>4246.0379021537728</v>
      </c>
      <c r="L765" s="352"/>
      <c r="O765" s="352"/>
      <c r="P765" s="352"/>
      <c r="Q765" s="352"/>
      <c r="R765" s="352"/>
      <c r="S765" s="352"/>
      <c r="T765" s="352" t="e">
        <f t="shared" si="83"/>
        <v>#DIV/0!</v>
      </c>
    </row>
    <row r="766" spans="2:20">
      <c r="B766" s="127" t="s">
        <v>137</v>
      </c>
      <c r="C766" s="4">
        <v>43588</v>
      </c>
      <c r="D766">
        <f>WEEKDAY(Fuel!C852,2)</f>
        <v>5</v>
      </c>
      <c r="E766" s="352"/>
      <c r="F766" s="352">
        <f>VLOOKUP(Variaciones!C766,Fuel!C851:Z2449,2,FALSE)</f>
        <v>408.20199700000001</v>
      </c>
      <c r="G766" s="352">
        <f>VLOOKUP(Variaciones!C766,Fuel!C851:Z2449,24,FALSE)</f>
        <v>420.56504599211564</v>
      </c>
      <c r="H766" s="148">
        <f t="shared" si="82"/>
        <v>0</v>
      </c>
      <c r="I766" s="352">
        <f t="shared" si="84"/>
        <v>12.363048992115637</v>
      </c>
      <c r="J766" s="352">
        <f t="shared" si="80"/>
        <v>64.883048248357397</v>
      </c>
      <c r="K766" s="352">
        <f t="shared" si="81"/>
        <v>4209.8099499986738</v>
      </c>
      <c r="L766" s="352"/>
      <c r="O766" s="352"/>
      <c r="P766" s="352"/>
      <c r="Q766" s="352"/>
      <c r="R766" s="352"/>
      <c r="S766" s="352"/>
      <c r="T766" s="352" t="e">
        <f t="shared" si="83"/>
        <v>#DIV/0!</v>
      </c>
    </row>
    <row r="767" spans="2:20">
      <c r="B767" s="127" t="s">
        <v>137</v>
      </c>
      <c r="C767" s="4">
        <v>43587</v>
      </c>
      <c r="D767">
        <f>WEEKDAY(Fuel!C853,2)</f>
        <v>4</v>
      </c>
      <c r="E767" s="352"/>
      <c r="F767" s="352">
        <f>VLOOKUP(Variaciones!C767,Fuel!C852:Z2450,2,FALSE)</f>
        <v>408.20199700000001</v>
      </c>
      <c r="G767" s="352">
        <f>VLOOKUP(Variaciones!C767,Fuel!C852:Z2450,24,FALSE)</f>
        <v>426.08409986859391</v>
      </c>
      <c r="H767" s="148">
        <f t="shared" si="82"/>
        <v>24.409408999999982</v>
      </c>
      <c r="I767" s="352">
        <f t="shared" si="84"/>
        <v>17.882102868593904</v>
      </c>
      <c r="J767" s="352">
        <f t="shared" si="80"/>
        <v>59.032851139290472</v>
      </c>
      <c r="K767" s="352">
        <f t="shared" si="81"/>
        <v>3484.8775136336285</v>
      </c>
      <c r="L767" s="352"/>
      <c r="O767" s="352"/>
      <c r="P767" s="352"/>
      <c r="Q767" s="352"/>
      <c r="R767" s="352"/>
      <c r="S767" s="352"/>
      <c r="T767" s="352" t="e">
        <f t="shared" si="83"/>
        <v>#DIV/0!</v>
      </c>
    </row>
    <row r="768" spans="2:20">
      <c r="B768" s="128" t="s">
        <v>137</v>
      </c>
      <c r="C768" s="26">
        <v>43586</v>
      </c>
      <c r="D768">
        <f>WEEKDAY(Fuel!C854,2)</f>
        <v>3</v>
      </c>
      <c r="E768" s="352"/>
      <c r="F768" s="352">
        <f>VLOOKUP(Variaciones!C768,Fuel!C853:Z2451,2,FALSE)</f>
        <v>383.79258800000002</v>
      </c>
      <c r="G768" s="352">
        <f>VLOOKUP(Variaciones!C768,Fuel!C853:Z2451,24,FALSE)</f>
        <v>434.23127463863341</v>
      </c>
      <c r="H768" s="148">
        <f t="shared" si="82"/>
        <v>0</v>
      </c>
      <c r="I768" s="352">
        <f t="shared" si="84"/>
        <v>50.438686638633385</v>
      </c>
      <c r="J768" s="352">
        <f t="shared" si="80"/>
        <v>25.987436883048588</v>
      </c>
      <c r="K768" s="352">
        <f t="shared" si="81"/>
        <v>675.34687575043415</v>
      </c>
      <c r="L768" s="352"/>
      <c r="O768" s="352"/>
      <c r="P768" s="352"/>
      <c r="Q768" s="352"/>
      <c r="R768" s="352"/>
      <c r="S768" s="352"/>
      <c r="T768" s="352" t="e">
        <f t="shared" si="83"/>
        <v>#DIV/0!</v>
      </c>
    </row>
    <row r="769" spans="2:20">
      <c r="B769" s="127" t="s">
        <v>138</v>
      </c>
      <c r="C769" s="4">
        <v>43585</v>
      </c>
      <c r="D769">
        <f>WEEKDAY(Fuel!C855,2)</f>
        <v>2</v>
      </c>
      <c r="E769" s="352"/>
      <c r="F769" s="352">
        <f>VLOOKUP(Variaciones!C769,Fuel!C854:Z2452,2,FALSE)</f>
        <v>383.79258800000002</v>
      </c>
      <c r="G769" s="352">
        <f>VLOOKUP(Variaciones!C769,Fuel!C854:Z2452,24,FALSE)</f>
        <v>438.30486202365302</v>
      </c>
      <c r="H769" s="148">
        <f t="shared" si="82"/>
        <v>0</v>
      </c>
      <c r="I769" s="352">
        <f t="shared" si="84"/>
        <v>54.512274023652992</v>
      </c>
      <c r="J769" s="352">
        <f t="shared" si="80"/>
        <v>21.669434254927808</v>
      </c>
      <c r="K769" s="352">
        <f t="shared" si="81"/>
        <v>469.56438092863868</v>
      </c>
      <c r="L769" s="352"/>
      <c r="O769" s="352"/>
      <c r="P769" s="352"/>
      <c r="Q769" s="352"/>
      <c r="R769" s="352"/>
      <c r="S769" s="352"/>
      <c r="T769" s="352" t="e">
        <f t="shared" si="83"/>
        <v>#DIV/0!</v>
      </c>
    </row>
    <row r="770" spans="2:20">
      <c r="B770" s="127" t="s">
        <v>138</v>
      </c>
      <c r="C770" s="4">
        <v>43584</v>
      </c>
      <c r="D770">
        <f>WEEKDAY(Fuel!C856,2)</f>
        <v>1</v>
      </c>
      <c r="E770" s="352"/>
      <c r="F770" s="352">
        <f>VLOOKUP(Variaciones!C770,Fuel!C855:Z2453,2,FALSE)</f>
        <v>383.79258800000002</v>
      </c>
      <c r="G770" s="352">
        <f>VLOOKUP(Variaciones!C770,Fuel!C855:Z2453,24,FALSE)</f>
        <v>435.93955321944804</v>
      </c>
      <c r="H770" s="148">
        <f t="shared" si="82"/>
        <v>0</v>
      </c>
      <c r="I770" s="352">
        <f t="shared" si="84"/>
        <v>52.14696521944802</v>
      </c>
      <c r="J770" s="352">
        <f t="shared" si="80"/>
        <v>24.17666158738507</v>
      </c>
      <c r="K770" s="352">
        <f t="shared" si="81"/>
        <v>584.51096551094076</v>
      </c>
      <c r="L770" s="352"/>
      <c r="O770" s="352"/>
      <c r="P770" s="352"/>
      <c r="Q770" s="352"/>
      <c r="R770" s="352"/>
      <c r="S770" s="352"/>
      <c r="T770" s="352" t="e">
        <f t="shared" si="83"/>
        <v>#DIV/0!</v>
      </c>
    </row>
    <row r="771" spans="2:20">
      <c r="B771" s="127" t="s">
        <v>138</v>
      </c>
      <c r="C771" s="4">
        <v>43581</v>
      </c>
      <c r="D771">
        <f>WEEKDAY(Fuel!C857,2)</f>
        <v>5</v>
      </c>
      <c r="E771" s="352"/>
      <c r="F771" s="352">
        <f>VLOOKUP(Variaciones!C771,Fuel!C856:Z2454,2,FALSE)</f>
        <v>383.79258800000002</v>
      </c>
      <c r="G771" s="352">
        <f>VLOOKUP(Variaciones!C771,Fuel!C856:Z2454,24,FALSE)</f>
        <v>434.29697766097235</v>
      </c>
      <c r="H771" s="148">
        <f t="shared" si="82"/>
        <v>0</v>
      </c>
      <c r="I771" s="352">
        <f t="shared" si="84"/>
        <v>50.504389660972322</v>
      </c>
      <c r="J771" s="352">
        <f t="shared" si="80"/>
        <v>25.917791679369316</v>
      </c>
      <c r="K771" s="352">
        <f t="shared" si="81"/>
        <v>671.73192553518538</v>
      </c>
      <c r="L771" s="352"/>
      <c r="O771" s="352"/>
      <c r="P771" s="352"/>
      <c r="Q771" s="352"/>
      <c r="R771" s="352"/>
      <c r="S771" s="352"/>
      <c r="T771" s="352" t="e">
        <f t="shared" si="83"/>
        <v>#DIV/0!</v>
      </c>
    </row>
    <row r="772" spans="2:20">
      <c r="B772" s="127" t="s">
        <v>138</v>
      </c>
      <c r="C772" s="4">
        <v>43580</v>
      </c>
      <c r="D772">
        <f>WEEKDAY(Fuel!C858,2)</f>
        <v>4</v>
      </c>
      <c r="E772" s="352"/>
      <c r="F772" s="352">
        <f>VLOOKUP(Variaciones!C772,Fuel!C857:Z2455,2,FALSE)</f>
        <v>383.79258800000002</v>
      </c>
      <c r="G772" s="352">
        <f>VLOOKUP(Variaciones!C772,Fuel!C857:Z2455,24,FALSE)</f>
        <v>450.39421813403413</v>
      </c>
      <c r="H772" s="148">
        <f t="shared" si="82"/>
        <v>0</v>
      </c>
      <c r="I772" s="352">
        <f t="shared" si="84"/>
        <v>66.60163013403411</v>
      </c>
      <c r="J772" s="352">
        <f t="shared" si="80"/>
        <v>8.8547167779238407</v>
      </c>
      <c r="K772" s="352">
        <f t="shared" si="81"/>
        <v>78.406009217245966</v>
      </c>
      <c r="L772" s="352"/>
      <c r="O772" s="352"/>
      <c r="P772" s="352"/>
      <c r="Q772" s="352"/>
      <c r="R772" s="352"/>
      <c r="S772" s="352"/>
      <c r="T772" s="352" t="e">
        <f t="shared" si="83"/>
        <v>#DIV/0!</v>
      </c>
    </row>
    <row r="773" spans="2:20">
      <c r="B773" s="127" t="s">
        <v>138</v>
      </c>
      <c r="C773" s="4">
        <v>43579</v>
      </c>
      <c r="D773">
        <f>WEEKDAY(Fuel!C859,2)</f>
        <v>3</v>
      </c>
      <c r="E773" s="352"/>
      <c r="F773" s="352">
        <f>VLOOKUP(Variaciones!C773,Fuel!C858:Z2456,2,FALSE)</f>
        <v>383.79258800000002</v>
      </c>
      <c r="G773" s="352">
        <f>VLOOKUP(Variaciones!C773,Fuel!C858:Z2456,24,FALSE)</f>
        <v>448.4231274638633</v>
      </c>
      <c r="H773" s="148">
        <f t="shared" si="82"/>
        <v>0</v>
      </c>
      <c r="I773" s="352">
        <f t="shared" si="84"/>
        <v>64.630539463863272</v>
      </c>
      <c r="J773" s="352">
        <f t="shared" si="80"/>
        <v>10.944072888304902</v>
      </c>
      <c r="K773" s="352">
        <f t="shared" si="81"/>
        <v>119.7727313845304</v>
      </c>
      <c r="L773" s="352"/>
      <c r="O773" s="352"/>
      <c r="P773" s="352"/>
      <c r="Q773" s="352"/>
      <c r="R773" s="352"/>
      <c r="S773" s="352"/>
      <c r="T773" s="352" t="e">
        <f t="shared" si="83"/>
        <v>#DIV/0!</v>
      </c>
    </row>
    <row r="774" spans="2:20">
      <c r="B774" s="127" t="s">
        <v>138</v>
      </c>
      <c r="C774" s="4">
        <v>43578</v>
      </c>
      <c r="D774">
        <f>WEEKDAY(Fuel!C860,2)</f>
        <v>2</v>
      </c>
      <c r="E774" s="352"/>
      <c r="F774" s="352">
        <f>VLOOKUP(Variaciones!C774,Fuel!C859:Z2457,2,FALSE)</f>
        <v>383.79258800000002</v>
      </c>
      <c r="G774" s="352">
        <f>VLOOKUP(Variaciones!C774,Fuel!C859:Z2457,24,FALSE)</f>
        <v>439.22470433639944</v>
      </c>
      <c r="H774" s="148">
        <f t="shared" si="82"/>
        <v>0</v>
      </c>
      <c r="I774" s="352">
        <f t="shared" si="84"/>
        <v>55.432116336399417</v>
      </c>
      <c r="J774" s="352">
        <f t="shared" si="80"/>
        <v>20.694401403416634</v>
      </c>
      <c r="K774" s="352">
        <f t="shared" si="81"/>
        <v>428.25824944573236</v>
      </c>
      <c r="L774" s="352"/>
      <c r="O774" s="352"/>
      <c r="P774" s="352"/>
      <c r="Q774" s="352"/>
      <c r="R774" s="352"/>
      <c r="S774" s="352"/>
      <c r="T774" s="352" t="e">
        <f t="shared" si="83"/>
        <v>#DIV/0!</v>
      </c>
    </row>
    <row r="775" spans="2:20">
      <c r="B775" s="127" t="s">
        <v>138</v>
      </c>
      <c r="C775" s="4">
        <v>43577</v>
      </c>
      <c r="D775">
        <f>WEEKDAY(Fuel!C861,2)</f>
        <v>1</v>
      </c>
      <c r="E775" s="352"/>
      <c r="F775" s="352">
        <f>VLOOKUP(Variaciones!C775,Fuel!C860:Z2458,2,FALSE)</f>
        <v>383.79258800000002</v>
      </c>
      <c r="G775" s="352">
        <f>VLOOKUP(Variaciones!C775,Fuel!C860:Z2458,24,FALSE)</f>
        <v>436.59658344283838</v>
      </c>
      <c r="H775" s="148">
        <f t="shared" si="82"/>
        <v>0</v>
      </c>
      <c r="I775" s="352">
        <f t="shared" si="84"/>
        <v>52.803995442838357</v>
      </c>
      <c r="J775" s="352">
        <f t="shared" si="80"/>
        <v>23.480209550591326</v>
      </c>
      <c r="K775" s="352">
        <f t="shared" si="81"/>
        <v>551.32024053968007</v>
      </c>
      <c r="L775" s="352"/>
      <c r="O775" s="352"/>
      <c r="P775" s="352"/>
      <c r="Q775" s="352"/>
      <c r="R775" s="352"/>
      <c r="S775" s="352"/>
      <c r="T775" s="352" t="e">
        <f t="shared" si="83"/>
        <v>#DIV/0!</v>
      </c>
    </row>
    <row r="776" spans="2:20">
      <c r="B776" s="127" t="s">
        <v>138</v>
      </c>
      <c r="C776" s="4">
        <v>43574</v>
      </c>
      <c r="D776">
        <f>WEEKDAY(Fuel!C862,2)</f>
        <v>5</v>
      </c>
      <c r="E776" s="352"/>
      <c r="F776" s="352">
        <f>VLOOKUP(Variaciones!C776,Fuel!C861:Z2459,2,FALSE)</f>
        <v>383.79258800000002</v>
      </c>
      <c r="G776" s="352">
        <f>VLOOKUP(Variaciones!C776,Fuel!C861:Z2459,24,FALSE)</f>
        <v>431.60315374507223</v>
      </c>
      <c r="H776" s="148">
        <f t="shared" si="82"/>
        <v>0</v>
      </c>
      <c r="I776" s="352">
        <f t="shared" si="84"/>
        <v>47.810565745072211</v>
      </c>
      <c r="J776" s="352">
        <f t="shared" si="80"/>
        <v>28.77324503022345</v>
      </c>
      <c r="K776" s="352">
        <f t="shared" si="81"/>
        <v>827.89962956927843</v>
      </c>
      <c r="L776" s="352"/>
      <c r="O776" s="352"/>
      <c r="P776" s="352"/>
      <c r="Q776" s="352"/>
      <c r="R776" s="352"/>
      <c r="S776" s="352"/>
      <c r="T776" s="352" t="e">
        <f t="shared" si="83"/>
        <v>#DIV/0!</v>
      </c>
    </row>
    <row r="777" spans="2:20">
      <c r="B777" s="127" t="s">
        <v>138</v>
      </c>
      <c r="C777" s="4">
        <v>43573</v>
      </c>
      <c r="D777">
        <f>WEEKDAY(Fuel!C863,2)</f>
        <v>4</v>
      </c>
      <c r="E777" s="352"/>
      <c r="F777" s="352">
        <f>VLOOKUP(Variaciones!C777,Fuel!C862:Z2460,2,FALSE)</f>
        <v>383.79258800000002</v>
      </c>
      <c r="G777" s="352">
        <f>VLOOKUP(Variaciones!C777,Fuel!C862:Z2460,24,FALSE)</f>
        <v>426.6097240473062</v>
      </c>
      <c r="H777" s="148">
        <f t="shared" si="82"/>
        <v>0</v>
      </c>
      <c r="I777" s="352">
        <f t="shared" si="84"/>
        <v>42.817136047306178</v>
      </c>
      <c r="J777" s="352">
        <f t="shared" si="80"/>
        <v>34.06628050985546</v>
      </c>
      <c r="K777" s="352">
        <f t="shared" si="81"/>
        <v>1160.511467776158</v>
      </c>
      <c r="L777" s="352"/>
      <c r="O777" s="352"/>
      <c r="P777" s="352"/>
      <c r="Q777" s="352"/>
      <c r="R777" s="352"/>
      <c r="S777" s="352"/>
      <c r="T777" s="352" t="e">
        <f t="shared" si="83"/>
        <v>#DIV/0!</v>
      </c>
    </row>
    <row r="778" spans="2:20">
      <c r="B778" s="127" t="s">
        <v>138</v>
      </c>
      <c r="C778" s="4">
        <v>43572</v>
      </c>
      <c r="D778">
        <f>WEEKDAY(Fuel!C864,2)</f>
        <v>3</v>
      </c>
      <c r="E778" s="352"/>
      <c r="F778" s="352">
        <f>VLOOKUP(Variaciones!C778,Fuel!C863:Z2461,2,FALSE)</f>
        <v>383.79258800000002</v>
      </c>
      <c r="G778" s="352">
        <f>VLOOKUP(Variaciones!C778,Fuel!C863:Z2461,24,FALSE)</f>
        <v>426.6097240473062</v>
      </c>
      <c r="H778" s="148">
        <f t="shared" si="82"/>
        <v>0</v>
      </c>
      <c r="I778" s="352">
        <f t="shared" si="84"/>
        <v>42.817136047306178</v>
      </c>
      <c r="J778" s="352">
        <f t="shared" ref="J778:J841" si="85">ABS(F778-(1.06*(G778)-102.48))</f>
        <v>34.06628050985546</v>
      </c>
      <c r="K778" s="352">
        <f t="shared" ref="K778:K841" si="86">ABS(F778-(1.06*(G778)-102.48))^2</f>
        <v>1160.511467776158</v>
      </c>
      <c r="L778" s="352"/>
      <c r="O778" s="352"/>
      <c r="P778" s="352"/>
      <c r="Q778" s="352"/>
      <c r="R778" s="352"/>
      <c r="S778" s="352"/>
      <c r="T778" s="352" t="e">
        <f t="shared" si="83"/>
        <v>#DIV/0!</v>
      </c>
    </row>
    <row r="779" spans="2:20">
      <c r="B779" s="127" t="s">
        <v>138</v>
      </c>
      <c r="C779" s="4">
        <v>43571</v>
      </c>
      <c r="D779">
        <f>WEEKDAY(Fuel!C865,2)</f>
        <v>2</v>
      </c>
      <c r="E779" s="352"/>
      <c r="F779" s="352">
        <f>VLOOKUP(Variaciones!C779,Fuel!C864:Z2462,2,FALSE)</f>
        <v>383.79258800000002</v>
      </c>
      <c r="G779" s="352">
        <f>VLOOKUP(Variaciones!C779,Fuel!C864:Z2462,24,FALSE)</f>
        <v>427.26675427069642</v>
      </c>
      <c r="H779" s="148">
        <f t="shared" si="82"/>
        <v>0</v>
      </c>
      <c r="I779" s="352">
        <f t="shared" si="84"/>
        <v>43.474166270696401</v>
      </c>
      <c r="J779" s="352">
        <f t="shared" si="85"/>
        <v>33.36982847306183</v>
      </c>
      <c r="K779" s="352">
        <f t="shared" si="86"/>
        <v>1113.5454523215681</v>
      </c>
      <c r="L779" s="352"/>
      <c r="O779" s="352"/>
      <c r="P779" s="352"/>
      <c r="Q779" s="352"/>
      <c r="R779" s="352"/>
      <c r="S779" s="352"/>
      <c r="T779" s="352" t="e">
        <f t="shared" si="83"/>
        <v>#DIV/0!</v>
      </c>
    </row>
    <row r="780" spans="2:20">
      <c r="B780" s="127" t="s">
        <v>138</v>
      </c>
      <c r="C780" s="4">
        <v>43570</v>
      </c>
      <c r="D780">
        <f>WEEKDAY(Fuel!C866,2)</f>
        <v>1</v>
      </c>
      <c r="E780" s="352"/>
      <c r="F780" s="352">
        <f>VLOOKUP(Variaciones!C780,Fuel!C865:Z2463,2,FALSE)</f>
        <v>383.79258800000002</v>
      </c>
      <c r="G780" s="352">
        <f>VLOOKUP(Variaciones!C780,Fuel!C865:Z2463,24,FALSE)</f>
        <v>434.69119579500654</v>
      </c>
      <c r="H780" s="148">
        <f t="shared" si="82"/>
        <v>0</v>
      </c>
      <c r="I780" s="352">
        <f t="shared" si="84"/>
        <v>50.898607795006512</v>
      </c>
      <c r="J780" s="352">
        <f t="shared" si="85"/>
        <v>25.499920457293115</v>
      </c>
      <c r="K780" s="352">
        <f t="shared" si="86"/>
        <v>650.24594332827587</v>
      </c>
      <c r="L780" s="352"/>
      <c r="O780" s="352"/>
      <c r="P780" s="352"/>
      <c r="Q780" s="352"/>
      <c r="R780" s="352"/>
      <c r="S780" s="352"/>
      <c r="T780" s="352" t="e">
        <f t="shared" si="83"/>
        <v>#DIV/0!</v>
      </c>
    </row>
    <row r="781" spans="2:20">
      <c r="B781" s="127" t="s">
        <v>138</v>
      </c>
      <c r="C781" s="4">
        <v>43567</v>
      </c>
      <c r="D781">
        <f>WEEKDAY(Fuel!C867,2)</f>
        <v>5</v>
      </c>
      <c r="E781" s="352"/>
      <c r="F781" s="352">
        <f>VLOOKUP(Variaciones!C781,Fuel!C866:Z2464,2,FALSE)</f>
        <v>383.79258800000002</v>
      </c>
      <c r="G781" s="352">
        <f>VLOOKUP(Variaciones!C781,Fuel!C866:Z2464,24,FALSE)</f>
        <v>439.61892247043357</v>
      </c>
      <c r="H781" s="148">
        <f t="shared" si="82"/>
        <v>0</v>
      </c>
      <c r="I781" s="352">
        <f t="shared" si="84"/>
        <v>55.826334470433551</v>
      </c>
      <c r="J781" s="352">
        <f t="shared" si="85"/>
        <v>20.276530181340434</v>
      </c>
      <c r="K781" s="352">
        <f t="shared" si="86"/>
        <v>411.1376761948095</v>
      </c>
      <c r="L781" s="352"/>
      <c r="O781" s="352"/>
      <c r="P781" s="352"/>
      <c r="Q781" s="352"/>
      <c r="R781" s="352"/>
      <c r="S781" s="352"/>
      <c r="T781" s="352" t="e">
        <f t="shared" si="83"/>
        <v>#DIV/0!</v>
      </c>
    </row>
    <row r="782" spans="2:20">
      <c r="B782" s="127" t="s">
        <v>138</v>
      </c>
      <c r="C782" s="4">
        <v>43566</v>
      </c>
      <c r="D782">
        <f>WEEKDAY(Fuel!C868,2)</f>
        <v>4</v>
      </c>
      <c r="E782" s="352"/>
      <c r="F782" s="352">
        <f>VLOOKUP(Variaciones!C782,Fuel!C867:Z2465,2,FALSE)</f>
        <v>383.79258800000002</v>
      </c>
      <c r="G782" s="352">
        <f>VLOOKUP(Variaciones!C782,Fuel!C867:Z2465,24,FALSE)</f>
        <v>434.3626806833114</v>
      </c>
      <c r="H782" s="148">
        <f t="shared" ref="H782:H845" si="87">ABS(F783-F782)</f>
        <v>7.5033059999999523</v>
      </c>
      <c r="I782" s="352">
        <f t="shared" si="84"/>
        <v>50.570092683311373</v>
      </c>
      <c r="J782" s="352">
        <f t="shared" si="85"/>
        <v>25.84814647568993</v>
      </c>
      <c r="K782" s="352">
        <f t="shared" si="86"/>
        <v>668.12667622872175</v>
      </c>
      <c r="L782" s="352"/>
      <c r="O782" s="352"/>
      <c r="P782" s="352"/>
      <c r="Q782" s="352"/>
      <c r="R782" s="352"/>
      <c r="S782" s="352"/>
      <c r="T782" s="352" t="e">
        <f t="shared" ref="T782:T845" si="88">ABS(ABS(Q782)-ABS(R782))/ABS(ABS(Q782)+ABS(R782))</f>
        <v>#DIV/0!</v>
      </c>
    </row>
    <row r="783" spans="2:20">
      <c r="B783" s="127" t="s">
        <v>138</v>
      </c>
      <c r="C783" s="4">
        <v>43565</v>
      </c>
      <c r="D783">
        <f>WEEKDAY(Fuel!C869,2)</f>
        <v>3</v>
      </c>
      <c r="E783" s="352"/>
      <c r="F783" s="352">
        <f>VLOOKUP(Variaciones!C783,Fuel!C868:Z2466,2,FALSE)</f>
        <v>391.29589399999998</v>
      </c>
      <c r="G783" s="352">
        <f>VLOOKUP(Variaciones!C783,Fuel!C868:Z2466,24,FALSE)</f>
        <v>436.39947437582128</v>
      </c>
      <c r="H783" s="148">
        <f t="shared" si="87"/>
        <v>0</v>
      </c>
      <c r="I783" s="352">
        <f t="shared" ref="I783:I846" si="89">G783-F783</f>
        <v>45.103580375821309</v>
      </c>
      <c r="J783" s="352">
        <f t="shared" si="85"/>
        <v>31.192451161629435</v>
      </c>
      <c r="K783" s="352">
        <f t="shared" si="86"/>
        <v>972.9690094706375</v>
      </c>
      <c r="L783" s="352"/>
      <c r="O783" s="352"/>
      <c r="P783" s="352"/>
      <c r="Q783" s="352"/>
      <c r="R783" s="352"/>
      <c r="S783" s="352"/>
      <c r="T783" s="352" t="e">
        <f t="shared" si="88"/>
        <v>#DIV/0!</v>
      </c>
    </row>
    <row r="784" spans="2:20">
      <c r="B784" s="127" t="s">
        <v>138</v>
      </c>
      <c r="C784" s="4">
        <v>43564</v>
      </c>
      <c r="D784">
        <f>WEEKDAY(Fuel!C870,2)</f>
        <v>2</v>
      </c>
      <c r="E784" s="352"/>
      <c r="F784" s="352">
        <f>VLOOKUP(Variaciones!C784,Fuel!C869:Z2467,2,FALSE)</f>
        <v>391.29589399999998</v>
      </c>
      <c r="G784" s="352">
        <f>VLOOKUP(Variaciones!C784,Fuel!C869:Z2467,24,FALSE)</f>
        <v>432.32588699080156</v>
      </c>
      <c r="H784" s="148">
        <f t="shared" si="87"/>
        <v>0</v>
      </c>
      <c r="I784" s="352">
        <f t="shared" si="89"/>
        <v>41.029992990801588</v>
      </c>
      <c r="J784" s="352">
        <f t="shared" si="85"/>
        <v>35.510453789750329</v>
      </c>
      <c r="K784" s="352">
        <f t="shared" si="86"/>
        <v>1260.9923283539936</v>
      </c>
      <c r="L784" s="352"/>
      <c r="O784" s="352"/>
      <c r="P784" s="352"/>
      <c r="Q784" s="352"/>
      <c r="R784" s="352"/>
      <c r="S784" s="352"/>
      <c r="T784" s="352" t="e">
        <f t="shared" si="88"/>
        <v>#DIV/0!</v>
      </c>
    </row>
    <row r="785" spans="2:20">
      <c r="B785" s="127" t="s">
        <v>138</v>
      </c>
      <c r="C785" s="4">
        <v>43563</v>
      </c>
      <c r="D785">
        <f>WEEKDAY(Fuel!C871,2)</f>
        <v>1</v>
      </c>
      <c r="E785" s="352"/>
      <c r="F785" s="352">
        <f>VLOOKUP(Variaciones!C785,Fuel!C870:Z2468,2,FALSE)</f>
        <v>391.29589399999998</v>
      </c>
      <c r="G785" s="352">
        <f>VLOOKUP(Variaciones!C785,Fuel!C870:Z2468,24,FALSE)</f>
        <v>438.83048620236531</v>
      </c>
      <c r="H785" s="148">
        <f t="shared" si="87"/>
        <v>0</v>
      </c>
      <c r="I785" s="352">
        <f t="shared" si="89"/>
        <v>47.534592202365332</v>
      </c>
      <c r="J785" s="352">
        <f t="shared" si="85"/>
        <v>28.615578625492731</v>
      </c>
      <c r="K785" s="352">
        <f t="shared" si="86"/>
        <v>818.85134007175645</v>
      </c>
      <c r="L785" s="352"/>
      <c r="O785" s="352"/>
      <c r="P785" s="352"/>
      <c r="Q785" s="352"/>
      <c r="R785" s="352"/>
      <c r="S785" s="352"/>
      <c r="T785" s="352" t="e">
        <f t="shared" si="88"/>
        <v>#DIV/0!</v>
      </c>
    </row>
    <row r="786" spans="2:20">
      <c r="B786" s="127" t="s">
        <v>138</v>
      </c>
      <c r="C786" s="4">
        <v>43560</v>
      </c>
      <c r="D786">
        <f>WEEKDAY(Fuel!C872,2)</f>
        <v>5</v>
      </c>
      <c r="E786" s="352"/>
      <c r="F786" s="352">
        <f>VLOOKUP(Variaciones!C786,Fuel!C871:Z2469,2,FALSE)</f>
        <v>391.29589399999998</v>
      </c>
      <c r="G786" s="352">
        <f>VLOOKUP(Variaciones!C786,Fuel!C871:Z2469,24,FALSE)</f>
        <v>431.14323258869911</v>
      </c>
      <c r="H786" s="148">
        <f t="shared" si="87"/>
        <v>0</v>
      </c>
      <c r="I786" s="352">
        <f t="shared" si="89"/>
        <v>39.847338588699131</v>
      </c>
      <c r="J786" s="352">
        <f t="shared" si="85"/>
        <v>36.764067455978932</v>
      </c>
      <c r="K786" s="352">
        <f t="shared" si="86"/>
        <v>1351.5966559077692</v>
      </c>
      <c r="L786" s="352"/>
      <c r="O786" s="352"/>
      <c r="P786" s="352"/>
      <c r="Q786" s="352"/>
      <c r="R786" s="352"/>
      <c r="S786" s="352"/>
      <c r="T786" s="352" t="e">
        <f t="shared" si="88"/>
        <v>#DIV/0!</v>
      </c>
    </row>
    <row r="787" spans="2:20">
      <c r="B787" s="127" t="s">
        <v>138</v>
      </c>
      <c r="C787" s="4">
        <v>43559</v>
      </c>
      <c r="D787">
        <f>WEEKDAY(Fuel!C873,2)</f>
        <v>4</v>
      </c>
      <c r="E787" s="352"/>
      <c r="F787" s="352">
        <f>VLOOKUP(Variaciones!C787,Fuel!C872:Z2470,2,FALSE)</f>
        <v>391.29589399999998</v>
      </c>
      <c r="G787" s="352">
        <f>VLOOKUP(Variaciones!C787,Fuel!C872:Z2470,24,FALSE)</f>
        <v>426.74113009198425</v>
      </c>
      <c r="H787" s="148">
        <f t="shared" si="87"/>
        <v>0</v>
      </c>
      <c r="I787" s="352">
        <f t="shared" si="89"/>
        <v>35.44523609198427</v>
      </c>
      <c r="J787" s="352">
        <f t="shared" si="85"/>
        <v>41.430296102496698</v>
      </c>
      <c r="K787" s="352">
        <f t="shared" si="86"/>
        <v>1716.4694351405531</v>
      </c>
      <c r="L787" s="352"/>
      <c r="O787" s="352"/>
      <c r="P787" s="352"/>
      <c r="Q787" s="352"/>
      <c r="R787" s="352"/>
      <c r="S787" s="352"/>
      <c r="T787" s="352" t="e">
        <f t="shared" si="88"/>
        <v>#DIV/0!</v>
      </c>
    </row>
    <row r="788" spans="2:20">
      <c r="B788" s="127" t="s">
        <v>138</v>
      </c>
      <c r="C788" s="4">
        <v>43558</v>
      </c>
      <c r="D788">
        <f>WEEKDAY(Fuel!C874,2)</f>
        <v>3</v>
      </c>
      <c r="E788" s="352"/>
      <c r="F788" s="352">
        <f>VLOOKUP(Variaciones!C788,Fuel!C873:Z2471,2,FALSE)</f>
        <v>391.29589399999998</v>
      </c>
      <c r="G788" s="352">
        <f>VLOOKUP(Variaciones!C788,Fuel!C873:Z2471,24,FALSE)</f>
        <v>426.28120893561101</v>
      </c>
      <c r="H788" s="148">
        <f t="shared" si="87"/>
        <v>0</v>
      </c>
      <c r="I788" s="352">
        <f t="shared" si="89"/>
        <v>34.985314935611029</v>
      </c>
      <c r="J788" s="352">
        <f t="shared" si="85"/>
        <v>41.917812528252284</v>
      </c>
      <c r="K788" s="352">
        <f t="shared" si="86"/>
        <v>1757.1030071537041</v>
      </c>
      <c r="L788" s="352"/>
      <c r="O788" s="352"/>
      <c r="P788" s="352"/>
      <c r="Q788" s="352"/>
      <c r="R788" s="352"/>
      <c r="S788" s="352"/>
      <c r="T788" s="352" t="e">
        <f t="shared" si="88"/>
        <v>#DIV/0!</v>
      </c>
    </row>
    <row r="789" spans="2:20">
      <c r="B789" s="127" t="s">
        <v>138</v>
      </c>
      <c r="C789" s="4">
        <v>43557</v>
      </c>
      <c r="D789">
        <f>WEEKDAY(Fuel!C875,2)</f>
        <v>2</v>
      </c>
      <c r="E789" s="352"/>
      <c r="F789" s="352">
        <f>VLOOKUP(Variaciones!C789,Fuel!C874:Z2472,2,FALSE)</f>
        <v>391.29589399999998</v>
      </c>
      <c r="G789" s="352">
        <f>VLOOKUP(Variaciones!C789,Fuel!C874:Z2472,24,FALSE)</f>
        <v>425.0328515111695</v>
      </c>
      <c r="H789" s="148">
        <f t="shared" si="87"/>
        <v>0</v>
      </c>
      <c r="I789" s="352">
        <f t="shared" si="89"/>
        <v>33.736957511169521</v>
      </c>
      <c r="J789" s="352">
        <f t="shared" si="85"/>
        <v>43.241071398160329</v>
      </c>
      <c r="K789" s="352">
        <f t="shared" si="86"/>
        <v>1869.7902556607994</v>
      </c>
      <c r="L789" s="352"/>
      <c r="O789" s="352"/>
      <c r="P789" s="352"/>
      <c r="Q789" s="352"/>
      <c r="R789" s="352"/>
      <c r="S789" s="352"/>
      <c r="T789" s="352" t="e">
        <f t="shared" si="88"/>
        <v>#DIV/0!</v>
      </c>
    </row>
    <row r="790" spans="2:20">
      <c r="B790" s="128" t="s">
        <v>138</v>
      </c>
      <c r="C790" s="26">
        <v>43556</v>
      </c>
      <c r="D790">
        <f>WEEKDAY(Fuel!C876,2)</f>
        <v>1</v>
      </c>
      <c r="E790" s="352"/>
      <c r="F790" s="352">
        <f>VLOOKUP(Variaciones!C790,Fuel!C875:Z2473,2,FALSE)</f>
        <v>391.29589399999998</v>
      </c>
      <c r="G790" s="352">
        <f>VLOOKUP(Variaciones!C790,Fuel!C875:Z2473,24,FALSE)</f>
        <v>423.71879106438894</v>
      </c>
      <c r="H790" s="148">
        <f t="shared" si="87"/>
        <v>0</v>
      </c>
      <c r="I790" s="352">
        <f t="shared" si="89"/>
        <v>32.422897064388962</v>
      </c>
      <c r="J790" s="352">
        <f t="shared" si="85"/>
        <v>44.633975471747704</v>
      </c>
      <c r="K790" s="352">
        <f t="shared" si="86"/>
        <v>1992.1917664125756</v>
      </c>
      <c r="L790" s="352"/>
      <c r="O790" s="352"/>
      <c r="P790" s="352"/>
      <c r="Q790" s="352"/>
      <c r="R790" s="352"/>
      <c r="S790" s="352"/>
      <c r="T790" s="352" t="e">
        <f t="shared" si="88"/>
        <v>#DIV/0!</v>
      </c>
    </row>
    <row r="791" spans="2:20">
      <c r="B791" s="127" t="s">
        <v>139</v>
      </c>
      <c r="C791" s="4">
        <v>43553</v>
      </c>
      <c r="D791">
        <f>WEEKDAY(Fuel!C877,2)</f>
        <v>5</v>
      </c>
      <c r="E791" s="352"/>
      <c r="F791" s="352">
        <f>VLOOKUP(Variaciones!C791,Fuel!C876:Z2474,2,FALSE)</f>
        <v>391.29589399999998</v>
      </c>
      <c r="G791" s="352">
        <f>VLOOKUP(Variaciones!C791,Fuel!C876:Z2474,24,FALSE)</f>
        <v>421.48488830486207</v>
      </c>
      <c r="H791" s="148">
        <f t="shared" si="87"/>
        <v>0</v>
      </c>
      <c r="I791" s="352">
        <f t="shared" si="89"/>
        <v>30.188994304862092</v>
      </c>
      <c r="J791" s="352">
        <f t="shared" si="85"/>
        <v>47.001912396846194</v>
      </c>
      <c r="K791" s="352">
        <f t="shared" si="86"/>
        <v>2209.1797689608038</v>
      </c>
      <c r="L791" s="352"/>
      <c r="O791" s="352"/>
      <c r="P791" s="352"/>
      <c r="Q791" s="352"/>
      <c r="R791" s="352"/>
      <c r="S791" s="352"/>
      <c r="T791" s="352" t="e">
        <f t="shared" si="88"/>
        <v>#DIV/0!</v>
      </c>
    </row>
    <row r="792" spans="2:20">
      <c r="B792" s="127" t="s">
        <v>139</v>
      </c>
      <c r="C792" s="4">
        <v>43552</v>
      </c>
      <c r="D792">
        <f>WEEKDAY(Fuel!C878,2)</f>
        <v>4</v>
      </c>
      <c r="E792" s="352"/>
      <c r="F792" s="352">
        <f>VLOOKUP(Variaciones!C792,Fuel!C877:Z2475,2,FALSE)</f>
        <v>391.29589399999998</v>
      </c>
      <c r="G792" s="352">
        <f>VLOOKUP(Variaciones!C792,Fuel!C877:Z2475,24,FALSE)</f>
        <v>418.00262812089352</v>
      </c>
      <c r="H792" s="148">
        <f t="shared" si="87"/>
        <v>0</v>
      </c>
      <c r="I792" s="352">
        <f t="shared" si="89"/>
        <v>26.706734120893543</v>
      </c>
      <c r="J792" s="352">
        <f t="shared" si="85"/>
        <v>50.693108191852843</v>
      </c>
      <c r="K792" s="352">
        <f t="shared" si="86"/>
        <v>2569.7912181508977</v>
      </c>
      <c r="L792" s="352"/>
      <c r="O792" s="352"/>
      <c r="P792" s="352"/>
      <c r="Q792" s="352"/>
      <c r="R792" s="352"/>
      <c r="S792" s="352"/>
      <c r="T792" s="352" t="e">
        <f t="shared" si="88"/>
        <v>#DIV/0!</v>
      </c>
    </row>
    <row r="793" spans="2:20">
      <c r="B793" s="127" t="s">
        <v>139</v>
      </c>
      <c r="C793" s="4">
        <v>43551</v>
      </c>
      <c r="D793">
        <f>WEEKDAY(Fuel!C879,2)</f>
        <v>3</v>
      </c>
      <c r="E793" s="352"/>
      <c r="F793" s="352">
        <f>VLOOKUP(Variaciones!C793,Fuel!C878:Z2476,2,FALSE)</f>
        <v>391.29589399999998</v>
      </c>
      <c r="G793" s="352">
        <f>VLOOKUP(Variaciones!C793,Fuel!C878:Z2476,24,FALSE)</f>
        <v>420.03942181340341</v>
      </c>
      <c r="H793" s="148">
        <f t="shared" si="87"/>
        <v>0</v>
      </c>
      <c r="I793" s="352">
        <f t="shared" si="89"/>
        <v>28.743527813403432</v>
      </c>
      <c r="J793" s="352">
        <f t="shared" si="85"/>
        <v>48.53410687779234</v>
      </c>
      <c r="K793" s="352">
        <f t="shared" si="86"/>
        <v>2355.5595304249696</v>
      </c>
      <c r="L793" s="352"/>
      <c r="O793" s="352"/>
      <c r="P793" s="352"/>
      <c r="Q793" s="352"/>
      <c r="R793" s="352"/>
      <c r="S793" s="352"/>
      <c r="T793" s="352" t="e">
        <f t="shared" si="88"/>
        <v>#DIV/0!</v>
      </c>
    </row>
    <row r="794" spans="2:20">
      <c r="B794" s="127" t="s">
        <v>139</v>
      </c>
      <c r="C794" s="4">
        <v>43550</v>
      </c>
      <c r="D794">
        <f>WEEKDAY(Fuel!C880,2)</f>
        <v>2</v>
      </c>
      <c r="E794" s="352"/>
      <c r="F794" s="352">
        <f>VLOOKUP(Variaciones!C794,Fuel!C879:Z2477,2,FALSE)</f>
        <v>391.29589399999998</v>
      </c>
      <c r="G794" s="352">
        <f>VLOOKUP(Variaciones!C794,Fuel!C879:Z2477,24,FALSE)</f>
        <v>417.54270696452033</v>
      </c>
      <c r="H794" s="148">
        <f t="shared" si="87"/>
        <v>0</v>
      </c>
      <c r="I794" s="352">
        <f t="shared" si="89"/>
        <v>26.246812964520359</v>
      </c>
      <c r="J794" s="352">
        <f t="shared" si="85"/>
        <v>51.18062461760843</v>
      </c>
      <c r="K794" s="352">
        <f t="shared" si="86"/>
        <v>2619.456336248546</v>
      </c>
      <c r="L794" s="352"/>
      <c r="O794" s="352"/>
      <c r="P794" s="352"/>
      <c r="Q794" s="352"/>
      <c r="R794" s="352"/>
      <c r="S794" s="352"/>
      <c r="T794" s="352" t="e">
        <f t="shared" si="88"/>
        <v>#DIV/0!</v>
      </c>
    </row>
    <row r="795" spans="2:20">
      <c r="B795" s="127" t="s">
        <v>139</v>
      </c>
      <c r="C795" s="4">
        <v>43549</v>
      </c>
      <c r="D795">
        <f>WEEKDAY(Fuel!C881,2)</f>
        <v>1</v>
      </c>
      <c r="E795" s="352"/>
      <c r="F795" s="352">
        <f>VLOOKUP(Variaciones!C795,Fuel!C880:Z2478,2,FALSE)</f>
        <v>391.29589399999998</v>
      </c>
      <c r="G795" s="352">
        <f>VLOOKUP(Variaciones!C795,Fuel!C880:Z2478,24,FALSE)</f>
        <v>411.10381077529564</v>
      </c>
      <c r="H795" s="148">
        <f t="shared" si="87"/>
        <v>0</v>
      </c>
      <c r="I795" s="352">
        <f t="shared" si="89"/>
        <v>19.807916775295666</v>
      </c>
      <c r="J795" s="352">
        <f t="shared" si="85"/>
        <v>58.005854578186586</v>
      </c>
      <c r="K795" s="352">
        <f t="shared" si="86"/>
        <v>3364.6791653457299</v>
      </c>
      <c r="L795" s="352"/>
      <c r="O795" s="352"/>
      <c r="P795" s="352"/>
      <c r="Q795" s="352"/>
      <c r="R795" s="352"/>
      <c r="S795" s="352"/>
      <c r="T795" s="352" t="e">
        <f t="shared" si="88"/>
        <v>#DIV/0!</v>
      </c>
    </row>
    <row r="796" spans="2:20">
      <c r="B796" s="127" t="s">
        <v>139</v>
      </c>
      <c r="C796" s="4">
        <v>43546</v>
      </c>
      <c r="D796">
        <f>WEEKDAY(Fuel!C882,2)</f>
        <v>5</v>
      </c>
      <c r="E796" s="352"/>
      <c r="F796" s="352">
        <f>VLOOKUP(Variaciones!C796,Fuel!C881:Z2479,2,FALSE)</f>
        <v>391.29589399999998</v>
      </c>
      <c r="G796" s="352">
        <f>VLOOKUP(Variaciones!C796,Fuel!C881:Z2479,24,FALSE)</f>
        <v>409.06701708278575</v>
      </c>
      <c r="H796" s="148">
        <f t="shared" si="87"/>
        <v>0</v>
      </c>
      <c r="I796" s="352">
        <f t="shared" si="89"/>
        <v>17.771123082785778</v>
      </c>
      <c r="J796" s="352">
        <f t="shared" si="85"/>
        <v>60.16485589224709</v>
      </c>
      <c r="K796" s="352">
        <f t="shared" si="86"/>
        <v>3619.8098845348595</v>
      </c>
      <c r="L796" s="352"/>
      <c r="O796" s="352"/>
      <c r="P796" s="352"/>
      <c r="Q796" s="352"/>
      <c r="R796" s="352"/>
      <c r="S796" s="352"/>
      <c r="T796" s="352" t="e">
        <f t="shared" si="88"/>
        <v>#DIV/0!</v>
      </c>
    </row>
    <row r="797" spans="2:20">
      <c r="B797" s="127" t="s">
        <v>139</v>
      </c>
      <c r="C797" s="4">
        <v>43545</v>
      </c>
      <c r="D797">
        <f>WEEKDAY(Fuel!C883,2)</f>
        <v>4</v>
      </c>
      <c r="E797" s="352"/>
      <c r="F797" s="352">
        <f>VLOOKUP(Variaciones!C797,Fuel!C882:Z2480,2,FALSE)</f>
        <v>391.29589399999998</v>
      </c>
      <c r="G797" s="352">
        <f>VLOOKUP(Variaciones!C797,Fuel!C882:Z2480,24,FALSE)</f>
        <v>416.42575558475687</v>
      </c>
      <c r="H797" s="148">
        <f t="shared" si="87"/>
        <v>29.596475999999996</v>
      </c>
      <c r="I797" s="352">
        <f t="shared" si="89"/>
        <v>25.129861584756895</v>
      </c>
      <c r="J797" s="352">
        <f t="shared" si="85"/>
        <v>52.364593080157704</v>
      </c>
      <c r="K797" s="352">
        <f t="shared" si="86"/>
        <v>2742.0506084505</v>
      </c>
      <c r="L797" s="352"/>
      <c r="O797" s="352"/>
      <c r="P797" s="352"/>
      <c r="Q797" s="352"/>
      <c r="R797" s="352"/>
      <c r="S797" s="352"/>
      <c r="T797" s="352" t="e">
        <f t="shared" si="88"/>
        <v>#DIV/0!</v>
      </c>
    </row>
    <row r="798" spans="2:20">
      <c r="B798" s="127" t="s">
        <v>139</v>
      </c>
      <c r="C798" s="4">
        <v>43544</v>
      </c>
      <c r="D798">
        <f>WEEKDAY(Fuel!C884,2)</f>
        <v>3</v>
      </c>
      <c r="E798" s="352"/>
      <c r="F798" s="352">
        <f>VLOOKUP(Variaciones!C798,Fuel!C883:Z2481,2,FALSE)</f>
        <v>361.69941799999998</v>
      </c>
      <c r="G798" s="352">
        <f>VLOOKUP(Variaciones!C798,Fuel!C883:Z2481,24,FALSE)</f>
        <v>417.80551905387648</v>
      </c>
      <c r="H798" s="148">
        <f t="shared" si="87"/>
        <v>0</v>
      </c>
      <c r="I798" s="352">
        <f t="shared" si="89"/>
        <v>56.1061010538765</v>
      </c>
      <c r="J798" s="352">
        <f t="shared" si="85"/>
        <v>21.305567802890891</v>
      </c>
      <c r="K798" s="352">
        <f t="shared" si="86"/>
        <v>453.92721940358103</v>
      </c>
      <c r="L798" s="352"/>
      <c r="O798" s="352"/>
      <c r="P798" s="352"/>
      <c r="Q798" s="352"/>
      <c r="R798" s="352"/>
      <c r="S798" s="352"/>
      <c r="T798" s="352" t="e">
        <f t="shared" si="88"/>
        <v>#DIV/0!</v>
      </c>
    </row>
    <row r="799" spans="2:20">
      <c r="B799" s="127" t="s">
        <v>139</v>
      </c>
      <c r="C799" s="4">
        <v>43543</v>
      </c>
      <c r="D799">
        <f>WEEKDAY(Fuel!C885,2)</f>
        <v>2</v>
      </c>
      <c r="E799" s="352"/>
      <c r="F799" s="352">
        <f>VLOOKUP(Variaciones!C799,Fuel!C884:Z2482,2,FALSE)</f>
        <v>361.69941799999998</v>
      </c>
      <c r="G799" s="352">
        <f>VLOOKUP(Variaciones!C799,Fuel!C884:Z2482,24,FALSE)</f>
        <v>414.98028909329827</v>
      </c>
      <c r="H799" s="148">
        <f t="shared" si="87"/>
        <v>0</v>
      </c>
      <c r="I799" s="352">
        <f t="shared" si="89"/>
        <v>53.280871093298288</v>
      </c>
      <c r="J799" s="352">
        <f t="shared" si="85"/>
        <v>24.300311561103797</v>
      </c>
      <c r="K799" s="352">
        <f t="shared" si="86"/>
        <v>590.50514196671486</v>
      </c>
      <c r="L799" s="352"/>
      <c r="O799" s="352"/>
      <c r="P799" s="352"/>
      <c r="Q799" s="352"/>
      <c r="R799" s="352"/>
      <c r="S799" s="352"/>
      <c r="T799" s="352" t="e">
        <f t="shared" si="88"/>
        <v>#DIV/0!</v>
      </c>
    </row>
    <row r="800" spans="2:20">
      <c r="B800" s="127" t="s">
        <v>139</v>
      </c>
      <c r="C800" s="4">
        <v>43542</v>
      </c>
      <c r="D800">
        <f>WEEKDAY(Fuel!C886,2)</f>
        <v>1</v>
      </c>
      <c r="E800" s="352"/>
      <c r="F800" s="352">
        <f>VLOOKUP(Variaciones!C800,Fuel!C885:Z2483,2,FALSE)</f>
        <v>361.69941799999998</v>
      </c>
      <c r="G800" s="352">
        <f>VLOOKUP(Variaciones!C800,Fuel!C885:Z2483,24,FALSE)</f>
        <v>415.5716162943495</v>
      </c>
      <c r="H800" s="148">
        <f t="shared" si="87"/>
        <v>0</v>
      </c>
      <c r="I800" s="352">
        <f t="shared" si="89"/>
        <v>53.872198294349516</v>
      </c>
      <c r="J800" s="352">
        <f t="shared" si="85"/>
        <v>23.673504727989496</v>
      </c>
      <c r="K800" s="352">
        <f t="shared" si="86"/>
        <v>560.43482610614103</v>
      </c>
      <c r="L800" s="352"/>
      <c r="O800" s="352"/>
      <c r="P800" s="352"/>
      <c r="Q800" s="352"/>
      <c r="R800" s="352"/>
      <c r="S800" s="352"/>
      <c r="T800" s="352" t="e">
        <f t="shared" si="88"/>
        <v>#DIV/0!</v>
      </c>
    </row>
    <row r="801" spans="2:20">
      <c r="B801" s="127" t="s">
        <v>139</v>
      </c>
      <c r="C801" s="4">
        <v>43539</v>
      </c>
      <c r="D801">
        <f>WEEKDAY(Fuel!C887,2)</f>
        <v>5</v>
      </c>
      <c r="E801" s="352"/>
      <c r="F801" s="352">
        <f>VLOOKUP(Variaciones!C801,Fuel!C886:Z2484,2,FALSE)</f>
        <v>361.69941799999998</v>
      </c>
      <c r="G801" s="352">
        <f>VLOOKUP(Variaciones!C801,Fuel!C886:Z2484,24,FALSE)</f>
        <v>416.62286465177397</v>
      </c>
      <c r="H801" s="148">
        <f t="shared" si="87"/>
        <v>0</v>
      </c>
      <c r="I801" s="352">
        <f t="shared" si="89"/>
        <v>54.923446651773986</v>
      </c>
      <c r="J801" s="352">
        <f t="shared" si="85"/>
        <v>22.559181469119551</v>
      </c>
      <c r="K801" s="352">
        <f t="shared" si="86"/>
        <v>508.91666855666693</v>
      </c>
      <c r="L801" s="352"/>
      <c r="O801" s="352"/>
      <c r="P801" s="352"/>
      <c r="Q801" s="352"/>
      <c r="R801" s="352"/>
      <c r="S801" s="352"/>
      <c r="T801" s="352" t="e">
        <f t="shared" si="88"/>
        <v>#DIV/0!</v>
      </c>
    </row>
    <row r="802" spans="2:20">
      <c r="B802" s="127" t="s">
        <v>139</v>
      </c>
      <c r="C802" s="4">
        <v>43538</v>
      </c>
      <c r="D802">
        <f>WEEKDAY(Fuel!C888,2)</f>
        <v>4</v>
      </c>
      <c r="E802" s="352"/>
      <c r="F802" s="352">
        <f>VLOOKUP(Variaciones!C802,Fuel!C887:Z2485,2,FALSE)</f>
        <v>361.69941799999998</v>
      </c>
      <c r="G802" s="352">
        <f>VLOOKUP(Variaciones!C802,Fuel!C887:Z2485,24,FALSE)</f>
        <v>419.84231274638631</v>
      </c>
      <c r="H802" s="148">
        <f t="shared" si="87"/>
        <v>0</v>
      </c>
      <c r="I802" s="352">
        <f t="shared" si="89"/>
        <v>58.142894746386332</v>
      </c>
      <c r="J802" s="352">
        <f t="shared" si="85"/>
        <v>19.146566488830501</v>
      </c>
      <c r="K802" s="352">
        <f t="shared" si="86"/>
        <v>366.59100831120713</v>
      </c>
      <c r="L802" s="352"/>
      <c r="O802" s="352"/>
      <c r="P802" s="352"/>
      <c r="Q802" s="352"/>
      <c r="R802" s="352"/>
      <c r="S802" s="352"/>
      <c r="T802" s="352" t="e">
        <f t="shared" si="88"/>
        <v>#DIV/0!</v>
      </c>
    </row>
    <row r="803" spans="2:20">
      <c r="B803" s="127" t="s">
        <v>139</v>
      </c>
      <c r="C803" s="4">
        <v>43537</v>
      </c>
      <c r="D803">
        <f>WEEKDAY(Fuel!C889,2)</f>
        <v>3</v>
      </c>
      <c r="E803" s="352"/>
      <c r="F803" s="352">
        <f>VLOOKUP(Variaciones!C803,Fuel!C888:Z2486,2,FALSE)</f>
        <v>361.69941799999998</v>
      </c>
      <c r="G803" s="352">
        <f>VLOOKUP(Variaciones!C803,Fuel!C888:Z2486,24,FALSE)</f>
        <v>423.65308804204994</v>
      </c>
      <c r="H803" s="148">
        <f t="shared" si="87"/>
        <v>0</v>
      </c>
      <c r="I803" s="352">
        <f t="shared" si="89"/>
        <v>61.953670042049964</v>
      </c>
      <c r="J803" s="352">
        <f t="shared" si="85"/>
        <v>15.107144675427037</v>
      </c>
      <c r="K803" s="352">
        <f t="shared" si="86"/>
        <v>228.22582024428348</v>
      </c>
      <c r="L803" s="352"/>
      <c r="O803" s="352"/>
      <c r="P803" s="352"/>
      <c r="Q803" s="352"/>
      <c r="R803" s="352"/>
      <c r="S803" s="352"/>
      <c r="T803" s="352" t="e">
        <f t="shared" si="88"/>
        <v>#DIV/0!</v>
      </c>
    </row>
    <row r="804" spans="2:20">
      <c r="B804" s="127" t="s">
        <v>139</v>
      </c>
      <c r="C804" s="4">
        <v>43536</v>
      </c>
      <c r="D804">
        <f>WEEKDAY(Fuel!C890,2)</f>
        <v>2</v>
      </c>
      <c r="E804" s="352"/>
      <c r="F804" s="352">
        <f>VLOOKUP(Variaciones!C804,Fuel!C889:Z2487,2,FALSE)</f>
        <v>361.69941799999998</v>
      </c>
      <c r="G804" s="352">
        <f>VLOOKUP(Variaciones!C804,Fuel!C889:Z2487,24,FALSE)</f>
        <v>422.99605781865961</v>
      </c>
      <c r="H804" s="148">
        <f t="shared" si="87"/>
        <v>0</v>
      </c>
      <c r="I804" s="352">
        <f t="shared" si="89"/>
        <v>61.296639818659628</v>
      </c>
      <c r="J804" s="352">
        <f t="shared" si="85"/>
        <v>15.803596712220781</v>
      </c>
      <c r="K804" s="352">
        <f t="shared" si="86"/>
        <v>249.75366904251547</v>
      </c>
      <c r="L804" s="352"/>
      <c r="O804" s="352"/>
      <c r="P804" s="352"/>
      <c r="Q804" s="352"/>
      <c r="R804" s="352"/>
      <c r="S804" s="352"/>
      <c r="T804" s="352" t="e">
        <f t="shared" si="88"/>
        <v>#DIV/0!</v>
      </c>
    </row>
    <row r="805" spans="2:20">
      <c r="B805" s="127" t="s">
        <v>139</v>
      </c>
      <c r="C805" s="4">
        <v>43535</v>
      </c>
      <c r="D805">
        <f>WEEKDAY(Fuel!C891,2)</f>
        <v>1</v>
      </c>
      <c r="E805" s="352"/>
      <c r="F805" s="352">
        <f>VLOOKUP(Variaciones!C805,Fuel!C890:Z2488,2,FALSE)</f>
        <v>361.69941799999998</v>
      </c>
      <c r="G805" s="352">
        <f>VLOOKUP(Variaciones!C805,Fuel!C890:Z2488,24,FALSE)</f>
        <v>425.75558475689877</v>
      </c>
      <c r="H805" s="148">
        <f t="shared" si="87"/>
        <v>0</v>
      </c>
      <c r="I805" s="352">
        <f t="shared" si="89"/>
        <v>64.05616675689879</v>
      </c>
      <c r="J805" s="352">
        <f t="shared" si="85"/>
        <v>12.878498157687261</v>
      </c>
      <c r="K805" s="352">
        <f t="shared" si="86"/>
        <v>165.85571479755419</v>
      </c>
      <c r="L805" s="352"/>
      <c r="O805" s="352"/>
      <c r="P805" s="352"/>
      <c r="Q805" s="352"/>
      <c r="R805" s="352"/>
      <c r="S805" s="352"/>
      <c r="T805" s="352" t="e">
        <f t="shared" si="88"/>
        <v>#DIV/0!</v>
      </c>
    </row>
    <row r="806" spans="2:20">
      <c r="B806" s="127" t="s">
        <v>139</v>
      </c>
      <c r="C806" s="4">
        <v>43532</v>
      </c>
      <c r="D806">
        <f>WEEKDAY(Fuel!C892,2)</f>
        <v>5</v>
      </c>
      <c r="E806" s="352"/>
      <c r="F806" s="352">
        <f>VLOOKUP(Variaciones!C806,Fuel!C891:Z2489,2,FALSE)</f>
        <v>361.69941799999998</v>
      </c>
      <c r="G806" s="352">
        <f>VLOOKUP(Variaciones!C806,Fuel!C891:Z2489,24,FALSE)</f>
        <v>419.18528252299603</v>
      </c>
      <c r="H806" s="148">
        <f t="shared" si="87"/>
        <v>0</v>
      </c>
      <c r="I806" s="352">
        <f t="shared" si="89"/>
        <v>57.485864522996053</v>
      </c>
      <c r="J806" s="352">
        <f t="shared" si="85"/>
        <v>19.843018525624188</v>
      </c>
      <c r="K806" s="352">
        <f t="shared" si="86"/>
        <v>393.74538420826474</v>
      </c>
      <c r="L806" s="352"/>
      <c r="O806" s="352"/>
      <c r="P806" s="352"/>
      <c r="Q806" s="352"/>
      <c r="R806" s="352"/>
      <c r="S806" s="352"/>
      <c r="T806" s="352" t="e">
        <f t="shared" si="88"/>
        <v>#DIV/0!</v>
      </c>
    </row>
    <row r="807" spans="2:20">
      <c r="B807" s="127" t="s">
        <v>139</v>
      </c>
      <c r="C807" s="4">
        <v>43531</v>
      </c>
      <c r="D807">
        <f>WEEKDAY(Fuel!C893,2)</f>
        <v>4</v>
      </c>
      <c r="E807" s="352"/>
      <c r="F807" s="352">
        <f>VLOOKUP(Variaciones!C807,Fuel!C892:Z2490,2,FALSE)</f>
        <v>361.69941799999998</v>
      </c>
      <c r="G807" s="352">
        <f>VLOOKUP(Variaciones!C807,Fuel!C892:Z2490,24,FALSE)</f>
        <v>423.78449408672799</v>
      </c>
      <c r="H807" s="148">
        <f t="shared" si="87"/>
        <v>0</v>
      </c>
      <c r="I807" s="352">
        <f t="shared" si="89"/>
        <v>62.085076086728009</v>
      </c>
      <c r="J807" s="352">
        <f t="shared" si="85"/>
        <v>14.967854268068322</v>
      </c>
      <c r="K807" s="352">
        <f t="shared" si="86"/>
        <v>224.03666139013109</v>
      </c>
      <c r="L807" s="352"/>
      <c r="O807" s="352"/>
      <c r="P807" s="352"/>
      <c r="Q807" s="352"/>
      <c r="R807" s="352"/>
      <c r="S807" s="352"/>
      <c r="T807" s="352" t="e">
        <f t="shared" si="88"/>
        <v>#DIV/0!</v>
      </c>
    </row>
    <row r="808" spans="2:20">
      <c r="B808" s="127" t="s">
        <v>139</v>
      </c>
      <c r="C808" s="4">
        <v>43530</v>
      </c>
      <c r="D808">
        <f>WEEKDAY(Fuel!C894,2)</f>
        <v>3</v>
      </c>
      <c r="E808" s="352"/>
      <c r="F808" s="352">
        <f>VLOOKUP(Variaciones!C808,Fuel!C893:Z2491,2,FALSE)</f>
        <v>361.69941799999998</v>
      </c>
      <c r="G808" s="352">
        <f>VLOOKUP(Variaciones!C808,Fuel!C893:Z2491,24,FALSE)</f>
        <v>423.78449408672799</v>
      </c>
      <c r="H808" s="148">
        <f t="shared" si="87"/>
        <v>0</v>
      </c>
      <c r="I808" s="352">
        <f t="shared" si="89"/>
        <v>62.085076086728009</v>
      </c>
      <c r="J808" s="352">
        <f t="shared" si="85"/>
        <v>14.967854268068322</v>
      </c>
      <c r="K808" s="352">
        <f t="shared" si="86"/>
        <v>224.03666139013109</v>
      </c>
      <c r="L808" s="352"/>
      <c r="O808" s="352"/>
      <c r="P808" s="352"/>
      <c r="Q808" s="352"/>
      <c r="R808" s="352"/>
      <c r="S808" s="352"/>
      <c r="T808" s="352" t="e">
        <f t="shared" si="88"/>
        <v>#DIV/0!</v>
      </c>
    </row>
    <row r="809" spans="2:20">
      <c r="B809" s="127" t="s">
        <v>139</v>
      </c>
      <c r="C809" s="4">
        <v>43529</v>
      </c>
      <c r="D809">
        <f>WEEKDAY(Fuel!C895,2)</f>
        <v>2</v>
      </c>
      <c r="E809" s="352"/>
      <c r="F809" s="352">
        <f>VLOOKUP(Variaciones!C809,Fuel!C894:Z2492,2,FALSE)</f>
        <v>361.69941799999998</v>
      </c>
      <c r="G809" s="352">
        <f>VLOOKUP(Variaciones!C809,Fuel!C894:Z2492,24,FALSE)</f>
        <v>429.6977660972405</v>
      </c>
      <c r="H809" s="148">
        <f t="shared" si="87"/>
        <v>0</v>
      </c>
      <c r="I809" s="352">
        <f t="shared" si="89"/>
        <v>67.998348097240523</v>
      </c>
      <c r="J809" s="352">
        <f t="shared" si="85"/>
        <v>8.699785936925025</v>
      </c>
      <c r="K809" s="352">
        <f t="shared" si="86"/>
        <v>75.686275348318432</v>
      </c>
      <c r="L809" s="352"/>
      <c r="O809" s="352"/>
      <c r="P809" s="352"/>
      <c r="Q809" s="352"/>
      <c r="R809" s="352"/>
      <c r="S809" s="352"/>
      <c r="T809" s="352" t="e">
        <f t="shared" si="88"/>
        <v>#DIV/0!</v>
      </c>
    </row>
    <row r="810" spans="2:20">
      <c r="B810" s="127" t="s">
        <v>139</v>
      </c>
      <c r="C810" s="4">
        <v>43528</v>
      </c>
      <c r="D810">
        <f>WEEKDAY(Fuel!C896,2)</f>
        <v>1</v>
      </c>
      <c r="E810" s="352"/>
      <c r="F810" s="352">
        <f>VLOOKUP(Variaciones!C810,Fuel!C895:Z2493,2,FALSE)</f>
        <v>361.69941799999998</v>
      </c>
      <c r="G810" s="352">
        <f>VLOOKUP(Variaciones!C810,Fuel!C895:Z2493,24,FALSE)</f>
        <v>432.85151116951374</v>
      </c>
      <c r="H810" s="148">
        <f t="shared" si="87"/>
        <v>0</v>
      </c>
      <c r="I810" s="352">
        <f t="shared" si="89"/>
        <v>71.152093169513762</v>
      </c>
      <c r="J810" s="352">
        <f t="shared" si="85"/>
        <v>5.3568161603154181</v>
      </c>
      <c r="K810" s="352">
        <f t="shared" si="86"/>
        <v>28.695479375416419</v>
      </c>
      <c r="L810" s="352"/>
      <c r="O810" s="352"/>
      <c r="P810" s="352"/>
      <c r="Q810" s="352"/>
      <c r="R810" s="352"/>
      <c r="S810" s="352"/>
      <c r="T810" s="352" t="e">
        <f t="shared" si="88"/>
        <v>#DIV/0!</v>
      </c>
    </row>
    <row r="811" spans="2:20">
      <c r="B811" s="128" t="s">
        <v>139</v>
      </c>
      <c r="C811" s="26">
        <v>43525</v>
      </c>
      <c r="D811">
        <f>WEEKDAY(Fuel!C897,2)</f>
        <v>5</v>
      </c>
      <c r="E811" s="352"/>
      <c r="F811" s="352">
        <f>VLOOKUP(Variaciones!C811,Fuel!C896:Z2494,2,FALSE)</f>
        <v>361.69941799999998</v>
      </c>
      <c r="G811" s="352">
        <f>VLOOKUP(Variaciones!C811,Fuel!C896:Z2494,24,FALSE)</f>
        <v>429.04073587385017</v>
      </c>
      <c r="H811" s="148">
        <f t="shared" si="87"/>
        <v>0</v>
      </c>
      <c r="I811" s="352">
        <f t="shared" si="89"/>
        <v>67.341317873850187</v>
      </c>
      <c r="J811" s="352">
        <f t="shared" si="85"/>
        <v>9.3962379737188257</v>
      </c>
      <c r="K811" s="352">
        <f t="shared" si="86"/>
        <v>88.289288058755659</v>
      </c>
      <c r="L811" s="352"/>
      <c r="O811" s="352"/>
      <c r="P811" s="352"/>
      <c r="Q811" s="352"/>
      <c r="R811" s="352"/>
      <c r="S811" s="352"/>
      <c r="T811" s="352" t="e">
        <f t="shared" si="88"/>
        <v>#DIV/0!</v>
      </c>
    </row>
    <row r="812" spans="2:20">
      <c r="B812" s="127" t="s">
        <v>140</v>
      </c>
      <c r="C812" s="4">
        <v>43524</v>
      </c>
      <c r="D812">
        <f>WEEKDAY(Fuel!C898,2)</f>
        <v>4</v>
      </c>
      <c r="E812" s="352"/>
      <c r="F812" s="352">
        <f>VLOOKUP(Variaciones!C812,Fuel!C897:Z2495,2,FALSE)</f>
        <v>361.69941799999998</v>
      </c>
      <c r="G812" s="352">
        <f>VLOOKUP(Variaciones!C812,Fuel!C897:Z2495,24,FALSE)</f>
        <v>431.3403416557162</v>
      </c>
      <c r="H812" s="148">
        <f t="shared" si="87"/>
        <v>1.7673659999999813</v>
      </c>
      <c r="I812" s="352">
        <f t="shared" si="89"/>
        <v>69.640923655716222</v>
      </c>
      <c r="J812" s="352">
        <f t="shared" si="85"/>
        <v>6.9586558449407789</v>
      </c>
      <c r="K812" s="352">
        <f t="shared" si="86"/>
        <v>48.422891168328469</v>
      </c>
      <c r="L812" s="352"/>
      <c r="O812" s="352"/>
      <c r="P812" s="352"/>
      <c r="Q812" s="352"/>
      <c r="R812" s="352"/>
      <c r="S812" s="352"/>
      <c r="T812" s="352" t="e">
        <f t="shared" si="88"/>
        <v>#DIV/0!</v>
      </c>
    </row>
    <row r="813" spans="2:20">
      <c r="B813" s="127" t="s">
        <v>140</v>
      </c>
      <c r="C813" s="4">
        <v>43523</v>
      </c>
      <c r="D813">
        <f>WEEKDAY(Fuel!C899,2)</f>
        <v>3</v>
      </c>
      <c r="E813" s="352"/>
      <c r="F813" s="352">
        <f>VLOOKUP(Variaciones!C813,Fuel!C898:Z2496,2,FALSE)</f>
        <v>359.932052</v>
      </c>
      <c r="G813" s="352">
        <f>VLOOKUP(Variaciones!C813,Fuel!C898:Z2496,24,FALSE)</f>
        <v>427.72667542706961</v>
      </c>
      <c r="H813" s="148">
        <f t="shared" si="87"/>
        <v>0</v>
      </c>
      <c r="I813" s="352">
        <f t="shared" si="89"/>
        <v>67.79462342706961</v>
      </c>
      <c r="J813" s="352">
        <f t="shared" si="85"/>
        <v>9.0217760473062185</v>
      </c>
      <c r="K813" s="352">
        <f t="shared" si="86"/>
        <v>81.392443047748216</v>
      </c>
      <c r="L813" s="352"/>
      <c r="O813" s="352"/>
      <c r="P813" s="352"/>
      <c r="Q813" s="352"/>
      <c r="R813" s="352"/>
      <c r="S813" s="352"/>
      <c r="T813" s="352" t="e">
        <f t="shared" si="88"/>
        <v>#DIV/0!</v>
      </c>
    </row>
    <row r="814" spans="2:20">
      <c r="B814" s="127" t="s">
        <v>140</v>
      </c>
      <c r="C814" s="4">
        <v>43522</v>
      </c>
      <c r="D814">
        <f>WEEKDAY(Fuel!C900,2)</f>
        <v>2</v>
      </c>
      <c r="E814" s="352"/>
      <c r="F814" s="352">
        <f>VLOOKUP(Variaciones!C814,Fuel!C899:Z2497,2,FALSE)</f>
        <v>359.932052</v>
      </c>
      <c r="G814" s="352">
        <f>VLOOKUP(Variaciones!C814,Fuel!C899:Z2497,24,FALSE)</f>
        <v>420.17082785808145</v>
      </c>
      <c r="H814" s="148">
        <f t="shared" si="87"/>
        <v>0</v>
      </c>
      <c r="I814" s="352">
        <f t="shared" si="89"/>
        <v>60.238775858081453</v>
      </c>
      <c r="J814" s="352">
        <f t="shared" si="85"/>
        <v>17.030974470433648</v>
      </c>
      <c r="K814" s="352">
        <f t="shared" si="86"/>
        <v>290.05409141256268</v>
      </c>
      <c r="L814" s="352"/>
      <c r="O814" s="352"/>
      <c r="P814" s="352"/>
      <c r="Q814" s="352"/>
      <c r="R814" s="352"/>
      <c r="S814" s="352"/>
      <c r="T814" s="352" t="e">
        <f t="shared" si="88"/>
        <v>#DIV/0!</v>
      </c>
    </row>
    <row r="815" spans="2:20">
      <c r="B815" s="127" t="s">
        <v>140</v>
      </c>
      <c r="C815" s="4">
        <v>43521</v>
      </c>
      <c r="D815">
        <f>WEEKDAY(Fuel!C901,2)</f>
        <v>1</v>
      </c>
      <c r="E815" s="352"/>
      <c r="F815" s="352">
        <f>VLOOKUP(Variaciones!C815,Fuel!C900:Z2498,2,FALSE)</f>
        <v>359.932052</v>
      </c>
      <c r="G815" s="352">
        <f>VLOOKUP(Variaciones!C815,Fuel!C900:Z2498,24,FALSE)</f>
        <v>414.91458607095922</v>
      </c>
      <c r="H815" s="148">
        <f t="shared" si="87"/>
        <v>0</v>
      </c>
      <c r="I815" s="352">
        <f t="shared" si="89"/>
        <v>54.982534070959218</v>
      </c>
      <c r="J815" s="352">
        <f t="shared" si="85"/>
        <v>22.602590764783201</v>
      </c>
      <c r="K815" s="352">
        <f t="shared" si="86"/>
        <v>510.87710928026286</v>
      </c>
      <c r="L815" s="352"/>
      <c r="O815" s="352"/>
      <c r="P815" s="352"/>
      <c r="Q815" s="352"/>
      <c r="R815" s="352"/>
      <c r="S815" s="352"/>
      <c r="T815" s="352" t="e">
        <f t="shared" si="88"/>
        <v>#DIV/0!</v>
      </c>
    </row>
    <row r="816" spans="2:20">
      <c r="B816" s="127" t="s">
        <v>140</v>
      </c>
      <c r="C816" s="4">
        <v>43518</v>
      </c>
      <c r="D816">
        <f>WEEKDAY(Fuel!C902,2)</f>
        <v>5</v>
      </c>
      <c r="E816" s="352"/>
      <c r="F816" s="352">
        <f>VLOOKUP(Variaciones!C816,Fuel!C901:Z2499,2,FALSE)</f>
        <v>359.932052</v>
      </c>
      <c r="G816" s="352">
        <f>VLOOKUP(Variaciones!C816,Fuel!C901:Z2499,24,FALSE)</f>
        <v>431.01182654402095</v>
      </c>
      <c r="H816" s="148">
        <f t="shared" si="87"/>
        <v>0</v>
      </c>
      <c r="I816" s="352">
        <f t="shared" si="89"/>
        <v>71.07977454402095</v>
      </c>
      <c r="J816" s="352">
        <f t="shared" si="85"/>
        <v>5.5395158633377832</v>
      </c>
      <c r="K816" s="352">
        <f t="shared" si="86"/>
        <v>30.686236000170947</v>
      </c>
      <c r="L816" s="352"/>
      <c r="O816" s="352"/>
      <c r="P816" s="352"/>
      <c r="Q816" s="352"/>
      <c r="R816" s="352"/>
      <c r="S816" s="352"/>
      <c r="T816" s="352" t="e">
        <f t="shared" si="88"/>
        <v>#DIV/0!</v>
      </c>
    </row>
    <row r="817" spans="2:20">
      <c r="B817" s="127" t="s">
        <v>140</v>
      </c>
      <c r="C817" s="4">
        <v>43517</v>
      </c>
      <c r="D817">
        <f>WEEKDAY(Fuel!C903,2)</f>
        <v>4</v>
      </c>
      <c r="E817" s="352"/>
      <c r="F817" s="352">
        <f>VLOOKUP(Variaciones!C817,Fuel!C902:Z2500,2,FALSE)</f>
        <v>359.932052</v>
      </c>
      <c r="G817" s="352">
        <f>VLOOKUP(Variaciones!C817,Fuel!C902:Z2500,24,FALSE)</f>
        <v>439.15900131406045</v>
      </c>
      <c r="H817" s="148">
        <f t="shared" si="87"/>
        <v>27.198742999999979</v>
      </c>
      <c r="I817" s="352">
        <f t="shared" si="89"/>
        <v>79.226949314060448</v>
      </c>
      <c r="J817" s="352">
        <f t="shared" si="85"/>
        <v>3.0964893929040613</v>
      </c>
      <c r="K817" s="352">
        <f t="shared" si="86"/>
        <v>9.588246560367363</v>
      </c>
      <c r="L817" s="352"/>
      <c r="O817" s="352"/>
      <c r="P817" s="352"/>
      <c r="Q817" s="352"/>
      <c r="R817" s="352"/>
      <c r="S817" s="352"/>
      <c r="T817" s="352" t="e">
        <f t="shared" si="88"/>
        <v>#DIV/0!</v>
      </c>
    </row>
    <row r="818" spans="2:20">
      <c r="B818" s="127" t="s">
        <v>140</v>
      </c>
      <c r="C818" s="4">
        <v>43516</v>
      </c>
      <c r="D818">
        <f>WEEKDAY(Fuel!C904,2)</f>
        <v>3</v>
      </c>
      <c r="E818" s="352"/>
      <c r="F818" s="352">
        <f>VLOOKUP(Variaciones!C818,Fuel!C903:Z2501,2,FALSE)</f>
        <v>332.73330900000002</v>
      </c>
      <c r="G818" s="352">
        <f>VLOOKUP(Variaciones!C818,Fuel!C903:Z2501,24,FALSE)</f>
        <v>440.99868593955324</v>
      </c>
      <c r="H818" s="148">
        <f t="shared" si="87"/>
        <v>0</v>
      </c>
      <c r="I818" s="352">
        <f t="shared" si="89"/>
        <v>108.26537693955322</v>
      </c>
      <c r="J818" s="352">
        <f t="shared" si="85"/>
        <v>32.245298095926444</v>
      </c>
      <c r="K818" s="352">
        <f t="shared" si="86"/>
        <v>1039.7592492951576</v>
      </c>
      <c r="L818" s="352"/>
      <c r="O818" s="352"/>
      <c r="P818" s="352"/>
      <c r="Q818" s="352"/>
      <c r="R818" s="352"/>
      <c r="S818" s="352"/>
      <c r="T818" s="352" t="e">
        <f t="shared" si="88"/>
        <v>#DIV/0!</v>
      </c>
    </row>
    <row r="819" spans="2:20">
      <c r="B819" s="127" t="s">
        <v>140</v>
      </c>
      <c r="C819" s="4">
        <v>43515</v>
      </c>
      <c r="D819">
        <f>WEEKDAY(Fuel!C905,2)</f>
        <v>2</v>
      </c>
      <c r="E819" s="352"/>
      <c r="F819" s="352">
        <f>VLOOKUP(Variaciones!C819,Fuel!C904:Z2502,2,FALSE)</f>
        <v>332.73330900000002</v>
      </c>
      <c r="G819" s="352">
        <f>VLOOKUP(Variaciones!C819,Fuel!C904:Z2502,24,FALSE)</f>
        <v>431.99737187910642</v>
      </c>
      <c r="H819" s="148">
        <f t="shared" si="87"/>
        <v>0</v>
      </c>
      <c r="I819" s="352">
        <f t="shared" si="89"/>
        <v>99.264062879106405</v>
      </c>
      <c r="J819" s="352">
        <f t="shared" si="85"/>
        <v>22.703905191852812</v>
      </c>
      <c r="K819" s="352">
        <f t="shared" si="86"/>
        <v>515.46731096064104</v>
      </c>
      <c r="L819" s="352"/>
      <c r="O819" s="352"/>
      <c r="P819" s="352"/>
      <c r="Q819" s="352"/>
      <c r="R819" s="352"/>
      <c r="S819" s="352"/>
      <c r="T819" s="352" t="e">
        <f t="shared" si="88"/>
        <v>#DIV/0!</v>
      </c>
    </row>
    <row r="820" spans="2:20">
      <c r="B820" s="127" t="s">
        <v>140</v>
      </c>
      <c r="C820" s="4">
        <v>43514</v>
      </c>
      <c r="D820">
        <f>WEEKDAY(Fuel!C906,2)</f>
        <v>1</v>
      </c>
      <c r="E820" s="352"/>
      <c r="F820" s="352">
        <f>VLOOKUP(Variaciones!C820,Fuel!C905:Z2503,2,FALSE)</f>
        <v>332.73330900000002</v>
      </c>
      <c r="G820" s="352">
        <f>VLOOKUP(Variaciones!C820,Fuel!C905:Z2503,24,FALSE)</f>
        <v>434.55978975032849</v>
      </c>
      <c r="H820" s="148">
        <f t="shared" si="87"/>
        <v>0</v>
      </c>
      <c r="I820" s="352">
        <f t="shared" si="89"/>
        <v>101.82648075032847</v>
      </c>
      <c r="J820" s="352">
        <f t="shared" si="85"/>
        <v>25.420068135348174</v>
      </c>
      <c r="K820" s="352">
        <f t="shared" si="86"/>
        <v>646.17986400574364</v>
      </c>
      <c r="L820" s="352"/>
      <c r="O820" s="352"/>
      <c r="P820" s="352"/>
      <c r="Q820" s="352"/>
      <c r="R820" s="352"/>
      <c r="S820" s="352"/>
      <c r="T820" s="352" t="e">
        <f t="shared" si="88"/>
        <v>#DIV/0!</v>
      </c>
    </row>
    <row r="821" spans="2:20">
      <c r="B821" s="127" t="s">
        <v>140</v>
      </c>
      <c r="C821" s="4">
        <v>43511</v>
      </c>
      <c r="D821">
        <f>WEEKDAY(Fuel!C907,2)</f>
        <v>5</v>
      </c>
      <c r="E821" s="352"/>
      <c r="F821" s="352">
        <f>VLOOKUP(Variaciones!C821,Fuel!C906:Z2504,2,FALSE)</f>
        <v>332.73330900000002</v>
      </c>
      <c r="G821" s="352">
        <f>VLOOKUP(Variaciones!C821,Fuel!C906:Z2504,24,FALSE)</f>
        <v>437.12220762155056</v>
      </c>
      <c r="H821" s="148">
        <f t="shared" si="87"/>
        <v>0</v>
      </c>
      <c r="I821" s="352">
        <f t="shared" si="89"/>
        <v>104.38889862155054</v>
      </c>
      <c r="J821" s="352">
        <f t="shared" si="85"/>
        <v>28.136231078843593</v>
      </c>
      <c r="K821" s="352">
        <f t="shared" si="86"/>
        <v>791.64749932208417</v>
      </c>
      <c r="L821" s="352"/>
      <c r="O821" s="352"/>
      <c r="P821" s="352"/>
      <c r="Q821" s="352"/>
      <c r="R821" s="352"/>
      <c r="S821" s="352"/>
      <c r="T821" s="352" t="e">
        <f t="shared" si="88"/>
        <v>#DIV/0!</v>
      </c>
    </row>
    <row r="822" spans="2:20">
      <c r="B822" s="127" t="s">
        <v>140</v>
      </c>
      <c r="C822" s="4">
        <v>43510</v>
      </c>
      <c r="D822">
        <f>WEEKDAY(Fuel!C908,2)</f>
        <v>4</v>
      </c>
      <c r="E822" s="352"/>
      <c r="F822" s="352">
        <f>VLOOKUP(Variaciones!C822,Fuel!C907:Z2505,2,FALSE)</f>
        <v>332.73330900000002</v>
      </c>
      <c r="G822" s="352">
        <f>VLOOKUP(Variaciones!C822,Fuel!C907:Z2505,24,FALSE)</f>
        <v>425.29566360052564</v>
      </c>
      <c r="H822" s="148">
        <f t="shared" si="87"/>
        <v>1.5996300000000474</v>
      </c>
      <c r="I822" s="352">
        <f t="shared" si="89"/>
        <v>92.562354600525623</v>
      </c>
      <c r="J822" s="352">
        <f t="shared" si="85"/>
        <v>15.60009441655717</v>
      </c>
      <c r="K822" s="352">
        <f t="shared" si="86"/>
        <v>243.36294580549819</v>
      </c>
      <c r="L822" s="352"/>
      <c r="O822" s="352"/>
      <c r="P822" s="352"/>
      <c r="Q822" s="352"/>
      <c r="R822" s="352"/>
      <c r="S822" s="352"/>
      <c r="T822" s="352" t="e">
        <f t="shared" si="88"/>
        <v>#DIV/0!</v>
      </c>
    </row>
    <row r="823" spans="2:20">
      <c r="B823" s="127" t="s">
        <v>140</v>
      </c>
      <c r="C823" s="4">
        <v>43509</v>
      </c>
      <c r="D823">
        <f>WEEKDAY(Fuel!C909,2)</f>
        <v>3</v>
      </c>
      <c r="E823" s="352"/>
      <c r="F823" s="352">
        <f>VLOOKUP(Variaciones!C823,Fuel!C908:Z2506,2,FALSE)</f>
        <v>331.13367899999997</v>
      </c>
      <c r="G823" s="352">
        <f>VLOOKUP(Variaciones!C823,Fuel!C908:Z2506,24,FALSE)</f>
        <v>419.71090670170827</v>
      </c>
      <c r="H823" s="148">
        <f t="shared" si="87"/>
        <v>0</v>
      </c>
      <c r="I823" s="352">
        <f t="shared" si="89"/>
        <v>88.577227701708296</v>
      </c>
      <c r="J823" s="352">
        <f t="shared" si="85"/>
        <v>11.279882103810792</v>
      </c>
      <c r="K823" s="352">
        <f t="shared" si="86"/>
        <v>127.23574027587097</v>
      </c>
      <c r="L823" s="352"/>
      <c r="O823" s="352"/>
      <c r="P823" s="352"/>
      <c r="Q823" s="352"/>
      <c r="R823" s="352"/>
      <c r="S823" s="352"/>
      <c r="T823" s="352" t="e">
        <f t="shared" si="88"/>
        <v>#DIV/0!</v>
      </c>
    </row>
    <row r="824" spans="2:20">
      <c r="B824" s="127" t="s">
        <v>140</v>
      </c>
      <c r="C824" s="4">
        <v>43508</v>
      </c>
      <c r="D824">
        <f>WEEKDAY(Fuel!C910,2)</f>
        <v>2</v>
      </c>
      <c r="E824" s="352"/>
      <c r="F824" s="352">
        <f>VLOOKUP(Variaciones!C824,Fuel!C909:Z2507,2,FALSE)</f>
        <v>331.13367899999997</v>
      </c>
      <c r="G824" s="352">
        <f>VLOOKUP(Variaciones!C824,Fuel!C909:Z2507,24,FALSE)</f>
        <v>409.72404730617609</v>
      </c>
      <c r="H824" s="148">
        <f t="shared" si="87"/>
        <v>0</v>
      </c>
      <c r="I824" s="352">
        <f t="shared" si="89"/>
        <v>78.590368306176117</v>
      </c>
      <c r="J824" s="352">
        <f t="shared" si="85"/>
        <v>0.69381114454671433</v>
      </c>
      <c r="K824" s="352">
        <f t="shared" si="86"/>
        <v>0.48137390429722171</v>
      </c>
      <c r="L824" s="352"/>
      <c r="O824" s="352"/>
      <c r="P824" s="352"/>
      <c r="Q824" s="352"/>
      <c r="R824" s="352"/>
      <c r="S824" s="352"/>
      <c r="T824" s="352" t="e">
        <f t="shared" si="88"/>
        <v>#DIV/0!</v>
      </c>
    </row>
    <row r="825" spans="2:20">
      <c r="B825" s="127" t="s">
        <v>140</v>
      </c>
      <c r="C825" s="4">
        <v>43507</v>
      </c>
      <c r="D825">
        <f>WEEKDAY(Fuel!C911,2)</f>
        <v>1</v>
      </c>
      <c r="E825" s="352"/>
      <c r="F825" s="352">
        <f>VLOOKUP(Variaciones!C825,Fuel!C910:Z2508,2,FALSE)</f>
        <v>331.13367899999997</v>
      </c>
      <c r="G825" s="352">
        <f>VLOOKUP(Variaciones!C825,Fuel!C910:Z2508,24,FALSE)</f>
        <v>401.6425755584757</v>
      </c>
      <c r="H825" s="148">
        <f t="shared" si="87"/>
        <v>0</v>
      </c>
      <c r="I825" s="352">
        <f t="shared" si="89"/>
        <v>70.508896558475726</v>
      </c>
      <c r="J825" s="352">
        <f t="shared" si="85"/>
        <v>7.8725489080157445</v>
      </c>
      <c r="K825" s="352">
        <f t="shared" si="86"/>
        <v>61.977026309099891</v>
      </c>
      <c r="L825" s="352"/>
      <c r="O825" s="352"/>
      <c r="P825" s="352"/>
      <c r="Q825" s="352"/>
      <c r="R825" s="352"/>
      <c r="S825" s="352"/>
      <c r="T825" s="352" t="e">
        <f t="shared" si="88"/>
        <v>#DIV/0!</v>
      </c>
    </row>
    <row r="826" spans="2:20">
      <c r="B826" s="127" t="s">
        <v>140</v>
      </c>
      <c r="C826" s="4">
        <v>43504</v>
      </c>
      <c r="D826">
        <f>WEEKDAY(Fuel!C912,2)</f>
        <v>5</v>
      </c>
      <c r="E826" s="352"/>
      <c r="F826" s="352">
        <f>VLOOKUP(Variaciones!C826,Fuel!C911:Z2509,2,FALSE)</f>
        <v>331.13367899999997</v>
      </c>
      <c r="G826" s="352">
        <f>VLOOKUP(Variaciones!C826,Fuel!C911:Z2509,24,FALSE)</f>
        <v>403.87647831800263</v>
      </c>
      <c r="H826" s="148">
        <f t="shared" si="87"/>
        <v>0</v>
      </c>
      <c r="I826" s="352">
        <f t="shared" si="89"/>
        <v>72.742799318002653</v>
      </c>
      <c r="J826" s="352">
        <f t="shared" si="85"/>
        <v>5.5046119829171971</v>
      </c>
      <c r="K826" s="352">
        <f t="shared" si="86"/>
        <v>30.300753082475598</v>
      </c>
      <c r="L826" s="352"/>
      <c r="O826" s="352"/>
      <c r="P826" s="352"/>
      <c r="Q826" s="352"/>
      <c r="R826" s="352"/>
      <c r="S826" s="352"/>
      <c r="T826" s="352" t="e">
        <f t="shared" si="88"/>
        <v>#DIV/0!</v>
      </c>
    </row>
    <row r="827" spans="2:20">
      <c r="B827" s="127" t="s">
        <v>140</v>
      </c>
      <c r="C827" s="4">
        <v>43503</v>
      </c>
      <c r="D827">
        <f>WEEKDAY(Fuel!C913,2)</f>
        <v>4</v>
      </c>
      <c r="E827" s="352"/>
      <c r="F827" s="352">
        <f>VLOOKUP(Variaciones!C827,Fuel!C912:Z2510,2,FALSE)</f>
        <v>331.13367899999997</v>
      </c>
      <c r="G827" s="352">
        <f>VLOOKUP(Variaciones!C827,Fuel!C912:Z2510,24,FALSE)</f>
        <v>399.8028909329829</v>
      </c>
      <c r="H827" s="148">
        <f t="shared" si="87"/>
        <v>9.5977830000000495</v>
      </c>
      <c r="I827" s="352">
        <f t="shared" si="89"/>
        <v>68.669211932982932</v>
      </c>
      <c r="J827" s="352">
        <f t="shared" si="85"/>
        <v>9.822614611038091</v>
      </c>
      <c r="K827" s="352">
        <f t="shared" si="86"/>
        <v>96.483757796978992</v>
      </c>
      <c r="L827" s="352"/>
      <c r="O827" s="352"/>
      <c r="P827" s="352"/>
      <c r="Q827" s="352"/>
      <c r="R827" s="352"/>
      <c r="S827" s="352"/>
      <c r="T827" s="352" t="e">
        <f t="shared" si="88"/>
        <v>#DIV/0!</v>
      </c>
    </row>
    <row r="828" spans="2:20">
      <c r="B828" s="127" t="s">
        <v>140</v>
      </c>
      <c r="C828" s="4">
        <v>43502</v>
      </c>
      <c r="D828">
        <f>WEEKDAY(Fuel!C914,2)</f>
        <v>3</v>
      </c>
      <c r="E828" s="352"/>
      <c r="F828" s="352">
        <f>VLOOKUP(Variaciones!C828,Fuel!C913:Z2511,2,FALSE)</f>
        <v>340.73146200000002</v>
      </c>
      <c r="G828" s="352">
        <f>VLOOKUP(Variaciones!C828,Fuel!C913:Z2511,24,FALSE)</f>
        <v>403.0880420499343</v>
      </c>
      <c r="H828" s="148">
        <f t="shared" si="87"/>
        <v>0</v>
      </c>
      <c r="I828" s="352">
        <f t="shared" si="89"/>
        <v>62.35658004993428</v>
      </c>
      <c r="J828" s="352">
        <f t="shared" si="85"/>
        <v>15.938137427069648</v>
      </c>
      <c r="K828" s="352">
        <f t="shared" si="86"/>
        <v>254.02422464415829</v>
      </c>
      <c r="L828" s="352"/>
      <c r="O828" s="352"/>
      <c r="P828" s="352"/>
      <c r="Q828" s="352"/>
      <c r="R828" s="352"/>
      <c r="S828" s="352"/>
      <c r="T828" s="352" t="e">
        <f t="shared" si="88"/>
        <v>#DIV/0!</v>
      </c>
    </row>
    <row r="829" spans="2:20">
      <c r="B829" s="127" t="s">
        <v>140</v>
      </c>
      <c r="C829" s="4">
        <v>43501</v>
      </c>
      <c r="D829">
        <f>WEEKDAY(Fuel!C915,2)</f>
        <v>2</v>
      </c>
      <c r="E829" s="352"/>
      <c r="F829" s="352">
        <f>VLOOKUP(Variaciones!C829,Fuel!C914:Z2512,2,FALSE)</f>
        <v>340.73146200000002</v>
      </c>
      <c r="G829" s="352">
        <f>VLOOKUP(Variaciones!C829,Fuel!C914:Z2512,24,FALSE)</f>
        <v>399.73718791064391</v>
      </c>
      <c r="H829" s="148">
        <f t="shared" si="87"/>
        <v>0</v>
      </c>
      <c r="I829" s="352">
        <f t="shared" si="89"/>
        <v>59.005725910643889</v>
      </c>
      <c r="J829" s="352">
        <f t="shared" si="85"/>
        <v>19.490042814717469</v>
      </c>
      <c r="K829" s="352">
        <f t="shared" si="86"/>
        <v>379.86176891952005</v>
      </c>
      <c r="L829" s="352"/>
      <c r="O829" s="352"/>
      <c r="P829" s="352"/>
      <c r="Q829" s="352"/>
      <c r="R829" s="352"/>
      <c r="S829" s="352"/>
      <c r="T829" s="352" t="e">
        <f t="shared" si="88"/>
        <v>#DIV/0!</v>
      </c>
    </row>
    <row r="830" spans="2:20">
      <c r="B830" s="127" t="s">
        <v>140</v>
      </c>
      <c r="C830" s="4">
        <v>43500</v>
      </c>
      <c r="D830">
        <f>WEEKDAY(Fuel!C916,2)</f>
        <v>1</v>
      </c>
      <c r="E830" s="352"/>
      <c r="F830" s="352">
        <f>VLOOKUP(Variaciones!C830,Fuel!C915:Z2513,2,FALSE)</f>
        <v>340.73146200000002</v>
      </c>
      <c r="G830" s="352">
        <f>VLOOKUP(Variaciones!C830,Fuel!C915:Z2513,24,FALSE)</f>
        <v>397.83180026281207</v>
      </c>
      <c r="H830" s="148">
        <f t="shared" si="87"/>
        <v>0</v>
      </c>
      <c r="I830" s="352">
        <f t="shared" si="89"/>
        <v>57.100338262812045</v>
      </c>
      <c r="J830" s="352">
        <f t="shared" si="85"/>
        <v>21.509753721419202</v>
      </c>
      <c r="K830" s="352">
        <f t="shared" si="86"/>
        <v>462.66950515610722</v>
      </c>
      <c r="L830" s="352"/>
      <c r="O830" s="352"/>
      <c r="P830" s="352"/>
      <c r="Q830" s="352"/>
      <c r="R830" s="352"/>
      <c r="S830" s="352"/>
      <c r="T830" s="352" t="e">
        <f t="shared" si="88"/>
        <v>#DIV/0!</v>
      </c>
    </row>
    <row r="831" spans="2:20">
      <c r="B831" s="128" t="s">
        <v>140</v>
      </c>
      <c r="C831" s="26">
        <v>43497</v>
      </c>
      <c r="D831">
        <f>WEEKDAY(Fuel!C917,2)</f>
        <v>5</v>
      </c>
      <c r="E831" s="352"/>
      <c r="F831" s="352">
        <f>VLOOKUP(Variaciones!C831,Fuel!C916:Z2514,2,FALSE)</f>
        <v>340.73146200000002</v>
      </c>
      <c r="G831" s="352">
        <f>VLOOKUP(Variaciones!C831,Fuel!C916:Z2514,24,FALSE)</f>
        <v>395.92641261498028</v>
      </c>
      <c r="H831" s="148">
        <f t="shared" si="87"/>
        <v>0</v>
      </c>
      <c r="I831" s="352">
        <f t="shared" si="89"/>
        <v>55.194950614980257</v>
      </c>
      <c r="J831" s="352">
        <f t="shared" si="85"/>
        <v>23.529464628120934</v>
      </c>
      <c r="K831" s="352">
        <f t="shared" si="86"/>
        <v>553.63570568599425</v>
      </c>
      <c r="L831" s="352"/>
      <c r="O831" s="352"/>
      <c r="P831" s="352"/>
      <c r="Q831" s="352"/>
      <c r="R831" s="352"/>
      <c r="S831" s="352"/>
      <c r="T831" s="352" t="e">
        <f t="shared" si="88"/>
        <v>#DIV/0!</v>
      </c>
    </row>
    <row r="832" spans="2:20">
      <c r="B832" s="127" t="s">
        <v>141</v>
      </c>
      <c r="C832" s="4">
        <v>43496</v>
      </c>
      <c r="D832">
        <f>WEEKDAY(Fuel!C918,2)</f>
        <v>4</v>
      </c>
      <c r="E832" s="352"/>
      <c r="F832" s="352">
        <f>VLOOKUP(Variaciones!C832,Fuel!C917:Z2515,2,FALSE)</f>
        <v>340.73146200000002</v>
      </c>
      <c r="G832" s="352">
        <f>VLOOKUP(Variaciones!C832,Fuel!C917:Z2515,24,FALSE)</f>
        <v>383.63994743758212</v>
      </c>
      <c r="H832" s="148">
        <f t="shared" si="87"/>
        <v>13.102914999999996</v>
      </c>
      <c r="I832" s="352">
        <f t="shared" si="89"/>
        <v>42.908485437582101</v>
      </c>
      <c r="J832" s="352">
        <f t="shared" si="85"/>
        <v>36.553117716162944</v>
      </c>
      <c r="K832" s="352">
        <f t="shared" si="86"/>
        <v>1336.1304147716653</v>
      </c>
      <c r="L832" s="352"/>
      <c r="O832" s="352"/>
      <c r="P832" s="352"/>
      <c r="Q832" s="352"/>
      <c r="R832" s="352"/>
      <c r="S832" s="352"/>
      <c r="T832" s="352" t="e">
        <f t="shared" si="88"/>
        <v>#DIV/0!</v>
      </c>
    </row>
    <row r="833" spans="2:20">
      <c r="B833" s="127" t="s">
        <v>141</v>
      </c>
      <c r="C833" s="4">
        <v>43495</v>
      </c>
      <c r="D833">
        <f>WEEKDAY(Fuel!C919,2)</f>
        <v>3</v>
      </c>
      <c r="E833" s="352"/>
      <c r="F833" s="352">
        <f>VLOOKUP(Variaciones!C833,Fuel!C918:Z2516,2,FALSE)</f>
        <v>327.62854700000003</v>
      </c>
      <c r="G833" s="352">
        <f>VLOOKUP(Variaciones!C833,Fuel!C918:Z2516,24,FALSE)</f>
        <v>388.50197109067017</v>
      </c>
      <c r="H833" s="148">
        <f t="shared" si="87"/>
        <v>0</v>
      </c>
      <c r="I833" s="352">
        <f t="shared" si="89"/>
        <v>60.873424090670142</v>
      </c>
      <c r="J833" s="352">
        <f t="shared" si="85"/>
        <v>18.296457643889653</v>
      </c>
      <c r="K833" s="352">
        <f t="shared" si="86"/>
        <v>334.76036231464809</v>
      </c>
      <c r="L833" s="352"/>
      <c r="O833" s="352"/>
      <c r="P833" s="352"/>
      <c r="Q833" s="352"/>
      <c r="R833" s="352"/>
      <c r="S833" s="352"/>
      <c r="T833" s="352" t="e">
        <f t="shared" si="88"/>
        <v>#DIV/0!</v>
      </c>
    </row>
    <row r="834" spans="2:20">
      <c r="B834" s="127" t="s">
        <v>141</v>
      </c>
      <c r="C834" s="4">
        <v>43494</v>
      </c>
      <c r="D834">
        <f>WEEKDAY(Fuel!C920,2)</f>
        <v>2</v>
      </c>
      <c r="E834" s="352"/>
      <c r="F834" s="352">
        <f>VLOOKUP(Variaciones!C834,Fuel!C919:Z2517,2,FALSE)</f>
        <v>327.62854700000003</v>
      </c>
      <c r="G834" s="352">
        <f>VLOOKUP(Variaciones!C834,Fuel!C919:Z2517,24,FALSE)</f>
        <v>382.6544021024967</v>
      </c>
      <c r="H834" s="148">
        <f t="shared" si="87"/>
        <v>0</v>
      </c>
      <c r="I834" s="352">
        <f t="shared" si="89"/>
        <v>55.025855102496678</v>
      </c>
      <c r="J834" s="352">
        <f t="shared" si="85"/>
        <v>24.494880771353507</v>
      </c>
      <c r="K834" s="352">
        <f t="shared" si="86"/>
        <v>599.99918400282377</v>
      </c>
      <c r="L834" s="352"/>
      <c r="O834" s="352"/>
      <c r="P834" s="352"/>
      <c r="Q834" s="352"/>
      <c r="R834" s="352"/>
      <c r="S834" s="352"/>
      <c r="T834" s="352" t="e">
        <f t="shared" si="88"/>
        <v>#DIV/0!</v>
      </c>
    </row>
    <row r="835" spans="2:20">
      <c r="B835" s="127" t="s">
        <v>141</v>
      </c>
      <c r="C835" s="4">
        <v>43493</v>
      </c>
      <c r="D835">
        <f>WEEKDAY(Fuel!C921,2)</f>
        <v>1</v>
      </c>
      <c r="E835" s="352"/>
      <c r="F835" s="352">
        <f>VLOOKUP(Variaciones!C835,Fuel!C920:Z2518,2,FALSE)</f>
        <v>327.62854700000003</v>
      </c>
      <c r="G835" s="352">
        <f>VLOOKUP(Variaciones!C835,Fuel!C920:Z2518,24,FALSE)</f>
        <v>363.73193166885676</v>
      </c>
      <c r="H835" s="148">
        <f t="shared" si="87"/>
        <v>0</v>
      </c>
      <c r="I835" s="352">
        <f t="shared" si="89"/>
        <v>36.103384668856734</v>
      </c>
      <c r="J835" s="352">
        <f t="shared" si="85"/>
        <v>44.552699431011831</v>
      </c>
      <c r="K835" s="352">
        <f t="shared" si="86"/>
        <v>1984.9430265900819</v>
      </c>
      <c r="L835" s="352"/>
      <c r="O835" s="352"/>
      <c r="P835" s="352"/>
      <c r="Q835" s="352"/>
      <c r="R835" s="352"/>
      <c r="S835" s="352"/>
      <c r="T835" s="352" t="e">
        <f t="shared" si="88"/>
        <v>#DIV/0!</v>
      </c>
    </row>
    <row r="836" spans="2:20">
      <c r="B836" s="127" t="s">
        <v>141</v>
      </c>
      <c r="C836" s="4">
        <v>43490</v>
      </c>
      <c r="D836">
        <f>WEEKDAY(Fuel!C922,2)</f>
        <v>5</v>
      </c>
      <c r="E836" s="352"/>
      <c r="F836" s="352">
        <f>VLOOKUP(Variaciones!C836,Fuel!C921:Z2519,2,FALSE)</f>
        <v>327.62854700000003</v>
      </c>
      <c r="G836" s="352">
        <f>VLOOKUP(Variaciones!C836,Fuel!C921:Z2519,24,FALSE)</f>
        <v>375.88699080157687</v>
      </c>
      <c r="H836" s="148">
        <f t="shared" si="87"/>
        <v>0</v>
      </c>
      <c r="I836" s="352">
        <f t="shared" si="89"/>
        <v>48.258443801576846</v>
      </c>
      <c r="J836" s="352">
        <f t="shared" si="85"/>
        <v>31.668336750328535</v>
      </c>
      <c r="K836" s="352">
        <f t="shared" si="86"/>
        <v>1002.8835525322089</v>
      </c>
      <c r="L836" s="352"/>
      <c r="O836" s="352"/>
      <c r="P836" s="352"/>
      <c r="Q836" s="352"/>
      <c r="R836" s="352"/>
      <c r="S836" s="352"/>
      <c r="T836" s="352" t="e">
        <f t="shared" si="88"/>
        <v>#DIV/0!</v>
      </c>
    </row>
    <row r="837" spans="2:20">
      <c r="B837" s="127" t="s">
        <v>141</v>
      </c>
      <c r="C837" s="4">
        <v>43489</v>
      </c>
      <c r="D837">
        <f>WEEKDAY(Fuel!C923,2)</f>
        <v>4</v>
      </c>
      <c r="E837" s="352"/>
      <c r="F837" s="352">
        <f>VLOOKUP(Variaciones!C837,Fuel!C922:Z2520,2,FALSE)</f>
        <v>327.62854700000003</v>
      </c>
      <c r="G837" s="352">
        <f>VLOOKUP(Variaciones!C837,Fuel!C922:Z2520,24,FALSE)</f>
        <v>372.01051248357419</v>
      </c>
      <c r="H837" s="148">
        <f t="shared" si="87"/>
        <v>0</v>
      </c>
      <c r="I837" s="352">
        <f t="shared" si="89"/>
        <v>44.381965483574163</v>
      </c>
      <c r="J837" s="352">
        <f t="shared" si="85"/>
        <v>35.777403767411386</v>
      </c>
      <c r="K837" s="352">
        <f t="shared" si="86"/>
        <v>1280.0226203363825</v>
      </c>
      <c r="L837" s="352"/>
      <c r="O837" s="352"/>
      <c r="P837" s="352"/>
      <c r="Q837" s="352"/>
      <c r="R837" s="352"/>
      <c r="S837" s="352"/>
      <c r="T837" s="352" t="e">
        <f t="shared" si="88"/>
        <v>#DIV/0!</v>
      </c>
    </row>
    <row r="838" spans="2:20">
      <c r="B838" s="127" t="s">
        <v>141</v>
      </c>
      <c r="C838" s="4">
        <v>43488</v>
      </c>
      <c r="D838">
        <f>WEEKDAY(Fuel!C924,2)</f>
        <v>3</v>
      </c>
      <c r="E838" s="352"/>
      <c r="F838" s="352">
        <f>VLOOKUP(Variaciones!C838,Fuel!C923:Z2521,2,FALSE)</f>
        <v>327.62854700000003</v>
      </c>
      <c r="G838" s="352">
        <f>VLOOKUP(Variaciones!C838,Fuel!C923:Z2521,24,FALSE)</f>
        <v>375.29566360052559</v>
      </c>
      <c r="H838" s="148">
        <f t="shared" si="87"/>
        <v>0</v>
      </c>
      <c r="I838" s="352">
        <f t="shared" si="89"/>
        <v>47.66711660052556</v>
      </c>
      <c r="J838" s="352">
        <f t="shared" si="85"/>
        <v>32.295143583442893</v>
      </c>
      <c r="K838" s="352">
        <f t="shared" si="86"/>
        <v>1042.9762990751926</v>
      </c>
      <c r="L838" s="352"/>
      <c r="O838" s="352"/>
      <c r="P838" s="352"/>
      <c r="Q838" s="352"/>
      <c r="R838" s="352"/>
      <c r="S838" s="352"/>
      <c r="T838" s="352" t="e">
        <f t="shared" si="88"/>
        <v>#DIV/0!</v>
      </c>
    </row>
    <row r="839" spans="2:20">
      <c r="B839" s="127" t="s">
        <v>141</v>
      </c>
      <c r="C839" s="4">
        <v>43487</v>
      </c>
      <c r="D839">
        <f>WEEKDAY(Fuel!C925,2)</f>
        <v>2</v>
      </c>
      <c r="E839" s="352"/>
      <c r="F839" s="352">
        <f>VLOOKUP(Variaciones!C839,Fuel!C924:Z2522,2,FALSE)</f>
        <v>327.62854700000003</v>
      </c>
      <c r="G839" s="352">
        <f>VLOOKUP(Variaciones!C839,Fuel!C924:Z2522,24,FALSE)</f>
        <v>375.49277266754268</v>
      </c>
      <c r="H839" s="148">
        <f t="shared" si="87"/>
        <v>0</v>
      </c>
      <c r="I839" s="352">
        <f t="shared" si="89"/>
        <v>47.864225667542655</v>
      </c>
      <c r="J839" s="352">
        <f t="shared" si="85"/>
        <v>32.086207972404793</v>
      </c>
      <c r="K839" s="352">
        <f t="shared" si="86"/>
        <v>1029.5247420484129</v>
      </c>
      <c r="L839" s="352"/>
      <c r="O839" s="352"/>
      <c r="P839" s="352"/>
      <c r="Q839" s="352"/>
      <c r="R839" s="352"/>
      <c r="S839" s="352"/>
      <c r="T839" s="352" t="e">
        <f t="shared" si="88"/>
        <v>#DIV/0!</v>
      </c>
    </row>
    <row r="840" spans="2:20">
      <c r="B840" s="127" t="s">
        <v>141</v>
      </c>
      <c r="C840" s="4">
        <v>43486</v>
      </c>
      <c r="D840">
        <f>WEEKDAY(Fuel!C926,2)</f>
        <v>1</v>
      </c>
      <c r="E840" s="352"/>
      <c r="F840" s="352">
        <f>VLOOKUP(Variaciones!C840,Fuel!C925:Z2523,2,FALSE)</f>
        <v>327.62854700000003</v>
      </c>
      <c r="G840" s="352">
        <f>VLOOKUP(Variaciones!C840,Fuel!C925:Z2523,24,FALSE)</f>
        <v>377.56241787122207</v>
      </c>
      <c r="H840" s="148">
        <f t="shared" si="87"/>
        <v>0</v>
      </c>
      <c r="I840" s="352">
        <f t="shared" si="89"/>
        <v>49.933870871222041</v>
      </c>
      <c r="J840" s="352">
        <f t="shared" si="85"/>
        <v>29.892384056504625</v>
      </c>
      <c r="K840" s="352">
        <f t="shared" si="86"/>
        <v>893.55462458157194</v>
      </c>
      <c r="L840" s="352"/>
      <c r="O840" s="352"/>
      <c r="P840" s="352"/>
      <c r="Q840" s="352"/>
      <c r="R840" s="352"/>
      <c r="S840" s="352"/>
      <c r="T840" s="352" t="e">
        <f t="shared" si="88"/>
        <v>#DIV/0!</v>
      </c>
    </row>
    <row r="841" spans="2:20">
      <c r="B841" s="127" t="s">
        <v>141</v>
      </c>
      <c r="C841" s="4">
        <v>43483</v>
      </c>
      <c r="D841">
        <f>WEEKDAY(Fuel!C927,2)</f>
        <v>5</v>
      </c>
      <c r="E841" s="352"/>
      <c r="F841" s="352">
        <f>VLOOKUP(Variaciones!C841,Fuel!C926:Z2524,2,FALSE)</f>
        <v>327.62854700000003</v>
      </c>
      <c r="G841" s="352">
        <f>VLOOKUP(Variaciones!C841,Fuel!C926:Z2524,24,FALSE)</f>
        <v>379.63206307490145</v>
      </c>
      <c r="H841" s="148">
        <f t="shared" si="87"/>
        <v>0</v>
      </c>
      <c r="I841" s="352">
        <f t="shared" si="89"/>
        <v>52.003516074901427</v>
      </c>
      <c r="J841" s="352">
        <f t="shared" si="85"/>
        <v>27.698560140604457</v>
      </c>
      <c r="K841" s="352">
        <f t="shared" si="86"/>
        <v>767.210233862682</v>
      </c>
      <c r="L841" s="352"/>
      <c r="O841" s="352"/>
      <c r="P841" s="352"/>
      <c r="Q841" s="352"/>
      <c r="R841" s="352"/>
      <c r="S841" s="352"/>
      <c r="T841" s="352" t="e">
        <f t="shared" si="88"/>
        <v>#DIV/0!</v>
      </c>
    </row>
    <row r="842" spans="2:20">
      <c r="B842" s="127" t="s">
        <v>141</v>
      </c>
      <c r="C842" s="4">
        <v>43482</v>
      </c>
      <c r="D842">
        <f>WEEKDAY(Fuel!C928,2)</f>
        <v>4</v>
      </c>
      <c r="E842" s="352"/>
      <c r="F842" s="352">
        <f>VLOOKUP(Variaciones!C842,Fuel!C927:Z2525,2,FALSE)</f>
        <v>327.62854700000003</v>
      </c>
      <c r="G842" s="352">
        <f>VLOOKUP(Variaciones!C842,Fuel!C927:Z2525,24,FALSE)</f>
        <v>367.60840998685939</v>
      </c>
      <c r="H842" s="148">
        <f t="shared" si="87"/>
        <v>3.3088679999999613</v>
      </c>
      <c r="I842" s="352">
        <f t="shared" si="89"/>
        <v>39.979862986859359</v>
      </c>
      <c r="J842" s="352">
        <f t="shared" ref="J842:J905" si="90">ABS(F842-(1.06*(G842)-102.48))</f>
        <v>40.443632413929095</v>
      </c>
      <c r="K842" s="352">
        <f t="shared" ref="K842:K905" si="91">ABS(F842-(1.06*(G842)-102.48))^2</f>
        <v>1635.6874028330162</v>
      </c>
      <c r="L842" s="352"/>
      <c r="O842" s="352"/>
      <c r="P842" s="352"/>
      <c r="Q842" s="352"/>
      <c r="R842" s="352"/>
      <c r="S842" s="352"/>
      <c r="T842" s="352" t="e">
        <f t="shared" si="88"/>
        <v>#DIV/0!</v>
      </c>
    </row>
    <row r="843" spans="2:20">
      <c r="B843" s="127" t="s">
        <v>141</v>
      </c>
      <c r="C843" s="4">
        <v>43481</v>
      </c>
      <c r="D843">
        <f>WEEKDAY(Fuel!C929,2)</f>
        <v>3</v>
      </c>
      <c r="E843" s="352"/>
      <c r="F843" s="352">
        <f>VLOOKUP(Variaciones!C843,Fuel!C928:Z2526,2,FALSE)</f>
        <v>330.93741499999999</v>
      </c>
      <c r="G843" s="352">
        <f>VLOOKUP(Variaciones!C843,Fuel!C928:Z2526,24,FALSE)</f>
        <v>370.56504599211559</v>
      </c>
      <c r="H843" s="148">
        <f t="shared" si="87"/>
        <v>0</v>
      </c>
      <c r="I843" s="352">
        <f t="shared" si="89"/>
        <v>39.627630992115598</v>
      </c>
      <c r="J843" s="352">
        <f t="shared" si="90"/>
        <v>40.618466248357493</v>
      </c>
      <c r="K843" s="352">
        <f t="shared" si="91"/>
        <v>1649.8598003689567</v>
      </c>
      <c r="L843" s="352"/>
      <c r="O843" s="352"/>
      <c r="P843" s="352"/>
      <c r="Q843" s="352"/>
      <c r="R843" s="352"/>
      <c r="S843" s="352"/>
      <c r="T843" s="352" t="e">
        <f t="shared" si="88"/>
        <v>#DIV/0!</v>
      </c>
    </row>
    <row r="844" spans="2:20">
      <c r="B844" s="127" t="s">
        <v>141</v>
      </c>
      <c r="C844" s="4">
        <v>43480</v>
      </c>
      <c r="D844">
        <f>WEEKDAY(Fuel!C930,2)</f>
        <v>2</v>
      </c>
      <c r="E844" s="352"/>
      <c r="F844" s="352">
        <f>VLOOKUP(Variaciones!C844,Fuel!C929:Z2527,2,FALSE)</f>
        <v>330.93741499999999</v>
      </c>
      <c r="G844" s="352">
        <f>VLOOKUP(Variaciones!C844,Fuel!C929:Z2527,24,FALSE)</f>
        <v>368.98817345597894</v>
      </c>
      <c r="H844" s="148">
        <f t="shared" si="87"/>
        <v>0</v>
      </c>
      <c r="I844" s="352">
        <f t="shared" si="89"/>
        <v>38.050758455978951</v>
      </c>
      <c r="J844" s="352">
        <f t="shared" si="90"/>
        <v>42.289951136662296</v>
      </c>
      <c r="K844" s="352">
        <f t="shared" si="91"/>
        <v>1788.4399671412846</v>
      </c>
      <c r="L844" s="352"/>
      <c r="O844" s="352"/>
      <c r="P844" s="352"/>
      <c r="Q844" s="352"/>
      <c r="R844" s="352"/>
      <c r="S844" s="352"/>
      <c r="T844" s="352" t="e">
        <f t="shared" si="88"/>
        <v>#DIV/0!</v>
      </c>
    </row>
    <row r="845" spans="2:20">
      <c r="B845" s="127" t="s">
        <v>141</v>
      </c>
      <c r="C845" s="4">
        <v>43479</v>
      </c>
      <c r="D845">
        <f>WEEKDAY(Fuel!C931,2)</f>
        <v>1</v>
      </c>
      <c r="E845" s="352"/>
      <c r="F845" s="352">
        <f>VLOOKUP(Variaciones!C845,Fuel!C930:Z2528,2,FALSE)</f>
        <v>330.93741499999999</v>
      </c>
      <c r="G845" s="352">
        <f>VLOOKUP(Variaciones!C845,Fuel!C930:Z2528,24,FALSE)</f>
        <v>360.31537450722732</v>
      </c>
      <c r="H845" s="148">
        <f t="shared" si="87"/>
        <v>0</v>
      </c>
      <c r="I845" s="352">
        <f t="shared" si="89"/>
        <v>29.377959507227331</v>
      </c>
      <c r="J845" s="352">
        <f t="shared" si="90"/>
        <v>51.483118022339056</v>
      </c>
      <c r="K845" s="352">
        <f t="shared" si="91"/>
        <v>2650.5114413020924</v>
      </c>
      <c r="L845" s="352"/>
      <c r="O845" s="352"/>
      <c r="P845" s="352"/>
      <c r="Q845" s="352"/>
      <c r="R845" s="352"/>
      <c r="S845" s="352"/>
      <c r="T845" s="352" t="e">
        <f t="shared" si="88"/>
        <v>#DIV/0!</v>
      </c>
    </row>
    <row r="846" spans="2:20">
      <c r="B846" s="127" t="s">
        <v>141</v>
      </c>
      <c r="C846" s="4">
        <v>43476</v>
      </c>
      <c r="D846">
        <f>WEEKDAY(Fuel!C932,2)</f>
        <v>5</v>
      </c>
      <c r="E846" s="352"/>
      <c r="F846" s="352">
        <f>VLOOKUP(Variaciones!C846,Fuel!C931:Z2529,2,FALSE)</f>
        <v>330.93741499999999</v>
      </c>
      <c r="G846" s="352">
        <f>VLOOKUP(Variaciones!C846,Fuel!C931:Z2529,24,FALSE)</f>
        <v>371.68199737187911</v>
      </c>
      <c r="H846" s="148">
        <f t="shared" ref="H846:H909" si="92">ABS(F847-F846)</f>
        <v>0</v>
      </c>
      <c r="I846" s="352">
        <f t="shared" si="89"/>
        <v>40.744582371879119</v>
      </c>
      <c r="J846" s="352">
        <f t="shared" si="90"/>
        <v>39.434497785808105</v>
      </c>
      <c r="K846" s="352">
        <f t="shared" si="91"/>
        <v>1555.0796156189044</v>
      </c>
      <c r="L846" s="352"/>
      <c r="O846" s="352"/>
      <c r="P846" s="352"/>
      <c r="Q846" s="352"/>
      <c r="R846" s="352"/>
      <c r="S846" s="352"/>
      <c r="T846" s="352" t="e">
        <f t="shared" ref="T846:T909" si="93">ABS(ABS(Q846)-ABS(R846))/ABS(ABS(Q846)+ABS(R846))</f>
        <v>#DIV/0!</v>
      </c>
    </row>
    <row r="847" spans="2:20">
      <c r="B847" s="127" t="s">
        <v>141</v>
      </c>
      <c r="C847" s="4">
        <v>43475</v>
      </c>
      <c r="D847">
        <f>WEEKDAY(Fuel!C933,2)</f>
        <v>4</v>
      </c>
      <c r="E847" s="352"/>
      <c r="F847" s="352">
        <f>VLOOKUP(Variaciones!C847,Fuel!C932:Z2530,2,FALSE)</f>
        <v>330.93741499999999</v>
      </c>
      <c r="G847" s="352">
        <f>VLOOKUP(Variaciones!C847,Fuel!C932:Z2530,24,FALSE)</f>
        <v>379.10643889618922</v>
      </c>
      <c r="H847" s="148">
        <f t="shared" si="92"/>
        <v>9.7854049999999688</v>
      </c>
      <c r="I847" s="352">
        <f t="shared" ref="I847:I910" si="94">G847-F847</f>
        <v>48.169023896189231</v>
      </c>
      <c r="J847" s="352">
        <f t="shared" si="90"/>
        <v>31.56458977003939</v>
      </c>
      <c r="K847" s="352">
        <f t="shared" si="91"/>
        <v>996.32332735087527</v>
      </c>
      <c r="L847" s="352"/>
      <c r="O847" s="352"/>
      <c r="P847" s="352"/>
      <c r="Q847" s="352"/>
      <c r="R847" s="352"/>
      <c r="S847" s="352"/>
      <c r="T847" s="352" t="e">
        <f t="shared" si="93"/>
        <v>#DIV/0!</v>
      </c>
    </row>
    <row r="848" spans="2:20">
      <c r="B848" s="127" t="s">
        <v>141</v>
      </c>
      <c r="C848" s="4">
        <v>43474</v>
      </c>
      <c r="D848">
        <f>WEEKDAY(Fuel!C934,2)</f>
        <v>3</v>
      </c>
      <c r="E848" s="352"/>
      <c r="F848" s="352">
        <f>VLOOKUP(Variaciones!C848,Fuel!C933:Z2531,2,FALSE)</f>
        <v>321.15201000000002</v>
      </c>
      <c r="G848" s="352">
        <f>VLOOKUP(Variaciones!C848,Fuel!C933:Z2531,24,FALSE)</f>
        <v>378.64651773981603</v>
      </c>
      <c r="H848" s="148">
        <f t="shared" si="92"/>
        <v>0</v>
      </c>
      <c r="I848" s="352">
        <f t="shared" si="94"/>
        <v>57.494507739816015</v>
      </c>
      <c r="J848" s="352">
        <f t="shared" si="90"/>
        <v>22.266701195795008</v>
      </c>
      <c r="K848" s="352">
        <f t="shared" si="91"/>
        <v>495.80598214281883</v>
      </c>
      <c r="L848" s="352"/>
      <c r="O848" s="352"/>
      <c r="P848" s="352"/>
      <c r="Q848" s="352"/>
      <c r="R848" s="352"/>
      <c r="S848" s="352"/>
      <c r="T848" s="352" t="e">
        <f t="shared" si="93"/>
        <v>#DIV/0!</v>
      </c>
    </row>
    <row r="849" spans="2:20">
      <c r="B849" s="127" t="s">
        <v>141</v>
      </c>
      <c r="C849" s="4">
        <v>43473</v>
      </c>
      <c r="D849">
        <f>WEEKDAY(Fuel!C935,2)</f>
        <v>2</v>
      </c>
      <c r="E849" s="352"/>
      <c r="F849" s="352">
        <f>VLOOKUP(Variaciones!C849,Fuel!C934:Z2532,2,FALSE)</f>
        <v>321.15201000000002</v>
      </c>
      <c r="G849" s="352">
        <f>VLOOKUP(Variaciones!C849,Fuel!C934:Z2532,24,FALSE)</f>
        <v>356.11038107752955</v>
      </c>
      <c r="H849" s="148">
        <f t="shared" si="92"/>
        <v>0</v>
      </c>
      <c r="I849" s="352">
        <f t="shared" si="94"/>
        <v>34.958371077529534</v>
      </c>
      <c r="J849" s="352">
        <f t="shared" si="90"/>
        <v>46.155006057818696</v>
      </c>
      <c r="K849" s="352">
        <f t="shared" si="91"/>
        <v>2130.2845841972803</v>
      </c>
      <c r="L849" s="352"/>
      <c r="O849" s="352"/>
      <c r="P849" s="352"/>
      <c r="Q849" s="352"/>
      <c r="R849" s="352"/>
      <c r="S849" s="352"/>
      <c r="T849" s="352" t="e">
        <f t="shared" si="93"/>
        <v>#DIV/0!</v>
      </c>
    </row>
    <row r="850" spans="2:20">
      <c r="B850" s="127" t="s">
        <v>141</v>
      </c>
      <c r="C850" s="4">
        <v>43472</v>
      </c>
      <c r="D850">
        <f>WEEKDAY(Fuel!C936,2)</f>
        <v>1</v>
      </c>
      <c r="E850" s="352"/>
      <c r="F850" s="352">
        <f>VLOOKUP(Variaciones!C850,Fuel!C935:Z2533,2,FALSE)</f>
        <v>321.15201000000002</v>
      </c>
      <c r="G850" s="352">
        <f>VLOOKUP(Variaciones!C850,Fuel!C935:Z2533,24,FALSE)</f>
        <v>348.02890932982916</v>
      </c>
      <c r="H850" s="148">
        <f t="shared" si="92"/>
        <v>0</v>
      </c>
      <c r="I850" s="352">
        <f t="shared" si="94"/>
        <v>26.876899329829143</v>
      </c>
      <c r="J850" s="352">
        <f t="shared" si="90"/>
        <v>54.721366110381098</v>
      </c>
      <c r="K850" s="352">
        <f t="shared" si="91"/>
        <v>2994.4279089863649</v>
      </c>
      <c r="L850" s="352"/>
      <c r="O850" s="352"/>
      <c r="P850" s="352"/>
      <c r="Q850" s="352"/>
      <c r="R850" s="352"/>
      <c r="S850" s="352"/>
      <c r="T850" s="352" t="e">
        <f t="shared" si="93"/>
        <v>#DIV/0!</v>
      </c>
    </row>
    <row r="851" spans="2:20">
      <c r="B851" s="127" t="s">
        <v>141</v>
      </c>
      <c r="C851" s="4">
        <v>43469</v>
      </c>
      <c r="D851">
        <f>WEEKDAY(Fuel!C937,2)</f>
        <v>5</v>
      </c>
      <c r="E851" s="352"/>
      <c r="F851" s="352">
        <f>VLOOKUP(Variaciones!C851,Fuel!C936:Z2534,2,FALSE)</f>
        <v>321.15201000000002</v>
      </c>
      <c r="G851" s="352">
        <f>VLOOKUP(Variaciones!C851,Fuel!C936:Z2534,24,FALSE)</f>
        <v>342.24704336399475</v>
      </c>
      <c r="H851" s="148">
        <f t="shared" si="92"/>
        <v>0</v>
      </c>
      <c r="I851" s="352">
        <f t="shared" si="94"/>
        <v>21.09503336399473</v>
      </c>
      <c r="J851" s="352">
        <f t="shared" si="90"/>
        <v>60.850144034165567</v>
      </c>
      <c r="K851" s="352">
        <f t="shared" si="91"/>
        <v>3702.7400289786951</v>
      </c>
      <c r="L851" s="352"/>
      <c r="O851" s="352"/>
      <c r="P851" s="352"/>
      <c r="Q851" s="352"/>
      <c r="R851" s="352"/>
      <c r="S851" s="352"/>
      <c r="T851" s="352" t="e">
        <f t="shared" si="93"/>
        <v>#DIV/0!</v>
      </c>
    </row>
    <row r="852" spans="2:20">
      <c r="B852" s="127" t="s">
        <v>141</v>
      </c>
      <c r="C852" s="4">
        <v>43468</v>
      </c>
      <c r="D852">
        <f>WEEKDAY(Fuel!C938,2)</f>
        <v>4</v>
      </c>
      <c r="E852" s="352"/>
      <c r="F852" s="352">
        <f>VLOOKUP(Variaciones!C852,Fuel!C937:Z2535,2,FALSE)</f>
        <v>321.15201000000002</v>
      </c>
      <c r="G852" s="352">
        <f>VLOOKUP(Variaciones!C852,Fuel!C937:Z2535,24,FALSE)</f>
        <v>334.42838370565045</v>
      </c>
      <c r="H852" s="148">
        <f t="shared" si="92"/>
        <v>10.215385999999967</v>
      </c>
      <c r="I852" s="352">
        <f t="shared" si="94"/>
        <v>13.276373705650428</v>
      </c>
      <c r="J852" s="352">
        <f t="shared" si="90"/>
        <v>69.137923272010539</v>
      </c>
      <c r="K852" s="352">
        <f t="shared" si="91"/>
        <v>4780.0524343664165</v>
      </c>
      <c r="L852" s="352"/>
      <c r="O852" s="352"/>
      <c r="P852" s="352"/>
      <c r="Q852" s="352"/>
      <c r="R852" s="352"/>
      <c r="S852" s="352"/>
      <c r="T852" s="352" t="e">
        <f t="shared" si="93"/>
        <v>#DIV/0!</v>
      </c>
    </row>
    <row r="853" spans="2:20">
      <c r="B853" s="128" t="s">
        <v>141</v>
      </c>
      <c r="C853" s="26">
        <v>43467</v>
      </c>
      <c r="D853">
        <f>WEEKDAY(Fuel!C939,2)</f>
        <v>3</v>
      </c>
      <c r="E853" s="352"/>
      <c r="F853" s="352">
        <f>VLOOKUP(Variaciones!C853,Fuel!C938:Z2536,2,FALSE)</f>
        <v>331.36739599999999</v>
      </c>
      <c r="G853" s="352">
        <f>VLOOKUP(Variaciones!C853,Fuel!C938:Z2536,24,FALSE)</f>
        <v>327.39816031537447</v>
      </c>
      <c r="H853" s="148">
        <f t="shared" si="92"/>
        <v>0</v>
      </c>
      <c r="I853" s="352">
        <f t="shared" si="94"/>
        <v>-3.9692356846255166</v>
      </c>
      <c r="J853" s="352">
        <f t="shared" si="90"/>
        <v>86.805346065703077</v>
      </c>
      <c r="K853" s="352">
        <f t="shared" si="91"/>
        <v>7535.1681055864728</v>
      </c>
      <c r="L853" s="352"/>
      <c r="O853" s="352"/>
      <c r="P853" s="352"/>
      <c r="Q853" s="352"/>
      <c r="R853" s="352"/>
      <c r="S853" s="352"/>
      <c r="T853" s="352" t="e">
        <f t="shared" si="93"/>
        <v>#DIV/0!</v>
      </c>
    </row>
    <row r="854" spans="2:20">
      <c r="B854" s="127" t="s">
        <v>142</v>
      </c>
      <c r="C854" s="4">
        <v>43462</v>
      </c>
      <c r="D854">
        <f>WEEKDAY(Fuel!C940,2)</f>
        <v>5</v>
      </c>
      <c r="E854" s="352"/>
      <c r="F854" s="352">
        <f>VLOOKUP(Variaciones!C854,Fuel!C939:Z2537,2,FALSE)</f>
        <v>331.36739599999999</v>
      </c>
      <c r="G854" s="352">
        <f>VLOOKUP(Variaciones!C854,Fuel!C939:Z2537,24,FALSE)</f>
        <v>312.94349540078844</v>
      </c>
      <c r="H854" s="148">
        <f t="shared" si="92"/>
        <v>0</v>
      </c>
      <c r="I854" s="352">
        <f t="shared" si="94"/>
        <v>-18.423900599211549</v>
      </c>
      <c r="J854" s="352">
        <f t="shared" si="90"/>
        <v>102.12729087516425</v>
      </c>
      <c r="K854" s="352">
        <f t="shared" si="91"/>
        <v>10429.983541500407</v>
      </c>
      <c r="L854" s="352"/>
      <c r="O854" s="352"/>
      <c r="P854" s="352"/>
      <c r="Q854" s="352"/>
      <c r="R854" s="352"/>
      <c r="S854" s="352"/>
      <c r="T854" s="352" t="e">
        <f t="shared" si="93"/>
        <v>#DIV/0!</v>
      </c>
    </row>
    <row r="855" spans="2:20">
      <c r="B855" s="127" t="s">
        <v>142</v>
      </c>
      <c r="C855" s="4">
        <v>43461</v>
      </c>
      <c r="D855">
        <f>WEEKDAY(Fuel!C941,2)</f>
        <v>4</v>
      </c>
      <c r="E855" s="352"/>
      <c r="F855" s="352">
        <f>VLOOKUP(Variaciones!C855,Fuel!C940:Z2538,2,FALSE)</f>
        <v>331.36739599999999</v>
      </c>
      <c r="G855" s="352">
        <f>VLOOKUP(Variaciones!C855,Fuel!C940:Z2538,24,FALSE)</f>
        <v>310.64388961892246</v>
      </c>
      <c r="H855" s="148">
        <f t="shared" si="92"/>
        <v>10.085190000000011</v>
      </c>
      <c r="I855" s="352">
        <f t="shared" si="94"/>
        <v>-20.723506381077527</v>
      </c>
      <c r="J855" s="352">
        <f t="shared" si="90"/>
        <v>104.56487300394218</v>
      </c>
      <c r="K855" s="352">
        <f t="shared" si="91"/>
        <v>10933.812666330556</v>
      </c>
      <c r="L855" s="352"/>
      <c r="O855" s="352"/>
      <c r="P855" s="352"/>
      <c r="Q855" s="352"/>
      <c r="R855" s="352"/>
      <c r="S855" s="352"/>
      <c r="T855" s="352" t="e">
        <f t="shared" si="93"/>
        <v>#DIV/0!</v>
      </c>
    </row>
    <row r="856" spans="2:20">
      <c r="B856" s="127" t="s">
        <v>142</v>
      </c>
      <c r="C856" s="4">
        <v>43460</v>
      </c>
      <c r="D856">
        <f>WEEKDAY(Fuel!C942,2)</f>
        <v>3</v>
      </c>
      <c r="E856" s="352"/>
      <c r="F856" s="352">
        <f>VLOOKUP(Variaciones!C856,Fuel!C941:Z2539,2,FALSE)</f>
        <v>341.452586</v>
      </c>
      <c r="G856" s="352">
        <f>VLOOKUP(Variaciones!C856,Fuel!C941:Z2539,24,FALSE)</f>
        <v>321.61629434954006</v>
      </c>
      <c r="H856" s="148">
        <f t="shared" si="92"/>
        <v>0</v>
      </c>
      <c r="I856" s="352">
        <f t="shared" si="94"/>
        <v>-19.836291650459941</v>
      </c>
      <c r="J856" s="352">
        <f t="shared" si="90"/>
        <v>103.01931398948756</v>
      </c>
      <c r="K856" s="352">
        <f t="shared" si="91"/>
        <v>10612.979054864627</v>
      </c>
      <c r="L856" s="352"/>
      <c r="O856" s="352"/>
      <c r="P856" s="352"/>
      <c r="Q856" s="352"/>
      <c r="R856" s="352"/>
      <c r="S856" s="352"/>
      <c r="T856" s="352" t="e">
        <f t="shared" si="93"/>
        <v>#DIV/0!</v>
      </c>
    </row>
    <row r="857" spans="2:20">
      <c r="B857" s="127" t="s">
        <v>142</v>
      </c>
      <c r="C857" s="4">
        <v>43455</v>
      </c>
      <c r="D857">
        <f>WEEKDAY(Fuel!C943,2)</f>
        <v>5</v>
      </c>
      <c r="E857" s="352"/>
      <c r="F857" s="352">
        <f>VLOOKUP(Variaciones!C857,Fuel!C942:Z2540,2,FALSE)</f>
        <v>341.452586</v>
      </c>
      <c r="G857" s="352">
        <f>VLOOKUP(Variaciones!C857,Fuel!C942:Z2540,24,FALSE)</f>
        <v>317.80551905387642</v>
      </c>
      <c r="H857" s="148">
        <f t="shared" si="92"/>
        <v>0</v>
      </c>
      <c r="I857" s="352">
        <f t="shared" si="94"/>
        <v>-23.647066946123573</v>
      </c>
      <c r="J857" s="352">
        <f t="shared" si="90"/>
        <v>107.05873580289096</v>
      </c>
      <c r="K857" s="352">
        <f t="shared" si="91"/>
        <v>11461.572911713207</v>
      </c>
      <c r="L857" s="352"/>
      <c r="O857" s="352"/>
      <c r="P857" s="352"/>
      <c r="Q857" s="352"/>
      <c r="R857" s="352"/>
      <c r="S857" s="352"/>
      <c r="T857" s="352" t="e">
        <f t="shared" si="93"/>
        <v>#DIV/0!</v>
      </c>
    </row>
    <row r="858" spans="2:20">
      <c r="B858" s="127" t="s">
        <v>142</v>
      </c>
      <c r="C858" s="4">
        <v>43454</v>
      </c>
      <c r="D858">
        <f>WEEKDAY(Fuel!C944,2)</f>
        <v>4</v>
      </c>
      <c r="E858" s="352"/>
      <c r="F858" s="352">
        <f>VLOOKUP(Variaciones!C858,Fuel!C943:Z2541,2,FALSE)</f>
        <v>341.452586</v>
      </c>
      <c r="G858" s="352">
        <f>VLOOKUP(Variaciones!C858,Fuel!C943:Z2541,24,FALSE)</f>
        <v>323.5216819973719</v>
      </c>
      <c r="H858" s="148">
        <f t="shared" si="92"/>
        <v>31.272277000000031</v>
      </c>
      <c r="I858" s="352">
        <f t="shared" si="94"/>
        <v>-17.930904002628097</v>
      </c>
      <c r="J858" s="352">
        <f t="shared" si="90"/>
        <v>100.99960308278577</v>
      </c>
      <c r="K858" s="352">
        <f t="shared" si="91"/>
        <v>10200.919822880269</v>
      </c>
      <c r="L858" s="352"/>
      <c r="O858" s="352"/>
      <c r="P858" s="352"/>
      <c r="Q858" s="352"/>
      <c r="R858" s="352"/>
      <c r="S858" s="352"/>
      <c r="T858" s="352" t="e">
        <f t="shared" si="93"/>
        <v>#DIV/0!</v>
      </c>
    </row>
    <row r="859" spans="2:20">
      <c r="B859" s="127" t="s">
        <v>142</v>
      </c>
      <c r="C859" s="4">
        <v>43453</v>
      </c>
      <c r="D859">
        <f>WEEKDAY(Fuel!C945,2)</f>
        <v>3</v>
      </c>
      <c r="E859" s="352"/>
      <c r="F859" s="352">
        <f>VLOOKUP(Variaciones!C859,Fuel!C944:Z2542,2,FALSE)</f>
        <v>372.72486300000003</v>
      </c>
      <c r="G859" s="352">
        <f>VLOOKUP(Variaciones!C859,Fuel!C944:Z2542,24,FALSE)</f>
        <v>337.18791064388961</v>
      </c>
      <c r="H859" s="148">
        <f t="shared" si="92"/>
        <v>0</v>
      </c>
      <c r="I859" s="352">
        <f t="shared" si="94"/>
        <v>-35.536952356110419</v>
      </c>
      <c r="J859" s="352">
        <f t="shared" si="90"/>
        <v>117.78567771747703</v>
      </c>
      <c r="K859" s="352">
        <f t="shared" si="91"/>
        <v>13873.465875365364</v>
      </c>
      <c r="L859" s="352"/>
      <c r="O859" s="352"/>
      <c r="P859" s="352"/>
      <c r="Q859" s="352"/>
      <c r="R859" s="352"/>
      <c r="S859" s="352"/>
      <c r="T859" s="352" t="e">
        <f t="shared" si="93"/>
        <v>#DIV/0!</v>
      </c>
    </row>
    <row r="860" spans="2:20">
      <c r="B860" s="127" t="s">
        <v>142</v>
      </c>
      <c r="C860" s="4">
        <v>43452</v>
      </c>
      <c r="D860">
        <f>WEEKDAY(Fuel!C946,2)</f>
        <v>2</v>
      </c>
      <c r="E860" s="352"/>
      <c r="F860" s="352">
        <f>VLOOKUP(Variaciones!C860,Fuel!C945:Z2543,2,FALSE)</f>
        <v>372.72486300000003</v>
      </c>
      <c r="G860" s="352">
        <f>VLOOKUP(Variaciones!C860,Fuel!C945:Z2543,24,FALSE)</f>
        <v>327.00394218134034</v>
      </c>
      <c r="H860" s="148">
        <f t="shared" si="92"/>
        <v>0</v>
      </c>
      <c r="I860" s="352">
        <f t="shared" si="94"/>
        <v>-45.720920818659692</v>
      </c>
      <c r="J860" s="352">
        <f t="shared" si="90"/>
        <v>128.58068428777926</v>
      </c>
      <c r="K860" s="352">
        <f t="shared" si="91"/>
        <v>16532.992371913566</v>
      </c>
      <c r="L860" s="352"/>
      <c r="O860" s="352"/>
      <c r="P860" s="352"/>
      <c r="Q860" s="352"/>
      <c r="R860" s="352"/>
      <c r="S860" s="352"/>
      <c r="T860" s="352" t="e">
        <f t="shared" si="93"/>
        <v>#DIV/0!</v>
      </c>
    </row>
    <row r="861" spans="2:20">
      <c r="B861" s="127" t="s">
        <v>142</v>
      </c>
      <c r="C861" s="4">
        <v>43451</v>
      </c>
      <c r="D861">
        <f>WEEKDAY(Fuel!C947,2)</f>
        <v>1</v>
      </c>
      <c r="E861" s="352"/>
      <c r="F861" s="352">
        <f>VLOOKUP(Variaciones!C861,Fuel!C946:Z2544,2,FALSE)</f>
        <v>372.72486300000003</v>
      </c>
      <c r="G861" s="352">
        <f>VLOOKUP(Variaciones!C861,Fuel!C946:Z2544,24,FALSE)</f>
        <v>346.38633377135346</v>
      </c>
      <c r="H861" s="148">
        <f t="shared" si="92"/>
        <v>0</v>
      </c>
      <c r="I861" s="352">
        <f t="shared" si="94"/>
        <v>-26.338529228646564</v>
      </c>
      <c r="J861" s="352">
        <f t="shared" si="90"/>
        <v>108.03534920236535</v>
      </c>
      <c r="K861" s="352">
        <f t="shared" si="91"/>
        <v>11671.636677277023</v>
      </c>
      <c r="L861" s="352"/>
      <c r="O861" s="352"/>
      <c r="P861" s="352"/>
      <c r="Q861" s="352"/>
      <c r="R861" s="352"/>
      <c r="S861" s="352"/>
      <c r="T861" s="352" t="e">
        <f t="shared" si="93"/>
        <v>#DIV/0!</v>
      </c>
    </row>
    <row r="862" spans="2:20">
      <c r="B862" s="127" t="s">
        <v>142</v>
      </c>
      <c r="C862" s="4">
        <v>43448</v>
      </c>
      <c r="D862">
        <f>WEEKDAY(Fuel!C948,2)</f>
        <v>5</v>
      </c>
      <c r="E862" s="352"/>
      <c r="F862" s="352">
        <f>VLOOKUP(Variaciones!C862,Fuel!C947:Z2545,2,FALSE)</f>
        <v>372.72486300000003</v>
      </c>
      <c r="G862" s="352">
        <f>VLOOKUP(Variaciones!C862,Fuel!C947:Z2545,24,FALSE)</f>
        <v>352.82522996057821</v>
      </c>
      <c r="H862" s="148">
        <f t="shared" si="92"/>
        <v>0</v>
      </c>
      <c r="I862" s="352">
        <f t="shared" si="94"/>
        <v>-19.899633039421815</v>
      </c>
      <c r="J862" s="352">
        <f t="shared" si="90"/>
        <v>101.21011924178714</v>
      </c>
      <c r="K862" s="352">
        <f t="shared" si="91"/>
        <v>10243.488236936772</v>
      </c>
      <c r="L862" s="352"/>
      <c r="O862" s="352"/>
      <c r="P862" s="352"/>
      <c r="Q862" s="352"/>
      <c r="R862" s="352"/>
      <c r="S862" s="352"/>
      <c r="T862" s="352" t="e">
        <f t="shared" si="93"/>
        <v>#DIV/0!</v>
      </c>
    </row>
    <row r="863" spans="2:20">
      <c r="B863" s="127" t="s">
        <v>142</v>
      </c>
      <c r="C863" s="4">
        <v>43447</v>
      </c>
      <c r="D863">
        <f>WEEKDAY(Fuel!C949,2)</f>
        <v>4</v>
      </c>
      <c r="E863" s="352"/>
      <c r="F863" s="352">
        <f>VLOOKUP(Variaciones!C863,Fuel!C948:Z2546,2,FALSE)</f>
        <v>372.72486300000003</v>
      </c>
      <c r="G863" s="352">
        <f>VLOOKUP(Variaciones!C863,Fuel!C948:Z2546,24,FALSE)</f>
        <v>362.35216819973715</v>
      </c>
      <c r="H863" s="148">
        <f t="shared" si="92"/>
        <v>0</v>
      </c>
      <c r="I863" s="352">
        <f t="shared" si="94"/>
        <v>-10.372694800262877</v>
      </c>
      <c r="J863" s="352">
        <f t="shared" si="90"/>
        <v>91.11156470827865</v>
      </c>
      <c r="K863" s="352">
        <f t="shared" si="91"/>
        <v>8301.3172235908478</v>
      </c>
      <c r="L863" s="352"/>
      <c r="O863" s="352"/>
      <c r="P863" s="352"/>
      <c r="Q863" s="352"/>
      <c r="R863" s="352"/>
      <c r="S863" s="352"/>
      <c r="T863" s="352" t="e">
        <f t="shared" si="93"/>
        <v>#DIV/0!</v>
      </c>
    </row>
    <row r="864" spans="2:20">
      <c r="B864" s="127" t="s">
        <v>142</v>
      </c>
      <c r="C864" s="4">
        <v>43446</v>
      </c>
      <c r="D864">
        <f>WEEKDAY(Fuel!C950,2)</f>
        <v>3</v>
      </c>
      <c r="E864" s="352"/>
      <c r="F864" s="352">
        <f>VLOOKUP(Variaciones!C864,Fuel!C949:Z2547,2,FALSE)</f>
        <v>372.72486300000003</v>
      </c>
      <c r="G864" s="352">
        <f>VLOOKUP(Variaciones!C864,Fuel!C949:Z2547,24,FALSE)</f>
        <v>356.57030223390274</v>
      </c>
      <c r="H864" s="148">
        <f t="shared" si="92"/>
        <v>0</v>
      </c>
      <c r="I864" s="352">
        <f t="shared" si="94"/>
        <v>-16.154560766097291</v>
      </c>
      <c r="J864" s="352">
        <f t="shared" si="90"/>
        <v>97.240342632063118</v>
      </c>
      <c r="K864" s="352">
        <f t="shared" si="91"/>
        <v>9455.6842352010317</v>
      </c>
      <c r="L864" s="352"/>
      <c r="O864" s="352"/>
      <c r="P864" s="352"/>
      <c r="Q864" s="352"/>
      <c r="R864" s="352"/>
      <c r="S864" s="352"/>
      <c r="T864" s="352" t="e">
        <f t="shared" si="93"/>
        <v>#DIV/0!</v>
      </c>
    </row>
    <row r="865" spans="2:20">
      <c r="B865" s="127" t="s">
        <v>142</v>
      </c>
      <c r="C865" s="4">
        <v>43445</v>
      </c>
      <c r="D865">
        <f>WEEKDAY(Fuel!C951,2)</f>
        <v>2</v>
      </c>
      <c r="E865" s="352"/>
      <c r="F865" s="352">
        <f>VLOOKUP(Variaciones!C865,Fuel!C950:Z2548,2,FALSE)</f>
        <v>372.72486300000003</v>
      </c>
      <c r="G865" s="352">
        <f>VLOOKUP(Variaciones!C865,Fuel!C950:Z2548,24,FALSE)</f>
        <v>360.05256241787117</v>
      </c>
      <c r="H865" s="148">
        <f t="shared" si="92"/>
        <v>0</v>
      </c>
      <c r="I865" s="352">
        <f t="shared" si="94"/>
        <v>-12.672300582128855</v>
      </c>
      <c r="J865" s="352">
        <f t="shared" si="90"/>
        <v>93.549146837056583</v>
      </c>
      <c r="K865" s="352">
        <f t="shared" si="91"/>
        <v>8751.4428739411742</v>
      </c>
      <c r="L865" s="352"/>
      <c r="O865" s="352"/>
      <c r="P865" s="352"/>
      <c r="Q865" s="352"/>
      <c r="R865" s="352"/>
      <c r="S865" s="352"/>
      <c r="T865" s="352" t="e">
        <f t="shared" si="93"/>
        <v>#DIV/0!</v>
      </c>
    </row>
    <row r="866" spans="2:20">
      <c r="B866" s="127" t="s">
        <v>142</v>
      </c>
      <c r="C866" s="4">
        <v>43444</v>
      </c>
      <c r="D866">
        <f>WEEKDAY(Fuel!C952,2)</f>
        <v>1</v>
      </c>
      <c r="E866" s="352"/>
      <c r="F866" s="352">
        <f>VLOOKUP(Variaciones!C866,Fuel!C951:Z2549,2,FALSE)</f>
        <v>372.72486300000003</v>
      </c>
      <c r="G866" s="352">
        <f>VLOOKUP(Variaciones!C866,Fuel!C951:Z2549,24,FALSE)</f>
        <v>359.92115637319318</v>
      </c>
      <c r="H866" s="148">
        <f t="shared" si="92"/>
        <v>0</v>
      </c>
      <c r="I866" s="352">
        <f t="shared" si="94"/>
        <v>-12.803706626806843</v>
      </c>
      <c r="J866" s="352">
        <f t="shared" si="90"/>
        <v>93.68843724441524</v>
      </c>
      <c r="K866" s="352">
        <f t="shared" si="91"/>
        <v>8777.5232733007324</v>
      </c>
      <c r="L866" s="352"/>
      <c r="O866" s="352"/>
      <c r="P866" s="352"/>
      <c r="Q866" s="352"/>
      <c r="R866" s="352"/>
      <c r="S866" s="352"/>
      <c r="T866" s="352" t="e">
        <f t="shared" si="93"/>
        <v>#DIV/0!</v>
      </c>
    </row>
    <row r="867" spans="2:20">
      <c r="B867" s="127" t="s">
        <v>142</v>
      </c>
      <c r="C867" s="4">
        <v>43441</v>
      </c>
      <c r="D867">
        <f>WEEKDAY(Fuel!C953,2)</f>
        <v>5</v>
      </c>
      <c r="E867" s="352"/>
      <c r="F867" s="352">
        <f>VLOOKUP(Variaciones!C867,Fuel!C952:Z2550,2,FALSE)</f>
        <v>372.72486300000003</v>
      </c>
      <c r="G867" s="352">
        <f>VLOOKUP(Variaciones!C867,Fuel!C952:Z2550,24,FALSE)</f>
        <v>370.63074901445464</v>
      </c>
      <c r="H867" s="148">
        <f t="shared" si="92"/>
        <v>0</v>
      </c>
      <c r="I867" s="352">
        <f t="shared" si="94"/>
        <v>-2.0941139855453912</v>
      </c>
      <c r="J867" s="352">
        <f t="shared" si="90"/>
        <v>82.33626904467809</v>
      </c>
      <c r="K867" s="352">
        <f t="shared" si="91"/>
        <v>6779.2612001976158</v>
      </c>
      <c r="L867" s="352"/>
      <c r="O867" s="352"/>
      <c r="P867" s="352"/>
      <c r="Q867" s="352"/>
      <c r="R867" s="352"/>
      <c r="S867" s="352"/>
      <c r="T867" s="352" t="e">
        <f t="shared" si="93"/>
        <v>#DIV/0!</v>
      </c>
    </row>
    <row r="868" spans="2:20">
      <c r="B868" s="127" t="s">
        <v>142</v>
      </c>
      <c r="C868" s="4">
        <v>43440</v>
      </c>
      <c r="D868">
        <f>WEEKDAY(Fuel!C954,2)</f>
        <v>4</v>
      </c>
      <c r="E868" s="352"/>
      <c r="F868" s="352">
        <f>VLOOKUP(Variaciones!C868,Fuel!C953:Z2551,2,FALSE)</f>
        <v>372.72486300000003</v>
      </c>
      <c r="G868" s="352">
        <f>VLOOKUP(Variaciones!C868,Fuel!C953:Z2551,24,FALSE)</f>
        <v>359.59264126149799</v>
      </c>
      <c r="H868" s="148">
        <f t="shared" si="92"/>
        <v>33.09013699999997</v>
      </c>
      <c r="I868" s="352">
        <f t="shared" si="94"/>
        <v>-13.132221738502039</v>
      </c>
      <c r="J868" s="352">
        <f t="shared" si="90"/>
        <v>94.036663262812169</v>
      </c>
      <c r="K868" s="352">
        <f t="shared" si="91"/>
        <v>8842.894037603528</v>
      </c>
      <c r="L868" s="352"/>
      <c r="O868" s="352"/>
      <c r="P868" s="352"/>
      <c r="Q868" s="352"/>
      <c r="R868" s="352"/>
      <c r="S868" s="352"/>
      <c r="T868" s="352" t="e">
        <f t="shared" si="93"/>
        <v>#DIV/0!</v>
      </c>
    </row>
    <row r="869" spans="2:20">
      <c r="B869" s="127" t="s">
        <v>142</v>
      </c>
      <c r="C869" s="4">
        <v>43439</v>
      </c>
      <c r="D869">
        <f>WEEKDAY(Fuel!C955,2)</f>
        <v>3</v>
      </c>
      <c r="E869" s="352"/>
      <c r="F869" s="352">
        <f>VLOOKUP(Variaciones!C869,Fuel!C954:Z2552,2,FALSE)</f>
        <v>405.815</v>
      </c>
      <c r="G869" s="352">
        <f>VLOOKUP(Variaciones!C869,Fuel!C954:Z2552,24,FALSE)</f>
        <v>375.55847568988167</v>
      </c>
      <c r="H869" s="148">
        <f t="shared" si="92"/>
        <v>0</v>
      </c>
      <c r="I869" s="352">
        <f t="shared" si="94"/>
        <v>-30.256524310118323</v>
      </c>
      <c r="J869" s="352">
        <f t="shared" si="90"/>
        <v>110.20301576872544</v>
      </c>
      <c r="K869" s="352">
        <f t="shared" si="91"/>
        <v>12144.704684521947</v>
      </c>
      <c r="L869" s="352"/>
      <c r="O869" s="352"/>
      <c r="P869" s="352"/>
      <c r="Q869" s="352"/>
      <c r="R869" s="352"/>
      <c r="S869" s="352"/>
      <c r="T869" s="352" t="e">
        <f t="shared" si="93"/>
        <v>#DIV/0!</v>
      </c>
    </row>
    <row r="870" spans="2:20">
      <c r="B870" s="127" t="s">
        <v>142</v>
      </c>
      <c r="C870" s="4">
        <v>43438</v>
      </c>
      <c r="D870">
        <f>WEEKDAY(Fuel!C956,2)</f>
        <v>2</v>
      </c>
      <c r="E870" s="352"/>
      <c r="F870" s="352">
        <f>VLOOKUP(Variaciones!C870,Fuel!C955:Z2553,2,FALSE)</f>
        <v>405.815</v>
      </c>
      <c r="G870" s="352">
        <f>VLOOKUP(Variaciones!C870,Fuel!C955:Z2553,24,FALSE)</f>
        <v>378.64651773981603</v>
      </c>
      <c r="H870" s="148">
        <f t="shared" si="92"/>
        <v>0</v>
      </c>
      <c r="I870" s="352">
        <f t="shared" si="94"/>
        <v>-27.168482260183964</v>
      </c>
      <c r="J870" s="352">
        <f t="shared" si="90"/>
        <v>106.92969119579499</v>
      </c>
      <c r="K870" s="352">
        <f t="shared" si="91"/>
        <v>11433.958859228076</v>
      </c>
      <c r="L870" s="352"/>
      <c r="O870" s="352"/>
      <c r="P870" s="352"/>
      <c r="Q870" s="352"/>
      <c r="R870" s="352"/>
      <c r="S870" s="352"/>
      <c r="T870" s="352" t="e">
        <f t="shared" si="93"/>
        <v>#DIV/0!</v>
      </c>
    </row>
    <row r="871" spans="2:20">
      <c r="B871" s="127" t="s">
        <v>142</v>
      </c>
      <c r="C871" s="4">
        <v>43437</v>
      </c>
      <c r="D871">
        <f>WEEKDAY(Fuel!C957,2)</f>
        <v>1</v>
      </c>
      <c r="E871" s="352"/>
      <c r="F871" s="352">
        <f>VLOOKUP(Variaciones!C871,Fuel!C956:Z2554,2,FALSE)</f>
        <v>405.815</v>
      </c>
      <c r="G871" s="352">
        <f>VLOOKUP(Variaciones!C871,Fuel!C956:Z2554,24,FALSE)</f>
        <v>374.50722733245726</v>
      </c>
      <c r="H871" s="148">
        <f t="shared" si="92"/>
        <v>0</v>
      </c>
      <c r="I871" s="352">
        <f t="shared" si="94"/>
        <v>-31.307772667542736</v>
      </c>
      <c r="J871" s="352">
        <f t="shared" si="90"/>
        <v>111.31733902759532</v>
      </c>
      <c r="K871" s="352">
        <f t="shared" si="91"/>
        <v>12391.549968184598</v>
      </c>
      <c r="L871" s="352"/>
      <c r="O871" s="352"/>
      <c r="P871" s="352"/>
      <c r="Q871" s="352"/>
      <c r="R871" s="352"/>
      <c r="S871" s="352"/>
      <c r="T871" s="352" t="e">
        <f t="shared" si="93"/>
        <v>#DIV/0!</v>
      </c>
    </row>
    <row r="872" spans="2:20">
      <c r="B872" s="127" t="s">
        <v>143</v>
      </c>
      <c r="C872" s="4">
        <v>43434</v>
      </c>
      <c r="D872">
        <f>WEEKDAY(Fuel!C958,2)</f>
        <v>5</v>
      </c>
      <c r="E872" s="352"/>
      <c r="F872" s="352">
        <f>VLOOKUP(Variaciones!C872,Fuel!C957:Z2555,2,FALSE)</f>
        <v>405.815</v>
      </c>
      <c r="G872" s="352">
        <f>VLOOKUP(Variaciones!C872,Fuel!C957:Z2555,24,FALSE)</f>
        <v>359.72404730617609</v>
      </c>
      <c r="H872" s="148">
        <f t="shared" si="92"/>
        <v>0</v>
      </c>
      <c r="I872" s="352">
        <f t="shared" si="94"/>
        <v>-46.090952693823908</v>
      </c>
      <c r="J872" s="352">
        <f t="shared" si="90"/>
        <v>126.98750985545337</v>
      </c>
      <c r="K872" s="352">
        <f t="shared" si="91"/>
        <v>16125.827659288867</v>
      </c>
      <c r="L872" s="352"/>
      <c r="O872" s="352"/>
      <c r="P872" s="352"/>
      <c r="Q872" s="352"/>
      <c r="R872" s="352"/>
      <c r="S872" s="352"/>
      <c r="T872" s="352" t="e">
        <f t="shared" si="93"/>
        <v>#DIV/0!</v>
      </c>
    </row>
    <row r="873" spans="2:20">
      <c r="B873" s="127" t="s">
        <v>143</v>
      </c>
      <c r="C873" s="4">
        <v>43433</v>
      </c>
      <c r="D873">
        <f>WEEKDAY(Fuel!C959,2)</f>
        <v>4</v>
      </c>
      <c r="E873" s="352"/>
      <c r="F873" s="352">
        <f>VLOOKUP(Variaciones!C873,Fuel!C958:Z2556,2,FALSE)</f>
        <v>405.815</v>
      </c>
      <c r="G873" s="352">
        <f>VLOOKUP(Variaciones!C873,Fuel!C958:Z2556,24,FALSE)</f>
        <v>358.80420499342966</v>
      </c>
      <c r="H873" s="148">
        <f t="shared" si="92"/>
        <v>0.53686800000002677</v>
      </c>
      <c r="I873" s="352">
        <f t="shared" si="94"/>
        <v>-47.010795006570333</v>
      </c>
      <c r="J873" s="352">
        <f t="shared" si="90"/>
        <v>127.96254270696454</v>
      </c>
      <c r="K873" s="352">
        <f t="shared" si="91"/>
        <v>16374.412336031724</v>
      </c>
      <c r="L873" s="352"/>
      <c r="O873" s="352"/>
      <c r="P873" s="352"/>
      <c r="Q873" s="352"/>
      <c r="R873" s="352"/>
      <c r="S873" s="352"/>
      <c r="T873" s="352" t="e">
        <f t="shared" si="93"/>
        <v>#DIV/0!</v>
      </c>
    </row>
    <row r="874" spans="2:20">
      <c r="B874" s="127" t="s">
        <v>143</v>
      </c>
      <c r="C874" s="4">
        <v>43432</v>
      </c>
      <c r="D874">
        <f>WEEKDAY(Fuel!C960,2)</f>
        <v>3</v>
      </c>
      <c r="E874" s="352"/>
      <c r="F874" s="352">
        <f>VLOOKUP(Variaciones!C874,Fuel!C959:Z2557,2,FALSE)</f>
        <v>406.35186800000002</v>
      </c>
      <c r="G874" s="352">
        <f>VLOOKUP(Variaciones!C874,Fuel!C959:Z2557,24,FALSE)</f>
        <v>355.25624178712218</v>
      </c>
      <c r="H874" s="148">
        <f t="shared" si="92"/>
        <v>0</v>
      </c>
      <c r="I874" s="352">
        <f t="shared" si="94"/>
        <v>-51.095626212877846</v>
      </c>
      <c r="J874" s="352">
        <f t="shared" si="90"/>
        <v>132.26025170565049</v>
      </c>
      <c r="K874" s="352">
        <f t="shared" si="91"/>
        <v>17492.774181242024</v>
      </c>
      <c r="L874" s="352"/>
      <c r="O874" s="352"/>
      <c r="P874" s="352"/>
      <c r="Q874" s="352"/>
      <c r="R874" s="352"/>
      <c r="S874" s="352"/>
      <c r="T874" s="352" t="e">
        <f t="shared" si="93"/>
        <v>#DIV/0!</v>
      </c>
    </row>
    <row r="875" spans="2:20">
      <c r="B875" s="127" t="s">
        <v>143</v>
      </c>
      <c r="C875" s="4">
        <v>43431</v>
      </c>
      <c r="D875">
        <f>WEEKDAY(Fuel!C961,2)</f>
        <v>2</v>
      </c>
      <c r="E875" s="352"/>
      <c r="F875" s="352">
        <f>VLOOKUP(Variaciones!C875,Fuel!C960:Z2558,2,FALSE)</f>
        <v>406.35186800000002</v>
      </c>
      <c r="G875" s="352">
        <f>VLOOKUP(Variaciones!C875,Fuel!C960:Z2558,24,FALSE)</f>
        <v>367.60840998685939</v>
      </c>
      <c r="H875" s="148">
        <f t="shared" si="92"/>
        <v>0</v>
      </c>
      <c r="I875" s="352">
        <f t="shared" si="94"/>
        <v>-38.743458013140639</v>
      </c>
      <c r="J875" s="352">
        <f t="shared" si="90"/>
        <v>119.16695341392909</v>
      </c>
      <c r="K875" s="352">
        <f t="shared" si="91"/>
        <v>14200.762785957546</v>
      </c>
      <c r="L875" s="352"/>
      <c r="O875" s="352"/>
      <c r="P875" s="352"/>
      <c r="Q875" s="352"/>
      <c r="R875" s="352"/>
      <c r="S875" s="352"/>
      <c r="T875" s="352" t="e">
        <f t="shared" si="93"/>
        <v>#DIV/0!</v>
      </c>
    </row>
    <row r="876" spans="2:20">
      <c r="B876" s="127" t="s">
        <v>143</v>
      </c>
      <c r="C876" s="4">
        <v>43430</v>
      </c>
      <c r="D876">
        <f>WEEKDAY(Fuel!C962,2)</f>
        <v>1</v>
      </c>
      <c r="E876" s="352"/>
      <c r="F876" s="352">
        <f>VLOOKUP(Variaciones!C876,Fuel!C961:Z2559,2,FALSE)</f>
        <v>406.35186800000002</v>
      </c>
      <c r="G876" s="352">
        <f>VLOOKUP(Variaciones!C876,Fuel!C961:Z2559,24,FALSE)</f>
        <v>373.06176084099866</v>
      </c>
      <c r="H876" s="148">
        <f t="shared" si="92"/>
        <v>0</v>
      </c>
      <c r="I876" s="352">
        <f t="shared" si="94"/>
        <v>-33.290107159001366</v>
      </c>
      <c r="J876" s="352">
        <f t="shared" si="90"/>
        <v>113.38640150854144</v>
      </c>
      <c r="K876" s="352">
        <f t="shared" si="91"/>
        <v>12856.476047056169</v>
      </c>
      <c r="L876" s="352"/>
      <c r="O876" s="352"/>
      <c r="P876" s="352"/>
      <c r="Q876" s="352"/>
      <c r="R876" s="352"/>
      <c r="S876" s="352"/>
      <c r="T876" s="352" t="e">
        <f t="shared" si="93"/>
        <v>#DIV/0!</v>
      </c>
    </row>
    <row r="877" spans="2:20">
      <c r="B877" s="127" t="s">
        <v>143</v>
      </c>
      <c r="C877" s="4">
        <v>43425</v>
      </c>
      <c r="D877">
        <f>WEEKDAY(Fuel!C963,2)</f>
        <v>3</v>
      </c>
      <c r="E877" s="352"/>
      <c r="F877" s="352">
        <f>VLOOKUP(Variaciones!C877,Fuel!C962:Z2560,2,FALSE)</f>
        <v>406.35186800000002</v>
      </c>
      <c r="G877" s="352">
        <f>VLOOKUP(Variaciones!C877,Fuel!C962:Z2560,24,FALSE)</f>
        <v>394.08672798948749</v>
      </c>
      <c r="H877" s="148">
        <f t="shared" si="92"/>
        <v>0</v>
      </c>
      <c r="I877" s="352">
        <f t="shared" si="94"/>
        <v>-12.265140010512539</v>
      </c>
      <c r="J877" s="352">
        <f t="shared" si="90"/>
        <v>91.099936331143283</v>
      </c>
      <c r="K877" s="352">
        <f t="shared" si="91"/>
        <v>8299.1983995383598</v>
      </c>
      <c r="L877" s="352"/>
      <c r="O877" s="352"/>
      <c r="P877" s="352"/>
      <c r="Q877" s="352"/>
      <c r="R877" s="352"/>
      <c r="S877" s="352"/>
      <c r="T877" s="352" t="e">
        <f t="shared" si="93"/>
        <v>#DIV/0!</v>
      </c>
    </row>
    <row r="878" spans="2:20">
      <c r="B878" s="127" t="s">
        <v>143</v>
      </c>
      <c r="C878" s="4">
        <v>43424</v>
      </c>
      <c r="D878">
        <f>WEEKDAY(Fuel!C964,2)</f>
        <v>2</v>
      </c>
      <c r="E878" s="352"/>
      <c r="F878" s="352">
        <f>VLOOKUP(Variaciones!C878,Fuel!C963:Z2561,2,FALSE)</f>
        <v>406.35186800000002</v>
      </c>
      <c r="G878" s="352">
        <f>VLOOKUP(Variaciones!C878,Fuel!C963:Z2561,24,FALSE)</f>
        <v>384.82260183968464</v>
      </c>
      <c r="H878" s="148">
        <f t="shared" si="92"/>
        <v>0</v>
      </c>
      <c r="I878" s="352">
        <f t="shared" si="94"/>
        <v>-21.529266160315387</v>
      </c>
      <c r="J878" s="352">
        <f t="shared" si="90"/>
        <v>100.91991004993429</v>
      </c>
      <c r="K878" s="352">
        <f t="shared" si="91"/>
        <v>10184.828244486827</v>
      </c>
      <c r="L878" s="352"/>
      <c r="O878" s="352"/>
      <c r="P878" s="352"/>
      <c r="Q878" s="352"/>
      <c r="R878" s="352"/>
      <c r="S878" s="352"/>
      <c r="T878" s="352" t="e">
        <f t="shared" si="93"/>
        <v>#DIV/0!</v>
      </c>
    </row>
    <row r="879" spans="2:20">
      <c r="B879" s="127" t="s">
        <v>143</v>
      </c>
      <c r="C879" s="4">
        <v>43423</v>
      </c>
      <c r="D879">
        <f>WEEKDAY(Fuel!C965,2)</f>
        <v>1</v>
      </c>
      <c r="E879" s="352"/>
      <c r="F879" s="352">
        <f>VLOOKUP(Variaciones!C879,Fuel!C964:Z2562,2,FALSE)</f>
        <v>406.35186800000002</v>
      </c>
      <c r="G879" s="352">
        <f>VLOOKUP(Variaciones!C879,Fuel!C964:Z2562,24,FALSE)</f>
        <v>410.51248357424436</v>
      </c>
      <c r="H879" s="148">
        <f t="shared" si="92"/>
        <v>0</v>
      </c>
      <c r="I879" s="352">
        <f t="shared" si="94"/>
        <v>4.160615574244332</v>
      </c>
      <c r="J879" s="352">
        <f t="shared" si="90"/>
        <v>73.688635411300993</v>
      </c>
      <c r="K879" s="352">
        <f t="shared" si="91"/>
        <v>5430.0149887796424</v>
      </c>
      <c r="L879" s="352"/>
      <c r="O879" s="352"/>
      <c r="P879" s="352"/>
      <c r="Q879" s="352"/>
      <c r="R879" s="352"/>
      <c r="S879" s="352"/>
      <c r="T879" s="352" t="e">
        <f t="shared" si="93"/>
        <v>#DIV/0!</v>
      </c>
    </row>
    <row r="880" spans="2:20">
      <c r="B880" s="127" t="s">
        <v>143</v>
      </c>
      <c r="C880" s="4">
        <v>43420</v>
      </c>
      <c r="D880">
        <f>WEEKDAY(Fuel!C966,2)</f>
        <v>5</v>
      </c>
      <c r="E880" s="352"/>
      <c r="F880" s="352">
        <f>VLOOKUP(Variaciones!C880,Fuel!C965:Z2563,2,FALSE)</f>
        <v>406.35186800000002</v>
      </c>
      <c r="G880" s="352">
        <f>VLOOKUP(Variaciones!C880,Fuel!C965:Z2563,24,FALSE)</f>
        <v>404.27069645203676</v>
      </c>
      <c r="H880" s="148">
        <f t="shared" si="92"/>
        <v>0</v>
      </c>
      <c r="I880" s="352">
        <f t="shared" si="94"/>
        <v>-2.0811715479632653</v>
      </c>
      <c r="J880" s="352">
        <f t="shared" si="90"/>
        <v>80.304929760841048</v>
      </c>
      <c r="K880" s="352">
        <f t="shared" si="91"/>
        <v>6448.8817438936139</v>
      </c>
      <c r="L880" s="352"/>
      <c r="O880" s="352"/>
      <c r="P880" s="352"/>
      <c r="Q880" s="352"/>
      <c r="R880" s="352"/>
      <c r="S880" s="352"/>
      <c r="T880" s="352" t="e">
        <f t="shared" si="93"/>
        <v>#DIV/0!</v>
      </c>
    </row>
    <row r="881" spans="2:20">
      <c r="B881" s="127" t="s">
        <v>143</v>
      </c>
      <c r="C881" s="4">
        <v>43419</v>
      </c>
      <c r="D881">
        <f>WEEKDAY(Fuel!C967,2)</f>
        <v>4</v>
      </c>
      <c r="E881" s="352"/>
      <c r="F881" s="352">
        <f>VLOOKUP(Variaciones!C881,Fuel!C966:Z2564,2,FALSE)</f>
        <v>406.35186800000002</v>
      </c>
      <c r="G881" s="352">
        <f>VLOOKUP(Variaciones!C881,Fuel!C966:Z2564,24,FALSE)</f>
        <v>403.94218134034162</v>
      </c>
      <c r="H881" s="148">
        <f t="shared" si="92"/>
        <v>5.6262739999999667</v>
      </c>
      <c r="I881" s="352">
        <f t="shared" si="94"/>
        <v>-2.409686659658405</v>
      </c>
      <c r="J881" s="352">
        <f t="shared" si="90"/>
        <v>80.65315577923792</v>
      </c>
      <c r="K881" s="352">
        <f t="shared" si="91"/>
        <v>6504.9315371500188</v>
      </c>
      <c r="L881" s="352"/>
      <c r="O881" s="352"/>
      <c r="P881" s="352"/>
      <c r="Q881" s="352"/>
      <c r="R881" s="352"/>
      <c r="S881" s="352"/>
      <c r="T881" s="352" t="e">
        <f t="shared" si="93"/>
        <v>#DIV/0!</v>
      </c>
    </row>
    <row r="882" spans="2:20">
      <c r="B882" s="127" t="s">
        <v>143</v>
      </c>
      <c r="C882" s="4">
        <v>43418</v>
      </c>
      <c r="D882">
        <f>WEEKDAY(Fuel!C968,2)</f>
        <v>3</v>
      </c>
      <c r="E882" s="352"/>
      <c r="F882" s="352">
        <f>VLOOKUP(Variaciones!C882,Fuel!C967:Z2565,2,FALSE)</f>
        <v>411.97814199999999</v>
      </c>
      <c r="G882" s="352">
        <f>VLOOKUP(Variaciones!C882,Fuel!C967:Z2565,24,FALSE)</f>
        <v>402.43101182654402</v>
      </c>
      <c r="H882" s="148">
        <f t="shared" si="92"/>
        <v>0</v>
      </c>
      <c r="I882" s="352">
        <f t="shared" si="94"/>
        <v>-9.5471301734559688</v>
      </c>
      <c r="J882" s="352">
        <f t="shared" si="90"/>
        <v>87.881269463863305</v>
      </c>
      <c r="K882" s="352">
        <f t="shared" si="91"/>
        <v>7723.1175225801526</v>
      </c>
      <c r="L882" s="352"/>
      <c r="O882" s="352"/>
      <c r="P882" s="352"/>
      <c r="Q882" s="352"/>
      <c r="R882" s="352"/>
      <c r="S882" s="352"/>
      <c r="T882" s="352" t="e">
        <f t="shared" si="93"/>
        <v>#DIV/0!</v>
      </c>
    </row>
    <row r="883" spans="2:20">
      <c r="B883" s="127" t="s">
        <v>143</v>
      </c>
      <c r="C883" s="4">
        <v>43417</v>
      </c>
      <c r="D883">
        <f>WEEKDAY(Fuel!C969,2)</f>
        <v>2</v>
      </c>
      <c r="E883" s="352"/>
      <c r="F883" s="352">
        <f>VLOOKUP(Variaciones!C883,Fuel!C968:Z2566,2,FALSE)</f>
        <v>411.97814199999999</v>
      </c>
      <c r="G883" s="352">
        <f>VLOOKUP(Variaciones!C883,Fuel!C968:Z2566,24,FALSE)</f>
        <v>396.64914586070955</v>
      </c>
      <c r="H883" s="148">
        <f t="shared" si="92"/>
        <v>0</v>
      </c>
      <c r="I883" s="352">
        <f t="shared" si="94"/>
        <v>-15.328996139290439</v>
      </c>
      <c r="J883" s="352">
        <f t="shared" si="90"/>
        <v>94.010047387647887</v>
      </c>
      <c r="K883" s="352">
        <f t="shared" si="91"/>
        <v>8837.8890098278007</v>
      </c>
      <c r="L883" s="352"/>
      <c r="O883" s="352"/>
      <c r="P883" s="352"/>
      <c r="Q883" s="352"/>
      <c r="R883" s="352"/>
      <c r="S883" s="352"/>
      <c r="T883" s="352" t="e">
        <f t="shared" si="93"/>
        <v>#DIV/0!</v>
      </c>
    </row>
    <row r="884" spans="2:20">
      <c r="B884" s="127" t="s">
        <v>143</v>
      </c>
      <c r="C884" s="4">
        <v>43416</v>
      </c>
      <c r="D884">
        <f>WEEKDAY(Fuel!C970,2)</f>
        <v>1</v>
      </c>
      <c r="E884" s="352"/>
      <c r="F884" s="352">
        <f>VLOOKUP(Variaciones!C884,Fuel!C969:Z2567,2,FALSE)</f>
        <v>411.97814199999999</v>
      </c>
      <c r="G884" s="352">
        <f>VLOOKUP(Variaciones!C884,Fuel!C969:Z2567,24,FALSE)</f>
        <v>424.04730617608413</v>
      </c>
      <c r="H884" s="148">
        <f t="shared" si="92"/>
        <v>0</v>
      </c>
      <c r="I884" s="352">
        <f t="shared" si="94"/>
        <v>12.069164176084143</v>
      </c>
      <c r="J884" s="352">
        <f t="shared" si="90"/>
        <v>64.96799745335079</v>
      </c>
      <c r="K884" s="352">
        <f t="shared" si="91"/>
        <v>4220.8406930985948</v>
      </c>
      <c r="L884" s="352"/>
      <c r="O884" s="352"/>
      <c r="P884" s="352"/>
      <c r="Q884" s="352"/>
      <c r="R884" s="352"/>
      <c r="S884" s="352"/>
      <c r="T884" s="352" t="e">
        <f t="shared" si="93"/>
        <v>#DIV/0!</v>
      </c>
    </row>
    <row r="885" spans="2:20">
      <c r="B885" s="127" t="s">
        <v>143</v>
      </c>
      <c r="C885" s="4">
        <v>43413</v>
      </c>
      <c r="D885">
        <f>WEEKDAY(Fuel!C971,2)</f>
        <v>5</v>
      </c>
      <c r="E885" s="352"/>
      <c r="F885" s="352">
        <f>VLOOKUP(Variaciones!C885,Fuel!C970:Z2568,2,FALSE)</f>
        <v>411.97814199999999</v>
      </c>
      <c r="G885" s="352">
        <f>VLOOKUP(Variaciones!C885,Fuel!C970:Z2568,24,FALSE)</f>
        <v>425.0328515111695</v>
      </c>
      <c r="H885" s="148">
        <f t="shared" si="92"/>
        <v>0</v>
      </c>
      <c r="I885" s="352">
        <f t="shared" si="94"/>
        <v>13.054709511169506</v>
      </c>
      <c r="J885" s="352">
        <f t="shared" si="90"/>
        <v>63.923319398160345</v>
      </c>
      <c r="K885" s="352">
        <f t="shared" si="91"/>
        <v>4086.1907628792228</v>
      </c>
      <c r="L885" s="352"/>
      <c r="O885" s="352"/>
      <c r="P885" s="352"/>
      <c r="Q885" s="352"/>
      <c r="R885" s="352"/>
      <c r="S885" s="352"/>
      <c r="T885" s="352" t="e">
        <f t="shared" si="93"/>
        <v>#DIV/0!</v>
      </c>
    </row>
    <row r="886" spans="2:20">
      <c r="B886" s="127" t="s">
        <v>143</v>
      </c>
      <c r="C886" s="4">
        <v>43412</v>
      </c>
      <c r="D886">
        <f>WEEKDAY(Fuel!C972,2)</f>
        <v>4</v>
      </c>
      <c r="E886" s="352"/>
      <c r="F886" s="352">
        <f>VLOOKUP(Variaciones!C886,Fuel!C971:Z2569,2,FALSE)</f>
        <v>411.97814199999999</v>
      </c>
      <c r="G886" s="352">
        <f>VLOOKUP(Variaciones!C886,Fuel!C971:Z2569,24,FALSE)</f>
        <v>428.31800262812084</v>
      </c>
      <c r="H886" s="148">
        <f t="shared" si="92"/>
        <v>20.162934000000007</v>
      </c>
      <c r="I886" s="352">
        <f t="shared" si="94"/>
        <v>16.339860628120846</v>
      </c>
      <c r="J886" s="352">
        <f t="shared" si="90"/>
        <v>60.44105921419191</v>
      </c>
      <c r="K886" s="352">
        <f t="shared" si="91"/>
        <v>3653.1216389334527</v>
      </c>
      <c r="L886" s="352"/>
      <c r="O886" s="352"/>
      <c r="P886" s="352"/>
      <c r="Q886" s="352"/>
      <c r="R886" s="352"/>
      <c r="S886" s="352"/>
      <c r="T886" s="352" t="e">
        <f t="shared" si="93"/>
        <v>#DIV/0!</v>
      </c>
    </row>
    <row r="887" spans="2:20">
      <c r="B887" s="127" t="s">
        <v>143</v>
      </c>
      <c r="C887" s="4">
        <v>43411</v>
      </c>
      <c r="D887">
        <f>WEEKDAY(Fuel!C973,2)</f>
        <v>3</v>
      </c>
      <c r="E887" s="352"/>
      <c r="F887" s="352">
        <f>VLOOKUP(Variaciones!C887,Fuel!C972:Z2570,2,FALSE)</f>
        <v>432.141076</v>
      </c>
      <c r="G887" s="352">
        <f>VLOOKUP(Variaciones!C887,Fuel!C972:Z2570,24,FALSE)</f>
        <v>439.29040735873849</v>
      </c>
      <c r="H887" s="148">
        <f t="shared" si="92"/>
        <v>0</v>
      </c>
      <c r="I887" s="352">
        <f t="shared" si="94"/>
        <v>7.1493313587384932</v>
      </c>
      <c r="J887" s="352">
        <f t="shared" si="90"/>
        <v>68.973244199737167</v>
      </c>
      <c r="K887" s="352">
        <f t="shared" si="91"/>
        <v>4757.308415436577</v>
      </c>
      <c r="L887" s="352"/>
      <c r="O887" s="352"/>
      <c r="P887" s="352"/>
      <c r="Q887" s="352"/>
      <c r="R887" s="352"/>
      <c r="S887" s="352"/>
      <c r="T887" s="352" t="e">
        <f t="shared" si="93"/>
        <v>#DIV/0!</v>
      </c>
    </row>
    <row r="888" spans="2:20">
      <c r="B888" s="127" t="s">
        <v>143</v>
      </c>
      <c r="C888" s="4">
        <v>43410</v>
      </c>
      <c r="D888">
        <f>WEEKDAY(Fuel!C974,2)</f>
        <v>2</v>
      </c>
      <c r="E888" s="352"/>
      <c r="F888" s="352">
        <f>VLOOKUP(Variaciones!C888,Fuel!C973:Z2571,2,FALSE)</f>
        <v>432.141076</v>
      </c>
      <c r="G888" s="352">
        <f>VLOOKUP(Variaciones!C888,Fuel!C973:Z2571,24,FALSE)</f>
        <v>433.31143232588698</v>
      </c>
      <c r="H888" s="148">
        <f t="shared" si="92"/>
        <v>0</v>
      </c>
      <c r="I888" s="352">
        <f t="shared" si="94"/>
        <v>1.1703563258869849</v>
      </c>
      <c r="J888" s="352">
        <f t="shared" si="90"/>
        <v>75.310957734559793</v>
      </c>
      <c r="K888" s="352">
        <f t="shared" si="91"/>
        <v>5671.7403548966513</v>
      </c>
      <c r="L888" s="352"/>
      <c r="O888" s="352"/>
      <c r="P888" s="352"/>
      <c r="Q888" s="352"/>
      <c r="R888" s="352"/>
      <c r="S888" s="352"/>
      <c r="T888" s="352" t="e">
        <f t="shared" si="93"/>
        <v>#DIV/0!</v>
      </c>
    </row>
    <row r="889" spans="2:20">
      <c r="B889" s="127" t="s">
        <v>143</v>
      </c>
      <c r="C889" s="4">
        <v>43409</v>
      </c>
      <c r="D889">
        <f>WEEKDAY(Fuel!C975,2)</f>
        <v>1</v>
      </c>
      <c r="E889" s="352"/>
      <c r="F889" s="352">
        <f>VLOOKUP(Variaciones!C889,Fuel!C974:Z2572,2,FALSE)</f>
        <v>432.141076</v>
      </c>
      <c r="G889" s="352">
        <f>VLOOKUP(Variaciones!C889,Fuel!C974:Z2572,24,FALSE)</f>
        <v>439.15900131406045</v>
      </c>
      <c r="H889" s="148">
        <f t="shared" si="92"/>
        <v>0</v>
      </c>
      <c r="I889" s="352">
        <f t="shared" si="94"/>
        <v>7.0179253140604487</v>
      </c>
      <c r="J889" s="352">
        <f t="shared" si="90"/>
        <v>69.112534607095938</v>
      </c>
      <c r="K889" s="352">
        <f t="shared" si="91"/>
        <v>4776.5424398170335</v>
      </c>
      <c r="L889" s="352"/>
      <c r="O889" s="352"/>
      <c r="P889" s="352"/>
      <c r="Q889" s="352"/>
      <c r="R889" s="352"/>
      <c r="S889" s="352"/>
      <c r="T889" s="352" t="e">
        <f t="shared" si="93"/>
        <v>#DIV/0!</v>
      </c>
    </row>
    <row r="890" spans="2:20">
      <c r="B890" s="127" t="s">
        <v>143</v>
      </c>
      <c r="C890" s="4">
        <v>43406</v>
      </c>
      <c r="D890">
        <f>WEEKDAY(Fuel!C976,2)</f>
        <v>5</v>
      </c>
      <c r="E890" s="352"/>
      <c r="F890" s="352">
        <f>VLOOKUP(Variaciones!C890,Fuel!C975:Z2573,2,FALSE)</f>
        <v>432.141076</v>
      </c>
      <c r="G890" s="352">
        <f>VLOOKUP(Variaciones!C890,Fuel!C975:Z2573,24,FALSE)</f>
        <v>438.69908015768721</v>
      </c>
      <c r="H890" s="148">
        <f t="shared" si="92"/>
        <v>0</v>
      </c>
      <c r="I890" s="352">
        <f t="shared" si="94"/>
        <v>6.5580041576872077</v>
      </c>
      <c r="J890" s="352">
        <f t="shared" si="90"/>
        <v>69.600051032851582</v>
      </c>
      <c r="K890" s="352">
        <f t="shared" si="91"/>
        <v>4844.1671037755441</v>
      </c>
      <c r="L890" s="352"/>
      <c r="O890" s="352"/>
      <c r="P890" s="352"/>
      <c r="Q890" s="352"/>
      <c r="R890" s="352"/>
      <c r="S890" s="352"/>
      <c r="T890" s="352" t="e">
        <f t="shared" si="93"/>
        <v>#DIV/0!</v>
      </c>
    </row>
    <row r="891" spans="2:20">
      <c r="B891" s="127" t="s">
        <v>143</v>
      </c>
      <c r="C891" s="4">
        <v>43405</v>
      </c>
      <c r="D891">
        <f>WEEKDAY(Fuel!C977,2)</f>
        <v>4</v>
      </c>
      <c r="E891" s="352"/>
      <c r="F891" s="352">
        <f>VLOOKUP(Variaciones!C891,Fuel!C976:Z2574,2,FALSE)</f>
        <v>432.141076</v>
      </c>
      <c r="G891" s="352">
        <f>VLOOKUP(Variaciones!C891,Fuel!C976:Z2574,24,FALSE)</f>
        <v>440.21024967148486</v>
      </c>
      <c r="H891" s="148">
        <f t="shared" si="92"/>
        <v>2.384001000000012</v>
      </c>
      <c r="I891" s="352">
        <f t="shared" si="94"/>
        <v>8.0691736714848616</v>
      </c>
      <c r="J891" s="352">
        <f t="shared" si="90"/>
        <v>67.99821134822605</v>
      </c>
      <c r="K891" s="352">
        <f t="shared" si="91"/>
        <v>4623.7567465580178</v>
      </c>
      <c r="L891" s="352"/>
      <c r="O891" s="352"/>
      <c r="P891" s="352"/>
      <c r="Q891" s="352"/>
      <c r="R891" s="352"/>
      <c r="S891" s="352"/>
      <c r="T891" s="352" t="e">
        <f t="shared" si="93"/>
        <v>#DIV/0!</v>
      </c>
    </row>
    <row r="892" spans="2:20">
      <c r="B892" s="127" t="s">
        <v>144</v>
      </c>
      <c r="C892" s="4">
        <v>43404</v>
      </c>
      <c r="D892">
        <f>WEEKDAY(Fuel!C978,2)</f>
        <v>3</v>
      </c>
      <c r="E892" s="352"/>
      <c r="F892" s="352">
        <f>VLOOKUP(Variaciones!C892,Fuel!C977:Z2575,2,FALSE)</f>
        <v>434.52507700000001</v>
      </c>
      <c r="G892" s="352">
        <f>VLOOKUP(Variaciones!C892,Fuel!C977:Z2575,24,FALSE)</f>
        <v>449.40867279894877</v>
      </c>
      <c r="H892" s="148">
        <f t="shared" si="92"/>
        <v>0</v>
      </c>
      <c r="I892" s="352">
        <f t="shared" si="94"/>
        <v>14.883595798948761</v>
      </c>
      <c r="J892" s="352">
        <f t="shared" si="90"/>
        <v>60.63188383311433</v>
      </c>
      <c r="K892" s="352">
        <f t="shared" si="91"/>
        <v>3676.2253371522706</v>
      </c>
      <c r="L892" s="352"/>
      <c r="O892" s="352"/>
      <c r="P892" s="352"/>
      <c r="Q892" s="352"/>
      <c r="R892" s="352"/>
      <c r="S892" s="352"/>
      <c r="T892" s="352" t="e">
        <f t="shared" si="93"/>
        <v>#DIV/0!</v>
      </c>
    </row>
    <row r="893" spans="2:20">
      <c r="B893" s="127" t="s">
        <v>144</v>
      </c>
      <c r="C893" s="4">
        <v>43403</v>
      </c>
      <c r="D893">
        <f>WEEKDAY(Fuel!C979,2)</f>
        <v>2</v>
      </c>
      <c r="E893" s="352"/>
      <c r="F893" s="352">
        <f>VLOOKUP(Variaciones!C893,Fuel!C978:Z2576,2,FALSE)</f>
        <v>434.52507700000001</v>
      </c>
      <c r="G893" s="352">
        <f>VLOOKUP(Variaciones!C893,Fuel!C978:Z2576,24,FALSE)</f>
        <v>449.01445466491458</v>
      </c>
      <c r="H893" s="148">
        <f t="shared" si="92"/>
        <v>0</v>
      </c>
      <c r="I893" s="352">
        <f t="shared" si="94"/>
        <v>14.489377664914571</v>
      </c>
      <c r="J893" s="352">
        <f t="shared" si="90"/>
        <v>61.049755055190531</v>
      </c>
      <c r="K893" s="352">
        <f t="shared" si="91"/>
        <v>3727.0725922987617</v>
      </c>
      <c r="L893" s="352"/>
      <c r="O893" s="352"/>
      <c r="P893" s="352"/>
      <c r="Q893" s="352"/>
      <c r="R893" s="352"/>
      <c r="S893" s="352"/>
      <c r="T893" s="352" t="e">
        <f t="shared" si="93"/>
        <v>#DIV/0!</v>
      </c>
    </row>
    <row r="894" spans="2:20">
      <c r="B894" s="127" t="s">
        <v>144</v>
      </c>
      <c r="C894" s="4">
        <v>43402</v>
      </c>
      <c r="D894">
        <f>WEEKDAY(Fuel!C980,2)</f>
        <v>1</v>
      </c>
      <c r="E894" s="352"/>
      <c r="F894" s="352">
        <f>VLOOKUP(Variaciones!C894,Fuel!C979:Z2577,2,FALSE)</f>
        <v>434.52507700000001</v>
      </c>
      <c r="G894" s="352">
        <f>VLOOKUP(Variaciones!C894,Fuel!C979:Z2577,24,FALSE)</f>
        <v>458.08147174770039</v>
      </c>
      <c r="H894" s="148">
        <f t="shared" si="92"/>
        <v>0</v>
      </c>
      <c r="I894" s="352">
        <f t="shared" si="94"/>
        <v>23.556394747700381</v>
      </c>
      <c r="J894" s="352">
        <f t="shared" si="90"/>
        <v>51.43871694743757</v>
      </c>
      <c r="K894" s="352">
        <f t="shared" si="91"/>
        <v>2645.9416011986009</v>
      </c>
      <c r="L894" s="352"/>
      <c r="O894" s="352"/>
      <c r="P894" s="352"/>
      <c r="Q894" s="352"/>
      <c r="R894" s="352"/>
      <c r="S894" s="352"/>
      <c r="T894" s="352" t="e">
        <f t="shared" si="93"/>
        <v>#DIV/0!</v>
      </c>
    </row>
    <row r="895" spans="2:20">
      <c r="B895" s="127" t="s">
        <v>144</v>
      </c>
      <c r="C895" s="4">
        <v>43399</v>
      </c>
      <c r="D895">
        <f>WEEKDAY(Fuel!C981,2)</f>
        <v>5</v>
      </c>
      <c r="E895" s="352"/>
      <c r="F895" s="352">
        <f>VLOOKUP(Variaciones!C895,Fuel!C980:Z2578,2,FALSE)</f>
        <v>434.52507700000001</v>
      </c>
      <c r="G895" s="352">
        <f>VLOOKUP(Variaciones!C895,Fuel!C980:Z2578,24,FALSE)</f>
        <v>464.52036793692508</v>
      </c>
      <c r="H895" s="148">
        <f t="shared" si="92"/>
        <v>0</v>
      </c>
      <c r="I895" s="352">
        <f t="shared" si="94"/>
        <v>29.995290936925073</v>
      </c>
      <c r="J895" s="352">
        <f t="shared" si="90"/>
        <v>44.613486986859414</v>
      </c>
      <c r="K895" s="352">
        <f t="shared" si="91"/>
        <v>1990.3632211266743</v>
      </c>
      <c r="L895" s="352"/>
      <c r="O895" s="352"/>
      <c r="P895" s="352"/>
      <c r="Q895" s="352"/>
      <c r="R895" s="352"/>
      <c r="S895" s="352"/>
      <c r="T895" s="352" t="e">
        <f t="shared" si="93"/>
        <v>#DIV/0!</v>
      </c>
    </row>
    <row r="896" spans="2:20">
      <c r="B896" s="127" t="s">
        <v>144</v>
      </c>
      <c r="C896" s="4">
        <v>43398</v>
      </c>
      <c r="D896">
        <f>WEEKDAY(Fuel!C982,2)</f>
        <v>4</v>
      </c>
      <c r="E896" s="352"/>
      <c r="F896" s="352">
        <f>VLOOKUP(Variaciones!C896,Fuel!C981:Z2579,2,FALSE)</f>
        <v>434.52507700000001</v>
      </c>
      <c r="G896" s="352">
        <f>VLOOKUP(Variaciones!C896,Fuel!C981:Z2579,24,FALSE)</f>
        <v>459.46123521682</v>
      </c>
      <c r="H896" s="148">
        <f t="shared" si="92"/>
        <v>0</v>
      </c>
      <c r="I896" s="352">
        <f t="shared" si="94"/>
        <v>24.93615821681999</v>
      </c>
      <c r="J896" s="352">
        <f t="shared" si="90"/>
        <v>49.97616767017081</v>
      </c>
      <c r="K896" s="352">
        <f t="shared" si="91"/>
        <v>2497.6173349970259</v>
      </c>
      <c r="L896" s="352"/>
      <c r="O896" s="352"/>
      <c r="P896" s="352"/>
      <c r="Q896" s="352"/>
      <c r="R896" s="352"/>
      <c r="S896" s="352"/>
      <c r="T896" s="352" t="e">
        <f t="shared" si="93"/>
        <v>#DIV/0!</v>
      </c>
    </row>
    <row r="897" spans="2:20">
      <c r="B897" s="127" t="s">
        <v>144</v>
      </c>
      <c r="C897" s="4">
        <v>43397</v>
      </c>
      <c r="D897">
        <f>WEEKDAY(Fuel!C983,2)</f>
        <v>3</v>
      </c>
      <c r="E897" s="352"/>
      <c r="F897" s="352">
        <f>VLOOKUP(Variaciones!C897,Fuel!C982:Z2580,2,FALSE)</f>
        <v>434.52507700000001</v>
      </c>
      <c r="G897" s="352">
        <f>VLOOKUP(Variaciones!C897,Fuel!C982:Z2580,24,FALSE)</f>
        <v>450.13140604467804</v>
      </c>
      <c r="H897" s="148">
        <f t="shared" si="92"/>
        <v>0</v>
      </c>
      <c r="I897" s="352">
        <f t="shared" si="94"/>
        <v>15.606329044678034</v>
      </c>
      <c r="J897" s="352">
        <f t="shared" si="90"/>
        <v>59.865786592641257</v>
      </c>
      <c r="K897" s="352">
        <f t="shared" si="91"/>
        <v>3583.9124043556658</v>
      </c>
      <c r="L897" s="352"/>
      <c r="O897" s="352"/>
      <c r="P897" s="352"/>
      <c r="Q897" s="352"/>
      <c r="R897" s="352"/>
      <c r="S897" s="352"/>
      <c r="T897" s="352" t="e">
        <f t="shared" si="93"/>
        <v>#DIV/0!</v>
      </c>
    </row>
    <row r="898" spans="2:20">
      <c r="B898" s="127" t="s">
        <v>144</v>
      </c>
      <c r="C898" s="4">
        <v>43396</v>
      </c>
      <c r="D898">
        <f>WEEKDAY(Fuel!C984,2)</f>
        <v>2</v>
      </c>
      <c r="E898" s="352"/>
      <c r="F898" s="352">
        <f>VLOOKUP(Variaciones!C898,Fuel!C983:Z2581,2,FALSE)</f>
        <v>434.52507700000001</v>
      </c>
      <c r="G898" s="352">
        <f>VLOOKUP(Variaciones!C898,Fuel!C983:Z2581,24,FALSE)</f>
        <v>443.42969776609721</v>
      </c>
      <c r="H898" s="148">
        <f t="shared" si="92"/>
        <v>0</v>
      </c>
      <c r="I898" s="352">
        <f t="shared" si="94"/>
        <v>8.9046207660971959</v>
      </c>
      <c r="J898" s="352">
        <f t="shared" si="90"/>
        <v>66.969597367936956</v>
      </c>
      <c r="K898" s="352">
        <f t="shared" si="91"/>
        <v>4484.9269716235885</v>
      </c>
      <c r="L898" s="352"/>
      <c r="O898" s="352"/>
      <c r="P898" s="352"/>
      <c r="Q898" s="352"/>
      <c r="R898" s="352"/>
      <c r="S898" s="352"/>
      <c r="T898" s="352" t="e">
        <f t="shared" si="93"/>
        <v>#DIV/0!</v>
      </c>
    </row>
    <row r="899" spans="2:20">
      <c r="B899" s="127" t="s">
        <v>144</v>
      </c>
      <c r="C899" s="4">
        <v>43395</v>
      </c>
      <c r="D899">
        <f>WEEKDAY(Fuel!C985,2)</f>
        <v>1</v>
      </c>
      <c r="E899" s="352"/>
      <c r="F899" s="352">
        <f>VLOOKUP(Variaciones!C899,Fuel!C984:Z2582,2,FALSE)</f>
        <v>434.52507700000001</v>
      </c>
      <c r="G899" s="352">
        <f>VLOOKUP(Variaciones!C899,Fuel!C984:Z2582,24,FALSE)</f>
        <v>462.28646517739816</v>
      </c>
      <c r="H899" s="148">
        <f t="shared" si="92"/>
        <v>1</v>
      </c>
      <c r="I899" s="352">
        <f t="shared" si="94"/>
        <v>27.761388177398146</v>
      </c>
      <c r="J899" s="352">
        <f t="shared" si="90"/>
        <v>46.981423911957961</v>
      </c>
      <c r="K899" s="352">
        <f t="shared" si="91"/>
        <v>2207.2541927950952</v>
      </c>
      <c r="L899" s="352"/>
      <c r="O899" s="352"/>
      <c r="P899" s="352"/>
      <c r="Q899" s="352"/>
      <c r="R899" s="352"/>
      <c r="S899" s="352"/>
      <c r="T899" s="352" t="e">
        <f t="shared" si="93"/>
        <v>#DIV/0!</v>
      </c>
    </row>
    <row r="900" spans="2:20">
      <c r="B900" s="127" t="s">
        <v>144</v>
      </c>
      <c r="C900" s="4">
        <v>43392</v>
      </c>
      <c r="D900">
        <f>WEEKDAY(Fuel!C986,2)</f>
        <v>5</v>
      </c>
      <c r="E900" s="352"/>
      <c r="F900" s="352">
        <f>VLOOKUP(Variaciones!C900,Fuel!C985:Z2583,2,FALSE)</f>
        <v>435.52507700000001</v>
      </c>
      <c r="G900" s="352">
        <f>VLOOKUP(Variaciones!C900,Fuel!C985:Z2583,24,FALSE)</f>
        <v>462.5492772667543</v>
      </c>
      <c r="H900" s="148">
        <f t="shared" si="92"/>
        <v>1</v>
      </c>
      <c r="I900" s="352">
        <f t="shared" si="94"/>
        <v>27.024200266754292</v>
      </c>
      <c r="J900" s="352">
        <f t="shared" si="90"/>
        <v>47.702843097240418</v>
      </c>
      <c r="K900" s="352">
        <f t="shared" si="91"/>
        <v>2275.5612395599378</v>
      </c>
      <c r="L900" s="352"/>
      <c r="O900" s="352"/>
      <c r="P900" s="352"/>
      <c r="Q900" s="352"/>
      <c r="R900" s="352"/>
      <c r="S900" s="352"/>
      <c r="T900" s="352" t="e">
        <f t="shared" si="93"/>
        <v>#DIV/0!</v>
      </c>
    </row>
    <row r="901" spans="2:20">
      <c r="B901" s="127" t="s">
        <v>144</v>
      </c>
      <c r="C901" s="4">
        <v>43391</v>
      </c>
      <c r="D901">
        <f>WEEKDAY(Fuel!C987,2)</f>
        <v>4</v>
      </c>
      <c r="E901" s="352"/>
      <c r="F901" s="352">
        <f>VLOOKUP(Variaciones!C901,Fuel!C986:Z2584,2,FALSE)</f>
        <v>436.52507700000001</v>
      </c>
      <c r="G901" s="352">
        <f>VLOOKUP(Variaciones!C901,Fuel!C986:Z2584,24,FALSE)</f>
        <v>457.09592641261492</v>
      </c>
      <c r="H901" s="148">
        <f t="shared" si="92"/>
        <v>1</v>
      </c>
      <c r="I901" s="352">
        <f t="shared" si="94"/>
        <v>20.570849412614905</v>
      </c>
      <c r="J901" s="352">
        <f t="shared" si="90"/>
        <v>54.483395002628185</v>
      </c>
      <c r="K901" s="352">
        <f t="shared" si="91"/>
        <v>2968.4403310124098</v>
      </c>
      <c r="L901" s="352"/>
      <c r="O901" s="352"/>
      <c r="P901" s="352"/>
      <c r="Q901" s="352"/>
      <c r="R901" s="352"/>
      <c r="S901" s="352"/>
      <c r="T901" s="352" t="e">
        <f t="shared" si="93"/>
        <v>#DIV/0!</v>
      </c>
    </row>
    <row r="902" spans="2:20">
      <c r="B902" s="127" t="s">
        <v>144</v>
      </c>
      <c r="C902" s="4">
        <v>43390</v>
      </c>
      <c r="D902">
        <f>WEEKDAY(Fuel!C988,2)</f>
        <v>3</v>
      </c>
      <c r="E902" s="352"/>
      <c r="F902" s="352">
        <f>VLOOKUP(Variaciones!C902,Fuel!C987:Z2585,2,FALSE)</f>
        <v>437.52507700000001</v>
      </c>
      <c r="G902" s="352">
        <f>VLOOKUP(Variaciones!C902,Fuel!C987:Z2585,24,FALSE)</f>
        <v>458.67279894875162</v>
      </c>
      <c r="H902" s="148">
        <f t="shared" si="92"/>
        <v>1</v>
      </c>
      <c r="I902" s="352">
        <f t="shared" si="94"/>
        <v>21.147721948751609</v>
      </c>
      <c r="J902" s="352">
        <f t="shared" si="90"/>
        <v>53.811910114323268</v>
      </c>
      <c r="K902" s="352">
        <f t="shared" si="91"/>
        <v>2895.7216701520069</v>
      </c>
      <c r="L902" s="352"/>
      <c r="O902" s="352"/>
      <c r="P902" s="352"/>
      <c r="Q902" s="352"/>
      <c r="R902" s="352"/>
      <c r="S902" s="352"/>
      <c r="T902" s="352" t="e">
        <f t="shared" si="93"/>
        <v>#DIV/0!</v>
      </c>
    </row>
    <row r="903" spans="2:20">
      <c r="B903" s="127" t="s">
        <v>144</v>
      </c>
      <c r="C903" s="4">
        <v>43389</v>
      </c>
      <c r="D903">
        <f>WEEKDAY(Fuel!C989,2)</f>
        <v>2</v>
      </c>
      <c r="E903" s="352"/>
      <c r="F903" s="352">
        <f>VLOOKUP(Variaciones!C903,Fuel!C988:Z2586,2,FALSE)</f>
        <v>438.52507700000001</v>
      </c>
      <c r="G903" s="352">
        <f>VLOOKUP(Variaciones!C903,Fuel!C988:Z2586,24,FALSE)</f>
        <v>464.45466491458603</v>
      </c>
      <c r="H903" s="148">
        <f t="shared" si="92"/>
        <v>0</v>
      </c>
      <c r="I903" s="352">
        <f t="shared" si="94"/>
        <v>25.929587914586023</v>
      </c>
      <c r="J903" s="352">
        <f t="shared" si="90"/>
        <v>48.683132190538799</v>
      </c>
      <c r="K903" s="352">
        <f t="shared" si="91"/>
        <v>2370.0473598814751</v>
      </c>
      <c r="L903" s="352"/>
      <c r="O903" s="352"/>
      <c r="P903" s="352"/>
      <c r="Q903" s="352"/>
      <c r="R903" s="352"/>
      <c r="S903" s="352"/>
      <c r="T903" s="352" t="e">
        <f t="shared" si="93"/>
        <v>#DIV/0!</v>
      </c>
    </row>
    <row r="904" spans="2:20">
      <c r="B904" s="127" t="s">
        <v>144</v>
      </c>
      <c r="C904" s="4">
        <v>43388</v>
      </c>
      <c r="D904">
        <f>WEEKDAY(Fuel!C990,2)</f>
        <v>1</v>
      </c>
      <c r="E904" s="352"/>
      <c r="F904" s="352">
        <f>VLOOKUP(Variaciones!C904,Fuel!C989:Z2587,2,FALSE)</f>
        <v>438.52507700000001</v>
      </c>
      <c r="G904" s="352">
        <f>VLOOKUP(Variaciones!C904,Fuel!C989:Z2587,24,FALSE)</f>
        <v>461.56373193166883</v>
      </c>
      <c r="H904" s="148">
        <f t="shared" si="92"/>
        <v>0</v>
      </c>
      <c r="I904" s="352">
        <f t="shared" si="94"/>
        <v>23.038654931668816</v>
      </c>
      <c r="J904" s="352">
        <f t="shared" si="90"/>
        <v>51.747521152431034</v>
      </c>
      <c r="K904" s="352">
        <f t="shared" si="91"/>
        <v>2677.8059454212971</v>
      </c>
      <c r="L904" s="352"/>
      <c r="O904" s="352"/>
      <c r="P904" s="352"/>
      <c r="Q904" s="352"/>
      <c r="R904" s="352"/>
      <c r="S904" s="352"/>
      <c r="T904" s="352" t="e">
        <f t="shared" si="93"/>
        <v>#DIV/0!</v>
      </c>
    </row>
    <row r="905" spans="2:20">
      <c r="B905" s="127" t="s">
        <v>144</v>
      </c>
      <c r="C905" s="4">
        <v>43385</v>
      </c>
      <c r="D905">
        <f>WEEKDAY(Fuel!C991,2)</f>
        <v>5</v>
      </c>
      <c r="E905" s="352"/>
      <c r="F905" s="352">
        <f>VLOOKUP(Variaciones!C905,Fuel!C990:Z2588,2,FALSE)</f>
        <v>438.52507700000001</v>
      </c>
      <c r="G905" s="352">
        <f>VLOOKUP(Variaciones!C905,Fuel!C990:Z2588,24,FALSE)</f>
        <v>457.8186596583443</v>
      </c>
      <c r="H905" s="148">
        <f t="shared" si="92"/>
        <v>0</v>
      </c>
      <c r="I905" s="352">
        <f t="shared" si="94"/>
        <v>19.293582658344292</v>
      </c>
      <c r="J905" s="352">
        <f t="shared" si="90"/>
        <v>55.717297762155056</v>
      </c>
      <c r="K905" s="352">
        <f t="shared" si="91"/>
        <v>3104.4172699166488</v>
      </c>
      <c r="L905" s="352"/>
      <c r="O905" s="352"/>
      <c r="P905" s="352"/>
      <c r="Q905" s="352"/>
      <c r="R905" s="352"/>
      <c r="S905" s="352"/>
      <c r="T905" s="352" t="e">
        <f t="shared" si="93"/>
        <v>#DIV/0!</v>
      </c>
    </row>
    <row r="906" spans="2:20">
      <c r="B906" s="127" t="s">
        <v>144</v>
      </c>
      <c r="C906" s="4">
        <v>43384</v>
      </c>
      <c r="D906">
        <f>WEEKDAY(Fuel!C992,2)</f>
        <v>4</v>
      </c>
      <c r="E906" s="352"/>
      <c r="F906" s="352">
        <f>VLOOKUP(Variaciones!C906,Fuel!C991:Z2589,2,FALSE)</f>
        <v>438.52507700000001</v>
      </c>
      <c r="G906" s="352">
        <f>VLOOKUP(Variaciones!C906,Fuel!C991:Z2589,24,FALSE)</f>
        <v>453.87647831800263</v>
      </c>
      <c r="H906" s="148">
        <f t="shared" si="92"/>
        <v>18.733356000000015</v>
      </c>
      <c r="I906" s="352">
        <f t="shared" si="94"/>
        <v>15.351401318002615</v>
      </c>
      <c r="J906" s="352">
        <f t="shared" ref="J906:J969" si="95">ABS(F906-(1.06*(G906)-102.48))</f>
        <v>59.896009982917235</v>
      </c>
      <c r="K906" s="352">
        <f t="shared" ref="K906:K969" si="96">ABS(F906-(1.06*(G906)-102.48))^2</f>
        <v>3587.5320118737209</v>
      </c>
      <c r="L906" s="352"/>
      <c r="O906" s="352"/>
      <c r="P906" s="352"/>
      <c r="Q906" s="352"/>
      <c r="R906" s="352"/>
      <c r="S906" s="352"/>
      <c r="T906" s="352" t="e">
        <f t="shared" si="93"/>
        <v>#DIV/0!</v>
      </c>
    </row>
    <row r="907" spans="2:20">
      <c r="B907" s="127" t="s">
        <v>144</v>
      </c>
      <c r="C907" s="4">
        <v>43383</v>
      </c>
      <c r="D907">
        <f>WEEKDAY(Fuel!C993,2)</f>
        <v>3</v>
      </c>
      <c r="E907" s="352"/>
      <c r="F907" s="352">
        <f>VLOOKUP(Variaciones!C907,Fuel!C992:Z2590,2,FALSE)</f>
        <v>419.791721</v>
      </c>
      <c r="G907" s="352">
        <f>VLOOKUP(Variaciones!C907,Fuel!C992:Z2590,24,FALSE)</f>
        <v>469.97371879106436</v>
      </c>
      <c r="H907" s="148">
        <f t="shared" si="92"/>
        <v>0</v>
      </c>
      <c r="I907" s="352">
        <f t="shared" si="94"/>
        <v>50.181997791064362</v>
      </c>
      <c r="J907" s="352">
        <f t="shared" si="95"/>
        <v>24.099579081471745</v>
      </c>
      <c r="K907" s="352">
        <f t="shared" si="96"/>
        <v>580.7897119041105</v>
      </c>
      <c r="L907" s="352"/>
      <c r="O907" s="352"/>
      <c r="P907" s="352"/>
      <c r="Q907" s="352"/>
      <c r="R907" s="352"/>
      <c r="S907" s="352"/>
      <c r="T907" s="352" t="e">
        <f t="shared" si="93"/>
        <v>#DIV/0!</v>
      </c>
    </row>
    <row r="908" spans="2:20">
      <c r="B908" s="127" t="s">
        <v>144</v>
      </c>
      <c r="C908" s="4">
        <v>43382</v>
      </c>
      <c r="D908">
        <f>WEEKDAY(Fuel!C994,2)</f>
        <v>2</v>
      </c>
      <c r="E908" s="352"/>
      <c r="F908" s="352">
        <f>VLOOKUP(Variaciones!C908,Fuel!C993:Z2591,2,FALSE)</f>
        <v>419.791721</v>
      </c>
      <c r="G908" s="352">
        <f>VLOOKUP(Variaciones!C908,Fuel!C993:Z2591,24,FALSE)</f>
        <v>482.45729303547967</v>
      </c>
      <c r="H908" s="148">
        <f t="shared" si="92"/>
        <v>0</v>
      </c>
      <c r="I908" s="352">
        <f t="shared" si="94"/>
        <v>62.66557203547967</v>
      </c>
      <c r="J908" s="352">
        <f t="shared" si="95"/>
        <v>10.866990382391521</v>
      </c>
      <c r="K908" s="352">
        <f t="shared" si="96"/>
        <v>118.09147997098981</v>
      </c>
      <c r="L908" s="352"/>
      <c r="O908" s="352"/>
      <c r="P908" s="352"/>
      <c r="Q908" s="352"/>
      <c r="R908" s="352"/>
      <c r="S908" s="352"/>
      <c r="T908" s="352" t="e">
        <f t="shared" si="93"/>
        <v>#DIV/0!</v>
      </c>
    </row>
    <row r="909" spans="2:20">
      <c r="B909" s="127" t="s">
        <v>144</v>
      </c>
      <c r="C909" s="4">
        <v>43381</v>
      </c>
      <c r="D909">
        <f>WEEKDAY(Fuel!C995,2)</f>
        <v>1</v>
      </c>
      <c r="E909" s="352"/>
      <c r="F909" s="352">
        <f>VLOOKUP(Variaciones!C909,Fuel!C994:Z2592,2,FALSE)</f>
        <v>419.791721</v>
      </c>
      <c r="G909" s="352">
        <f>VLOOKUP(Variaciones!C909,Fuel!C994:Z2592,24,FALSE)</f>
        <v>476.21550591327201</v>
      </c>
      <c r="H909" s="148">
        <f t="shared" si="92"/>
        <v>0</v>
      </c>
      <c r="I909" s="352">
        <f t="shared" si="94"/>
        <v>56.423784913272016</v>
      </c>
      <c r="J909" s="352">
        <f t="shared" si="95"/>
        <v>17.483284731931633</v>
      </c>
      <c r="K909" s="352">
        <f t="shared" si="96"/>
        <v>305.66524501779372</v>
      </c>
      <c r="L909" s="352"/>
      <c r="O909" s="352"/>
      <c r="P909" s="352"/>
      <c r="Q909" s="352"/>
      <c r="R909" s="352"/>
      <c r="S909" s="352"/>
      <c r="T909" s="352" t="e">
        <f t="shared" si="93"/>
        <v>#DIV/0!</v>
      </c>
    </row>
    <row r="910" spans="2:20">
      <c r="B910" s="127" t="s">
        <v>144</v>
      </c>
      <c r="C910" s="4">
        <v>43378</v>
      </c>
      <c r="D910">
        <f>WEEKDAY(Fuel!C996,2)</f>
        <v>5</v>
      </c>
      <c r="E910" s="352"/>
      <c r="F910" s="352">
        <f>VLOOKUP(Variaciones!C910,Fuel!C995:Z2593,2,FALSE)</f>
        <v>419.791721</v>
      </c>
      <c r="G910" s="352">
        <f>VLOOKUP(Variaciones!C910,Fuel!C995:Z2593,24,FALSE)</f>
        <v>474.90144546649145</v>
      </c>
      <c r="H910" s="148">
        <f t="shared" ref="H910:H973" si="97">ABS(F911-F910)</f>
        <v>0</v>
      </c>
      <c r="I910" s="352">
        <f t="shared" si="94"/>
        <v>55.109724466491457</v>
      </c>
      <c r="J910" s="352">
        <f t="shared" si="95"/>
        <v>18.876188805519064</v>
      </c>
      <c r="K910" s="352">
        <f t="shared" si="96"/>
        <v>356.31050382160322</v>
      </c>
      <c r="L910" s="352"/>
      <c r="O910" s="352"/>
      <c r="P910" s="352"/>
      <c r="Q910" s="352"/>
      <c r="R910" s="352"/>
      <c r="S910" s="352"/>
      <c r="T910" s="352" t="e">
        <f t="shared" ref="T910:T973" si="98">ABS(ABS(Q910)-ABS(R910))/ABS(ABS(Q910)+ABS(R910))</f>
        <v>#DIV/0!</v>
      </c>
    </row>
    <row r="911" spans="2:20">
      <c r="B911" s="127" t="s">
        <v>144</v>
      </c>
      <c r="C911" s="4">
        <v>43377</v>
      </c>
      <c r="D911">
        <f>WEEKDAY(Fuel!C997,2)</f>
        <v>4</v>
      </c>
      <c r="E911" s="352"/>
      <c r="F911" s="352">
        <f>VLOOKUP(Variaciones!C911,Fuel!C996:Z2594,2,FALSE)</f>
        <v>419.791721</v>
      </c>
      <c r="G911" s="352">
        <f>VLOOKUP(Variaciones!C911,Fuel!C996:Z2594,24,FALSE)</f>
        <v>474.70433639947436</v>
      </c>
      <c r="H911" s="148">
        <f t="shared" si="97"/>
        <v>10.151651000000015</v>
      </c>
      <c r="I911" s="352">
        <f t="shared" ref="I911:I974" si="99">G911-F911</f>
        <v>54.912615399474362</v>
      </c>
      <c r="J911" s="352">
        <f t="shared" si="95"/>
        <v>19.085124416557164</v>
      </c>
      <c r="K911" s="352">
        <f t="shared" si="96"/>
        <v>364.24197399546642</v>
      </c>
      <c r="L911" s="352"/>
      <c r="O911" s="352"/>
      <c r="P911" s="352"/>
      <c r="Q911" s="352"/>
      <c r="R911" s="352"/>
      <c r="S911" s="352"/>
      <c r="T911" s="352" t="e">
        <f t="shared" si="98"/>
        <v>#DIV/0!</v>
      </c>
    </row>
    <row r="912" spans="2:20">
      <c r="B912" s="127" t="s">
        <v>144</v>
      </c>
      <c r="C912" s="4">
        <v>43376</v>
      </c>
      <c r="D912">
        <f>WEEKDAY(Fuel!C998,2)</f>
        <v>3</v>
      </c>
      <c r="E912" s="352"/>
      <c r="F912" s="352">
        <f>VLOOKUP(Variaciones!C912,Fuel!C997:Z2595,2,FALSE)</f>
        <v>409.64006999999998</v>
      </c>
      <c r="G912" s="352">
        <f>VLOOKUP(Variaciones!C912,Fuel!C997:Z2595,24,FALSE)</f>
        <v>482.45729303547967</v>
      </c>
      <c r="H912" s="148">
        <f t="shared" si="97"/>
        <v>0</v>
      </c>
      <c r="I912" s="352">
        <f t="shared" si="99"/>
        <v>72.817223035479685</v>
      </c>
      <c r="J912" s="352">
        <f t="shared" si="95"/>
        <v>0.7153393823915053</v>
      </c>
      <c r="K912" s="352">
        <f t="shared" si="96"/>
        <v>0.51171043200026023</v>
      </c>
      <c r="L912" s="352"/>
      <c r="O912" s="352"/>
      <c r="P912" s="352"/>
      <c r="Q912" s="352"/>
      <c r="R912" s="352"/>
      <c r="S912" s="352"/>
      <c r="T912" s="352" t="e">
        <f t="shared" si="98"/>
        <v>#DIV/0!</v>
      </c>
    </row>
    <row r="913" spans="2:20">
      <c r="B913" s="127" t="s">
        <v>144</v>
      </c>
      <c r="C913" s="4">
        <v>43375</v>
      </c>
      <c r="D913">
        <f>WEEKDAY(Fuel!C999,2)</f>
        <v>2</v>
      </c>
      <c r="E913" s="352"/>
      <c r="F913" s="352">
        <f>VLOOKUP(Variaciones!C913,Fuel!C998:Z2596,2,FALSE)</f>
        <v>409.64006999999998</v>
      </c>
      <c r="G913" s="352">
        <f>VLOOKUP(Variaciones!C913,Fuel!C998:Z2596,24,FALSE)</f>
        <v>471.15637319316681</v>
      </c>
      <c r="H913" s="148">
        <f t="shared" si="97"/>
        <v>0</v>
      </c>
      <c r="I913" s="352">
        <f t="shared" si="99"/>
        <v>61.516303193166834</v>
      </c>
      <c r="J913" s="352">
        <f t="shared" si="95"/>
        <v>12.694314415243127</v>
      </c>
      <c r="K913" s="352">
        <f t="shared" si="96"/>
        <v>161.14561847304947</v>
      </c>
      <c r="L913" s="352"/>
      <c r="O913" s="352"/>
      <c r="P913" s="352"/>
      <c r="Q913" s="352"/>
      <c r="R913" s="352"/>
      <c r="S913" s="352"/>
      <c r="T913" s="352" t="e">
        <f t="shared" si="98"/>
        <v>#DIV/0!</v>
      </c>
    </row>
    <row r="914" spans="2:20">
      <c r="B914" s="127" t="s">
        <v>144</v>
      </c>
      <c r="C914" s="4">
        <v>43374</v>
      </c>
      <c r="D914">
        <f>WEEKDAY(Fuel!C1000,2)</f>
        <v>1</v>
      </c>
      <c r="E914" s="352"/>
      <c r="F914" s="352">
        <f>VLOOKUP(Variaciones!C914,Fuel!C999:Z2597,2,FALSE)</f>
        <v>409.64006999999998</v>
      </c>
      <c r="G914" s="352">
        <f>VLOOKUP(Variaciones!C914,Fuel!C999:Z2597,24,FALSE)</f>
        <v>471.09067017082788</v>
      </c>
      <c r="H914" s="148">
        <f t="shared" si="97"/>
        <v>0</v>
      </c>
      <c r="I914" s="352">
        <f t="shared" si="99"/>
        <v>61.450600170827897</v>
      </c>
      <c r="J914" s="352">
        <f t="shared" si="95"/>
        <v>12.763959618922399</v>
      </c>
      <c r="K914" s="352">
        <f t="shared" si="96"/>
        <v>162.91866515348164</v>
      </c>
      <c r="L914" s="352"/>
      <c r="O914" s="352"/>
      <c r="P914" s="352"/>
      <c r="Q914" s="352"/>
      <c r="R914" s="352"/>
      <c r="S914" s="352"/>
      <c r="T914" s="352" t="e">
        <f t="shared" si="98"/>
        <v>#DIV/0!</v>
      </c>
    </row>
    <row r="915" spans="2:20">
      <c r="B915" s="127" t="s">
        <v>145</v>
      </c>
      <c r="C915" s="4">
        <v>43371</v>
      </c>
      <c r="D915">
        <f>WEEKDAY(Fuel!C1001,2)</f>
        <v>5</v>
      </c>
      <c r="E915" s="352"/>
      <c r="F915" s="352">
        <f>VLOOKUP(Variaciones!C915,Fuel!C1000:Z2598,2,FALSE)</f>
        <v>409.64006999999998</v>
      </c>
      <c r="G915" s="352">
        <f>VLOOKUP(Variaciones!C915,Fuel!C1000:Z2598,24,FALSE)</f>
        <v>463.86333771353475</v>
      </c>
      <c r="H915" s="148">
        <f t="shared" si="97"/>
        <v>0</v>
      </c>
      <c r="I915" s="352">
        <f t="shared" si="99"/>
        <v>54.223267713534767</v>
      </c>
      <c r="J915" s="352">
        <f t="shared" si="95"/>
        <v>20.424932023653128</v>
      </c>
      <c r="K915" s="352">
        <f t="shared" si="96"/>
        <v>417.17784817085106</v>
      </c>
      <c r="L915" s="352"/>
      <c r="O915" s="352"/>
      <c r="P915" s="352"/>
      <c r="Q915" s="352"/>
      <c r="R915" s="352"/>
      <c r="S915" s="352"/>
      <c r="T915" s="352" t="e">
        <f t="shared" si="98"/>
        <v>#DIV/0!</v>
      </c>
    </row>
    <row r="916" spans="2:20">
      <c r="B916" s="127" t="s">
        <v>145</v>
      </c>
      <c r="C916" s="4">
        <v>43370</v>
      </c>
      <c r="D916">
        <f>WEEKDAY(Fuel!C1002,2)</f>
        <v>4</v>
      </c>
      <c r="E916" s="352"/>
      <c r="F916" s="352">
        <f>VLOOKUP(Variaciones!C916,Fuel!C1001:Z2599,2,FALSE)</f>
        <v>409.64006999999998</v>
      </c>
      <c r="G916" s="352">
        <f>VLOOKUP(Variaciones!C916,Fuel!C1001:Z2599,24,FALSE)</f>
        <v>455.97897503285151</v>
      </c>
      <c r="H916" s="148">
        <f t="shared" si="97"/>
        <v>0</v>
      </c>
      <c r="I916" s="352">
        <f t="shared" si="99"/>
        <v>46.338905032851528</v>
      </c>
      <c r="J916" s="352">
        <f t="shared" si="95"/>
        <v>28.782356465177372</v>
      </c>
      <c r="K916" s="352">
        <f t="shared" si="96"/>
        <v>828.42404368853772</v>
      </c>
      <c r="L916" s="352"/>
      <c r="O916" s="352"/>
      <c r="P916" s="352"/>
      <c r="Q916" s="352"/>
      <c r="R916" s="352"/>
      <c r="S916" s="352"/>
      <c r="T916" s="352" t="e">
        <f t="shared" si="98"/>
        <v>#DIV/0!</v>
      </c>
    </row>
    <row r="917" spans="2:20">
      <c r="B917" s="127" t="s">
        <v>145</v>
      </c>
      <c r="C917" s="4">
        <v>43369</v>
      </c>
      <c r="D917">
        <f>WEEKDAY(Fuel!C1003,2)</f>
        <v>3</v>
      </c>
      <c r="E917" s="352"/>
      <c r="F917" s="352">
        <f>VLOOKUP(Variaciones!C917,Fuel!C1002:Z2600,2,FALSE)</f>
        <v>409.64006999999998</v>
      </c>
      <c r="G917" s="352">
        <f>VLOOKUP(Variaciones!C917,Fuel!C1002:Z2600,24,FALSE)</f>
        <v>451.11695137976341</v>
      </c>
      <c r="H917" s="148">
        <f t="shared" si="97"/>
        <v>0</v>
      </c>
      <c r="I917" s="352">
        <f t="shared" si="99"/>
        <v>41.476881379763427</v>
      </c>
      <c r="J917" s="352">
        <f t="shared" si="95"/>
        <v>33.936101537450782</v>
      </c>
      <c r="K917" s="352">
        <f t="shared" si="96"/>
        <v>1151.6589875601694</v>
      </c>
      <c r="L917" s="352"/>
      <c r="O917" s="352"/>
      <c r="P917" s="352"/>
      <c r="Q917" s="352"/>
      <c r="R917" s="352"/>
      <c r="S917" s="352"/>
      <c r="T917" s="352" t="e">
        <f t="shared" si="98"/>
        <v>#DIV/0!</v>
      </c>
    </row>
    <row r="918" spans="2:20">
      <c r="B918" s="127" t="s">
        <v>145</v>
      </c>
      <c r="C918" s="4">
        <v>43368</v>
      </c>
      <c r="D918">
        <f>WEEKDAY(Fuel!C1004,2)</f>
        <v>2</v>
      </c>
      <c r="E918" s="352"/>
      <c r="F918" s="352">
        <f>VLOOKUP(Variaciones!C918,Fuel!C1003:Z2601,2,FALSE)</f>
        <v>409.64006999999998</v>
      </c>
      <c r="G918" s="352">
        <f>VLOOKUP(Variaciones!C918,Fuel!C1003:Z2601,24,FALSE)</f>
        <v>453.67936925098553</v>
      </c>
      <c r="H918" s="148">
        <f t="shared" si="97"/>
        <v>0</v>
      </c>
      <c r="I918" s="352">
        <f t="shared" si="99"/>
        <v>44.03929925098555</v>
      </c>
      <c r="J918" s="352">
        <f t="shared" si="95"/>
        <v>31.219938593955305</v>
      </c>
      <c r="K918" s="352">
        <f t="shared" si="96"/>
        <v>974.68456581034002</v>
      </c>
      <c r="L918" s="352"/>
      <c r="O918" s="352"/>
      <c r="P918" s="352"/>
      <c r="Q918" s="352"/>
      <c r="R918" s="352"/>
      <c r="S918" s="352"/>
      <c r="T918" s="352" t="e">
        <f t="shared" si="98"/>
        <v>#DIV/0!</v>
      </c>
    </row>
    <row r="919" spans="2:20">
      <c r="B919" s="127" t="s">
        <v>145</v>
      </c>
      <c r="C919" s="4">
        <v>43367</v>
      </c>
      <c r="D919">
        <f>WEEKDAY(Fuel!C1005,2)</f>
        <v>1</v>
      </c>
      <c r="E919" s="352"/>
      <c r="F919" s="352">
        <f>VLOOKUP(Variaciones!C919,Fuel!C1004:Z2602,2,FALSE)</f>
        <v>409.64006999999998</v>
      </c>
      <c r="G919" s="352">
        <f>VLOOKUP(Variaciones!C919,Fuel!C1004:Z2602,24,FALSE)</f>
        <v>448.4888304862024</v>
      </c>
      <c r="H919" s="148">
        <f t="shared" si="97"/>
        <v>0</v>
      </c>
      <c r="I919" s="352">
        <f t="shared" si="99"/>
        <v>38.848760486202423</v>
      </c>
      <c r="J919" s="352">
        <f t="shared" si="95"/>
        <v>36.721909684625416</v>
      </c>
      <c r="K919" s="352">
        <f t="shared" si="96"/>
        <v>1348.498650885786</v>
      </c>
      <c r="L919" s="352"/>
      <c r="O919" s="352"/>
      <c r="P919" s="352"/>
      <c r="Q919" s="352"/>
      <c r="R919" s="352"/>
      <c r="S919" s="352"/>
      <c r="T919" s="352" t="e">
        <f t="shared" si="98"/>
        <v>#DIV/0!</v>
      </c>
    </row>
    <row r="920" spans="2:20">
      <c r="B920" s="127" t="s">
        <v>145</v>
      </c>
      <c r="C920" s="4">
        <v>43364</v>
      </c>
      <c r="D920">
        <f>WEEKDAY(Fuel!C1006,2)</f>
        <v>5</v>
      </c>
      <c r="E920" s="352"/>
      <c r="F920" s="352">
        <f>VLOOKUP(Variaciones!C920,Fuel!C1005:Z2603,2,FALSE)</f>
        <v>409.64006999999998</v>
      </c>
      <c r="G920" s="352">
        <f>VLOOKUP(Variaciones!C920,Fuel!C1005:Z2603,24,FALSE)</f>
        <v>436.79369250985548</v>
      </c>
      <c r="H920" s="148">
        <f t="shared" si="97"/>
        <v>0</v>
      </c>
      <c r="I920" s="352">
        <f t="shared" si="99"/>
        <v>27.153622509855495</v>
      </c>
      <c r="J920" s="352">
        <f t="shared" si="95"/>
        <v>49.118755939553182</v>
      </c>
      <c r="K920" s="352">
        <f t="shared" si="96"/>
        <v>2412.6521850493909</v>
      </c>
      <c r="L920" s="352"/>
      <c r="O920" s="352"/>
      <c r="P920" s="352"/>
      <c r="Q920" s="352"/>
      <c r="R920" s="352"/>
      <c r="S920" s="352"/>
      <c r="T920" s="352" t="e">
        <f t="shared" si="98"/>
        <v>#DIV/0!</v>
      </c>
    </row>
    <row r="921" spans="2:20">
      <c r="B921" s="127" t="s">
        <v>145</v>
      </c>
      <c r="C921" s="4">
        <v>43363</v>
      </c>
      <c r="D921">
        <f>WEEKDAY(Fuel!C1007,2)</f>
        <v>4</v>
      </c>
      <c r="E921" s="352"/>
      <c r="F921" s="352">
        <f>VLOOKUP(Variaciones!C921,Fuel!C1006:Z2604,2,FALSE)</f>
        <v>409.64006999999998</v>
      </c>
      <c r="G921" s="352">
        <f>VLOOKUP(Variaciones!C921,Fuel!C1006:Z2604,24,FALSE)</f>
        <v>436.92509855453346</v>
      </c>
      <c r="H921" s="148">
        <f t="shared" si="97"/>
        <v>0</v>
      </c>
      <c r="I921" s="352">
        <f t="shared" si="99"/>
        <v>27.285028554533483</v>
      </c>
      <c r="J921" s="352">
        <f t="shared" si="95"/>
        <v>48.979465532194524</v>
      </c>
      <c r="K921" s="352">
        <f t="shared" si="96"/>
        <v>2398.9880438194314</v>
      </c>
      <c r="L921" s="352"/>
      <c r="O921" s="352"/>
      <c r="P921" s="352"/>
      <c r="Q921" s="352"/>
      <c r="R921" s="352"/>
      <c r="S921" s="352"/>
      <c r="T921" s="352" t="e">
        <f t="shared" si="98"/>
        <v>#DIV/0!</v>
      </c>
    </row>
    <row r="922" spans="2:20">
      <c r="B922" s="127" t="s">
        <v>145</v>
      </c>
      <c r="C922" s="4">
        <v>43362</v>
      </c>
      <c r="D922">
        <f>WEEKDAY(Fuel!C1008,2)</f>
        <v>3</v>
      </c>
      <c r="E922" s="352"/>
      <c r="F922" s="352">
        <f>VLOOKUP(Variaciones!C922,Fuel!C1007:Z2605,2,FALSE)</f>
        <v>409.64006999999998</v>
      </c>
      <c r="G922" s="352">
        <f>VLOOKUP(Variaciones!C922,Fuel!C1007:Z2605,24,FALSE)</f>
        <v>437.38501971090665</v>
      </c>
      <c r="H922" s="148">
        <f t="shared" si="97"/>
        <v>0</v>
      </c>
      <c r="I922" s="352">
        <f t="shared" si="99"/>
        <v>27.744949710906667</v>
      </c>
      <c r="J922" s="352">
        <f t="shared" si="95"/>
        <v>48.491949106438938</v>
      </c>
      <c r="K922" s="352">
        <f t="shared" si="96"/>
        <v>2351.4691281414639</v>
      </c>
      <c r="L922" s="352"/>
      <c r="O922" s="352"/>
      <c r="P922" s="352"/>
      <c r="Q922" s="352"/>
      <c r="R922" s="352"/>
      <c r="S922" s="352"/>
      <c r="T922" s="352" t="e">
        <f t="shared" si="98"/>
        <v>#DIV/0!</v>
      </c>
    </row>
    <row r="923" spans="2:20">
      <c r="B923" s="127" t="s">
        <v>145</v>
      </c>
      <c r="C923" s="4">
        <v>43361</v>
      </c>
      <c r="D923">
        <f>WEEKDAY(Fuel!C1009,2)</f>
        <v>2</v>
      </c>
      <c r="E923" s="352"/>
      <c r="F923" s="352">
        <f>VLOOKUP(Variaciones!C923,Fuel!C1008:Z2606,2,FALSE)</f>
        <v>409.64006999999998</v>
      </c>
      <c r="G923" s="352">
        <f>VLOOKUP(Variaciones!C923,Fuel!C1008:Z2606,24,FALSE)</f>
        <v>435.67674113009195</v>
      </c>
      <c r="H923" s="148">
        <f t="shared" si="97"/>
        <v>0</v>
      </c>
      <c r="I923" s="352">
        <f t="shared" si="99"/>
        <v>26.036671130091975</v>
      </c>
      <c r="J923" s="352">
        <f t="shared" si="95"/>
        <v>50.302724402102513</v>
      </c>
      <c r="K923" s="352">
        <f t="shared" si="96"/>
        <v>2530.3640822738794</v>
      </c>
      <c r="L923" s="352"/>
      <c r="O923" s="352"/>
      <c r="P923" s="352"/>
      <c r="Q923" s="352"/>
      <c r="R923" s="352"/>
      <c r="S923" s="352"/>
      <c r="T923" s="352" t="e">
        <f t="shared" si="98"/>
        <v>#DIV/0!</v>
      </c>
    </row>
    <row r="924" spans="2:20">
      <c r="B924" s="127" t="s">
        <v>145</v>
      </c>
      <c r="C924" s="4">
        <v>43360</v>
      </c>
      <c r="D924">
        <f>WEEKDAY(Fuel!C1010,2)</f>
        <v>1</v>
      </c>
      <c r="E924" s="352"/>
      <c r="F924" s="352">
        <f>VLOOKUP(Variaciones!C924,Fuel!C1009:Z2607,2,FALSE)</f>
        <v>409.64006999999998</v>
      </c>
      <c r="G924" s="352">
        <f>VLOOKUP(Variaciones!C924,Fuel!C1009:Z2607,24,FALSE)</f>
        <v>429.04073587385017</v>
      </c>
      <c r="H924" s="148">
        <f t="shared" si="97"/>
        <v>0</v>
      </c>
      <c r="I924" s="352">
        <f t="shared" si="99"/>
        <v>19.400665873850187</v>
      </c>
      <c r="J924" s="352">
        <f t="shared" si="95"/>
        <v>57.336889973718826</v>
      </c>
      <c r="K924" s="352">
        <f t="shared" si="96"/>
        <v>3287.5189518583384</v>
      </c>
      <c r="L924" s="352"/>
      <c r="O924" s="352"/>
      <c r="P924" s="352"/>
      <c r="Q924" s="352"/>
      <c r="R924" s="352"/>
      <c r="S924" s="352"/>
      <c r="T924" s="352" t="e">
        <f t="shared" si="98"/>
        <v>#DIV/0!</v>
      </c>
    </row>
    <row r="925" spans="2:20">
      <c r="B925" s="127" t="s">
        <v>145</v>
      </c>
      <c r="C925" s="4">
        <v>43357</v>
      </c>
      <c r="D925">
        <f>WEEKDAY(Fuel!C1011,2)</f>
        <v>5</v>
      </c>
      <c r="E925" s="352"/>
      <c r="F925" s="352">
        <f>VLOOKUP(Variaciones!C925,Fuel!C1010:Z2608,2,FALSE)</f>
        <v>409.64006999999998</v>
      </c>
      <c r="G925" s="352">
        <f>VLOOKUP(Variaciones!C925,Fuel!C1010:Z2608,24,FALSE)</f>
        <v>426.08409986859391</v>
      </c>
      <c r="H925" s="148">
        <f t="shared" si="97"/>
        <v>0</v>
      </c>
      <c r="I925" s="352">
        <f t="shared" si="99"/>
        <v>16.44402986859393</v>
      </c>
      <c r="J925" s="352">
        <f t="shared" si="95"/>
        <v>60.470924139290446</v>
      </c>
      <c r="K925" s="352">
        <f t="shared" si="96"/>
        <v>3656.7326662598198</v>
      </c>
      <c r="L925" s="352"/>
      <c r="O925" s="352"/>
      <c r="P925" s="352"/>
      <c r="Q925" s="352"/>
      <c r="R925" s="352"/>
      <c r="S925" s="352"/>
      <c r="T925" s="352" t="e">
        <f t="shared" si="98"/>
        <v>#DIV/0!</v>
      </c>
    </row>
    <row r="926" spans="2:20">
      <c r="B926" s="127" t="s">
        <v>145</v>
      </c>
      <c r="C926" s="4">
        <v>43356</v>
      </c>
      <c r="D926">
        <f>WEEKDAY(Fuel!C1012,2)</f>
        <v>4</v>
      </c>
      <c r="E926" s="352"/>
      <c r="F926" s="352">
        <f>VLOOKUP(Variaciones!C926,Fuel!C1011:Z2609,2,FALSE)</f>
        <v>409.64006999999998</v>
      </c>
      <c r="G926" s="352">
        <f>VLOOKUP(Variaciones!C926,Fuel!C1011:Z2609,24,FALSE)</f>
        <v>426.4783180026281</v>
      </c>
      <c r="H926" s="148">
        <f t="shared" si="97"/>
        <v>13.031075999999985</v>
      </c>
      <c r="I926" s="352">
        <f t="shared" si="99"/>
        <v>16.83824800262812</v>
      </c>
      <c r="J926" s="352">
        <f t="shared" si="95"/>
        <v>60.053052917214188</v>
      </c>
      <c r="K926" s="352">
        <f t="shared" si="96"/>
        <v>3606.3691646777274</v>
      </c>
      <c r="L926" s="352"/>
      <c r="O926" s="352"/>
      <c r="P926" s="352"/>
      <c r="Q926" s="352"/>
      <c r="R926" s="352"/>
      <c r="S926" s="352"/>
      <c r="T926" s="352" t="e">
        <f t="shared" si="98"/>
        <v>#DIV/0!</v>
      </c>
    </row>
    <row r="927" spans="2:20">
      <c r="B927" s="127" t="s">
        <v>145</v>
      </c>
      <c r="C927" s="4">
        <v>43355</v>
      </c>
      <c r="D927">
        <f>WEEKDAY(Fuel!C1013,2)</f>
        <v>3</v>
      </c>
      <c r="E927" s="352"/>
      <c r="F927" s="352">
        <f>VLOOKUP(Variaciones!C927,Fuel!C1012:Z2610,2,FALSE)</f>
        <v>396.608994</v>
      </c>
      <c r="G927" s="352">
        <f>VLOOKUP(Variaciones!C927,Fuel!C1012:Z2610,24,FALSE)</f>
        <v>435.6110381077529</v>
      </c>
      <c r="H927" s="148">
        <f t="shared" si="97"/>
        <v>0</v>
      </c>
      <c r="I927" s="352">
        <f t="shared" si="99"/>
        <v>39.002044107752909</v>
      </c>
      <c r="J927" s="352">
        <f t="shared" si="95"/>
        <v>37.341293605781914</v>
      </c>
      <c r="K927" s="352">
        <f t="shared" si="96"/>
        <v>1394.3722081532092</v>
      </c>
      <c r="L927" s="352"/>
      <c r="O927" s="352"/>
      <c r="P927" s="352"/>
      <c r="Q927" s="352"/>
      <c r="R927" s="352"/>
      <c r="S927" s="352"/>
      <c r="T927" s="352" t="e">
        <f t="shared" si="98"/>
        <v>#DIV/0!</v>
      </c>
    </row>
    <row r="928" spans="2:20">
      <c r="B928" s="127" t="s">
        <v>145</v>
      </c>
      <c r="C928" s="4">
        <v>43354</v>
      </c>
      <c r="D928">
        <f>WEEKDAY(Fuel!C1014,2)</f>
        <v>2</v>
      </c>
      <c r="E928" s="352"/>
      <c r="F928" s="352">
        <f>VLOOKUP(Variaciones!C928,Fuel!C1013:Z2611,2,FALSE)</f>
        <v>396.608994</v>
      </c>
      <c r="G928" s="352">
        <f>VLOOKUP(Variaciones!C928,Fuel!C1013:Z2611,24,FALSE)</f>
        <v>433.11432325886989</v>
      </c>
      <c r="H928" s="148">
        <f t="shared" si="97"/>
        <v>0</v>
      </c>
      <c r="I928" s="352">
        <f t="shared" si="99"/>
        <v>36.505329258869892</v>
      </c>
      <c r="J928" s="352">
        <f t="shared" si="95"/>
        <v>39.987811345597891</v>
      </c>
      <c r="K928" s="352">
        <f t="shared" si="96"/>
        <v>1599.0250562111273</v>
      </c>
      <c r="L928" s="352"/>
      <c r="O928" s="352"/>
      <c r="P928" s="352"/>
      <c r="Q928" s="352"/>
      <c r="R928" s="352"/>
      <c r="S928" s="352"/>
      <c r="T928" s="352" t="e">
        <f t="shared" si="98"/>
        <v>#DIV/0!</v>
      </c>
    </row>
    <row r="929" spans="2:20">
      <c r="B929" s="127" t="s">
        <v>145</v>
      </c>
      <c r="C929" s="4">
        <v>43353</v>
      </c>
      <c r="D929">
        <f>WEEKDAY(Fuel!C1015,2)</f>
        <v>1</v>
      </c>
      <c r="E929" s="352"/>
      <c r="F929" s="352">
        <f>VLOOKUP(Variaciones!C929,Fuel!C1014:Z2612,2,FALSE)</f>
        <v>396.608994</v>
      </c>
      <c r="G929" s="352">
        <f>VLOOKUP(Variaciones!C929,Fuel!C1014:Z2612,24,FALSE)</f>
        <v>425.22996057818659</v>
      </c>
      <c r="H929" s="148">
        <f t="shared" si="97"/>
        <v>0</v>
      </c>
      <c r="I929" s="352">
        <f t="shared" si="99"/>
        <v>28.620966578186597</v>
      </c>
      <c r="J929" s="352">
        <f t="shared" si="95"/>
        <v>48.345235787122192</v>
      </c>
      <c r="K929" s="352">
        <f t="shared" si="96"/>
        <v>2337.2618233124404</v>
      </c>
      <c r="L929" s="352"/>
      <c r="O929" s="352"/>
      <c r="P929" s="352"/>
      <c r="Q929" s="352"/>
      <c r="R929" s="352"/>
      <c r="S929" s="352"/>
      <c r="T929" s="352" t="e">
        <f t="shared" si="98"/>
        <v>#DIV/0!</v>
      </c>
    </row>
    <row r="930" spans="2:20">
      <c r="B930" s="127" t="s">
        <v>145</v>
      </c>
      <c r="C930" s="4">
        <v>43350</v>
      </c>
      <c r="D930">
        <f>WEEKDAY(Fuel!C1016,2)</f>
        <v>5</v>
      </c>
      <c r="E930" s="352"/>
      <c r="F930" s="352">
        <f>VLOOKUP(Variaciones!C930,Fuel!C1015:Z2613,2,FALSE)</f>
        <v>396.608994</v>
      </c>
      <c r="G930" s="352">
        <f>VLOOKUP(Variaciones!C930,Fuel!C1015:Z2613,24,FALSE)</f>
        <v>423.3902759526938</v>
      </c>
      <c r="H930" s="148">
        <f t="shared" si="97"/>
        <v>0</v>
      </c>
      <c r="I930" s="352">
        <f t="shared" si="99"/>
        <v>26.781281952693803</v>
      </c>
      <c r="J930" s="352">
        <f t="shared" si="95"/>
        <v>50.295301490144539</v>
      </c>
      <c r="K930" s="352">
        <f t="shared" si="96"/>
        <v>2529.6173519845356</v>
      </c>
      <c r="L930" s="352"/>
      <c r="O930" s="352"/>
      <c r="P930" s="352"/>
      <c r="Q930" s="352"/>
      <c r="R930" s="352"/>
      <c r="S930" s="352"/>
      <c r="T930" s="352" t="e">
        <f t="shared" si="98"/>
        <v>#DIV/0!</v>
      </c>
    </row>
    <row r="931" spans="2:20">
      <c r="B931" s="127" t="s">
        <v>145</v>
      </c>
      <c r="C931" s="4">
        <v>43349</v>
      </c>
      <c r="D931">
        <f>WEEKDAY(Fuel!C1017,2)</f>
        <v>4</v>
      </c>
      <c r="E931" s="352"/>
      <c r="F931" s="352">
        <f>VLOOKUP(Variaciones!C931,Fuel!C1016:Z2614,2,FALSE)</f>
        <v>396.608994</v>
      </c>
      <c r="G931" s="352">
        <f>VLOOKUP(Variaciones!C931,Fuel!C1016:Z2614,24,FALSE)</f>
        <v>418.7910643889619</v>
      </c>
      <c r="H931" s="148">
        <f t="shared" si="97"/>
        <v>1.1990660000000162</v>
      </c>
      <c r="I931" s="352">
        <f t="shared" si="99"/>
        <v>22.182070388961904</v>
      </c>
      <c r="J931" s="352">
        <f t="shared" si="95"/>
        <v>55.170465747700405</v>
      </c>
      <c r="K931" s="352">
        <f t="shared" si="96"/>
        <v>3043.7802908181834</v>
      </c>
      <c r="L931" s="352"/>
      <c r="O931" s="352"/>
      <c r="P931" s="352"/>
      <c r="Q931" s="352"/>
      <c r="R931" s="352"/>
      <c r="S931" s="352"/>
      <c r="T931" s="352" t="e">
        <f t="shared" si="98"/>
        <v>#DIV/0!</v>
      </c>
    </row>
    <row r="932" spans="2:20">
      <c r="B932" s="127" t="s">
        <v>145</v>
      </c>
      <c r="C932" s="4">
        <v>43348</v>
      </c>
      <c r="D932">
        <f>WEEKDAY(Fuel!C1018,2)</f>
        <v>3</v>
      </c>
      <c r="E932" s="352"/>
      <c r="F932" s="352">
        <f>VLOOKUP(Variaciones!C932,Fuel!C1017:Z2615,2,FALSE)</f>
        <v>395.40992799999998</v>
      </c>
      <c r="G932" s="352">
        <f>VLOOKUP(Variaciones!C932,Fuel!C1017:Z2615,24,FALSE)</f>
        <v>418.72536136662285</v>
      </c>
      <c r="H932" s="148">
        <f t="shared" si="97"/>
        <v>0</v>
      </c>
      <c r="I932" s="352">
        <f t="shared" si="99"/>
        <v>23.315433366622869</v>
      </c>
      <c r="J932" s="352">
        <f t="shared" si="95"/>
        <v>54.041044951379774</v>
      </c>
      <c r="K932" s="352">
        <f t="shared" si="96"/>
        <v>2920.4345394370494</v>
      </c>
      <c r="L932" s="352"/>
      <c r="O932" s="352"/>
      <c r="P932" s="352"/>
      <c r="Q932" s="352"/>
      <c r="R932" s="352"/>
      <c r="S932" s="352"/>
      <c r="T932" s="352" t="e">
        <f t="shared" si="98"/>
        <v>#DIV/0!</v>
      </c>
    </row>
    <row r="933" spans="2:20">
      <c r="B933" s="127" t="s">
        <v>145</v>
      </c>
      <c r="C933" s="4">
        <v>43347</v>
      </c>
      <c r="D933">
        <f>WEEKDAY(Fuel!C1019,2)</f>
        <v>2</v>
      </c>
      <c r="E933" s="352"/>
      <c r="F933" s="352">
        <f>VLOOKUP(Variaciones!C933,Fuel!C1018:Z2616,2,FALSE)</f>
        <v>395.40992799999998</v>
      </c>
      <c r="G933" s="352">
        <f>VLOOKUP(Variaciones!C933,Fuel!C1018:Z2616,24,FALSE)</f>
        <v>427.06964520367933</v>
      </c>
      <c r="H933" s="148">
        <f t="shared" si="97"/>
        <v>0.11371800000000576</v>
      </c>
      <c r="I933" s="352">
        <f t="shared" si="99"/>
        <v>31.659717203679349</v>
      </c>
      <c r="J933" s="352">
        <f t="shared" si="95"/>
        <v>45.196104084099886</v>
      </c>
      <c r="K933" s="352">
        <f t="shared" si="96"/>
        <v>2042.6878243807905</v>
      </c>
      <c r="L933" s="352"/>
      <c r="O933" s="352"/>
      <c r="P933" s="352"/>
      <c r="Q933" s="352"/>
      <c r="R933" s="352"/>
      <c r="S933" s="352"/>
      <c r="T933" s="352" t="e">
        <f t="shared" si="98"/>
        <v>#DIV/0!</v>
      </c>
    </row>
    <row r="934" spans="2:20">
      <c r="B934" s="127" t="s">
        <v>146</v>
      </c>
      <c r="C934" s="4">
        <v>43343</v>
      </c>
      <c r="D934">
        <f>WEEKDAY(Fuel!C1020,2)</f>
        <v>5</v>
      </c>
      <c r="E934" s="352"/>
      <c r="F934" s="352">
        <f>VLOOKUP(Variaciones!C934,Fuel!C1019:Z2617,2,FALSE)</f>
        <v>395.29620999999997</v>
      </c>
      <c r="G934" s="352">
        <f>VLOOKUP(Variaciones!C934,Fuel!C1019:Z2617,24,FALSE)</f>
        <v>438.04204993429698</v>
      </c>
      <c r="H934" s="148">
        <f t="shared" si="97"/>
        <v>0</v>
      </c>
      <c r="I934" s="352">
        <f t="shared" si="99"/>
        <v>42.74583993429701</v>
      </c>
      <c r="J934" s="352">
        <f t="shared" si="95"/>
        <v>33.451637069645187</v>
      </c>
      <c r="K934" s="352">
        <f t="shared" si="96"/>
        <v>1119.0120226392601</v>
      </c>
      <c r="L934" s="352"/>
      <c r="O934" s="352"/>
      <c r="P934" s="352"/>
      <c r="Q934" s="352"/>
      <c r="R934" s="352"/>
      <c r="S934" s="352"/>
      <c r="T934" s="352" t="e">
        <f t="shared" si="98"/>
        <v>#DIV/0!</v>
      </c>
    </row>
    <row r="935" spans="2:20">
      <c r="B935" s="127" t="s">
        <v>146</v>
      </c>
      <c r="C935" s="4">
        <v>43342</v>
      </c>
      <c r="D935">
        <f>WEEKDAY(Fuel!C1021,2)</f>
        <v>4</v>
      </c>
      <c r="E935" s="352"/>
      <c r="F935" s="352">
        <f>VLOOKUP(Variaciones!C935,Fuel!C1020:Z2618,2,FALSE)</f>
        <v>395.29620999999997</v>
      </c>
      <c r="G935" s="352">
        <f>VLOOKUP(Variaciones!C935,Fuel!C1020:Z2618,24,FALSE)</f>
        <v>442.37844940867279</v>
      </c>
      <c r="H935" s="148">
        <f t="shared" si="97"/>
        <v>2.0431139999999459</v>
      </c>
      <c r="I935" s="352">
        <f t="shared" si="99"/>
        <v>47.08223940867282</v>
      </c>
      <c r="J935" s="352">
        <f t="shared" si="95"/>
        <v>28.855053626806807</v>
      </c>
      <c r="K935" s="352">
        <f t="shared" si="96"/>
        <v>832.61411980589662</v>
      </c>
      <c r="L935" s="352"/>
      <c r="O935" s="352"/>
      <c r="P935" s="352"/>
      <c r="Q935" s="352"/>
      <c r="R935" s="352"/>
      <c r="S935" s="352"/>
      <c r="T935" s="352" t="e">
        <f t="shared" si="98"/>
        <v>#DIV/0!</v>
      </c>
    </row>
    <row r="936" spans="2:20">
      <c r="B936" s="127" t="s">
        <v>146</v>
      </c>
      <c r="C936" s="4">
        <v>43341</v>
      </c>
      <c r="D936">
        <f>WEEKDAY(Fuel!C1022,2)</f>
        <v>3</v>
      </c>
      <c r="E936" s="352"/>
      <c r="F936" s="352">
        <f>VLOOKUP(Variaciones!C936,Fuel!C1021:Z2619,2,FALSE)</f>
        <v>393.25309600000003</v>
      </c>
      <c r="G936" s="352">
        <f>VLOOKUP(Variaciones!C936,Fuel!C1021:Z2619,24,FALSE)</f>
        <v>438.50197109067011</v>
      </c>
      <c r="H936" s="148">
        <f t="shared" si="97"/>
        <v>0</v>
      </c>
      <c r="I936" s="352">
        <f t="shared" si="99"/>
        <v>45.248875090670083</v>
      </c>
      <c r="J936" s="352">
        <f t="shared" si="95"/>
        <v>30.921006643889712</v>
      </c>
      <c r="K936" s="352">
        <f t="shared" si="96"/>
        <v>956.10865187147169</v>
      </c>
      <c r="L936" s="352"/>
      <c r="O936" s="352"/>
      <c r="P936" s="352"/>
      <c r="Q936" s="352"/>
      <c r="R936" s="352"/>
      <c r="S936" s="352"/>
      <c r="T936" s="352" t="e">
        <f t="shared" si="98"/>
        <v>#DIV/0!</v>
      </c>
    </row>
    <row r="937" spans="2:20">
      <c r="B937" s="127" t="s">
        <v>146</v>
      </c>
      <c r="C937" s="4">
        <v>43340</v>
      </c>
      <c r="D937">
        <f>WEEKDAY(Fuel!C1023,2)</f>
        <v>2</v>
      </c>
      <c r="E937" s="352"/>
      <c r="F937" s="352">
        <f>VLOOKUP(Variaciones!C937,Fuel!C1022:Z2620,2,FALSE)</f>
        <v>393.25309600000003</v>
      </c>
      <c r="G937" s="352">
        <f>VLOOKUP(Variaciones!C937,Fuel!C1022:Z2620,24,FALSE)</f>
        <v>428.44940867279888</v>
      </c>
      <c r="H937" s="148">
        <f t="shared" si="97"/>
        <v>0</v>
      </c>
      <c r="I937" s="352">
        <f t="shared" si="99"/>
        <v>35.196312672798854</v>
      </c>
      <c r="J937" s="352">
        <f t="shared" si="95"/>
        <v>41.576722806833232</v>
      </c>
      <c r="K937" s="352">
        <f t="shared" si="96"/>
        <v>1728.6238793562466</v>
      </c>
      <c r="L937" s="352"/>
      <c r="O937" s="352"/>
      <c r="P937" s="352"/>
      <c r="Q937" s="352"/>
      <c r="R937" s="352"/>
      <c r="S937" s="352"/>
      <c r="T937" s="352" t="e">
        <f t="shared" si="98"/>
        <v>#DIV/0!</v>
      </c>
    </row>
    <row r="938" spans="2:20">
      <c r="B938" s="127" t="s">
        <v>146</v>
      </c>
      <c r="C938" s="4">
        <v>43339</v>
      </c>
      <c r="D938">
        <f>WEEKDAY(Fuel!C1024,2)</f>
        <v>1</v>
      </c>
      <c r="E938" s="352"/>
      <c r="F938" s="352">
        <f>VLOOKUP(Variaciones!C938,Fuel!C1023:Z2621,2,FALSE)</f>
        <v>393.25309600000003</v>
      </c>
      <c r="G938" s="352">
        <f>VLOOKUP(Variaciones!C938,Fuel!C1023:Z2621,24,FALSE)</f>
        <v>430.02628120893559</v>
      </c>
      <c r="H938" s="148">
        <f t="shared" si="97"/>
        <v>0</v>
      </c>
      <c r="I938" s="352">
        <f t="shared" si="99"/>
        <v>36.773185208935558</v>
      </c>
      <c r="J938" s="352">
        <f t="shared" si="95"/>
        <v>39.905237918528314</v>
      </c>
      <c r="K938" s="352">
        <f t="shared" si="96"/>
        <v>1592.42801333435</v>
      </c>
      <c r="L938" s="352"/>
      <c r="O938" s="352"/>
      <c r="P938" s="352"/>
      <c r="Q938" s="352"/>
      <c r="R938" s="352"/>
      <c r="S938" s="352"/>
      <c r="T938" s="352" t="e">
        <f t="shared" si="98"/>
        <v>#DIV/0!</v>
      </c>
    </row>
    <row r="939" spans="2:20">
      <c r="B939" s="127" t="s">
        <v>146</v>
      </c>
      <c r="C939" s="4">
        <v>43336</v>
      </c>
      <c r="D939">
        <f>WEEKDAY(Fuel!C1025,2)</f>
        <v>5</v>
      </c>
      <c r="E939" s="352"/>
      <c r="F939" s="352">
        <f>VLOOKUP(Variaciones!C939,Fuel!C1024:Z2622,2,FALSE)</f>
        <v>393.25309600000003</v>
      </c>
      <c r="G939" s="352">
        <f>VLOOKUP(Variaciones!C939,Fuel!C1024:Z2622,24,FALSE)</f>
        <v>428.38370565045994</v>
      </c>
      <c r="H939" s="148">
        <f t="shared" si="97"/>
        <v>0</v>
      </c>
      <c r="I939" s="352">
        <f t="shared" si="99"/>
        <v>35.130609650459917</v>
      </c>
      <c r="J939" s="352">
        <f t="shared" si="95"/>
        <v>41.646368010512504</v>
      </c>
      <c r="K939" s="352">
        <f t="shared" si="96"/>
        <v>1734.4199684670391</v>
      </c>
      <c r="L939" s="352"/>
      <c r="O939" s="352"/>
      <c r="P939" s="352"/>
      <c r="Q939" s="352"/>
      <c r="R939" s="352"/>
      <c r="S939" s="352"/>
      <c r="T939" s="352" t="e">
        <f t="shared" si="98"/>
        <v>#DIV/0!</v>
      </c>
    </row>
    <row r="940" spans="2:20">
      <c r="B940" s="127" t="s">
        <v>146</v>
      </c>
      <c r="C940" s="4">
        <v>43335</v>
      </c>
      <c r="D940">
        <f>WEEKDAY(Fuel!C1026,2)</f>
        <v>4</v>
      </c>
      <c r="E940" s="352"/>
      <c r="F940" s="352">
        <f>VLOOKUP(Variaciones!C940,Fuel!C1025:Z2623,2,FALSE)</f>
        <v>393.25309600000003</v>
      </c>
      <c r="G940" s="352">
        <f>VLOOKUP(Variaciones!C940,Fuel!C1025:Z2623,24,FALSE)</f>
        <v>426.21550591327201</v>
      </c>
      <c r="H940" s="148">
        <f t="shared" si="97"/>
        <v>5.3785989999999515</v>
      </c>
      <c r="I940" s="352">
        <f t="shared" si="99"/>
        <v>32.962409913271983</v>
      </c>
      <c r="J940" s="352">
        <f t="shared" si="95"/>
        <v>43.944659731931665</v>
      </c>
      <c r="K940" s="352">
        <f t="shared" si="96"/>
        <v>1931.1331189552564</v>
      </c>
      <c r="L940" s="352"/>
      <c r="O940" s="352"/>
      <c r="P940" s="352"/>
      <c r="Q940" s="352"/>
      <c r="R940" s="352"/>
      <c r="S940" s="352"/>
      <c r="T940" s="352" t="e">
        <f t="shared" si="98"/>
        <v>#DIV/0!</v>
      </c>
    </row>
    <row r="941" spans="2:20">
      <c r="B941" s="127" t="s">
        <v>146</v>
      </c>
      <c r="C941" s="4">
        <v>43334</v>
      </c>
      <c r="D941">
        <f>WEEKDAY(Fuel!C1027,2)</f>
        <v>3</v>
      </c>
      <c r="E941" s="352"/>
      <c r="F941" s="352">
        <f>VLOOKUP(Variaciones!C941,Fuel!C1026:Z2624,2,FALSE)</f>
        <v>398.63169499999998</v>
      </c>
      <c r="G941" s="352">
        <f>VLOOKUP(Variaciones!C941,Fuel!C1026:Z2624,24,FALSE)</f>
        <v>424.44152431011821</v>
      </c>
      <c r="H941" s="148">
        <f t="shared" si="97"/>
        <v>0</v>
      </c>
      <c r="I941" s="352">
        <f t="shared" si="99"/>
        <v>25.809829310118232</v>
      </c>
      <c r="J941" s="352">
        <f t="shared" si="95"/>
        <v>51.203679231274691</v>
      </c>
      <c r="K941" s="352">
        <f t="shared" si="96"/>
        <v>2621.8167668192709</v>
      </c>
      <c r="L941" s="352"/>
      <c r="O941" s="352"/>
      <c r="P941" s="352"/>
      <c r="Q941" s="352"/>
      <c r="R941" s="352"/>
      <c r="S941" s="352"/>
      <c r="T941" s="352" t="e">
        <f t="shared" si="98"/>
        <v>#DIV/0!</v>
      </c>
    </row>
    <row r="942" spans="2:20">
      <c r="B942" s="127" t="s">
        <v>146</v>
      </c>
      <c r="C942" s="4">
        <v>43333</v>
      </c>
      <c r="D942">
        <f>WEEKDAY(Fuel!C1028,2)</f>
        <v>2</v>
      </c>
      <c r="E942" s="352"/>
      <c r="F942" s="352">
        <f>VLOOKUP(Variaciones!C942,Fuel!C1027:Z2625,2,FALSE)</f>
        <v>398.63169499999998</v>
      </c>
      <c r="G942" s="352">
        <f>VLOOKUP(Variaciones!C942,Fuel!C1027:Z2625,24,FALSE)</f>
        <v>407.42444152431011</v>
      </c>
      <c r="H942" s="148">
        <f t="shared" si="97"/>
        <v>0</v>
      </c>
      <c r="I942" s="352">
        <f t="shared" si="99"/>
        <v>8.7927465243101324</v>
      </c>
      <c r="J942" s="352">
        <f t="shared" si="95"/>
        <v>69.241786984231283</v>
      </c>
      <c r="K942" s="352">
        <f t="shared" si="96"/>
        <v>4794.4250647696608</v>
      </c>
      <c r="L942" s="352"/>
      <c r="O942" s="352"/>
      <c r="P942" s="352"/>
      <c r="Q942" s="352"/>
      <c r="R942" s="352"/>
      <c r="S942" s="352"/>
      <c r="T942" s="352" t="e">
        <f t="shared" si="98"/>
        <v>#DIV/0!</v>
      </c>
    </row>
    <row r="943" spans="2:20">
      <c r="B943" s="127" t="s">
        <v>146</v>
      </c>
      <c r="C943" s="4">
        <v>43332</v>
      </c>
      <c r="D943">
        <f>WEEKDAY(Fuel!C1029,2)</f>
        <v>1</v>
      </c>
      <c r="E943" s="352"/>
      <c r="F943" s="352">
        <f>VLOOKUP(Variaciones!C943,Fuel!C1028:Z2626,2,FALSE)</f>
        <v>398.63169499999998</v>
      </c>
      <c r="G943" s="352">
        <f>VLOOKUP(Variaciones!C943,Fuel!C1028:Z2626,24,FALSE)</f>
        <v>408.34428383705648</v>
      </c>
      <c r="H943" s="148">
        <f t="shared" si="97"/>
        <v>0</v>
      </c>
      <c r="I943" s="352">
        <f t="shared" si="99"/>
        <v>9.7125888370565008</v>
      </c>
      <c r="J943" s="352">
        <f t="shared" si="95"/>
        <v>68.266754132720109</v>
      </c>
      <c r="K943" s="352">
        <f t="shared" si="96"/>
        <v>4660.3497198172581</v>
      </c>
      <c r="L943" s="352"/>
      <c r="O943" s="352"/>
      <c r="P943" s="352"/>
      <c r="Q943" s="352"/>
      <c r="R943" s="352"/>
      <c r="S943" s="352"/>
      <c r="T943" s="352" t="e">
        <f t="shared" si="98"/>
        <v>#DIV/0!</v>
      </c>
    </row>
    <row r="944" spans="2:20">
      <c r="B944" s="127" t="s">
        <v>146</v>
      </c>
      <c r="C944" s="4">
        <v>43329</v>
      </c>
      <c r="D944">
        <f>WEEKDAY(Fuel!C1030,2)</f>
        <v>5</v>
      </c>
      <c r="E944" s="352"/>
      <c r="F944" s="352">
        <f>VLOOKUP(Variaciones!C944,Fuel!C1029:Z2627,2,FALSE)</f>
        <v>398.63169499999998</v>
      </c>
      <c r="G944" s="352">
        <f>VLOOKUP(Variaciones!C944,Fuel!C1029:Z2627,24,FALSE)</f>
        <v>404.5992115637319</v>
      </c>
      <c r="H944" s="148">
        <f t="shared" si="97"/>
        <v>0</v>
      </c>
      <c r="I944" s="352">
        <f t="shared" si="99"/>
        <v>5.9675165637319196</v>
      </c>
      <c r="J944" s="352">
        <f t="shared" si="95"/>
        <v>72.236530742444188</v>
      </c>
      <c r="K944" s="352">
        <f t="shared" si="96"/>
        <v>5218.1163737040843</v>
      </c>
      <c r="L944" s="352"/>
      <c r="O944" s="352"/>
      <c r="P944" s="352"/>
      <c r="Q944" s="352"/>
      <c r="R944" s="352"/>
      <c r="S944" s="352"/>
      <c r="T944" s="352" t="e">
        <f t="shared" si="98"/>
        <v>#DIV/0!</v>
      </c>
    </row>
    <row r="945" spans="2:20">
      <c r="B945" s="127" t="s">
        <v>146</v>
      </c>
      <c r="C945" s="4">
        <v>43328</v>
      </c>
      <c r="D945">
        <f>WEEKDAY(Fuel!C1031,2)</f>
        <v>4</v>
      </c>
      <c r="E945" s="352"/>
      <c r="F945" s="352">
        <f>VLOOKUP(Variaciones!C945,Fuel!C1030:Z2628,2,FALSE)</f>
        <v>398.63169499999998</v>
      </c>
      <c r="G945" s="352">
        <f>VLOOKUP(Variaciones!C945,Fuel!C1030:Z2628,24,FALSE)</f>
        <v>406.0446780551905</v>
      </c>
      <c r="H945" s="148">
        <f t="shared" si="97"/>
        <v>8.0678989999999544</v>
      </c>
      <c r="I945" s="352">
        <f t="shared" si="99"/>
        <v>7.4129830551905229</v>
      </c>
      <c r="J945" s="352">
        <f t="shared" si="95"/>
        <v>70.704336261498042</v>
      </c>
      <c r="K945" s="352">
        <f t="shared" si="96"/>
        <v>4999.1031661789866</v>
      </c>
      <c r="L945" s="352"/>
      <c r="O945" s="352"/>
      <c r="P945" s="352"/>
      <c r="Q945" s="352"/>
      <c r="R945" s="352"/>
      <c r="S945" s="352"/>
      <c r="T945" s="352" t="e">
        <f t="shared" si="98"/>
        <v>#DIV/0!</v>
      </c>
    </row>
    <row r="946" spans="2:20">
      <c r="B946" s="127" t="s">
        <v>146</v>
      </c>
      <c r="C946" s="4">
        <v>43327</v>
      </c>
      <c r="D946">
        <f>WEEKDAY(Fuel!C1032,2)</f>
        <v>3</v>
      </c>
      <c r="E946" s="352"/>
      <c r="F946" s="352">
        <f>VLOOKUP(Variaciones!C946,Fuel!C1031:Z2629,2,FALSE)</f>
        <v>390.56379600000002</v>
      </c>
      <c r="G946" s="352">
        <f>VLOOKUP(Variaciones!C946,Fuel!C1031:Z2629,24,FALSE)</f>
        <v>401.57687253613665</v>
      </c>
      <c r="H946" s="148">
        <f t="shared" si="97"/>
        <v>0</v>
      </c>
      <c r="I946" s="352">
        <f t="shared" si="99"/>
        <v>11.013076536136623</v>
      </c>
      <c r="J946" s="352">
        <f t="shared" si="95"/>
        <v>67.372311111695183</v>
      </c>
      <c r="K946" s="352">
        <f t="shared" si="96"/>
        <v>4539.0283045310462</v>
      </c>
      <c r="L946" s="352"/>
      <c r="O946" s="352"/>
      <c r="P946" s="352"/>
      <c r="Q946" s="352"/>
      <c r="R946" s="352"/>
      <c r="S946" s="352"/>
      <c r="T946" s="352" t="e">
        <f t="shared" si="98"/>
        <v>#DIV/0!</v>
      </c>
    </row>
    <row r="947" spans="2:20">
      <c r="B947" s="127" t="s">
        <v>146</v>
      </c>
      <c r="C947" s="4">
        <v>43326</v>
      </c>
      <c r="D947">
        <f>WEEKDAY(Fuel!C1033,2)</f>
        <v>2</v>
      </c>
      <c r="E947" s="352"/>
      <c r="F947" s="352">
        <f>VLOOKUP(Variaciones!C947,Fuel!C1032:Z2630,2,FALSE)</f>
        <v>390.56379600000002</v>
      </c>
      <c r="G947" s="352">
        <f>VLOOKUP(Variaciones!C947,Fuel!C1032:Z2630,24,FALSE)</f>
        <v>412.28646517739816</v>
      </c>
      <c r="H947" s="148">
        <f t="shared" si="97"/>
        <v>0</v>
      </c>
      <c r="I947" s="352">
        <f t="shared" si="99"/>
        <v>21.722669177398132</v>
      </c>
      <c r="J947" s="352">
        <f t="shared" si="95"/>
        <v>56.020142911957976</v>
      </c>
      <c r="K947" s="352">
        <f t="shared" si="96"/>
        <v>3138.2564118761952</v>
      </c>
      <c r="L947" s="352"/>
      <c r="O947" s="352"/>
      <c r="P947" s="352"/>
      <c r="Q947" s="352"/>
      <c r="R947" s="352"/>
      <c r="S947" s="352"/>
      <c r="T947" s="352" t="e">
        <f t="shared" si="98"/>
        <v>#DIV/0!</v>
      </c>
    </row>
    <row r="948" spans="2:20">
      <c r="B948" s="127" t="s">
        <v>146</v>
      </c>
      <c r="C948" s="4">
        <v>43325</v>
      </c>
      <c r="D948">
        <f>WEEKDAY(Fuel!C1034,2)</f>
        <v>1</v>
      </c>
      <c r="E948" s="352"/>
      <c r="F948" s="352">
        <f>VLOOKUP(Variaciones!C948,Fuel!C1033:Z2631,2,FALSE)</f>
        <v>390.56379600000002</v>
      </c>
      <c r="G948" s="352">
        <f>VLOOKUP(Variaciones!C948,Fuel!C1033:Z2631,24,FALSE)</f>
        <v>413.27201051248358</v>
      </c>
      <c r="H948" s="148">
        <f t="shared" si="97"/>
        <v>0</v>
      </c>
      <c r="I948" s="352">
        <f t="shared" si="99"/>
        <v>22.708214512483551</v>
      </c>
      <c r="J948" s="352">
        <f t="shared" si="95"/>
        <v>54.975464856767417</v>
      </c>
      <c r="K948" s="352">
        <f t="shared" si="96"/>
        <v>3022.3017362176693</v>
      </c>
      <c r="L948" s="352"/>
      <c r="O948" s="352"/>
      <c r="P948" s="352"/>
      <c r="Q948" s="352"/>
      <c r="R948" s="352"/>
      <c r="S948" s="352"/>
      <c r="T948" s="352" t="e">
        <f t="shared" si="98"/>
        <v>#DIV/0!</v>
      </c>
    </row>
    <row r="949" spans="2:20">
      <c r="B949" s="127" t="s">
        <v>146</v>
      </c>
      <c r="C949" s="4">
        <v>43322</v>
      </c>
      <c r="D949">
        <f>WEEKDAY(Fuel!C1035,2)</f>
        <v>5</v>
      </c>
      <c r="E949" s="352"/>
      <c r="F949" s="352">
        <f>VLOOKUP(Variaciones!C949,Fuel!C1034:Z2632,2,FALSE)</f>
        <v>390.56379600000002</v>
      </c>
      <c r="G949" s="352">
        <f>VLOOKUP(Variaciones!C949,Fuel!C1034:Z2632,24,FALSE)</f>
        <v>417.08278580814715</v>
      </c>
      <c r="H949" s="148">
        <f t="shared" si="97"/>
        <v>0</v>
      </c>
      <c r="I949" s="352">
        <f t="shared" si="99"/>
        <v>26.518989808147126</v>
      </c>
      <c r="J949" s="352">
        <f t="shared" si="95"/>
        <v>50.936043043364066</v>
      </c>
      <c r="K949" s="352">
        <f t="shared" si="96"/>
        <v>2594.4804809154371</v>
      </c>
      <c r="L949" s="352"/>
      <c r="O949" s="352"/>
      <c r="P949" s="352"/>
      <c r="Q949" s="352"/>
      <c r="R949" s="352"/>
      <c r="S949" s="352"/>
      <c r="T949" s="352" t="e">
        <f t="shared" si="98"/>
        <v>#DIV/0!</v>
      </c>
    </row>
    <row r="950" spans="2:20">
      <c r="B950" s="127" t="s">
        <v>146</v>
      </c>
      <c r="C950" s="4">
        <v>43321</v>
      </c>
      <c r="D950">
        <f>WEEKDAY(Fuel!C1036,2)</f>
        <v>4</v>
      </c>
      <c r="E950" s="352"/>
      <c r="F950" s="352">
        <f>VLOOKUP(Variaciones!C950,Fuel!C1035:Z2633,2,FALSE)</f>
        <v>390.56379600000002</v>
      </c>
      <c r="G950" s="352">
        <f>VLOOKUP(Variaciones!C950,Fuel!C1035:Z2633,24,FALSE)</f>
        <v>412.48357424441525</v>
      </c>
      <c r="H950" s="148">
        <f t="shared" si="97"/>
        <v>0</v>
      </c>
      <c r="I950" s="352">
        <f t="shared" si="99"/>
        <v>21.919778244415227</v>
      </c>
      <c r="J950" s="352">
        <f t="shared" si="95"/>
        <v>55.811207300919875</v>
      </c>
      <c r="K950" s="352">
        <f t="shared" si="96"/>
        <v>3114.8908603862519</v>
      </c>
      <c r="L950" s="352"/>
      <c r="O950" s="352"/>
      <c r="P950" s="352"/>
      <c r="Q950" s="352"/>
      <c r="R950" s="352"/>
      <c r="S950" s="352"/>
      <c r="T950" s="352" t="e">
        <f t="shared" si="98"/>
        <v>#DIV/0!</v>
      </c>
    </row>
    <row r="951" spans="2:20">
      <c r="B951" s="127" t="s">
        <v>146</v>
      </c>
      <c r="C951" s="4">
        <v>43320</v>
      </c>
      <c r="D951">
        <f>WEEKDAY(Fuel!C1037,2)</f>
        <v>3</v>
      </c>
      <c r="E951" s="352"/>
      <c r="F951" s="352">
        <f>VLOOKUP(Variaciones!C951,Fuel!C1036:Z2634,2,FALSE)</f>
        <v>390.56379600000002</v>
      </c>
      <c r="G951" s="352">
        <f>VLOOKUP(Variaciones!C951,Fuel!C1036:Z2634,24,FALSE)</f>
        <v>411.95795006570302</v>
      </c>
      <c r="H951" s="148">
        <f t="shared" si="97"/>
        <v>0</v>
      </c>
      <c r="I951" s="352">
        <f t="shared" si="99"/>
        <v>21.394154065702992</v>
      </c>
      <c r="J951" s="352">
        <f t="shared" si="95"/>
        <v>56.368368930354848</v>
      </c>
      <c r="K951" s="352">
        <f t="shared" si="96"/>
        <v>3177.3930158685939</v>
      </c>
      <c r="L951" s="352"/>
      <c r="O951" s="352"/>
      <c r="P951" s="352"/>
      <c r="Q951" s="352"/>
      <c r="R951" s="352"/>
      <c r="S951" s="352"/>
      <c r="T951" s="352" t="e">
        <f t="shared" si="98"/>
        <v>#DIV/0!</v>
      </c>
    </row>
    <row r="952" spans="2:20">
      <c r="B952" s="127" t="s">
        <v>146</v>
      </c>
      <c r="C952" s="4">
        <v>43319</v>
      </c>
      <c r="D952">
        <f>WEEKDAY(Fuel!C1038,2)</f>
        <v>2</v>
      </c>
      <c r="E952" s="352"/>
      <c r="F952" s="352">
        <f>VLOOKUP(Variaciones!C952,Fuel!C1037:Z2635,2,FALSE)</f>
        <v>390.56379600000002</v>
      </c>
      <c r="G952" s="352">
        <f>VLOOKUP(Variaciones!C952,Fuel!C1037:Z2635,24,FALSE)</f>
        <v>425.42706964520369</v>
      </c>
      <c r="H952" s="148">
        <f t="shared" si="97"/>
        <v>0</v>
      </c>
      <c r="I952" s="352">
        <f t="shared" si="99"/>
        <v>34.863273645203662</v>
      </c>
      <c r="J952" s="352">
        <f t="shared" si="95"/>
        <v>42.091102176084121</v>
      </c>
      <c r="K952" s="352">
        <f t="shared" si="96"/>
        <v>1771.6608823975535</v>
      </c>
      <c r="L952" s="352"/>
      <c r="O952" s="352"/>
      <c r="P952" s="352"/>
      <c r="Q952" s="352"/>
      <c r="R952" s="352"/>
      <c r="S952" s="352"/>
      <c r="T952" s="352" t="e">
        <f t="shared" si="98"/>
        <v>#DIV/0!</v>
      </c>
    </row>
    <row r="953" spans="2:20">
      <c r="B953" s="127" t="s">
        <v>146</v>
      </c>
      <c r="C953" s="4">
        <v>43318</v>
      </c>
      <c r="D953">
        <f>WEEKDAY(Fuel!C1039,2)</f>
        <v>1</v>
      </c>
      <c r="E953" s="352"/>
      <c r="F953" s="352">
        <f>VLOOKUP(Variaciones!C953,Fuel!C1038:Z2636,2,FALSE)</f>
        <v>390.56379600000002</v>
      </c>
      <c r="G953" s="352">
        <f>VLOOKUP(Variaciones!C953,Fuel!C1038:Z2636,24,FALSE)</f>
        <v>419.18528252299603</v>
      </c>
      <c r="H953" s="148">
        <f t="shared" si="97"/>
        <v>0</v>
      </c>
      <c r="I953" s="352">
        <f t="shared" si="99"/>
        <v>28.621486522996008</v>
      </c>
      <c r="J953" s="352">
        <f t="shared" si="95"/>
        <v>48.707396525624233</v>
      </c>
      <c r="K953" s="352">
        <f t="shared" si="96"/>
        <v>2372.4104763043915</v>
      </c>
      <c r="L953" s="352"/>
      <c r="O953" s="352"/>
      <c r="P953" s="352"/>
      <c r="Q953" s="352"/>
      <c r="R953" s="352"/>
      <c r="S953" s="352"/>
      <c r="T953" s="352" t="e">
        <f t="shared" si="98"/>
        <v>#DIV/0!</v>
      </c>
    </row>
    <row r="954" spans="2:20">
      <c r="B954" s="127" t="s">
        <v>146</v>
      </c>
      <c r="C954" s="4">
        <v>43315</v>
      </c>
      <c r="D954">
        <f>WEEKDAY(Fuel!C1040,2)</f>
        <v>5</v>
      </c>
      <c r="E954" s="352"/>
      <c r="F954" s="352">
        <f>VLOOKUP(Variaciones!C954,Fuel!C1039:Z2637,2,FALSE)</f>
        <v>390.56379600000002</v>
      </c>
      <c r="G954" s="352">
        <f>VLOOKUP(Variaciones!C954,Fuel!C1039:Z2637,24,FALSE)</f>
        <v>419.31668856767408</v>
      </c>
      <c r="H954" s="148">
        <f t="shared" si="97"/>
        <v>0</v>
      </c>
      <c r="I954" s="352">
        <f t="shared" si="99"/>
        <v>28.752892567674053</v>
      </c>
      <c r="J954" s="352">
        <f t="shared" si="95"/>
        <v>48.568106118265518</v>
      </c>
      <c r="K954" s="352">
        <f t="shared" si="96"/>
        <v>2358.8609319151005</v>
      </c>
      <c r="L954" s="352"/>
      <c r="O954" s="352"/>
      <c r="P954" s="352"/>
      <c r="Q954" s="352"/>
      <c r="R954" s="352"/>
      <c r="S954" s="352"/>
      <c r="T954" s="352" t="e">
        <f t="shared" si="98"/>
        <v>#DIV/0!</v>
      </c>
    </row>
    <row r="955" spans="2:20">
      <c r="B955" s="127" t="s">
        <v>146</v>
      </c>
      <c r="C955" s="4">
        <v>43314</v>
      </c>
      <c r="D955">
        <f>WEEKDAY(Fuel!C1041,2)</f>
        <v>4</v>
      </c>
      <c r="E955" s="352"/>
      <c r="F955" s="352">
        <f>VLOOKUP(Variaciones!C955,Fuel!C1040:Z2638,2,FALSE)</f>
        <v>390.56379600000002</v>
      </c>
      <c r="G955" s="352">
        <f>VLOOKUP(Variaciones!C955,Fuel!C1040:Z2638,24,FALSE)</f>
        <v>421.9448094612352</v>
      </c>
      <c r="H955" s="148">
        <f t="shared" si="97"/>
        <v>1.934060000000045</v>
      </c>
      <c r="I955" s="352">
        <f t="shared" si="99"/>
        <v>31.38101346123517</v>
      </c>
      <c r="J955" s="352">
        <f t="shared" si="95"/>
        <v>45.782297971090713</v>
      </c>
      <c r="K955" s="352">
        <f t="shared" si="96"/>
        <v>2096.0188075137366</v>
      </c>
      <c r="L955" s="352"/>
      <c r="O955" s="352"/>
      <c r="P955" s="352"/>
      <c r="Q955" s="352"/>
      <c r="R955" s="352"/>
      <c r="S955" s="352"/>
      <c r="T955" s="352" t="e">
        <f t="shared" si="98"/>
        <v>#DIV/0!</v>
      </c>
    </row>
    <row r="956" spans="2:20">
      <c r="B956" s="127" t="s">
        <v>146</v>
      </c>
      <c r="C956" s="4">
        <v>43313</v>
      </c>
      <c r="D956">
        <f>WEEKDAY(Fuel!C1042,2)</f>
        <v>3</v>
      </c>
      <c r="E956" s="352"/>
      <c r="F956" s="352">
        <f>VLOOKUP(Variaciones!C956,Fuel!C1041:Z2639,2,FALSE)</f>
        <v>388.62973599999998</v>
      </c>
      <c r="G956" s="352">
        <f>VLOOKUP(Variaciones!C956,Fuel!C1041:Z2639,24,FALSE)</f>
        <v>418.00262812089352</v>
      </c>
      <c r="H956" s="148">
        <f t="shared" si="97"/>
        <v>0</v>
      </c>
      <c r="I956" s="352">
        <f t="shared" si="99"/>
        <v>29.372892120893539</v>
      </c>
      <c r="J956" s="352">
        <f t="shared" si="95"/>
        <v>48.026950191852848</v>
      </c>
      <c r="K956" s="352">
        <f t="shared" si="96"/>
        <v>2306.5879447307143</v>
      </c>
      <c r="L956" s="352"/>
      <c r="O956" s="352"/>
      <c r="P956" s="352"/>
      <c r="Q956" s="352"/>
      <c r="R956" s="352"/>
      <c r="S956" s="352"/>
      <c r="T956" s="352" t="e">
        <f t="shared" si="98"/>
        <v>#DIV/0!</v>
      </c>
    </row>
    <row r="957" spans="2:20">
      <c r="B957" s="127" t="s">
        <v>147</v>
      </c>
      <c r="C957" s="4">
        <v>43312</v>
      </c>
      <c r="D957">
        <f>WEEKDAY(Fuel!C1043,2)</f>
        <v>2</v>
      </c>
      <c r="E957" s="352"/>
      <c r="F957" s="352">
        <f>VLOOKUP(Variaciones!C957,Fuel!C1042:Z2640,2,FALSE)</f>
        <v>388.62973599999998</v>
      </c>
      <c r="G957" s="352">
        <f>VLOOKUP(Variaciones!C957,Fuel!C1042:Z2640,24,FALSE)</f>
        <v>432.7201051248357</v>
      </c>
      <c r="H957" s="148">
        <f t="shared" si="97"/>
        <v>0</v>
      </c>
      <c r="I957" s="352">
        <f t="shared" si="99"/>
        <v>44.090369124835718</v>
      </c>
      <c r="J957" s="352">
        <f t="shared" si="95"/>
        <v>32.426424567674133</v>
      </c>
      <c r="K957" s="352">
        <f t="shared" si="96"/>
        <v>1051.4730102430606</v>
      </c>
      <c r="L957" s="352"/>
      <c r="O957" s="352"/>
      <c r="P957" s="352"/>
      <c r="Q957" s="352"/>
      <c r="R957" s="352"/>
      <c r="S957" s="352"/>
      <c r="T957" s="352" t="e">
        <f t="shared" si="98"/>
        <v>#DIV/0!</v>
      </c>
    </row>
    <row r="958" spans="2:20">
      <c r="B958" s="127" t="s">
        <v>147</v>
      </c>
      <c r="C958" s="4">
        <v>43311</v>
      </c>
      <c r="D958">
        <f>WEEKDAY(Fuel!C1044,2)</f>
        <v>1</v>
      </c>
      <c r="E958" s="352"/>
      <c r="F958" s="352">
        <f>VLOOKUP(Variaciones!C958,Fuel!C1043:Z2641,2,FALSE)</f>
        <v>388.62973599999998</v>
      </c>
      <c r="G958" s="352">
        <f>VLOOKUP(Variaciones!C958,Fuel!C1043:Z2641,24,FALSE)</f>
        <v>442.24704336399475</v>
      </c>
      <c r="H958" s="148">
        <f t="shared" si="97"/>
        <v>0</v>
      </c>
      <c r="I958" s="352">
        <f t="shared" si="99"/>
        <v>53.617307363994769</v>
      </c>
      <c r="J958" s="352">
        <f t="shared" si="95"/>
        <v>22.327870034165528</v>
      </c>
      <c r="K958" s="352">
        <f t="shared" si="96"/>
        <v>498.53378026258696</v>
      </c>
      <c r="L958" s="352"/>
      <c r="O958" s="352"/>
      <c r="P958" s="352"/>
      <c r="Q958" s="352"/>
      <c r="R958" s="352"/>
      <c r="S958" s="352"/>
      <c r="T958" s="352" t="e">
        <f t="shared" si="98"/>
        <v>#DIV/0!</v>
      </c>
    </row>
    <row r="959" spans="2:20">
      <c r="B959" s="127" t="s">
        <v>147</v>
      </c>
      <c r="C959" s="4">
        <v>43308</v>
      </c>
      <c r="D959">
        <f>WEEKDAY(Fuel!C1045,2)</f>
        <v>5</v>
      </c>
      <c r="E959" s="352"/>
      <c r="F959" s="352">
        <f>VLOOKUP(Variaciones!C959,Fuel!C1044:Z2642,2,FALSE)</f>
        <v>388.62973599999998</v>
      </c>
      <c r="G959" s="352">
        <f>VLOOKUP(Variaciones!C959,Fuel!C1044:Z2642,24,FALSE)</f>
        <v>439.61892247043357</v>
      </c>
      <c r="H959" s="148">
        <f t="shared" si="97"/>
        <v>0</v>
      </c>
      <c r="I959" s="352">
        <f t="shared" si="99"/>
        <v>50.989186470433594</v>
      </c>
      <c r="J959" s="352">
        <f t="shared" si="95"/>
        <v>25.11367818134039</v>
      </c>
      <c r="K959" s="352">
        <f t="shared" si="96"/>
        <v>630.69683179593233</v>
      </c>
      <c r="L959" s="352"/>
      <c r="O959" s="352"/>
      <c r="P959" s="352"/>
      <c r="Q959" s="352"/>
      <c r="R959" s="352"/>
      <c r="S959" s="352"/>
      <c r="T959" s="352" t="e">
        <f t="shared" si="98"/>
        <v>#DIV/0!</v>
      </c>
    </row>
    <row r="960" spans="2:20">
      <c r="B960" s="127" t="s">
        <v>147</v>
      </c>
      <c r="C960" s="4">
        <v>43307</v>
      </c>
      <c r="D960">
        <f>WEEKDAY(Fuel!C1046,2)</f>
        <v>4</v>
      </c>
      <c r="E960" s="352"/>
      <c r="F960" s="352">
        <f>VLOOKUP(Variaciones!C960,Fuel!C1045:Z2643,2,FALSE)</f>
        <v>388.62973599999998</v>
      </c>
      <c r="G960" s="352">
        <f>VLOOKUP(Variaciones!C960,Fuel!C1045:Z2643,24,FALSE)</f>
        <v>445.13797634691196</v>
      </c>
      <c r="H960" s="148">
        <f t="shared" si="97"/>
        <v>1.4197360000000003</v>
      </c>
      <c r="I960" s="352">
        <f t="shared" si="99"/>
        <v>56.508240346911975</v>
      </c>
      <c r="J960" s="352">
        <f t="shared" si="95"/>
        <v>19.263481072273294</v>
      </c>
      <c r="K960" s="352">
        <f t="shared" si="96"/>
        <v>371.08170302183146</v>
      </c>
      <c r="L960" s="352"/>
      <c r="O960" s="352"/>
      <c r="P960" s="352"/>
      <c r="Q960" s="352"/>
      <c r="R960" s="352"/>
      <c r="S960" s="352"/>
      <c r="T960" s="352" t="e">
        <f t="shared" si="98"/>
        <v>#DIV/0!</v>
      </c>
    </row>
    <row r="961" spans="2:20">
      <c r="B961" s="127" t="s">
        <v>147</v>
      </c>
      <c r="C961" s="4">
        <v>43306</v>
      </c>
      <c r="D961">
        <f>WEEKDAY(Fuel!C1047,2)</f>
        <v>3</v>
      </c>
      <c r="E961" s="352"/>
      <c r="F961" s="352">
        <f>VLOOKUP(Variaciones!C961,Fuel!C1046:Z2644,2,FALSE)</f>
        <v>387.21</v>
      </c>
      <c r="G961" s="352">
        <f>VLOOKUP(Variaciones!C961,Fuel!C1046:Z2644,24,FALSE)</f>
        <v>439.61892247043357</v>
      </c>
      <c r="H961" s="148">
        <f t="shared" si="97"/>
        <v>0</v>
      </c>
      <c r="I961" s="352">
        <f t="shared" si="99"/>
        <v>52.408922470433595</v>
      </c>
      <c r="J961" s="352">
        <f t="shared" si="95"/>
        <v>23.69394218134039</v>
      </c>
      <c r="K961" s="352">
        <f t="shared" si="96"/>
        <v>561.40289609270133</v>
      </c>
      <c r="L961" s="352"/>
      <c r="O961" s="352"/>
      <c r="P961" s="352"/>
      <c r="Q961" s="352"/>
      <c r="R961" s="352"/>
      <c r="S961" s="352"/>
      <c r="T961" s="352" t="e">
        <f t="shared" si="98"/>
        <v>#DIV/0!</v>
      </c>
    </row>
    <row r="962" spans="2:20">
      <c r="B962" s="127" t="s">
        <v>147</v>
      </c>
      <c r="C962" s="4">
        <v>43305</v>
      </c>
      <c r="D962">
        <f>WEEKDAY(Fuel!C1048,2)</f>
        <v>2</v>
      </c>
      <c r="E962" s="352"/>
      <c r="F962" s="352">
        <f>VLOOKUP(Variaciones!C962,Fuel!C1047:Z2645,2,FALSE)</f>
        <v>387.21</v>
      </c>
      <c r="G962" s="352">
        <f>VLOOKUP(Variaciones!C962,Fuel!C1047:Z2645,24,FALSE)</f>
        <v>438.04204993429698</v>
      </c>
      <c r="H962" s="148">
        <f t="shared" si="97"/>
        <v>0</v>
      </c>
      <c r="I962" s="352">
        <f t="shared" si="99"/>
        <v>50.832049934297004</v>
      </c>
      <c r="J962" s="352">
        <f t="shared" si="95"/>
        <v>25.365427069645193</v>
      </c>
      <c r="K962" s="352">
        <f t="shared" si="96"/>
        <v>643.40489042548916</v>
      </c>
      <c r="L962" s="352"/>
      <c r="O962" s="352"/>
      <c r="P962" s="352"/>
      <c r="Q962" s="352"/>
      <c r="R962" s="352"/>
      <c r="S962" s="352"/>
      <c r="T962" s="352" t="e">
        <f t="shared" si="98"/>
        <v>#DIV/0!</v>
      </c>
    </row>
    <row r="963" spans="2:20">
      <c r="B963" s="127" t="s">
        <v>147</v>
      </c>
      <c r="C963" s="4">
        <v>43304</v>
      </c>
      <c r="D963">
        <f>WEEKDAY(Fuel!C1049,2)</f>
        <v>1</v>
      </c>
      <c r="E963" s="352"/>
      <c r="F963" s="352">
        <f>VLOOKUP(Variaciones!C963,Fuel!C1048:Z2646,2,FALSE)</f>
        <v>387.21</v>
      </c>
      <c r="G963" s="352">
        <f>VLOOKUP(Variaciones!C963,Fuel!C1048:Z2646,24,FALSE)</f>
        <v>433.77135348226017</v>
      </c>
      <c r="H963" s="148">
        <f t="shared" si="97"/>
        <v>3.4520000000384243E-3</v>
      </c>
      <c r="I963" s="352">
        <f t="shared" si="99"/>
        <v>46.561353482260188</v>
      </c>
      <c r="J963" s="352">
        <f t="shared" si="95"/>
        <v>29.892365308804187</v>
      </c>
      <c r="K963" s="352">
        <f t="shared" si="96"/>
        <v>893.55350375500007</v>
      </c>
      <c r="L963" s="352"/>
      <c r="O963" s="352"/>
      <c r="P963" s="352"/>
      <c r="Q963" s="352"/>
      <c r="R963" s="352"/>
      <c r="S963" s="352"/>
      <c r="T963" s="352" t="e">
        <f t="shared" si="98"/>
        <v>#DIV/0!</v>
      </c>
    </row>
    <row r="964" spans="2:20">
      <c r="B964" s="127" t="s">
        <v>147</v>
      </c>
      <c r="C964" s="4">
        <v>43301</v>
      </c>
      <c r="D964">
        <f>WEEKDAY(Fuel!C1050,2)</f>
        <v>5</v>
      </c>
      <c r="E964" s="352"/>
      <c r="F964" s="352">
        <f>VLOOKUP(Variaciones!C964,Fuel!C1049:Z2647,2,FALSE)</f>
        <v>387.21345200000002</v>
      </c>
      <c r="G964" s="352">
        <f>VLOOKUP(Variaciones!C964,Fuel!C1049:Z2647,24,FALSE)</f>
        <v>429.96057818659654</v>
      </c>
      <c r="H964" s="148">
        <f t="shared" si="97"/>
        <v>0</v>
      </c>
      <c r="I964" s="352">
        <f t="shared" si="99"/>
        <v>42.747126186596518</v>
      </c>
      <c r="J964" s="352">
        <f t="shared" si="95"/>
        <v>33.93523912220769</v>
      </c>
      <c r="K964" s="352">
        <f t="shared" si="96"/>
        <v>1151.6004542814153</v>
      </c>
      <c r="L964" s="352"/>
      <c r="O964" s="352"/>
      <c r="P964" s="352"/>
      <c r="Q964" s="352"/>
      <c r="R964" s="352"/>
      <c r="S964" s="352"/>
      <c r="T964" s="352" t="e">
        <f t="shared" si="98"/>
        <v>#DIV/0!</v>
      </c>
    </row>
    <row r="965" spans="2:20">
      <c r="B965" s="127" t="s">
        <v>147</v>
      </c>
      <c r="C965" s="4">
        <v>43300</v>
      </c>
      <c r="D965">
        <f>WEEKDAY(Fuel!C1051,2)</f>
        <v>4</v>
      </c>
      <c r="E965" s="352"/>
      <c r="F965" s="352">
        <f>VLOOKUP(Variaciones!C965,Fuel!C1050:Z2648,2,FALSE)</f>
        <v>387.21345200000002</v>
      </c>
      <c r="G965" s="352">
        <f>VLOOKUP(Variaciones!C965,Fuel!C1050:Z2648,24,FALSE)</f>
        <v>424.77003942181341</v>
      </c>
      <c r="H965" s="148">
        <f t="shared" si="97"/>
        <v>2.1244259999999713</v>
      </c>
      <c r="I965" s="352">
        <f t="shared" si="99"/>
        <v>37.55658742181339</v>
      </c>
      <c r="J965" s="352">
        <f t="shared" si="95"/>
        <v>39.437210212877801</v>
      </c>
      <c r="K965" s="352">
        <f t="shared" si="96"/>
        <v>1555.2935493747132</v>
      </c>
      <c r="L965" s="352"/>
      <c r="O965" s="352"/>
      <c r="P965" s="352"/>
      <c r="Q965" s="352"/>
      <c r="R965" s="352"/>
      <c r="S965" s="352"/>
      <c r="T965" s="352" t="e">
        <f t="shared" si="98"/>
        <v>#DIV/0!</v>
      </c>
    </row>
    <row r="966" spans="2:20">
      <c r="B966" s="127" t="s">
        <v>147</v>
      </c>
      <c r="C966" s="4">
        <v>43299</v>
      </c>
      <c r="D966">
        <f>WEEKDAY(Fuel!C1052,2)</f>
        <v>3</v>
      </c>
      <c r="E966" s="352"/>
      <c r="F966" s="352">
        <f>VLOOKUP(Variaciones!C966,Fuel!C1051:Z2649,2,FALSE)</f>
        <v>389.33787799999999</v>
      </c>
      <c r="G966" s="352">
        <f>VLOOKUP(Variaciones!C966,Fuel!C1051:Z2649,24,FALSE)</f>
        <v>427.72667542706961</v>
      </c>
      <c r="H966" s="148">
        <f t="shared" si="97"/>
        <v>0</v>
      </c>
      <c r="I966" s="352">
        <f t="shared" si="99"/>
        <v>38.388797427069619</v>
      </c>
      <c r="J966" s="352">
        <f t="shared" si="95"/>
        <v>38.427602047306209</v>
      </c>
      <c r="K966" s="352">
        <f t="shared" si="96"/>
        <v>1476.6805991061324</v>
      </c>
      <c r="L966" s="352"/>
      <c r="O966" s="352"/>
      <c r="P966" s="352"/>
      <c r="Q966" s="352"/>
      <c r="R966" s="352"/>
      <c r="S966" s="352"/>
      <c r="T966" s="352" t="e">
        <f t="shared" si="98"/>
        <v>#DIV/0!</v>
      </c>
    </row>
    <row r="967" spans="2:20">
      <c r="B967" s="127" t="s">
        <v>147</v>
      </c>
      <c r="C967" s="4">
        <v>43298</v>
      </c>
      <c r="D967">
        <f>WEEKDAY(Fuel!C1053,2)</f>
        <v>2</v>
      </c>
      <c r="E967" s="352"/>
      <c r="F967" s="352">
        <f>VLOOKUP(Variaciones!C967,Fuel!C1052:Z2650,2,FALSE)</f>
        <v>389.33787799999999</v>
      </c>
      <c r="G967" s="352">
        <f>VLOOKUP(Variaciones!C967,Fuel!C1052:Z2650,24,FALSE)</f>
        <v>430.42049934296978</v>
      </c>
      <c r="H967" s="148">
        <f t="shared" si="97"/>
        <v>0</v>
      </c>
      <c r="I967" s="352">
        <f t="shared" si="99"/>
        <v>41.082621342969787</v>
      </c>
      <c r="J967" s="352">
        <f t="shared" si="95"/>
        <v>35.572148696452018</v>
      </c>
      <c r="K967" s="352">
        <f t="shared" si="96"/>
        <v>1265.377762882493</v>
      </c>
      <c r="L967" s="352"/>
      <c r="O967" s="352"/>
      <c r="P967" s="352"/>
      <c r="Q967" s="352"/>
      <c r="R967" s="352"/>
      <c r="S967" s="352"/>
      <c r="T967" s="352" t="e">
        <f t="shared" si="98"/>
        <v>#DIV/0!</v>
      </c>
    </row>
    <row r="968" spans="2:20">
      <c r="B968" s="127" t="s">
        <v>147</v>
      </c>
      <c r="C968" s="4">
        <v>43297</v>
      </c>
      <c r="D968">
        <f>WEEKDAY(Fuel!C1054,2)</f>
        <v>1</v>
      </c>
      <c r="E968" s="352"/>
      <c r="F968" s="352">
        <f>VLOOKUP(Variaciones!C968,Fuel!C1053:Z2651,2,FALSE)</f>
        <v>389.33787799999999</v>
      </c>
      <c r="G968" s="352">
        <f>VLOOKUP(Variaciones!C968,Fuel!C1053:Z2651,24,FALSE)</f>
        <v>428.2522996057819</v>
      </c>
      <c r="H968" s="148">
        <f t="shared" si="97"/>
        <v>0</v>
      </c>
      <c r="I968" s="352">
        <f t="shared" si="99"/>
        <v>38.914421605781911</v>
      </c>
      <c r="J968" s="352">
        <f t="shared" si="95"/>
        <v>37.87044041787118</v>
      </c>
      <c r="K968" s="352">
        <f t="shared" si="96"/>
        <v>1434.170257443531</v>
      </c>
      <c r="L968" s="352"/>
      <c r="O968" s="352"/>
      <c r="P968" s="352"/>
      <c r="Q968" s="352"/>
      <c r="R968" s="352"/>
      <c r="S968" s="352"/>
      <c r="T968" s="352" t="e">
        <f t="shared" si="98"/>
        <v>#DIV/0!</v>
      </c>
    </row>
    <row r="969" spans="2:20">
      <c r="B969" s="127" t="s">
        <v>147</v>
      </c>
      <c r="C969" s="4">
        <v>43294</v>
      </c>
      <c r="D969">
        <f>WEEKDAY(Fuel!C1055,2)</f>
        <v>5</v>
      </c>
      <c r="E969" s="352"/>
      <c r="F969" s="352">
        <f>VLOOKUP(Variaciones!C969,Fuel!C1054:Z2652,2,FALSE)</f>
        <v>389.33787799999999</v>
      </c>
      <c r="G969" s="352">
        <f>VLOOKUP(Variaciones!C969,Fuel!C1054:Z2652,24,FALSE)</f>
        <v>451.05124835742447</v>
      </c>
      <c r="H969" s="148">
        <f t="shared" si="97"/>
        <v>0</v>
      </c>
      <c r="I969" s="352">
        <f t="shared" si="99"/>
        <v>61.713370357424481</v>
      </c>
      <c r="J969" s="352">
        <f t="shared" si="95"/>
        <v>13.703554741130063</v>
      </c>
      <c r="K969" s="352">
        <f t="shared" si="96"/>
        <v>187.78741254314821</v>
      </c>
      <c r="L969" s="352"/>
      <c r="O969" s="352"/>
      <c r="P969" s="352"/>
      <c r="Q969" s="352"/>
      <c r="R969" s="352"/>
      <c r="S969" s="352"/>
      <c r="T969" s="352" t="e">
        <f t="shared" si="98"/>
        <v>#DIV/0!</v>
      </c>
    </row>
    <row r="970" spans="2:20">
      <c r="B970" s="127" t="s">
        <v>147</v>
      </c>
      <c r="C970" s="4">
        <v>43293</v>
      </c>
      <c r="D970">
        <f>WEEKDAY(Fuel!C1056,2)</f>
        <v>4</v>
      </c>
      <c r="E970" s="352"/>
      <c r="F970" s="352">
        <f>VLOOKUP(Variaciones!C970,Fuel!C1055:Z2653,2,FALSE)</f>
        <v>389.33787799999999</v>
      </c>
      <c r="G970" s="352">
        <f>VLOOKUP(Variaciones!C970,Fuel!C1055:Z2653,24,FALSE)</f>
        <v>431.5374507227333</v>
      </c>
      <c r="H970" s="148">
        <f t="shared" si="97"/>
        <v>0</v>
      </c>
      <c r="I970" s="352">
        <f t="shared" si="99"/>
        <v>42.199572722733308</v>
      </c>
      <c r="J970" s="352">
        <f t="shared" ref="J970:J1033" si="100">ABS(F970-(1.06*(G970)-102.48))</f>
        <v>34.388180233902688</v>
      </c>
      <c r="K970" s="352">
        <f t="shared" ref="K970:K1033" si="101">ABS(F970-(1.06*(G970)-102.48))^2</f>
        <v>1182.5469397993754</v>
      </c>
      <c r="L970" s="352"/>
      <c r="O970" s="352"/>
      <c r="P970" s="352"/>
      <c r="Q970" s="352"/>
      <c r="R970" s="352"/>
      <c r="S970" s="352"/>
      <c r="T970" s="352" t="e">
        <f t="shared" si="98"/>
        <v>#DIV/0!</v>
      </c>
    </row>
    <row r="971" spans="2:20">
      <c r="B971" s="127" t="s">
        <v>147</v>
      </c>
      <c r="C971" s="4">
        <v>43292</v>
      </c>
      <c r="D971">
        <f>WEEKDAY(Fuel!C1057,2)</f>
        <v>3</v>
      </c>
      <c r="E971" s="352"/>
      <c r="F971" s="352">
        <f>VLOOKUP(Variaciones!C971,Fuel!C1056:Z2654,2,FALSE)</f>
        <v>389.33787799999999</v>
      </c>
      <c r="G971" s="352">
        <f>VLOOKUP(Variaciones!C971,Fuel!C1056:Z2654,24,FALSE)</f>
        <v>435.54533508541397</v>
      </c>
      <c r="H971" s="148">
        <f t="shared" si="97"/>
        <v>0</v>
      </c>
      <c r="I971" s="352">
        <f t="shared" si="99"/>
        <v>46.207457085413978</v>
      </c>
      <c r="J971" s="352">
        <f t="shared" si="100"/>
        <v>30.13982280946118</v>
      </c>
      <c r="K971" s="352">
        <f t="shared" si="101"/>
        <v>908.40891898571635</v>
      </c>
      <c r="L971" s="352"/>
      <c r="O971" s="352"/>
      <c r="P971" s="352"/>
      <c r="Q971" s="352"/>
      <c r="R971" s="352"/>
      <c r="S971" s="352"/>
      <c r="T971" s="352" t="e">
        <f t="shared" si="98"/>
        <v>#DIV/0!</v>
      </c>
    </row>
    <row r="972" spans="2:20">
      <c r="B972" s="127" t="s">
        <v>147</v>
      </c>
      <c r="C972" s="4">
        <v>43291</v>
      </c>
      <c r="D972">
        <f>WEEKDAY(Fuel!C1058,2)</f>
        <v>2</v>
      </c>
      <c r="E972" s="352"/>
      <c r="F972" s="352">
        <f>VLOOKUP(Variaciones!C972,Fuel!C1057:Z2655,2,FALSE)</f>
        <v>389.33787799999999</v>
      </c>
      <c r="G972" s="352">
        <f>VLOOKUP(Variaciones!C972,Fuel!C1057:Z2655,24,FALSE)</f>
        <v>463.20630749014452</v>
      </c>
      <c r="H972" s="148">
        <f t="shared" si="97"/>
        <v>0</v>
      </c>
      <c r="I972" s="352">
        <f t="shared" si="99"/>
        <v>73.868429490144536</v>
      </c>
      <c r="J972" s="352">
        <f t="shared" si="100"/>
        <v>0.81919206044676685</v>
      </c>
      <c r="K972" s="352">
        <f t="shared" si="101"/>
        <v>0.67107563189901931</v>
      </c>
      <c r="L972" s="352"/>
      <c r="O972" s="352"/>
      <c r="P972" s="352"/>
      <c r="Q972" s="352"/>
      <c r="R972" s="352"/>
      <c r="S972" s="352"/>
      <c r="T972" s="352" t="e">
        <f t="shared" si="98"/>
        <v>#DIV/0!</v>
      </c>
    </row>
    <row r="973" spans="2:20">
      <c r="B973" s="127" t="s">
        <v>147</v>
      </c>
      <c r="C973" s="4">
        <v>43290</v>
      </c>
      <c r="D973">
        <f>WEEKDAY(Fuel!C1059,2)</f>
        <v>1</v>
      </c>
      <c r="E973" s="352"/>
      <c r="F973" s="352">
        <f>VLOOKUP(Variaciones!C973,Fuel!C1058:Z2656,2,FALSE)</f>
        <v>389.33787799999999</v>
      </c>
      <c r="G973" s="352">
        <f>VLOOKUP(Variaciones!C973,Fuel!C1058:Z2656,24,FALSE)</f>
        <v>458.14717477003944</v>
      </c>
      <c r="H973" s="148">
        <f t="shared" si="97"/>
        <v>0</v>
      </c>
      <c r="I973" s="352">
        <f t="shared" si="99"/>
        <v>68.809296770039452</v>
      </c>
      <c r="J973" s="352">
        <f t="shared" si="100"/>
        <v>6.1818727437581629</v>
      </c>
      <c r="K973" s="352">
        <f t="shared" si="101"/>
        <v>38.215550620020075</v>
      </c>
      <c r="L973" s="352"/>
      <c r="O973" s="352"/>
      <c r="P973" s="352"/>
      <c r="Q973" s="352"/>
      <c r="R973" s="352"/>
      <c r="S973" s="352"/>
      <c r="T973" s="352" t="e">
        <f t="shared" si="98"/>
        <v>#DIV/0!</v>
      </c>
    </row>
    <row r="974" spans="2:20">
      <c r="B974" s="127" t="s">
        <v>147</v>
      </c>
      <c r="C974" s="4">
        <v>43287</v>
      </c>
      <c r="D974">
        <f>WEEKDAY(Fuel!C1060,2)</f>
        <v>5</v>
      </c>
      <c r="E974" s="352"/>
      <c r="F974" s="352">
        <f>VLOOKUP(Variaciones!C974,Fuel!C1059:Z2657,2,FALSE)</f>
        <v>389.33787799999999</v>
      </c>
      <c r="G974" s="352">
        <f>VLOOKUP(Variaciones!C974,Fuel!C1059:Z2657,24,FALSE)</f>
        <v>452.69382391590017</v>
      </c>
      <c r="H974" s="148">
        <f t="shared" ref="H974:H1037" si="102">ABS(F975-F974)</f>
        <v>0</v>
      </c>
      <c r="I974" s="352">
        <f t="shared" si="99"/>
        <v>63.355945915900179</v>
      </c>
      <c r="J974" s="352">
        <f t="shared" si="100"/>
        <v>11.962424649145817</v>
      </c>
      <c r="K974" s="352">
        <f t="shared" si="101"/>
        <v>143.09960348649142</v>
      </c>
      <c r="L974" s="352"/>
      <c r="O974" s="352"/>
      <c r="P974" s="352"/>
      <c r="Q974" s="352"/>
      <c r="R974" s="352"/>
      <c r="S974" s="352"/>
      <c r="T974" s="352" t="e">
        <f t="shared" ref="T974:T1037" si="103">ABS(ABS(Q974)-ABS(R974))/ABS(ABS(Q974)+ABS(R974))</f>
        <v>#DIV/0!</v>
      </c>
    </row>
    <row r="975" spans="2:20">
      <c r="B975" s="127" t="s">
        <v>147</v>
      </c>
      <c r="C975" s="4">
        <v>43286</v>
      </c>
      <c r="D975">
        <f>WEEKDAY(Fuel!C1061,2)</f>
        <v>4</v>
      </c>
      <c r="E975" s="352"/>
      <c r="F975" s="352">
        <f>VLOOKUP(Variaciones!C975,Fuel!C1060:Z2658,2,FALSE)</f>
        <v>389.33787799999999</v>
      </c>
      <c r="G975" s="352">
        <f>VLOOKUP(Variaciones!C975,Fuel!C1060:Z2658,24,FALSE)</f>
        <v>454.86202365308804</v>
      </c>
      <c r="H975" s="148">
        <f t="shared" si="102"/>
        <v>6.3732779999999707</v>
      </c>
      <c r="I975" s="352">
        <f t="shared" ref="I975:I1038" si="104">G975-F975</f>
        <v>65.524145653088055</v>
      </c>
      <c r="J975" s="352">
        <f t="shared" si="100"/>
        <v>9.664132927726655</v>
      </c>
      <c r="K975" s="352">
        <f t="shared" si="101"/>
        <v>93.395465244770563</v>
      </c>
      <c r="L975" s="352"/>
      <c r="O975" s="352"/>
      <c r="P975" s="352"/>
      <c r="Q975" s="352"/>
      <c r="R975" s="352"/>
      <c r="S975" s="352"/>
      <c r="T975" s="352" t="e">
        <f t="shared" si="103"/>
        <v>#DIV/0!</v>
      </c>
    </row>
    <row r="976" spans="2:20">
      <c r="B976" s="127" t="s">
        <v>147</v>
      </c>
      <c r="C976" s="4">
        <v>43284</v>
      </c>
      <c r="D976">
        <f>WEEKDAY(Fuel!C1062,2)</f>
        <v>2</v>
      </c>
      <c r="E976" s="352"/>
      <c r="F976" s="352">
        <f>VLOOKUP(Variaciones!C976,Fuel!C1061:Z2659,2,FALSE)</f>
        <v>382.96460000000002</v>
      </c>
      <c r="G976" s="352">
        <f>VLOOKUP(Variaciones!C976,Fuel!C1061:Z2659,24,FALSE)</f>
        <v>455.38764783180028</v>
      </c>
      <c r="H976" s="148">
        <f t="shared" si="102"/>
        <v>0</v>
      </c>
      <c r="I976" s="352">
        <f t="shared" si="104"/>
        <v>72.423047831800261</v>
      </c>
      <c r="J976" s="352">
        <f t="shared" si="100"/>
        <v>2.7336932982917119</v>
      </c>
      <c r="K976" s="352">
        <f t="shared" si="101"/>
        <v>7.473079049125019</v>
      </c>
      <c r="L976" s="352"/>
      <c r="O976" s="352"/>
      <c r="P976" s="352"/>
      <c r="Q976" s="352"/>
      <c r="R976" s="352"/>
      <c r="S976" s="352"/>
      <c r="T976" s="352" t="e">
        <f t="shared" si="103"/>
        <v>#DIV/0!</v>
      </c>
    </row>
    <row r="977" spans="2:20">
      <c r="B977" s="127" t="s">
        <v>147</v>
      </c>
      <c r="C977" s="4">
        <v>43283</v>
      </c>
      <c r="D977">
        <f>WEEKDAY(Fuel!C1063,2)</f>
        <v>1</v>
      </c>
      <c r="E977" s="352"/>
      <c r="F977" s="352">
        <f>VLOOKUP(Variaciones!C977,Fuel!C1062:Z2660,2,FALSE)</f>
        <v>382.96460000000002</v>
      </c>
      <c r="G977" s="352">
        <f>VLOOKUP(Variaciones!C977,Fuel!C1062:Z2660,24,FALSE)</f>
        <v>451.70827858081469</v>
      </c>
      <c r="H977" s="148">
        <f t="shared" si="102"/>
        <v>0</v>
      </c>
      <c r="I977" s="352">
        <f t="shared" si="104"/>
        <v>68.743678580814674</v>
      </c>
      <c r="J977" s="352">
        <f t="shared" si="100"/>
        <v>6.6338247043364618</v>
      </c>
      <c r="K977" s="352">
        <f t="shared" si="101"/>
        <v>44.007630207864743</v>
      </c>
      <c r="L977" s="352"/>
      <c r="O977" s="352"/>
      <c r="P977" s="352"/>
      <c r="Q977" s="352"/>
      <c r="R977" s="352"/>
      <c r="S977" s="352"/>
      <c r="T977" s="352" t="e">
        <f t="shared" si="103"/>
        <v>#DIV/0!</v>
      </c>
    </row>
    <row r="978" spans="2:20">
      <c r="B978" s="127" t="s">
        <v>148</v>
      </c>
      <c r="C978" s="4">
        <v>43280</v>
      </c>
      <c r="D978">
        <f>WEEKDAY(Fuel!C1064,2)</f>
        <v>5</v>
      </c>
      <c r="E978" s="352"/>
      <c r="F978" s="352">
        <f>VLOOKUP(Variaciones!C978,Fuel!C1063:Z2661,2,FALSE)</f>
        <v>382.96460000000002</v>
      </c>
      <c r="G978" s="352">
        <f>VLOOKUP(Variaciones!C978,Fuel!C1063:Z2661,24,FALSE)</f>
        <v>461.76084099868592</v>
      </c>
      <c r="H978" s="148">
        <f t="shared" si="102"/>
        <v>0</v>
      </c>
      <c r="I978" s="352">
        <f t="shared" si="104"/>
        <v>78.796240998685903</v>
      </c>
      <c r="J978" s="352">
        <f t="shared" si="100"/>
        <v>4.0218914586070582</v>
      </c>
      <c r="K978" s="352">
        <f t="shared" si="101"/>
        <v>16.175610904816409</v>
      </c>
      <c r="L978" s="352"/>
      <c r="O978" s="352"/>
      <c r="P978" s="352"/>
      <c r="Q978" s="352"/>
      <c r="R978" s="352"/>
      <c r="S978" s="352"/>
      <c r="T978" s="352" t="e">
        <f t="shared" si="103"/>
        <v>#DIV/0!</v>
      </c>
    </row>
    <row r="979" spans="2:20">
      <c r="B979" s="127" t="s">
        <v>148</v>
      </c>
      <c r="C979" s="4">
        <v>43279</v>
      </c>
      <c r="D979">
        <f>WEEKDAY(Fuel!C1065,2)</f>
        <v>4</v>
      </c>
      <c r="E979" s="352"/>
      <c r="F979" s="352">
        <f>VLOOKUP(Variaciones!C979,Fuel!C1064:Z2662,2,FALSE)</f>
        <v>382.96460000000002</v>
      </c>
      <c r="G979" s="352">
        <f>VLOOKUP(Variaciones!C979,Fuel!C1064:Z2662,24,FALSE)</f>
        <v>447.83180026281207</v>
      </c>
      <c r="H979" s="148">
        <f t="shared" si="102"/>
        <v>17.422296000000017</v>
      </c>
      <c r="I979" s="352">
        <f t="shared" si="104"/>
        <v>64.867200262812048</v>
      </c>
      <c r="J979" s="352">
        <f t="shared" si="100"/>
        <v>10.742891721419198</v>
      </c>
      <c r="K979" s="352">
        <f t="shared" si="101"/>
        <v>115.40972253813715</v>
      </c>
      <c r="L979" s="352"/>
      <c r="O979" s="352"/>
      <c r="P979" s="352"/>
      <c r="Q979" s="352"/>
      <c r="R979" s="352"/>
      <c r="S979" s="352"/>
      <c r="T979" s="352" t="e">
        <f t="shared" si="103"/>
        <v>#DIV/0!</v>
      </c>
    </row>
    <row r="980" spans="2:20">
      <c r="B980" s="127" t="s">
        <v>148</v>
      </c>
      <c r="C980" s="4">
        <v>43278</v>
      </c>
      <c r="D980">
        <f>WEEKDAY(Fuel!C1066,2)</f>
        <v>3</v>
      </c>
      <c r="E980" s="352"/>
      <c r="F980" s="352">
        <f>VLOOKUP(Variaciones!C980,Fuel!C1065:Z2663,2,FALSE)</f>
        <v>365.542304</v>
      </c>
      <c r="G980" s="352">
        <f>VLOOKUP(Variaciones!C980,Fuel!C1065:Z2663,24,FALSE)</f>
        <v>444.21813403416553</v>
      </c>
      <c r="H980" s="148">
        <f t="shared" si="102"/>
        <v>0</v>
      </c>
      <c r="I980" s="352">
        <f t="shared" si="104"/>
        <v>78.675830034165529</v>
      </c>
      <c r="J980" s="352">
        <f t="shared" si="100"/>
        <v>2.8489180762154547</v>
      </c>
      <c r="K980" s="352">
        <f t="shared" si="101"/>
        <v>8.116334204987167</v>
      </c>
      <c r="L980" s="352"/>
      <c r="O980" s="352"/>
      <c r="P980" s="352"/>
      <c r="Q980" s="352"/>
      <c r="R980" s="352"/>
      <c r="S980" s="352"/>
      <c r="T980" s="352" t="e">
        <f t="shared" si="103"/>
        <v>#DIV/0!</v>
      </c>
    </row>
    <row r="981" spans="2:20">
      <c r="B981" s="127" t="s">
        <v>148</v>
      </c>
      <c r="C981" s="4">
        <v>43277</v>
      </c>
      <c r="D981">
        <f>WEEKDAY(Fuel!C1067,2)</f>
        <v>2</v>
      </c>
      <c r="E981" s="352"/>
      <c r="F981" s="352">
        <f>VLOOKUP(Variaciones!C981,Fuel!C1066:Z2664,2,FALSE)</f>
        <v>365.542304</v>
      </c>
      <c r="G981" s="352">
        <f>VLOOKUP(Variaciones!C981,Fuel!C1066:Z2664,24,FALSE)</f>
        <v>434.55978975032849</v>
      </c>
      <c r="H981" s="148">
        <f t="shared" si="102"/>
        <v>0</v>
      </c>
      <c r="I981" s="352">
        <f t="shared" si="104"/>
        <v>69.01748575032849</v>
      </c>
      <c r="J981" s="352">
        <f t="shared" si="100"/>
        <v>7.3889268646518076</v>
      </c>
      <c r="K981" s="352">
        <f t="shared" si="101"/>
        <v>54.596240211173189</v>
      </c>
      <c r="L981" s="352"/>
      <c r="O981" s="352"/>
      <c r="P981" s="352"/>
      <c r="Q981" s="352"/>
      <c r="R981" s="352"/>
      <c r="S981" s="352"/>
      <c r="T981" s="352" t="e">
        <f t="shared" si="103"/>
        <v>#DIV/0!</v>
      </c>
    </row>
    <row r="982" spans="2:20">
      <c r="B982" s="127" t="s">
        <v>148</v>
      </c>
      <c r="C982" s="4">
        <v>43276</v>
      </c>
      <c r="D982">
        <f>WEEKDAY(Fuel!C1068,2)</f>
        <v>1</v>
      </c>
      <c r="E982" s="352"/>
      <c r="F982" s="352">
        <f>VLOOKUP(Variaciones!C982,Fuel!C1067:Z2665,2,FALSE)</f>
        <v>365.542304</v>
      </c>
      <c r="G982" s="352">
        <f>VLOOKUP(Variaciones!C982,Fuel!C1067:Z2665,24,FALSE)</f>
        <v>423.3245729303548</v>
      </c>
      <c r="H982" s="148">
        <f t="shared" si="102"/>
        <v>0</v>
      </c>
      <c r="I982" s="352">
        <f t="shared" si="104"/>
        <v>57.782268930354803</v>
      </c>
      <c r="J982" s="352">
        <f t="shared" si="100"/>
        <v>19.29825669382393</v>
      </c>
      <c r="K982" s="352">
        <f t="shared" si="101"/>
        <v>372.42271142072013</v>
      </c>
      <c r="L982" s="352"/>
      <c r="O982" s="352"/>
      <c r="P982" s="352"/>
      <c r="Q982" s="352"/>
      <c r="R982" s="352"/>
      <c r="S982" s="352"/>
      <c r="T982" s="352" t="e">
        <f t="shared" si="103"/>
        <v>#DIV/0!</v>
      </c>
    </row>
    <row r="983" spans="2:20">
      <c r="B983" s="127" t="s">
        <v>148</v>
      </c>
      <c r="C983" s="4">
        <v>43273</v>
      </c>
      <c r="D983">
        <f>WEEKDAY(Fuel!C1069,2)</f>
        <v>5</v>
      </c>
      <c r="E983" s="352"/>
      <c r="F983" s="352">
        <f>VLOOKUP(Variaciones!C983,Fuel!C1068:Z2666,2,FALSE)</f>
        <v>365.542304</v>
      </c>
      <c r="G983" s="352">
        <f>VLOOKUP(Variaciones!C983,Fuel!C1068:Z2666,24,FALSE)</f>
        <v>424.70433639947436</v>
      </c>
      <c r="H983" s="148">
        <f t="shared" si="102"/>
        <v>0</v>
      </c>
      <c r="I983" s="352">
        <f t="shared" si="104"/>
        <v>59.162032399474356</v>
      </c>
      <c r="J983" s="352">
        <f t="shared" si="100"/>
        <v>17.83570741655717</v>
      </c>
      <c r="K983" s="352">
        <f t="shared" si="101"/>
        <v>318.11245904903245</v>
      </c>
      <c r="L983" s="352"/>
      <c r="O983" s="352"/>
      <c r="P983" s="352"/>
      <c r="Q983" s="352"/>
      <c r="R983" s="352"/>
      <c r="S983" s="352"/>
      <c r="T983" s="352" t="e">
        <f t="shared" si="103"/>
        <v>#DIV/0!</v>
      </c>
    </row>
    <row r="984" spans="2:20">
      <c r="B984" s="127" t="s">
        <v>148</v>
      </c>
      <c r="C984" s="4">
        <v>43272</v>
      </c>
      <c r="D984">
        <f>WEEKDAY(Fuel!C1070,2)</f>
        <v>4</v>
      </c>
      <c r="E984" s="352"/>
      <c r="F984" s="352">
        <f>VLOOKUP(Variaciones!C984,Fuel!C1069:Z2667,2,FALSE)</f>
        <v>365.542304</v>
      </c>
      <c r="G984" s="352">
        <f>VLOOKUP(Variaciones!C984,Fuel!C1069:Z2667,24,FALSE)</f>
        <v>413.00919842312743</v>
      </c>
      <c r="H984" s="148">
        <f t="shared" si="102"/>
        <v>0</v>
      </c>
      <c r="I984" s="352">
        <f t="shared" si="104"/>
        <v>47.466894423127428</v>
      </c>
      <c r="J984" s="352">
        <f t="shared" si="100"/>
        <v>30.232553671484936</v>
      </c>
      <c r="K984" s="352">
        <f t="shared" si="101"/>
        <v>914.00730149921731</v>
      </c>
      <c r="L984" s="352"/>
      <c r="O984" s="352"/>
      <c r="P984" s="352"/>
      <c r="Q984" s="352"/>
      <c r="R984" s="352"/>
      <c r="S984" s="352"/>
      <c r="T984" s="352" t="e">
        <f t="shared" si="103"/>
        <v>#DIV/0!</v>
      </c>
    </row>
    <row r="985" spans="2:20">
      <c r="B985" s="127" t="s">
        <v>148</v>
      </c>
      <c r="C985" s="4">
        <v>43271</v>
      </c>
      <c r="D985">
        <f>WEEKDAY(Fuel!C1071,2)</f>
        <v>3</v>
      </c>
      <c r="E985" s="352"/>
      <c r="F985" s="352">
        <f>VLOOKUP(Variaciones!C985,Fuel!C1070:Z2668,2,FALSE)</f>
        <v>365.542304</v>
      </c>
      <c r="G985" s="352">
        <f>VLOOKUP(Variaciones!C985,Fuel!C1070:Z2668,24,FALSE)</f>
        <v>419.31668856767408</v>
      </c>
      <c r="H985" s="148">
        <f t="shared" si="102"/>
        <v>0</v>
      </c>
      <c r="I985" s="352">
        <f t="shared" si="104"/>
        <v>53.774384567674076</v>
      </c>
      <c r="J985" s="352">
        <f t="shared" si="100"/>
        <v>23.546614118265495</v>
      </c>
      <c r="K985" s="352">
        <f t="shared" si="101"/>
        <v>554.44303643449996</v>
      </c>
      <c r="L985" s="352"/>
      <c r="O985" s="352"/>
      <c r="P985" s="352"/>
      <c r="Q985" s="352"/>
      <c r="R985" s="352"/>
      <c r="S985" s="352"/>
      <c r="T985" s="352" t="e">
        <f t="shared" si="103"/>
        <v>#DIV/0!</v>
      </c>
    </row>
    <row r="986" spans="2:20">
      <c r="B986" s="127" t="s">
        <v>148</v>
      </c>
      <c r="C986" s="4">
        <v>43270</v>
      </c>
      <c r="D986">
        <f>WEEKDAY(Fuel!C1072,2)</f>
        <v>2</v>
      </c>
      <c r="E986" s="352"/>
      <c r="F986" s="352">
        <f>VLOOKUP(Variaciones!C986,Fuel!C1071:Z2669,2,FALSE)</f>
        <v>365.542304</v>
      </c>
      <c r="G986" s="352">
        <f>VLOOKUP(Variaciones!C986,Fuel!C1071:Z2669,24,FALSE)</f>
        <v>416.88567674113011</v>
      </c>
      <c r="H986" s="148">
        <f t="shared" si="102"/>
        <v>0</v>
      </c>
      <c r="I986" s="352">
        <f t="shared" si="104"/>
        <v>51.343372741130111</v>
      </c>
      <c r="J986" s="352">
        <f t="shared" si="100"/>
        <v>26.123486654402086</v>
      </c>
      <c r="K986" s="352">
        <f t="shared" si="101"/>
        <v>682.43655498272392</v>
      </c>
      <c r="L986" s="352"/>
      <c r="O986" s="352"/>
      <c r="P986" s="352"/>
      <c r="Q986" s="352"/>
      <c r="R986" s="352"/>
      <c r="S986" s="352"/>
      <c r="T986" s="352" t="e">
        <f t="shared" si="103"/>
        <v>#DIV/0!</v>
      </c>
    </row>
    <row r="987" spans="2:20">
      <c r="B987" s="127" t="s">
        <v>148</v>
      </c>
      <c r="C987" s="4">
        <v>43269</v>
      </c>
      <c r="D987">
        <f>WEEKDAY(Fuel!C1073,2)</f>
        <v>1</v>
      </c>
      <c r="E987" s="352"/>
      <c r="F987" s="352">
        <f>VLOOKUP(Variaciones!C987,Fuel!C1072:Z2670,2,FALSE)</f>
        <v>365.542304</v>
      </c>
      <c r="G987" s="352">
        <f>VLOOKUP(Variaciones!C987,Fuel!C1072:Z2670,24,FALSE)</f>
        <v>418.19973718791061</v>
      </c>
      <c r="H987" s="148">
        <f t="shared" si="102"/>
        <v>0</v>
      </c>
      <c r="I987" s="352">
        <f t="shared" si="104"/>
        <v>52.657433187910613</v>
      </c>
      <c r="J987" s="352">
        <f t="shared" si="100"/>
        <v>24.730582580814769</v>
      </c>
      <c r="K987" s="352">
        <f t="shared" si="101"/>
        <v>611.60171478649886</v>
      </c>
      <c r="L987" s="352"/>
      <c r="O987" s="352"/>
      <c r="P987" s="352"/>
      <c r="Q987" s="352"/>
      <c r="R987" s="352"/>
      <c r="S987" s="352"/>
      <c r="T987" s="352" t="e">
        <f t="shared" si="103"/>
        <v>#DIV/0!</v>
      </c>
    </row>
    <row r="988" spans="2:20">
      <c r="B988" s="127" t="s">
        <v>148</v>
      </c>
      <c r="C988" s="4">
        <v>43266</v>
      </c>
      <c r="D988">
        <f>WEEKDAY(Fuel!C1074,2)</f>
        <v>5</v>
      </c>
      <c r="E988" s="352"/>
      <c r="F988" s="352">
        <f>VLOOKUP(Variaciones!C988,Fuel!C1073:Z2671,2,FALSE)</f>
        <v>365.542304</v>
      </c>
      <c r="G988" s="352">
        <f>VLOOKUP(Variaciones!C988,Fuel!C1073:Z2671,24,FALSE)</f>
        <v>406.96452036793687</v>
      </c>
      <c r="H988" s="148">
        <f t="shared" si="102"/>
        <v>0</v>
      </c>
      <c r="I988" s="352">
        <f t="shared" si="104"/>
        <v>41.422216367936869</v>
      </c>
      <c r="J988" s="352">
        <f t="shared" si="100"/>
        <v>36.639912409986891</v>
      </c>
      <c r="K988" s="352">
        <f t="shared" si="101"/>
        <v>1342.4831814115114</v>
      </c>
      <c r="L988" s="352"/>
      <c r="O988" s="352"/>
      <c r="P988" s="352"/>
      <c r="Q988" s="352"/>
      <c r="R988" s="352"/>
      <c r="S988" s="352"/>
      <c r="T988" s="352" t="e">
        <f t="shared" si="103"/>
        <v>#DIV/0!</v>
      </c>
    </row>
    <row r="989" spans="2:20">
      <c r="B989" s="127" t="s">
        <v>148</v>
      </c>
      <c r="C989" s="4">
        <v>43265</v>
      </c>
      <c r="D989">
        <f>WEEKDAY(Fuel!C1075,2)</f>
        <v>4</v>
      </c>
      <c r="E989" s="352"/>
      <c r="F989" s="352">
        <f>VLOOKUP(Variaciones!C989,Fuel!C1074:Z2672,2,FALSE)</f>
        <v>365.542304</v>
      </c>
      <c r="G989" s="352">
        <f>VLOOKUP(Variaciones!C989,Fuel!C1074:Z2672,24,FALSE)</f>
        <v>418.52825229960581</v>
      </c>
      <c r="H989" s="148">
        <f t="shared" si="102"/>
        <v>2.0337180000000217</v>
      </c>
      <c r="I989" s="352">
        <f t="shared" si="104"/>
        <v>52.985948299605809</v>
      </c>
      <c r="J989" s="352">
        <f t="shared" si="100"/>
        <v>24.38235656241784</v>
      </c>
      <c r="K989" s="352">
        <f t="shared" si="101"/>
        <v>594.49931153688033</v>
      </c>
      <c r="L989" s="352"/>
      <c r="O989" s="352"/>
      <c r="P989" s="352"/>
      <c r="Q989" s="352"/>
      <c r="R989" s="352"/>
      <c r="S989" s="352"/>
      <c r="T989" s="352" t="e">
        <f t="shared" si="103"/>
        <v>#DIV/0!</v>
      </c>
    </row>
    <row r="990" spans="2:20">
      <c r="B990" s="127" t="s">
        <v>148</v>
      </c>
      <c r="C990" s="4">
        <v>43264</v>
      </c>
      <c r="D990">
        <f>WEEKDAY(Fuel!C1076,2)</f>
        <v>3</v>
      </c>
      <c r="E990" s="352"/>
      <c r="F990" s="352">
        <f>VLOOKUP(Variaciones!C990,Fuel!C1075:Z2673,2,FALSE)</f>
        <v>363.50858599999998</v>
      </c>
      <c r="G990" s="352">
        <f>VLOOKUP(Variaciones!C990,Fuel!C1075:Z2673,24,FALSE)</f>
        <v>420.82785808147173</v>
      </c>
      <c r="H990" s="148">
        <f t="shared" si="102"/>
        <v>0</v>
      </c>
      <c r="I990" s="352">
        <f t="shared" si="104"/>
        <v>57.319272081471752</v>
      </c>
      <c r="J990" s="352">
        <f t="shared" si="100"/>
        <v>19.911056433639942</v>
      </c>
      <c r="K990" s="352">
        <f t="shared" si="101"/>
        <v>396.45016830359452</v>
      </c>
      <c r="L990" s="352"/>
      <c r="O990" s="352"/>
      <c r="P990" s="352"/>
      <c r="Q990" s="352"/>
      <c r="R990" s="352"/>
      <c r="S990" s="352"/>
      <c r="T990" s="352" t="e">
        <f t="shared" si="103"/>
        <v>#DIV/0!</v>
      </c>
    </row>
    <row r="991" spans="2:20">
      <c r="B991" s="127" t="s">
        <v>148</v>
      </c>
      <c r="C991" s="4">
        <v>43263</v>
      </c>
      <c r="D991">
        <f>WEEKDAY(Fuel!C1077,2)</f>
        <v>2</v>
      </c>
      <c r="E991" s="352"/>
      <c r="F991" s="352">
        <f>VLOOKUP(Variaciones!C991,Fuel!C1076:Z2674,2,FALSE)</f>
        <v>363.50858599999998</v>
      </c>
      <c r="G991" s="352">
        <f>VLOOKUP(Variaciones!C991,Fuel!C1076:Z2674,24,FALSE)</f>
        <v>415.90013140604464</v>
      </c>
      <c r="H991" s="148">
        <f t="shared" si="102"/>
        <v>0</v>
      </c>
      <c r="I991" s="352">
        <f t="shared" si="104"/>
        <v>52.391545406044656</v>
      </c>
      <c r="J991" s="352">
        <f t="shared" si="100"/>
        <v>25.13444670959268</v>
      </c>
      <c r="K991" s="352">
        <f t="shared" si="101"/>
        <v>631.74041139735436</v>
      </c>
      <c r="L991" s="352"/>
      <c r="O991" s="352"/>
      <c r="P991" s="352"/>
      <c r="Q991" s="352"/>
      <c r="R991" s="352"/>
      <c r="S991" s="352"/>
      <c r="T991" s="352" t="e">
        <f t="shared" si="103"/>
        <v>#DIV/0!</v>
      </c>
    </row>
    <row r="992" spans="2:20">
      <c r="B992" s="127" t="s">
        <v>148</v>
      </c>
      <c r="C992" s="4">
        <v>43262</v>
      </c>
      <c r="D992">
        <f>WEEKDAY(Fuel!C1078,2)</f>
        <v>1</v>
      </c>
      <c r="E992" s="352"/>
      <c r="F992" s="352">
        <f>VLOOKUP(Variaciones!C992,Fuel!C1077:Z2675,2,FALSE)</f>
        <v>363.50858599999998</v>
      </c>
      <c r="G992" s="352">
        <f>VLOOKUP(Variaciones!C992,Fuel!C1077:Z2675,24,FALSE)</f>
        <v>422.79894875164251</v>
      </c>
      <c r="H992" s="148">
        <f t="shared" si="102"/>
        <v>0</v>
      </c>
      <c r="I992" s="352">
        <f t="shared" si="104"/>
        <v>59.290362751642533</v>
      </c>
      <c r="J992" s="352">
        <f t="shared" si="100"/>
        <v>17.821700323258938</v>
      </c>
      <c r="K992" s="352">
        <f t="shared" si="101"/>
        <v>317.61300241204771</v>
      </c>
      <c r="L992" s="352"/>
      <c r="O992" s="352"/>
      <c r="P992" s="352"/>
      <c r="Q992" s="352"/>
      <c r="R992" s="352"/>
      <c r="S992" s="352"/>
      <c r="T992" s="352" t="e">
        <f t="shared" si="103"/>
        <v>#DIV/0!</v>
      </c>
    </row>
    <row r="993" spans="2:20">
      <c r="B993" s="127" t="s">
        <v>148</v>
      </c>
      <c r="C993" s="4">
        <v>43259</v>
      </c>
      <c r="D993">
        <f>WEEKDAY(Fuel!C1079,2)</f>
        <v>5</v>
      </c>
      <c r="E993" s="352"/>
      <c r="F993" s="352">
        <f>VLOOKUP(Variaciones!C993,Fuel!C1078:Z2676,2,FALSE)</f>
        <v>363.50858599999998</v>
      </c>
      <c r="G993" s="352">
        <f>VLOOKUP(Variaciones!C993,Fuel!C1078:Z2676,24,FALSE)</f>
        <v>424.77003942181341</v>
      </c>
      <c r="H993" s="148">
        <f t="shared" si="102"/>
        <v>0</v>
      </c>
      <c r="I993" s="352">
        <f t="shared" si="104"/>
        <v>61.261453421813428</v>
      </c>
      <c r="J993" s="352">
        <f t="shared" si="100"/>
        <v>15.732344212877763</v>
      </c>
      <c r="K993" s="352">
        <f t="shared" si="101"/>
        <v>247.50665443246842</v>
      </c>
      <c r="L993" s="352"/>
      <c r="O993" s="352"/>
      <c r="P993" s="352"/>
      <c r="Q993" s="352"/>
      <c r="R993" s="352"/>
      <c r="S993" s="352"/>
      <c r="T993" s="352" t="e">
        <f t="shared" si="103"/>
        <v>#DIV/0!</v>
      </c>
    </row>
    <row r="994" spans="2:20">
      <c r="B994" s="127" t="s">
        <v>148</v>
      </c>
      <c r="C994" s="4">
        <v>43258</v>
      </c>
      <c r="D994">
        <f>WEEKDAY(Fuel!C1080,2)</f>
        <v>4</v>
      </c>
      <c r="E994" s="352"/>
      <c r="F994" s="352">
        <f>VLOOKUP(Variaciones!C994,Fuel!C1079:Z2677,2,FALSE)</f>
        <v>363.50858599999998</v>
      </c>
      <c r="G994" s="352">
        <f>VLOOKUP(Variaciones!C994,Fuel!C1079:Z2677,24,FALSE)</f>
        <v>428.71222076215503</v>
      </c>
      <c r="H994" s="148">
        <f t="shared" si="102"/>
        <v>0</v>
      </c>
      <c r="I994" s="352">
        <f t="shared" si="104"/>
        <v>65.203634762155048</v>
      </c>
      <c r="J994" s="352">
        <f t="shared" si="100"/>
        <v>11.553631992115641</v>
      </c>
      <c r="K994" s="352">
        <f t="shared" si="101"/>
        <v>133.48641220923801</v>
      </c>
      <c r="L994" s="352"/>
      <c r="O994" s="352"/>
      <c r="P994" s="352"/>
      <c r="Q994" s="352"/>
      <c r="R994" s="352"/>
      <c r="S994" s="352"/>
      <c r="T994" s="352" t="e">
        <f t="shared" si="103"/>
        <v>#DIV/0!</v>
      </c>
    </row>
    <row r="995" spans="2:20">
      <c r="B995" s="127" t="s">
        <v>148</v>
      </c>
      <c r="C995" s="4">
        <v>43257</v>
      </c>
      <c r="D995">
        <f>WEEKDAY(Fuel!C1081,2)</f>
        <v>3</v>
      </c>
      <c r="E995" s="352"/>
      <c r="F995" s="352">
        <f>VLOOKUP(Variaciones!C995,Fuel!C1080:Z2678,2,FALSE)</f>
        <v>363.50858599999998</v>
      </c>
      <c r="G995" s="352">
        <f>VLOOKUP(Variaciones!C995,Fuel!C1080:Z2678,24,FALSE)</f>
        <v>416.22864651773983</v>
      </c>
      <c r="H995" s="148">
        <f t="shared" si="102"/>
        <v>0</v>
      </c>
      <c r="I995" s="352">
        <f t="shared" si="104"/>
        <v>52.720060517739853</v>
      </c>
      <c r="J995" s="352">
        <f t="shared" si="100"/>
        <v>24.786220691195751</v>
      </c>
      <c r="K995" s="352">
        <f t="shared" si="101"/>
        <v>614.35673615266035</v>
      </c>
      <c r="L995" s="352"/>
      <c r="O995" s="352"/>
      <c r="P995" s="352"/>
      <c r="Q995" s="352"/>
      <c r="R995" s="352"/>
      <c r="S995" s="352"/>
      <c r="T995" s="352" t="e">
        <f t="shared" si="103"/>
        <v>#DIV/0!</v>
      </c>
    </row>
    <row r="996" spans="2:20">
      <c r="B996" s="127" t="s">
        <v>148</v>
      </c>
      <c r="C996" s="4">
        <v>43256</v>
      </c>
      <c r="D996">
        <f>WEEKDAY(Fuel!C1082,2)</f>
        <v>2</v>
      </c>
      <c r="E996" s="352"/>
      <c r="F996" s="352">
        <f>VLOOKUP(Variaciones!C996,Fuel!C1081:Z2679,2,FALSE)</f>
        <v>363.50858599999998</v>
      </c>
      <c r="G996" s="352">
        <f>VLOOKUP(Variaciones!C996,Fuel!C1081:Z2679,24,FALSE)</f>
        <v>420.17082785808145</v>
      </c>
      <c r="H996" s="148">
        <f t="shared" si="102"/>
        <v>0</v>
      </c>
      <c r="I996" s="352">
        <f t="shared" si="104"/>
        <v>56.662241858081472</v>
      </c>
      <c r="J996" s="352">
        <f t="shared" si="100"/>
        <v>20.607508470433629</v>
      </c>
      <c r="K996" s="352">
        <f t="shared" si="101"/>
        <v>424.6694053589938</v>
      </c>
      <c r="L996" s="352"/>
      <c r="O996" s="352"/>
      <c r="P996" s="352"/>
      <c r="Q996" s="352"/>
      <c r="R996" s="352"/>
      <c r="S996" s="352"/>
      <c r="T996" s="352" t="e">
        <f t="shared" si="103"/>
        <v>#DIV/0!</v>
      </c>
    </row>
    <row r="997" spans="2:20">
      <c r="B997" s="127" t="s">
        <v>148</v>
      </c>
      <c r="C997" s="4">
        <v>43255</v>
      </c>
      <c r="D997">
        <f>WEEKDAY(Fuel!C1083,2)</f>
        <v>1</v>
      </c>
      <c r="E997" s="352"/>
      <c r="F997" s="352">
        <f>VLOOKUP(Variaciones!C997,Fuel!C1082:Z2680,2,FALSE)</f>
        <v>363.50858599999998</v>
      </c>
      <c r="G997" s="352">
        <f>VLOOKUP(Variaciones!C997,Fuel!C1082:Z2680,24,FALSE)</f>
        <v>416.55716162943492</v>
      </c>
      <c r="H997" s="148">
        <f t="shared" si="102"/>
        <v>0</v>
      </c>
      <c r="I997" s="352">
        <f t="shared" si="104"/>
        <v>53.048575629434936</v>
      </c>
      <c r="J997" s="352">
        <f t="shared" si="100"/>
        <v>24.437994672798993</v>
      </c>
      <c r="K997" s="352">
        <f t="shared" si="101"/>
        <v>597.21558362775193</v>
      </c>
      <c r="L997" s="352"/>
      <c r="O997" s="352"/>
      <c r="P997" s="352"/>
      <c r="Q997" s="352"/>
      <c r="R997" s="352"/>
      <c r="S997" s="352"/>
      <c r="T997" s="352" t="e">
        <f t="shared" si="103"/>
        <v>#DIV/0!</v>
      </c>
    </row>
    <row r="998" spans="2:20">
      <c r="B998" s="127" t="s">
        <v>148</v>
      </c>
      <c r="C998" s="4">
        <v>43252</v>
      </c>
      <c r="D998">
        <f>WEEKDAY(Fuel!C1084,2)</f>
        <v>5</v>
      </c>
      <c r="E998" s="352"/>
      <c r="F998" s="352">
        <f>VLOOKUP(Variaciones!C998,Fuel!C1083:Z2681,2,FALSE)</f>
        <v>363.50858599999998</v>
      </c>
      <c r="G998" s="352">
        <f>VLOOKUP(Variaciones!C998,Fuel!C1083:Z2681,24,FALSE)</f>
        <v>424.17871222076218</v>
      </c>
      <c r="H998" s="148">
        <f t="shared" si="102"/>
        <v>0</v>
      </c>
      <c r="I998" s="352">
        <f t="shared" si="104"/>
        <v>60.670126220762199</v>
      </c>
      <c r="J998" s="352">
        <f t="shared" si="100"/>
        <v>16.359151045992064</v>
      </c>
      <c r="K998" s="352">
        <f t="shared" si="101"/>
        <v>267.62182294558323</v>
      </c>
      <c r="L998" s="352"/>
      <c r="O998" s="352"/>
      <c r="P998" s="352"/>
      <c r="Q998" s="352"/>
      <c r="R998" s="352"/>
      <c r="S998" s="352"/>
      <c r="T998" s="352" t="e">
        <f t="shared" si="103"/>
        <v>#DIV/0!</v>
      </c>
    </row>
    <row r="999" spans="2:20">
      <c r="B999" s="127" t="s">
        <v>149</v>
      </c>
      <c r="C999" s="4">
        <v>43251</v>
      </c>
      <c r="D999">
        <f>WEEKDAY(Fuel!C1085,2)</f>
        <v>4</v>
      </c>
      <c r="E999" s="352"/>
      <c r="F999" s="352">
        <f>VLOOKUP(Variaciones!C999,Fuel!C1084:Z2682,2,FALSE)</f>
        <v>363.50858599999998</v>
      </c>
      <c r="G999" s="352">
        <f>VLOOKUP(Variaciones!C999,Fuel!C1084:Z2682,24,FALSE)</f>
        <v>426.14980289093296</v>
      </c>
      <c r="H999" s="148">
        <f t="shared" si="102"/>
        <v>4.6860680000000343</v>
      </c>
      <c r="I999" s="352">
        <f t="shared" si="104"/>
        <v>62.641216890932981</v>
      </c>
      <c r="J999" s="352">
        <f t="shared" si="100"/>
        <v>14.26979493561106</v>
      </c>
      <c r="K999" s="352">
        <f t="shared" si="101"/>
        <v>203.62704750439104</v>
      </c>
      <c r="L999" s="352"/>
      <c r="O999" s="352"/>
      <c r="P999" s="352"/>
      <c r="Q999" s="352"/>
      <c r="R999" s="352"/>
      <c r="S999" s="352"/>
      <c r="T999" s="352" t="e">
        <f t="shared" si="103"/>
        <v>#DIV/0!</v>
      </c>
    </row>
    <row r="1000" spans="2:20">
      <c r="B1000" s="127" t="s">
        <v>149</v>
      </c>
      <c r="C1000" s="4">
        <v>43250</v>
      </c>
      <c r="D1000">
        <f>WEEKDAY(Fuel!C1086,2)</f>
        <v>3</v>
      </c>
      <c r="E1000" s="352"/>
      <c r="F1000" s="352">
        <f>VLOOKUP(Variaciones!C1000,Fuel!C1085:Z2683,2,FALSE)</f>
        <v>368.19465400000001</v>
      </c>
      <c r="G1000" s="352">
        <f>VLOOKUP(Variaciones!C1000,Fuel!C1085:Z2683,24,FALSE)</f>
        <v>426.80683311432318</v>
      </c>
      <c r="H1000" s="148">
        <f t="shared" si="102"/>
        <v>0</v>
      </c>
      <c r="I1000" s="352">
        <f t="shared" si="104"/>
        <v>58.612179114323169</v>
      </c>
      <c r="J1000" s="352">
        <f t="shared" si="100"/>
        <v>18.259410898817464</v>
      </c>
      <c r="K1000" s="352">
        <f t="shared" si="101"/>
        <v>333.40608637185397</v>
      </c>
      <c r="L1000" s="352"/>
      <c r="O1000" s="352"/>
      <c r="P1000" s="352"/>
      <c r="Q1000" s="352"/>
      <c r="R1000" s="352"/>
      <c r="S1000" s="352"/>
      <c r="T1000" s="352" t="e">
        <f t="shared" si="103"/>
        <v>#DIV/0!</v>
      </c>
    </row>
    <row r="1001" spans="2:20">
      <c r="B1001" s="127" t="s">
        <v>149</v>
      </c>
      <c r="C1001" s="4">
        <v>43249</v>
      </c>
      <c r="D1001">
        <f>WEEKDAY(Fuel!C1087,2)</f>
        <v>2</v>
      </c>
      <c r="E1001" s="352"/>
      <c r="F1001" s="352">
        <f>VLOOKUP(Variaciones!C1001,Fuel!C1086:Z2684,2,FALSE)</f>
        <v>368.19465400000001</v>
      </c>
      <c r="G1001" s="352">
        <f>VLOOKUP(Variaciones!C1001,Fuel!C1086:Z2684,24,FALSE)</f>
        <v>411.62943495400788</v>
      </c>
      <c r="H1001" s="148">
        <f t="shared" si="102"/>
        <v>0</v>
      </c>
      <c r="I1001" s="352">
        <f t="shared" si="104"/>
        <v>43.434780954007863</v>
      </c>
      <c r="J1001" s="352">
        <f t="shared" si="100"/>
        <v>34.347452948751652</v>
      </c>
      <c r="K1001" s="352">
        <f t="shared" si="101"/>
        <v>1179.7475240667086</v>
      </c>
      <c r="L1001" s="352"/>
      <c r="O1001" s="352"/>
      <c r="P1001" s="352"/>
      <c r="Q1001" s="352"/>
      <c r="R1001" s="352"/>
      <c r="S1001" s="352"/>
      <c r="T1001" s="352" t="e">
        <f t="shared" si="103"/>
        <v>#DIV/0!</v>
      </c>
    </row>
    <row r="1002" spans="2:20">
      <c r="B1002" s="127" t="s">
        <v>149</v>
      </c>
      <c r="C1002" s="4">
        <v>43245</v>
      </c>
      <c r="D1002">
        <f>WEEKDAY(Fuel!C1088,2)</f>
        <v>5</v>
      </c>
      <c r="E1002" s="352"/>
      <c r="F1002" s="352">
        <f>VLOOKUP(Variaciones!C1002,Fuel!C1087:Z2685,2,FALSE)</f>
        <v>368.19465400000001</v>
      </c>
      <c r="G1002" s="352">
        <f>VLOOKUP(Variaciones!C1002,Fuel!C1087:Z2685,24,FALSE)</f>
        <v>419.84231274638631</v>
      </c>
      <c r="H1002" s="148">
        <f t="shared" si="102"/>
        <v>0</v>
      </c>
      <c r="I1002" s="352">
        <f t="shared" si="104"/>
        <v>51.647658746386298</v>
      </c>
      <c r="J1002" s="352">
        <f t="shared" si="100"/>
        <v>25.641802488830535</v>
      </c>
      <c r="K1002" s="352">
        <f t="shared" si="101"/>
        <v>657.50203487619581</v>
      </c>
      <c r="L1002" s="352"/>
      <c r="O1002" s="352"/>
      <c r="P1002" s="352"/>
      <c r="Q1002" s="352"/>
      <c r="R1002" s="352"/>
      <c r="S1002" s="352"/>
      <c r="T1002" s="352" t="e">
        <f t="shared" si="103"/>
        <v>#DIV/0!</v>
      </c>
    </row>
    <row r="1003" spans="2:20">
      <c r="B1003" s="127" t="s">
        <v>149</v>
      </c>
      <c r="C1003" s="4">
        <v>43244</v>
      </c>
      <c r="D1003">
        <f>WEEKDAY(Fuel!C1089,2)</f>
        <v>4</v>
      </c>
      <c r="E1003" s="352"/>
      <c r="F1003" s="352">
        <f>VLOOKUP(Variaciones!C1003,Fuel!C1088:Z2686,2,FALSE)</f>
        <v>368.19465400000001</v>
      </c>
      <c r="G1003" s="352">
        <f>VLOOKUP(Variaciones!C1003,Fuel!C1088:Z2686,24,FALSE)</f>
        <v>436.92509855453346</v>
      </c>
      <c r="H1003" s="148">
        <f t="shared" si="102"/>
        <v>0</v>
      </c>
      <c r="I1003" s="352">
        <f t="shared" si="104"/>
        <v>68.730444554533449</v>
      </c>
      <c r="J1003" s="352">
        <f t="shared" si="100"/>
        <v>7.5340495321945582</v>
      </c>
      <c r="K1003" s="352">
        <f t="shared" si="101"/>
        <v>56.761902353561041</v>
      </c>
      <c r="L1003" s="352"/>
      <c r="O1003" s="352"/>
      <c r="P1003" s="352"/>
      <c r="Q1003" s="352"/>
      <c r="R1003" s="352"/>
      <c r="S1003" s="352"/>
      <c r="T1003" s="352" t="e">
        <f t="shared" si="103"/>
        <v>#DIV/0!</v>
      </c>
    </row>
    <row r="1004" spans="2:20">
      <c r="B1004" s="127" t="s">
        <v>149</v>
      </c>
      <c r="C1004" s="4">
        <v>43243</v>
      </c>
      <c r="D1004">
        <f>WEEKDAY(Fuel!C1090,2)</f>
        <v>3</v>
      </c>
      <c r="E1004" s="352"/>
      <c r="F1004" s="352">
        <f>VLOOKUP(Variaciones!C1004,Fuel!C1089:Z2687,2,FALSE)</f>
        <v>368.19465400000001</v>
      </c>
      <c r="G1004" s="352">
        <f>VLOOKUP(Variaciones!C1004,Fuel!C1089:Z2687,24,FALSE)</f>
        <v>447.56898817345598</v>
      </c>
      <c r="H1004" s="148">
        <f t="shared" si="102"/>
        <v>0</v>
      </c>
      <c r="I1004" s="352">
        <f t="shared" si="104"/>
        <v>79.374334173455964</v>
      </c>
      <c r="J1004" s="352">
        <f t="shared" si="100"/>
        <v>3.7484734638633199</v>
      </c>
      <c r="K1004" s="352">
        <f t="shared" si="101"/>
        <v>14.051053309287475</v>
      </c>
      <c r="L1004" s="352"/>
      <c r="O1004" s="352"/>
      <c r="P1004" s="352"/>
      <c r="Q1004" s="352"/>
      <c r="R1004" s="352"/>
      <c r="S1004" s="352"/>
      <c r="T1004" s="352" t="e">
        <f t="shared" si="103"/>
        <v>#DIV/0!</v>
      </c>
    </row>
    <row r="1005" spans="2:20">
      <c r="B1005" s="127" t="s">
        <v>149</v>
      </c>
      <c r="C1005" s="4">
        <v>43242</v>
      </c>
      <c r="D1005">
        <f>WEEKDAY(Fuel!C1091,2)</f>
        <v>2</v>
      </c>
      <c r="E1005" s="352"/>
      <c r="F1005" s="352">
        <f>VLOOKUP(Variaciones!C1005,Fuel!C1090:Z2688,2,FALSE)</f>
        <v>368.19465400000001</v>
      </c>
      <c r="G1005" s="352">
        <f>VLOOKUP(Variaciones!C1005,Fuel!C1090:Z2688,24,FALSE)</f>
        <v>448.09461235216821</v>
      </c>
      <c r="H1005" s="148">
        <f t="shared" si="102"/>
        <v>0</v>
      </c>
      <c r="I1005" s="352">
        <f t="shared" si="104"/>
        <v>79.899958352168198</v>
      </c>
      <c r="J1005" s="352">
        <f t="shared" si="100"/>
        <v>4.3056350932982923</v>
      </c>
      <c r="K1005" s="352">
        <f t="shared" si="101"/>
        <v>18.538493556641793</v>
      </c>
      <c r="L1005" s="352"/>
      <c r="O1005" s="352"/>
      <c r="P1005" s="352"/>
      <c r="Q1005" s="352"/>
      <c r="R1005" s="352"/>
      <c r="S1005" s="352"/>
      <c r="T1005" s="352" t="e">
        <f t="shared" si="103"/>
        <v>#DIV/0!</v>
      </c>
    </row>
    <row r="1006" spans="2:20">
      <c r="B1006" s="127" t="s">
        <v>149</v>
      </c>
      <c r="C1006" s="4">
        <v>43241</v>
      </c>
      <c r="D1006">
        <f>WEEKDAY(Fuel!C1092,2)</f>
        <v>1</v>
      </c>
      <c r="E1006" s="352"/>
      <c r="F1006" s="352">
        <f>VLOOKUP(Variaciones!C1006,Fuel!C1091:Z2689,2,FALSE)</f>
        <v>368.19465400000001</v>
      </c>
      <c r="G1006" s="352">
        <f>VLOOKUP(Variaciones!C1006,Fuel!C1091:Z2689,24,FALSE)</f>
        <v>446.12352168199737</v>
      </c>
      <c r="H1006" s="148">
        <f t="shared" si="102"/>
        <v>0</v>
      </c>
      <c r="I1006" s="352">
        <f t="shared" si="104"/>
        <v>77.92886768199736</v>
      </c>
      <c r="J1006" s="352">
        <f t="shared" si="100"/>
        <v>2.2162789829172311</v>
      </c>
      <c r="K1006" s="352">
        <f t="shared" si="101"/>
        <v>4.9118925301206362</v>
      </c>
      <c r="L1006" s="352"/>
      <c r="O1006" s="352"/>
      <c r="P1006" s="352"/>
      <c r="Q1006" s="352"/>
      <c r="R1006" s="352"/>
      <c r="S1006" s="352"/>
      <c r="T1006" s="352" t="e">
        <f t="shared" si="103"/>
        <v>#DIV/0!</v>
      </c>
    </row>
    <row r="1007" spans="2:20">
      <c r="B1007" s="127" t="s">
        <v>149</v>
      </c>
      <c r="C1007" s="4">
        <v>43238</v>
      </c>
      <c r="D1007">
        <f>WEEKDAY(Fuel!C1093,2)</f>
        <v>5</v>
      </c>
      <c r="E1007" s="352"/>
      <c r="F1007" s="352">
        <f>VLOOKUP(Variaciones!C1007,Fuel!C1092:Z2690,2,FALSE)</f>
        <v>368.19465400000001</v>
      </c>
      <c r="G1007" s="352">
        <f>VLOOKUP(Variaciones!C1007,Fuel!C1092:Z2690,24,FALSE)</f>
        <v>447.76609724047307</v>
      </c>
      <c r="H1007" s="148">
        <f t="shared" si="102"/>
        <v>0</v>
      </c>
      <c r="I1007" s="352">
        <f t="shared" si="104"/>
        <v>79.571443240473059</v>
      </c>
      <c r="J1007" s="352">
        <f t="shared" si="100"/>
        <v>3.9574090749014204</v>
      </c>
      <c r="K1007" s="352">
        <f t="shared" si="101"/>
        <v>15.661086586112116</v>
      </c>
      <c r="L1007" s="352"/>
      <c r="O1007" s="352"/>
      <c r="P1007" s="352"/>
      <c r="Q1007" s="352"/>
      <c r="R1007" s="352"/>
      <c r="S1007" s="352"/>
      <c r="T1007" s="352" t="e">
        <f t="shared" si="103"/>
        <v>#DIV/0!</v>
      </c>
    </row>
    <row r="1008" spans="2:20">
      <c r="B1008" s="127" t="s">
        <v>149</v>
      </c>
      <c r="C1008" s="4">
        <v>43237</v>
      </c>
      <c r="D1008">
        <f>WEEKDAY(Fuel!C1094,2)</f>
        <v>4</v>
      </c>
      <c r="E1008" s="352"/>
      <c r="F1008" s="352">
        <f>VLOOKUP(Variaciones!C1008,Fuel!C1093:Z2691,2,FALSE)</f>
        <v>368.19465400000001</v>
      </c>
      <c r="G1008" s="352">
        <f>VLOOKUP(Variaciones!C1008,Fuel!C1093:Z2691,24,FALSE)</f>
        <v>449.47437582128777</v>
      </c>
      <c r="H1008" s="148">
        <f t="shared" si="102"/>
        <v>0</v>
      </c>
      <c r="I1008" s="352">
        <f t="shared" si="104"/>
        <v>81.279721821287751</v>
      </c>
      <c r="J1008" s="352">
        <f t="shared" si="100"/>
        <v>5.7681843705649953</v>
      </c>
      <c r="K1008" s="352">
        <f t="shared" si="101"/>
        <v>33.271950932830293</v>
      </c>
      <c r="L1008" s="352"/>
      <c r="O1008" s="352"/>
      <c r="P1008" s="352"/>
      <c r="Q1008" s="352"/>
      <c r="R1008" s="352"/>
      <c r="S1008" s="352"/>
      <c r="T1008" s="352" t="e">
        <f t="shared" si="103"/>
        <v>#DIV/0!</v>
      </c>
    </row>
    <row r="1009" spans="2:20">
      <c r="B1009" s="127" t="s">
        <v>149</v>
      </c>
      <c r="C1009" s="4">
        <v>43236</v>
      </c>
      <c r="D1009">
        <f>WEEKDAY(Fuel!C1095,2)</f>
        <v>3</v>
      </c>
      <c r="E1009" s="352"/>
      <c r="F1009" s="352">
        <f>VLOOKUP(Variaciones!C1009,Fuel!C1094:Z2692,2,FALSE)</f>
        <v>368.19465400000001</v>
      </c>
      <c r="G1009" s="352">
        <f>VLOOKUP(Variaciones!C1009,Fuel!C1094:Z2692,24,FALSE)</f>
        <v>445.86070959264123</v>
      </c>
      <c r="H1009" s="148">
        <f t="shared" si="102"/>
        <v>0</v>
      </c>
      <c r="I1009" s="352">
        <f t="shared" si="104"/>
        <v>77.666055592641214</v>
      </c>
      <c r="J1009" s="352">
        <f t="shared" si="100"/>
        <v>1.9376981681996881</v>
      </c>
      <c r="K1009" s="352">
        <f t="shared" si="101"/>
        <v>3.7546741910444266</v>
      </c>
      <c r="L1009" s="352"/>
      <c r="O1009" s="352"/>
      <c r="P1009" s="352"/>
      <c r="Q1009" s="352"/>
      <c r="R1009" s="352"/>
      <c r="S1009" s="352"/>
      <c r="T1009" s="352" t="e">
        <f t="shared" si="103"/>
        <v>#DIV/0!</v>
      </c>
    </row>
    <row r="1010" spans="2:20">
      <c r="B1010" s="127" t="s">
        <v>149</v>
      </c>
      <c r="C1010" s="4">
        <v>43235</v>
      </c>
      <c r="D1010">
        <f>WEEKDAY(Fuel!C1096,2)</f>
        <v>2</v>
      </c>
      <c r="E1010" s="352"/>
      <c r="F1010" s="352">
        <f>VLOOKUP(Variaciones!C1010,Fuel!C1095:Z2693,2,FALSE)</f>
        <v>368.19465400000001</v>
      </c>
      <c r="G1010" s="352">
        <f>VLOOKUP(Variaciones!C1010,Fuel!C1095:Z2693,24,FALSE)</f>
        <v>440.53876478318</v>
      </c>
      <c r="H1010" s="148">
        <f t="shared" si="102"/>
        <v>0</v>
      </c>
      <c r="I1010" s="352">
        <f t="shared" si="104"/>
        <v>72.344110783179985</v>
      </c>
      <c r="J1010" s="352">
        <f t="shared" si="100"/>
        <v>3.7035633298291941</v>
      </c>
      <c r="K1010" s="352">
        <f t="shared" si="101"/>
        <v>13.716381338055507</v>
      </c>
      <c r="L1010" s="352"/>
      <c r="O1010" s="352"/>
      <c r="P1010" s="352"/>
      <c r="Q1010" s="352"/>
      <c r="R1010" s="352"/>
      <c r="S1010" s="352"/>
      <c r="T1010" s="352" t="e">
        <f t="shared" si="103"/>
        <v>#DIV/0!</v>
      </c>
    </row>
    <row r="1011" spans="2:20">
      <c r="B1011" s="127" t="s">
        <v>149</v>
      </c>
      <c r="C1011" s="4">
        <v>43234</v>
      </c>
      <c r="D1011">
        <f>WEEKDAY(Fuel!C1097,2)</f>
        <v>1</v>
      </c>
      <c r="E1011" s="352"/>
      <c r="F1011" s="352">
        <f>VLOOKUP(Variaciones!C1011,Fuel!C1096:Z2694,2,FALSE)</f>
        <v>368.19465400000001</v>
      </c>
      <c r="G1011" s="352">
        <f>VLOOKUP(Variaciones!C1011,Fuel!C1096:Z2694,24,FALSE)</f>
        <v>437.31931668856765</v>
      </c>
      <c r="H1011" s="148">
        <f t="shared" si="102"/>
        <v>0</v>
      </c>
      <c r="I1011" s="352">
        <f t="shared" si="104"/>
        <v>69.124662688567639</v>
      </c>
      <c r="J1011" s="352">
        <f t="shared" si="100"/>
        <v>7.1161783101183005</v>
      </c>
      <c r="K1011" s="352">
        <f t="shared" si="101"/>
        <v>50.63999374139815</v>
      </c>
      <c r="L1011" s="352"/>
      <c r="O1011" s="352"/>
      <c r="P1011" s="352"/>
      <c r="Q1011" s="352"/>
      <c r="R1011" s="352"/>
      <c r="S1011" s="352"/>
      <c r="T1011" s="352" t="e">
        <f t="shared" si="103"/>
        <v>#DIV/0!</v>
      </c>
    </row>
    <row r="1012" spans="2:20">
      <c r="B1012" s="127" t="s">
        <v>149</v>
      </c>
      <c r="C1012" s="4">
        <v>43231</v>
      </c>
      <c r="D1012">
        <f>WEEKDAY(Fuel!C1098,2)</f>
        <v>5</v>
      </c>
      <c r="E1012" s="352"/>
      <c r="F1012" s="352">
        <f>VLOOKUP(Variaciones!C1012,Fuel!C1097:Z2695,2,FALSE)</f>
        <v>368.19465400000001</v>
      </c>
      <c r="G1012" s="352">
        <f>VLOOKUP(Variaciones!C1012,Fuel!C1097:Z2695,24,FALSE)</f>
        <v>430.55190538764782</v>
      </c>
      <c r="H1012" s="148">
        <f t="shared" si="102"/>
        <v>0</v>
      </c>
      <c r="I1012" s="352">
        <f t="shared" si="104"/>
        <v>62.357251387647807</v>
      </c>
      <c r="J1012" s="352">
        <f t="shared" si="100"/>
        <v>14.289634289093328</v>
      </c>
      <c r="K1012" s="352">
        <f t="shared" si="101"/>
        <v>204.1936481160318</v>
      </c>
      <c r="L1012" s="352"/>
      <c r="O1012" s="352"/>
      <c r="P1012" s="352"/>
      <c r="Q1012" s="352"/>
      <c r="R1012" s="352"/>
      <c r="S1012" s="352"/>
      <c r="T1012" s="352" t="e">
        <f t="shared" si="103"/>
        <v>#DIV/0!</v>
      </c>
    </row>
    <row r="1013" spans="2:20">
      <c r="B1013" s="127" t="s">
        <v>149</v>
      </c>
      <c r="C1013" s="4">
        <v>43230</v>
      </c>
      <c r="D1013">
        <f>WEEKDAY(Fuel!C1099,2)</f>
        <v>4</v>
      </c>
      <c r="E1013" s="352"/>
      <c r="F1013" s="352">
        <f>VLOOKUP(Variaciones!C1013,Fuel!C1098:Z2696,2,FALSE)</f>
        <v>368.19465400000001</v>
      </c>
      <c r="G1013" s="352">
        <f>VLOOKUP(Variaciones!C1013,Fuel!C1098:Z2696,24,FALSE)</f>
        <v>425.22996057818659</v>
      </c>
      <c r="H1013" s="148">
        <f t="shared" si="102"/>
        <v>24.311175999999989</v>
      </c>
      <c r="I1013" s="352">
        <f t="shared" si="104"/>
        <v>57.035306578186578</v>
      </c>
      <c r="J1013" s="352">
        <f t="shared" si="100"/>
        <v>19.930895787122211</v>
      </c>
      <c r="K1013" s="352">
        <f t="shared" si="101"/>
        <v>397.24060687712586</v>
      </c>
      <c r="L1013" s="352"/>
      <c r="O1013" s="352"/>
      <c r="P1013" s="352"/>
      <c r="Q1013" s="352"/>
      <c r="R1013" s="352"/>
      <c r="S1013" s="352"/>
      <c r="T1013" s="352" t="e">
        <f t="shared" si="103"/>
        <v>#DIV/0!</v>
      </c>
    </row>
    <row r="1014" spans="2:20">
      <c r="B1014" s="127" t="s">
        <v>149</v>
      </c>
      <c r="C1014" s="4">
        <v>43229</v>
      </c>
      <c r="D1014">
        <f>WEEKDAY(Fuel!C1100,2)</f>
        <v>3</v>
      </c>
      <c r="E1014" s="352"/>
      <c r="F1014" s="352">
        <f>VLOOKUP(Variaciones!C1014,Fuel!C1099:Z2697,2,FALSE)</f>
        <v>343.88347800000003</v>
      </c>
      <c r="G1014" s="352">
        <f>VLOOKUP(Variaciones!C1014,Fuel!C1099:Z2697,24,FALSE)</f>
        <v>422.01051248357425</v>
      </c>
      <c r="H1014" s="148">
        <f t="shared" si="102"/>
        <v>0</v>
      </c>
      <c r="I1014" s="352">
        <f t="shared" si="104"/>
        <v>78.127034483574221</v>
      </c>
      <c r="J1014" s="352">
        <f t="shared" si="100"/>
        <v>0.9676652325886721</v>
      </c>
      <c r="K1014" s="352">
        <f t="shared" si="101"/>
        <v>0.93637600236088891</v>
      </c>
      <c r="L1014" s="352"/>
      <c r="O1014" s="352"/>
      <c r="P1014" s="352"/>
      <c r="Q1014" s="352"/>
      <c r="R1014" s="352"/>
      <c r="S1014" s="352"/>
      <c r="T1014" s="352" t="e">
        <f t="shared" si="103"/>
        <v>#DIV/0!</v>
      </c>
    </row>
    <row r="1015" spans="2:20">
      <c r="B1015" s="127" t="s">
        <v>149</v>
      </c>
      <c r="C1015" s="4">
        <v>43228</v>
      </c>
      <c r="D1015">
        <f>WEEKDAY(Fuel!C1101,2)</f>
        <v>2</v>
      </c>
      <c r="E1015" s="352"/>
      <c r="F1015" s="352">
        <f>VLOOKUP(Variaciones!C1015,Fuel!C1100:Z2698,2,FALSE)</f>
        <v>343.88347800000003</v>
      </c>
      <c r="G1015" s="352">
        <f>VLOOKUP(Variaciones!C1015,Fuel!C1100:Z2698,24,FALSE)</f>
        <v>408.60709592641257</v>
      </c>
      <c r="H1015" s="148">
        <f t="shared" si="102"/>
        <v>0</v>
      </c>
      <c r="I1015" s="352">
        <f t="shared" si="104"/>
        <v>64.723617926412544</v>
      </c>
      <c r="J1015" s="352">
        <f t="shared" si="100"/>
        <v>13.239956318002726</v>
      </c>
      <c r="K1015" s="352">
        <f t="shared" si="101"/>
        <v>175.2964433026203</v>
      </c>
      <c r="L1015" s="352"/>
      <c r="O1015" s="352"/>
      <c r="P1015" s="352"/>
      <c r="Q1015" s="352"/>
      <c r="R1015" s="352"/>
      <c r="S1015" s="352"/>
      <c r="T1015" s="352" t="e">
        <f t="shared" si="103"/>
        <v>#DIV/0!</v>
      </c>
    </row>
    <row r="1016" spans="2:20">
      <c r="B1016" s="127" t="s">
        <v>149</v>
      </c>
      <c r="C1016" s="4">
        <v>43227</v>
      </c>
      <c r="D1016">
        <f>WEEKDAY(Fuel!C1102,2)</f>
        <v>1</v>
      </c>
      <c r="E1016" s="352"/>
      <c r="F1016" s="352">
        <f>VLOOKUP(Variaciones!C1016,Fuel!C1101:Z2699,2,FALSE)</f>
        <v>343.88347800000003</v>
      </c>
      <c r="G1016" s="352">
        <f>VLOOKUP(Variaciones!C1016,Fuel!C1101:Z2699,24,FALSE)</f>
        <v>411.62943495400788</v>
      </c>
      <c r="H1016" s="148">
        <f t="shared" si="102"/>
        <v>0</v>
      </c>
      <c r="I1016" s="352">
        <f t="shared" si="104"/>
        <v>67.745956954007852</v>
      </c>
      <c r="J1016" s="352">
        <f t="shared" si="100"/>
        <v>10.036276948751663</v>
      </c>
      <c r="K1016" s="352">
        <f t="shared" si="101"/>
        <v>100.726854992044</v>
      </c>
      <c r="L1016" s="352"/>
      <c r="O1016" s="352"/>
      <c r="P1016" s="352"/>
      <c r="Q1016" s="352"/>
      <c r="R1016" s="352"/>
      <c r="S1016" s="352"/>
      <c r="T1016" s="352" t="e">
        <f t="shared" si="103"/>
        <v>#DIV/0!</v>
      </c>
    </row>
    <row r="1017" spans="2:20">
      <c r="B1017" s="127" t="s">
        <v>149</v>
      </c>
      <c r="C1017" s="4">
        <v>43224</v>
      </c>
      <c r="D1017">
        <f>WEEKDAY(Fuel!C1103,2)</f>
        <v>5</v>
      </c>
      <c r="E1017" s="352"/>
      <c r="F1017" s="352">
        <f>VLOOKUP(Variaciones!C1017,Fuel!C1102:Z2700,2,FALSE)</f>
        <v>343.88347800000003</v>
      </c>
      <c r="G1017" s="352">
        <f>VLOOKUP(Variaciones!C1017,Fuel!C1102:Z2700,24,FALSE)</f>
        <v>406.57030223390274</v>
      </c>
      <c r="H1017" s="148">
        <f t="shared" si="102"/>
        <v>0</v>
      </c>
      <c r="I1017" s="352">
        <f t="shared" si="104"/>
        <v>62.686824233902712</v>
      </c>
      <c r="J1017" s="352">
        <f t="shared" si="100"/>
        <v>15.398957632063116</v>
      </c>
      <c r="K1017" s="352">
        <f t="shared" si="101"/>
        <v>237.12789615407488</v>
      </c>
      <c r="L1017" s="352"/>
      <c r="O1017" s="352"/>
      <c r="P1017" s="352"/>
      <c r="Q1017" s="352"/>
      <c r="R1017" s="352"/>
      <c r="S1017" s="352"/>
      <c r="T1017" s="352" t="e">
        <f t="shared" si="103"/>
        <v>#DIV/0!</v>
      </c>
    </row>
    <row r="1018" spans="2:20">
      <c r="B1018" s="127" t="s">
        <v>149</v>
      </c>
      <c r="C1018" s="4">
        <v>43223</v>
      </c>
      <c r="D1018">
        <f>WEEKDAY(Fuel!C1104,2)</f>
        <v>4</v>
      </c>
      <c r="E1018" s="352"/>
      <c r="F1018" s="352">
        <f>VLOOKUP(Variaciones!C1018,Fuel!C1103:Z2701,2,FALSE)</f>
        <v>343.88347800000003</v>
      </c>
      <c r="G1018" s="352">
        <f>VLOOKUP(Variaciones!C1018,Fuel!C1103:Z2701,24,FALSE)</f>
        <v>396.64914586070955</v>
      </c>
      <c r="H1018" s="148">
        <f t="shared" si="102"/>
        <v>13.965695000000039</v>
      </c>
      <c r="I1018" s="352">
        <f t="shared" si="104"/>
        <v>52.765667860709527</v>
      </c>
      <c r="J1018" s="352">
        <f t="shared" si="100"/>
        <v>25.915383387647921</v>
      </c>
      <c r="K1018" s="352">
        <f t="shared" si="101"/>
        <v>671.60709612877781</v>
      </c>
      <c r="L1018" s="352"/>
      <c r="O1018" s="352"/>
      <c r="P1018" s="352"/>
      <c r="Q1018" s="352"/>
      <c r="R1018" s="352"/>
      <c r="S1018" s="352"/>
      <c r="T1018" s="352" t="e">
        <f t="shared" si="103"/>
        <v>#DIV/0!</v>
      </c>
    </row>
    <row r="1019" spans="2:20">
      <c r="B1019" s="127" t="s">
        <v>149</v>
      </c>
      <c r="C1019" s="4">
        <v>43222</v>
      </c>
      <c r="D1019">
        <f>WEEKDAY(Fuel!C1105,2)</f>
        <v>3</v>
      </c>
      <c r="E1019" s="352"/>
      <c r="F1019" s="352">
        <f>VLOOKUP(Variaciones!C1019,Fuel!C1104:Z2702,2,FALSE)</f>
        <v>329.91778299999999</v>
      </c>
      <c r="G1019" s="352">
        <f>VLOOKUP(Variaciones!C1019,Fuel!C1104:Z2702,24,FALSE)</f>
        <v>399.34296977660972</v>
      </c>
      <c r="H1019" s="148">
        <f t="shared" si="102"/>
        <v>0</v>
      </c>
      <c r="I1019" s="352">
        <f t="shared" si="104"/>
        <v>69.425186776609735</v>
      </c>
      <c r="J1019" s="352">
        <f t="shared" si="100"/>
        <v>9.0942350367936911</v>
      </c>
      <c r="K1019" s="352">
        <f t="shared" si="101"/>
        <v>82.705110904445945</v>
      </c>
      <c r="L1019" s="352"/>
      <c r="O1019" s="352"/>
      <c r="P1019" s="352"/>
      <c r="Q1019" s="352"/>
      <c r="R1019" s="352"/>
      <c r="S1019" s="352"/>
      <c r="T1019" s="352" t="e">
        <f t="shared" si="103"/>
        <v>#DIV/0!</v>
      </c>
    </row>
    <row r="1020" spans="2:20">
      <c r="B1020" s="127" t="s">
        <v>149</v>
      </c>
      <c r="C1020" s="4">
        <v>43221</v>
      </c>
      <c r="D1020">
        <f>WEEKDAY(Fuel!C1106,2)</f>
        <v>2</v>
      </c>
      <c r="E1020" s="352"/>
      <c r="F1020" s="352">
        <f>VLOOKUP(Variaciones!C1020,Fuel!C1105:Z2703,2,FALSE)</f>
        <v>329.91778299999999</v>
      </c>
      <c r="G1020" s="352">
        <f>VLOOKUP(Variaciones!C1020,Fuel!C1105:Z2703,24,FALSE)</f>
        <v>402.29960578186592</v>
      </c>
      <c r="H1020" s="148">
        <f t="shared" si="102"/>
        <v>0</v>
      </c>
      <c r="I1020" s="352">
        <f t="shared" si="104"/>
        <v>72.381822781865935</v>
      </c>
      <c r="J1020" s="352">
        <f t="shared" si="100"/>
        <v>5.9602008712221277</v>
      </c>
      <c r="K1020" s="352">
        <f t="shared" si="101"/>
        <v>35.523994425317014</v>
      </c>
      <c r="L1020" s="352"/>
      <c r="O1020" s="352"/>
      <c r="P1020" s="352"/>
      <c r="Q1020" s="352"/>
      <c r="R1020" s="352"/>
      <c r="S1020" s="352"/>
      <c r="T1020" s="352" t="e">
        <f t="shared" si="103"/>
        <v>#DIV/0!</v>
      </c>
    </row>
    <row r="1021" spans="2:20">
      <c r="B1021" s="127" t="s">
        <v>150</v>
      </c>
      <c r="C1021" s="4">
        <v>43220</v>
      </c>
      <c r="D1021">
        <f>WEEKDAY(Fuel!C1107,2)</f>
        <v>1</v>
      </c>
      <c r="E1021" s="352"/>
      <c r="F1021" s="352">
        <f>VLOOKUP(Variaciones!C1021,Fuel!C1106:Z2704,2,FALSE)</f>
        <v>329.91778299999999</v>
      </c>
      <c r="G1021" s="352">
        <f>VLOOKUP(Variaciones!C1021,Fuel!C1106:Z2704,24,FALSE)</f>
        <v>404.4021024967148</v>
      </c>
      <c r="H1021" s="148">
        <f t="shared" si="102"/>
        <v>0</v>
      </c>
      <c r="I1021" s="352">
        <f t="shared" si="104"/>
        <v>74.484319496714818</v>
      </c>
      <c r="J1021" s="352">
        <f t="shared" si="100"/>
        <v>3.731554353482295</v>
      </c>
      <c r="K1021" s="352">
        <f t="shared" si="101"/>
        <v>13.924497892992669</v>
      </c>
      <c r="L1021" s="352"/>
      <c r="O1021" s="352"/>
      <c r="P1021" s="352"/>
      <c r="Q1021" s="352"/>
      <c r="R1021" s="352"/>
      <c r="S1021" s="352"/>
      <c r="T1021" s="352" t="e">
        <f t="shared" si="103"/>
        <v>#DIV/0!</v>
      </c>
    </row>
    <row r="1022" spans="2:20">
      <c r="B1022" s="127" t="s">
        <v>150</v>
      </c>
      <c r="C1022" s="4">
        <v>43217</v>
      </c>
      <c r="D1022">
        <f>WEEKDAY(Fuel!C1108,2)</f>
        <v>5</v>
      </c>
      <c r="E1022" s="352"/>
      <c r="F1022" s="352">
        <f>VLOOKUP(Variaciones!C1022,Fuel!C1107:Z2705,2,FALSE)</f>
        <v>329.91778299999999</v>
      </c>
      <c r="G1022" s="352">
        <f>VLOOKUP(Variaciones!C1022,Fuel!C1107:Z2705,24,FALSE)</f>
        <v>396.78055190538765</v>
      </c>
      <c r="H1022" s="148">
        <f t="shared" si="102"/>
        <v>0</v>
      </c>
      <c r="I1022" s="352">
        <f t="shared" si="104"/>
        <v>66.862768905387668</v>
      </c>
      <c r="J1022" s="352">
        <f t="shared" si="100"/>
        <v>11.810397980289054</v>
      </c>
      <c r="K1022" s="352">
        <f t="shared" si="101"/>
        <v>139.48550045281576</v>
      </c>
      <c r="L1022" s="352"/>
      <c r="O1022" s="352"/>
      <c r="P1022" s="352"/>
      <c r="Q1022" s="352"/>
      <c r="R1022" s="352"/>
      <c r="S1022" s="352"/>
      <c r="T1022" s="352" t="e">
        <f t="shared" si="103"/>
        <v>#DIV/0!</v>
      </c>
    </row>
    <row r="1023" spans="2:20">
      <c r="B1023" s="127" t="s">
        <v>150</v>
      </c>
      <c r="C1023" s="4">
        <v>43216</v>
      </c>
      <c r="D1023">
        <f>WEEKDAY(Fuel!C1109,2)</f>
        <v>4</v>
      </c>
      <c r="E1023" s="352"/>
      <c r="F1023" s="352">
        <f>VLOOKUP(Variaciones!C1023,Fuel!C1108:Z2706,2,FALSE)</f>
        <v>329.91778299999999</v>
      </c>
      <c r="G1023" s="352">
        <f>VLOOKUP(Variaciones!C1023,Fuel!C1108:Z2706,24,FALSE)</f>
        <v>394.48094612352168</v>
      </c>
      <c r="H1023" s="148">
        <f t="shared" si="102"/>
        <v>0</v>
      </c>
      <c r="I1023" s="352">
        <f t="shared" si="104"/>
        <v>64.56316312352169</v>
      </c>
      <c r="J1023" s="352">
        <f t="shared" si="100"/>
        <v>14.247980109066987</v>
      </c>
      <c r="K1023" s="352">
        <f t="shared" si="101"/>
        <v>203.0049371883685</v>
      </c>
      <c r="L1023" s="352"/>
      <c r="O1023" s="352"/>
      <c r="P1023" s="352"/>
      <c r="Q1023" s="352"/>
      <c r="R1023" s="352"/>
      <c r="S1023" s="352"/>
      <c r="T1023" s="352" t="e">
        <f t="shared" si="103"/>
        <v>#DIV/0!</v>
      </c>
    </row>
    <row r="1024" spans="2:20">
      <c r="B1024" s="127" t="s">
        <v>150</v>
      </c>
      <c r="C1024" s="4">
        <v>43215</v>
      </c>
      <c r="D1024">
        <f>WEEKDAY(Fuel!C1110,2)</f>
        <v>3</v>
      </c>
      <c r="E1024" s="352"/>
      <c r="F1024" s="352">
        <f>VLOOKUP(Variaciones!C1024,Fuel!C1109:Z2707,2,FALSE)</f>
        <v>329.91778299999999</v>
      </c>
      <c r="G1024" s="352">
        <f>VLOOKUP(Variaciones!C1024,Fuel!C1109:Z2707,24,FALSE)</f>
        <v>389.55321944809458</v>
      </c>
      <c r="H1024" s="148">
        <f t="shared" si="102"/>
        <v>0</v>
      </c>
      <c r="I1024" s="352">
        <f t="shared" si="104"/>
        <v>59.635436448094595</v>
      </c>
      <c r="J1024" s="352">
        <f t="shared" si="100"/>
        <v>19.471370385019725</v>
      </c>
      <c r="K1024" s="352">
        <f t="shared" si="101"/>
        <v>379.13426467062317</v>
      </c>
      <c r="L1024" s="352"/>
      <c r="O1024" s="352"/>
      <c r="P1024" s="352"/>
      <c r="Q1024" s="352"/>
      <c r="R1024" s="352"/>
      <c r="S1024" s="352"/>
      <c r="T1024" s="352" t="e">
        <f t="shared" si="103"/>
        <v>#DIV/0!</v>
      </c>
    </row>
    <row r="1025" spans="2:20">
      <c r="B1025" s="127" t="s">
        <v>150</v>
      </c>
      <c r="C1025" s="4">
        <v>43214</v>
      </c>
      <c r="D1025">
        <f>WEEKDAY(Fuel!C1111,2)</f>
        <v>2</v>
      </c>
      <c r="E1025" s="352"/>
      <c r="F1025" s="352">
        <f>VLOOKUP(Variaciones!C1025,Fuel!C1110:Z2708,2,FALSE)</f>
        <v>329.91778299999999</v>
      </c>
      <c r="G1025" s="352">
        <f>VLOOKUP(Variaciones!C1025,Fuel!C1110:Z2708,24,FALSE)</f>
        <v>383.57424441524313</v>
      </c>
      <c r="H1025" s="148">
        <f t="shared" si="102"/>
        <v>0</v>
      </c>
      <c r="I1025" s="352">
        <f t="shared" si="104"/>
        <v>53.656461415243143</v>
      </c>
      <c r="J1025" s="352">
        <f t="shared" si="100"/>
        <v>25.809083919842294</v>
      </c>
      <c r="K1025" s="352">
        <f t="shared" si="101"/>
        <v>666.10881278146212</v>
      </c>
      <c r="L1025" s="352"/>
      <c r="O1025" s="352"/>
      <c r="P1025" s="352"/>
      <c r="Q1025" s="352"/>
      <c r="R1025" s="352"/>
      <c r="S1025" s="352"/>
      <c r="T1025" s="352" t="e">
        <f t="shared" si="103"/>
        <v>#DIV/0!</v>
      </c>
    </row>
    <row r="1026" spans="2:20">
      <c r="B1026" s="127" t="s">
        <v>150</v>
      </c>
      <c r="C1026" s="4">
        <v>43213</v>
      </c>
      <c r="D1026">
        <f>WEEKDAY(Fuel!C1112,2)</f>
        <v>1</v>
      </c>
      <c r="E1026" s="352"/>
      <c r="F1026" s="352">
        <f>VLOOKUP(Variaciones!C1026,Fuel!C1111:Z2709,2,FALSE)</f>
        <v>329.91778299999999</v>
      </c>
      <c r="G1026" s="352">
        <f>VLOOKUP(Variaciones!C1026,Fuel!C1111:Z2709,24,FALSE)</f>
        <v>388.43626806833112</v>
      </c>
      <c r="H1026" s="148">
        <f t="shared" si="102"/>
        <v>0</v>
      </c>
      <c r="I1026" s="352">
        <f t="shared" si="104"/>
        <v>58.518485068331131</v>
      </c>
      <c r="J1026" s="352">
        <f t="shared" si="100"/>
        <v>20.655338847568999</v>
      </c>
      <c r="K1026" s="352">
        <f t="shared" si="101"/>
        <v>426.643022907893</v>
      </c>
      <c r="L1026" s="352"/>
      <c r="O1026" s="352"/>
      <c r="P1026" s="352"/>
      <c r="Q1026" s="352"/>
      <c r="R1026" s="352"/>
      <c r="S1026" s="352"/>
      <c r="T1026" s="352" t="e">
        <f t="shared" si="103"/>
        <v>#DIV/0!</v>
      </c>
    </row>
    <row r="1027" spans="2:20">
      <c r="B1027" s="127" t="s">
        <v>150</v>
      </c>
      <c r="C1027" s="4">
        <v>43210</v>
      </c>
      <c r="D1027">
        <f>WEEKDAY(Fuel!C1113,2)</f>
        <v>5</v>
      </c>
      <c r="E1027" s="352"/>
      <c r="F1027" s="352">
        <f>VLOOKUP(Variaciones!C1027,Fuel!C1112:Z2710,2,FALSE)</f>
        <v>329.91778299999999</v>
      </c>
      <c r="G1027" s="352">
        <f>VLOOKUP(Variaciones!C1027,Fuel!C1112:Z2710,24,FALSE)</f>
        <v>388.10775295663598</v>
      </c>
      <c r="H1027" s="148">
        <f t="shared" si="102"/>
        <v>0</v>
      </c>
      <c r="I1027" s="352">
        <f t="shared" si="104"/>
        <v>58.189969956635991</v>
      </c>
      <c r="J1027" s="352">
        <f t="shared" si="100"/>
        <v>21.00356486596587</v>
      </c>
      <c r="K1027" s="352">
        <f t="shared" si="101"/>
        <v>441.14973707883593</v>
      </c>
      <c r="L1027" s="352"/>
      <c r="O1027" s="352"/>
      <c r="P1027" s="352"/>
      <c r="Q1027" s="352"/>
      <c r="R1027" s="352"/>
      <c r="S1027" s="352"/>
      <c r="T1027" s="352" t="e">
        <f t="shared" si="103"/>
        <v>#DIV/0!</v>
      </c>
    </row>
    <row r="1028" spans="2:20">
      <c r="B1028" s="127" t="s">
        <v>150</v>
      </c>
      <c r="C1028" s="4">
        <v>43209</v>
      </c>
      <c r="D1028">
        <f>WEEKDAY(Fuel!C1114,2)</f>
        <v>4</v>
      </c>
      <c r="E1028" s="352"/>
      <c r="F1028" s="352">
        <f>VLOOKUP(Variaciones!C1028,Fuel!C1113:Z2711,2,FALSE)</f>
        <v>329.91778299999999</v>
      </c>
      <c r="G1028" s="352">
        <f>VLOOKUP(Variaciones!C1028,Fuel!C1113:Z2711,24,FALSE)</f>
        <v>386.33377135348223</v>
      </c>
      <c r="H1028" s="148">
        <f t="shared" si="102"/>
        <v>0</v>
      </c>
      <c r="I1028" s="352">
        <f t="shared" si="104"/>
        <v>56.415988353482248</v>
      </c>
      <c r="J1028" s="352">
        <f t="shared" si="100"/>
        <v>22.883985365308831</v>
      </c>
      <c r="K1028" s="352">
        <f t="shared" si="101"/>
        <v>523.67678619966875</v>
      </c>
      <c r="L1028" s="352"/>
      <c r="O1028" s="352"/>
      <c r="P1028" s="352"/>
      <c r="Q1028" s="352"/>
      <c r="R1028" s="352"/>
      <c r="S1028" s="352"/>
      <c r="T1028" s="352" t="e">
        <f t="shared" si="103"/>
        <v>#DIV/0!</v>
      </c>
    </row>
    <row r="1029" spans="2:20">
      <c r="B1029" s="127" t="s">
        <v>150</v>
      </c>
      <c r="C1029" s="4">
        <v>43208</v>
      </c>
      <c r="D1029">
        <f>WEEKDAY(Fuel!C1115,2)</f>
        <v>3</v>
      </c>
      <c r="E1029" s="352"/>
      <c r="F1029" s="352">
        <f>VLOOKUP(Variaciones!C1029,Fuel!C1114:Z2712,2,FALSE)</f>
        <v>329.91778299999999</v>
      </c>
      <c r="G1029" s="352">
        <f>VLOOKUP(Variaciones!C1029,Fuel!C1114:Z2712,24,FALSE)</f>
        <v>385.41392904073581</v>
      </c>
      <c r="H1029" s="148">
        <f t="shared" si="102"/>
        <v>0</v>
      </c>
      <c r="I1029" s="352">
        <f t="shared" si="104"/>
        <v>55.496146040735823</v>
      </c>
      <c r="J1029" s="352">
        <f t="shared" si="100"/>
        <v>23.859018216820004</v>
      </c>
      <c r="K1029" s="352">
        <f t="shared" si="101"/>
        <v>569.25275027054886</v>
      </c>
      <c r="L1029" s="352"/>
      <c r="O1029" s="352"/>
      <c r="P1029" s="352"/>
      <c r="Q1029" s="352"/>
      <c r="R1029" s="352"/>
      <c r="S1029" s="352"/>
      <c r="T1029" s="352" t="e">
        <f t="shared" si="103"/>
        <v>#DIV/0!</v>
      </c>
    </row>
    <row r="1030" spans="2:20">
      <c r="B1030" s="127" t="s">
        <v>150</v>
      </c>
      <c r="C1030" s="4">
        <v>43207</v>
      </c>
      <c r="D1030">
        <f>WEEKDAY(Fuel!C1116,2)</f>
        <v>2</v>
      </c>
      <c r="E1030" s="352"/>
      <c r="F1030" s="352">
        <f>VLOOKUP(Variaciones!C1030,Fuel!C1115:Z2713,2,FALSE)</f>
        <v>329.91778299999999</v>
      </c>
      <c r="G1030" s="352">
        <f>VLOOKUP(Variaciones!C1030,Fuel!C1115:Z2713,24,FALSE)</f>
        <v>377.33245729303547</v>
      </c>
      <c r="H1030" s="148">
        <f t="shared" si="102"/>
        <v>0</v>
      </c>
      <c r="I1030" s="352">
        <f t="shared" si="104"/>
        <v>47.414674293035489</v>
      </c>
      <c r="J1030" s="352">
        <f t="shared" si="100"/>
        <v>32.425378269382406</v>
      </c>
      <c r="K1030" s="352">
        <f t="shared" si="101"/>
        <v>1051.4051559125369</v>
      </c>
      <c r="L1030" s="352"/>
      <c r="O1030" s="352"/>
      <c r="P1030" s="352"/>
      <c r="Q1030" s="352"/>
      <c r="R1030" s="352"/>
      <c r="S1030" s="352"/>
      <c r="T1030" s="352" t="e">
        <f t="shared" si="103"/>
        <v>#DIV/0!</v>
      </c>
    </row>
    <row r="1031" spans="2:20">
      <c r="B1031" s="127" t="s">
        <v>150</v>
      </c>
      <c r="C1031" s="4">
        <v>43206</v>
      </c>
      <c r="D1031">
        <f>WEEKDAY(Fuel!C1117,2)</f>
        <v>1</v>
      </c>
      <c r="E1031" s="352"/>
      <c r="F1031" s="352">
        <f>VLOOKUP(Variaciones!C1031,Fuel!C1116:Z2714,2,FALSE)</f>
        <v>329.91778299999999</v>
      </c>
      <c r="G1031" s="352">
        <f>VLOOKUP(Variaciones!C1031,Fuel!C1116:Z2714,24,FALSE)</f>
        <v>377.46386333771352</v>
      </c>
      <c r="H1031" s="148">
        <f t="shared" si="102"/>
        <v>0</v>
      </c>
      <c r="I1031" s="352">
        <f t="shared" si="104"/>
        <v>47.546080337713533</v>
      </c>
      <c r="J1031" s="352">
        <f t="shared" si="100"/>
        <v>32.286087862023635</v>
      </c>
      <c r="K1031" s="352">
        <f t="shared" si="101"/>
        <v>1042.3914694343098</v>
      </c>
      <c r="L1031" s="352"/>
      <c r="O1031" s="352"/>
      <c r="P1031" s="352"/>
      <c r="Q1031" s="352"/>
      <c r="R1031" s="352"/>
      <c r="S1031" s="352"/>
      <c r="T1031" s="352" t="e">
        <f t="shared" si="103"/>
        <v>#DIV/0!</v>
      </c>
    </row>
    <row r="1032" spans="2:20">
      <c r="B1032" s="127" t="s">
        <v>150</v>
      </c>
      <c r="C1032" s="4">
        <v>43203</v>
      </c>
      <c r="D1032">
        <f>WEEKDAY(Fuel!C1118,2)</f>
        <v>5</v>
      </c>
      <c r="E1032" s="352"/>
      <c r="F1032" s="352">
        <f>VLOOKUP(Variaciones!C1032,Fuel!C1117:Z2715,2,FALSE)</f>
        <v>329.91778299999999</v>
      </c>
      <c r="G1032" s="352">
        <f>VLOOKUP(Variaciones!C1032,Fuel!C1117:Z2715,24,FALSE)</f>
        <v>381.73455978975034</v>
      </c>
      <c r="H1032" s="148">
        <f t="shared" si="102"/>
        <v>0</v>
      </c>
      <c r="I1032" s="352">
        <f t="shared" si="104"/>
        <v>51.81677678975035</v>
      </c>
      <c r="J1032" s="352">
        <f t="shared" si="100"/>
        <v>27.759149622864641</v>
      </c>
      <c r="K1032" s="352">
        <f t="shared" si="101"/>
        <v>770.57038778458616</v>
      </c>
      <c r="L1032" s="352"/>
      <c r="O1032" s="352"/>
      <c r="P1032" s="352"/>
      <c r="Q1032" s="352"/>
      <c r="R1032" s="352"/>
      <c r="S1032" s="352"/>
      <c r="T1032" s="352" t="e">
        <f t="shared" si="103"/>
        <v>#DIV/0!</v>
      </c>
    </row>
    <row r="1033" spans="2:20">
      <c r="B1033" s="127" t="s">
        <v>150</v>
      </c>
      <c r="C1033" s="4">
        <v>43202</v>
      </c>
      <c r="D1033">
        <f>WEEKDAY(Fuel!C1119,2)</f>
        <v>4</v>
      </c>
      <c r="E1033" s="352"/>
      <c r="F1033" s="352">
        <f>VLOOKUP(Variaciones!C1033,Fuel!C1118:Z2716,2,FALSE)</f>
        <v>329.91778299999999</v>
      </c>
      <c r="G1033" s="352">
        <f>VLOOKUP(Variaciones!C1033,Fuel!C1118:Z2716,24,FALSE)</f>
        <v>379.76346911957944</v>
      </c>
      <c r="H1033" s="148">
        <f t="shared" si="102"/>
        <v>0</v>
      </c>
      <c r="I1033" s="352">
        <f t="shared" si="104"/>
        <v>49.845686119579454</v>
      </c>
      <c r="J1033" s="352">
        <f t="shared" si="100"/>
        <v>29.848505733245759</v>
      </c>
      <c r="K1033" s="352">
        <f t="shared" si="101"/>
        <v>890.93329450760496</v>
      </c>
      <c r="L1033" s="352"/>
      <c r="O1033" s="352"/>
      <c r="P1033" s="352"/>
      <c r="Q1033" s="352"/>
      <c r="R1033" s="352"/>
      <c r="S1033" s="352"/>
      <c r="T1033" s="352" t="e">
        <f t="shared" si="103"/>
        <v>#DIV/0!</v>
      </c>
    </row>
    <row r="1034" spans="2:20">
      <c r="B1034" s="127" t="s">
        <v>150</v>
      </c>
      <c r="C1034" s="4">
        <v>43201</v>
      </c>
      <c r="D1034">
        <f>WEEKDAY(Fuel!C1120,2)</f>
        <v>3</v>
      </c>
      <c r="E1034" s="352"/>
      <c r="F1034" s="352">
        <f>VLOOKUP(Variaciones!C1034,Fuel!C1119:Z2717,2,FALSE)</f>
        <v>329.91778299999999</v>
      </c>
      <c r="G1034" s="352">
        <f>VLOOKUP(Variaciones!C1034,Fuel!C1119:Z2717,24,FALSE)</f>
        <v>378.77792378449408</v>
      </c>
      <c r="H1034" s="148">
        <f t="shared" si="102"/>
        <v>0</v>
      </c>
      <c r="I1034" s="352">
        <f t="shared" si="104"/>
        <v>48.860140784494092</v>
      </c>
      <c r="J1034" s="352">
        <f t="shared" ref="J1034:J1097" si="105">ABS(F1034-(1.06*(G1034)-102.48))</f>
        <v>30.893183788436261</v>
      </c>
      <c r="K1034" s="352">
        <f t="shared" ref="K1034:K1097" si="106">ABS(F1034-(1.06*(G1034)-102.48))^2</f>
        <v>954.38880458610095</v>
      </c>
      <c r="L1034" s="352"/>
      <c r="O1034" s="352"/>
      <c r="P1034" s="352"/>
      <c r="Q1034" s="352"/>
      <c r="R1034" s="352"/>
      <c r="S1034" s="352"/>
      <c r="T1034" s="352" t="e">
        <f t="shared" si="103"/>
        <v>#DIV/0!</v>
      </c>
    </row>
    <row r="1035" spans="2:20">
      <c r="B1035" s="127" t="s">
        <v>150</v>
      </c>
      <c r="C1035" s="4">
        <v>43200</v>
      </c>
      <c r="D1035">
        <f>WEEKDAY(Fuel!C1121,2)</f>
        <v>2</v>
      </c>
      <c r="E1035" s="352"/>
      <c r="F1035" s="352">
        <f>VLOOKUP(Variaciones!C1035,Fuel!C1120:Z2718,2,FALSE)</f>
        <v>329.91778299999999</v>
      </c>
      <c r="G1035" s="352">
        <f>VLOOKUP(Variaciones!C1035,Fuel!C1120:Z2718,24,FALSE)</f>
        <v>371.550591327201</v>
      </c>
      <c r="H1035" s="148">
        <f t="shared" si="102"/>
        <v>0</v>
      </c>
      <c r="I1035" s="352">
        <f t="shared" si="104"/>
        <v>41.632808327201019</v>
      </c>
      <c r="J1035" s="352">
        <f t="shared" si="105"/>
        <v>38.554156193166932</v>
      </c>
      <c r="K1035" s="352">
        <f t="shared" si="106"/>
        <v>1486.4229597671122</v>
      </c>
      <c r="L1035" s="352"/>
      <c r="O1035" s="352"/>
      <c r="P1035" s="352"/>
      <c r="Q1035" s="352"/>
      <c r="R1035" s="352"/>
      <c r="S1035" s="352"/>
      <c r="T1035" s="352" t="e">
        <f t="shared" si="103"/>
        <v>#DIV/0!</v>
      </c>
    </row>
    <row r="1036" spans="2:20">
      <c r="B1036" s="127" t="s">
        <v>150</v>
      </c>
      <c r="C1036" s="4">
        <v>43199</v>
      </c>
      <c r="D1036">
        <f>WEEKDAY(Fuel!C1122,2)</f>
        <v>1</v>
      </c>
      <c r="E1036" s="352"/>
      <c r="F1036" s="352">
        <f>VLOOKUP(Variaciones!C1036,Fuel!C1121:Z2719,2,FALSE)</f>
        <v>329.91778299999999</v>
      </c>
      <c r="G1036" s="352">
        <f>VLOOKUP(Variaciones!C1036,Fuel!C1121:Z2719,24,FALSE)</f>
        <v>365.5059132720105</v>
      </c>
      <c r="H1036" s="148">
        <f t="shared" si="102"/>
        <v>0</v>
      </c>
      <c r="I1036" s="352">
        <f t="shared" si="104"/>
        <v>35.588130272010517</v>
      </c>
      <c r="J1036" s="352">
        <f t="shared" si="105"/>
        <v>44.96151493166883</v>
      </c>
      <c r="K1036" s="352">
        <f t="shared" si="106"/>
        <v>2021.5378249506791</v>
      </c>
      <c r="L1036" s="352"/>
      <c r="O1036" s="352"/>
      <c r="P1036" s="352"/>
      <c r="Q1036" s="352"/>
      <c r="R1036" s="352"/>
      <c r="S1036" s="352"/>
      <c r="T1036" s="352" t="e">
        <f t="shared" si="103"/>
        <v>#DIV/0!</v>
      </c>
    </row>
    <row r="1037" spans="2:20">
      <c r="B1037" s="127" t="s">
        <v>150</v>
      </c>
      <c r="C1037" s="4">
        <v>43196</v>
      </c>
      <c r="D1037">
        <f>WEEKDAY(Fuel!C1123,2)</f>
        <v>5</v>
      </c>
      <c r="E1037" s="352"/>
      <c r="F1037" s="352">
        <f>VLOOKUP(Variaciones!C1037,Fuel!C1122:Z2720,2,FALSE)</f>
        <v>329.91778299999999</v>
      </c>
      <c r="G1037" s="352">
        <f>VLOOKUP(Variaciones!C1037,Fuel!C1122:Z2720,24,FALSE)</f>
        <v>358.73850197109067</v>
      </c>
      <c r="H1037" s="148">
        <f t="shared" si="102"/>
        <v>0</v>
      </c>
      <c r="I1037" s="352">
        <f t="shared" si="104"/>
        <v>28.820718971090685</v>
      </c>
      <c r="J1037" s="352">
        <f t="shared" si="105"/>
        <v>52.134970910643858</v>
      </c>
      <c r="K1037" s="352">
        <f t="shared" si="106"/>
        <v>2718.0551918536812</v>
      </c>
      <c r="L1037" s="352"/>
      <c r="O1037" s="352"/>
      <c r="P1037" s="352"/>
      <c r="Q1037" s="352"/>
      <c r="R1037" s="352"/>
      <c r="S1037" s="352"/>
      <c r="T1037" s="352" t="e">
        <f t="shared" si="103"/>
        <v>#DIV/0!</v>
      </c>
    </row>
    <row r="1038" spans="2:20">
      <c r="B1038" s="127" t="s">
        <v>150</v>
      </c>
      <c r="C1038" s="4">
        <v>43195</v>
      </c>
      <c r="D1038">
        <f>WEEKDAY(Fuel!C1124,2)</f>
        <v>4</v>
      </c>
      <c r="E1038" s="352"/>
      <c r="F1038" s="352">
        <f>VLOOKUP(Variaciones!C1038,Fuel!C1123:Z2721,2,FALSE)</f>
        <v>329.91778299999999</v>
      </c>
      <c r="G1038" s="352">
        <f>VLOOKUP(Variaciones!C1038,Fuel!C1123:Z2721,24,FALSE)</f>
        <v>363.14060446780553</v>
      </c>
      <c r="H1038" s="148">
        <f t="shared" ref="H1038:H1101" si="107">ABS(F1039-F1038)</f>
        <v>0</v>
      </c>
      <c r="I1038" s="352">
        <f t="shared" si="104"/>
        <v>33.222821467805545</v>
      </c>
      <c r="J1038" s="352">
        <f t="shared" si="105"/>
        <v>47.468742264126149</v>
      </c>
      <c r="K1038" s="352">
        <f t="shared" si="106"/>
        <v>2253.2814921380364</v>
      </c>
      <c r="L1038" s="352"/>
      <c r="O1038" s="352"/>
      <c r="P1038" s="352"/>
      <c r="Q1038" s="352"/>
      <c r="R1038" s="352"/>
      <c r="S1038" s="352"/>
      <c r="T1038" s="352" t="e">
        <f t="shared" ref="T1038:T1101" si="108">ABS(ABS(Q1038)-ABS(R1038))/ABS(ABS(Q1038)+ABS(R1038))</f>
        <v>#DIV/0!</v>
      </c>
    </row>
    <row r="1039" spans="2:20">
      <c r="B1039" s="127" t="s">
        <v>150</v>
      </c>
      <c r="C1039" s="4">
        <v>43194</v>
      </c>
      <c r="D1039">
        <f>WEEKDAY(Fuel!C1125,2)</f>
        <v>3</v>
      </c>
      <c r="E1039" s="352"/>
      <c r="F1039" s="352">
        <f>VLOOKUP(Variaciones!C1039,Fuel!C1124:Z2722,2,FALSE)</f>
        <v>329.91778299999999</v>
      </c>
      <c r="G1039" s="352">
        <f>VLOOKUP(Variaciones!C1039,Fuel!C1124:Z2722,24,FALSE)</f>
        <v>359.52693823915899</v>
      </c>
      <c r="H1039" s="148">
        <f t="shared" si="107"/>
        <v>0</v>
      </c>
      <c r="I1039" s="352">
        <f t="shared" ref="I1039:I1102" si="109">G1039-F1039</f>
        <v>29.609155239159008</v>
      </c>
      <c r="J1039" s="352">
        <f t="shared" si="105"/>
        <v>51.299228466491456</v>
      </c>
      <c r="K1039" s="352">
        <f t="shared" si="106"/>
        <v>2631.6108412572876</v>
      </c>
      <c r="L1039" s="352"/>
      <c r="O1039" s="352"/>
      <c r="P1039" s="352"/>
      <c r="Q1039" s="352"/>
      <c r="R1039" s="352"/>
      <c r="S1039" s="352"/>
      <c r="T1039" s="352" t="e">
        <f t="shared" si="108"/>
        <v>#DIV/0!</v>
      </c>
    </row>
    <row r="1040" spans="2:20">
      <c r="B1040" s="127" t="s">
        <v>150</v>
      </c>
      <c r="C1040" s="4">
        <v>43193</v>
      </c>
      <c r="D1040">
        <f>WEEKDAY(Fuel!C1126,2)</f>
        <v>2</v>
      </c>
      <c r="E1040" s="352"/>
      <c r="F1040" s="352">
        <f>VLOOKUP(Variaciones!C1040,Fuel!C1125:Z2723,2,FALSE)</f>
        <v>329.91778299999999</v>
      </c>
      <c r="G1040" s="352">
        <f>VLOOKUP(Variaciones!C1040,Fuel!C1125:Z2723,24,FALSE)</f>
        <v>357.55584756898816</v>
      </c>
      <c r="H1040" s="148">
        <f t="shared" si="107"/>
        <v>0</v>
      </c>
      <c r="I1040" s="352">
        <f t="shared" si="109"/>
        <v>27.63806456898817</v>
      </c>
      <c r="J1040" s="352">
        <f t="shared" si="105"/>
        <v>53.388584576872518</v>
      </c>
      <c r="K1040" s="352">
        <f t="shared" si="106"/>
        <v>2850.3409631218701</v>
      </c>
      <c r="L1040" s="352"/>
      <c r="O1040" s="352"/>
      <c r="P1040" s="352"/>
      <c r="Q1040" s="352"/>
      <c r="R1040" s="352"/>
      <c r="S1040" s="352"/>
      <c r="T1040" s="352" t="e">
        <f t="shared" si="108"/>
        <v>#DIV/0!</v>
      </c>
    </row>
    <row r="1041" spans="2:20">
      <c r="B1041" s="127" t="s">
        <v>150</v>
      </c>
      <c r="C1041" s="4">
        <v>43192</v>
      </c>
      <c r="D1041">
        <f>WEEKDAY(Fuel!C1127,2)</f>
        <v>1</v>
      </c>
      <c r="E1041" s="352"/>
      <c r="F1041" s="352">
        <f>VLOOKUP(Variaciones!C1041,Fuel!C1126:Z2724,2,FALSE)</f>
        <v>329.91778299999999</v>
      </c>
      <c r="G1041" s="352">
        <f>VLOOKUP(Variaciones!C1041,Fuel!C1126:Z2724,24,FALSE)</f>
        <v>351.70827858081469</v>
      </c>
      <c r="H1041" s="148">
        <f t="shared" si="107"/>
        <v>5.6319509999999582</v>
      </c>
      <c r="I1041" s="352">
        <f t="shared" si="109"/>
        <v>21.790495580814706</v>
      </c>
      <c r="J1041" s="352">
        <f t="shared" si="105"/>
        <v>59.587007704336429</v>
      </c>
      <c r="K1041" s="352">
        <f t="shared" si="106"/>
        <v>3550.6114871566488</v>
      </c>
      <c r="L1041" s="352"/>
      <c r="O1041" s="352"/>
      <c r="P1041" s="352"/>
      <c r="Q1041" s="352"/>
      <c r="R1041" s="352"/>
      <c r="S1041" s="352"/>
      <c r="T1041" s="352" t="e">
        <f t="shared" si="108"/>
        <v>#DIV/0!</v>
      </c>
    </row>
    <row r="1042" spans="2:20">
      <c r="B1042" s="127" t="s">
        <v>151</v>
      </c>
      <c r="C1042" s="4">
        <v>43188</v>
      </c>
      <c r="D1042">
        <f>WEEKDAY(Fuel!C1128,2)</f>
        <v>4</v>
      </c>
      <c r="E1042" s="352"/>
      <c r="F1042" s="352">
        <f>VLOOKUP(Variaciones!C1042,Fuel!C1127:Z2725,2,FALSE)</f>
        <v>324.28583200000003</v>
      </c>
      <c r="G1042" s="352">
        <f>VLOOKUP(Variaciones!C1042,Fuel!C1127:Z2725,24,FALSE)</f>
        <v>359.78975032851508</v>
      </c>
      <c r="H1042" s="148">
        <f t="shared" si="107"/>
        <v>0</v>
      </c>
      <c r="I1042" s="352">
        <f t="shared" si="109"/>
        <v>35.503918328515056</v>
      </c>
      <c r="J1042" s="352">
        <f t="shared" si="105"/>
        <v>45.388696651774012</v>
      </c>
      <c r="K1042" s="352">
        <f t="shared" si="106"/>
        <v>2060.1337837467613</v>
      </c>
      <c r="L1042" s="352"/>
      <c r="O1042" s="352"/>
      <c r="P1042" s="352"/>
      <c r="Q1042" s="352"/>
      <c r="R1042" s="352"/>
      <c r="S1042" s="352"/>
      <c r="T1042" s="352" t="e">
        <f t="shared" si="108"/>
        <v>#DIV/0!</v>
      </c>
    </row>
    <row r="1043" spans="2:20">
      <c r="B1043" s="127" t="s">
        <v>151</v>
      </c>
      <c r="C1043" s="4">
        <v>43187</v>
      </c>
      <c r="D1043">
        <f>WEEKDAY(Fuel!C1129,2)</f>
        <v>3</v>
      </c>
      <c r="E1043" s="352"/>
      <c r="F1043" s="352">
        <f>VLOOKUP(Variaciones!C1043,Fuel!C1128:Z2726,2,FALSE)</f>
        <v>324.28583200000003</v>
      </c>
      <c r="G1043" s="352">
        <f>VLOOKUP(Variaciones!C1043,Fuel!C1128:Z2726,24,FALSE)</f>
        <v>357.75295663600525</v>
      </c>
      <c r="H1043" s="148">
        <f t="shared" si="107"/>
        <v>0</v>
      </c>
      <c r="I1043" s="352">
        <f t="shared" si="109"/>
        <v>33.467124636005224</v>
      </c>
      <c r="J1043" s="352">
        <f t="shared" si="105"/>
        <v>47.547697965834459</v>
      </c>
      <c r="K1043" s="352">
        <f t="shared" si="106"/>
        <v>2260.7835818502185</v>
      </c>
      <c r="L1043" s="352"/>
      <c r="O1043" s="352"/>
      <c r="P1043" s="352"/>
      <c r="Q1043" s="352"/>
      <c r="R1043" s="352"/>
      <c r="S1043" s="352"/>
      <c r="T1043" s="352" t="e">
        <f t="shared" si="108"/>
        <v>#DIV/0!</v>
      </c>
    </row>
    <row r="1044" spans="2:20">
      <c r="B1044" s="127" t="s">
        <v>151</v>
      </c>
      <c r="C1044" s="4">
        <v>43186</v>
      </c>
      <c r="D1044">
        <f>WEEKDAY(Fuel!C1130,2)</f>
        <v>2</v>
      </c>
      <c r="E1044" s="352"/>
      <c r="F1044" s="352">
        <f>VLOOKUP(Variaciones!C1044,Fuel!C1129:Z2727,2,FALSE)</f>
        <v>324.28583200000003</v>
      </c>
      <c r="G1044" s="352">
        <f>VLOOKUP(Variaciones!C1044,Fuel!C1129:Z2727,24,FALSE)</f>
        <v>364.65177398160313</v>
      </c>
      <c r="H1044" s="148">
        <f t="shared" si="107"/>
        <v>0</v>
      </c>
      <c r="I1044" s="352">
        <f t="shared" si="109"/>
        <v>40.3659419816031</v>
      </c>
      <c r="J1044" s="352">
        <f t="shared" si="105"/>
        <v>40.234951579500716</v>
      </c>
      <c r="K1044" s="352">
        <f t="shared" si="106"/>
        <v>1618.8513286047671</v>
      </c>
      <c r="L1044" s="352"/>
      <c r="O1044" s="352"/>
      <c r="P1044" s="352"/>
      <c r="Q1044" s="352"/>
      <c r="R1044" s="352"/>
      <c r="S1044" s="352"/>
      <c r="T1044" s="352" t="e">
        <f t="shared" si="108"/>
        <v>#DIV/0!</v>
      </c>
    </row>
    <row r="1045" spans="2:20">
      <c r="B1045" s="127" t="s">
        <v>151</v>
      </c>
      <c r="C1045" s="4">
        <v>43185</v>
      </c>
      <c r="D1045">
        <f>WEEKDAY(Fuel!C1131,2)</f>
        <v>1</v>
      </c>
      <c r="E1045" s="352"/>
      <c r="F1045" s="352">
        <f>VLOOKUP(Variaciones!C1045,Fuel!C1130:Z2728,2,FALSE)</f>
        <v>324.28583200000003</v>
      </c>
      <c r="G1045" s="352">
        <f>VLOOKUP(Variaciones!C1045,Fuel!C1130:Z2728,24,FALSE)</f>
        <v>368.00262812089352</v>
      </c>
      <c r="H1045" s="148">
        <f t="shared" si="107"/>
        <v>0</v>
      </c>
      <c r="I1045" s="352">
        <f t="shared" si="109"/>
        <v>43.716796120893491</v>
      </c>
      <c r="J1045" s="352">
        <f t="shared" si="105"/>
        <v>36.683046191852895</v>
      </c>
      <c r="K1045" s="352">
        <f t="shared" si="106"/>
        <v>1345.6458779136133</v>
      </c>
      <c r="L1045" s="352"/>
      <c r="O1045" s="352"/>
      <c r="P1045" s="352"/>
      <c r="Q1045" s="352"/>
      <c r="R1045" s="352"/>
      <c r="S1045" s="352"/>
      <c r="T1045" s="352" t="e">
        <f t="shared" si="108"/>
        <v>#DIV/0!</v>
      </c>
    </row>
    <row r="1046" spans="2:20">
      <c r="B1046" s="127" t="s">
        <v>151</v>
      </c>
      <c r="C1046" s="4">
        <v>43182</v>
      </c>
      <c r="D1046">
        <f>WEEKDAY(Fuel!C1132,2)</f>
        <v>5</v>
      </c>
      <c r="E1046" s="352"/>
      <c r="F1046" s="352">
        <f>VLOOKUP(Variaciones!C1046,Fuel!C1131:Z2729,2,FALSE)</f>
        <v>324.28583200000003</v>
      </c>
      <c r="G1046" s="352">
        <f>VLOOKUP(Variaciones!C1046,Fuel!C1131:Z2729,24,FALSE)</f>
        <v>369.90801576872531</v>
      </c>
      <c r="H1046" s="148">
        <f t="shared" si="107"/>
        <v>0</v>
      </c>
      <c r="I1046" s="352">
        <f t="shared" si="109"/>
        <v>45.622183768725279</v>
      </c>
      <c r="J1046" s="352">
        <f t="shared" si="105"/>
        <v>34.66333528515122</v>
      </c>
      <c r="K1046" s="352">
        <f t="shared" si="106"/>
        <v>1201.5468130908096</v>
      </c>
      <c r="L1046" s="352"/>
      <c r="O1046" s="352"/>
      <c r="P1046" s="352"/>
      <c r="Q1046" s="352"/>
      <c r="R1046" s="352"/>
      <c r="S1046" s="352"/>
      <c r="T1046" s="352" t="e">
        <f t="shared" si="108"/>
        <v>#DIV/0!</v>
      </c>
    </row>
    <row r="1047" spans="2:20">
      <c r="B1047" s="127" t="s">
        <v>151</v>
      </c>
      <c r="C1047" s="4">
        <v>43181</v>
      </c>
      <c r="D1047">
        <f>WEEKDAY(Fuel!C1133,2)</f>
        <v>4</v>
      </c>
      <c r="E1047" s="352"/>
      <c r="F1047" s="352">
        <f>VLOOKUP(Variaciones!C1047,Fuel!C1132:Z2730,2,FALSE)</f>
        <v>324.28583200000003</v>
      </c>
      <c r="G1047" s="352">
        <f>VLOOKUP(Variaciones!C1047,Fuel!C1132:Z2730,24,FALSE)</f>
        <v>364.65177398160313</v>
      </c>
      <c r="H1047" s="148">
        <f t="shared" si="107"/>
        <v>0</v>
      </c>
      <c r="I1047" s="352">
        <f t="shared" si="109"/>
        <v>40.3659419816031</v>
      </c>
      <c r="J1047" s="352">
        <f t="shared" si="105"/>
        <v>40.234951579500716</v>
      </c>
      <c r="K1047" s="352">
        <f t="shared" si="106"/>
        <v>1618.8513286047671</v>
      </c>
      <c r="L1047" s="352"/>
      <c r="O1047" s="352"/>
      <c r="P1047" s="352"/>
      <c r="Q1047" s="352"/>
      <c r="R1047" s="352"/>
      <c r="S1047" s="352"/>
      <c r="T1047" s="352" t="e">
        <f t="shared" si="108"/>
        <v>#DIV/0!</v>
      </c>
    </row>
    <row r="1048" spans="2:20">
      <c r="B1048" s="127" t="s">
        <v>151</v>
      </c>
      <c r="C1048" s="4">
        <v>43180</v>
      </c>
      <c r="D1048">
        <f>WEEKDAY(Fuel!C1134,2)</f>
        <v>3</v>
      </c>
      <c r="E1048" s="352"/>
      <c r="F1048" s="352">
        <f>VLOOKUP(Variaciones!C1048,Fuel!C1133:Z2731,2,FALSE)</f>
        <v>324.28583200000003</v>
      </c>
      <c r="G1048" s="352">
        <f>VLOOKUP(Variaciones!C1048,Fuel!C1133:Z2731,24,FALSE)</f>
        <v>367.27989487516425</v>
      </c>
      <c r="H1048" s="148">
        <f t="shared" si="107"/>
        <v>0</v>
      </c>
      <c r="I1048" s="352">
        <f t="shared" si="109"/>
        <v>42.994062875164218</v>
      </c>
      <c r="J1048" s="352">
        <f t="shared" si="105"/>
        <v>37.449143432325911</v>
      </c>
      <c r="K1048" s="352">
        <f t="shared" si="106"/>
        <v>1402.4383438149189</v>
      </c>
      <c r="L1048" s="352"/>
      <c r="O1048" s="352"/>
      <c r="P1048" s="352"/>
      <c r="Q1048" s="352"/>
      <c r="R1048" s="352"/>
      <c r="S1048" s="352"/>
      <c r="T1048" s="352" t="e">
        <f t="shared" si="108"/>
        <v>#DIV/0!</v>
      </c>
    </row>
    <row r="1049" spans="2:20">
      <c r="B1049" s="127" t="s">
        <v>151</v>
      </c>
      <c r="C1049" s="4">
        <v>43179</v>
      </c>
      <c r="D1049">
        <f>WEEKDAY(Fuel!C1135,2)</f>
        <v>2</v>
      </c>
      <c r="E1049" s="352"/>
      <c r="F1049" s="352">
        <f>VLOOKUP(Variaciones!C1049,Fuel!C1134:Z2732,2,FALSE)</f>
        <v>324.28583200000003</v>
      </c>
      <c r="G1049" s="352">
        <f>VLOOKUP(Variaciones!C1049,Fuel!C1134:Z2732,24,FALSE)</f>
        <v>359.39553219448095</v>
      </c>
      <c r="H1049" s="148">
        <f t="shared" si="107"/>
        <v>0</v>
      </c>
      <c r="I1049" s="352">
        <f t="shared" si="109"/>
        <v>35.109700194480922</v>
      </c>
      <c r="J1049" s="352">
        <f t="shared" si="105"/>
        <v>45.806567873850213</v>
      </c>
      <c r="K1049" s="352">
        <f t="shared" si="106"/>
        <v>2098.2416603816464</v>
      </c>
      <c r="L1049" s="352"/>
      <c r="O1049" s="352"/>
      <c r="P1049" s="352"/>
      <c r="Q1049" s="352"/>
      <c r="R1049" s="352"/>
      <c r="S1049" s="352"/>
      <c r="T1049" s="352" t="e">
        <f t="shared" si="108"/>
        <v>#DIV/0!</v>
      </c>
    </row>
    <row r="1050" spans="2:20">
      <c r="B1050" s="127" t="s">
        <v>151</v>
      </c>
      <c r="C1050" s="4">
        <v>43178</v>
      </c>
      <c r="D1050">
        <f>WEEKDAY(Fuel!C1136,2)</f>
        <v>1</v>
      </c>
      <c r="E1050" s="352"/>
      <c r="F1050" s="352">
        <f>VLOOKUP(Variaciones!C1050,Fuel!C1135:Z2733,2,FALSE)</f>
        <v>324.28583200000003</v>
      </c>
      <c r="G1050" s="352">
        <f>VLOOKUP(Variaciones!C1050,Fuel!C1135:Z2733,24,FALSE)</f>
        <v>355.12483574244413</v>
      </c>
      <c r="H1050" s="148">
        <f t="shared" si="107"/>
        <v>0</v>
      </c>
      <c r="I1050" s="352">
        <f t="shared" si="109"/>
        <v>30.839003742444106</v>
      </c>
      <c r="J1050" s="352">
        <f t="shared" si="105"/>
        <v>50.333506113009264</v>
      </c>
      <c r="K1050" s="352">
        <f t="shared" si="106"/>
        <v>2533.4618376283411</v>
      </c>
      <c r="L1050" s="352"/>
      <c r="O1050" s="352"/>
      <c r="P1050" s="352"/>
      <c r="Q1050" s="352"/>
      <c r="R1050" s="352"/>
      <c r="S1050" s="352"/>
      <c r="T1050" s="352" t="e">
        <f t="shared" si="108"/>
        <v>#DIV/0!</v>
      </c>
    </row>
    <row r="1051" spans="2:20">
      <c r="B1051" s="127" t="s">
        <v>151</v>
      </c>
      <c r="C1051" s="4">
        <v>43175</v>
      </c>
      <c r="D1051">
        <f>WEEKDAY(Fuel!C1137,2)</f>
        <v>5</v>
      </c>
      <c r="E1051" s="352"/>
      <c r="F1051" s="352">
        <f>VLOOKUP(Variaciones!C1051,Fuel!C1136:Z2734,2,FALSE)</f>
        <v>324.28583200000003</v>
      </c>
      <c r="G1051" s="352">
        <f>VLOOKUP(Variaciones!C1051,Fuel!C1136:Z2734,24,FALSE)</f>
        <v>358.01576872536134</v>
      </c>
      <c r="H1051" s="148">
        <f t="shared" si="107"/>
        <v>0</v>
      </c>
      <c r="I1051" s="352">
        <f t="shared" si="109"/>
        <v>33.729936725361313</v>
      </c>
      <c r="J1051" s="352">
        <f t="shared" si="105"/>
        <v>47.26911715111703</v>
      </c>
      <c r="K1051" s="352">
        <f t="shared" si="106"/>
        <v>2234.369436246026</v>
      </c>
      <c r="L1051" s="352"/>
      <c r="O1051" s="352"/>
      <c r="P1051" s="352"/>
      <c r="Q1051" s="352"/>
      <c r="R1051" s="352"/>
      <c r="S1051" s="352"/>
      <c r="T1051" s="352" t="e">
        <f t="shared" si="108"/>
        <v>#DIV/0!</v>
      </c>
    </row>
    <row r="1052" spans="2:20">
      <c r="B1052" s="127" t="s">
        <v>151</v>
      </c>
      <c r="C1052" s="4">
        <v>43174</v>
      </c>
      <c r="D1052">
        <f>WEEKDAY(Fuel!C1138,2)</f>
        <v>4</v>
      </c>
      <c r="E1052" s="352"/>
      <c r="F1052" s="352">
        <f>VLOOKUP(Variaciones!C1052,Fuel!C1137:Z2735,2,FALSE)</f>
        <v>324.28583200000003</v>
      </c>
      <c r="G1052" s="352">
        <f>VLOOKUP(Variaciones!C1052,Fuel!C1137:Z2735,24,FALSE)</f>
        <v>354.20499342969771</v>
      </c>
      <c r="H1052" s="148">
        <f t="shared" si="107"/>
        <v>0</v>
      </c>
      <c r="I1052" s="352">
        <f t="shared" si="109"/>
        <v>29.919161429697681</v>
      </c>
      <c r="J1052" s="352">
        <f t="shared" si="105"/>
        <v>51.308538964520437</v>
      </c>
      <c r="K1052" s="352">
        <f t="shared" si="106"/>
        <v>2632.5661706737119</v>
      </c>
      <c r="L1052" s="352"/>
      <c r="O1052" s="352"/>
      <c r="P1052" s="352"/>
      <c r="Q1052" s="352"/>
      <c r="R1052" s="352"/>
      <c r="S1052" s="352"/>
      <c r="T1052" s="352" t="e">
        <f t="shared" si="108"/>
        <v>#DIV/0!</v>
      </c>
    </row>
    <row r="1053" spans="2:20">
      <c r="B1053" s="127" t="s">
        <v>151</v>
      </c>
      <c r="C1053" s="4">
        <v>43173</v>
      </c>
      <c r="D1053">
        <f>WEEKDAY(Fuel!C1139,2)</f>
        <v>3</v>
      </c>
      <c r="E1053" s="352"/>
      <c r="F1053" s="352">
        <f>VLOOKUP(Variaciones!C1053,Fuel!C1138:Z2736,2,FALSE)</f>
        <v>324.28583200000003</v>
      </c>
      <c r="G1053" s="352">
        <f>VLOOKUP(Variaciones!C1053,Fuel!C1138:Z2736,24,FALSE)</f>
        <v>353.48226018396844</v>
      </c>
      <c r="H1053" s="148">
        <f t="shared" si="107"/>
        <v>0</v>
      </c>
      <c r="I1053" s="352">
        <f t="shared" si="109"/>
        <v>29.196428183968408</v>
      </c>
      <c r="J1053" s="352">
        <f t="shared" si="105"/>
        <v>52.07463620499351</v>
      </c>
      <c r="K1053" s="352">
        <f t="shared" si="106"/>
        <v>2711.7677358824208</v>
      </c>
      <c r="L1053" s="352"/>
      <c r="O1053" s="352"/>
      <c r="P1053" s="352"/>
      <c r="Q1053" s="352"/>
      <c r="R1053" s="352"/>
      <c r="S1053" s="352"/>
      <c r="T1053" s="352" t="e">
        <f t="shared" si="108"/>
        <v>#DIV/0!</v>
      </c>
    </row>
    <row r="1054" spans="2:20">
      <c r="B1054" s="127" t="s">
        <v>151</v>
      </c>
      <c r="C1054" s="4">
        <v>43172</v>
      </c>
      <c r="D1054">
        <f>WEEKDAY(Fuel!C1140,2)</f>
        <v>2</v>
      </c>
      <c r="E1054" s="352"/>
      <c r="F1054" s="352">
        <f>VLOOKUP(Variaciones!C1054,Fuel!C1139:Z2737,2,FALSE)</f>
        <v>324.28583200000003</v>
      </c>
      <c r="G1054" s="352">
        <f>VLOOKUP(Variaciones!C1054,Fuel!C1139:Z2737,24,FALSE)</f>
        <v>351.83968462549274</v>
      </c>
      <c r="H1054" s="148">
        <f t="shared" si="107"/>
        <v>0</v>
      </c>
      <c r="I1054" s="352">
        <f t="shared" si="109"/>
        <v>27.553852625492709</v>
      </c>
      <c r="J1054" s="352">
        <f t="shared" si="105"/>
        <v>53.815766296977699</v>
      </c>
      <c r="K1054" s="352">
        <f t="shared" si="106"/>
        <v>2896.1367021309206</v>
      </c>
      <c r="L1054" s="352"/>
      <c r="O1054" s="352"/>
      <c r="P1054" s="352"/>
      <c r="Q1054" s="352"/>
      <c r="R1054" s="352"/>
      <c r="S1054" s="352"/>
      <c r="T1054" s="352" t="e">
        <f t="shared" si="108"/>
        <v>#DIV/0!</v>
      </c>
    </row>
    <row r="1055" spans="2:20">
      <c r="B1055" s="127" t="s">
        <v>151</v>
      </c>
      <c r="C1055" s="4">
        <v>43171</v>
      </c>
      <c r="D1055">
        <f>WEEKDAY(Fuel!C1141,2)</f>
        <v>1</v>
      </c>
      <c r="E1055" s="352"/>
      <c r="F1055" s="352">
        <f>VLOOKUP(Variaciones!C1055,Fuel!C1140:Z2738,2,FALSE)</f>
        <v>324.28583200000003</v>
      </c>
      <c r="G1055" s="352">
        <f>VLOOKUP(Variaciones!C1055,Fuel!C1140:Z2738,24,FALSE)</f>
        <v>355.32194480946123</v>
      </c>
      <c r="H1055" s="148">
        <f t="shared" si="107"/>
        <v>0</v>
      </c>
      <c r="I1055" s="352">
        <f t="shared" si="109"/>
        <v>31.036112809461201</v>
      </c>
      <c r="J1055" s="352">
        <f t="shared" si="105"/>
        <v>50.124570501971107</v>
      </c>
      <c r="K1055" s="352">
        <f t="shared" si="106"/>
        <v>2512.4725680070719</v>
      </c>
      <c r="L1055" s="352"/>
      <c r="O1055" s="352"/>
      <c r="P1055" s="352"/>
      <c r="Q1055" s="352"/>
      <c r="R1055" s="352"/>
      <c r="S1055" s="352"/>
      <c r="T1055" s="352" t="e">
        <f t="shared" si="108"/>
        <v>#DIV/0!</v>
      </c>
    </row>
    <row r="1056" spans="2:20">
      <c r="B1056" s="127" t="s">
        <v>151</v>
      </c>
      <c r="C1056" s="4">
        <v>43168</v>
      </c>
      <c r="D1056">
        <f>WEEKDAY(Fuel!C1142,2)</f>
        <v>5</v>
      </c>
      <c r="E1056" s="352"/>
      <c r="F1056" s="352">
        <f>VLOOKUP(Variaciones!C1056,Fuel!C1141:Z2739,2,FALSE)</f>
        <v>324.28583200000003</v>
      </c>
      <c r="G1056" s="352">
        <f>VLOOKUP(Variaciones!C1056,Fuel!C1141:Z2739,24,FALSE)</f>
        <v>357.49014454664911</v>
      </c>
      <c r="H1056" s="148">
        <f t="shared" si="107"/>
        <v>0</v>
      </c>
      <c r="I1056" s="352">
        <f t="shared" si="109"/>
        <v>33.204312546649078</v>
      </c>
      <c r="J1056" s="352">
        <f t="shared" si="105"/>
        <v>47.826278780552002</v>
      </c>
      <c r="K1056" s="352">
        <f t="shared" si="106"/>
        <v>2287.3529419950787</v>
      </c>
      <c r="L1056" s="352"/>
      <c r="O1056" s="352"/>
      <c r="P1056" s="352"/>
      <c r="Q1056" s="352"/>
      <c r="R1056" s="352"/>
      <c r="S1056" s="352"/>
      <c r="T1056" s="352" t="e">
        <f t="shared" si="108"/>
        <v>#DIV/0!</v>
      </c>
    </row>
    <row r="1057" spans="2:20">
      <c r="B1057" s="127" t="s">
        <v>151</v>
      </c>
      <c r="C1057" s="4">
        <v>43167</v>
      </c>
      <c r="D1057">
        <f>WEEKDAY(Fuel!C1143,2)</f>
        <v>4</v>
      </c>
      <c r="E1057" s="352"/>
      <c r="F1057" s="352">
        <f>VLOOKUP(Variaciones!C1057,Fuel!C1142:Z2740,2,FALSE)</f>
        <v>324.28583200000003</v>
      </c>
      <c r="G1057" s="352">
        <f>VLOOKUP(Variaciones!C1057,Fuel!C1142:Z2740,24,FALSE)</f>
        <v>346.25492772667542</v>
      </c>
      <c r="H1057" s="148">
        <f t="shared" si="107"/>
        <v>0</v>
      </c>
      <c r="I1057" s="352">
        <f t="shared" si="109"/>
        <v>21.969095726675391</v>
      </c>
      <c r="J1057" s="352">
        <f t="shared" si="105"/>
        <v>59.735608609724068</v>
      </c>
      <c r="K1057" s="352">
        <f t="shared" si="106"/>
        <v>3568.3429359741403</v>
      </c>
      <c r="L1057" s="352"/>
      <c r="O1057" s="352"/>
      <c r="P1057" s="352"/>
      <c r="Q1057" s="352"/>
      <c r="R1057" s="352"/>
      <c r="S1057" s="352"/>
      <c r="T1057" s="352" t="e">
        <f t="shared" si="108"/>
        <v>#DIV/0!</v>
      </c>
    </row>
    <row r="1058" spans="2:20">
      <c r="B1058" s="127" t="s">
        <v>151</v>
      </c>
      <c r="C1058" s="4">
        <v>43166</v>
      </c>
      <c r="D1058">
        <f>WEEKDAY(Fuel!C1144,2)</f>
        <v>3</v>
      </c>
      <c r="E1058" s="352"/>
      <c r="F1058" s="352">
        <f>VLOOKUP(Variaciones!C1058,Fuel!C1143:Z2741,2,FALSE)</f>
        <v>324.28583200000003</v>
      </c>
      <c r="G1058" s="352">
        <f>VLOOKUP(Variaciones!C1058,Fuel!C1143:Z2741,24,FALSE)</f>
        <v>350.52562417871223</v>
      </c>
      <c r="H1058" s="148">
        <f t="shared" si="107"/>
        <v>0</v>
      </c>
      <c r="I1058" s="352">
        <f t="shared" si="109"/>
        <v>26.239792178712207</v>
      </c>
      <c r="J1058" s="352">
        <f t="shared" si="105"/>
        <v>55.208670370565073</v>
      </c>
      <c r="K1058" s="352">
        <f t="shared" si="106"/>
        <v>3047.9972840857099</v>
      </c>
      <c r="L1058" s="352"/>
      <c r="O1058" s="352"/>
      <c r="P1058" s="352"/>
      <c r="Q1058" s="352"/>
      <c r="R1058" s="352"/>
      <c r="S1058" s="352"/>
      <c r="T1058" s="352" t="e">
        <f t="shared" si="108"/>
        <v>#DIV/0!</v>
      </c>
    </row>
    <row r="1059" spans="2:20">
      <c r="B1059" s="127" t="s">
        <v>151</v>
      </c>
      <c r="C1059" s="4">
        <v>43165</v>
      </c>
      <c r="D1059">
        <f>WEEKDAY(Fuel!C1145,2)</f>
        <v>2</v>
      </c>
      <c r="E1059" s="352"/>
      <c r="F1059" s="352">
        <f>VLOOKUP(Variaciones!C1059,Fuel!C1144:Z2742,2,FALSE)</f>
        <v>324.28583200000003</v>
      </c>
      <c r="G1059" s="352">
        <f>VLOOKUP(Variaciones!C1059,Fuel!C1144:Z2742,24,FALSE)</f>
        <v>357.09592641261497</v>
      </c>
      <c r="H1059" s="148">
        <f t="shared" si="107"/>
        <v>0</v>
      </c>
      <c r="I1059" s="352">
        <f t="shared" si="109"/>
        <v>32.810094412614944</v>
      </c>
      <c r="J1059" s="352">
        <f t="shared" si="105"/>
        <v>48.244150002628146</v>
      </c>
      <c r="K1059" s="352">
        <f t="shared" si="106"/>
        <v>2327.4980094760854</v>
      </c>
      <c r="L1059" s="352"/>
      <c r="O1059" s="352"/>
      <c r="P1059" s="352"/>
      <c r="Q1059" s="352"/>
      <c r="R1059" s="352"/>
      <c r="S1059" s="352"/>
      <c r="T1059" s="352" t="e">
        <f t="shared" si="108"/>
        <v>#DIV/0!</v>
      </c>
    </row>
    <row r="1060" spans="2:20">
      <c r="B1060" s="127" t="s">
        <v>151</v>
      </c>
      <c r="C1060" s="4">
        <v>43164</v>
      </c>
      <c r="D1060">
        <f>WEEKDAY(Fuel!C1146,2)</f>
        <v>1</v>
      </c>
      <c r="E1060" s="352"/>
      <c r="F1060" s="352">
        <f>VLOOKUP(Variaciones!C1060,Fuel!C1145:Z2743,2,FALSE)</f>
        <v>324.28583200000003</v>
      </c>
      <c r="G1060" s="352">
        <f>VLOOKUP(Variaciones!C1060,Fuel!C1145:Z2743,24,FALSE)</f>
        <v>355.05913272010508</v>
      </c>
      <c r="H1060" s="148">
        <f t="shared" si="107"/>
        <v>0</v>
      </c>
      <c r="I1060" s="352">
        <f t="shared" si="109"/>
        <v>30.773300720105055</v>
      </c>
      <c r="J1060" s="352">
        <f t="shared" si="105"/>
        <v>50.40315131668865</v>
      </c>
      <c r="K1060" s="352">
        <f t="shared" si="106"/>
        <v>2540.4776626530129</v>
      </c>
      <c r="L1060" s="352"/>
      <c r="O1060" s="352"/>
      <c r="P1060" s="352"/>
      <c r="Q1060" s="352"/>
      <c r="R1060" s="352"/>
      <c r="S1060" s="352"/>
      <c r="T1060" s="352" t="e">
        <f t="shared" si="108"/>
        <v>#DIV/0!</v>
      </c>
    </row>
    <row r="1061" spans="2:20">
      <c r="B1061" s="127" t="s">
        <v>151</v>
      </c>
      <c r="C1061" s="4">
        <v>43161</v>
      </c>
      <c r="D1061">
        <f>WEEKDAY(Fuel!C1147,2)</f>
        <v>5</v>
      </c>
      <c r="E1061" s="352"/>
      <c r="F1061" s="352">
        <f>VLOOKUP(Variaciones!C1061,Fuel!C1146:Z2744,2,FALSE)</f>
        <v>324.28583200000003</v>
      </c>
      <c r="G1061" s="352">
        <f>VLOOKUP(Variaciones!C1061,Fuel!C1146:Z2744,24,FALSE)</f>
        <v>349.54007884362682</v>
      </c>
      <c r="H1061" s="148">
        <f t="shared" si="107"/>
        <v>0</v>
      </c>
      <c r="I1061" s="352">
        <f t="shared" si="109"/>
        <v>25.254246843626788</v>
      </c>
      <c r="J1061" s="352">
        <f t="shared" si="105"/>
        <v>56.253348425755576</v>
      </c>
      <c r="K1061" s="352">
        <f t="shared" si="106"/>
        <v>3164.4392091094574</v>
      </c>
      <c r="L1061" s="352"/>
      <c r="O1061" s="352"/>
      <c r="P1061" s="352"/>
      <c r="Q1061" s="352"/>
      <c r="R1061" s="352"/>
      <c r="S1061" s="352"/>
      <c r="T1061" s="352" t="e">
        <f t="shared" si="108"/>
        <v>#DIV/0!</v>
      </c>
    </row>
    <row r="1062" spans="2:20">
      <c r="B1062" s="127" t="s">
        <v>151</v>
      </c>
      <c r="C1062" s="4">
        <v>43160</v>
      </c>
      <c r="D1062">
        <f>WEEKDAY(Fuel!C1148,2)</f>
        <v>4</v>
      </c>
      <c r="E1062" s="352"/>
      <c r="F1062" s="352">
        <f>VLOOKUP(Variaciones!C1062,Fuel!C1147:Z2745,2,FALSE)</f>
        <v>324.28583200000003</v>
      </c>
      <c r="G1062" s="352">
        <f>VLOOKUP(Variaciones!C1062,Fuel!C1147:Z2745,24,FALSE)</f>
        <v>344.61235216819972</v>
      </c>
      <c r="H1062" s="148">
        <f t="shared" si="107"/>
        <v>9.3987999999967542E-2</v>
      </c>
      <c r="I1062" s="352">
        <f t="shared" si="109"/>
        <v>20.326520168199693</v>
      </c>
      <c r="J1062" s="352">
        <f t="shared" si="105"/>
        <v>61.476738701708314</v>
      </c>
      <c r="K1062" s="352">
        <f t="shared" si="106"/>
        <v>3779.3894013981208</v>
      </c>
      <c r="L1062" s="352"/>
      <c r="O1062" s="352"/>
      <c r="P1062" s="352"/>
      <c r="Q1062" s="352"/>
      <c r="R1062" s="352"/>
      <c r="S1062" s="352"/>
      <c r="T1062" s="352" t="e">
        <f t="shared" si="108"/>
        <v>#DIV/0!</v>
      </c>
    </row>
    <row r="1063" spans="2:20">
      <c r="B1063" s="127" t="s">
        <v>152</v>
      </c>
      <c r="C1063" s="4">
        <v>43159</v>
      </c>
      <c r="D1063">
        <f>WEEKDAY(Fuel!C1149,2)</f>
        <v>3</v>
      </c>
      <c r="E1063" s="352"/>
      <c r="F1063" s="352">
        <f>VLOOKUP(Variaciones!C1063,Fuel!C1148:Z2746,2,FALSE)</f>
        <v>324.37982</v>
      </c>
      <c r="G1063" s="352">
        <f>VLOOKUP(Variaciones!C1063,Fuel!C1148:Z2746,24,FALSE)</f>
        <v>347.96320630749011</v>
      </c>
      <c r="H1063" s="148">
        <f t="shared" si="107"/>
        <v>0</v>
      </c>
      <c r="I1063" s="352">
        <f t="shared" si="109"/>
        <v>23.583386307490116</v>
      </c>
      <c r="J1063" s="352">
        <f t="shared" si="105"/>
        <v>58.01882131406046</v>
      </c>
      <c r="K1063" s="352">
        <f t="shared" si="106"/>
        <v>3366.1836266728765</v>
      </c>
      <c r="L1063" s="352"/>
      <c r="O1063" s="352"/>
      <c r="P1063" s="352"/>
      <c r="Q1063" s="352"/>
      <c r="R1063" s="352"/>
      <c r="S1063" s="352"/>
      <c r="T1063" s="352" t="e">
        <f t="shared" si="108"/>
        <v>#DIV/0!</v>
      </c>
    </row>
    <row r="1064" spans="2:20">
      <c r="B1064" s="127" t="s">
        <v>152</v>
      </c>
      <c r="C1064" s="4">
        <v>43158</v>
      </c>
      <c r="D1064">
        <f>WEEKDAY(Fuel!C1150,2)</f>
        <v>2</v>
      </c>
      <c r="E1064" s="352"/>
      <c r="F1064" s="352">
        <f>VLOOKUP(Variaciones!C1064,Fuel!C1149:Z2747,2,FALSE)</f>
        <v>324.37982</v>
      </c>
      <c r="G1064" s="352">
        <f>VLOOKUP(Variaciones!C1064,Fuel!C1149:Z2747,24,FALSE)</f>
        <v>357.09592641261497</v>
      </c>
      <c r="H1064" s="148">
        <f t="shared" si="107"/>
        <v>0</v>
      </c>
      <c r="I1064" s="352">
        <f t="shared" si="109"/>
        <v>32.716106412614977</v>
      </c>
      <c r="J1064" s="352">
        <f t="shared" si="105"/>
        <v>48.338138002628114</v>
      </c>
      <c r="K1064" s="352">
        <f t="shared" si="106"/>
        <v>2336.5755855611201</v>
      </c>
      <c r="L1064" s="352"/>
      <c r="O1064" s="352"/>
      <c r="P1064" s="352"/>
      <c r="Q1064" s="352"/>
      <c r="R1064" s="352"/>
      <c r="S1064" s="352"/>
      <c r="T1064" s="352" t="e">
        <f t="shared" si="108"/>
        <v>#DIV/0!</v>
      </c>
    </row>
    <row r="1065" spans="2:20">
      <c r="B1065" s="127" t="s">
        <v>152</v>
      </c>
      <c r="C1065" s="4">
        <v>43157</v>
      </c>
      <c r="D1065">
        <f>WEEKDAY(Fuel!C1151,2)</f>
        <v>1</v>
      </c>
      <c r="E1065" s="352"/>
      <c r="F1065" s="352">
        <f>VLOOKUP(Variaciones!C1065,Fuel!C1150:Z2748,2,FALSE)</f>
        <v>324.37982</v>
      </c>
      <c r="G1065" s="352">
        <f>VLOOKUP(Variaciones!C1065,Fuel!C1150:Z2748,24,FALSE)</f>
        <v>361.36662286465173</v>
      </c>
      <c r="H1065" s="148">
        <f t="shared" si="107"/>
        <v>0</v>
      </c>
      <c r="I1065" s="352">
        <f t="shared" si="109"/>
        <v>36.986802864651736</v>
      </c>
      <c r="J1065" s="352">
        <f t="shared" si="105"/>
        <v>43.811199763469176</v>
      </c>
      <c r="K1065" s="352">
        <f t="shared" si="106"/>
        <v>1919.4212247146015</v>
      </c>
      <c r="L1065" s="352"/>
      <c r="O1065" s="352"/>
      <c r="P1065" s="352"/>
      <c r="Q1065" s="352"/>
      <c r="R1065" s="352"/>
      <c r="S1065" s="352"/>
      <c r="T1065" s="352" t="e">
        <f t="shared" si="108"/>
        <v>#DIV/0!</v>
      </c>
    </row>
    <row r="1066" spans="2:20">
      <c r="B1066" s="127" t="s">
        <v>152</v>
      </c>
      <c r="C1066" s="4">
        <v>43154</v>
      </c>
      <c r="D1066">
        <f>WEEKDAY(Fuel!C1152,2)</f>
        <v>5</v>
      </c>
      <c r="E1066" s="352"/>
      <c r="F1066" s="352">
        <f>VLOOKUP(Variaciones!C1066,Fuel!C1151:Z2749,2,FALSE)</f>
        <v>324.37982</v>
      </c>
      <c r="G1066" s="352">
        <f>VLOOKUP(Variaciones!C1066,Fuel!C1151:Z2749,24,FALSE)</f>
        <v>361.49802890932983</v>
      </c>
      <c r="H1066" s="148">
        <f t="shared" si="107"/>
        <v>0</v>
      </c>
      <c r="I1066" s="352">
        <f t="shared" si="109"/>
        <v>37.118208909329837</v>
      </c>
      <c r="J1066" s="352">
        <f t="shared" si="105"/>
        <v>43.671909356110348</v>
      </c>
      <c r="K1066" s="352">
        <f t="shared" si="106"/>
        <v>1907.2356668083185</v>
      </c>
      <c r="L1066" s="352"/>
      <c r="O1066" s="352"/>
      <c r="P1066" s="352"/>
      <c r="Q1066" s="352"/>
      <c r="R1066" s="352"/>
      <c r="S1066" s="352"/>
      <c r="T1066" s="352" t="e">
        <f t="shared" si="108"/>
        <v>#DIV/0!</v>
      </c>
    </row>
    <row r="1067" spans="2:20">
      <c r="B1067" s="127" t="s">
        <v>152</v>
      </c>
      <c r="C1067" s="4">
        <v>43153</v>
      </c>
      <c r="D1067">
        <f>WEEKDAY(Fuel!C1153,2)</f>
        <v>4</v>
      </c>
      <c r="E1067" s="352"/>
      <c r="F1067" s="352">
        <f>VLOOKUP(Variaciones!C1067,Fuel!C1152:Z2750,2,FALSE)</f>
        <v>324.37982</v>
      </c>
      <c r="G1067" s="352">
        <f>VLOOKUP(Variaciones!C1067,Fuel!C1152:Z2750,24,FALSE)</f>
        <v>357.42444152431011</v>
      </c>
      <c r="H1067" s="148">
        <f t="shared" si="107"/>
        <v>0</v>
      </c>
      <c r="I1067" s="352">
        <f t="shared" si="109"/>
        <v>33.044621524310116</v>
      </c>
      <c r="J1067" s="352">
        <f t="shared" si="105"/>
        <v>47.989911984231298</v>
      </c>
      <c r="K1067" s="352">
        <f t="shared" si="106"/>
        <v>2303.0316522542666</v>
      </c>
      <c r="L1067" s="352"/>
      <c r="O1067" s="352"/>
      <c r="P1067" s="352"/>
      <c r="Q1067" s="352"/>
      <c r="R1067" s="352"/>
      <c r="S1067" s="352"/>
      <c r="T1067" s="352" t="e">
        <f t="shared" si="108"/>
        <v>#DIV/0!</v>
      </c>
    </row>
    <row r="1068" spans="2:20">
      <c r="B1068" s="127" t="s">
        <v>152</v>
      </c>
      <c r="C1068" s="4">
        <v>43152</v>
      </c>
      <c r="D1068">
        <f>WEEKDAY(Fuel!C1154,2)</f>
        <v>3</v>
      </c>
      <c r="E1068" s="352"/>
      <c r="F1068" s="352">
        <f>VLOOKUP(Variaciones!C1068,Fuel!C1153:Z2751,2,FALSE)</f>
        <v>324.37982</v>
      </c>
      <c r="G1068" s="352">
        <f>VLOOKUP(Variaciones!C1068,Fuel!C1153:Z2751,24,FALSE)</f>
        <v>355.38764783180028</v>
      </c>
      <c r="H1068" s="148">
        <f t="shared" si="107"/>
        <v>0</v>
      </c>
      <c r="I1068" s="352">
        <f t="shared" si="109"/>
        <v>31.007827831800284</v>
      </c>
      <c r="J1068" s="352">
        <f t="shared" si="105"/>
        <v>50.148913298291689</v>
      </c>
      <c r="K1068" s="352">
        <f t="shared" si="106"/>
        <v>2514.9135049995771</v>
      </c>
      <c r="L1068" s="352"/>
      <c r="O1068" s="352"/>
      <c r="P1068" s="352"/>
      <c r="Q1068" s="352"/>
      <c r="R1068" s="352"/>
      <c r="S1068" s="352"/>
      <c r="T1068" s="352" t="e">
        <f t="shared" si="108"/>
        <v>#DIV/0!</v>
      </c>
    </row>
    <row r="1069" spans="2:20">
      <c r="B1069" s="127" t="s">
        <v>152</v>
      </c>
      <c r="C1069" s="4">
        <v>43151</v>
      </c>
      <c r="D1069">
        <f>WEEKDAY(Fuel!C1155,2)</f>
        <v>2</v>
      </c>
      <c r="E1069" s="352"/>
      <c r="F1069" s="352">
        <f>VLOOKUP(Variaciones!C1069,Fuel!C1154:Z2752,2,FALSE)</f>
        <v>324.37982</v>
      </c>
      <c r="G1069" s="352">
        <f>VLOOKUP(Variaciones!C1069,Fuel!C1154:Z2752,24,FALSE)</f>
        <v>355.51905387647832</v>
      </c>
      <c r="H1069" s="148">
        <f t="shared" si="107"/>
        <v>0</v>
      </c>
      <c r="I1069" s="352">
        <f t="shared" si="109"/>
        <v>31.139233876478329</v>
      </c>
      <c r="J1069" s="352">
        <f t="shared" si="105"/>
        <v>50.009622890932974</v>
      </c>
      <c r="K1069" s="352">
        <f t="shared" si="106"/>
        <v>2500.9623816933272</v>
      </c>
      <c r="L1069" s="352"/>
      <c r="O1069" s="352"/>
      <c r="P1069" s="352"/>
      <c r="Q1069" s="352"/>
      <c r="R1069" s="352"/>
      <c r="S1069" s="352"/>
      <c r="T1069" s="352" t="e">
        <f t="shared" si="108"/>
        <v>#DIV/0!</v>
      </c>
    </row>
    <row r="1070" spans="2:20">
      <c r="B1070" s="127" t="s">
        <v>152</v>
      </c>
      <c r="C1070" s="4">
        <v>43147</v>
      </c>
      <c r="D1070">
        <f>WEEKDAY(Fuel!C1156,2)</f>
        <v>5</v>
      </c>
      <c r="E1070" s="352"/>
      <c r="F1070" s="352">
        <f>VLOOKUP(Variaciones!C1070,Fuel!C1155:Z2753,2,FALSE)</f>
        <v>324.37982</v>
      </c>
      <c r="G1070" s="352">
        <f>VLOOKUP(Variaciones!C1070,Fuel!C1155:Z2753,24,FALSE)</f>
        <v>355.97897503285151</v>
      </c>
      <c r="H1070" s="148">
        <f t="shared" si="107"/>
        <v>0</v>
      </c>
      <c r="I1070" s="352">
        <f t="shared" si="109"/>
        <v>31.599155032851513</v>
      </c>
      <c r="J1070" s="352">
        <f t="shared" si="105"/>
        <v>49.522106465177387</v>
      </c>
      <c r="K1070" s="352">
        <f t="shared" si="106"/>
        <v>2452.4390287483639</v>
      </c>
      <c r="L1070" s="352"/>
      <c r="O1070" s="352"/>
      <c r="P1070" s="352"/>
      <c r="Q1070" s="352"/>
      <c r="R1070" s="352"/>
      <c r="S1070" s="352"/>
      <c r="T1070" s="352" t="e">
        <f t="shared" si="108"/>
        <v>#DIV/0!</v>
      </c>
    </row>
    <row r="1071" spans="2:20">
      <c r="B1071" s="127" t="s">
        <v>152</v>
      </c>
      <c r="C1071" s="4">
        <v>43146</v>
      </c>
      <c r="D1071">
        <f>WEEKDAY(Fuel!C1157,2)</f>
        <v>4</v>
      </c>
      <c r="E1071" s="352"/>
      <c r="F1071" s="352">
        <f>VLOOKUP(Variaciones!C1071,Fuel!C1156:Z2754,2,FALSE)</f>
        <v>324.37982</v>
      </c>
      <c r="G1071" s="352">
        <f>VLOOKUP(Variaciones!C1071,Fuel!C1156:Z2754,24,FALSE)</f>
        <v>352.49671484888302</v>
      </c>
      <c r="H1071" s="148">
        <f t="shared" si="107"/>
        <v>0</v>
      </c>
      <c r="I1071" s="352">
        <f t="shared" si="109"/>
        <v>28.116894848883021</v>
      </c>
      <c r="J1071" s="352">
        <f t="shared" si="105"/>
        <v>53.21330226018398</v>
      </c>
      <c r="K1071" s="352">
        <f t="shared" si="106"/>
        <v>2831.6555374337013</v>
      </c>
      <c r="L1071" s="352"/>
      <c r="O1071" s="352"/>
      <c r="P1071" s="352"/>
      <c r="Q1071" s="352"/>
      <c r="R1071" s="352"/>
      <c r="S1071" s="352"/>
      <c r="T1071" s="352" t="e">
        <f t="shared" si="108"/>
        <v>#DIV/0!</v>
      </c>
    </row>
    <row r="1072" spans="2:20">
      <c r="B1072" s="127" t="s">
        <v>152</v>
      </c>
      <c r="C1072" s="4">
        <v>43145</v>
      </c>
      <c r="D1072">
        <f>WEEKDAY(Fuel!C1158,2)</f>
        <v>3</v>
      </c>
      <c r="E1072" s="352"/>
      <c r="F1072" s="352">
        <f>VLOOKUP(Variaciones!C1072,Fuel!C1157:Z2755,2,FALSE)</f>
        <v>324.37982</v>
      </c>
      <c r="G1072" s="352">
        <f>VLOOKUP(Variaciones!C1072,Fuel!C1157:Z2755,24,FALSE)</f>
        <v>351.5111695137976</v>
      </c>
      <c r="H1072" s="148">
        <f t="shared" si="107"/>
        <v>0</v>
      </c>
      <c r="I1072" s="352">
        <f t="shared" si="109"/>
        <v>27.131349513797602</v>
      </c>
      <c r="J1072" s="352">
        <f t="shared" si="105"/>
        <v>54.257980315374539</v>
      </c>
      <c r="K1072" s="352">
        <f t="shared" si="106"/>
        <v>2943.928427903571</v>
      </c>
      <c r="L1072" s="352"/>
      <c r="O1072" s="352"/>
      <c r="P1072" s="352"/>
      <c r="Q1072" s="352"/>
      <c r="R1072" s="352"/>
      <c r="S1072" s="352"/>
      <c r="T1072" s="352" t="e">
        <f t="shared" si="108"/>
        <v>#DIV/0!</v>
      </c>
    </row>
    <row r="1073" spans="2:20">
      <c r="B1073" s="127" t="s">
        <v>152</v>
      </c>
      <c r="C1073" s="4">
        <v>43144</v>
      </c>
      <c r="D1073">
        <f>WEEKDAY(Fuel!C1159,2)</f>
        <v>2</v>
      </c>
      <c r="E1073" s="352"/>
      <c r="F1073" s="352">
        <f>VLOOKUP(Variaciones!C1073,Fuel!C1158:Z2756,2,FALSE)</f>
        <v>324.37982</v>
      </c>
      <c r="G1073" s="352">
        <f>VLOOKUP(Variaciones!C1073,Fuel!C1158:Z2756,24,FALSE)</f>
        <v>346.84625492772665</v>
      </c>
      <c r="H1073" s="148">
        <f t="shared" si="107"/>
        <v>0</v>
      </c>
      <c r="I1073" s="352">
        <f t="shared" si="109"/>
        <v>22.466434927726652</v>
      </c>
      <c r="J1073" s="352">
        <f t="shared" si="105"/>
        <v>59.202789776609734</v>
      </c>
      <c r="K1073" s="352">
        <f t="shared" si="106"/>
        <v>3504.970317333446</v>
      </c>
      <c r="L1073" s="352"/>
      <c r="O1073" s="352"/>
      <c r="P1073" s="352"/>
      <c r="Q1073" s="352"/>
      <c r="R1073" s="352"/>
      <c r="S1073" s="352"/>
      <c r="T1073" s="352" t="e">
        <f t="shared" si="108"/>
        <v>#DIV/0!</v>
      </c>
    </row>
    <row r="1074" spans="2:20">
      <c r="B1074" s="127" t="s">
        <v>152</v>
      </c>
      <c r="C1074" s="4">
        <v>43143</v>
      </c>
      <c r="D1074">
        <f>WEEKDAY(Fuel!C1160,2)</f>
        <v>1</v>
      </c>
      <c r="E1074" s="352"/>
      <c r="F1074" s="352">
        <f>VLOOKUP(Variaciones!C1074,Fuel!C1159:Z2757,2,FALSE)</f>
        <v>324.37982</v>
      </c>
      <c r="G1074" s="352">
        <f>VLOOKUP(Variaciones!C1074,Fuel!C1159:Z2757,24,FALSE)</f>
        <v>342.64126149802888</v>
      </c>
      <c r="H1074" s="148">
        <f t="shared" si="107"/>
        <v>0</v>
      </c>
      <c r="I1074" s="352">
        <f t="shared" si="109"/>
        <v>18.261441498028887</v>
      </c>
      <c r="J1074" s="352">
        <f t="shared" si="105"/>
        <v>63.660082812089399</v>
      </c>
      <c r="K1074" s="352">
        <f t="shared" si="106"/>
        <v>4052.60614364208</v>
      </c>
      <c r="L1074" s="352"/>
      <c r="O1074" s="352"/>
      <c r="P1074" s="352"/>
      <c r="Q1074" s="352"/>
      <c r="R1074" s="352"/>
      <c r="S1074" s="352"/>
      <c r="T1074" s="352" t="e">
        <f t="shared" si="108"/>
        <v>#DIV/0!</v>
      </c>
    </row>
    <row r="1075" spans="2:20">
      <c r="B1075" s="127" t="s">
        <v>152</v>
      </c>
      <c r="C1075" s="4">
        <v>43140</v>
      </c>
      <c r="D1075">
        <f>WEEKDAY(Fuel!C1161,2)</f>
        <v>5</v>
      </c>
      <c r="E1075" s="352"/>
      <c r="F1075" s="352">
        <f>VLOOKUP(Variaciones!C1075,Fuel!C1160:Z2758,2,FALSE)</f>
        <v>324.37982</v>
      </c>
      <c r="G1075" s="352">
        <f>VLOOKUP(Variaciones!C1075,Fuel!C1160:Z2758,24,FALSE)</f>
        <v>337.12220762155061</v>
      </c>
      <c r="H1075" s="148">
        <f t="shared" si="107"/>
        <v>0</v>
      </c>
      <c r="I1075" s="352">
        <f t="shared" si="109"/>
        <v>12.74238762155062</v>
      </c>
      <c r="J1075" s="352">
        <f t="shared" si="105"/>
        <v>69.510279921156325</v>
      </c>
      <c r="K1075" s="352">
        <f t="shared" si="106"/>
        <v>4831.6790147175079</v>
      </c>
      <c r="L1075" s="352"/>
      <c r="O1075" s="352"/>
      <c r="P1075" s="352"/>
      <c r="Q1075" s="352"/>
      <c r="R1075" s="352"/>
      <c r="S1075" s="352"/>
      <c r="T1075" s="352" t="e">
        <f t="shared" si="108"/>
        <v>#DIV/0!</v>
      </c>
    </row>
    <row r="1076" spans="2:20">
      <c r="B1076" s="127" t="s">
        <v>152</v>
      </c>
      <c r="C1076" s="4">
        <v>43139</v>
      </c>
      <c r="D1076">
        <f>WEEKDAY(Fuel!C1162,2)</f>
        <v>4</v>
      </c>
      <c r="E1076" s="352"/>
      <c r="F1076" s="352">
        <f>VLOOKUP(Variaciones!C1076,Fuel!C1161:Z2759,2,FALSE)</f>
        <v>324.37982</v>
      </c>
      <c r="G1076" s="352">
        <f>VLOOKUP(Variaciones!C1076,Fuel!C1161:Z2759,24,FALSE)</f>
        <v>349.21156373193162</v>
      </c>
      <c r="H1076" s="148">
        <f t="shared" si="107"/>
        <v>0</v>
      </c>
      <c r="I1076" s="352">
        <f t="shared" si="109"/>
        <v>24.831743731931624</v>
      </c>
      <c r="J1076" s="352">
        <f t="shared" si="105"/>
        <v>56.695562444152472</v>
      </c>
      <c r="K1076" s="352">
        <f t="shared" si="106"/>
        <v>3214.3868008587924</v>
      </c>
      <c r="L1076" s="352"/>
      <c r="O1076" s="352"/>
      <c r="P1076" s="352"/>
      <c r="Q1076" s="352"/>
      <c r="R1076" s="352"/>
      <c r="S1076" s="352"/>
      <c r="T1076" s="352" t="e">
        <f t="shared" si="108"/>
        <v>#DIV/0!</v>
      </c>
    </row>
    <row r="1077" spans="2:20">
      <c r="B1077" s="127" t="s">
        <v>152</v>
      </c>
      <c r="C1077" s="4">
        <v>43138</v>
      </c>
      <c r="D1077">
        <f>WEEKDAY(Fuel!C1163,2)</f>
        <v>3</v>
      </c>
      <c r="E1077" s="352"/>
      <c r="F1077" s="352">
        <f>VLOOKUP(Variaciones!C1077,Fuel!C1162:Z2760,2,FALSE)</f>
        <v>324.37982</v>
      </c>
      <c r="G1077" s="352">
        <f>VLOOKUP(Variaciones!C1077,Fuel!C1162:Z2760,24,FALSE)</f>
        <v>352.56241787122207</v>
      </c>
      <c r="H1077" s="148">
        <f t="shared" si="107"/>
        <v>0</v>
      </c>
      <c r="I1077" s="352">
        <f t="shared" si="109"/>
        <v>28.182597871222072</v>
      </c>
      <c r="J1077" s="352">
        <f t="shared" si="105"/>
        <v>53.143657056504594</v>
      </c>
      <c r="K1077" s="352">
        <f t="shared" si="106"/>
        <v>2824.2482853393703</v>
      </c>
      <c r="L1077" s="352"/>
      <c r="O1077" s="352"/>
      <c r="P1077" s="352"/>
      <c r="Q1077" s="352"/>
      <c r="R1077" s="352"/>
      <c r="S1077" s="352"/>
      <c r="T1077" s="352" t="e">
        <f t="shared" si="108"/>
        <v>#DIV/0!</v>
      </c>
    </row>
    <row r="1078" spans="2:20">
      <c r="B1078" s="127" t="s">
        <v>152</v>
      </c>
      <c r="C1078" s="4">
        <v>43137</v>
      </c>
      <c r="D1078">
        <f>WEEKDAY(Fuel!C1164,2)</f>
        <v>2</v>
      </c>
      <c r="E1078" s="352"/>
      <c r="F1078" s="352">
        <f>VLOOKUP(Variaciones!C1078,Fuel!C1163:Z2761,2,FALSE)</f>
        <v>324.37982</v>
      </c>
      <c r="G1078" s="352">
        <f>VLOOKUP(Variaciones!C1078,Fuel!C1163:Z2761,24,FALSE)</f>
        <v>362.68068331143235</v>
      </c>
      <c r="H1078" s="148">
        <f t="shared" si="107"/>
        <v>0</v>
      </c>
      <c r="I1078" s="352">
        <f t="shared" si="109"/>
        <v>38.300863311432352</v>
      </c>
      <c r="J1078" s="352">
        <f t="shared" si="105"/>
        <v>42.418295689881688</v>
      </c>
      <c r="K1078" s="352">
        <f t="shared" si="106"/>
        <v>1799.3118092342354</v>
      </c>
      <c r="L1078" s="352"/>
      <c r="O1078" s="352"/>
      <c r="P1078" s="352"/>
      <c r="Q1078" s="352"/>
      <c r="R1078" s="352"/>
      <c r="S1078" s="352"/>
      <c r="T1078" s="352" t="e">
        <f t="shared" si="108"/>
        <v>#DIV/0!</v>
      </c>
    </row>
    <row r="1079" spans="2:20">
      <c r="B1079" s="127" t="s">
        <v>152</v>
      </c>
      <c r="C1079" s="4">
        <v>43136</v>
      </c>
      <c r="D1079">
        <f>WEEKDAY(Fuel!C1165,2)</f>
        <v>1</v>
      </c>
      <c r="E1079" s="352"/>
      <c r="F1079" s="352">
        <f>VLOOKUP(Variaciones!C1079,Fuel!C1164:Z2762,2,FALSE)</f>
        <v>324.37982</v>
      </c>
      <c r="G1079" s="352">
        <f>VLOOKUP(Variaciones!C1079,Fuel!C1164:Z2762,24,FALSE)</f>
        <v>365.11169513797631</v>
      </c>
      <c r="H1079" s="148">
        <f t="shared" si="107"/>
        <v>0</v>
      </c>
      <c r="I1079" s="352">
        <f t="shared" si="109"/>
        <v>40.731875137976317</v>
      </c>
      <c r="J1079" s="352">
        <f t="shared" si="105"/>
        <v>39.841423153745097</v>
      </c>
      <c r="K1079" s="352">
        <f t="shared" si="106"/>
        <v>1587.3389989157758</v>
      </c>
      <c r="L1079" s="352"/>
      <c r="O1079" s="352"/>
      <c r="P1079" s="352"/>
      <c r="Q1079" s="352"/>
      <c r="R1079" s="352"/>
      <c r="S1079" s="352"/>
      <c r="T1079" s="352" t="e">
        <f t="shared" si="108"/>
        <v>#DIV/0!</v>
      </c>
    </row>
    <row r="1080" spans="2:20">
      <c r="B1080" s="127" t="s">
        <v>152</v>
      </c>
      <c r="C1080" s="4">
        <v>43133</v>
      </c>
      <c r="D1080">
        <f>WEEKDAY(Fuel!C1166,2)</f>
        <v>5</v>
      </c>
      <c r="E1080" s="352"/>
      <c r="F1080" s="352">
        <f>VLOOKUP(Variaciones!C1080,Fuel!C1165:Z2763,2,FALSE)</f>
        <v>324.37982</v>
      </c>
      <c r="G1080" s="352">
        <f>VLOOKUP(Variaciones!C1080,Fuel!C1165:Z2763,24,FALSE)</f>
        <v>369.57950065703022</v>
      </c>
      <c r="H1080" s="148">
        <f t="shared" si="107"/>
        <v>0</v>
      </c>
      <c r="I1080" s="352">
        <f t="shared" si="109"/>
        <v>45.199680657030228</v>
      </c>
      <c r="J1080" s="352">
        <f t="shared" si="105"/>
        <v>35.105549303547946</v>
      </c>
      <c r="K1080" s="352">
        <f t="shared" si="106"/>
        <v>1232.3995919038357</v>
      </c>
      <c r="L1080" s="352"/>
      <c r="O1080" s="352"/>
      <c r="P1080" s="352"/>
      <c r="Q1080" s="352"/>
      <c r="R1080" s="352"/>
      <c r="S1080" s="352"/>
      <c r="T1080" s="352" t="e">
        <f t="shared" si="108"/>
        <v>#DIV/0!</v>
      </c>
    </row>
    <row r="1081" spans="2:20">
      <c r="B1081" s="127" t="s">
        <v>152</v>
      </c>
      <c r="C1081" s="4">
        <v>43132</v>
      </c>
      <c r="D1081">
        <f>WEEKDAY(Fuel!C1167,2)</f>
        <v>4</v>
      </c>
      <c r="E1081" s="352"/>
      <c r="F1081" s="352">
        <f>VLOOKUP(Variaciones!C1081,Fuel!C1166:Z2764,2,FALSE)</f>
        <v>324.37982</v>
      </c>
      <c r="G1081" s="352">
        <f>VLOOKUP(Variaciones!C1081,Fuel!C1166:Z2764,24,FALSE)</f>
        <v>377.39816031537447</v>
      </c>
      <c r="H1081" s="148">
        <f t="shared" si="107"/>
        <v>7.599474999999984</v>
      </c>
      <c r="I1081" s="352">
        <f t="shared" si="109"/>
        <v>53.018340315374473</v>
      </c>
      <c r="J1081" s="352">
        <f t="shared" si="105"/>
        <v>26.81777006570303</v>
      </c>
      <c r="K1081" s="352">
        <f t="shared" si="106"/>
        <v>719.19279129691745</v>
      </c>
      <c r="L1081" s="352"/>
      <c r="O1081" s="352"/>
      <c r="P1081" s="352"/>
      <c r="Q1081" s="352"/>
      <c r="R1081" s="352"/>
      <c r="S1081" s="352"/>
      <c r="T1081" s="352" t="e">
        <f t="shared" si="108"/>
        <v>#DIV/0!</v>
      </c>
    </row>
    <row r="1082" spans="2:20">
      <c r="B1082" s="127" t="s">
        <v>153</v>
      </c>
      <c r="C1082" s="4">
        <v>43131</v>
      </c>
      <c r="D1082">
        <f>WEEKDAY(Fuel!C1168,2)</f>
        <v>3</v>
      </c>
      <c r="E1082" s="352"/>
      <c r="F1082" s="352">
        <f>VLOOKUP(Variaciones!C1082,Fuel!C1167:Z2765,2,FALSE)</f>
        <v>331.97929499999998</v>
      </c>
      <c r="G1082" s="352">
        <f>VLOOKUP(Variaciones!C1082,Fuel!C1167:Z2765,24,FALSE)</f>
        <v>377.06964520367933</v>
      </c>
      <c r="H1082" s="148">
        <f t="shared" si="107"/>
        <v>0</v>
      </c>
      <c r="I1082" s="352">
        <f t="shared" si="109"/>
        <v>45.09035020367935</v>
      </c>
      <c r="J1082" s="352">
        <f t="shared" si="105"/>
        <v>34.765471084099886</v>
      </c>
      <c r="K1082" s="352">
        <f t="shared" si="106"/>
        <v>1208.6379796993854</v>
      </c>
      <c r="L1082" s="352"/>
      <c r="O1082" s="352"/>
      <c r="P1082" s="352"/>
      <c r="Q1082" s="352"/>
      <c r="R1082" s="352"/>
      <c r="S1082" s="352"/>
      <c r="T1082" s="352" t="e">
        <f t="shared" si="108"/>
        <v>#DIV/0!</v>
      </c>
    </row>
    <row r="1083" spans="2:20">
      <c r="B1083" s="127" t="s">
        <v>153</v>
      </c>
      <c r="C1083" s="4">
        <v>43130</v>
      </c>
      <c r="D1083">
        <f>WEEKDAY(Fuel!C1169,2)</f>
        <v>2</v>
      </c>
      <c r="E1083" s="352"/>
      <c r="F1083" s="352">
        <f>VLOOKUP(Variaciones!C1083,Fuel!C1168:Z2766,2,FALSE)</f>
        <v>331.97929499999998</v>
      </c>
      <c r="G1083" s="352">
        <f>VLOOKUP(Variaciones!C1083,Fuel!C1168:Z2766,24,FALSE)</f>
        <v>373.5216819973719</v>
      </c>
      <c r="H1083" s="148">
        <f t="shared" si="107"/>
        <v>0</v>
      </c>
      <c r="I1083" s="352">
        <f t="shared" si="109"/>
        <v>41.542386997371921</v>
      </c>
      <c r="J1083" s="352">
        <f t="shared" si="105"/>
        <v>38.526312082785751</v>
      </c>
      <c r="K1083" s="352">
        <f t="shared" si="106"/>
        <v>1484.2767227002032</v>
      </c>
      <c r="L1083" s="352"/>
      <c r="O1083" s="352"/>
      <c r="P1083" s="352"/>
      <c r="Q1083" s="352"/>
      <c r="R1083" s="352"/>
      <c r="S1083" s="352"/>
      <c r="T1083" s="352" t="e">
        <f t="shared" si="108"/>
        <v>#DIV/0!</v>
      </c>
    </row>
    <row r="1084" spans="2:20">
      <c r="B1084" s="127" t="s">
        <v>153</v>
      </c>
      <c r="C1084" s="4">
        <v>43129</v>
      </c>
      <c r="D1084">
        <f>WEEKDAY(Fuel!C1170,2)</f>
        <v>1</v>
      </c>
      <c r="E1084" s="352"/>
      <c r="F1084" s="352">
        <f>VLOOKUP(Variaciones!C1084,Fuel!C1169:Z2767,2,FALSE)</f>
        <v>331.97929499999998</v>
      </c>
      <c r="G1084" s="352">
        <f>VLOOKUP(Variaciones!C1084,Fuel!C1169:Z2767,24,FALSE)</f>
        <v>376.14980289093296</v>
      </c>
      <c r="H1084" s="148">
        <f t="shared" si="107"/>
        <v>0</v>
      </c>
      <c r="I1084" s="352">
        <f t="shared" si="109"/>
        <v>44.170507890932981</v>
      </c>
      <c r="J1084" s="352">
        <f t="shared" si="105"/>
        <v>35.740503935611059</v>
      </c>
      <c r="K1084" s="352">
        <f t="shared" si="106"/>
        <v>1277.3836215714296</v>
      </c>
      <c r="L1084" s="352"/>
      <c r="O1084" s="352"/>
      <c r="P1084" s="352"/>
      <c r="Q1084" s="352"/>
      <c r="R1084" s="352"/>
      <c r="S1084" s="352"/>
      <c r="T1084" s="352" t="e">
        <f t="shared" si="108"/>
        <v>#DIV/0!</v>
      </c>
    </row>
    <row r="1085" spans="2:20">
      <c r="B1085" s="127" t="s">
        <v>153</v>
      </c>
      <c r="C1085" s="4">
        <v>43126</v>
      </c>
      <c r="D1085">
        <f>WEEKDAY(Fuel!C1171,2)</f>
        <v>5</v>
      </c>
      <c r="E1085" s="352"/>
      <c r="F1085" s="352">
        <f>VLOOKUP(Variaciones!C1085,Fuel!C1170:Z2768,2,FALSE)</f>
        <v>331.97929499999998</v>
      </c>
      <c r="G1085" s="352">
        <f>VLOOKUP(Variaciones!C1085,Fuel!C1170:Z2768,24,FALSE)</f>
        <v>379.76346911957944</v>
      </c>
      <c r="H1085" s="148">
        <f t="shared" si="107"/>
        <v>0</v>
      </c>
      <c r="I1085" s="352">
        <f t="shared" si="109"/>
        <v>47.784174119579461</v>
      </c>
      <c r="J1085" s="352">
        <f t="shared" si="105"/>
        <v>31.910017733245752</v>
      </c>
      <c r="K1085" s="352">
        <f t="shared" si="106"/>
        <v>1018.2492317360584</v>
      </c>
      <c r="L1085" s="352"/>
      <c r="O1085" s="352"/>
      <c r="P1085" s="352"/>
      <c r="Q1085" s="352"/>
      <c r="R1085" s="352"/>
      <c r="S1085" s="352"/>
      <c r="T1085" s="352" t="e">
        <f t="shared" si="108"/>
        <v>#DIV/0!</v>
      </c>
    </row>
    <row r="1086" spans="2:20">
      <c r="B1086" s="127" t="s">
        <v>153</v>
      </c>
      <c r="C1086" s="4">
        <v>43125</v>
      </c>
      <c r="D1086">
        <f>WEEKDAY(Fuel!C1172,2)</f>
        <v>4</v>
      </c>
      <c r="E1086" s="352"/>
      <c r="F1086" s="352">
        <f>VLOOKUP(Variaciones!C1086,Fuel!C1171:Z2769,2,FALSE)</f>
        <v>331.97929499999998</v>
      </c>
      <c r="G1086" s="352">
        <f>VLOOKUP(Variaciones!C1086,Fuel!C1171:Z2769,24,FALSE)</f>
        <v>377.72667542706967</v>
      </c>
      <c r="H1086" s="148">
        <f t="shared" si="107"/>
        <v>0</v>
      </c>
      <c r="I1086" s="352">
        <f t="shared" si="109"/>
        <v>45.747380427069686</v>
      </c>
      <c r="J1086" s="352">
        <f t="shared" si="105"/>
        <v>34.069019047306142</v>
      </c>
      <c r="K1086" s="352">
        <f t="shared" si="106"/>
        <v>1160.6980588457086</v>
      </c>
      <c r="L1086" s="352"/>
      <c r="O1086" s="352"/>
      <c r="P1086" s="352"/>
      <c r="Q1086" s="352"/>
      <c r="R1086" s="352"/>
      <c r="S1086" s="352"/>
      <c r="T1086" s="352" t="e">
        <f t="shared" si="108"/>
        <v>#DIV/0!</v>
      </c>
    </row>
    <row r="1087" spans="2:20">
      <c r="B1087" s="127" t="s">
        <v>153</v>
      </c>
      <c r="C1087" s="4">
        <v>43124</v>
      </c>
      <c r="D1087">
        <f>WEEKDAY(Fuel!C1173,2)</f>
        <v>3</v>
      </c>
      <c r="E1087" s="352"/>
      <c r="F1087" s="352">
        <f>VLOOKUP(Variaciones!C1087,Fuel!C1172:Z2770,2,FALSE)</f>
        <v>331.97929499999998</v>
      </c>
      <c r="G1087" s="352">
        <f>VLOOKUP(Variaciones!C1087,Fuel!C1172:Z2770,24,FALSE)</f>
        <v>375.16425755584754</v>
      </c>
      <c r="H1087" s="148">
        <f t="shared" si="107"/>
        <v>0</v>
      </c>
      <c r="I1087" s="352">
        <f t="shared" si="109"/>
        <v>43.184962555847562</v>
      </c>
      <c r="J1087" s="352">
        <f t="shared" si="105"/>
        <v>36.785181990801561</v>
      </c>
      <c r="K1087" s="352">
        <f t="shared" si="106"/>
        <v>1353.1496140963916</v>
      </c>
      <c r="L1087" s="352"/>
      <c r="O1087" s="352"/>
      <c r="P1087" s="352"/>
      <c r="Q1087" s="352"/>
      <c r="R1087" s="352"/>
      <c r="S1087" s="352"/>
      <c r="T1087" s="352" t="e">
        <f t="shared" si="108"/>
        <v>#DIV/0!</v>
      </c>
    </row>
    <row r="1088" spans="2:20">
      <c r="B1088" s="127" t="s">
        <v>153</v>
      </c>
      <c r="C1088" s="4">
        <v>43123</v>
      </c>
      <c r="D1088">
        <f>WEEKDAY(Fuel!C1174,2)</f>
        <v>2</v>
      </c>
      <c r="E1088" s="352"/>
      <c r="F1088" s="352">
        <f>VLOOKUP(Variaciones!C1088,Fuel!C1173:Z2771,2,FALSE)</f>
        <v>331.97929499999998</v>
      </c>
      <c r="G1088" s="352">
        <f>VLOOKUP(Variaciones!C1088,Fuel!C1173:Z2771,24,FALSE)</f>
        <v>372.14191852825229</v>
      </c>
      <c r="H1088" s="148">
        <f t="shared" si="107"/>
        <v>0</v>
      </c>
      <c r="I1088" s="352">
        <f t="shared" si="109"/>
        <v>40.162623528252311</v>
      </c>
      <c r="J1088" s="352">
        <f t="shared" si="105"/>
        <v>39.988861360052567</v>
      </c>
      <c r="K1088" s="352">
        <f t="shared" si="106"/>
        <v>1599.1090328735052</v>
      </c>
      <c r="L1088" s="352"/>
      <c r="O1088" s="352"/>
      <c r="P1088" s="352"/>
      <c r="Q1088" s="352"/>
      <c r="R1088" s="352"/>
      <c r="S1088" s="352"/>
      <c r="T1088" s="352" t="e">
        <f t="shared" si="108"/>
        <v>#DIV/0!</v>
      </c>
    </row>
    <row r="1089" spans="2:20">
      <c r="B1089" s="127" t="s">
        <v>153</v>
      </c>
      <c r="C1089" s="4">
        <v>43122</v>
      </c>
      <c r="D1089">
        <f>WEEKDAY(Fuel!C1175,2)</f>
        <v>1</v>
      </c>
      <c r="E1089" s="352"/>
      <c r="F1089" s="352">
        <f>VLOOKUP(Variaciones!C1089,Fuel!C1174:Z2772,2,FALSE)</f>
        <v>331.97929499999998</v>
      </c>
      <c r="G1089" s="352">
        <f>VLOOKUP(Variaciones!C1089,Fuel!C1174:Z2772,24,FALSE)</f>
        <v>368.5939553219448</v>
      </c>
      <c r="H1089" s="148">
        <f t="shared" si="107"/>
        <v>0</v>
      </c>
      <c r="I1089" s="352">
        <f t="shared" si="109"/>
        <v>36.614660321944825</v>
      </c>
      <c r="J1089" s="352">
        <f t="shared" si="105"/>
        <v>43.749702358738489</v>
      </c>
      <c r="K1089" s="352">
        <f t="shared" si="106"/>
        <v>1914.036456478208</v>
      </c>
      <c r="L1089" s="352"/>
      <c r="O1089" s="352"/>
      <c r="P1089" s="352"/>
      <c r="Q1089" s="352"/>
      <c r="R1089" s="352"/>
      <c r="S1089" s="352"/>
      <c r="T1089" s="352" t="e">
        <f t="shared" si="108"/>
        <v>#DIV/0!</v>
      </c>
    </row>
    <row r="1090" spans="2:20">
      <c r="B1090" s="127" t="s">
        <v>153</v>
      </c>
      <c r="C1090" s="4">
        <v>43119</v>
      </c>
      <c r="D1090">
        <f>WEEKDAY(Fuel!C1176,2)</f>
        <v>5</v>
      </c>
      <c r="E1090" s="352"/>
      <c r="F1090" s="352">
        <f>VLOOKUP(Variaciones!C1090,Fuel!C1175:Z2773,2,FALSE)</f>
        <v>331.97929499999998</v>
      </c>
      <c r="G1090" s="352">
        <f>VLOOKUP(Variaciones!C1090,Fuel!C1175:Z2773,24,FALSE)</f>
        <v>371.61629434954006</v>
      </c>
      <c r="H1090" s="148">
        <f t="shared" si="107"/>
        <v>0</v>
      </c>
      <c r="I1090" s="352">
        <f t="shared" si="109"/>
        <v>39.636999349540076</v>
      </c>
      <c r="J1090" s="352">
        <f t="shared" si="105"/>
        <v>40.54602298948754</v>
      </c>
      <c r="K1090" s="352">
        <f t="shared" si="106"/>
        <v>1643.9799802640521</v>
      </c>
      <c r="L1090" s="352"/>
      <c r="O1090" s="352"/>
      <c r="P1090" s="352"/>
      <c r="Q1090" s="352"/>
      <c r="R1090" s="352"/>
      <c r="S1090" s="352"/>
      <c r="T1090" s="352" t="e">
        <f t="shared" si="108"/>
        <v>#DIV/0!</v>
      </c>
    </row>
    <row r="1091" spans="2:20">
      <c r="B1091" s="127" t="s">
        <v>153</v>
      </c>
      <c r="C1091" s="4">
        <v>43118</v>
      </c>
      <c r="D1091">
        <f>WEEKDAY(Fuel!C1177,2)</f>
        <v>4</v>
      </c>
      <c r="E1091" s="352"/>
      <c r="F1091" s="352">
        <f>VLOOKUP(Variaciones!C1091,Fuel!C1176:Z2774,2,FALSE)</f>
        <v>331.97929499999998</v>
      </c>
      <c r="G1091" s="352">
        <f>VLOOKUP(Variaciones!C1091,Fuel!C1176:Z2774,24,FALSE)</f>
        <v>375.82128777923782</v>
      </c>
      <c r="H1091" s="148">
        <f t="shared" si="107"/>
        <v>0</v>
      </c>
      <c r="I1091" s="352">
        <f t="shared" si="109"/>
        <v>43.841992779237842</v>
      </c>
      <c r="J1091" s="352">
        <f t="shared" si="105"/>
        <v>36.088729954007874</v>
      </c>
      <c r="K1091" s="352">
        <f t="shared" si="106"/>
        <v>1302.3964296933052</v>
      </c>
      <c r="L1091" s="352"/>
      <c r="O1091" s="352"/>
      <c r="P1091" s="352"/>
      <c r="Q1091" s="352"/>
      <c r="R1091" s="352"/>
      <c r="S1091" s="352"/>
      <c r="T1091" s="352" t="e">
        <f t="shared" si="108"/>
        <v>#DIV/0!</v>
      </c>
    </row>
    <row r="1092" spans="2:20">
      <c r="B1092" s="127" t="s">
        <v>153</v>
      </c>
      <c r="C1092" s="4">
        <v>43117</v>
      </c>
      <c r="D1092">
        <f>WEEKDAY(Fuel!C1178,2)</f>
        <v>3</v>
      </c>
      <c r="E1092" s="352"/>
      <c r="F1092" s="352">
        <f>VLOOKUP(Variaciones!C1092,Fuel!C1177:Z2775,2,FALSE)</f>
        <v>331.97929499999998</v>
      </c>
      <c r="G1092" s="352">
        <f>VLOOKUP(Variaciones!C1092,Fuel!C1177:Z2775,24,FALSE)</f>
        <v>371.8791064388962</v>
      </c>
      <c r="H1092" s="148">
        <f t="shared" si="107"/>
        <v>0</v>
      </c>
      <c r="I1092" s="352">
        <f t="shared" si="109"/>
        <v>39.899811438896222</v>
      </c>
      <c r="J1092" s="352">
        <f t="shared" si="105"/>
        <v>40.267442174769997</v>
      </c>
      <c r="K1092" s="352">
        <f t="shared" si="106"/>
        <v>1621.4668992984455</v>
      </c>
      <c r="L1092" s="352"/>
      <c r="O1092" s="352"/>
      <c r="P1092" s="352"/>
      <c r="Q1092" s="352"/>
      <c r="R1092" s="352"/>
      <c r="S1092" s="352"/>
      <c r="T1092" s="352" t="e">
        <f t="shared" si="108"/>
        <v>#DIV/0!</v>
      </c>
    </row>
    <row r="1093" spans="2:20">
      <c r="B1093" s="127" t="s">
        <v>153</v>
      </c>
      <c r="C1093" s="4">
        <v>43116</v>
      </c>
      <c r="D1093">
        <f>WEEKDAY(Fuel!C1179,2)</f>
        <v>2</v>
      </c>
      <c r="E1093" s="352"/>
      <c r="F1093" s="352">
        <f>VLOOKUP(Variaciones!C1093,Fuel!C1178:Z2776,2,FALSE)</f>
        <v>331.97929499999998</v>
      </c>
      <c r="G1093" s="352">
        <f>VLOOKUP(Variaciones!C1093,Fuel!C1178:Z2776,24,FALSE)</f>
        <v>369.90801576872531</v>
      </c>
      <c r="H1093" s="148">
        <f t="shared" si="107"/>
        <v>0</v>
      </c>
      <c r="I1093" s="352">
        <f t="shared" si="109"/>
        <v>37.928720768725327</v>
      </c>
      <c r="J1093" s="352">
        <f t="shared" si="105"/>
        <v>42.356798285151172</v>
      </c>
      <c r="K1093" s="352">
        <f t="shared" si="106"/>
        <v>1794.0983609689852</v>
      </c>
      <c r="L1093" s="352"/>
      <c r="O1093" s="352"/>
      <c r="P1093" s="352"/>
      <c r="Q1093" s="352"/>
      <c r="R1093" s="352"/>
      <c r="S1093" s="352"/>
      <c r="T1093" s="352" t="e">
        <f t="shared" si="108"/>
        <v>#DIV/0!</v>
      </c>
    </row>
    <row r="1094" spans="2:20">
      <c r="B1094" s="127" t="s">
        <v>153</v>
      </c>
      <c r="C1094" s="4">
        <v>43112</v>
      </c>
      <c r="D1094">
        <f>WEEKDAY(Fuel!C1180,2)</f>
        <v>5</v>
      </c>
      <c r="E1094" s="352"/>
      <c r="F1094" s="352">
        <f>VLOOKUP(Variaciones!C1094,Fuel!C1179:Z2777,2,FALSE)</f>
        <v>331.97929499999998</v>
      </c>
      <c r="G1094" s="352">
        <f>VLOOKUP(Variaciones!C1094,Fuel!C1179:Z2777,24,FALSE)</f>
        <v>377.79237844940866</v>
      </c>
      <c r="H1094" s="148">
        <f t="shared" si="107"/>
        <v>0</v>
      </c>
      <c r="I1094" s="352">
        <f t="shared" si="109"/>
        <v>45.81308344940868</v>
      </c>
      <c r="J1094" s="352">
        <f t="shared" si="105"/>
        <v>33.999373843626813</v>
      </c>
      <c r="K1094" s="352">
        <f t="shared" si="106"/>
        <v>1155.9574217586951</v>
      </c>
      <c r="L1094" s="352"/>
      <c r="O1094" s="352"/>
      <c r="P1094" s="352"/>
      <c r="Q1094" s="352"/>
      <c r="R1094" s="352"/>
      <c r="S1094" s="352"/>
      <c r="T1094" s="352" t="e">
        <f t="shared" si="108"/>
        <v>#DIV/0!</v>
      </c>
    </row>
    <row r="1095" spans="2:20">
      <c r="B1095" s="127" t="s">
        <v>153</v>
      </c>
      <c r="C1095" s="4">
        <v>43111</v>
      </c>
      <c r="D1095">
        <f>WEEKDAY(Fuel!C1181,2)</f>
        <v>4</v>
      </c>
      <c r="E1095" s="352"/>
      <c r="F1095" s="352">
        <f>VLOOKUP(Variaciones!C1095,Fuel!C1180:Z2778,2,FALSE)</f>
        <v>331.97929499999998</v>
      </c>
      <c r="G1095" s="352">
        <f>VLOOKUP(Variaciones!C1095,Fuel!C1180:Z2778,24,FALSE)</f>
        <v>374.50722733245726</v>
      </c>
      <c r="H1095" s="148">
        <f t="shared" si="107"/>
        <v>0</v>
      </c>
      <c r="I1095" s="352">
        <f t="shared" si="109"/>
        <v>42.527932332457283</v>
      </c>
      <c r="J1095" s="352">
        <f t="shared" si="105"/>
        <v>37.481634027595305</v>
      </c>
      <c r="K1095" s="352">
        <f t="shared" si="106"/>
        <v>1404.8728893785903</v>
      </c>
      <c r="L1095" s="352"/>
      <c r="O1095" s="352"/>
      <c r="P1095" s="352"/>
      <c r="Q1095" s="352"/>
      <c r="R1095" s="352"/>
      <c r="S1095" s="352"/>
      <c r="T1095" s="352" t="e">
        <f t="shared" si="108"/>
        <v>#DIV/0!</v>
      </c>
    </row>
    <row r="1096" spans="2:20">
      <c r="B1096" s="127" t="s">
        <v>153</v>
      </c>
      <c r="C1096" s="4">
        <v>43110</v>
      </c>
      <c r="D1096">
        <f>WEEKDAY(Fuel!C1182,2)</f>
        <v>3</v>
      </c>
      <c r="E1096" s="352"/>
      <c r="F1096" s="352">
        <f>VLOOKUP(Variaciones!C1096,Fuel!C1181:Z2779,2,FALSE)</f>
        <v>331.97929499999998</v>
      </c>
      <c r="G1096" s="352">
        <f>VLOOKUP(Variaciones!C1096,Fuel!C1181:Z2779,24,FALSE)</f>
        <v>372.53613666228648</v>
      </c>
      <c r="H1096" s="148">
        <f t="shared" si="107"/>
        <v>0</v>
      </c>
      <c r="I1096" s="352">
        <f t="shared" si="109"/>
        <v>40.556841662286502</v>
      </c>
      <c r="J1096" s="352">
        <f t="shared" si="105"/>
        <v>39.57099013797631</v>
      </c>
      <c r="K1096" s="352">
        <f t="shared" si="106"/>
        <v>1565.8632604998184</v>
      </c>
      <c r="L1096" s="352"/>
      <c r="O1096" s="352"/>
      <c r="P1096" s="352"/>
      <c r="Q1096" s="352"/>
      <c r="R1096" s="352"/>
      <c r="S1096" s="352"/>
      <c r="T1096" s="352" t="e">
        <f t="shared" si="108"/>
        <v>#DIV/0!</v>
      </c>
    </row>
    <row r="1097" spans="2:20">
      <c r="B1097" s="127" t="s">
        <v>153</v>
      </c>
      <c r="C1097" s="4">
        <v>43109</v>
      </c>
      <c r="D1097">
        <f>WEEKDAY(Fuel!C1183,2)</f>
        <v>2</v>
      </c>
      <c r="E1097" s="352"/>
      <c r="F1097" s="352">
        <f>VLOOKUP(Variaciones!C1097,Fuel!C1182:Z2780,2,FALSE)</f>
        <v>331.97929499999998</v>
      </c>
      <c r="G1097" s="352">
        <f>VLOOKUP(Variaciones!C1097,Fuel!C1182:Z2780,24,FALSE)</f>
        <v>373.06176084099866</v>
      </c>
      <c r="H1097" s="148">
        <f t="shared" si="107"/>
        <v>0</v>
      </c>
      <c r="I1097" s="352">
        <f t="shared" si="109"/>
        <v>41.08246584099868</v>
      </c>
      <c r="J1097" s="352">
        <f t="shared" si="105"/>
        <v>39.013828508541394</v>
      </c>
      <c r="K1097" s="352">
        <f t="shared" si="106"/>
        <v>1522.0788148938773</v>
      </c>
      <c r="L1097" s="352"/>
      <c r="O1097" s="352"/>
      <c r="P1097" s="352"/>
      <c r="Q1097" s="352"/>
      <c r="R1097" s="352"/>
      <c r="S1097" s="352"/>
      <c r="T1097" s="352" t="e">
        <f t="shared" si="108"/>
        <v>#DIV/0!</v>
      </c>
    </row>
    <row r="1098" spans="2:20">
      <c r="B1098" s="127" t="s">
        <v>153</v>
      </c>
      <c r="C1098" s="4">
        <v>43108</v>
      </c>
      <c r="D1098">
        <f>WEEKDAY(Fuel!C1184,2)</f>
        <v>1</v>
      </c>
      <c r="E1098" s="352"/>
      <c r="F1098" s="352">
        <f>VLOOKUP(Variaciones!C1098,Fuel!C1183:Z2781,2,FALSE)</f>
        <v>331.97929499999998</v>
      </c>
      <c r="G1098" s="352">
        <f>VLOOKUP(Variaciones!C1098,Fuel!C1183:Z2781,24,FALSE)</f>
        <v>369.90801576872531</v>
      </c>
      <c r="H1098" s="148">
        <f t="shared" si="107"/>
        <v>0</v>
      </c>
      <c r="I1098" s="352">
        <f t="shared" si="109"/>
        <v>37.928720768725327</v>
      </c>
      <c r="J1098" s="352">
        <f t="shared" ref="J1098:J1161" si="110">ABS(F1098-(1.06*(G1098)-102.48))</f>
        <v>42.356798285151172</v>
      </c>
      <c r="K1098" s="352">
        <f t="shared" ref="K1098:K1161" si="111">ABS(F1098-(1.06*(G1098)-102.48))^2</f>
        <v>1794.0983609689852</v>
      </c>
      <c r="L1098" s="352"/>
      <c r="O1098" s="352"/>
      <c r="P1098" s="352"/>
      <c r="Q1098" s="352"/>
      <c r="R1098" s="352"/>
      <c r="S1098" s="352"/>
      <c r="T1098" s="352" t="e">
        <f t="shared" si="108"/>
        <v>#DIV/0!</v>
      </c>
    </row>
    <row r="1099" spans="2:20">
      <c r="B1099" s="127" t="s">
        <v>153</v>
      </c>
      <c r="C1099" s="4">
        <v>43105</v>
      </c>
      <c r="D1099">
        <f>WEEKDAY(Fuel!C1185,2)</f>
        <v>5</v>
      </c>
      <c r="E1099" s="352"/>
      <c r="F1099" s="352">
        <f>VLOOKUP(Variaciones!C1099,Fuel!C1184:Z2782,2,FALSE)</f>
        <v>331.97929499999998</v>
      </c>
      <c r="G1099" s="352">
        <f>VLOOKUP(Variaciones!C1099,Fuel!C1184:Z2782,24,FALSE)</f>
        <v>368.39684625492771</v>
      </c>
      <c r="H1099" s="148">
        <f t="shared" si="107"/>
        <v>0</v>
      </c>
      <c r="I1099" s="352">
        <f t="shared" si="109"/>
        <v>36.41755125492773</v>
      </c>
      <c r="J1099" s="352">
        <f t="shared" si="110"/>
        <v>43.958637969776589</v>
      </c>
      <c r="K1099" s="352">
        <f t="shared" si="111"/>
        <v>1932.361852157884</v>
      </c>
      <c r="L1099" s="352"/>
      <c r="O1099" s="352"/>
      <c r="P1099" s="352"/>
      <c r="Q1099" s="352"/>
      <c r="R1099" s="352"/>
      <c r="S1099" s="352"/>
      <c r="T1099" s="352" t="e">
        <f t="shared" si="108"/>
        <v>#DIV/0!</v>
      </c>
    </row>
    <row r="1100" spans="2:20">
      <c r="B1100" s="127" t="s">
        <v>153</v>
      </c>
      <c r="C1100" s="4">
        <v>43104</v>
      </c>
      <c r="D1100">
        <f>WEEKDAY(Fuel!C1186,2)</f>
        <v>4</v>
      </c>
      <c r="E1100" s="352"/>
      <c r="F1100" s="352">
        <f>VLOOKUP(Variaciones!C1100,Fuel!C1185:Z2783,2,FALSE)</f>
        <v>331.97929499999998</v>
      </c>
      <c r="G1100" s="352">
        <f>VLOOKUP(Variaciones!C1100,Fuel!C1185:Z2783,24,FALSE)</f>
        <v>371.7477003942181</v>
      </c>
      <c r="H1100" s="148">
        <f t="shared" si="107"/>
        <v>0</v>
      </c>
      <c r="I1100" s="352">
        <f t="shared" si="109"/>
        <v>39.768405394218121</v>
      </c>
      <c r="J1100" s="352">
        <f t="shared" si="110"/>
        <v>40.406732582128768</v>
      </c>
      <c r="K1100" s="352">
        <f t="shared" si="111"/>
        <v>1632.7040379636667</v>
      </c>
      <c r="L1100" s="352"/>
      <c r="O1100" s="352"/>
      <c r="P1100" s="352"/>
      <c r="Q1100" s="352"/>
      <c r="R1100" s="352"/>
      <c r="S1100" s="352"/>
      <c r="T1100" s="352" t="e">
        <f t="shared" si="108"/>
        <v>#DIV/0!</v>
      </c>
    </row>
    <row r="1101" spans="2:20">
      <c r="B1101" s="127" t="s">
        <v>153</v>
      </c>
      <c r="C1101" s="4">
        <v>43103</v>
      </c>
      <c r="D1101">
        <f>WEEKDAY(Fuel!C1187,2)</f>
        <v>3</v>
      </c>
      <c r="E1101" s="352"/>
      <c r="F1101" s="352">
        <f>VLOOKUP(Variaciones!C1101,Fuel!C1186:Z2784,2,FALSE)</f>
        <v>331.97929499999998</v>
      </c>
      <c r="G1101" s="352">
        <f>VLOOKUP(Variaciones!C1101,Fuel!C1186:Z2784,24,FALSE)</f>
        <v>371.35348226018397</v>
      </c>
      <c r="H1101" s="148">
        <f t="shared" si="107"/>
        <v>0</v>
      </c>
      <c r="I1101" s="352">
        <f t="shared" si="109"/>
        <v>39.374187260183987</v>
      </c>
      <c r="J1101" s="352">
        <f t="shared" si="110"/>
        <v>40.824603804204969</v>
      </c>
      <c r="K1101" s="352">
        <f t="shared" si="111"/>
        <v>1666.6482757703068</v>
      </c>
      <c r="L1101" s="352"/>
      <c r="O1101" s="352"/>
      <c r="P1101" s="352"/>
      <c r="Q1101" s="352"/>
      <c r="R1101" s="352"/>
      <c r="S1101" s="352"/>
      <c r="T1101" s="352" t="e">
        <f t="shared" si="108"/>
        <v>#DIV/0!</v>
      </c>
    </row>
    <row r="1102" spans="2:20">
      <c r="B1102" s="127" t="s">
        <v>153</v>
      </c>
      <c r="C1102" s="4">
        <v>43102</v>
      </c>
      <c r="D1102">
        <f>WEEKDAY(Fuel!C1188,2)</f>
        <v>2</v>
      </c>
      <c r="E1102" s="352"/>
      <c r="F1102" s="352">
        <f>VLOOKUP(Variaciones!C1102,Fuel!C1187:Z2785,2,FALSE)</f>
        <v>331.97929499999998</v>
      </c>
      <c r="G1102" s="352">
        <f>VLOOKUP(Variaciones!C1102,Fuel!C1187:Z2785,24,FALSE)</f>
        <v>367.80551905387642</v>
      </c>
      <c r="H1102" s="148">
        <f t="shared" ref="H1102:H1165" si="112">ABS(F1103-F1102)</f>
        <v>36.209294999999997</v>
      </c>
      <c r="I1102" s="352">
        <f t="shared" si="109"/>
        <v>35.826224053876444</v>
      </c>
      <c r="J1102" s="352">
        <f t="shared" si="110"/>
        <v>44.585444802890947</v>
      </c>
      <c r="K1102" s="352">
        <f t="shared" si="111"/>
        <v>1987.8618882716353</v>
      </c>
      <c r="L1102" s="352"/>
      <c r="O1102" s="352"/>
      <c r="P1102" s="352"/>
      <c r="Q1102" s="352"/>
      <c r="R1102" s="352"/>
      <c r="S1102" s="352"/>
      <c r="T1102" s="352" t="e">
        <f t="shared" ref="T1102:T1165" si="113">ABS(ABS(Q1102)-ABS(R1102))/ABS(ABS(Q1102)+ABS(R1102))</f>
        <v>#DIV/0!</v>
      </c>
    </row>
    <row r="1103" spans="2:20">
      <c r="B1103" s="127" t="s">
        <v>154</v>
      </c>
      <c r="C1103" s="4">
        <v>43098</v>
      </c>
      <c r="D1103">
        <f>WEEKDAY(Fuel!C1189,2)</f>
        <v>5</v>
      </c>
      <c r="E1103" s="352"/>
      <c r="F1103" s="352">
        <f>VLOOKUP(Variaciones!C1103,Fuel!C1188:Z2786,2,FALSE)</f>
        <v>295.77</v>
      </c>
      <c r="G1103" s="352">
        <f>VLOOKUP(Variaciones!C1103,Fuel!C1188:Z2786,24,FALSE)</f>
        <v>368.92247043363994</v>
      </c>
      <c r="H1103" s="148">
        <f t="shared" si="112"/>
        <v>0</v>
      </c>
      <c r="I1103" s="352">
        <f t="shared" ref="I1103:I1166" si="114">G1103-F1103</f>
        <v>73.152470433639962</v>
      </c>
      <c r="J1103" s="352">
        <f t="shared" si="110"/>
        <v>7.1921813403416195</v>
      </c>
      <c r="K1103" s="352">
        <f t="shared" si="111"/>
        <v>51.727472432358176</v>
      </c>
      <c r="L1103" s="352"/>
      <c r="O1103" s="352"/>
      <c r="P1103" s="352"/>
      <c r="Q1103" s="352"/>
      <c r="R1103" s="352"/>
      <c r="S1103" s="352"/>
      <c r="T1103" s="352" t="e">
        <f t="shared" si="113"/>
        <v>#DIV/0!</v>
      </c>
    </row>
    <row r="1104" spans="2:20">
      <c r="B1104" s="127" t="s">
        <v>154</v>
      </c>
      <c r="C1104" s="4">
        <v>43097</v>
      </c>
      <c r="D1104">
        <f>WEEKDAY(Fuel!C1190,2)</f>
        <v>4</v>
      </c>
      <c r="E1104" s="352"/>
      <c r="F1104" s="352">
        <f>VLOOKUP(Variaciones!C1104,Fuel!C1189:Z2787,2,FALSE)</f>
        <v>295.77</v>
      </c>
      <c r="G1104" s="352">
        <f>VLOOKUP(Variaciones!C1104,Fuel!C1189:Z2787,24,FALSE)</f>
        <v>363.60052562417872</v>
      </c>
      <c r="H1104" s="148">
        <f t="shared" si="112"/>
        <v>0</v>
      </c>
      <c r="I1104" s="352">
        <f t="shared" si="114"/>
        <v>67.830525624178733</v>
      </c>
      <c r="J1104" s="352">
        <f t="shared" si="110"/>
        <v>12.833442838370559</v>
      </c>
      <c r="K1104" s="352">
        <f t="shared" si="111"/>
        <v>164.69725508572458</v>
      </c>
      <c r="L1104" s="352"/>
      <c r="O1104" s="352"/>
      <c r="P1104" s="352"/>
      <c r="Q1104" s="352"/>
      <c r="R1104" s="352"/>
      <c r="S1104" s="352"/>
      <c r="T1104" s="352" t="e">
        <f t="shared" si="113"/>
        <v>#DIV/0!</v>
      </c>
    </row>
    <row r="1105" spans="2:20">
      <c r="B1105" s="127" t="s">
        <v>154</v>
      </c>
      <c r="C1105" s="4">
        <v>43096</v>
      </c>
      <c r="D1105">
        <f>WEEKDAY(Fuel!C1191,2)</f>
        <v>3</v>
      </c>
      <c r="E1105" s="352"/>
      <c r="F1105" s="352">
        <f>VLOOKUP(Variaciones!C1105,Fuel!C1190:Z2788,2,FALSE)</f>
        <v>295.77</v>
      </c>
      <c r="G1105" s="352">
        <f>VLOOKUP(Variaciones!C1105,Fuel!C1190:Z2788,24,FALSE)</f>
        <v>365.44021024967145</v>
      </c>
      <c r="H1105" s="148">
        <f t="shared" si="112"/>
        <v>0</v>
      </c>
      <c r="I1105" s="352">
        <f t="shared" si="114"/>
        <v>69.67021024967147</v>
      </c>
      <c r="J1105" s="352">
        <f t="shared" si="110"/>
        <v>10.883377135348269</v>
      </c>
      <c r="K1105" s="352">
        <f t="shared" si="111"/>
        <v>118.4478978702215</v>
      </c>
      <c r="L1105" s="352"/>
      <c r="O1105" s="352"/>
      <c r="P1105" s="352"/>
      <c r="Q1105" s="352"/>
      <c r="R1105" s="352"/>
      <c r="S1105" s="352"/>
      <c r="T1105" s="352" t="e">
        <f t="shared" si="113"/>
        <v>#DIV/0!</v>
      </c>
    </row>
    <row r="1106" spans="2:20">
      <c r="B1106" s="127" t="s">
        <v>154</v>
      </c>
      <c r="C1106" s="4">
        <v>43095</v>
      </c>
      <c r="D1106">
        <f>WEEKDAY(Fuel!C1192,2)</f>
        <v>2</v>
      </c>
      <c r="E1106" s="352"/>
      <c r="F1106" s="352">
        <f>VLOOKUP(Variaciones!C1106,Fuel!C1191:Z2789,2,FALSE)</f>
        <v>295.77</v>
      </c>
      <c r="G1106" s="352">
        <f>VLOOKUP(Variaciones!C1106,Fuel!C1191:Z2789,24,FALSE)</f>
        <v>368.98817345597894</v>
      </c>
      <c r="H1106" s="148">
        <f t="shared" si="112"/>
        <v>1.1969999999905667E-3</v>
      </c>
      <c r="I1106" s="352">
        <f t="shared" si="114"/>
        <v>73.218173455978956</v>
      </c>
      <c r="J1106" s="352">
        <f t="shared" si="110"/>
        <v>7.1225361366622906</v>
      </c>
      <c r="K1106" s="352">
        <f t="shared" si="111"/>
        <v>50.730521018060188</v>
      </c>
      <c r="L1106" s="352"/>
      <c r="O1106" s="352"/>
      <c r="P1106" s="352"/>
      <c r="Q1106" s="352"/>
      <c r="R1106" s="352"/>
      <c r="S1106" s="352"/>
      <c r="T1106" s="352" t="e">
        <f t="shared" si="113"/>
        <v>#DIV/0!</v>
      </c>
    </row>
    <row r="1107" spans="2:20">
      <c r="B1107" s="127" t="s">
        <v>154</v>
      </c>
      <c r="C1107" s="4">
        <v>43091</v>
      </c>
      <c r="D1107">
        <f>WEEKDAY(Fuel!C1193,2)</f>
        <v>5</v>
      </c>
      <c r="E1107" s="352"/>
      <c r="F1107" s="352">
        <f>VLOOKUP(Variaciones!C1107,Fuel!C1192:Z2790,2,FALSE)</f>
        <v>295.76880299999999</v>
      </c>
      <c r="G1107" s="352">
        <f>VLOOKUP(Variaciones!C1107,Fuel!C1192:Z2790,24,FALSE)</f>
        <v>359.3298291721419</v>
      </c>
      <c r="H1107" s="148">
        <f t="shared" si="112"/>
        <v>0</v>
      </c>
      <c r="I1107" s="352">
        <f t="shared" si="114"/>
        <v>63.561026172141908</v>
      </c>
      <c r="J1107" s="352">
        <f t="shared" si="110"/>
        <v>17.359184077529562</v>
      </c>
      <c r="K1107" s="352">
        <f t="shared" si="111"/>
        <v>301.34127183755589</v>
      </c>
      <c r="L1107" s="352"/>
      <c r="O1107" s="352"/>
      <c r="P1107" s="352"/>
      <c r="Q1107" s="352"/>
      <c r="R1107" s="352"/>
      <c r="S1107" s="352"/>
      <c r="T1107" s="352" t="e">
        <f t="shared" si="113"/>
        <v>#DIV/0!</v>
      </c>
    </row>
    <row r="1108" spans="2:20">
      <c r="B1108" s="127" t="s">
        <v>154</v>
      </c>
      <c r="C1108" s="4">
        <v>43090</v>
      </c>
      <c r="D1108">
        <f>WEEKDAY(Fuel!C1194,2)</f>
        <v>4</v>
      </c>
      <c r="E1108" s="352"/>
      <c r="F1108" s="352">
        <f>VLOOKUP(Variaciones!C1108,Fuel!C1193:Z2791,2,FALSE)</f>
        <v>295.76880299999999</v>
      </c>
      <c r="G1108" s="352">
        <f>VLOOKUP(Variaciones!C1108,Fuel!C1193:Z2791,24,FALSE)</f>
        <v>359.92115637319318</v>
      </c>
      <c r="H1108" s="148">
        <f t="shared" si="112"/>
        <v>0</v>
      </c>
      <c r="I1108" s="352">
        <f t="shared" si="114"/>
        <v>64.152353373193193</v>
      </c>
      <c r="J1108" s="352">
        <f t="shared" si="110"/>
        <v>16.732377244415204</v>
      </c>
      <c r="K1108" s="352">
        <f t="shared" si="111"/>
        <v>279.97244824942373</v>
      </c>
      <c r="L1108" s="352"/>
      <c r="O1108" s="352"/>
      <c r="P1108" s="352"/>
      <c r="Q1108" s="352"/>
      <c r="R1108" s="352"/>
      <c r="S1108" s="352"/>
      <c r="T1108" s="352" t="e">
        <f t="shared" si="113"/>
        <v>#DIV/0!</v>
      </c>
    </row>
    <row r="1109" spans="2:20">
      <c r="B1109" s="127" t="s">
        <v>154</v>
      </c>
      <c r="C1109" s="4">
        <v>43089</v>
      </c>
      <c r="D1109">
        <f>WEEKDAY(Fuel!C1195,2)</f>
        <v>3</v>
      </c>
      <c r="E1109" s="352"/>
      <c r="F1109" s="352">
        <f>VLOOKUP(Variaciones!C1109,Fuel!C1194:Z2792,2,FALSE)</f>
        <v>295.76880299999999</v>
      </c>
      <c r="G1109" s="352">
        <f>VLOOKUP(Variaciones!C1109,Fuel!C1194:Z2792,24,FALSE)</f>
        <v>360.38107752956637</v>
      </c>
      <c r="H1109" s="148">
        <f t="shared" si="112"/>
        <v>0</v>
      </c>
      <c r="I1109" s="352">
        <f t="shared" si="114"/>
        <v>64.612274529566378</v>
      </c>
      <c r="J1109" s="352">
        <f t="shared" si="110"/>
        <v>16.244860818659618</v>
      </c>
      <c r="K1109" s="352">
        <f t="shared" si="111"/>
        <v>263.89550301762245</v>
      </c>
      <c r="L1109" s="352"/>
      <c r="O1109" s="352"/>
      <c r="P1109" s="352"/>
      <c r="Q1109" s="352"/>
      <c r="R1109" s="352"/>
      <c r="S1109" s="352"/>
      <c r="T1109" s="352" t="e">
        <f t="shared" si="113"/>
        <v>#DIV/0!</v>
      </c>
    </row>
    <row r="1110" spans="2:20">
      <c r="B1110" s="127" t="s">
        <v>154</v>
      </c>
      <c r="C1110" s="4">
        <v>43088</v>
      </c>
      <c r="D1110">
        <f>WEEKDAY(Fuel!C1196,2)</f>
        <v>2</v>
      </c>
      <c r="E1110" s="352"/>
      <c r="F1110" s="352">
        <f>VLOOKUP(Variaciones!C1110,Fuel!C1195:Z2793,2,FALSE)</f>
        <v>295.76880299999999</v>
      </c>
      <c r="G1110" s="352">
        <f>VLOOKUP(Variaciones!C1110,Fuel!C1195:Z2793,24,FALSE)</f>
        <v>355.12483574244413</v>
      </c>
      <c r="H1110" s="148">
        <f t="shared" si="112"/>
        <v>0</v>
      </c>
      <c r="I1110" s="352">
        <f t="shared" si="114"/>
        <v>59.356032742444143</v>
      </c>
      <c r="J1110" s="352">
        <f t="shared" si="110"/>
        <v>21.816477113009228</v>
      </c>
      <c r="K1110" s="352">
        <f t="shared" si="111"/>
        <v>475.95867362245542</v>
      </c>
      <c r="L1110" s="352"/>
      <c r="O1110" s="352"/>
      <c r="P1110" s="352"/>
      <c r="Q1110" s="352"/>
      <c r="R1110" s="352"/>
      <c r="S1110" s="352"/>
      <c r="T1110" s="352" t="e">
        <f t="shared" si="113"/>
        <v>#DIV/0!</v>
      </c>
    </row>
    <row r="1111" spans="2:20">
      <c r="B1111" s="127" t="s">
        <v>154</v>
      </c>
      <c r="C1111" s="4">
        <v>43087</v>
      </c>
      <c r="D1111">
        <f>WEEKDAY(Fuel!C1197,2)</f>
        <v>1</v>
      </c>
      <c r="E1111" s="352"/>
      <c r="F1111" s="352">
        <f>VLOOKUP(Variaciones!C1111,Fuel!C1196:Z2794,2,FALSE)</f>
        <v>295.76880299999999</v>
      </c>
      <c r="G1111" s="352">
        <f>VLOOKUP(Variaciones!C1111,Fuel!C1196:Z2794,24,FALSE)</f>
        <v>351.5111695137976</v>
      </c>
      <c r="H1111" s="148">
        <f t="shared" si="112"/>
        <v>0</v>
      </c>
      <c r="I1111" s="352">
        <f t="shared" si="114"/>
        <v>55.742366513797606</v>
      </c>
      <c r="J1111" s="352">
        <f t="shared" si="110"/>
        <v>25.646963315374535</v>
      </c>
      <c r="K1111" s="352">
        <f t="shared" si="111"/>
        <v>657.76672730016719</v>
      </c>
      <c r="L1111" s="352"/>
      <c r="O1111" s="352"/>
      <c r="P1111" s="352"/>
      <c r="Q1111" s="352"/>
      <c r="R1111" s="352"/>
      <c r="S1111" s="352"/>
      <c r="T1111" s="352" t="e">
        <f t="shared" si="113"/>
        <v>#DIV/0!</v>
      </c>
    </row>
    <row r="1112" spans="2:20">
      <c r="B1112" s="127" t="s">
        <v>154</v>
      </c>
      <c r="C1112" s="4">
        <v>43084</v>
      </c>
      <c r="D1112">
        <f>WEEKDAY(Fuel!C1198,2)</f>
        <v>5</v>
      </c>
      <c r="E1112" s="352"/>
      <c r="F1112" s="352">
        <f>VLOOKUP(Variaciones!C1112,Fuel!C1197:Z2795,2,FALSE)</f>
        <v>295.76880299999999</v>
      </c>
      <c r="G1112" s="352">
        <f>VLOOKUP(Variaciones!C1112,Fuel!C1197:Z2795,24,FALSE)</f>
        <v>348.88304862023654</v>
      </c>
      <c r="H1112" s="148">
        <f t="shared" si="112"/>
        <v>0</v>
      </c>
      <c r="I1112" s="352">
        <f t="shared" si="114"/>
        <v>53.114245620236545</v>
      </c>
      <c r="J1112" s="352">
        <f t="shared" si="110"/>
        <v>28.432771462549283</v>
      </c>
      <c r="K1112" s="352">
        <f t="shared" si="111"/>
        <v>808.42249304155689</v>
      </c>
      <c r="L1112" s="352"/>
      <c r="O1112" s="352"/>
      <c r="P1112" s="352"/>
      <c r="Q1112" s="352"/>
      <c r="R1112" s="352"/>
      <c r="S1112" s="352"/>
      <c r="T1112" s="352" t="e">
        <f t="shared" si="113"/>
        <v>#DIV/0!</v>
      </c>
    </row>
    <row r="1113" spans="2:20">
      <c r="B1113" s="127" t="s">
        <v>154</v>
      </c>
      <c r="C1113" s="4">
        <v>43083</v>
      </c>
      <c r="D1113">
        <f>WEEKDAY(Fuel!C1199,2)</f>
        <v>4</v>
      </c>
      <c r="E1113" s="352"/>
      <c r="F1113" s="352">
        <f>VLOOKUP(Variaciones!C1113,Fuel!C1198:Z2796,2,FALSE)</f>
        <v>295.76880299999999</v>
      </c>
      <c r="G1113" s="352">
        <f>VLOOKUP(Variaciones!C1113,Fuel!C1198:Z2796,24,FALSE)</f>
        <v>352.43101182654402</v>
      </c>
      <c r="H1113" s="148">
        <f t="shared" si="112"/>
        <v>0</v>
      </c>
      <c r="I1113" s="352">
        <f t="shared" si="114"/>
        <v>56.662208826544031</v>
      </c>
      <c r="J1113" s="352">
        <f t="shared" si="110"/>
        <v>24.671930463863305</v>
      </c>
      <c r="K1113" s="352">
        <f t="shared" si="111"/>
        <v>608.70415281370617</v>
      </c>
      <c r="L1113" s="352"/>
      <c r="O1113" s="352"/>
      <c r="P1113" s="352"/>
      <c r="Q1113" s="352"/>
      <c r="R1113" s="352"/>
      <c r="S1113" s="352"/>
      <c r="T1113" s="352" t="e">
        <f t="shared" si="113"/>
        <v>#DIV/0!</v>
      </c>
    </row>
    <row r="1114" spans="2:20">
      <c r="B1114" s="127" t="s">
        <v>154</v>
      </c>
      <c r="C1114" s="4">
        <v>43082</v>
      </c>
      <c r="D1114">
        <f>WEEKDAY(Fuel!C1200,2)</f>
        <v>3</v>
      </c>
      <c r="E1114" s="352"/>
      <c r="F1114" s="352">
        <f>VLOOKUP(Variaciones!C1114,Fuel!C1199:Z2797,2,FALSE)</f>
        <v>295.76880299999999</v>
      </c>
      <c r="G1114" s="352">
        <f>VLOOKUP(Variaciones!C1114,Fuel!C1199:Z2797,24,FALSE)</f>
        <v>346.12352168199737</v>
      </c>
      <c r="H1114" s="148">
        <f t="shared" si="112"/>
        <v>0</v>
      </c>
      <c r="I1114" s="352">
        <f t="shared" si="114"/>
        <v>50.354718681997383</v>
      </c>
      <c r="J1114" s="352">
        <f t="shared" si="110"/>
        <v>31.357870017082746</v>
      </c>
      <c r="K1114" s="352">
        <f t="shared" si="111"/>
        <v>983.31601200825708</v>
      </c>
      <c r="L1114" s="352"/>
      <c r="O1114" s="352"/>
      <c r="P1114" s="352"/>
      <c r="Q1114" s="352"/>
      <c r="R1114" s="352"/>
      <c r="S1114" s="352"/>
      <c r="T1114" s="352" t="e">
        <f t="shared" si="113"/>
        <v>#DIV/0!</v>
      </c>
    </row>
    <row r="1115" spans="2:20">
      <c r="B1115" s="127" t="s">
        <v>154</v>
      </c>
      <c r="C1115" s="4">
        <v>43081</v>
      </c>
      <c r="D1115">
        <f>WEEKDAY(Fuel!C1201,2)</f>
        <v>2</v>
      </c>
      <c r="E1115" s="352"/>
      <c r="F1115" s="352">
        <f>VLOOKUP(Variaciones!C1115,Fuel!C1200:Z2798,2,FALSE)</f>
        <v>295.76880299999999</v>
      </c>
      <c r="G1115" s="352">
        <f>VLOOKUP(Variaciones!C1115,Fuel!C1200:Z2798,24,FALSE)</f>
        <v>351.57687253613665</v>
      </c>
      <c r="H1115" s="148">
        <f t="shared" si="112"/>
        <v>0</v>
      </c>
      <c r="I1115" s="352">
        <f t="shared" si="114"/>
        <v>55.808069536136657</v>
      </c>
      <c r="J1115" s="352">
        <f t="shared" si="110"/>
        <v>25.577318111695149</v>
      </c>
      <c r="K1115" s="352">
        <f t="shared" si="111"/>
        <v>654.19920178684868</v>
      </c>
      <c r="L1115" s="352"/>
      <c r="O1115" s="352"/>
      <c r="P1115" s="352"/>
      <c r="Q1115" s="352"/>
      <c r="R1115" s="352"/>
      <c r="S1115" s="352"/>
      <c r="T1115" s="352" t="e">
        <f t="shared" si="113"/>
        <v>#DIV/0!</v>
      </c>
    </row>
    <row r="1116" spans="2:20">
      <c r="B1116" s="127" t="s">
        <v>154</v>
      </c>
      <c r="C1116" s="4">
        <v>43080</v>
      </c>
      <c r="D1116">
        <f>WEEKDAY(Fuel!C1202,2)</f>
        <v>1</v>
      </c>
      <c r="E1116" s="352"/>
      <c r="F1116" s="352">
        <f>VLOOKUP(Variaciones!C1116,Fuel!C1201:Z2799,2,FALSE)</f>
        <v>295.76880299999999</v>
      </c>
      <c r="G1116" s="352">
        <f>VLOOKUP(Variaciones!C1116,Fuel!C1201:Z2799,24,FALSE)</f>
        <v>359.72404730617609</v>
      </c>
      <c r="H1116" s="148">
        <f t="shared" si="112"/>
        <v>0</v>
      </c>
      <c r="I1116" s="352">
        <f t="shared" si="114"/>
        <v>63.955244306176098</v>
      </c>
      <c r="J1116" s="352">
        <f t="shared" si="110"/>
        <v>16.941312855453361</v>
      </c>
      <c r="K1116" s="352">
        <f t="shared" si="111"/>
        <v>287.00808126634934</v>
      </c>
      <c r="L1116" s="352"/>
      <c r="O1116" s="352"/>
      <c r="P1116" s="352"/>
      <c r="Q1116" s="352"/>
      <c r="R1116" s="352"/>
      <c r="S1116" s="352"/>
      <c r="T1116" s="352" t="e">
        <f t="shared" si="113"/>
        <v>#DIV/0!</v>
      </c>
    </row>
    <row r="1117" spans="2:20">
      <c r="B1117" s="127" t="s">
        <v>154</v>
      </c>
      <c r="C1117" s="4">
        <v>43077</v>
      </c>
      <c r="D1117">
        <f>WEEKDAY(Fuel!C1203,2)</f>
        <v>5</v>
      </c>
      <c r="E1117" s="352"/>
      <c r="F1117" s="352">
        <f>VLOOKUP(Variaciones!C1117,Fuel!C1202:Z2800,2,FALSE)</f>
        <v>295.76880299999999</v>
      </c>
      <c r="G1117" s="352">
        <f>VLOOKUP(Variaciones!C1117,Fuel!C1202:Z2800,24,FALSE)</f>
        <v>352.03679369250983</v>
      </c>
      <c r="H1117" s="148">
        <f t="shared" si="112"/>
        <v>0</v>
      </c>
      <c r="I1117" s="352">
        <f t="shared" si="114"/>
        <v>56.267990692509841</v>
      </c>
      <c r="J1117" s="352">
        <f t="shared" si="110"/>
        <v>25.089801685939563</v>
      </c>
      <c r="K1117" s="352">
        <f t="shared" si="111"/>
        <v>629.49814863977576</v>
      </c>
      <c r="L1117" s="352"/>
      <c r="O1117" s="352"/>
      <c r="P1117" s="352"/>
      <c r="Q1117" s="352"/>
      <c r="R1117" s="352"/>
      <c r="S1117" s="352"/>
      <c r="T1117" s="352" t="e">
        <f t="shared" si="113"/>
        <v>#DIV/0!</v>
      </c>
    </row>
    <row r="1118" spans="2:20">
      <c r="B1118" s="127" t="s">
        <v>154</v>
      </c>
      <c r="C1118" s="4">
        <v>43076</v>
      </c>
      <c r="D1118">
        <f>WEEKDAY(Fuel!C1204,2)</f>
        <v>4</v>
      </c>
      <c r="E1118" s="352"/>
      <c r="F1118" s="352">
        <f>VLOOKUP(Variaciones!C1118,Fuel!C1203:Z2801,2,FALSE)</f>
        <v>295.76880299999999</v>
      </c>
      <c r="G1118" s="352">
        <f>VLOOKUP(Variaciones!C1118,Fuel!C1203:Z2801,24,FALSE)</f>
        <v>346.51773981603151</v>
      </c>
      <c r="H1118" s="148">
        <f t="shared" si="112"/>
        <v>0</v>
      </c>
      <c r="I1118" s="352">
        <f t="shared" si="114"/>
        <v>50.748936816031517</v>
      </c>
      <c r="J1118" s="352">
        <f t="shared" si="110"/>
        <v>30.939998795006602</v>
      </c>
      <c r="K1118" s="352">
        <f t="shared" si="111"/>
        <v>957.28352543501001</v>
      </c>
      <c r="L1118" s="352"/>
      <c r="O1118" s="352"/>
      <c r="P1118" s="352"/>
      <c r="Q1118" s="352"/>
      <c r="R1118" s="352"/>
      <c r="S1118" s="352"/>
      <c r="T1118" s="352" t="e">
        <f t="shared" si="113"/>
        <v>#DIV/0!</v>
      </c>
    </row>
    <row r="1119" spans="2:20">
      <c r="B1119" s="127" t="s">
        <v>154</v>
      </c>
      <c r="C1119" s="4">
        <v>43075</v>
      </c>
      <c r="D1119">
        <f>WEEKDAY(Fuel!C1205,2)</f>
        <v>3</v>
      </c>
      <c r="E1119" s="352"/>
      <c r="F1119" s="352">
        <f>VLOOKUP(Variaciones!C1119,Fuel!C1204:Z2802,2,FALSE)</f>
        <v>295.76880299999999</v>
      </c>
      <c r="G1119" s="352">
        <f>VLOOKUP(Variaciones!C1119,Fuel!C1204:Z2802,24,FALSE)</f>
        <v>342.64126149802888</v>
      </c>
      <c r="H1119" s="148">
        <f t="shared" si="112"/>
        <v>0</v>
      </c>
      <c r="I1119" s="352">
        <f t="shared" si="114"/>
        <v>46.872458498028891</v>
      </c>
      <c r="J1119" s="352">
        <f t="shared" si="110"/>
        <v>35.049065812089395</v>
      </c>
      <c r="K1119" s="352">
        <f t="shared" si="111"/>
        <v>1228.4370143001736</v>
      </c>
      <c r="L1119" s="352"/>
      <c r="O1119" s="352"/>
      <c r="P1119" s="352"/>
      <c r="Q1119" s="352"/>
      <c r="R1119" s="352"/>
      <c r="S1119" s="352"/>
      <c r="T1119" s="352" t="e">
        <f t="shared" si="113"/>
        <v>#DIV/0!</v>
      </c>
    </row>
    <row r="1120" spans="2:20">
      <c r="B1120" s="127" t="s">
        <v>154</v>
      </c>
      <c r="C1120" s="4">
        <v>43074</v>
      </c>
      <c r="D1120">
        <f>WEEKDAY(Fuel!C1206,2)</f>
        <v>2</v>
      </c>
      <c r="E1120" s="352"/>
      <c r="F1120" s="352">
        <f>VLOOKUP(Variaciones!C1120,Fuel!C1205:Z2803,2,FALSE)</f>
        <v>295.76880299999999</v>
      </c>
      <c r="G1120" s="352">
        <f>VLOOKUP(Variaciones!C1120,Fuel!C1205:Z2803,24,FALSE)</f>
        <v>352.89093298291721</v>
      </c>
      <c r="H1120" s="148">
        <f t="shared" si="112"/>
        <v>0</v>
      </c>
      <c r="I1120" s="352">
        <f t="shared" si="114"/>
        <v>57.122129982917215</v>
      </c>
      <c r="J1120" s="352">
        <f t="shared" si="110"/>
        <v>24.184414038107775</v>
      </c>
      <c r="K1120" s="352">
        <f t="shared" si="111"/>
        <v>584.8858823666244</v>
      </c>
      <c r="L1120" s="352"/>
      <c r="O1120" s="352"/>
      <c r="P1120" s="352"/>
      <c r="Q1120" s="352"/>
      <c r="R1120" s="352"/>
      <c r="S1120" s="352"/>
      <c r="T1120" s="352" t="e">
        <f t="shared" si="113"/>
        <v>#DIV/0!</v>
      </c>
    </row>
    <row r="1121" spans="2:20">
      <c r="B1121" s="127" t="s">
        <v>154</v>
      </c>
      <c r="C1121" s="4">
        <v>43073</v>
      </c>
      <c r="D1121">
        <f>WEEKDAY(Fuel!C1207,2)</f>
        <v>1</v>
      </c>
      <c r="E1121" s="352"/>
      <c r="F1121" s="352">
        <f>VLOOKUP(Variaciones!C1121,Fuel!C1206:Z2804,2,FALSE)</f>
        <v>295.76880299999999</v>
      </c>
      <c r="G1121" s="352">
        <f>VLOOKUP(Variaciones!C1121,Fuel!C1206:Z2804,24,FALSE)</f>
        <v>353.0880420499343</v>
      </c>
      <c r="H1121" s="148">
        <f t="shared" si="112"/>
        <v>0</v>
      </c>
      <c r="I1121" s="352">
        <f t="shared" si="114"/>
        <v>57.319239049934311</v>
      </c>
      <c r="J1121" s="352">
        <f t="shared" si="110"/>
        <v>23.975478427069618</v>
      </c>
      <c r="K1121" s="352">
        <f t="shared" si="111"/>
        <v>574.82356580688065</v>
      </c>
      <c r="L1121" s="352"/>
      <c r="O1121" s="352"/>
      <c r="P1121" s="352"/>
      <c r="Q1121" s="352"/>
      <c r="R1121" s="352"/>
      <c r="S1121" s="352"/>
      <c r="T1121" s="352" t="e">
        <f t="shared" si="113"/>
        <v>#DIV/0!</v>
      </c>
    </row>
    <row r="1122" spans="2:20">
      <c r="B1122" s="127" t="s">
        <v>154</v>
      </c>
      <c r="C1122" s="4">
        <v>43070</v>
      </c>
      <c r="D1122">
        <f>WEEKDAY(Fuel!C1208,2)</f>
        <v>5</v>
      </c>
      <c r="E1122" s="352"/>
      <c r="F1122" s="352">
        <f>VLOOKUP(Variaciones!C1122,Fuel!C1207:Z2805,2,FALSE)</f>
        <v>295.76880299999999</v>
      </c>
      <c r="G1122" s="352">
        <f>VLOOKUP(Variaciones!C1122,Fuel!C1207:Z2805,24,FALSE)</f>
        <v>363.14060446780553</v>
      </c>
      <c r="H1122" s="148">
        <f t="shared" si="112"/>
        <v>5.7517460000000256</v>
      </c>
      <c r="I1122" s="352">
        <f t="shared" si="114"/>
        <v>67.37180146780554</v>
      </c>
      <c r="J1122" s="352">
        <f t="shared" si="110"/>
        <v>13.319762264126155</v>
      </c>
      <c r="K1122" s="352">
        <f t="shared" si="111"/>
        <v>177.41606677283912</v>
      </c>
      <c r="L1122" s="352"/>
      <c r="O1122" s="352"/>
      <c r="P1122" s="352"/>
      <c r="Q1122" s="352"/>
      <c r="R1122" s="352"/>
      <c r="S1122" s="352"/>
      <c r="T1122" s="352" t="e">
        <f t="shared" si="113"/>
        <v>#DIV/0!</v>
      </c>
    </row>
    <row r="1123" spans="2:20">
      <c r="B1123" s="127" t="s">
        <v>155</v>
      </c>
      <c r="C1123" s="4">
        <v>43069</v>
      </c>
      <c r="D1123">
        <f>WEEKDAY(Fuel!C1209,2)</f>
        <v>4</v>
      </c>
      <c r="E1123" s="352"/>
      <c r="F1123" s="352">
        <f>VLOOKUP(Variaciones!C1123,Fuel!C1208:Z2806,2,FALSE)</f>
        <v>301.52054900000002</v>
      </c>
      <c r="G1123" s="352">
        <f>VLOOKUP(Variaciones!C1123,Fuel!C1208:Z2806,24,FALSE)</f>
        <v>358.08147174770039</v>
      </c>
      <c r="H1123" s="148">
        <f t="shared" si="112"/>
        <v>0</v>
      </c>
      <c r="I1123" s="352">
        <f t="shared" si="114"/>
        <v>56.560922747700374</v>
      </c>
      <c r="J1123" s="352">
        <f t="shared" si="110"/>
        <v>24.434188947437576</v>
      </c>
      <c r="K1123" s="352">
        <f t="shared" si="111"/>
        <v>597.02958951908056</v>
      </c>
      <c r="L1123" s="352"/>
      <c r="O1123" s="352"/>
      <c r="P1123" s="352"/>
      <c r="Q1123" s="352"/>
      <c r="R1123" s="352"/>
      <c r="S1123" s="352"/>
      <c r="T1123" s="352" t="e">
        <f t="shared" si="113"/>
        <v>#DIV/0!</v>
      </c>
    </row>
    <row r="1124" spans="2:20">
      <c r="B1124" s="127" t="s">
        <v>155</v>
      </c>
      <c r="C1124" s="4">
        <v>43068</v>
      </c>
      <c r="D1124">
        <f>WEEKDAY(Fuel!C1210,2)</f>
        <v>3</v>
      </c>
      <c r="E1124" s="352"/>
      <c r="F1124" s="352">
        <f>VLOOKUP(Variaciones!C1124,Fuel!C1209:Z2807,2,FALSE)</f>
        <v>301.52054900000002</v>
      </c>
      <c r="G1124" s="352">
        <f>VLOOKUP(Variaciones!C1124,Fuel!C1209:Z2807,24,FALSE)</f>
        <v>357.09592641261497</v>
      </c>
      <c r="H1124" s="148">
        <f t="shared" si="112"/>
        <v>0</v>
      </c>
      <c r="I1124" s="352">
        <f t="shared" si="114"/>
        <v>55.575377412614955</v>
      </c>
      <c r="J1124" s="352">
        <f t="shared" si="110"/>
        <v>25.478867002628135</v>
      </c>
      <c r="K1124" s="352">
        <f t="shared" si="111"/>
        <v>649.17266373761277</v>
      </c>
      <c r="L1124" s="352"/>
      <c r="O1124" s="352"/>
      <c r="P1124" s="352"/>
      <c r="Q1124" s="352"/>
      <c r="R1124" s="352"/>
      <c r="S1124" s="352"/>
      <c r="T1124" s="352" t="e">
        <f t="shared" si="113"/>
        <v>#DIV/0!</v>
      </c>
    </row>
    <row r="1125" spans="2:20">
      <c r="B1125" s="127" t="s">
        <v>155</v>
      </c>
      <c r="C1125" s="4">
        <v>43067</v>
      </c>
      <c r="D1125">
        <f>WEEKDAY(Fuel!C1211,2)</f>
        <v>2</v>
      </c>
      <c r="E1125" s="352"/>
      <c r="F1125" s="352">
        <f>VLOOKUP(Variaciones!C1125,Fuel!C1210:Z2808,2,FALSE)</f>
        <v>301.52054900000002</v>
      </c>
      <c r="G1125" s="352">
        <f>VLOOKUP(Variaciones!C1125,Fuel!C1210:Z2808,24,FALSE)</f>
        <v>359.46123521681994</v>
      </c>
      <c r="H1125" s="148">
        <f t="shared" si="112"/>
        <v>0</v>
      </c>
      <c r="I1125" s="352">
        <f t="shared" si="114"/>
        <v>57.940686216819927</v>
      </c>
      <c r="J1125" s="352">
        <f t="shared" si="110"/>
        <v>22.971639670170873</v>
      </c>
      <c r="K1125" s="352">
        <f t="shared" si="111"/>
        <v>527.6962291361682</v>
      </c>
      <c r="L1125" s="352"/>
      <c r="O1125" s="352"/>
      <c r="P1125" s="352"/>
      <c r="Q1125" s="352"/>
      <c r="R1125" s="352"/>
      <c r="S1125" s="352"/>
      <c r="T1125" s="352" t="e">
        <f t="shared" si="113"/>
        <v>#DIV/0!</v>
      </c>
    </row>
    <row r="1126" spans="2:20">
      <c r="B1126" s="127" t="s">
        <v>155</v>
      </c>
      <c r="C1126" s="4">
        <v>43066</v>
      </c>
      <c r="D1126">
        <f>WEEKDAY(Fuel!C1212,2)</f>
        <v>1</v>
      </c>
      <c r="E1126" s="352"/>
      <c r="F1126" s="352">
        <f>VLOOKUP(Variaciones!C1126,Fuel!C1211:Z2809,2,FALSE)</f>
        <v>301.52054900000002</v>
      </c>
      <c r="G1126" s="352">
        <f>VLOOKUP(Variaciones!C1126,Fuel!C1211:Z2809,24,FALSE)</f>
        <v>361.82654402102497</v>
      </c>
      <c r="H1126" s="148">
        <f t="shared" si="112"/>
        <v>0</v>
      </c>
      <c r="I1126" s="352">
        <f t="shared" si="114"/>
        <v>60.305995021024955</v>
      </c>
      <c r="J1126" s="352">
        <f t="shared" si="110"/>
        <v>20.464412337713554</v>
      </c>
      <c r="K1126" s="352">
        <f t="shared" si="111"/>
        <v>418.79217232796276</v>
      </c>
      <c r="L1126" s="352"/>
      <c r="O1126" s="352"/>
      <c r="P1126" s="352"/>
      <c r="Q1126" s="352"/>
      <c r="R1126" s="352"/>
      <c r="S1126" s="352"/>
      <c r="T1126" s="352" t="e">
        <f t="shared" si="113"/>
        <v>#DIV/0!</v>
      </c>
    </row>
    <row r="1127" spans="2:20">
      <c r="B1127" s="127" t="s">
        <v>155</v>
      </c>
      <c r="C1127" s="4">
        <v>43063</v>
      </c>
      <c r="D1127">
        <f>WEEKDAY(Fuel!C1213,2)</f>
        <v>5</v>
      </c>
      <c r="E1127" s="352"/>
      <c r="F1127" s="352">
        <f>VLOOKUP(Variaciones!C1127,Fuel!C1212:Z2810,2,FALSE)</f>
        <v>301.52054900000002</v>
      </c>
      <c r="G1127" s="352">
        <f>VLOOKUP(Variaciones!C1127,Fuel!C1212:Z2810,24,FALSE)</f>
        <v>360.47963206307486</v>
      </c>
      <c r="H1127" s="148">
        <f t="shared" si="112"/>
        <v>0</v>
      </c>
      <c r="I1127" s="352">
        <f t="shared" si="114"/>
        <v>58.959083063074843</v>
      </c>
      <c r="J1127" s="352">
        <f t="shared" si="110"/>
        <v>21.89213901314065</v>
      </c>
      <c r="K1127" s="352">
        <f t="shared" si="111"/>
        <v>479.26575057067487</v>
      </c>
      <c r="L1127" s="352"/>
      <c r="O1127" s="352"/>
      <c r="P1127" s="352"/>
      <c r="Q1127" s="352"/>
      <c r="R1127" s="352"/>
      <c r="S1127" s="352"/>
      <c r="T1127" s="352" t="e">
        <f t="shared" si="113"/>
        <v>#DIV/0!</v>
      </c>
    </row>
    <row r="1128" spans="2:20">
      <c r="B1128" s="127" t="s">
        <v>155</v>
      </c>
      <c r="C1128" s="4">
        <v>43061</v>
      </c>
      <c r="D1128">
        <f>WEEKDAY(Fuel!C1214,2)</f>
        <v>3</v>
      </c>
      <c r="E1128" s="352"/>
      <c r="F1128" s="352">
        <f>VLOOKUP(Variaciones!C1128,Fuel!C1213:Z2811,2,FALSE)</f>
        <v>301.52054900000002</v>
      </c>
      <c r="G1128" s="352">
        <f>VLOOKUP(Variaciones!C1128,Fuel!C1213:Z2811,24,FALSE)</f>
        <v>359.1327201051248</v>
      </c>
      <c r="H1128" s="148">
        <f t="shared" si="112"/>
        <v>0</v>
      </c>
      <c r="I1128" s="352">
        <f t="shared" si="114"/>
        <v>57.612171105124787</v>
      </c>
      <c r="J1128" s="352">
        <f t="shared" si="110"/>
        <v>23.319865688567745</v>
      </c>
      <c r="K1128" s="352">
        <f t="shared" si="111"/>
        <v>543.81613573283914</v>
      </c>
      <c r="L1128" s="352"/>
      <c r="O1128" s="352"/>
      <c r="P1128" s="352"/>
      <c r="Q1128" s="352"/>
      <c r="R1128" s="352"/>
      <c r="S1128" s="352"/>
      <c r="T1128" s="352" t="e">
        <f t="shared" si="113"/>
        <v>#DIV/0!</v>
      </c>
    </row>
    <row r="1129" spans="2:20">
      <c r="B1129" s="127" t="s">
        <v>155</v>
      </c>
      <c r="C1129" s="4">
        <v>43060</v>
      </c>
      <c r="D1129">
        <f>WEEKDAY(Fuel!C1215,2)</f>
        <v>2</v>
      </c>
      <c r="E1129" s="352"/>
      <c r="F1129" s="352">
        <f>VLOOKUP(Variaciones!C1129,Fuel!C1214:Z2812,2,FALSE)</f>
        <v>301.52054900000002</v>
      </c>
      <c r="G1129" s="352">
        <f>VLOOKUP(Variaciones!C1129,Fuel!C1214:Z2812,24,FALSE)</f>
        <v>359.06701708278581</v>
      </c>
      <c r="H1129" s="148">
        <f t="shared" si="112"/>
        <v>0</v>
      </c>
      <c r="I1129" s="352">
        <f t="shared" si="114"/>
        <v>57.546468082785793</v>
      </c>
      <c r="J1129" s="352">
        <f t="shared" si="110"/>
        <v>23.389510892247074</v>
      </c>
      <c r="K1129" s="352">
        <f t="shared" si="111"/>
        <v>547.06921977854449</v>
      </c>
      <c r="L1129" s="352"/>
      <c r="O1129" s="352"/>
      <c r="P1129" s="352"/>
      <c r="Q1129" s="352"/>
      <c r="R1129" s="352"/>
      <c r="S1129" s="352"/>
      <c r="T1129" s="352" t="e">
        <f t="shared" si="113"/>
        <v>#DIV/0!</v>
      </c>
    </row>
    <row r="1130" spans="2:20">
      <c r="B1130" s="127" t="s">
        <v>155</v>
      </c>
      <c r="C1130" s="4">
        <v>43059</v>
      </c>
      <c r="D1130">
        <f>WEEKDAY(Fuel!C1216,2)</f>
        <v>1</v>
      </c>
      <c r="E1130" s="352"/>
      <c r="F1130" s="352">
        <f>VLOOKUP(Variaciones!C1130,Fuel!C1215:Z2813,2,FALSE)</f>
        <v>301.52054900000002</v>
      </c>
      <c r="G1130" s="352">
        <f>VLOOKUP(Variaciones!C1130,Fuel!C1215:Z2813,24,FALSE)</f>
        <v>358.60709592641257</v>
      </c>
      <c r="H1130" s="148">
        <f t="shared" si="112"/>
        <v>0</v>
      </c>
      <c r="I1130" s="352">
        <f t="shared" si="114"/>
        <v>57.086546926412552</v>
      </c>
      <c r="J1130" s="352">
        <f t="shared" si="110"/>
        <v>23.877027318002717</v>
      </c>
      <c r="K1130" s="352">
        <f t="shared" si="111"/>
        <v>570.11243354464807</v>
      </c>
      <c r="L1130" s="352"/>
      <c r="O1130" s="352"/>
      <c r="P1130" s="352"/>
      <c r="Q1130" s="352"/>
      <c r="R1130" s="352"/>
      <c r="S1130" s="352"/>
      <c r="T1130" s="352" t="e">
        <f t="shared" si="113"/>
        <v>#DIV/0!</v>
      </c>
    </row>
    <row r="1131" spans="2:20">
      <c r="B1131" s="127" t="s">
        <v>155</v>
      </c>
      <c r="C1131" s="4">
        <v>43056</v>
      </c>
      <c r="D1131">
        <f>WEEKDAY(Fuel!C1217,2)</f>
        <v>5</v>
      </c>
      <c r="E1131" s="352"/>
      <c r="F1131" s="352">
        <f>VLOOKUP(Variaciones!C1131,Fuel!C1216:Z2814,2,FALSE)</f>
        <v>301.52054900000002</v>
      </c>
      <c r="G1131" s="352">
        <f>VLOOKUP(Variaciones!C1131,Fuel!C1216:Z2814,24,FALSE)</f>
        <v>359.26412614980285</v>
      </c>
      <c r="H1131" s="148">
        <f t="shared" si="112"/>
        <v>0</v>
      </c>
      <c r="I1131" s="352">
        <f t="shared" si="114"/>
        <v>57.743577149802832</v>
      </c>
      <c r="J1131" s="352">
        <f t="shared" si="110"/>
        <v>23.180575281208974</v>
      </c>
      <c r="K1131" s="352">
        <f t="shared" si="111"/>
        <v>537.33907036779647</v>
      </c>
      <c r="L1131" s="352"/>
      <c r="O1131" s="352"/>
      <c r="P1131" s="352"/>
      <c r="Q1131" s="352"/>
      <c r="R1131" s="352"/>
      <c r="S1131" s="352"/>
      <c r="T1131" s="352" t="e">
        <f t="shared" si="113"/>
        <v>#DIV/0!</v>
      </c>
    </row>
    <row r="1132" spans="2:20">
      <c r="B1132" s="127" t="s">
        <v>155</v>
      </c>
      <c r="C1132" s="4">
        <v>43055</v>
      </c>
      <c r="D1132">
        <f>WEEKDAY(Fuel!C1218,2)</f>
        <v>4</v>
      </c>
      <c r="E1132" s="352"/>
      <c r="F1132" s="352">
        <f>VLOOKUP(Variaciones!C1132,Fuel!C1217:Z2815,2,FALSE)</f>
        <v>301.52054900000002</v>
      </c>
      <c r="G1132" s="352">
        <f>VLOOKUP(Variaciones!C1132,Fuel!C1217:Z2815,24,FALSE)</f>
        <v>354.13929040735871</v>
      </c>
      <c r="H1132" s="148">
        <f t="shared" si="112"/>
        <v>0</v>
      </c>
      <c r="I1132" s="352">
        <f t="shared" si="114"/>
        <v>52.618741407358698</v>
      </c>
      <c r="J1132" s="352">
        <f t="shared" si="110"/>
        <v>28.612901168199755</v>
      </c>
      <c r="K1132" s="352">
        <f t="shared" si="111"/>
        <v>818.6981132611669</v>
      </c>
      <c r="L1132" s="352"/>
      <c r="O1132" s="352"/>
      <c r="P1132" s="352"/>
      <c r="Q1132" s="352"/>
      <c r="R1132" s="352"/>
      <c r="S1132" s="352"/>
      <c r="T1132" s="352" t="e">
        <f t="shared" si="113"/>
        <v>#DIV/0!</v>
      </c>
    </row>
    <row r="1133" spans="2:20">
      <c r="B1133" s="127" t="s">
        <v>155</v>
      </c>
      <c r="C1133" s="4">
        <v>43054</v>
      </c>
      <c r="D1133">
        <f>WEEKDAY(Fuel!C1219,2)</f>
        <v>3</v>
      </c>
      <c r="E1133" s="352"/>
      <c r="F1133" s="352">
        <f>VLOOKUP(Variaciones!C1133,Fuel!C1218:Z2816,2,FALSE)</f>
        <v>301.52054900000002</v>
      </c>
      <c r="G1133" s="352">
        <f>VLOOKUP(Variaciones!C1133,Fuel!C1218:Z2816,24,FALSE)</f>
        <v>357.29303547963207</v>
      </c>
      <c r="H1133" s="148">
        <f t="shared" si="112"/>
        <v>0</v>
      </c>
      <c r="I1133" s="352">
        <f t="shared" si="114"/>
        <v>55.77248647963205</v>
      </c>
      <c r="J1133" s="352">
        <f t="shared" si="110"/>
        <v>25.269931391590035</v>
      </c>
      <c r="K1133" s="352">
        <f t="shared" si="111"/>
        <v>638.56943253566749</v>
      </c>
      <c r="L1133" s="352"/>
      <c r="O1133" s="352"/>
      <c r="P1133" s="352"/>
      <c r="Q1133" s="352"/>
      <c r="R1133" s="352"/>
      <c r="S1133" s="352"/>
      <c r="T1133" s="352" t="e">
        <f t="shared" si="113"/>
        <v>#DIV/0!</v>
      </c>
    </row>
    <row r="1134" spans="2:20">
      <c r="B1134" s="127" t="s">
        <v>155</v>
      </c>
      <c r="C1134" s="4">
        <v>43053</v>
      </c>
      <c r="D1134">
        <f>WEEKDAY(Fuel!C1220,2)</f>
        <v>2</v>
      </c>
      <c r="E1134" s="352"/>
      <c r="F1134" s="352">
        <f>VLOOKUP(Variaciones!C1134,Fuel!C1219:Z2817,2,FALSE)</f>
        <v>301.52054900000002</v>
      </c>
      <c r="G1134" s="352">
        <f>VLOOKUP(Variaciones!C1134,Fuel!C1219:Z2817,24,FALSE)</f>
        <v>360.38107752956637</v>
      </c>
      <c r="H1134" s="148">
        <f t="shared" si="112"/>
        <v>0</v>
      </c>
      <c r="I1134" s="352">
        <f t="shared" si="114"/>
        <v>58.860528529566352</v>
      </c>
      <c r="J1134" s="352">
        <f t="shared" si="110"/>
        <v>21.996606818659643</v>
      </c>
      <c r="K1134" s="352">
        <f t="shared" si="111"/>
        <v>483.85071153470392</v>
      </c>
      <c r="L1134" s="352"/>
      <c r="O1134" s="352"/>
      <c r="P1134" s="352"/>
      <c r="Q1134" s="352"/>
      <c r="R1134" s="352"/>
      <c r="S1134" s="352"/>
      <c r="T1134" s="352" t="e">
        <f t="shared" si="113"/>
        <v>#DIV/0!</v>
      </c>
    </row>
    <row r="1135" spans="2:20">
      <c r="B1135" s="127" t="s">
        <v>155</v>
      </c>
      <c r="C1135" s="4">
        <v>43052</v>
      </c>
      <c r="D1135">
        <f>WEEKDAY(Fuel!C1221,2)</f>
        <v>1</v>
      </c>
      <c r="E1135" s="352"/>
      <c r="F1135" s="352">
        <f>VLOOKUP(Variaciones!C1135,Fuel!C1220:Z2818,2,FALSE)</f>
        <v>301.52054900000002</v>
      </c>
      <c r="G1135" s="352">
        <f>VLOOKUP(Variaciones!C1135,Fuel!C1220:Z2818,24,FALSE)</f>
        <v>366.62286465177397</v>
      </c>
      <c r="H1135" s="148">
        <f t="shared" si="112"/>
        <v>0</v>
      </c>
      <c r="I1135" s="352">
        <f t="shared" si="114"/>
        <v>65.102315651773949</v>
      </c>
      <c r="J1135" s="352">
        <f t="shared" si="110"/>
        <v>15.380312469119588</v>
      </c>
      <c r="K1135" s="352">
        <f t="shared" si="111"/>
        <v>236.55401164775546</v>
      </c>
      <c r="L1135" s="352"/>
      <c r="O1135" s="352"/>
      <c r="P1135" s="352"/>
      <c r="Q1135" s="352"/>
      <c r="R1135" s="352"/>
      <c r="S1135" s="352"/>
      <c r="T1135" s="352" t="e">
        <f t="shared" si="113"/>
        <v>#DIV/0!</v>
      </c>
    </row>
    <row r="1136" spans="2:20">
      <c r="B1136" s="127" t="s">
        <v>155</v>
      </c>
      <c r="C1136" s="4">
        <v>43049</v>
      </c>
      <c r="D1136">
        <f>WEEKDAY(Fuel!C1222,2)</f>
        <v>5</v>
      </c>
      <c r="E1136" s="352"/>
      <c r="F1136" s="352">
        <f>VLOOKUP(Variaciones!C1136,Fuel!C1221:Z2819,2,FALSE)</f>
        <v>301.52054900000002</v>
      </c>
      <c r="G1136" s="352">
        <f>VLOOKUP(Variaciones!C1136,Fuel!C1221:Z2819,24,FALSE)</f>
        <v>369.77660972404732</v>
      </c>
      <c r="H1136" s="148">
        <f t="shared" si="112"/>
        <v>0</v>
      </c>
      <c r="I1136" s="352">
        <f t="shared" si="114"/>
        <v>68.256060724047302</v>
      </c>
      <c r="J1136" s="352">
        <f t="shared" si="110"/>
        <v>12.037342692509867</v>
      </c>
      <c r="K1136" s="352">
        <f t="shared" si="111"/>
        <v>144.89761909692069</v>
      </c>
      <c r="L1136" s="352"/>
      <c r="O1136" s="352"/>
      <c r="P1136" s="352"/>
      <c r="Q1136" s="352"/>
      <c r="R1136" s="352"/>
      <c r="S1136" s="352"/>
      <c r="T1136" s="352" t="e">
        <f t="shared" si="113"/>
        <v>#DIV/0!</v>
      </c>
    </row>
    <row r="1137" spans="2:20">
      <c r="B1137" s="127" t="s">
        <v>155</v>
      </c>
      <c r="C1137" s="4">
        <v>43048</v>
      </c>
      <c r="D1137">
        <f>WEEKDAY(Fuel!C1223,2)</f>
        <v>4</v>
      </c>
      <c r="E1137" s="352"/>
      <c r="F1137" s="352">
        <f>VLOOKUP(Variaciones!C1137,Fuel!C1222:Z2820,2,FALSE)</f>
        <v>301.52054900000002</v>
      </c>
      <c r="G1137" s="352">
        <f>VLOOKUP(Variaciones!C1137,Fuel!C1222:Z2820,24,FALSE)</f>
        <v>376.08409986859397</v>
      </c>
      <c r="H1137" s="148">
        <f t="shared" si="112"/>
        <v>0</v>
      </c>
      <c r="I1137" s="352">
        <f t="shared" si="114"/>
        <v>74.56355086859395</v>
      </c>
      <c r="J1137" s="352">
        <f t="shared" si="110"/>
        <v>5.3514031392904258</v>
      </c>
      <c r="K1137" s="352">
        <f t="shared" si="111"/>
        <v>28.637515559207426</v>
      </c>
      <c r="L1137" s="352"/>
      <c r="O1137" s="352"/>
      <c r="P1137" s="352"/>
      <c r="Q1137" s="352"/>
      <c r="R1137" s="352"/>
      <c r="S1137" s="352"/>
      <c r="T1137" s="352" t="e">
        <f t="shared" si="113"/>
        <v>#DIV/0!</v>
      </c>
    </row>
    <row r="1138" spans="2:20">
      <c r="B1138" s="127" t="s">
        <v>155</v>
      </c>
      <c r="C1138" s="4">
        <v>43047</v>
      </c>
      <c r="D1138">
        <f>WEEKDAY(Fuel!C1224,2)</f>
        <v>3</v>
      </c>
      <c r="E1138" s="352"/>
      <c r="F1138" s="352">
        <f>VLOOKUP(Variaciones!C1138,Fuel!C1223:Z2821,2,FALSE)</f>
        <v>301.52054900000002</v>
      </c>
      <c r="G1138" s="352">
        <f>VLOOKUP(Variaciones!C1138,Fuel!C1223:Z2821,24,FALSE)</f>
        <v>374.63863337713536</v>
      </c>
      <c r="H1138" s="148">
        <f t="shared" si="112"/>
        <v>0</v>
      </c>
      <c r="I1138" s="352">
        <f t="shared" si="114"/>
        <v>73.118084377135347</v>
      </c>
      <c r="J1138" s="352">
        <f t="shared" si="110"/>
        <v>6.8835976202365146</v>
      </c>
      <c r="K1138" s="352">
        <f t="shared" si="111"/>
        <v>47.383916197325803</v>
      </c>
      <c r="L1138" s="352"/>
      <c r="O1138" s="352"/>
      <c r="P1138" s="352"/>
      <c r="Q1138" s="352"/>
      <c r="R1138" s="352"/>
      <c r="S1138" s="352"/>
      <c r="T1138" s="352" t="e">
        <f t="shared" si="113"/>
        <v>#DIV/0!</v>
      </c>
    </row>
    <row r="1139" spans="2:20">
      <c r="B1139" s="127" t="s">
        <v>155</v>
      </c>
      <c r="C1139" s="4">
        <v>43046</v>
      </c>
      <c r="D1139">
        <f>WEEKDAY(Fuel!C1225,2)</f>
        <v>2</v>
      </c>
      <c r="E1139" s="352"/>
      <c r="F1139" s="352">
        <f>VLOOKUP(Variaciones!C1139,Fuel!C1224:Z2822,2,FALSE)</f>
        <v>301.52054900000002</v>
      </c>
      <c r="G1139" s="352">
        <f>VLOOKUP(Variaciones!C1139,Fuel!C1224:Z2822,24,FALSE)</f>
        <v>374.77003942181341</v>
      </c>
      <c r="H1139" s="148">
        <f t="shared" si="112"/>
        <v>0</v>
      </c>
      <c r="I1139" s="352">
        <f t="shared" si="114"/>
        <v>73.249490421813391</v>
      </c>
      <c r="J1139" s="352">
        <f t="shared" si="110"/>
        <v>6.7443072128777999</v>
      </c>
      <c r="K1139" s="352">
        <f t="shared" si="111"/>
        <v>45.485679781675515</v>
      </c>
      <c r="L1139" s="352"/>
      <c r="O1139" s="352"/>
      <c r="P1139" s="352"/>
      <c r="Q1139" s="352"/>
      <c r="R1139" s="352"/>
      <c r="S1139" s="352"/>
      <c r="T1139" s="352" t="e">
        <f t="shared" si="113"/>
        <v>#DIV/0!</v>
      </c>
    </row>
    <row r="1140" spans="2:20">
      <c r="B1140" s="127" t="s">
        <v>155</v>
      </c>
      <c r="C1140" s="4">
        <v>43045</v>
      </c>
      <c r="D1140">
        <f>WEEKDAY(Fuel!C1226,2)</f>
        <v>1</v>
      </c>
      <c r="E1140" s="352"/>
      <c r="F1140" s="352">
        <f>VLOOKUP(Variaciones!C1140,Fuel!C1225:Z2823,2,FALSE)</f>
        <v>301.52054900000002</v>
      </c>
      <c r="G1140" s="352">
        <f>VLOOKUP(Variaciones!C1140,Fuel!C1225:Z2823,24,FALSE)</f>
        <v>377.00394218134034</v>
      </c>
      <c r="H1140" s="148">
        <f t="shared" si="112"/>
        <v>0</v>
      </c>
      <c r="I1140" s="352">
        <f t="shared" si="114"/>
        <v>75.483393181340318</v>
      </c>
      <c r="J1140" s="352">
        <f t="shared" si="110"/>
        <v>4.3763702877792525</v>
      </c>
      <c r="K1140" s="352">
        <f t="shared" si="111"/>
        <v>19.152616895757056</v>
      </c>
      <c r="L1140" s="352"/>
      <c r="O1140" s="352"/>
      <c r="P1140" s="352"/>
      <c r="Q1140" s="352"/>
      <c r="R1140" s="352"/>
      <c r="S1140" s="352"/>
      <c r="T1140" s="352" t="e">
        <f t="shared" si="113"/>
        <v>#DIV/0!</v>
      </c>
    </row>
    <row r="1141" spans="2:20">
      <c r="B1141" s="127" t="s">
        <v>155</v>
      </c>
      <c r="C1141" s="4">
        <v>43042</v>
      </c>
      <c r="D1141">
        <f>WEEKDAY(Fuel!C1227,2)</f>
        <v>5</v>
      </c>
      <c r="E1141" s="352"/>
      <c r="F1141" s="352">
        <f>VLOOKUP(Variaciones!C1141,Fuel!C1226:Z2824,2,FALSE)</f>
        <v>301.52054900000002</v>
      </c>
      <c r="G1141" s="352">
        <f>VLOOKUP(Variaciones!C1141,Fuel!C1226:Z2824,24,FALSE)</f>
        <v>365.44021024967145</v>
      </c>
      <c r="H1141" s="148">
        <f t="shared" si="112"/>
        <v>0</v>
      </c>
      <c r="I1141" s="352">
        <f t="shared" si="114"/>
        <v>63.919661249671435</v>
      </c>
      <c r="J1141" s="352">
        <f t="shared" si="110"/>
        <v>16.633926135348304</v>
      </c>
      <c r="K1141" s="352">
        <f t="shared" si="111"/>
        <v>276.68749867622336</v>
      </c>
      <c r="L1141" s="352"/>
      <c r="O1141" s="352"/>
      <c r="P1141" s="352"/>
      <c r="Q1141" s="352"/>
      <c r="R1141" s="352"/>
      <c r="S1141" s="352"/>
      <c r="T1141" s="352" t="e">
        <f t="shared" si="113"/>
        <v>#DIV/0!</v>
      </c>
    </row>
    <row r="1142" spans="2:20">
      <c r="B1142" s="127" t="s">
        <v>155</v>
      </c>
      <c r="C1142" s="4">
        <v>43041</v>
      </c>
      <c r="D1142">
        <f>WEEKDAY(Fuel!C1228,2)</f>
        <v>4</v>
      </c>
      <c r="E1142" s="352"/>
      <c r="F1142" s="352">
        <f>VLOOKUP(Variaciones!C1142,Fuel!C1227:Z2825,2,FALSE)</f>
        <v>301.52054900000002</v>
      </c>
      <c r="G1142" s="352">
        <f>VLOOKUP(Variaciones!C1142,Fuel!C1227:Z2825,24,FALSE)</f>
        <v>356.11038107752955</v>
      </c>
      <c r="H1142" s="148">
        <f t="shared" si="112"/>
        <v>0</v>
      </c>
      <c r="I1142" s="352">
        <f t="shared" si="114"/>
        <v>54.589832077529536</v>
      </c>
      <c r="J1142" s="352">
        <f t="shared" si="110"/>
        <v>26.523545057818694</v>
      </c>
      <c r="K1142" s="352">
        <f t="shared" si="111"/>
        <v>703.4984424341385</v>
      </c>
      <c r="L1142" s="352"/>
      <c r="O1142" s="352"/>
      <c r="P1142" s="352"/>
      <c r="Q1142" s="352"/>
      <c r="R1142" s="352"/>
      <c r="S1142" s="352"/>
      <c r="T1142" s="352" t="e">
        <f t="shared" si="113"/>
        <v>#DIV/0!</v>
      </c>
    </row>
    <row r="1143" spans="2:20">
      <c r="B1143" s="127" t="s">
        <v>155</v>
      </c>
      <c r="C1143" s="4">
        <v>43040</v>
      </c>
      <c r="D1143">
        <f>WEEKDAY(Fuel!C1229,2)</f>
        <v>3</v>
      </c>
      <c r="E1143" s="352"/>
      <c r="F1143" s="352">
        <f>VLOOKUP(Variaciones!C1143,Fuel!C1228:Z2826,2,FALSE)</f>
        <v>301.52054900000002</v>
      </c>
      <c r="G1143" s="352">
        <f>VLOOKUP(Variaciones!C1143,Fuel!C1228:Z2826,24,FALSE)</f>
        <v>353.2851511169514</v>
      </c>
      <c r="H1143" s="148">
        <f t="shared" si="112"/>
        <v>26.759716000000026</v>
      </c>
      <c r="I1143" s="352">
        <f t="shared" si="114"/>
        <v>51.76460211695138</v>
      </c>
      <c r="J1143" s="352">
        <f t="shared" si="110"/>
        <v>29.518288816031543</v>
      </c>
      <c r="K1143" s="352">
        <f t="shared" si="111"/>
        <v>871.32937462665291</v>
      </c>
      <c r="L1143" s="352"/>
      <c r="O1143" s="352"/>
      <c r="P1143" s="352"/>
      <c r="Q1143" s="352"/>
      <c r="R1143" s="352"/>
      <c r="S1143" s="352"/>
      <c r="T1143" s="352" t="e">
        <f t="shared" si="113"/>
        <v>#DIV/0!</v>
      </c>
    </row>
    <row r="1144" spans="2:20">
      <c r="B1144" s="127" t="s">
        <v>156</v>
      </c>
      <c r="C1144" s="4">
        <v>43039</v>
      </c>
      <c r="D1144">
        <f>WEEKDAY(Fuel!C1230,2)</f>
        <v>2</v>
      </c>
      <c r="E1144" s="352"/>
      <c r="F1144" s="352">
        <f>VLOOKUP(Variaciones!C1144,Fuel!C1229:Z2827,2,FALSE)</f>
        <v>274.76083299999999</v>
      </c>
      <c r="G1144" s="352">
        <f>VLOOKUP(Variaciones!C1144,Fuel!C1229:Z2827,24,FALSE)</f>
        <v>356.50459921156369</v>
      </c>
      <c r="H1144" s="148">
        <f t="shared" si="112"/>
        <v>0</v>
      </c>
      <c r="I1144" s="352">
        <f t="shared" si="114"/>
        <v>81.743766211563695</v>
      </c>
      <c r="J1144" s="352">
        <f t="shared" si="110"/>
        <v>0.65404216425753248</v>
      </c>
      <c r="K1144" s="352">
        <f t="shared" si="111"/>
        <v>0.42777115262667709</v>
      </c>
      <c r="L1144" s="352"/>
      <c r="O1144" s="352"/>
      <c r="P1144" s="352"/>
      <c r="Q1144" s="352"/>
      <c r="R1144" s="352"/>
      <c r="S1144" s="352"/>
      <c r="T1144" s="352" t="e">
        <f t="shared" si="113"/>
        <v>#DIV/0!</v>
      </c>
    </row>
    <row r="1145" spans="2:20">
      <c r="B1145" s="127" t="s">
        <v>156</v>
      </c>
      <c r="C1145" s="4">
        <v>43038</v>
      </c>
      <c r="D1145">
        <f>WEEKDAY(Fuel!C1231,2)</f>
        <v>1</v>
      </c>
      <c r="E1145" s="352"/>
      <c r="F1145" s="352">
        <f>VLOOKUP(Variaciones!C1145,Fuel!C1230:Z2828,2,FALSE)</f>
        <v>274.76083299999999</v>
      </c>
      <c r="G1145" s="352">
        <f>VLOOKUP(Variaciones!C1145,Fuel!C1230:Z2828,24,FALSE)</f>
        <v>349.60578186596581</v>
      </c>
      <c r="H1145" s="148">
        <f t="shared" si="112"/>
        <v>0</v>
      </c>
      <c r="I1145" s="352">
        <f t="shared" si="114"/>
        <v>74.844948865965819</v>
      </c>
      <c r="J1145" s="352">
        <f t="shared" si="110"/>
        <v>6.65870422207621</v>
      </c>
      <c r="K1145" s="352">
        <f t="shared" si="111"/>
        <v>44.338341917095548</v>
      </c>
      <c r="L1145" s="352"/>
      <c r="O1145" s="352"/>
      <c r="P1145" s="352"/>
      <c r="Q1145" s="352"/>
      <c r="R1145" s="352"/>
      <c r="S1145" s="352"/>
      <c r="T1145" s="352" t="e">
        <f t="shared" si="113"/>
        <v>#DIV/0!</v>
      </c>
    </row>
    <row r="1146" spans="2:20">
      <c r="B1146" s="127" t="s">
        <v>156</v>
      </c>
      <c r="C1146" s="4">
        <v>43035</v>
      </c>
      <c r="D1146">
        <f>WEEKDAY(Fuel!C1232,2)</f>
        <v>5</v>
      </c>
      <c r="E1146" s="352"/>
      <c r="F1146" s="352">
        <f>VLOOKUP(Variaciones!C1146,Fuel!C1231:Z2829,2,FALSE)</f>
        <v>274.76083299999999</v>
      </c>
      <c r="G1146" s="352">
        <f>VLOOKUP(Variaciones!C1146,Fuel!C1231:Z2829,24,FALSE)</f>
        <v>343.23258869908017</v>
      </c>
      <c r="H1146" s="148">
        <f t="shared" si="112"/>
        <v>0</v>
      </c>
      <c r="I1146" s="352">
        <f t="shared" si="114"/>
        <v>68.471755699080177</v>
      </c>
      <c r="J1146" s="352">
        <f t="shared" si="110"/>
        <v>13.414288978975037</v>
      </c>
      <c r="K1146" s="352">
        <f t="shared" si="111"/>
        <v>179.94314881145115</v>
      </c>
      <c r="L1146" s="352"/>
      <c r="O1146" s="352"/>
      <c r="P1146" s="352"/>
      <c r="Q1146" s="352"/>
      <c r="R1146" s="352"/>
      <c r="S1146" s="352"/>
      <c r="T1146" s="352" t="e">
        <f t="shared" si="113"/>
        <v>#DIV/0!</v>
      </c>
    </row>
    <row r="1147" spans="2:20">
      <c r="B1147" s="127" t="s">
        <v>156</v>
      </c>
      <c r="C1147" s="4">
        <v>43034</v>
      </c>
      <c r="D1147">
        <f>WEEKDAY(Fuel!C1233,2)</f>
        <v>4</v>
      </c>
      <c r="E1147" s="352"/>
      <c r="F1147" s="352">
        <f>VLOOKUP(Variaciones!C1147,Fuel!C1232:Z2830,2,FALSE)</f>
        <v>274.76083299999999</v>
      </c>
      <c r="G1147" s="352">
        <f>VLOOKUP(Variaciones!C1147,Fuel!C1232:Z2830,24,FALSE)</f>
        <v>336.00525624178709</v>
      </c>
      <c r="H1147" s="148">
        <f t="shared" si="112"/>
        <v>0</v>
      </c>
      <c r="I1147" s="352">
        <f t="shared" si="114"/>
        <v>61.244423241787104</v>
      </c>
      <c r="J1147" s="352">
        <f t="shared" si="110"/>
        <v>21.075261383705651</v>
      </c>
      <c r="K1147" s="352">
        <f t="shared" si="111"/>
        <v>444.16664239151464</v>
      </c>
      <c r="L1147" s="352"/>
      <c r="O1147" s="352"/>
      <c r="P1147" s="352"/>
      <c r="Q1147" s="352"/>
      <c r="R1147" s="352"/>
      <c r="S1147" s="352"/>
      <c r="T1147" s="352" t="e">
        <f t="shared" si="113"/>
        <v>#DIV/0!</v>
      </c>
    </row>
    <row r="1148" spans="2:20">
      <c r="B1148" s="127" t="s">
        <v>156</v>
      </c>
      <c r="C1148" s="4">
        <v>43033</v>
      </c>
      <c r="D1148">
        <f>WEEKDAY(Fuel!C1234,2)</f>
        <v>3</v>
      </c>
      <c r="E1148" s="352"/>
      <c r="F1148" s="352">
        <f>VLOOKUP(Variaciones!C1148,Fuel!C1233:Z2831,2,FALSE)</f>
        <v>274.76083299999999</v>
      </c>
      <c r="G1148" s="352">
        <f>VLOOKUP(Variaciones!C1148,Fuel!C1233:Z2831,24,FALSE)</f>
        <v>329.7634691195795</v>
      </c>
      <c r="H1148" s="148">
        <f t="shared" si="112"/>
        <v>0</v>
      </c>
      <c r="I1148" s="352">
        <f t="shared" si="114"/>
        <v>55.002636119579506</v>
      </c>
      <c r="J1148" s="352">
        <f t="shared" si="110"/>
        <v>27.691555733245707</v>
      </c>
      <c r="K1148" s="352">
        <f t="shared" si="111"/>
        <v>766.82225892745316</v>
      </c>
      <c r="L1148" s="352"/>
      <c r="O1148" s="352"/>
      <c r="P1148" s="352"/>
      <c r="Q1148" s="352"/>
      <c r="R1148" s="352"/>
      <c r="S1148" s="352"/>
      <c r="T1148" s="352" t="e">
        <f t="shared" si="113"/>
        <v>#DIV/0!</v>
      </c>
    </row>
    <row r="1149" spans="2:20">
      <c r="B1149" s="127" t="s">
        <v>156</v>
      </c>
      <c r="C1149" s="4">
        <v>43032</v>
      </c>
      <c r="D1149">
        <f>WEEKDAY(Fuel!C1235,2)</f>
        <v>2</v>
      </c>
      <c r="E1149" s="352"/>
      <c r="F1149" s="352">
        <f>VLOOKUP(Variaciones!C1149,Fuel!C1234:Z2832,2,FALSE)</f>
        <v>274.76083299999999</v>
      </c>
      <c r="G1149" s="352">
        <f>VLOOKUP(Variaciones!C1149,Fuel!C1234:Z2832,24,FALSE)</f>
        <v>328.44940867279894</v>
      </c>
      <c r="H1149" s="148">
        <f t="shared" si="112"/>
        <v>0</v>
      </c>
      <c r="I1149" s="352">
        <f t="shared" si="114"/>
        <v>53.688575672798947</v>
      </c>
      <c r="J1149" s="352">
        <f t="shared" si="110"/>
        <v>29.084459806833138</v>
      </c>
      <c r="K1149" s="352">
        <f t="shared" si="111"/>
        <v>845.90580225529231</v>
      </c>
      <c r="L1149" s="352"/>
      <c r="O1149" s="352"/>
      <c r="P1149" s="352"/>
      <c r="Q1149" s="352"/>
      <c r="R1149" s="352"/>
      <c r="S1149" s="352"/>
      <c r="T1149" s="352" t="e">
        <f t="shared" si="113"/>
        <v>#DIV/0!</v>
      </c>
    </row>
    <row r="1150" spans="2:20">
      <c r="B1150" s="127" t="s">
        <v>156</v>
      </c>
      <c r="C1150" s="4">
        <v>43031</v>
      </c>
      <c r="D1150">
        <f>WEEKDAY(Fuel!C1236,2)</f>
        <v>1</v>
      </c>
      <c r="E1150" s="352"/>
      <c r="F1150" s="352">
        <f>VLOOKUP(Variaciones!C1150,Fuel!C1235:Z2833,2,FALSE)</f>
        <v>274.76083299999999</v>
      </c>
      <c r="G1150" s="352">
        <f>VLOOKUP(Variaciones!C1150,Fuel!C1235:Z2833,24,FALSE)</f>
        <v>324.77003942181341</v>
      </c>
      <c r="H1150" s="148">
        <f t="shared" si="112"/>
        <v>0</v>
      </c>
      <c r="I1150" s="352">
        <f t="shared" si="114"/>
        <v>50.009206421813417</v>
      </c>
      <c r="J1150" s="352">
        <f t="shared" si="110"/>
        <v>32.984591212877774</v>
      </c>
      <c r="K1150" s="352">
        <f t="shared" si="111"/>
        <v>1087.9832574806537</v>
      </c>
      <c r="L1150" s="352"/>
      <c r="O1150" s="352"/>
      <c r="P1150" s="352"/>
      <c r="Q1150" s="352"/>
      <c r="R1150" s="352"/>
      <c r="S1150" s="352"/>
      <c r="T1150" s="352" t="e">
        <f t="shared" si="113"/>
        <v>#DIV/0!</v>
      </c>
    </row>
    <row r="1151" spans="2:20">
      <c r="B1151" s="127" t="s">
        <v>156</v>
      </c>
      <c r="C1151" s="4">
        <v>43028</v>
      </c>
      <c r="D1151">
        <f>WEEKDAY(Fuel!C1237,2)</f>
        <v>5</v>
      </c>
      <c r="E1151" s="352"/>
      <c r="F1151" s="352">
        <f>VLOOKUP(Variaciones!C1151,Fuel!C1236:Z2834,2,FALSE)</f>
        <v>274.76083299999999</v>
      </c>
      <c r="G1151" s="352">
        <f>VLOOKUP(Variaciones!C1151,Fuel!C1236:Z2834,24,FALSE)</f>
        <v>325.16425755584754</v>
      </c>
      <c r="H1151" s="148">
        <f t="shared" si="112"/>
        <v>0</v>
      </c>
      <c r="I1151" s="352">
        <f t="shared" si="114"/>
        <v>50.40342455584755</v>
      </c>
      <c r="J1151" s="352">
        <f t="shared" si="110"/>
        <v>32.566719990801573</v>
      </c>
      <c r="K1151" s="352">
        <f t="shared" si="111"/>
        <v>1060.5912509592749</v>
      </c>
      <c r="L1151" s="352"/>
      <c r="O1151" s="352"/>
      <c r="P1151" s="352"/>
      <c r="Q1151" s="352"/>
      <c r="R1151" s="352"/>
      <c r="S1151" s="352"/>
      <c r="T1151" s="352" t="e">
        <f t="shared" si="113"/>
        <v>#DIV/0!</v>
      </c>
    </row>
    <row r="1152" spans="2:20">
      <c r="B1152" s="127" t="s">
        <v>156</v>
      </c>
      <c r="C1152" s="4">
        <v>43027</v>
      </c>
      <c r="D1152">
        <f>WEEKDAY(Fuel!C1238,2)</f>
        <v>4</v>
      </c>
      <c r="E1152" s="352"/>
      <c r="F1152" s="352">
        <f>VLOOKUP(Variaciones!C1152,Fuel!C1237:Z2835,2,FALSE)</f>
        <v>274.76083299999999</v>
      </c>
      <c r="G1152" s="352">
        <f>VLOOKUP(Variaciones!C1152,Fuel!C1237:Z2835,24,FALSE)</f>
        <v>323.85019710906698</v>
      </c>
      <c r="H1152" s="148">
        <f t="shared" si="112"/>
        <v>0</v>
      </c>
      <c r="I1152" s="352">
        <f t="shared" si="114"/>
        <v>49.089364109066992</v>
      </c>
      <c r="J1152" s="352">
        <f t="shared" si="110"/>
        <v>33.959624064389004</v>
      </c>
      <c r="K1152" s="352">
        <f t="shared" si="111"/>
        <v>1153.2560665946287</v>
      </c>
      <c r="L1152" s="352"/>
      <c r="O1152" s="352"/>
      <c r="P1152" s="352"/>
      <c r="Q1152" s="352"/>
      <c r="R1152" s="352"/>
      <c r="S1152" s="352"/>
      <c r="T1152" s="352" t="e">
        <f t="shared" si="113"/>
        <v>#DIV/0!</v>
      </c>
    </row>
    <row r="1153" spans="2:20">
      <c r="B1153" s="127" t="s">
        <v>156</v>
      </c>
      <c r="C1153" s="4">
        <v>43026</v>
      </c>
      <c r="D1153">
        <f>WEEKDAY(Fuel!C1239,2)</f>
        <v>3</v>
      </c>
      <c r="E1153" s="352"/>
      <c r="F1153" s="352">
        <f>VLOOKUP(Variaciones!C1153,Fuel!C1238:Z2836,2,FALSE)</f>
        <v>274.76083299999999</v>
      </c>
      <c r="G1153" s="352">
        <f>VLOOKUP(Variaciones!C1153,Fuel!C1238:Z2836,24,FALSE)</f>
        <v>327.20105124835737</v>
      </c>
      <c r="H1153" s="148">
        <f t="shared" si="112"/>
        <v>0</v>
      </c>
      <c r="I1153" s="352">
        <f t="shared" si="114"/>
        <v>52.440218248357382</v>
      </c>
      <c r="J1153" s="352">
        <f t="shared" si="110"/>
        <v>30.407718676741183</v>
      </c>
      <c r="K1153" s="352">
        <f t="shared" si="111"/>
        <v>924.62935512383456</v>
      </c>
      <c r="L1153" s="352"/>
      <c r="O1153" s="352"/>
      <c r="P1153" s="352"/>
      <c r="Q1153" s="352"/>
      <c r="R1153" s="352"/>
      <c r="S1153" s="352"/>
      <c r="T1153" s="352" t="e">
        <f t="shared" si="113"/>
        <v>#DIV/0!</v>
      </c>
    </row>
    <row r="1154" spans="2:20">
      <c r="B1154" s="127" t="s">
        <v>156</v>
      </c>
      <c r="C1154" s="4">
        <v>43025</v>
      </c>
      <c r="D1154">
        <f>WEEKDAY(Fuel!C1240,2)</f>
        <v>2</v>
      </c>
      <c r="E1154" s="352"/>
      <c r="F1154" s="352">
        <f>VLOOKUP(Variaciones!C1154,Fuel!C1239:Z2837,2,FALSE)</f>
        <v>274.76083299999999</v>
      </c>
      <c r="G1154" s="352">
        <f>VLOOKUP(Variaciones!C1154,Fuel!C1239:Z2837,24,FALSE)</f>
        <v>325.29566360052559</v>
      </c>
      <c r="H1154" s="148">
        <f t="shared" si="112"/>
        <v>0</v>
      </c>
      <c r="I1154" s="352">
        <f t="shared" si="114"/>
        <v>50.534830600525595</v>
      </c>
      <c r="J1154" s="352">
        <f t="shared" si="110"/>
        <v>32.427429583442859</v>
      </c>
      <c r="K1154" s="352">
        <f t="shared" si="111"/>
        <v>1051.5381893891451</v>
      </c>
      <c r="L1154" s="352"/>
      <c r="O1154" s="352"/>
      <c r="P1154" s="352"/>
      <c r="Q1154" s="352"/>
      <c r="R1154" s="352"/>
      <c r="S1154" s="352"/>
      <c r="T1154" s="352" t="e">
        <f t="shared" si="113"/>
        <v>#DIV/0!</v>
      </c>
    </row>
    <row r="1155" spans="2:20">
      <c r="B1155" s="127" t="s">
        <v>156</v>
      </c>
      <c r="C1155" s="4">
        <v>43024</v>
      </c>
      <c r="D1155">
        <f>WEEKDAY(Fuel!C1241,2)</f>
        <v>1</v>
      </c>
      <c r="E1155" s="352"/>
      <c r="F1155" s="352">
        <f>VLOOKUP(Variaciones!C1155,Fuel!C1240:Z2838,2,FALSE)</f>
        <v>274.76083299999999</v>
      </c>
      <c r="G1155" s="352">
        <f>VLOOKUP(Variaciones!C1155,Fuel!C1240:Z2838,24,FALSE)</f>
        <v>325.42706964520369</v>
      </c>
      <c r="H1155" s="148">
        <f t="shared" si="112"/>
        <v>0</v>
      </c>
      <c r="I1155" s="352">
        <f t="shared" si="114"/>
        <v>50.666236645203696</v>
      </c>
      <c r="J1155" s="352">
        <f t="shared" si="110"/>
        <v>32.288139176084087</v>
      </c>
      <c r="K1155" s="352">
        <f t="shared" si="111"/>
        <v>1042.5239314541759</v>
      </c>
      <c r="L1155" s="352"/>
      <c r="O1155" s="352"/>
      <c r="P1155" s="352"/>
      <c r="Q1155" s="352"/>
      <c r="R1155" s="352"/>
      <c r="S1155" s="352"/>
      <c r="T1155" s="352" t="e">
        <f t="shared" si="113"/>
        <v>#DIV/0!</v>
      </c>
    </row>
    <row r="1156" spans="2:20">
      <c r="B1156" s="127" t="s">
        <v>156</v>
      </c>
      <c r="C1156" s="4">
        <v>43021</v>
      </c>
      <c r="D1156">
        <f>WEEKDAY(Fuel!C1242,2)</f>
        <v>5</v>
      </c>
      <c r="E1156" s="352"/>
      <c r="F1156" s="352">
        <f>VLOOKUP(Variaciones!C1156,Fuel!C1241:Z2839,2,FALSE)</f>
        <v>274.76083299999999</v>
      </c>
      <c r="G1156" s="352">
        <f>VLOOKUP(Variaciones!C1156,Fuel!C1241:Z2839,24,FALSE)</f>
        <v>319.77660972404732</v>
      </c>
      <c r="H1156" s="148">
        <f t="shared" si="112"/>
        <v>0</v>
      </c>
      <c r="I1156" s="352">
        <f t="shared" si="114"/>
        <v>45.015776724047328</v>
      </c>
      <c r="J1156" s="352">
        <f t="shared" si="110"/>
        <v>38.277626692509841</v>
      </c>
      <c r="K1156" s="352">
        <f t="shared" si="111"/>
        <v>1465.1767052111418</v>
      </c>
      <c r="L1156" s="352"/>
      <c r="O1156" s="352"/>
      <c r="P1156" s="352"/>
      <c r="Q1156" s="352"/>
      <c r="R1156" s="352"/>
      <c r="S1156" s="352"/>
      <c r="T1156" s="352" t="e">
        <f t="shared" si="113"/>
        <v>#DIV/0!</v>
      </c>
    </row>
    <row r="1157" spans="2:20">
      <c r="B1157" s="127" t="s">
        <v>156</v>
      </c>
      <c r="C1157" s="4">
        <v>43020</v>
      </c>
      <c r="D1157">
        <f>WEEKDAY(Fuel!C1243,2)</f>
        <v>4</v>
      </c>
      <c r="E1157" s="352"/>
      <c r="F1157" s="352">
        <f>VLOOKUP(Variaciones!C1157,Fuel!C1242:Z2840,2,FALSE)</f>
        <v>274.76083299999999</v>
      </c>
      <c r="G1157" s="352">
        <f>VLOOKUP(Variaciones!C1157,Fuel!C1242:Z2840,24,FALSE)</f>
        <v>317.87122207621553</v>
      </c>
      <c r="H1157" s="148">
        <f t="shared" si="112"/>
        <v>0</v>
      </c>
      <c r="I1157" s="352">
        <f t="shared" si="114"/>
        <v>43.11038907621554</v>
      </c>
      <c r="J1157" s="352">
        <f t="shared" si="110"/>
        <v>40.297337599211517</v>
      </c>
      <c r="K1157" s="352">
        <f t="shared" si="111"/>
        <v>1623.8754175848262</v>
      </c>
      <c r="L1157" s="352"/>
      <c r="O1157" s="352"/>
      <c r="P1157" s="352"/>
      <c r="Q1157" s="352"/>
      <c r="R1157" s="352"/>
      <c r="S1157" s="352"/>
      <c r="T1157" s="352" t="e">
        <f t="shared" si="113"/>
        <v>#DIV/0!</v>
      </c>
    </row>
    <row r="1158" spans="2:20">
      <c r="B1158" s="127" t="s">
        <v>156</v>
      </c>
      <c r="C1158" s="4">
        <v>43019</v>
      </c>
      <c r="D1158">
        <f>WEEKDAY(Fuel!C1244,2)</f>
        <v>3</v>
      </c>
      <c r="E1158" s="352"/>
      <c r="F1158" s="352">
        <f>VLOOKUP(Variaciones!C1158,Fuel!C1243:Z2841,2,FALSE)</f>
        <v>274.76083299999999</v>
      </c>
      <c r="G1158" s="352">
        <f>VLOOKUP(Variaciones!C1158,Fuel!C1243:Z2841,24,FALSE)</f>
        <v>321.22207621550592</v>
      </c>
      <c r="H1158" s="148">
        <f t="shared" si="112"/>
        <v>0</v>
      </c>
      <c r="I1158" s="352">
        <f t="shared" si="114"/>
        <v>46.461243215505931</v>
      </c>
      <c r="J1158" s="352">
        <f t="shared" si="110"/>
        <v>36.745432211563696</v>
      </c>
      <c r="K1158" s="352">
        <f t="shared" si="111"/>
        <v>1350.2267884146229</v>
      </c>
      <c r="L1158" s="352"/>
      <c r="O1158" s="352"/>
      <c r="P1158" s="352"/>
      <c r="Q1158" s="352"/>
      <c r="R1158" s="352"/>
      <c r="S1158" s="352"/>
      <c r="T1158" s="352" t="e">
        <f t="shared" si="113"/>
        <v>#DIV/0!</v>
      </c>
    </row>
    <row r="1159" spans="2:20">
      <c r="B1159" s="127" t="s">
        <v>156</v>
      </c>
      <c r="C1159" s="4">
        <v>43018</v>
      </c>
      <c r="D1159">
        <f>WEEKDAY(Fuel!C1245,2)</f>
        <v>2</v>
      </c>
      <c r="E1159" s="352"/>
      <c r="F1159" s="352">
        <f>VLOOKUP(Variaciones!C1159,Fuel!C1244:Z2842,2,FALSE)</f>
        <v>274.76083299999999</v>
      </c>
      <c r="G1159" s="352">
        <f>VLOOKUP(Variaciones!C1159,Fuel!C1244:Z2842,24,FALSE)</f>
        <v>316.36005256241782</v>
      </c>
      <c r="H1159" s="148">
        <f t="shared" si="112"/>
        <v>0</v>
      </c>
      <c r="I1159" s="352">
        <f t="shared" si="114"/>
        <v>41.599219562417829</v>
      </c>
      <c r="J1159" s="352">
        <f t="shared" si="110"/>
        <v>41.899177283837105</v>
      </c>
      <c r="K1159" s="352">
        <f t="shared" si="111"/>
        <v>1755.5410570624113</v>
      </c>
      <c r="L1159" s="352"/>
      <c r="O1159" s="352"/>
      <c r="P1159" s="352"/>
      <c r="Q1159" s="352"/>
      <c r="R1159" s="352"/>
      <c r="S1159" s="352"/>
      <c r="T1159" s="352" t="e">
        <f t="shared" si="113"/>
        <v>#DIV/0!</v>
      </c>
    </row>
    <row r="1160" spans="2:20">
      <c r="B1160" s="127" t="s">
        <v>156</v>
      </c>
      <c r="C1160" s="4">
        <v>43014</v>
      </c>
      <c r="D1160">
        <f>WEEKDAY(Fuel!C1246,2)</f>
        <v>5</v>
      </c>
      <c r="E1160" s="352"/>
      <c r="F1160" s="352">
        <f>VLOOKUP(Variaciones!C1160,Fuel!C1245:Z2843,2,FALSE)</f>
        <v>274.76083299999999</v>
      </c>
      <c r="G1160" s="352">
        <f>VLOOKUP(Variaciones!C1160,Fuel!C1245:Z2843,24,FALSE)</f>
        <v>309.1327201051248</v>
      </c>
      <c r="H1160" s="148">
        <f t="shared" si="112"/>
        <v>0</v>
      </c>
      <c r="I1160" s="352">
        <f t="shared" si="114"/>
        <v>34.371887105124813</v>
      </c>
      <c r="J1160" s="352">
        <f t="shared" si="110"/>
        <v>49.560149688567719</v>
      </c>
      <c r="K1160" s="352">
        <f t="shared" si="111"/>
        <v>2456.2084371532392</v>
      </c>
      <c r="L1160" s="352"/>
      <c r="O1160" s="352"/>
      <c r="P1160" s="352"/>
      <c r="Q1160" s="352"/>
      <c r="R1160" s="352"/>
      <c r="S1160" s="352"/>
      <c r="T1160" s="352" t="e">
        <f t="shared" si="113"/>
        <v>#DIV/0!</v>
      </c>
    </row>
    <row r="1161" spans="2:20">
      <c r="B1161" s="127" t="s">
        <v>156</v>
      </c>
      <c r="C1161" s="4">
        <v>43013</v>
      </c>
      <c r="D1161">
        <f>WEEKDAY(Fuel!C1247,2)</f>
        <v>4</v>
      </c>
      <c r="E1161" s="352"/>
      <c r="F1161" s="352">
        <f>VLOOKUP(Variaciones!C1161,Fuel!C1246:Z2844,2,FALSE)</f>
        <v>274.76083299999999</v>
      </c>
      <c r="G1161" s="352">
        <f>VLOOKUP(Variaciones!C1161,Fuel!C1246:Z2844,24,FALSE)</f>
        <v>317.1484888304862</v>
      </c>
      <c r="H1161" s="148">
        <f t="shared" si="112"/>
        <v>0</v>
      </c>
      <c r="I1161" s="352">
        <f t="shared" si="114"/>
        <v>42.38765583048621</v>
      </c>
      <c r="J1161" s="352">
        <f t="shared" si="110"/>
        <v>41.063434839684646</v>
      </c>
      <c r="K1161" s="352">
        <f t="shared" si="111"/>
        <v>1686.2056808330269</v>
      </c>
      <c r="L1161" s="352"/>
      <c r="O1161" s="352"/>
      <c r="P1161" s="352"/>
      <c r="Q1161" s="352"/>
      <c r="R1161" s="352"/>
      <c r="S1161" s="352"/>
      <c r="T1161" s="352" t="e">
        <f t="shared" si="113"/>
        <v>#DIV/0!</v>
      </c>
    </row>
    <row r="1162" spans="2:20">
      <c r="B1162" s="127" t="s">
        <v>156</v>
      </c>
      <c r="C1162" s="4">
        <v>43012</v>
      </c>
      <c r="D1162">
        <f>WEEKDAY(Fuel!C1248,2)</f>
        <v>3</v>
      </c>
      <c r="E1162" s="352"/>
      <c r="F1162" s="352">
        <f>VLOOKUP(Variaciones!C1162,Fuel!C1247:Z2845,2,FALSE)</f>
        <v>274.76083299999999</v>
      </c>
      <c r="G1162" s="352">
        <f>VLOOKUP(Variaciones!C1162,Fuel!C1247:Z2845,24,FALSE)</f>
        <v>309.59264126149799</v>
      </c>
      <c r="H1162" s="148">
        <f t="shared" si="112"/>
        <v>0</v>
      </c>
      <c r="I1162" s="352">
        <f t="shared" si="114"/>
        <v>34.831808261497997</v>
      </c>
      <c r="J1162" s="352">
        <f t="shared" ref="J1162:J1225" si="115">ABS(F1162-(1.06*(G1162)-102.48))</f>
        <v>49.072633262812133</v>
      </c>
      <c r="K1162" s="352">
        <f t="shared" ref="K1162:K1225" si="116">ABS(F1162-(1.06*(G1162)-102.48))^2</f>
        <v>2408.1233353464559</v>
      </c>
      <c r="L1162" s="352"/>
      <c r="O1162" s="352"/>
      <c r="P1162" s="352"/>
      <c r="Q1162" s="352"/>
      <c r="R1162" s="352"/>
      <c r="S1162" s="352"/>
      <c r="T1162" s="352" t="e">
        <f t="shared" si="113"/>
        <v>#DIV/0!</v>
      </c>
    </row>
    <row r="1163" spans="2:20">
      <c r="B1163" s="127" t="s">
        <v>156</v>
      </c>
      <c r="C1163" s="4">
        <v>43011</v>
      </c>
      <c r="D1163">
        <f>WEEKDAY(Fuel!C1249,2)</f>
        <v>2</v>
      </c>
      <c r="E1163" s="352"/>
      <c r="F1163" s="352">
        <f>VLOOKUP(Variaciones!C1163,Fuel!C1248:Z2846,2,FALSE)</f>
        <v>274.76083299999999</v>
      </c>
      <c r="G1163" s="352">
        <f>VLOOKUP(Variaciones!C1163,Fuel!C1248:Z2846,24,FALSE)</f>
        <v>308.14717477003938</v>
      </c>
      <c r="H1163" s="148">
        <f t="shared" si="112"/>
        <v>0</v>
      </c>
      <c r="I1163" s="352">
        <f t="shared" si="114"/>
        <v>33.386341770039394</v>
      </c>
      <c r="J1163" s="352">
        <f t="shared" si="115"/>
        <v>50.604827743758221</v>
      </c>
      <c r="K1163" s="352">
        <f t="shared" si="116"/>
        <v>2560.8485909754418</v>
      </c>
      <c r="L1163" s="352"/>
      <c r="O1163" s="352"/>
      <c r="P1163" s="352"/>
      <c r="Q1163" s="352"/>
      <c r="R1163" s="352"/>
      <c r="S1163" s="352"/>
      <c r="T1163" s="352" t="e">
        <f t="shared" si="113"/>
        <v>#DIV/0!</v>
      </c>
    </row>
    <row r="1164" spans="2:20">
      <c r="B1164" s="127" t="s">
        <v>156</v>
      </c>
      <c r="C1164" s="4">
        <v>43010</v>
      </c>
      <c r="D1164">
        <f>WEEKDAY(Fuel!C1250,2)</f>
        <v>1</v>
      </c>
      <c r="E1164" s="352"/>
      <c r="F1164" s="352">
        <f>VLOOKUP(Variaciones!C1164,Fuel!C1249:Z2847,2,FALSE)</f>
        <v>274.76083299999999</v>
      </c>
      <c r="G1164" s="352">
        <f>VLOOKUP(Variaciones!C1164,Fuel!C1249:Z2847,24,FALSE)</f>
        <v>311.10381077529564</v>
      </c>
      <c r="H1164" s="148">
        <f t="shared" si="112"/>
        <v>1.4375810000000229</v>
      </c>
      <c r="I1164" s="352">
        <f t="shared" si="114"/>
        <v>36.342977775295651</v>
      </c>
      <c r="J1164" s="352">
        <f t="shared" si="115"/>
        <v>47.470793578186601</v>
      </c>
      <c r="K1164" s="352">
        <f t="shared" si="116"/>
        <v>2253.4762429428024</v>
      </c>
      <c r="L1164" s="352"/>
      <c r="O1164" s="352"/>
      <c r="P1164" s="352"/>
      <c r="Q1164" s="352"/>
      <c r="R1164" s="352"/>
      <c r="S1164" s="352"/>
      <c r="T1164" s="352" t="e">
        <f t="shared" si="113"/>
        <v>#DIV/0!</v>
      </c>
    </row>
    <row r="1165" spans="2:20">
      <c r="B1165" s="127" t="s">
        <v>157</v>
      </c>
      <c r="C1165" s="4">
        <v>43007</v>
      </c>
      <c r="D1165">
        <f>WEEKDAY(Fuel!C1251,2)</f>
        <v>5</v>
      </c>
      <c r="E1165" s="352"/>
      <c r="F1165" s="352">
        <f>VLOOKUP(Variaciones!C1165,Fuel!C1250:Z2848,2,FALSE)</f>
        <v>276.19841400000001</v>
      </c>
      <c r="G1165" s="352">
        <f>VLOOKUP(Variaciones!C1165,Fuel!C1250:Z2848,24,FALSE)</f>
        <v>317.01708278580816</v>
      </c>
      <c r="H1165" s="148">
        <f t="shared" si="112"/>
        <v>0</v>
      </c>
      <c r="I1165" s="352">
        <f t="shared" si="114"/>
        <v>40.818668785808143</v>
      </c>
      <c r="J1165" s="352">
        <f t="shared" si="115"/>
        <v>42.640306247043384</v>
      </c>
      <c r="K1165" s="352">
        <f t="shared" si="116"/>
        <v>1818.195716841647</v>
      </c>
      <c r="L1165" s="352"/>
      <c r="O1165" s="352"/>
      <c r="P1165" s="352"/>
      <c r="Q1165" s="352"/>
      <c r="R1165" s="352"/>
      <c r="S1165" s="352"/>
      <c r="T1165" s="352" t="e">
        <f t="shared" si="113"/>
        <v>#DIV/0!</v>
      </c>
    </row>
    <row r="1166" spans="2:20">
      <c r="B1166" s="127" t="s">
        <v>157</v>
      </c>
      <c r="C1166" s="4">
        <v>43006</v>
      </c>
      <c r="D1166">
        <f>WEEKDAY(Fuel!C1252,2)</f>
        <v>4</v>
      </c>
      <c r="E1166" s="352"/>
      <c r="F1166" s="352">
        <f>VLOOKUP(Variaciones!C1166,Fuel!C1251:Z2849,2,FALSE)</f>
        <v>276.19841400000001</v>
      </c>
      <c r="G1166" s="352">
        <f>VLOOKUP(Variaciones!C1166,Fuel!C1251:Z2849,24,FALSE)</f>
        <v>323.5216819973719</v>
      </c>
      <c r="H1166" s="148">
        <f t="shared" ref="H1166:H1229" si="117">ABS(F1167-F1166)</f>
        <v>0</v>
      </c>
      <c r="I1166" s="352">
        <f t="shared" si="114"/>
        <v>47.323267997371886</v>
      </c>
      <c r="J1166" s="352">
        <f t="shared" si="115"/>
        <v>35.745431082785785</v>
      </c>
      <c r="K1166" s="352">
        <f t="shared" si="116"/>
        <v>1277.7358432941883</v>
      </c>
      <c r="L1166" s="352"/>
      <c r="O1166" s="352"/>
      <c r="P1166" s="352"/>
      <c r="Q1166" s="352"/>
      <c r="R1166" s="352"/>
      <c r="S1166" s="352"/>
      <c r="T1166" s="352" t="e">
        <f t="shared" ref="T1166:T1229" si="118">ABS(ABS(Q1166)-ABS(R1166))/ABS(ABS(Q1166)+ABS(R1166))</f>
        <v>#DIV/0!</v>
      </c>
    </row>
    <row r="1167" spans="2:20">
      <c r="B1167" s="127" t="s">
        <v>157</v>
      </c>
      <c r="C1167" s="4">
        <v>43005</v>
      </c>
      <c r="D1167">
        <f>WEEKDAY(Fuel!C1253,2)</f>
        <v>3</v>
      </c>
      <c r="E1167" s="352"/>
      <c r="F1167" s="352">
        <f>VLOOKUP(Variaciones!C1167,Fuel!C1252:Z2850,2,FALSE)</f>
        <v>276.19841400000001</v>
      </c>
      <c r="G1167" s="352">
        <f>VLOOKUP(Variaciones!C1167,Fuel!C1252:Z2850,24,FALSE)</f>
        <v>323.78449408672799</v>
      </c>
      <c r="H1167" s="148">
        <f t="shared" si="117"/>
        <v>0</v>
      </c>
      <c r="I1167" s="352">
        <f t="shared" ref="I1167:I1230" si="119">G1167-F1167</f>
        <v>47.586080086727975</v>
      </c>
      <c r="J1167" s="352">
        <f t="shared" si="115"/>
        <v>35.466850268068356</v>
      </c>
      <c r="K1167" s="352">
        <f t="shared" si="116"/>
        <v>1257.8974679375804</v>
      </c>
      <c r="L1167" s="352"/>
      <c r="O1167" s="352"/>
      <c r="P1167" s="352"/>
      <c r="Q1167" s="352"/>
      <c r="R1167" s="352"/>
      <c r="S1167" s="352"/>
      <c r="T1167" s="352" t="e">
        <f t="shared" si="118"/>
        <v>#DIV/0!</v>
      </c>
    </row>
    <row r="1168" spans="2:20">
      <c r="B1168" s="127" t="s">
        <v>157</v>
      </c>
      <c r="C1168" s="4">
        <v>43004</v>
      </c>
      <c r="D1168">
        <f>WEEKDAY(Fuel!C1254,2)</f>
        <v>2</v>
      </c>
      <c r="E1168" s="352"/>
      <c r="F1168" s="352">
        <f>VLOOKUP(Variaciones!C1168,Fuel!C1253:Z2851,2,FALSE)</f>
        <v>276.19841400000001</v>
      </c>
      <c r="G1168" s="352">
        <f>VLOOKUP(Variaciones!C1168,Fuel!C1253:Z2851,24,FALSE)</f>
        <v>320.4336399474376</v>
      </c>
      <c r="H1168" s="148">
        <f t="shared" si="117"/>
        <v>0</v>
      </c>
      <c r="I1168" s="352">
        <f t="shared" si="119"/>
        <v>44.235225947437584</v>
      </c>
      <c r="J1168" s="352">
        <f t="shared" si="115"/>
        <v>39.018755655716177</v>
      </c>
      <c r="K1168" s="352">
        <f t="shared" si="116"/>
        <v>1522.4632929204831</v>
      </c>
      <c r="L1168" s="352"/>
      <c r="O1168" s="352"/>
      <c r="P1168" s="352"/>
      <c r="Q1168" s="352"/>
      <c r="R1168" s="352"/>
      <c r="S1168" s="352"/>
      <c r="T1168" s="352" t="e">
        <f t="shared" si="118"/>
        <v>#DIV/0!</v>
      </c>
    </row>
    <row r="1169" spans="2:20">
      <c r="B1169" s="127" t="s">
        <v>157</v>
      </c>
      <c r="C1169" s="4">
        <v>43003</v>
      </c>
      <c r="D1169">
        <f>WEEKDAY(Fuel!C1255,2)</f>
        <v>1</v>
      </c>
      <c r="E1169" s="352"/>
      <c r="F1169" s="352">
        <f>VLOOKUP(Variaciones!C1169,Fuel!C1254:Z2852,2,FALSE)</f>
        <v>276.19841400000001</v>
      </c>
      <c r="G1169" s="352">
        <f>VLOOKUP(Variaciones!C1169,Fuel!C1254:Z2852,24,FALSE)</f>
        <v>323.12746386333771</v>
      </c>
      <c r="H1169" s="148">
        <f t="shared" si="117"/>
        <v>0</v>
      </c>
      <c r="I1169" s="352">
        <f t="shared" si="119"/>
        <v>46.929049863337696</v>
      </c>
      <c r="J1169" s="352">
        <f t="shared" si="115"/>
        <v>36.163302304862043</v>
      </c>
      <c r="K1169" s="352">
        <f t="shared" si="116"/>
        <v>1307.7844335928403</v>
      </c>
      <c r="L1169" s="352"/>
      <c r="O1169" s="352"/>
      <c r="P1169" s="352"/>
      <c r="Q1169" s="352"/>
      <c r="R1169" s="352"/>
      <c r="S1169" s="352"/>
      <c r="T1169" s="352" t="e">
        <f t="shared" si="118"/>
        <v>#DIV/0!</v>
      </c>
    </row>
    <row r="1170" spans="2:20">
      <c r="B1170" s="127" t="s">
        <v>157</v>
      </c>
      <c r="C1170" s="9">
        <v>43000</v>
      </c>
      <c r="D1170">
        <f>WEEKDAY(Fuel!C1256,2)</f>
        <v>5</v>
      </c>
      <c r="E1170" s="352"/>
      <c r="F1170" s="352">
        <f>VLOOKUP(Variaciones!C1170,Fuel!C1255:Z2853,2,FALSE)</f>
        <v>276.19841400000001</v>
      </c>
      <c r="G1170" s="352">
        <f>VLOOKUP(Variaciones!C1170,Fuel!C1255:Z2853,24,FALSE)</f>
        <v>317.34559789750324</v>
      </c>
      <c r="H1170" s="148">
        <f t="shared" si="117"/>
        <v>0</v>
      </c>
      <c r="I1170" s="352">
        <f t="shared" si="119"/>
        <v>41.147183897503226</v>
      </c>
      <c r="J1170" s="352">
        <f t="shared" si="115"/>
        <v>42.292080228646569</v>
      </c>
      <c r="K1170" s="352">
        <f t="shared" si="116"/>
        <v>1788.6200500662781</v>
      </c>
      <c r="L1170" s="352"/>
      <c r="O1170" s="352"/>
      <c r="P1170" s="352"/>
      <c r="Q1170" s="352"/>
      <c r="R1170" s="352"/>
      <c r="S1170" s="352"/>
      <c r="T1170" s="352" t="e">
        <f t="shared" si="118"/>
        <v>#DIV/0!</v>
      </c>
    </row>
    <row r="1171" spans="2:20">
      <c r="B1171" s="127" t="s">
        <v>157</v>
      </c>
      <c r="C1171" s="4">
        <v>42999</v>
      </c>
      <c r="D1171">
        <f>WEEKDAY(Fuel!C1257,2)</f>
        <v>4</v>
      </c>
      <c r="E1171" s="352"/>
      <c r="F1171" s="352">
        <f>VLOOKUP(Variaciones!C1171,Fuel!C1256:Z2854,2,FALSE)</f>
        <v>276.19841400000001</v>
      </c>
      <c r="G1171" s="352">
        <f>VLOOKUP(Variaciones!C1171,Fuel!C1256:Z2854,24,FALSE)</f>
        <v>317.47700394218134</v>
      </c>
      <c r="H1171" s="148">
        <f t="shared" si="117"/>
        <v>0</v>
      </c>
      <c r="I1171" s="352">
        <f t="shared" si="119"/>
        <v>41.278589942181327</v>
      </c>
      <c r="J1171" s="352">
        <f t="shared" si="115"/>
        <v>42.152789821287797</v>
      </c>
      <c r="K1171" s="352">
        <f t="shared" si="116"/>
        <v>1776.857689717664</v>
      </c>
      <c r="L1171" s="352"/>
      <c r="O1171" s="352"/>
      <c r="P1171" s="352"/>
      <c r="Q1171" s="352"/>
      <c r="R1171" s="352"/>
      <c r="S1171" s="352"/>
      <c r="T1171" s="352" t="e">
        <f t="shared" si="118"/>
        <v>#DIV/0!</v>
      </c>
    </row>
    <row r="1172" spans="2:20">
      <c r="B1172" s="127" t="s">
        <v>157</v>
      </c>
      <c r="C1172" s="4">
        <v>42998</v>
      </c>
      <c r="D1172">
        <f>WEEKDAY(Fuel!C1258,2)</f>
        <v>3</v>
      </c>
      <c r="E1172" s="352"/>
      <c r="F1172" s="352">
        <f>VLOOKUP(Variaciones!C1172,Fuel!C1257:Z2855,2,FALSE)</f>
        <v>276.19841400000001</v>
      </c>
      <c r="G1172" s="352">
        <f>VLOOKUP(Variaciones!C1172,Fuel!C1257:Z2855,24,FALSE)</f>
        <v>319.31668856767413</v>
      </c>
      <c r="H1172" s="148">
        <f t="shared" si="117"/>
        <v>0</v>
      </c>
      <c r="I1172" s="352">
        <f t="shared" si="119"/>
        <v>43.118274567674121</v>
      </c>
      <c r="J1172" s="352">
        <f t="shared" si="115"/>
        <v>40.202724118265451</v>
      </c>
      <c r="K1172" s="352">
        <f t="shared" si="116"/>
        <v>1616.2590265293625</v>
      </c>
      <c r="L1172" s="352"/>
      <c r="O1172" s="352"/>
      <c r="P1172" s="352"/>
      <c r="Q1172" s="352"/>
      <c r="R1172" s="352"/>
      <c r="S1172" s="352"/>
      <c r="T1172" s="352" t="e">
        <f t="shared" si="118"/>
        <v>#DIV/0!</v>
      </c>
    </row>
    <row r="1173" spans="2:20">
      <c r="B1173" s="127" t="s">
        <v>157</v>
      </c>
      <c r="C1173" s="4">
        <v>42997</v>
      </c>
      <c r="D1173">
        <f>WEEKDAY(Fuel!C1259,2)</f>
        <v>2</v>
      </c>
      <c r="E1173" s="352"/>
      <c r="F1173" s="352">
        <f>VLOOKUP(Variaciones!C1173,Fuel!C1258:Z2856,2,FALSE)</f>
        <v>276.19841400000001</v>
      </c>
      <c r="G1173" s="352">
        <f>VLOOKUP(Variaciones!C1173,Fuel!C1258:Z2856,24,FALSE)</f>
        <v>314.71747700394218</v>
      </c>
      <c r="H1173" s="148">
        <f t="shared" si="117"/>
        <v>0</v>
      </c>
      <c r="I1173" s="352">
        <f t="shared" si="119"/>
        <v>38.519063003942165</v>
      </c>
      <c r="J1173" s="352">
        <f t="shared" si="115"/>
        <v>45.077888375821317</v>
      </c>
      <c r="K1173" s="352">
        <f t="shared" si="116"/>
        <v>2032.0160204230067</v>
      </c>
      <c r="L1173" s="352"/>
      <c r="O1173" s="352"/>
      <c r="P1173" s="352"/>
      <c r="Q1173" s="352"/>
      <c r="R1173" s="352"/>
      <c r="S1173" s="352"/>
      <c r="T1173" s="352" t="e">
        <f t="shared" si="118"/>
        <v>#DIV/0!</v>
      </c>
    </row>
    <row r="1174" spans="2:20">
      <c r="B1174" s="127" t="s">
        <v>157</v>
      </c>
      <c r="C1174" s="4">
        <v>42996</v>
      </c>
      <c r="D1174">
        <f>WEEKDAY(Fuel!C1260,2)</f>
        <v>1</v>
      </c>
      <c r="E1174" s="352"/>
      <c r="F1174" s="352">
        <f>VLOOKUP(Variaciones!C1174,Fuel!C1259:Z2857,2,FALSE)</f>
        <v>276.19841400000001</v>
      </c>
      <c r="G1174" s="352">
        <f>VLOOKUP(Variaciones!C1174,Fuel!C1259:Z2857,24,FALSE)</f>
        <v>326.14980289093296</v>
      </c>
      <c r="H1174" s="148">
        <f t="shared" si="117"/>
        <v>0</v>
      </c>
      <c r="I1174" s="352">
        <f t="shared" si="119"/>
        <v>49.951388890932947</v>
      </c>
      <c r="J1174" s="352">
        <f t="shared" si="115"/>
        <v>32.959622935611094</v>
      </c>
      <c r="K1174" s="352">
        <f t="shared" si="116"/>
        <v>1086.3367440576608</v>
      </c>
      <c r="L1174" s="352"/>
      <c r="O1174" s="352"/>
      <c r="P1174" s="352"/>
      <c r="Q1174" s="352"/>
      <c r="R1174" s="352"/>
      <c r="S1174" s="352"/>
      <c r="T1174" s="352" t="e">
        <f t="shared" si="118"/>
        <v>#DIV/0!</v>
      </c>
    </row>
    <row r="1175" spans="2:20">
      <c r="B1175" s="127" t="s">
        <v>157</v>
      </c>
      <c r="C1175" s="4">
        <v>42993</v>
      </c>
      <c r="D1175">
        <f>WEEKDAY(Fuel!C1261,2)</f>
        <v>5</v>
      </c>
      <c r="E1175" s="352"/>
      <c r="F1175" s="352">
        <f>VLOOKUP(Variaciones!C1175,Fuel!C1260:Z2858,2,FALSE)</f>
        <v>276.19841400000001</v>
      </c>
      <c r="G1175" s="352">
        <f>VLOOKUP(Variaciones!C1175,Fuel!C1260:Z2858,24,FALSE)</f>
        <v>331.47174770039425</v>
      </c>
      <c r="H1175" s="148">
        <f t="shared" si="117"/>
        <v>0</v>
      </c>
      <c r="I1175" s="352">
        <f t="shared" si="119"/>
        <v>55.273333700394232</v>
      </c>
      <c r="J1175" s="352">
        <f t="shared" si="115"/>
        <v>27.318361437582098</v>
      </c>
      <c r="K1175" s="352">
        <f t="shared" si="116"/>
        <v>746.29287163437266</v>
      </c>
      <c r="L1175" s="352"/>
      <c r="O1175" s="352"/>
      <c r="P1175" s="352"/>
      <c r="Q1175" s="352"/>
      <c r="R1175" s="352"/>
      <c r="S1175" s="352"/>
      <c r="T1175" s="352" t="e">
        <f t="shared" si="118"/>
        <v>#DIV/0!</v>
      </c>
    </row>
    <row r="1176" spans="2:20">
      <c r="B1176" s="127" t="s">
        <v>157</v>
      </c>
      <c r="C1176" s="4">
        <v>42992</v>
      </c>
      <c r="D1176">
        <f>WEEKDAY(Fuel!C1262,2)</f>
        <v>4</v>
      </c>
      <c r="E1176" s="352"/>
      <c r="F1176" s="352">
        <f>VLOOKUP(Variaciones!C1176,Fuel!C1261:Z2859,2,FALSE)</f>
        <v>276.19841400000001</v>
      </c>
      <c r="G1176" s="352">
        <f>VLOOKUP(Variaciones!C1176,Fuel!C1261:Z2859,24,FALSE)</f>
        <v>330.81471747700391</v>
      </c>
      <c r="H1176" s="148">
        <f t="shared" si="117"/>
        <v>0</v>
      </c>
      <c r="I1176" s="352">
        <f t="shared" si="119"/>
        <v>54.616303477003896</v>
      </c>
      <c r="J1176" s="352">
        <f t="shared" si="115"/>
        <v>28.014813474375842</v>
      </c>
      <c r="K1176" s="352">
        <f t="shared" si="116"/>
        <v>784.82977400407026</v>
      </c>
      <c r="L1176" s="352"/>
      <c r="O1176" s="352"/>
      <c r="P1176" s="352"/>
      <c r="Q1176" s="352"/>
      <c r="R1176" s="352"/>
      <c r="S1176" s="352"/>
      <c r="T1176" s="352" t="e">
        <f t="shared" si="118"/>
        <v>#DIV/0!</v>
      </c>
    </row>
    <row r="1177" spans="2:20">
      <c r="B1177" s="127" t="s">
        <v>157</v>
      </c>
      <c r="C1177" s="4">
        <v>42991</v>
      </c>
      <c r="D1177">
        <f>WEEKDAY(Fuel!C1263,2)</f>
        <v>3</v>
      </c>
      <c r="E1177" s="352"/>
      <c r="F1177" s="352">
        <f>VLOOKUP(Variaciones!C1177,Fuel!C1262:Z2860,2,FALSE)</f>
        <v>276.19841400000001</v>
      </c>
      <c r="G1177" s="352">
        <f>VLOOKUP(Variaciones!C1177,Fuel!C1262:Z2860,24,FALSE)</f>
        <v>325.22996057818659</v>
      </c>
      <c r="H1177" s="148">
        <f t="shared" si="117"/>
        <v>0</v>
      </c>
      <c r="I1177" s="352">
        <f t="shared" si="119"/>
        <v>49.031546578186578</v>
      </c>
      <c r="J1177" s="352">
        <f t="shared" si="115"/>
        <v>33.93465578712221</v>
      </c>
      <c r="K1177" s="352">
        <f t="shared" si="116"/>
        <v>1151.5608633904669</v>
      </c>
      <c r="L1177" s="352"/>
      <c r="O1177" s="352"/>
      <c r="P1177" s="352"/>
      <c r="Q1177" s="352"/>
      <c r="R1177" s="352"/>
      <c r="S1177" s="352"/>
      <c r="T1177" s="352" t="e">
        <f t="shared" si="118"/>
        <v>#DIV/0!</v>
      </c>
    </row>
    <row r="1178" spans="2:20">
      <c r="B1178" s="127" t="s">
        <v>157</v>
      </c>
      <c r="C1178" s="4">
        <v>42990</v>
      </c>
      <c r="D1178">
        <f>WEEKDAY(Fuel!C1264,2)</f>
        <v>2</v>
      </c>
      <c r="E1178" s="352"/>
      <c r="F1178" s="352">
        <f>VLOOKUP(Variaciones!C1178,Fuel!C1263:Z2861,2,FALSE)</f>
        <v>276.19841400000001</v>
      </c>
      <c r="G1178" s="352">
        <f>VLOOKUP(Variaciones!C1178,Fuel!C1263:Z2861,24,FALSE)</f>
        <v>316.68856767411302</v>
      </c>
      <c r="H1178" s="148">
        <f t="shared" si="117"/>
        <v>0</v>
      </c>
      <c r="I1178" s="352">
        <f t="shared" si="119"/>
        <v>40.490153674113003</v>
      </c>
      <c r="J1178" s="352">
        <f t="shared" si="115"/>
        <v>42.988532265440199</v>
      </c>
      <c r="K1178" s="352">
        <f t="shared" si="116"/>
        <v>1848.0139063367931</v>
      </c>
      <c r="L1178" s="352"/>
      <c r="O1178" s="352"/>
      <c r="P1178" s="352"/>
      <c r="Q1178" s="352"/>
      <c r="R1178" s="352"/>
      <c r="S1178" s="352"/>
      <c r="T1178" s="352" t="e">
        <f t="shared" si="118"/>
        <v>#DIV/0!</v>
      </c>
    </row>
    <row r="1179" spans="2:20">
      <c r="B1179" s="127" t="s">
        <v>157</v>
      </c>
      <c r="C1179" s="4">
        <v>42989</v>
      </c>
      <c r="D1179">
        <f>WEEKDAY(Fuel!C1265,2)</f>
        <v>1</v>
      </c>
      <c r="E1179" s="352"/>
      <c r="F1179" s="352">
        <f>VLOOKUP(Variaciones!C1179,Fuel!C1264:Z2862,2,FALSE)</f>
        <v>276.19841400000001</v>
      </c>
      <c r="G1179" s="352">
        <f>VLOOKUP(Variaciones!C1179,Fuel!C1264:Z2862,24,FALSE)</f>
        <v>316.49145860709592</v>
      </c>
      <c r="H1179" s="148">
        <f t="shared" si="117"/>
        <v>0</v>
      </c>
      <c r="I1179" s="352">
        <f t="shared" si="119"/>
        <v>40.293044607095908</v>
      </c>
      <c r="J1179" s="352">
        <f t="shared" si="115"/>
        <v>43.197467876478356</v>
      </c>
      <c r="K1179" s="352">
        <f t="shared" si="116"/>
        <v>1866.0212309393794</v>
      </c>
      <c r="L1179" s="352"/>
      <c r="O1179" s="352"/>
      <c r="P1179" s="352"/>
      <c r="Q1179" s="352"/>
      <c r="R1179" s="352"/>
      <c r="S1179" s="352"/>
      <c r="T1179" s="352" t="e">
        <f t="shared" si="118"/>
        <v>#DIV/0!</v>
      </c>
    </row>
    <row r="1180" spans="2:20">
      <c r="B1180" s="127" t="s">
        <v>157</v>
      </c>
      <c r="C1180" s="4">
        <v>42986</v>
      </c>
      <c r="D1180">
        <f>WEEKDAY(Fuel!C1266,2)</f>
        <v>5</v>
      </c>
      <c r="E1180" s="352"/>
      <c r="F1180" s="352">
        <f>VLOOKUP(Variaciones!C1180,Fuel!C1265:Z2863,2,FALSE)</f>
        <v>276.19841400000001</v>
      </c>
      <c r="G1180" s="352">
        <f>VLOOKUP(Variaciones!C1180,Fuel!C1265:Z2863,24,FALSE)</f>
        <v>317.41130091984229</v>
      </c>
      <c r="H1180" s="148">
        <f t="shared" si="117"/>
        <v>0</v>
      </c>
      <c r="I1180" s="352">
        <f t="shared" si="119"/>
        <v>41.212886919842276</v>
      </c>
      <c r="J1180" s="352">
        <f t="shared" si="115"/>
        <v>42.222435024967183</v>
      </c>
      <c r="K1180" s="352">
        <f t="shared" si="116"/>
        <v>1782.7340194375756</v>
      </c>
      <c r="L1180" s="352"/>
      <c r="O1180" s="352"/>
      <c r="P1180" s="352"/>
      <c r="Q1180" s="352"/>
      <c r="R1180" s="352"/>
      <c r="S1180" s="352"/>
      <c r="T1180" s="352" t="e">
        <f t="shared" si="118"/>
        <v>#DIV/0!</v>
      </c>
    </row>
    <row r="1181" spans="2:20">
      <c r="B1181" s="127" t="s">
        <v>157</v>
      </c>
      <c r="C1181" s="4">
        <v>42985</v>
      </c>
      <c r="D1181">
        <f>WEEKDAY(Fuel!C1267,2)</f>
        <v>4</v>
      </c>
      <c r="E1181" s="352"/>
      <c r="F1181" s="352">
        <f>VLOOKUP(Variaciones!C1181,Fuel!C1266:Z2864,2,FALSE)</f>
        <v>276.19841400000001</v>
      </c>
      <c r="G1181" s="352">
        <f>VLOOKUP(Variaciones!C1181,Fuel!C1266:Z2864,24,FALSE)</f>
        <v>322.20762155059128</v>
      </c>
      <c r="H1181" s="148">
        <f t="shared" si="117"/>
        <v>0</v>
      </c>
      <c r="I1181" s="352">
        <f t="shared" si="119"/>
        <v>46.00920755059127</v>
      </c>
      <c r="J1181" s="352">
        <f t="shared" si="115"/>
        <v>37.138335156373273</v>
      </c>
      <c r="K1181" s="352">
        <f t="shared" si="116"/>
        <v>1379.255938187111</v>
      </c>
      <c r="L1181" s="352"/>
      <c r="O1181" s="352"/>
      <c r="P1181" s="352"/>
      <c r="Q1181" s="352"/>
      <c r="R1181" s="352"/>
      <c r="S1181" s="352"/>
      <c r="T1181" s="352" t="e">
        <f t="shared" si="118"/>
        <v>#DIV/0!</v>
      </c>
    </row>
    <row r="1182" spans="2:20">
      <c r="B1182" s="127" t="s">
        <v>157</v>
      </c>
      <c r="C1182" s="4">
        <v>42984</v>
      </c>
      <c r="D1182">
        <f>WEEKDAY(Fuel!C1268,2)</f>
        <v>3</v>
      </c>
      <c r="E1182" s="352"/>
      <c r="F1182" s="352">
        <f>VLOOKUP(Variaciones!C1182,Fuel!C1267:Z2865,2,FALSE)</f>
        <v>276.19841400000001</v>
      </c>
      <c r="G1182" s="352">
        <f>VLOOKUP(Variaciones!C1182,Fuel!C1267:Z2865,24,FALSE)</f>
        <v>320.3022339027595</v>
      </c>
      <c r="H1182" s="148">
        <f t="shared" si="117"/>
        <v>0</v>
      </c>
      <c r="I1182" s="352">
        <f t="shared" si="119"/>
        <v>44.103819902759483</v>
      </c>
      <c r="J1182" s="352">
        <f t="shared" si="115"/>
        <v>39.158046063074949</v>
      </c>
      <c r="K1182" s="352">
        <f t="shared" si="116"/>
        <v>1533.3525714778996</v>
      </c>
      <c r="L1182" s="352"/>
      <c r="O1182" s="352"/>
      <c r="P1182" s="352"/>
      <c r="Q1182" s="352"/>
      <c r="R1182" s="352"/>
      <c r="S1182" s="352"/>
      <c r="T1182" s="352" t="e">
        <f t="shared" si="118"/>
        <v>#DIV/0!</v>
      </c>
    </row>
    <row r="1183" spans="2:20">
      <c r="B1183" s="127" t="s">
        <v>157</v>
      </c>
      <c r="C1183" s="4">
        <v>42983</v>
      </c>
      <c r="D1183">
        <f>WEEKDAY(Fuel!C1269,2)</f>
        <v>2</v>
      </c>
      <c r="E1183" s="352"/>
      <c r="F1183" s="352">
        <f>VLOOKUP(Variaciones!C1183,Fuel!C1268:Z2866,2,FALSE)</f>
        <v>276.19841400000001</v>
      </c>
      <c r="G1183" s="352">
        <f>VLOOKUP(Variaciones!C1183,Fuel!C1268:Z2866,24,FALSE)</f>
        <v>314.71747700394218</v>
      </c>
      <c r="H1183" s="148">
        <f t="shared" si="117"/>
        <v>0</v>
      </c>
      <c r="I1183" s="352">
        <f t="shared" si="119"/>
        <v>38.519063003942165</v>
      </c>
      <c r="J1183" s="352">
        <f t="shared" si="115"/>
        <v>45.077888375821317</v>
      </c>
      <c r="K1183" s="352">
        <f t="shared" si="116"/>
        <v>2032.0160204230067</v>
      </c>
      <c r="L1183" s="352"/>
      <c r="O1183" s="352"/>
      <c r="P1183" s="352"/>
      <c r="Q1183" s="352"/>
      <c r="R1183" s="352"/>
      <c r="S1183" s="352"/>
      <c r="T1183" s="352" t="e">
        <f t="shared" si="118"/>
        <v>#DIV/0!</v>
      </c>
    </row>
    <row r="1184" spans="2:20">
      <c r="B1184" s="127" t="s">
        <v>157</v>
      </c>
      <c r="C1184" s="4">
        <v>42979</v>
      </c>
      <c r="D1184">
        <f>WEEKDAY(Fuel!C1270,2)</f>
        <v>5</v>
      </c>
      <c r="E1184" s="352"/>
      <c r="F1184" s="352">
        <f>VLOOKUP(Variaciones!C1184,Fuel!C1269:Z2867,2,FALSE)</f>
        <v>276.19841400000001</v>
      </c>
      <c r="G1184" s="352">
        <f>VLOOKUP(Variaciones!C1184,Fuel!C1269:Z2867,24,FALSE)</f>
        <v>312.81208935611039</v>
      </c>
      <c r="H1184" s="148">
        <f t="shared" si="117"/>
        <v>28.713861000000009</v>
      </c>
      <c r="I1184" s="352">
        <f t="shared" si="119"/>
        <v>36.613675356110377</v>
      </c>
      <c r="J1184" s="352">
        <f t="shared" si="115"/>
        <v>47.097599282522992</v>
      </c>
      <c r="K1184" s="352">
        <f t="shared" si="116"/>
        <v>2218.1838581771103</v>
      </c>
      <c r="L1184" s="352"/>
      <c r="O1184" s="352"/>
      <c r="P1184" s="352"/>
      <c r="Q1184" s="352"/>
      <c r="R1184" s="352"/>
      <c r="S1184" s="352"/>
      <c r="T1184" s="352" t="e">
        <f t="shared" si="118"/>
        <v>#DIV/0!</v>
      </c>
    </row>
    <row r="1185" spans="2:20">
      <c r="B1185" s="127" t="s">
        <v>158</v>
      </c>
      <c r="C1185" s="4">
        <v>42978</v>
      </c>
      <c r="D1185">
        <f>WEEKDAY(Fuel!C1271,2)</f>
        <v>4</v>
      </c>
      <c r="E1185" s="352"/>
      <c r="F1185" s="352">
        <f>VLOOKUP(Variaciones!C1185,Fuel!C1270:Z2868,2,FALSE)</f>
        <v>304.91227500000002</v>
      </c>
      <c r="G1185" s="352">
        <f>VLOOKUP(Variaciones!C1185,Fuel!C1270:Z2868,24,FALSE)</f>
        <v>311.62943495400788</v>
      </c>
      <c r="H1185" s="148">
        <f t="shared" si="117"/>
        <v>0</v>
      </c>
      <c r="I1185" s="352">
        <f t="shared" si="119"/>
        <v>6.7171599540078546</v>
      </c>
      <c r="J1185" s="352">
        <f t="shared" si="115"/>
        <v>77.06507394875166</v>
      </c>
      <c r="K1185" s="352">
        <f t="shared" si="116"/>
        <v>5939.0256227265618</v>
      </c>
      <c r="L1185" s="352"/>
      <c r="O1185" s="352"/>
      <c r="P1185" s="352"/>
      <c r="Q1185" s="352"/>
      <c r="R1185" s="352"/>
      <c r="S1185" s="352"/>
      <c r="T1185" s="352" t="e">
        <f t="shared" si="118"/>
        <v>#DIV/0!</v>
      </c>
    </row>
    <row r="1186" spans="2:20">
      <c r="B1186" s="127" t="s">
        <v>158</v>
      </c>
      <c r="C1186" s="4">
        <v>42977</v>
      </c>
      <c r="D1186">
        <f>WEEKDAY(Fuel!C1272,2)</f>
        <v>3</v>
      </c>
      <c r="E1186" s="352"/>
      <c r="F1186" s="352">
        <f>VLOOKUP(Variaciones!C1186,Fuel!C1271:Z2869,2,FALSE)</f>
        <v>304.91227500000002</v>
      </c>
      <c r="G1186" s="352">
        <f>VLOOKUP(Variaciones!C1186,Fuel!C1271:Z2869,24,FALSE)</f>
        <v>300.13140604467804</v>
      </c>
      <c r="H1186" s="148">
        <f t="shared" si="117"/>
        <v>0</v>
      </c>
      <c r="I1186" s="352">
        <f t="shared" si="119"/>
        <v>-4.7808689553219779</v>
      </c>
      <c r="J1186" s="352">
        <f t="shared" si="115"/>
        <v>89.252984592641269</v>
      </c>
      <c r="K1186" s="352">
        <f t="shared" si="116"/>
        <v>7966.0952586942594</v>
      </c>
      <c r="L1186" s="352"/>
      <c r="O1186" s="352"/>
      <c r="P1186" s="352"/>
      <c r="Q1186" s="352"/>
      <c r="R1186" s="352"/>
      <c r="S1186" s="352"/>
      <c r="T1186" s="352" t="e">
        <f t="shared" si="118"/>
        <v>#DIV/0!</v>
      </c>
    </row>
    <row r="1187" spans="2:20">
      <c r="B1187" s="127" t="s">
        <v>158</v>
      </c>
      <c r="C1187" s="4">
        <v>42976</v>
      </c>
      <c r="D1187">
        <f>WEEKDAY(Fuel!C1273,2)</f>
        <v>2</v>
      </c>
      <c r="E1187" s="352"/>
      <c r="F1187" s="352">
        <f>VLOOKUP(Variaciones!C1187,Fuel!C1272:Z2870,2,FALSE)</f>
        <v>304.91227500000002</v>
      </c>
      <c r="G1187" s="352">
        <f>VLOOKUP(Variaciones!C1187,Fuel!C1272:Z2870,24,FALSE)</f>
        <v>304.5992115637319</v>
      </c>
      <c r="H1187" s="148">
        <f t="shared" si="117"/>
        <v>0</v>
      </c>
      <c r="I1187" s="352">
        <f t="shared" si="119"/>
        <v>-0.3130634362681235</v>
      </c>
      <c r="J1187" s="352">
        <f t="shared" si="115"/>
        <v>84.517110742444231</v>
      </c>
      <c r="K1187" s="352">
        <f t="shared" si="116"/>
        <v>7143.142008250582</v>
      </c>
      <c r="L1187" s="352"/>
      <c r="O1187" s="352"/>
      <c r="P1187" s="352"/>
      <c r="Q1187" s="352"/>
      <c r="R1187" s="352"/>
      <c r="S1187" s="352"/>
      <c r="T1187" s="352" t="e">
        <f t="shared" si="118"/>
        <v>#DIV/0!</v>
      </c>
    </row>
    <row r="1188" spans="2:20">
      <c r="B1188" s="127" t="s">
        <v>158</v>
      </c>
      <c r="C1188" s="4">
        <v>42975</v>
      </c>
      <c r="D1188">
        <f>WEEKDAY(Fuel!C1274,2)</f>
        <v>1</v>
      </c>
      <c r="E1188" s="352"/>
      <c r="F1188" s="352">
        <f>VLOOKUP(Variaciones!C1188,Fuel!C1273:Z2871,2,FALSE)</f>
        <v>304.91227500000002</v>
      </c>
      <c r="G1188" s="352">
        <f>VLOOKUP(Variaciones!C1188,Fuel!C1273:Z2871,24,FALSE)</f>
        <v>302.16819973718793</v>
      </c>
      <c r="H1188" s="148">
        <f t="shared" si="117"/>
        <v>0</v>
      </c>
      <c r="I1188" s="352">
        <f t="shared" si="119"/>
        <v>-2.744075262812089</v>
      </c>
      <c r="J1188" s="352">
        <f t="shared" si="115"/>
        <v>87.093983278580822</v>
      </c>
      <c r="K1188" s="352">
        <f t="shared" si="116"/>
        <v>7585.3619233297159</v>
      </c>
      <c r="L1188" s="352"/>
      <c r="O1188" s="352"/>
      <c r="P1188" s="352"/>
      <c r="Q1188" s="352"/>
      <c r="R1188" s="352"/>
      <c r="S1188" s="352"/>
      <c r="T1188" s="352" t="e">
        <f t="shared" si="118"/>
        <v>#DIV/0!</v>
      </c>
    </row>
    <row r="1189" spans="2:20">
      <c r="B1189" s="127" t="s">
        <v>158</v>
      </c>
      <c r="C1189" s="4">
        <v>42972</v>
      </c>
      <c r="D1189">
        <f>WEEKDAY(Fuel!C1275,2)</f>
        <v>5</v>
      </c>
      <c r="E1189" s="352"/>
      <c r="F1189" s="352">
        <f>VLOOKUP(Variaciones!C1189,Fuel!C1274:Z2872,2,FALSE)</f>
        <v>304.91227500000002</v>
      </c>
      <c r="G1189" s="352">
        <f>VLOOKUP(Variaciones!C1189,Fuel!C1274:Z2872,24,FALSE)</f>
        <v>303.54796320630749</v>
      </c>
      <c r="H1189" s="148">
        <f t="shared" si="117"/>
        <v>0</v>
      </c>
      <c r="I1189" s="352">
        <f t="shared" si="119"/>
        <v>-1.3643117936925364</v>
      </c>
      <c r="J1189" s="352">
        <f t="shared" si="115"/>
        <v>85.631434001314062</v>
      </c>
      <c r="K1189" s="352">
        <f t="shared" si="116"/>
        <v>7332.7424891214059</v>
      </c>
      <c r="L1189" s="352"/>
      <c r="O1189" s="352"/>
      <c r="P1189" s="352"/>
      <c r="Q1189" s="352"/>
      <c r="R1189" s="352"/>
      <c r="S1189" s="352"/>
      <c r="T1189" s="352" t="e">
        <f t="shared" si="118"/>
        <v>#DIV/0!</v>
      </c>
    </row>
    <row r="1190" spans="2:20">
      <c r="B1190" s="127" t="s">
        <v>158</v>
      </c>
      <c r="C1190" s="4">
        <v>42971</v>
      </c>
      <c r="D1190">
        <f>WEEKDAY(Fuel!C1276,2)</f>
        <v>4</v>
      </c>
      <c r="E1190" s="352"/>
      <c r="F1190" s="352">
        <f>VLOOKUP(Variaciones!C1190,Fuel!C1275:Z2873,2,FALSE)</f>
        <v>304.91227500000002</v>
      </c>
      <c r="G1190" s="352">
        <f>VLOOKUP(Variaciones!C1190,Fuel!C1275:Z2873,24,FALSE)</f>
        <v>301.24835742444151</v>
      </c>
      <c r="H1190" s="148">
        <f t="shared" si="117"/>
        <v>0</v>
      </c>
      <c r="I1190" s="352">
        <f t="shared" si="119"/>
        <v>-3.6639175755585143</v>
      </c>
      <c r="J1190" s="352">
        <f t="shared" si="115"/>
        <v>88.069016130092052</v>
      </c>
      <c r="K1190" s="352">
        <f t="shared" si="116"/>
        <v>7756.1516021224143</v>
      </c>
      <c r="L1190" s="352"/>
      <c r="O1190" s="352"/>
      <c r="P1190" s="352"/>
      <c r="Q1190" s="352"/>
      <c r="R1190" s="352"/>
      <c r="S1190" s="352"/>
      <c r="T1190" s="352" t="e">
        <f t="shared" si="118"/>
        <v>#DIV/0!</v>
      </c>
    </row>
    <row r="1191" spans="2:20">
      <c r="B1191" s="127" t="s">
        <v>158</v>
      </c>
      <c r="C1191" s="4">
        <v>42970</v>
      </c>
      <c r="D1191">
        <f>WEEKDAY(Fuel!C1277,2)</f>
        <v>3</v>
      </c>
      <c r="E1191" s="352"/>
      <c r="F1191" s="352">
        <f>VLOOKUP(Variaciones!C1191,Fuel!C1276:Z2874,2,FALSE)</f>
        <v>304.91227500000002</v>
      </c>
      <c r="G1191" s="352">
        <f>VLOOKUP(Variaciones!C1191,Fuel!C1276:Z2874,24,FALSE)</f>
        <v>302.23390275952693</v>
      </c>
      <c r="H1191" s="148">
        <f t="shared" si="117"/>
        <v>0</v>
      </c>
      <c r="I1191" s="352">
        <f t="shared" si="119"/>
        <v>-2.6783722404730952</v>
      </c>
      <c r="J1191" s="352">
        <f t="shared" si="115"/>
        <v>87.024338074901493</v>
      </c>
      <c r="K1191" s="352">
        <f t="shared" si="116"/>
        <v>7573.2354173747499</v>
      </c>
      <c r="L1191" s="352"/>
      <c r="O1191" s="352"/>
      <c r="P1191" s="352"/>
      <c r="Q1191" s="352"/>
      <c r="R1191" s="352"/>
      <c r="S1191" s="352"/>
      <c r="T1191" s="352" t="e">
        <f t="shared" si="118"/>
        <v>#DIV/0!</v>
      </c>
    </row>
    <row r="1192" spans="2:20">
      <c r="B1192" s="127" t="s">
        <v>158</v>
      </c>
      <c r="C1192" s="4">
        <v>42969</v>
      </c>
      <c r="D1192">
        <f>WEEKDAY(Fuel!C1278,2)</f>
        <v>2</v>
      </c>
      <c r="E1192" s="352"/>
      <c r="F1192" s="352">
        <f>VLOOKUP(Variaciones!C1192,Fuel!C1277:Z2875,2,FALSE)</f>
        <v>304.91227500000002</v>
      </c>
      <c r="G1192" s="352">
        <f>VLOOKUP(Variaciones!C1192,Fuel!C1277:Z2875,24,FALSE)</f>
        <v>296.84625492772665</v>
      </c>
      <c r="H1192" s="148">
        <f t="shared" si="117"/>
        <v>0</v>
      </c>
      <c r="I1192" s="352">
        <f t="shared" si="119"/>
        <v>-8.0660200722733748</v>
      </c>
      <c r="J1192" s="352">
        <f t="shared" si="115"/>
        <v>92.735244776609761</v>
      </c>
      <c r="K1192" s="352">
        <f t="shared" si="116"/>
        <v>8599.8256237777277</v>
      </c>
      <c r="L1192" s="352"/>
      <c r="O1192" s="352"/>
      <c r="P1192" s="352"/>
      <c r="Q1192" s="352"/>
      <c r="R1192" s="352"/>
      <c r="S1192" s="352"/>
      <c r="T1192" s="352" t="e">
        <f t="shared" si="118"/>
        <v>#DIV/0!</v>
      </c>
    </row>
    <row r="1193" spans="2:20">
      <c r="B1193" s="127" t="s">
        <v>158</v>
      </c>
      <c r="C1193" s="4">
        <v>42968</v>
      </c>
      <c r="D1193">
        <f>WEEKDAY(Fuel!C1279,2)</f>
        <v>1</v>
      </c>
      <c r="E1193" s="352"/>
      <c r="F1193" s="352">
        <f>VLOOKUP(Variaciones!C1193,Fuel!C1278:Z2876,2,FALSE)</f>
        <v>304.91227500000002</v>
      </c>
      <c r="G1193" s="352">
        <f>VLOOKUP(Variaciones!C1193,Fuel!C1278:Z2876,24,FALSE)</f>
        <v>294.21813403416559</v>
      </c>
      <c r="H1193" s="148">
        <f t="shared" si="117"/>
        <v>0</v>
      </c>
      <c r="I1193" s="352">
        <f t="shared" si="119"/>
        <v>-10.694140965834436</v>
      </c>
      <c r="J1193" s="352">
        <f t="shared" si="115"/>
        <v>95.521052923784509</v>
      </c>
      <c r="K1193" s="352">
        <f t="shared" si="116"/>
        <v>9124.271551668442</v>
      </c>
      <c r="L1193" s="352"/>
      <c r="O1193" s="352"/>
      <c r="P1193" s="352"/>
      <c r="Q1193" s="352"/>
      <c r="R1193" s="352"/>
      <c r="S1193" s="352"/>
      <c r="T1193" s="352" t="e">
        <f t="shared" si="118"/>
        <v>#DIV/0!</v>
      </c>
    </row>
    <row r="1194" spans="2:20">
      <c r="B1194" s="127" t="s">
        <v>158</v>
      </c>
      <c r="C1194" s="4">
        <v>42965</v>
      </c>
      <c r="D1194">
        <f>WEEKDAY(Fuel!C1280,2)</f>
        <v>5</v>
      </c>
      <c r="E1194" s="352"/>
      <c r="F1194" s="352">
        <f>VLOOKUP(Variaciones!C1194,Fuel!C1279:Z2877,2,FALSE)</f>
        <v>304.91227500000002</v>
      </c>
      <c r="G1194" s="352">
        <f>VLOOKUP(Variaciones!C1194,Fuel!C1279:Z2877,24,FALSE)</f>
        <v>300.26281208935609</v>
      </c>
      <c r="H1194" s="148">
        <f t="shared" si="117"/>
        <v>0</v>
      </c>
      <c r="I1194" s="352">
        <f t="shared" si="119"/>
        <v>-4.6494629106439334</v>
      </c>
      <c r="J1194" s="352">
        <f t="shared" si="115"/>
        <v>89.113694185282554</v>
      </c>
      <c r="K1194" s="352">
        <f t="shared" si="116"/>
        <v>7941.2504913480616</v>
      </c>
      <c r="L1194" s="352"/>
      <c r="O1194" s="352"/>
      <c r="P1194" s="352"/>
      <c r="Q1194" s="352"/>
      <c r="R1194" s="352"/>
      <c r="S1194" s="352"/>
      <c r="T1194" s="352" t="e">
        <f t="shared" si="118"/>
        <v>#DIV/0!</v>
      </c>
    </row>
    <row r="1195" spans="2:20">
      <c r="B1195" s="127" t="s">
        <v>158</v>
      </c>
      <c r="C1195" s="4">
        <v>42964</v>
      </c>
      <c r="D1195">
        <f>WEEKDAY(Fuel!C1281,2)</f>
        <v>4</v>
      </c>
      <c r="E1195" s="352"/>
      <c r="F1195" s="352">
        <f>VLOOKUP(Variaciones!C1195,Fuel!C1280:Z2878,2,FALSE)</f>
        <v>304.91227500000002</v>
      </c>
      <c r="G1195" s="352">
        <f>VLOOKUP(Variaciones!C1195,Fuel!C1280:Z2878,24,FALSE)</f>
        <v>290.27595269382391</v>
      </c>
      <c r="H1195" s="148">
        <f t="shared" si="117"/>
        <v>0</v>
      </c>
      <c r="I1195" s="352">
        <f t="shared" si="119"/>
        <v>-14.636322306176112</v>
      </c>
      <c r="J1195" s="352">
        <f t="shared" si="115"/>
        <v>99.699765144546689</v>
      </c>
      <c r="K1195" s="352">
        <f t="shared" si="116"/>
        <v>9940.0431698777666</v>
      </c>
      <c r="L1195" s="352"/>
      <c r="O1195" s="352"/>
      <c r="P1195" s="352"/>
      <c r="Q1195" s="352"/>
      <c r="R1195" s="352"/>
      <c r="S1195" s="352"/>
      <c r="T1195" s="352" t="e">
        <f t="shared" si="118"/>
        <v>#DIV/0!</v>
      </c>
    </row>
    <row r="1196" spans="2:20">
      <c r="B1196" s="127" t="s">
        <v>158</v>
      </c>
      <c r="C1196" s="4">
        <v>42963</v>
      </c>
      <c r="D1196">
        <f>WEEKDAY(Fuel!C1282,2)</f>
        <v>3</v>
      </c>
      <c r="E1196" s="352"/>
      <c r="F1196" s="352">
        <f>VLOOKUP(Variaciones!C1196,Fuel!C1281:Z2879,2,FALSE)</f>
        <v>304.91227500000002</v>
      </c>
      <c r="G1196" s="352">
        <f>VLOOKUP(Variaciones!C1196,Fuel!C1281:Z2879,24,FALSE)</f>
        <v>288.76478318002631</v>
      </c>
      <c r="H1196" s="148">
        <f t="shared" si="117"/>
        <v>0</v>
      </c>
      <c r="I1196" s="352">
        <f t="shared" si="119"/>
        <v>-16.147491819973709</v>
      </c>
      <c r="J1196" s="352">
        <f t="shared" si="115"/>
        <v>101.30160482917211</v>
      </c>
      <c r="K1196" s="352">
        <f t="shared" si="116"/>
        <v>10262.015140965745</v>
      </c>
      <c r="L1196" s="352"/>
      <c r="O1196" s="352"/>
      <c r="P1196" s="352"/>
      <c r="Q1196" s="352"/>
      <c r="R1196" s="352"/>
      <c r="S1196" s="352"/>
      <c r="T1196" s="352" t="e">
        <f t="shared" si="118"/>
        <v>#DIV/0!</v>
      </c>
    </row>
    <row r="1197" spans="2:20">
      <c r="B1197" s="127" t="s">
        <v>158</v>
      </c>
      <c r="C1197" s="4">
        <v>42962</v>
      </c>
      <c r="D1197">
        <f>WEEKDAY(Fuel!C1283,2)</f>
        <v>2</v>
      </c>
      <c r="E1197" s="352"/>
      <c r="F1197" s="352">
        <f>VLOOKUP(Variaciones!C1197,Fuel!C1282:Z2880,2,FALSE)</f>
        <v>304.91227500000002</v>
      </c>
      <c r="G1197" s="352">
        <f>VLOOKUP(Variaciones!C1197,Fuel!C1282:Z2880,24,FALSE)</f>
        <v>294.67805519053877</v>
      </c>
      <c r="H1197" s="148">
        <f t="shared" si="117"/>
        <v>0</v>
      </c>
      <c r="I1197" s="352">
        <f t="shared" si="119"/>
        <v>-10.234219809461251</v>
      </c>
      <c r="J1197" s="352">
        <f t="shared" si="115"/>
        <v>95.033536498028923</v>
      </c>
      <c r="K1197" s="352">
        <f t="shared" si="116"/>
        <v>9031.3730593221953</v>
      </c>
      <c r="L1197" s="352"/>
      <c r="O1197" s="352"/>
      <c r="P1197" s="352"/>
      <c r="Q1197" s="352"/>
      <c r="R1197" s="352"/>
      <c r="S1197" s="352"/>
      <c r="T1197" s="352" t="e">
        <f t="shared" si="118"/>
        <v>#DIV/0!</v>
      </c>
    </row>
    <row r="1198" spans="2:20">
      <c r="B1198" s="127" t="s">
        <v>158</v>
      </c>
      <c r="C1198" s="4">
        <v>42961</v>
      </c>
      <c r="D1198">
        <f>WEEKDAY(Fuel!C1284,2)</f>
        <v>1</v>
      </c>
      <c r="E1198" s="352"/>
      <c r="F1198" s="352">
        <f>VLOOKUP(Variaciones!C1198,Fuel!C1283:Z2881,2,FALSE)</f>
        <v>304.91227500000002</v>
      </c>
      <c r="G1198" s="352">
        <f>VLOOKUP(Variaciones!C1198,Fuel!C1283:Z2881,24,FALSE)</f>
        <v>295.53219448094609</v>
      </c>
      <c r="H1198" s="148">
        <f t="shared" si="117"/>
        <v>0</v>
      </c>
      <c r="I1198" s="352">
        <f t="shared" si="119"/>
        <v>-9.3800805190539336</v>
      </c>
      <c r="J1198" s="352">
        <f t="shared" si="115"/>
        <v>94.128148850197192</v>
      </c>
      <c r="K1198" s="352">
        <f t="shared" si="116"/>
        <v>8860.1084059648783</v>
      </c>
      <c r="L1198" s="352"/>
      <c r="O1198" s="352"/>
      <c r="P1198" s="352"/>
      <c r="Q1198" s="352"/>
      <c r="R1198" s="352"/>
      <c r="S1198" s="352"/>
      <c r="T1198" s="352" t="e">
        <f t="shared" si="118"/>
        <v>#DIV/0!</v>
      </c>
    </row>
    <row r="1199" spans="2:20">
      <c r="B1199" s="127" t="s">
        <v>158</v>
      </c>
      <c r="C1199" s="4">
        <v>42957</v>
      </c>
      <c r="D1199">
        <f>WEEKDAY(Fuel!C1285,2)</f>
        <v>4</v>
      </c>
      <c r="E1199" s="352"/>
      <c r="F1199" s="352">
        <f>VLOOKUP(Variaciones!C1199,Fuel!C1284:Z2882,2,FALSE)</f>
        <v>304.91227500000002</v>
      </c>
      <c r="G1199" s="352">
        <f>VLOOKUP(Variaciones!C1199,Fuel!C1284:Z2882,24,FALSE)</f>
        <v>302.82522996057821</v>
      </c>
      <c r="H1199" s="148">
        <f t="shared" si="117"/>
        <v>0</v>
      </c>
      <c r="I1199" s="352">
        <f t="shared" si="119"/>
        <v>-2.0870450394218096</v>
      </c>
      <c r="J1199" s="352">
        <f t="shared" si="115"/>
        <v>86.397531241787135</v>
      </c>
      <c r="K1199" s="352">
        <f t="shared" si="116"/>
        <v>7464.5334046755843</v>
      </c>
      <c r="L1199" s="352"/>
      <c r="O1199" s="352"/>
      <c r="P1199" s="352"/>
      <c r="Q1199" s="352"/>
      <c r="R1199" s="352"/>
      <c r="S1199" s="352"/>
      <c r="T1199" s="352" t="e">
        <f t="shared" si="118"/>
        <v>#DIV/0!</v>
      </c>
    </row>
    <row r="1200" spans="2:20">
      <c r="B1200" s="127" t="s">
        <v>158</v>
      </c>
      <c r="C1200" s="4">
        <v>42956</v>
      </c>
      <c r="D1200">
        <f>WEEKDAY(Fuel!C1286,2)</f>
        <v>3</v>
      </c>
      <c r="E1200" s="352"/>
      <c r="F1200" s="352">
        <f>VLOOKUP(Variaciones!C1200,Fuel!C1285:Z2883,2,FALSE)</f>
        <v>304.91227500000002</v>
      </c>
      <c r="G1200" s="352">
        <f>VLOOKUP(Variaciones!C1200,Fuel!C1285:Z2883,24,FALSE)</f>
        <v>307.49014454664911</v>
      </c>
      <c r="H1200" s="148">
        <f t="shared" si="117"/>
        <v>0</v>
      </c>
      <c r="I1200" s="352">
        <f t="shared" si="119"/>
        <v>2.5778695466490831</v>
      </c>
      <c r="J1200" s="352">
        <f t="shared" si="115"/>
        <v>81.452721780551997</v>
      </c>
      <c r="K1200" s="352">
        <f t="shared" si="116"/>
        <v>6634.5458854600092</v>
      </c>
      <c r="L1200" s="352"/>
      <c r="O1200" s="352"/>
      <c r="P1200" s="352"/>
      <c r="Q1200" s="352"/>
      <c r="R1200" s="352"/>
      <c r="S1200" s="352"/>
      <c r="T1200" s="352" t="e">
        <f t="shared" si="118"/>
        <v>#DIV/0!</v>
      </c>
    </row>
    <row r="1201" spans="2:20">
      <c r="B1201" s="127" t="s">
        <v>158</v>
      </c>
      <c r="C1201" s="4">
        <v>42955</v>
      </c>
      <c r="D1201">
        <f>WEEKDAY(Fuel!C1287,2)</f>
        <v>2</v>
      </c>
      <c r="E1201" s="352"/>
      <c r="F1201" s="352">
        <f>VLOOKUP(Variaciones!C1201,Fuel!C1286:Z2884,2,FALSE)</f>
        <v>304.91227500000002</v>
      </c>
      <c r="G1201" s="352">
        <f>VLOOKUP(Variaciones!C1201,Fuel!C1286:Z2884,24,FALSE)</f>
        <v>307.8186596583443</v>
      </c>
      <c r="H1201" s="148">
        <f t="shared" si="117"/>
        <v>0</v>
      </c>
      <c r="I1201" s="352">
        <f t="shared" si="119"/>
        <v>2.9063846583442796</v>
      </c>
      <c r="J1201" s="352">
        <f t="shared" si="115"/>
        <v>81.104495762155068</v>
      </c>
      <c r="K1201" s="352">
        <f t="shared" si="116"/>
        <v>6577.9392328334297</v>
      </c>
      <c r="L1201" s="352"/>
      <c r="O1201" s="352"/>
      <c r="P1201" s="352"/>
      <c r="Q1201" s="352"/>
      <c r="R1201" s="352"/>
      <c r="S1201" s="352"/>
      <c r="T1201" s="352" t="e">
        <f t="shared" si="118"/>
        <v>#DIV/0!</v>
      </c>
    </row>
    <row r="1202" spans="2:20">
      <c r="B1202" s="127" t="s">
        <v>158</v>
      </c>
      <c r="C1202" s="4">
        <v>42954</v>
      </c>
      <c r="D1202">
        <f>WEEKDAY(Fuel!C1288,2)</f>
        <v>1</v>
      </c>
      <c r="E1202" s="352"/>
      <c r="F1202" s="352">
        <f>VLOOKUP(Variaciones!C1202,Fuel!C1287:Z2885,2,FALSE)</f>
        <v>304.91227500000002</v>
      </c>
      <c r="G1202" s="352">
        <f>VLOOKUP(Variaciones!C1202,Fuel!C1287:Z2885,24,FALSE)</f>
        <v>305.97897503285151</v>
      </c>
      <c r="H1202" s="148">
        <f t="shared" si="117"/>
        <v>0</v>
      </c>
      <c r="I1202" s="352">
        <f t="shared" si="119"/>
        <v>1.066700032851486</v>
      </c>
      <c r="J1202" s="352">
        <f t="shared" si="115"/>
        <v>83.054561465177414</v>
      </c>
      <c r="K1202" s="352">
        <f t="shared" si="116"/>
        <v>6898.0601801729335</v>
      </c>
      <c r="L1202" s="352"/>
      <c r="O1202" s="352"/>
      <c r="P1202" s="352"/>
      <c r="Q1202" s="352"/>
      <c r="R1202" s="352"/>
      <c r="S1202" s="352"/>
      <c r="T1202" s="352" t="e">
        <f t="shared" si="118"/>
        <v>#DIV/0!</v>
      </c>
    </row>
    <row r="1203" spans="2:20">
      <c r="B1203" s="127" t="s">
        <v>158</v>
      </c>
      <c r="C1203" s="4">
        <v>42951</v>
      </c>
      <c r="D1203">
        <f>WEEKDAY(Fuel!C1289,2)</f>
        <v>5</v>
      </c>
      <c r="E1203" s="352"/>
      <c r="F1203" s="352">
        <f>VLOOKUP(Variaciones!C1203,Fuel!C1288:Z2886,2,FALSE)</f>
        <v>304.91227500000002</v>
      </c>
      <c r="G1203" s="352">
        <f>VLOOKUP(Variaciones!C1203,Fuel!C1288:Z2886,24,FALSE)</f>
        <v>303.1537450722733</v>
      </c>
      <c r="H1203" s="148">
        <f t="shared" si="117"/>
        <v>0</v>
      </c>
      <c r="I1203" s="352">
        <f t="shared" si="119"/>
        <v>-1.7585299277267268</v>
      </c>
      <c r="J1203" s="352">
        <f t="shared" si="115"/>
        <v>86.04930522339032</v>
      </c>
      <c r="K1203" s="352">
        <f t="shared" si="116"/>
        <v>7404.482929428189</v>
      </c>
      <c r="L1203" s="352"/>
      <c r="O1203" s="352"/>
      <c r="P1203" s="352"/>
      <c r="Q1203" s="352"/>
      <c r="R1203" s="352"/>
      <c r="S1203" s="352"/>
      <c r="T1203" s="352" t="e">
        <f t="shared" si="118"/>
        <v>#DIV/0!</v>
      </c>
    </row>
    <row r="1204" spans="2:20">
      <c r="B1204" s="127" t="s">
        <v>158</v>
      </c>
      <c r="C1204" s="4">
        <v>42950</v>
      </c>
      <c r="D1204">
        <f>WEEKDAY(Fuel!C1290,2)</f>
        <v>4</v>
      </c>
      <c r="E1204" s="352"/>
      <c r="F1204" s="352">
        <f>VLOOKUP(Variaciones!C1204,Fuel!C1289:Z2887,2,FALSE)</f>
        <v>304.91227500000002</v>
      </c>
      <c r="G1204" s="352">
        <f>VLOOKUP(Variaciones!C1204,Fuel!C1289:Z2887,24,FALSE)</f>
        <v>300.91984231274637</v>
      </c>
      <c r="H1204" s="148">
        <f t="shared" si="117"/>
        <v>0</v>
      </c>
      <c r="I1204" s="352">
        <f t="shared" si="119"/>
        <v>-3.992432687253654</v>
      </c>
      <c r="J1204" s="352">
        <f t="shared" si="115"/>
        <v>88.417242148488867</v>
      </c>
      <c r="K1204" s="352">
        <f t="shared" si="116"/>
        <v>7817.6087091445161</v>
      </c>
      <c r="L1204" s="352"/>
      <c r="O1204" s="352"/>
      <c r="P1204" s="352"/>
      <c r="Q1204" s="352"/>
      <c r="R1204" s="352"/>
      <c r="S1204" s="352"/>
      <c r="T1204" s="352" t="e">
        <f t="shared" si="118"/>
        <v>#DIV/0!</v>
      </c>
    </row>
    <row r="1205" spans="2:20">
      <c r="B1205" s="127" t="s">
        <v>158</v>
      </c>
      <c r="C1205" s="4">
        <v>42949</v>
      </c>
      <c r="D1205">
        <f>WEEKDAY(Fuel!C1291,2)</f>
        <v>3</v>
      </c>
      <c r="E1205" s="352"/>
      <c r="F1205" s="352">
        <f>VLOOKUP(Variaciones!C1205,Fuel!C1290:Z2888,2,FALSE)</f>
        <v>304.91227500000002</v>
      </c>
      <c r="G1205" s="352">
        <f>VLOOKUP(Variaciones!C1205,Fuel!C1290:Z2888,24,FALSE)</f>
        <v>301.24835742444151</v>
      </c>
      <c r="H1205" s="148">
        <f t="shared" si="117"/>
        <v>0</v>
      </c>
      <c r="I1205" s="352">
        <f t="shared" si="119"/>
        <v>-3.6639175755585143</v>
      </c>
      <c r="J1205" s="352">
        <f t="shared" si="115"/>
        <v>88.069016130092052</v>
      </c>
      <c r="K1205" s="352">
        <f t="shared" si="116"/>
        <v>7756.1516021224143</v>
      </c>
      <c r="L1205" s="352"/>
      <c r="O1205" s="352"/>
      <c r="P1205" s="352"/>
      <c r="Q1205" s="352"/>
      <c r="R1205" s="352"/>
      <c r="S1205" s="352"/>
      <c r="T1205" s="352" t="e">
        <f t="shared" si="118"/>
        <v>#DIV/0!</v>
      </c>
    </row>
    <row r="1206" spans="2:20">
      <c r="B1206" s="127" t="s">
        <v>158</v>
      </c>
      <c r="C1206" s="4">
        <v>42948</v>
      </c>
      <c r="D1206">
        <f>WEEKDAY(Fuel!C1292,2)</f>
        <v>2</v>
      </c>
      <c r="E1206" s="352"/>
      <c r="F1206" s="352">
        <f>VLOOKUP(Variaciones!C1206,Fuel!C1291:Z2889,2,FALSE)</f>
        <v>304.91227500000002</v>
      </c>
      <c r="G1206" s="352">
        <f>VLOOKUP(Variaciones!C1206,Fuel!C1291:Z2889,24,FALSE)</f>
        <v>299.01445466491458</v>
      </c>
      <c r="H1206" s="148">
        <f t="shared" si="117"/>
        <v>33.369673000000034</v>
      </c>
      <c r="I1206" s="352">
        <f t="shared" si="119"/>
        <v>-5.8978203350854415</v>
      </c>
      <c r="J1206" s="352">
        <f t="shared" si="115"/>
        <v>90.436953055190543</v>
      </c>
      <c r="K1206" s="352">
        <f t="shared" si="116"/>
        <v>8178.8424779067382</v>
      </c>
      <c r="L1206" s="352"/>
      <c r="O1206" s="352"/>
      <c r="P1206" s="352"/>
      <c r="Q1206" s="352"/>
      <c r="R1206" s="352"/>
      <c r="S1206" s="352"/>
      <c r="T1206" s="352" t="e">
        <f t="shared" si="118"/>
        <v>#DIV/0!</v>
      </c>
    </row>
    <row r="1207" spans="2:20">
      <c r="B1207" s="127" t="s">
        <v>159</v>
      </c>
      <c r="C1207" s="4">
        <v>42947</v>
      </c>
      <c r="D1207">
        <f>WEEKDAY(Fuel!C1293,2)</f>
        <v>1</v>
      </c>
      <c r="E1207" s="352"/>
      <c r="F1207" s="352">
        <f>VLOOKUP(Variaciones!C1207,Fuel!C1292:Z2890,2,FALSE)</f>
        <v>271.54260199999999</v>
      </c>
      <c r="G1207" s="352">
        <f>VLOOKUP(Variaciones!C1207,Fuel!C1292:Z2890,24,FALSE)</f>
        <v>307.42444152431011</v>
      </c>
      <c r="H1207" s="148">
        <f t="shared" si="117"/>
        <v>0</v>
      </c>
      <c r="I1207" s="352">
        <f t="shared" si="119"/>
        <v>35.881839524310124</v>
      </c>
      <c r="J1207" s="352">
        <f t="shared" si="115"/>
        <v>48.152693984231291</v>
      </c>
      <c r="K1207" s="352">
        <f t="shared" si="116"/>
        <v>2318.6819379390245</v>
      </c>
      <c r="L1207" s="352"/>
      <c r="O1207" s="352"/>
      <c r="P1207" s="352"/>
      <c r="Q1207" s="352"/>
      <c r="R1207" s="352"/>
      <c r="S1207" s="352"/>
      <c r="T1207" s="352" t="e">
        <f t="shared" si="118"/>
        <v>#DIV/0!</v>
      </c>
    </row>
    <row r="1208" spans="2:20">
      <c r="B1208" s="127" t="s">
        <v>159</v>
      </c>
      <c r="C1208" s="4">
        <v>42944</v>
      </c>
      <c r="D1208">
        <f>WEEKDAY(Fuel!C1294,2)</f>
        <v>5</v>
      </c>
      <c r="E1208" s="352"/>
      <c r="F1208" s="352">
        <f>VLOOKUP(Variaciones!C1208,Fuel!C1293:Z2891,2,FALSE)</f>
        <v>271.54260199999999</v>
      </c>
      <c r="G1208" s="352">
        <f>VLOOKUP(Variaciones!C1208,Fuel!C1293:Z2891,24,FALSE)</f>
        <v>309.52693823915899</v>
      </c>
      <c r="H1208" s="148">
        <f t="shared" si="117"/>
        <v>0</v>
      </c>
      <c r="I1208" s="352">
        <f t="shared" si="119"/>
        <v>37.984336239159006</v>
      </c>
      <c r="J1208" s="352">
        <f t="shared" si="115"/>
        <v>45.924047466491459</v>
      </c>
      <c r="K1208" s="352">
        <f t="shared" si="116"/>
        <v>2109.0181357045603</v>
      </c>
      <c r="L1208" s="352"/>
      <c r="O1208" s="352"/>
      <c r="P1208" s="352"/>
      <c r="Q1208" s="352"/>
      <c r="R1208" s="352"/>
      <c r="S1208" s="352"/>
      <c r="T1208" s="352" t="e">
        <f t="shared" si="118"/>
        <v>#DIV/0!</v>
      </c>
    </row>
    <row r="1209" spans="2:20">
      <c r="B1209" s="127" t="s">
        <v>159</v>
      </c>
      <c r="C1209" s="4">
        <v>42943</v>
      </c>
      <c r="D1209">
        <f>WEEKDAY(Fuel!C1295,2)</f>
        <v>4</v>
      </c>
      <c r="E1209" s="352"/>
      <c r="F1209" s="352">
        <f>VLOOKUP(Variaciones!C1209,Fuel!C1294:Z2892,2,FALSE)</f>
        <v>271.54260199999999</v>
      </c>
      <c r="G1209" s="352">
        <f>VLOOKUP(Variaciones!C1209,Fuel!C1294:Z2892,24,FALSE)</f>
        <v>306.50459921156369</v>
      </c>
      <c r="H1209" s="148">
        <f t="shared" si="117"/>
        <v>0</v>
      </c>
      <c r="I1209" s="352">
        <f t="shared" si="119"/>
        <v>34.961997211563698</v>
      </c>
      <c r="J1209" s="352">
        <f t="shared" si="115"/>
        <v>49.127726835742465</v>
      </c>
      <c r="K1209" s="352">
        <f t="shared" si="116"/>
        <v>2413.5335440473305</v>
      </c>
      <c r="L1209" s="352"/>
      <c r="O1209" s="352"/>
      <c r="P1209" s="352"/>
      <c r="Q1209" s="352"/>
      <c r="R1209" s="352"/>
      <c r="S1209" s="352"/>
      <c r="T1209" s="352" t="e">
        <f t="shared" si="118"/>
        <v>#DIV/0!</v>
      </c>
    </row>
    <row r="1210" spans="2:20">
      <c r="B1210" s="127" t="s">
        <v>159</v>
      </c>
      <c r="C1210" s="4">
        <v>42942</v>
      </c>
      <c r="D1210">
        <f>WEEKDAY(Fuel!C1296,2)</f>
        <v>3</v>
      </c>
      <c r="E1210" s="352"/>
      <c r="F1210" s="352">
        <f>VLOOKUP(Variaciones!C1210,Fuel!C1295:Z2893,2,FALSE)</f>
        <v>271.54260199999999</v>
      </c>
      <c r="G1210" s="352">
        <f>VLOOKUP(Variaciones!C1210,Fuel!C1295:Z2893,24,FALSE)</f>
        <v>302.03679369250983</v>
      </c>
      <c r="H1210" s="148">
        <f t="shared" si="117"/>
        <v>0</v>
      </c>
      <c r="I1210" s="352">
        <f t="shared" si="119"/>
        <v>30.494191692509844</v>
      </c>
      <c r="J1210" s="352">
        <f t="shared" si="115"/>
        <v>53.863600685939559</v>
      </c>
      <c r="K1210" s="352">
        <f t="shared" si="116"/>
        <v>2901.2874788543486</v>
      </c>
      <c r="L1210" s="352"/>
      <c r="O1210" s="352"/>
      <c r="P1210" s="352"/>
      <c r="Q1210" s="352"/>
      <c r="R1210" s="352"/>
      <c r="S1210" s="352"/>
      <c r="T1210" s="352" t="e">
        <f t="shared" si="118"/>
        <v>#DIV/0!</v>
      </c>
    </row>
    <row r="1211" spans="2:20">
      <c r="B1211" s="127" t="s">
        <v>159</v>
      </c>
      <c r="C1211" s="4">
        <v>42941</v>
      </c>
      <c r="D1211">
        <f>WEEKDAY(Fuel!C1297,2)</f>
        <v>2</v>
      </c>
      <c r="E1211" s="352"/>
      <c r="F1211" s="352">
        <f>VLOOKUP(Variaciones!C1211,Fuel!C1296:Z2894,2,FALSE)</f>
        <v>271.54260199999999</v>
      </c>
      <c r="G1211" s="352">
        <f>VLOOKUP(Variaciones!C1211,Fuel!C1296:Z2894,24,FALSE)</f>
        <v>297.17477003942179</v>
      </c>
      <c r="H1211" s="148">
        <f t="shared" si="117"/>
        <v>0</v>
      </c>
      <c r="I1211" s="352">
        <f t="shared" si="119"/>
        <v>25.632168039421799</v>
      </c>
      <c r="J1211" s="352">
        <f t="shared" si="115"/>
        <v>59.017345758212912</v>
      </c>
      <c r="K1211" s="352">
        <f t="shared" si="116"/>
        <v>3483.0471003444518</v>
      </c>
      <c r="L1211" s="352"/>
      <c r="O1211" s="352"/>
      <c r="P1211" s="352"/>
      <c r="Q1211" s="352"/>
      <c r="R1211" s="352"/>
      <c r="S1211" s="352"/>
      <c r="T1211" s="352" t="e">
        <f t="shared" si="118"/>
        <v>#DIV/0!</v>
      </c>
    </row>
    <row r="1212" spans="2:20">
      <c r="B1212" s="127" t="s">
        <v>159</v>
      </c>
      <c r="C1212" s="4">
        <v>42940</v>
      </c>
      <c r="D1212">
        <f>WEEKDAY(Fuel!C1298,2)</f>
        <v>1</v>
      </c>
      <c r="E1212" s="352"/>
      <c r="F1212" s="352">
        <f>VLOOKUP(Variaciones!C1212,Fuel!C1297:Z2895,2,FALSE)</f>
        <v>271.54260199999999</v>
      </c>
      <c r="G1212" s="352">
        <f>VLOOKUP(Variaciones!C1212,Fuel!C1297:Z2895,24,FALSE)</f>
        <v>290.07884362680682</v>
      </c>
      <c r="H1212" s="148">
        <f t="shared" si="117"/>
        <v>0</v>
      </c>
      <c r="I1212" s="352">
        <f t="shared" si="119"/>
        <v>18.536241626806827</v>
      </c>
      <c r="J1212" s="352">
        <f t="shared" si="115"/>
        <v>66.539027755584755</v>
      </c>
      <c r="K1212" s="352">
        <f t="shared" si="116"/>
        <v>4427.4422146584784</v>
      </c>
      <c r="L1212" s="352"/>
      <c r="O1212" s="352"/>
      <c r="P1212" s="352"/>
      <c r="Q1212" s="352"/>
      <c r="R1212" s="352"/>
      <c r="S1212" s="352"/>
      <c r="T1212" s="352" t="e">
        <f t="shared" si="118"/>
        <v>#DIV/0!</v>
      </c>
    </row>
    <row r="1213" spans="2:20">
      <c r="B1213" s="127" t="s">
        <v>159</v>
      </c>
      <c r="C1213" s="4">
        <v>42937</v>
      </c>
      <c r="D1213">
        <f>WEEKDAY(Fuel!C1299,2)</f>
        <v>5</v>
      </c>
      <c r="E1213" s="352"/>
      <c r="F1213" s="352">
        <f>VLOOKUP(Variaciones!C1213,Fuel!C1298:Z2896,2,FALSE)</f>
        <v>271.54260199999999</v>
      </c>
      <c r="G1213" s="352">
        <f>VLOOKUP(Variaciones!C1213,Fuel!C1298:Z2896,24,FALSE)</f>
        <v>287.18791064388961</v>
      </c>
      <c r="H1213" s="148">
        <f t="shared" si="117"/>
        <v>0</v>
      </c>
      <c r="I1213" s="352">
        <f t="shared" si="119"/>
        <v>15.645308643889621</v>
      </c>
      <c r="J1213" s="352">
        <f t="shared" si="115"/>
        <v>69.603416717476989</v>
      </c>
      <c r="K1213" s="352">
        <f t="shared" si="116"/>
        <v>4844.6356187467554</v>
      </c>
      <c r="L1213" s="352"/>
      <c r="O1213" s="352"/>
      <c r="P1213" s="352"/>
      <c r="Q1213" s="352"/>
      <c r="R1213" s="352"/>
      <c r="S1213" s="352"/>
      <c r="T1213" s="352" t="e">
        <f t="shared" si="118"/>
        <v>#DIV/0!</v>
      </c>
    </row>
    <row r="1214" spans="2:20">
      <c r="B1214" s="127" t="s">
        <v>159</v>
      </c>
      <c r="C1214" s="4">
        <v>42936</v>
      </c>
      <c r="D1214">
        <f>WEEKDAY(Fuel!C1300,2)</f>
        <v>4</v>
      </c>
      <c r="E1214" s="352"/>
      <c r="F1214" s="352">
        <f>VLOOKUP(Variaciones!C1214,Fuel!C1299:Z2897,2,FALSE)</f>
        <v>271.54260199999999</v>
      </c>
      <c r="G1214" s="352">
        <f>VLOOKUP(Variaciones!C1214,Fuel!C1299:Z2897,24,FALSE)</f>
        <v>298.29172141918525</v>
      </c>
      <c r="H1214" s="148">
        <f t="shared" si="117"/>
        <v>0</v>
      </c>
      <c r="I1214" s="352">
        <f t="shared" si="119"/>
        <v>26.749119419185263</v>
      </c>
      <c r="J1214" s="352">
        <f t="shared" si="115"/>
        <v>57.833377295663638</v>
      </c>
      <c r="K1214" s="352">
        <f t="shared" si="116"/>
        <v>3344.6995294225826</v>
      </c>
      <c r="L1214" s="352"/>
      <c r="O1214" s="352"/>
      <c r="P1214" s="352"/>
      <c r="Q1214" s="352"/>
      <c r="R1214" s="352"/>
      <c r="S1214" s="352"/>
      <c r="T1214" s="352" t="e">
        <f t="shared" si="118"/>
        <v>#DIV/0!</v>
      </c>
    </row>
    <row r="1215" spans="2:20">
      <c r="B1215" s="127" t="s">
        <v>159</v>
      </c>
      <c r="C1215" s="4">
        <v>42935</v>
      </c>
      <c r="D1215">
        <f>WEEKDAY(Fuel!C1301,2)</f>
        <v>3</v>
      </c>
      <c r="E1215" s="352"/>
      <c r="F1215" s="352">
        <f>VLOOKUP(Variaciones!C1215,Fuel!C1300:Z2898,2,FALSE)</f>
        <v>271.54260199999999</v>
      </c>
      <c r="G1215" s="352">
        <f>VLOOKUP(Variaciones!C1215,Fuel!C1300:Z2898,24,FALSE)</f>
        <v>301.90538764783179</v>
      </c>
      <c r="H1215" s="148">
        <f t="shared" si="117"/>
        <v>0</v>
      </c>
      <c r="I1215" s="352">
        <f t="shared" si="119"/>
        <v>30.362785647831799</v>
      </c>
      <c r="J1215" s="352">
        <f t="shared" si="115"/>
        <v>54.002891093298274</v>
      </c>
      <c r="K1215" s="352">
        <f t="shared" si="116"/>
        <v>2916.3122464346338</v>
      </c>
      <c r="L1215" s="352"/>
      <c r="O1215" s="352"/>
      <c r="P1215" s="352"/>
      <c r="Q1215" s="352"/>
      <c r="R1215" s="352"/>
      <c r="S1215" s="352"/>
      <c r="T1215" s="352" t="e">
        <f t="shared" si="118"/>
        <v>#DIV/0!</v>
      </c>
    </row>
    <row r="1216" spans="2:20">
      <c r="B1216" s="127" t="s">
        <v>159</v>
      </c>
      <c r="C1216" s="4">
        <v>42934</v>
      </c>
      <c r="D1216">
        <f>WEEKDAY(Fuel!C1302,2)</f>
        <v>2</v>
      </c>
      <c r="E1216" s="352"/>
      <c r="F1216" s="352">
        <f>VLOOKUP(Variaciones!C1216,Fuel!C1301:Z2899,2,FALSE)</f>
        <v>271.54260199999999</v>
      </c>
      <c r="G1216" s="352">
        <f>VLOOKUP(Variaciones!C1216,Fuel!C1301:Z2899,24,FALSE)</f>
        <v>295.99211563731927</v>
      </c>
      <c r="H1216" s="148">
        <f t="shared" si="117"/>
        <v>0</v>
      </c>
      <c r="I1216" s="352">
        <f t="shared" si="119"/>
        <v>24.449513637319285</v>
      </c>
      <c r="J1216" s="352">
        <f t="shared" si="115"/>
        <v>60.270959424441571</v>
      </c>
      <c r="K1216" s="352">
        <f t="shared" si="116"/>
        <v>3632.5885499426822</v>
      </c>
      <c r="L1216" s="352"/>
      <c r="O1216" s="352"/>
      <c r="P1216" s="352"/>
      <c r="Q1216" s="352"/>
      <c r="R1216" s="352"/>
      <c r="S1216" s="352"/>
      <c r="T1216" s="352" t="e">
        <f t="shared" si="118"/>
        <v>#DIV/0!</v>
      </c>
    </row>
    <row r="1217" spans="2:20">
      <c r="B1217" s="127" t="s">
        <v>159</v>
      </c>
      <c r="C1217" s="4">
        <v>42933</v>
      </c>
      <c r="D1217">
        <f>WEEKDAY(Fuel!C1303,2)</f>
        <v>1</v>
      </c>
      <c r="E1217" s="352"/>
      <c r="F1217" s="352">
        <f>VLOOKUP(Variaciones!C1217,Fuel!C1302:Z2900,2,FALSE)</f>
        <v>271.54260199999999</v>
      </c>
      <c r="G1217" s="352">
        <f>VLOOKUP(Variaciones!C1217,Fuel!C1302:Z2900,24,FALSE)</f>
        <v>295.0722733245729</v>
      </c>
      <c r="H1217" s="148">
        <f t="shared" si="117"/>
        <v>0</v>
      </c>
      <c r="I1217" s="352">
        <f t="shared" si="119"/>
        <v>23.529671324572917</v>
      </c>
      <c r="J1217" s="352">
        <f t="shared" si="115"/>
        <v>61.245992275952688</v>
      </c>
      <c r="K1217" s="352">
        <f t="shared" si="116"/>
        <v>3751.0715698660561</v>
      </c>
      <c r="L1217" s="352"/>
      <c r="O1217" s="352"/>
      <c r="P1217" s="352"/>
      <c r="Q1217" s="352"/>
      <c r="R1217" s="352"/>
      <c r="S1217" s="352"/>
      <c r="T1217" s="352" t="e">
        <f t="shared" si="118"/>
        <v>#DIV/0!</v>
      </c>
    </row>
    <row r="1218" spans="2:20">
      <c r="B1218" s="127" t="s">
        <v>159</v>
      </c>
      <c r="C1218" s="4">
        <v>42930</v>
      </c>
      <c r="D1218">
        <f>WEEKDAY(Fuel!C1304,2)</f>
        <v>5</v>
      </c>
      <c r="E1218" s="352"/>
      <c r="F1218" s="352">
        <f>VLOOKUP(Variaciones!C1218,Fuel!C1303:Z2901,2,FALSE)</f>
        <v>271.54260199999999</v>
      </c>
      <c r="G1218" s="352">
        <f>VLOOKUP(Variaciones!C1218,Fuel!C1303:Z2901,24,FALSE)</f>
        <v>298.48883048620235</v>
      </c>
      <c r="H1218" s="148">
        <f t="shared" si="117"/>
        <v>0</v>
      </c>
      <c r="I1218" s="352">
        <f t="shared" si="119"/>
        <v>26.946228486202358</v>
      </c>
      <c r="J1218" s="352">
        <f t="shared" si="115"/>
        <v>57.624441684625481</v>
      </c>
      <c r="K1218" s="352">
        <f t="shared" si="116"/>
        <v>3320.5762794648026</v>
      </c>
      <c r="L1218" s="352"/>
      <c r="O1218" s="352"/>
      <c r="P1218" s="352"/>
      <c r="Q1218" s="352"/>
      <c r="R1218" s="352"/>
      <c r="S1218" s="352"/>
      <c r="T1218" s="352" t="e">
        <f t="shared" si="118"/>
        <v>#DIV/0!</v>
      </c>
    </row>
    <row r="1219" spans="2:20">
      <c r="B1219" s="127" t="s">
        <v>159</v>
      </c>
      <c r="C1219" s="4">
        <v>42929</v>
      </c>
      <c r="D1219">
        <f>WEEKDAY(Fuel!C1305,2)</f>
        <v>4</v>
      </c>
      <c r="E1219" s="352"/>
      <c r="F1219" s="352">
        <f>VLOOKUP(Variaciones!C1219,Fuel!C1304:Z2902,2,FALSE)</f>
        <v>271.54260199999999</v>
      </c>
      <c r="G1219" s="352">
        <f>VLOOKUP(Variaciones!C1219,Fuel!C1304:Z2902,24,FALSE)</f>
        <v>291.65571616294346</v>
      </c>
      <c r="H1219" s="148">
        <f t="shared" si="117"/>
        <v>0</v>
      </c>
      <c r="I1219" s="352">
        <f t="shared" si="119"/>
        <v>20.113114162943475</v>
      </c>
      <c r="J1219" s="352">
        <f t="shared" si="115"/>
        <v>64.867542867279894</v>
      </c>
      <c r="K1219" s="352">
        <f t="shared" si="116"/>
        <v>4207.7981176383946</v>
      </c>
      <c r="L1219" s="352"/>
      <c r="O1219" s="352"/>
      <c r="P1219" s="352"/>
      <c r="Q1219" s="352"/>
      <c r="R1219" s="352"/>
      <c r="S1219" s="352"/>
      <c r="T1219" s="352" t="e">
        <f t="shared" si="118"/>
        <v>#DIV/0!</v>
      </c>
    </row>
    <row r="1220" spans="2:20">
      <c r="B1220" s="127" t="s">
        <v>159</v>
      </c>
      <c r="C1220" s="4">
        <v>42928</v>
      </c>
      <c r="D1220">
        <f>WEEKDAY(Fuel!C1306,2)</f>
        <v>3</v>
      </c>
      <c r="E1220" s="352"/>
      <c r="F1220" s="352">
        <f>VLOOKUP(Variaciones!C1220,Fuel!C1305:Z2903,2,FALSE)</f>
        <v>271.54260199999999</v>
      </c>
      <c r="G1220" s="352">
        <f>VLOOKUP(Variaciones!C1220,Fuel!C1305:Z2903,24,FALSE)</f>
        <v>285.21681997371877</v>
      </c>
      <c r="H1220" s="148">
        <f t="shared" si="117"/>
        <v>0</v>
      </c>
      <c r="I1220" s="352">
        <f t="shared" si="119"/>
        <v>13.674217973718783</v>
      </c>
      <c r="J1220" s="352">
        <f t="shared" si="115"/>
        <v>71.692772827858107</v>
      </c>
      <c r="K1220" s="352">
        <f t="shared" si="116"/>
        <v>5139.8536757468701</v>
      </c>
      <c r="L1220" s="352"/>
      <c r="O1220" s="352"/>
      <c r="P1220" s="352"/>
      <c r="Q1220" s="352"/>
      <c r="R1220" s="352"/>
      <c r="S1220" s="352"/>
      <c r="T1220" s="352" t="e">
        <f t="shared" si="118"/>
        <v>#DIV/0!</v>
      </c>
    </row>
    <row r="1221" spans="2:20">
      <c r="B1221" s="127" t="s">
        <v>159</v>
      </c>
      <c r="C1221" s="4">
        <v>42927</v>
      </c>
      <c r="D1221">
        <f>WEEKDAY(Fuel!C1307,2)</f>
        <v>2</v>
      </c>
      <c r="E1221" s="352"/>
      <c r="F1221" s="352">
        <f>VLOOKUP(Variaciones!C1221,Fuel!C1306:Z2904,2,FALSE)</f>
        <v>271.54260199999999</v>
      </c>
      <c r="G1221" s="352">
        <f>VLOOKUP(Variaciones!C1221,Fuel!C1306:Z2904,24,FALSE)</f>
        <v>282.98291721419184</v>
      </c>
      <c r="H1221" s="148">
        <f t="shared" si="117"/>
        <v>0</v>
      </c>
      <c r="I1221" s="352">
        <f t="shared" si="119"/>
        <v>11.440315214191855</v>
      </c>
      <c r="J1221" s="352">
        <f t="shared" si="115"/>
        <v>74.060709752956654</v>
      </c>
      <c r="K1221" s="352">
        <f t="shared" si="116"/>
        <v>5484.9887291116893</v>
      </c>
      <c r="L1221" s="352"/>
      <c r="O1221" s="352"/>
      <c r="P1221" s="352"/>
      <c r="Q1221" s="352"/>
      <c r="R1221" s="352"/>
      <c r="S1221" s="352"/>
      <c r="T1221" s="352" t="e">
        <f t="shared" si="118"/>
        <v>#DIV/0!</v>
      </c>
    </row>
    <row r="1222" spans="2:20">
      <c r="B1222" s="127" t="s">
        <v>159</v>
      </c>
      <c r="C1222" s="4">
        <v>42926</v>
      </c>
      <c r="D1222">
        <f>WEEKDAY(Fuel!C1308,2)</f>
        <v>1</v>
      </c>
      <c r="E1222" s="352"/>
      <c r="F1222" s="352">
        <f>VLOOKUP(Variaciones!C1222,Fuel!C1307:Z2905,2,FALSE)</f>
        <v>271.54260199999999</v>
      </c>
      <c r="G1222" s="352">
        <f>VLOOKUP(Variaciones!C1222,Fuel!C1307:Z2905,24,FALSE)</f>
        <v>278.25229960578184</v>
      </c>
      <c r="H1222" s="148">
        <f t="shared" si="117"/>
        <v>0</v>
      </c>
      <c r="I1222" s="352">
        <f t="shared" si="119"/>
        <v>6.7096976057818551</v>
      </c>
      <c r="J1222" s="352">
        <f t="shared" si="115"/>
        <v>79.075164417871235</v>
      </c>
      <c r="K1222" s="352">
        <f t="shared" si="116"/>
        <v>6252.8816277133692</v>
      </c>
      <c r="L1222" s="352"/>
      <c r="O1222" s="352"/>
      <c r="P1222" s="352"/>
      <c r="Q1222" s="352"/>
      <c r="R1222" s="352"/>
      <c r="S1222" s="352"/>
      <c r="T1222" s="352" t="e">
        <f t="shared" si="118"/>
        <v>#DIV/0!</v>
      </c>
    </row>
    <row r="1223" spans="2:20">
      <c r="B1223" s="127" t="s">
        <v>159</v>
      </c>
      <c r="C1223" s="4">
        <v>42923</v>
      </c>
      <c r="D1223">
        <f>WEEKDAY(Fuel!C1309,2)</f>
        <v>5</v>
      </c>
      <c r="E1223" s="352"/>
      <c r="F1223" s="352">
        <f>VLOOKUP(Variaciones!C1223,Fuel!C1308:Z2906,2,FALSE)</f>
        <v>271.54260199999999</v>
      </c>
      <c r="G1223" s="352">
        <f>VLOOKUP(Variaciones!C1223,Fuel!C1308:Z2906,24,FALSE)</f>
        <v>275.42706964520369</v>
      </c>
      <c r="H1223" s="148">
        <f t="shared" si="117"/>
        <v>0</v>
      </c>
      <c r="I1223" s="352">
        <f t="shared" si="119"/>
        <v>3.8844676452036992</v>
      </c>
      <c r="J1223" s="352">
        <f t="shared" si="115"/>
        <v>82.069908176084084</v>
      </c>
      <c r="K1223" s="352">
        <f t="shared" si="116"/>
        <v>6735.469828030873</v>
      </c>
      <c r="L1223" s="352"/>
      <c r="O1223" s="352"/>
      <c r="P1223" s="352"/>
      <c r="Q1223" s="352"/>
      <c r="R1223" s="352"/>
      <c r="S1223" s="352"/>
      <c r="T1223" s="352" t="e">
        <f t="shared" si="118"/>
        <v>#DIV/0!</v>
      </c>
    </row>
    <row r="1224" spans="2:20">
      <c r="B1224" s="127" t="s">
        <v>159</v>
      </c>
      <c r="C1224" s="4">
        <v>42922</v>
      </c>
      <c r="D1224">
        <f>WEEKDAY(Fuel!C1310,2)</f>
        <v>4</v>
      </c>
      <c r="E1224" s="352"/>
      <c r="F1224" s="352">
        <f>VLOOKUP(Variaciones!C1224,Fuel!C1309:Z2907,2,FALSE)</f>
        <v>271.54260199999999</v>
      </c>
      <c r="G1224" s="352">
        <f>VLOOKUP(Variaciones!C1224,Fuel!C1309:Z2907,24,FALSE)</f>
        <v>281.86596583442838</v>
      </c>
      <c r="H1224" s="148">
        <f t="shared" si="117"/>
        <v>0</v>
      </c>
      <c r="I1224" s="352">
        <f t="shared" si="119"/>
        <v>10.323363834428392</v>
      </c>
      <c r="J1224" s="352">
        <f t="shared" si="115"/>
        <v>75.244678215505928</v>
      </c>
      <c r="K1224" s="352">
        <f t="shared" si="116"/>
        <v>5661.761599755032</v>
      </c>
      <c r="L1224" s="352"/>
      <c r="O1224" s="352"/>
      <c r="P1224" s="352"/>
      <c r="Q1224" s="352"/>
      <c r="R1224" s="352"/>
      <c r="S1224" s="352"/>
      <c r="T1224" s="352" t="e">
        <f t="shared" si="118"/>
        <v>#DIV/0!</v>
      </c>
    </row>
    <row r="1225" spans="2:20">
      <c r="B1225" s="127" t="s">
        <v>159</v>
      </c>
      <c r="C1225" s="4">
        <v>42921</v>
      </c>
      <c r="D1225">
        <f>WEEKDAY(Fuel!C1311,2)</f>
        <v>3</v>
      </c>
      <c r="E1225" s="352"/>
      <c r="F1225" s="352">
        <f>VLOOKUP(Variaciones!C1225,Fuel!C1310:Z2908,2,FALSE)</f>
        <v>271.54260199999999</v>
      </c>
      <c r="G1225" s="352">
        <f>VLOOKUP(Variaciones!C1225,Fuel!C1310:Z2908,24,FALSE)</f>
        <v>282.12877792378447</v>
      </c>
      <c r="H1225" s="148">
        <f t="shared" si="117"/>
        <v>11.201445000000035</v>
      </c>
      <c r="I1225" s="352">
        <f t="shared" si="119"/>
        <v>10.586175923784481</v>
      </c>
      <c r="J1225" s="352">
        <f t="shared" si="115"/>
        <v>74.966097400788442</v>
      </c>
      <c r="K1225" s="352">
        <f t="shared" si="116"/>
        <v>5619.9157595044999</v>
      </c>
      <c r="L1225" s="352"/>
      <c r="O1225" s="352"/>
      <c r="P1225" s="352"/>
      <c r="Q1225" s="352"/>
      <c r="R1225" s="352"/>
      <c r="S1225" s="352"/>
      <c r="T1225" s="352" t="e">
        <f t="shared" si="118"/>
        <v>#DIV/0!</v>
      </c>
    </row>
    <row r="1226" spans="2:20">
      <c r="B1226" s="127" t="s">
        <v>160</v>
      </c>
      <c r="C1226" s="4">
        <v>42916</v>
      </c>
      <c r="D1226">
        <f>WEEKDAY(Fuel!C1312,2)</f>
        <v>5</v>
      </c>
      <c r="E1226" s="352"/>
      <c r="F1226" s="352">
        <f>VLOOKUP(Variaciones!C1226,Fuel!C1311:Z2909,2,FALSE)</f>
        <v>282.74404700000002</v>
      </c>
      <c r="G1226" s="352">
        <f>VLOOKUP(Variaciones!C1226,Fuel!C1311:Z2909,24,FALSE)</f>
        <v>289.61892247043363</v>
      </c>
      <c r="H1226" s="148">
        <f t="shared" si="117"/>
        <v>0</v>
      </c>
      <c r="I1226" s="352">
        <f t="shared" si="119"/>
        <v>6.8748754704336079</v>
      </c>
      <c r="J1226" s="352">
        <f t="shared" ref="J1226:J1289" si="120">ABS(F1226-(1.06*(G1226)-102.48))</f>
        <v>78.227989181340376</v>
      </c>
      <c r="K1226" s="352">
        <f t="shared" ref="K1226:K1289" si="121">ABS(F1226-(1.06*(G1226)-102.48))^2</f>
        <v>6119.6182913559069</v>
      </c>
      <c r="L1226" s="352"/>
      <c r="O1226" s="352"/>
      <c r="P1226" s="352"/>
      <c r="Q1226" s="352"/>
      <c r="R1226" s="352"/>
      <c r="S1226" s="352"/>
      <c r="T1226" s="352" t="e">
        <f t="shared" si="118"/>
        <v>#DIV/0!</v>
      </c>
    </row>
    <row r="1227" spans="2:20">
      <c r="B1227" s="127" t="s">
        <v>160</v>
      </c>
      <c r="C1227" s="4">
        <v>42915</v>
      </c>
      <c r="D1227">
        <f>WEEKDAY(Fuel!C1313,2)</f>
        <v>4</v>
      </c>
      <c r="E1227" s="352"/>
      <c r="F1227" s="352">
        <f>VLOOKUP(Variaciones!C1227,Fuel!C1312:Z2910,2,FALSE)</f>
        <v>282.74404700000002</v>
      </c>
      <c r="G1227" s="352">
        <f>VLOOKUP(Variaciones!C1227,Fuel!C1312:Z2910,24,FALSE)</f>
        <v>280.02628120893559</v>
      </c>
      <c r="H1227" s="148">
        <f t="shared" si="117"/>
        <v>0</v>
      </c>
      <c r="I1227" s="352">
        <f t="shared" si="119"/>
        <v>-2.7177657910644371</v>
      </c>
      <c r="J1227" s="352">
        <f t="shared" si="120"/>
        <v>88.39618891852831</v>
      </c>
      <c r="K1227" s="352">
        <f t="shared" si="121"/>
        <v>7813.8862153201471</v>
      </c>
      <c r="L1227" s="352"/>
      <c r="O1227" s="352"/>
      <c r="P1227" s="352"/>
      <c r="Q1227" s="352"/>
      <c r="R1227" s="352"/>
      <c r="S1227" s="352"/>
      <c r="T1227" s="352" t="e">
        <f t="shared" si="118"/>
        <v>#DIV/0!</v>
      </c>
    </row>
    <row r="1228" spans="2:20">
      <c r="B1228" s="127" t="s">
        <v>160</v>
      </c>
      <c r="C1228" s="4">
        <v>42914</v>
      </c>
      <c r="D1228">
        <f>WEEKDAY(Fuel!C1314,2)</f>
        <v>3</v>
      </c>
      <c r="E1228" s="352"/>
      <c r="F1228" s="352">
        <f>VLOOKUP(Variaciones!C1228,Fuel!C1313:Z2911,2,FALSE)</f>
        <v>282.74404700000002</v>
      </c>
      <c r="G1228" s="352">
        <f>VLOOKUP(Variaciones!C1228,Fuel!C1313:Z2911,24,FALSE)</f>
        <v>278.77792378449408</v>
      </c>
      <c r="H1228" s="148">
        <f t="shared" si="117"/>
        <v>0</v>
      </c>
      <c r="I1228" s="352">
        <f t="shared" si="119"/>
        <v>-3.9661232155059452</v>
      </c>
      <c r="J1228" s="352">
        <f t="shared" si="120"/>
        <v>89.719447788436298</v>
      </c>
      <c r="K1228" s="352">
        <f t="shared" si="121"/>
        <v>8049.5793114619473</v>
      </c>
      <c r="L1228" s="352"/>
      <c r="O1228" s="352"/>
      <c r="P1228" s="352"/>
      <c r="Q1228" s="352"/>
      <c r="R1228" s="352"/>
      <c r="S1228" s="352"/>
      <c r="T1228" s="352" t="e">
        <f t="shared" si="118"/>
        <v>#DIV/0!</v>
      </c>
    </row>
    <row r="1229" spans="2:20">
      <c r="B1229" s="127" t="s">
        <v>160</v>
      </c>
      <c r="C1229" s="4">
        <v>42913</v>
      </c>
      <c r="D1229">
        <f>WEEKDAY(Fuel!C1315,2)</f>
        <v>2</v>
      </c>
      <c r="E1229" s="352"/>
      <c r="F1229" s="352">
        <f>VLOOKUP(Variaciones!C1229,Fuel!C1314:Z2912,2,FALSE)</f>
        <v>282.74404700000002</v>
      </c>
      <c r="G1229" s="352">
        <f>VLOOKUP(Variaciones!C1229,Fuel!C1314:Z2912,24,FALSE)</f>
        <v>272.33902759526939</v>
      </c>
      <c r="H1229" s="148">
        <f t="shared" si="117"/>
        <v>0</v>
      </c>
      <c r="I1229" s="352">
        <f t="shared" si="119"/>
        <v>-10.405019404730638</v>
      </c>
      <c r="J1229" s="352">
        <f t="shared" si="120"/>
        <v>96.544677749014454</v>
      </c>
      <c r="K1229" s="352">
        <f t="shared" si="121"/>
        <v>9320.8748016610461</v>
      </c>
      <c r="L1229" s="352"/>
      <c r="O1229" s="352"/>
      <c r="P1229" s="352"/>
      <c r="Q1229" s="352"/>
      <c r="R1229" s="352"/>
      <c r="S1229" s="352"/>
      <c r="T1229" s="352" t="e">
        <f t="shared" si="118"/>
        <v>#DIV/0!</v>
      </c>
    </row>
    <row r="1230" spans="2:20">
      <c r="B1230" s="127" t="s">
        <v>160</v>
      </c>
      <c r="C1230" s="4">
        <v>42912</v>
      </c>
      <c r="D1230">
        <f>WEEKDAY(Fuel!C1316,2)</f>
        <v>1</v>
      </c>
      <c r="E1230" s="352"/>
      <c r="F1230" s="352">
        <f>VLOOKUP(Variaciones!C1230,Fuel!C1315:Z2913,2,FALSE)</f>
        <v>282.74404700000002</v>
      </c>
      <c r="G1230" s="352">
        <f>VLOOKUP(Variaciones!C1230,Fuel!C1315:Z2913,24,FALSE)</f>
        <v>267.47700394218134</v>
      </c>
      <c r="H1230" s="148">
        <f t="shared" ref="H1230:H1293" si="122">ABS(F1231-F1230)</f>
        <v>0</v>
      </c>
      <c r="I1230" s="352">
        <f t="shared" si="119"/>
        <v>-15.267043057818682</v>
      </c>
      <c r="J1230" s="352">
        <f t="shared" si="120"/>
        <v>101.69842282128781</v>
      </c>
      <c r="K1230" s="352">
        <f t="shared" si="121"/>
        <v>10342.569204337433</v>
      </c>
      <c r="L1230" s="352"/>
      <c r="O1230" s="352"/>
      <c r="P1230" s="352"/>
      <c r="Q1230" s="352"/>
      <c r="R1230" s="352"/>
      <c r="S1230" s="352"/>
      <c r="T1230" s="352" t="e">
        <f t="shared" ref="T1230:T1293" si="123">ABS(ABS(Q1230)-ABS(R1230))/ABS(ABS(Q1230)+ABS(R1230))</f>
        <v>#DIV/0!</v>
      </c>
    </row>
    <row r="1231" spans="2:20">
      <c r="B1231" s="127" t="s">
        <v>160</v>
      </c>
      <c r="C1231" s="4">
        <v>42909</v>
      </c>
      <c r="D1231">
        <f>WEEKDAY(Fuel!C1317,2)</f>
        <v>5</v>
      </c>
      <c r="E1231" s="352"/>
      <c r="F1231" s="352">
        <f>VLOOKUP(Variaciones!C1231,Fuel!C1316:Z2914,2,FALSE)</f>
        <v>282.74404700000002</v>
      </c>
      <c r="G1231" s="352">
        <f>VLOOKUP(Variaciones!C1231,Fuel!C1316:Z2914,24,FALSE)</f>
        <v>266.29434954007883</v>
      </c>
      <c r="H1231" s="148">
        <f t="shared" si="122"/>
        <v>0</v>
      </c>
      <c r="I1231" s="352">
        <f t="shared" ref="I1231:I1294" si="124">G1231-F1231</f>
        <v>-16.449697459921197</v>
      </c>
      <c r="J1231" s="352">
        <f t="shared" si="120"/>
        <v>102.95203648751647</v>
      </c>
      <c r="K1231" s="352">
        <f t="shared" si="121"/>
        <v>10599.121816926921</v>
      </c>
      <c r="L1231" s="352"/>
      <c r="O1231" s="352"/>
      <c r="P1231" s="352"/>
      <c r="Q1231" s="352"/>
      <c r="R1231" s="352"/>
      <c r="S1231" s="352"/>
      <c r="T1231" s="352" t="e">
        <f t="shared" si="123"/>
        <v>#DIV/0!</v>
      </c>
    </row>
    <row r="1232" spans="2:20">
      <c r="B1232" s="127" t="s">
        <v>160</v>
      </c>
      <c r="C1232" s="4">
        <v>42908</v>
      </c>
      <c r="D1232">
        <f>WEEKDAY(Fuel!C1318,2)</f>
        <v>4</v>
      </c>
      <c r="E1232" s="352"/>
      <c r="F1232" s="352">
        <f>VLOOKUP(Variaciones!C1232,Fuel!C1317:Z2915,2,FALSE)</f>
        <v>282.74404700000002</v>
      </c>
      <c r="G1232" s="352">
        <f>VLOOKUP(Variaciones!C1232,Fuel!C1317:Z2915,24,FALSE)</f>
        <v>264.0604467805519</v>
      </c>
      <c r="H1232" s="148">
        <f t="shared" si="122"/>
        <v>0</v>
      </c>
      <c r="I1232" s="352">
        <f t="shared" si="124"/>
        <v>-18.683600219448124</v>
      </c>
      <c r="J1232" s="352">
        <f t="shared" si="120"/>
        <v>105.31997341261501</v>
      </c>
      <c r="K1232" s="352">
        <f t="shared" si="121"/>
        <v>11092.296799633934</v>
      </c>
      <c r="L1232" s="352"/>
      <c r="O1232" s="352"/>
      <c r="P1232" s="352"/>
      <c r="Q1232" s="352"/>
      <c r="R1232" s="352"/>
      <c r="S1232" s="352"/>
      <c r="T1232" s="352" t="e">
        <f t="shared" si="123"/>
        <v>#DIV/0!</v>
      </c>
    </row>
    <row r="1233" spans="2:20">
      <c r="B1233" s="127" t="s">
        <v>160</v>
      </c>
      <c r="C1233" s="4">
        <v>42907</v>
      </c>
      <c r="D1233">
        <f>WEEKDAY(Fuel!C1319,2)</f>
        <v>3</v>
      </c>
      <c r="E1233" s="352"/>
      <c r="F1233" s="352">
        <f>VLOOKUP(Variaciones!C1233,Fuel!C1318:Z2916,2,FALSE)</f>
        <v>282.74404700000002</v>
      </c>
      <c r="G1233" s="352">
        <f>VLOOKUP(Variaciones!C1233,Fuel!C1318:Z2916,24,FALSE)</f>
        <v>259.06701708278581</v>
      </c>
      <c r="H1233" s="148">
        <f t="shared" si="122"/>
        <v>0</v>
      </c>
      <c r="I1233" s="352">
        <f t="shared" si="124"/>
        <v>-23.677029917214213</v>
      </c>
      <c r="J1233" s="352">
        <f t="shared" si="120"/>
        <v>110.61300889224708</v>
      </c>
      <c r="K1233" s="352">
        <f t="shared" si="121"/>
        <v>12235.237736196332</v>
      </c>
      <c r="L1233" s="352"/>
      <c r="O1233" s="352"/>
      <c r="P1233" s="352"/>
      <c r="Q1233" s="352"/>
      <c r="R1233" s="352"/>
      <c r="S1233" s="352"/>
      <c r="T1233" s="352" t="e">
        <f t="shared" si="123"/>
        <v>#DIV/0!</v>
      </c>
    </row>
    <row r="1234" spans="2:20">
      <c r="B1234" s="127" t="s">
        <v>160</v>
      </c>
      <c r="C1234" s="4">
        <v>42906</v>
      </c>
      <c r="D1234">
        <f>WEEKDAY(Fuel!C1320,2)</f>
        <v>2</v>
      </c>
      <c r="E1234" s="352"/>
      <c r="F1234" s="352">
        <f>VLOOKUP(Variaciones!C1234,Fuel!C1319:Z2917,2,FALSE)</f>
        <v>282.74404700000002</v>
      </c>
      <c r="G1234" s="352">
        <f>VLOOKUP(Variaciones!C1234,Fuel!C1319:Z2917,24,FALSE)</f>
        <v>263.46911957950067</v>
      </c>
      <c r="H1234" s="148">
        <f t="shared" si="122"/>
        <v>0</v>
      </c>
      <c r="I1234" s="352">
        <f t="shared" si="124"/>
        <v>-19.274927420499353</v>
      </c>
      <c r="J1234" s="352">
        <f t="shared" si="120"/>
        <v>105.94678024572931</v>
      </c>
      <c r="K1234" s="352">
        <f t="shared" si="121"/>
        <v>11224.72024443686</v>
      </c>
      <c r="L1234" s="352"/>
      <c r="O1234" s="352"/>
      <c r="P1234" s="352"/>
      <c r="Q1234" s="352"/>
      <c r="R1234" s="352"/>
      <c r="S1234" s="352"/>
      <c r="T1234" s="352" t="e">
        <f t="shared" si="123"/>
        <v>#DIV/0!</v>
      </c>
    </row>
    <row r="1235" spans="2:20">
      <c r="B1235" s="127" t="s">
        <v>160</v>
      </c>
      <c r="C1235" s="4">
        <v>42905</v>
      </c>
      <c r="D1235">
        <f>WEEKDAY(Fuel!C1321,2)</f>
        <v>1</v>
      </c>
      <c r="E1235" s="352"/>
      <c r="F1235" s="352">
        <f>VLOOKUP(Variaciones!C1235,Fuel!C1320:Z2918,2,FALSE)</f>
        <v>282.74404700000002</v>
      </c>
      <c r="G1235" s="352">
        <f>VLOOKUP(Variaciones!C1235,Fuel!C1320:Z2918,24,FALSE)</f>
        <v>268.26544021024966</v>
      </c>
      <c r="H1235" s="148">
        <f t="shared" si="122"/>
        <v>0</v>
      </c>
      <c r="I1235" s="352">
        <f t="shared" si="124"/>
        <v>-14.478606789750359</v>
      </c>
      <c r="J1235" s="352">
        <f t="shared" si="120"/>
        <v>100.8626803771354</v>
      </c>
      <c r="K1235" s="352">
        <f t="shared" si="121"/>
        <v>10173.280292860176</v>
      </c>
      <c r="L1235" s="352"/>
      <c r="O1235" s="352"/>
      <c r="P1235" s="352"/>
      <c r="Q1235" s="352"/>
      <c r="R1235" s="352"/>
      <c r="S1235" s="352"/>
      <c r="T1235" s="352" t="e">
        <f t="shared" si="123"/>
        <v>#DIV/0!</v>
      </c>
    </row>
    <row r="1236" spans="2:20">
      <c r="B1236" s="127" t="s">
        <v>160</v>
      </c>
      <c r="C1236" s="4">
        <v>42902</v>
      </c>
      <c r="D1236">
        <f>WEEKDAY(Fuel!C1322,2)</f>
        <v>5</v>
      </c>
      <c r="E1236" s="352"/>
      <c r="F1236" s="352">
        <f>VLOOKUP(Variaciones!C1236,Fuel!C1321:Z2919,2,FALSE)</f>
        <v>282.74404700000002</v>
      </c>
      <c r="G1236" s="352">
        <f>VLOOKUP(Variaciones!C1236,Fuel!C1321:Z2919,24,FALSE)</f>
        <v>269.64520367936922</v>
      </c>
      <c r="H1236" s="148">
        <f t="shared" si="122"/>
        <v>0</v>
      </c>
      <c r="I1236" s="352">
        <f t="shared" si="124"/>
        <v>-13.098843320630806</v>
      </c>
      <c r="J1236" s="352">
        <f t="shared" si="120"/>
        <v>99.400131099868645</v>
      </c>
      <c r="K1236" s="352">
        <f t="shared" si="121"/>
        <v>9880.3860626710739</v>
      </c>
      <c r="L1236" s="352"/>
      <c r="O1236" s="352"/>
      <c r="P1236" s="352"/>
      <c r="Q1236" s="352"/>
      <c r="R1236" s="352"/>
      <c r="S1236" s="352"/>
      <c r="T1236" s="352" t="e">
        <f t="shared" si="123"/>
        <v>#DIV/0!</v>
      </c>
    </row>
    <row r="1237" spans="2:20">
      <c r="B1237" s="127" t="s">
        <v>160</v>
      </c>
      <c r="C1237" s="4">
        <v>42901</v>
      </c>
      <c r="D1237">
        <f>WEEKDAY(Fuel!C1323,2)</f>
        <v>4</v>
      </c>
      <c r="E1237" s="352"/>
      <c r="F1237" s="352">
        <f>VLOOKUP(Variaciones!C1237,Fuel!C1322:Z2920,2,FALSE)</f>
        <v>282.74404700000002</v>
      </c>
      <c r="G1237" s="352">
        <f>VLOOKUP(Variaciones!C1237,Fuel!C1322:Z2920,24,FALSE)</f>
        <v>268.46254927726676</v>
      </c>
      <c r="H1237" s="148">
        <f t="shared" si="122"/>
        <v>0</v>
      </c>
      <c r="I1237" s="352">
        <f t="shared" si="124"/>
        <v>-14.281497722733263</v>
      </c>
      <c r="J1237" s="352">
        <f t="shared" si="120"/>
        <v>100.65374476609725</v>
      </c>
      <c r="K1237" s="352">
        <f t="shared" si="121"/>
        <v>10131.176335438649</v>
      </c>
      <c r="L1237" s="352"/>
      <c r="O1237" s="352"/>
      <c r="P1237" s="352"/>
      <c r="Q1237" s="352"/>
      <c r="R1237" s="352"/>
      <c r="S1237" s="352"/>
      <c r="T1237" s="352" t="e">
        <f t="shared" si="123"/>
        <v>#DIV/0!</v>
      </c>
    </row>
    <row r="1238" spans="2:20">
      <c r="B1238" s="127" t="s">
        <v>160</v>
      </c>
      <c r="C1238" s="4">
        <v>42900</v>
      </c>
      <c r="D1238">
        <f>WEEKDAY(Fuel!C1324,2)</f>
        <v>3</v>
      </c>
      <c r="E1238" s="352"/>
      <c r="F1238" s="352">
        <f>VLOOKUP(Variaciones!C1238,Fuel!C1323:Z2921,2,FALSE)</f>
        <v>282.74404700000002</v>
      </c>
      <c r="G1238" s="352">
        <f>VLOOKUP(Variaciones!C1238,Fuel!C1323:Z2921,24,FALSE)</f>
        <v>268.79106438896184</v>
      </c>
      <c r="H1238" s="148">
        <f t="shared" si="122"/>
        <v>0</v>
      </c>
      <c r="I1238" s="352">
        <f t="shared" si="124"/>
        <v>-13.95298261103818</v>
      </c>
      <c r="J1238" s="352">
        <f t="shared" si="120"/>
        <v>100.30551874770049</v>
      </c>
      <c r="K1238" s="352">
        <f t="shared" si="121"/>
        <v>10061.197091245294</v>
      </c>
      <c r="L1238" s="352"/>
      <c r="O1238" s="352"/>
      <c r="P1238" s="352"/>
      <c r="Q1238" s="352"/>
      <c r="R1238" s="352"/>
      <c r="S1238" s="352"/>
      <c r="T1238" s="352" t="e">
        <f t="shared" si="123"/>
        <v>#DIV/0!</v>
      </c>
    </row>
    <row r="1239" spans="2:20">
      <c r="B1239" s="127" t="s">
        <v>160</v>
      </c>
      <c r="C1239" s="4">
        <v>42899</v>
      </c>
      <c r="D1239">
        <f>WEEKDAY(Fuel!C1325,2)</f>
        <v>2</v>
      </c>
      <c r="E1239" s="352"/>
      <c r="F1239" s="352">
        <f>VLOOKUP(Variaciones!C1239,Fuel!C1324:Z2922,2,FALSE)</f>
        <v>282.74404700000002</v>
      </c>
      <c r="G1239" s="352">
        <f>VLOOKUP(Variaciones!C1239,Fuel!C1324:Z2922,24,FALSE)</f>
        <v>276.93823915900128</v>
      </c>
      <c r="H1239" s="148">
        <f t="shared" si="122"/>
        <v>0</v>
      </c>
      <c r="I1239" s="352">
        <f t="shared" si="124"/>
        <v>-5.8058078409987388</v>
      </c>
      <c r="J1239" s="352">
        <f t="shared" si="120"/>
        <v>91.669513491458645</v>
      </c>
      <c r="K1239" s="352">
        <f t="shared" si="121"/>
        <v>8403.2997037607183</v>
      </c>
      <c r="L1239" s="352"/>
      <c r="O1239" s="352"/>
      <c r="P1239" s="352"/>
      <c r="Q1239" s="352"/>
      <c r="R1239" s="352"/>
      <c r="S1239" s="352"/>
      <c r="T1239" s="352" t="e">
        <f t="shared" si="123"/>
        <v>#DIV/0!</v>
      </c>
    </row>
    <row r="1240" spans="2:20">
      <c r="B1240" s="127" t="s">
        <v>160</v>
      </c>
      <c r="C1240" s="4">
        <v>42898</v>
      </c>
      <c r="D1240">
        <f>WEEKDAY(Fuel!C1326,2)</f>
        <v>1</v>
      </c>
      <c r="E1240" s="352"/>
      <c r="F1240" s="352">
        <f>VLOOKUP(Variaciones!C1240,Fuel!C1325:Z2923,2,FALSE)</f>
        <v>282.74404700000002</v>
      </c>
      <c r="G1240" s="352">
        <f>VLOOKUP(Variaciones!C1240,Fuel!C1325:Z2923,24,FALSE)</f>
        <v>273.58738501971089</v>
      </c>
      <c r="H1240" s="148">
        <f t="shared" si="122"/>
        <v>0</v>
      </c>
      <c r="I1240" s="352">
        <f t="shared" si="124"/>
        <v>-9.1566619802891296</v>
      </c>
      <c r="J1240" s="352">
        <f t="shared" si="120"/>
        <v>95.221418879106466</v>
      </c>
      <c r="K1240" s="352">
        <f t="shared" si="121"/>
        <v>9067.1186133502524</v>
      </c>
      <c r="L1240" s="352"/>
      <c r="O1240" s="352"/>
      <c r="P1240" s="352"/>
      <c r="Q1240" s="352"/>
      <c r="R1240" s="352"/>
      <c r="S1240" s="352"/>
      <c r="T1240" s="352" t="e">
        <f t="shared" si="123"/>
        <v>#DIV/0!</v>
      </c>
    </row>
    <row r="1241" spans="2:20">
      <c r="B1241" s="127" t="s">
        <v>160</v>
      </c>
      <c r="C1241" s="4">
        <v>42895</v>
      </c>
      <c r="D1241">
        <f>WEEKDAY(Fuel!C1327,2)</f>
        <v>5</v>
      </c>
      <c r="E1241" s="352"/>
      <c r="F1241" s="352">
        <f>VLOOKUP(Variaciones!C1241,Fuel!C1326:Z2924,2,FALSE)</f>
        <v>282.74404700000002</v>
      </c>
      <c r="G1241" s="352">
        <f>VLOOKUP(Variaciones!C1241,Fuel!C1326:Z2924,24,FALSE)</f>
        <v>274.04730617608408</v>
      </c>
      <c r="H1241" s="148">
        <f t="shared" si="122"/>
        <v>0</v>
      </c>
      <c r="I1241" s="352">
        <f t="shared" si="124"/>
        <v>-8.6967408239159454</v>
      </c>
      <c r="J1241" s="352">
        <f t="shared" si="120"/>
        <v>94.733902453350879</v>
      </c>
      <c r="K1241" s="352">
        <f t="shared" si="121"/>
        <v>8974.5122740409988</v>
      </c>
      <c r="L1241" s="352"/>
      <c r="O1241" s="352"/>
      <c r="P1241" s="352"/>
      <c r="Q1241" s="352"/>
      <c r="R1241" s="352"/>
      <c r="S1241" s="352"/>
      <c r="T1241" s="352" t="e">
        <f t="shared" si="123"/>
        <v>#DIV/0!</v>
      </c>
    </row>
    <row r="1242" spans="2:20">
      <c r="B1242" s="127" t="s">
        <v>160</v>
      </c>
      <c r="C1242" s="4">
        <v>42894</v>
      </c>
      <c r="D1242">
        <f>WEEKDAY(Fuel!C1328,2)</f>
        <v>4</v>
      </c>
      <c r="E1242" s="352"/>
      <c r="F1242" s="352">
        <f>VLOOKUP(Variaciones!C1242,Fuel!C1327:Z2925,2,FALSE)</f>
        <v>282.74404700000002</v>
      </c>
      <c r="G1242" s="352">
        <f>VLOOKUP(Variaciones!C1242,Fuel!C1327:Z2925,24,FALSE)</f>
        <v>273.71879106438894</v>
      </c>
      <c r="H1242" s="148">
        <f t="shared" si="122"/>
        <v>0</v>
      </c>
      <c r="I1242" s="352">
        <f t="shared" si="124"/>
        <v>-9.0252559356110851</v>
      </c>
      <c r="J1242" s="352">
        <f t="shared" si="120"/>
        <v>95.082128471747751</v>
      </c>
      <c r="K1242" s="352">
        <f t="shared" si="121"/>
        <v>9040.6111547179444</v>
      </c>
      <c r="L1242" s="352"/>
      <c r="O1242" s="352"/>
      <c r="P1242" s="352"/>
      <c r="Q1242" s="352"/>
      <c r="R1242" s="352"/>
      <c r="S1242" s="352"/>
      <c r="T1242" s="352" t="e">
        <f t="shared" si="123"/>
        <v>#DIV/0!</v>
      </c>
    </row>
    <row r="1243" spans="2:20">
      <c r="B1243" s="127" t="s">
        <v>160</v>
      </c>
      <c r="C1243" s="4">
        <v>42893</v>
      </c>
      <c r="D1243">
        <f>WEEKDAY(Fuel!C1329,2)</f>
        <v>3</v>
      </c>
      <c r="E1243" s="352"/>
      <c r="F1243" s="352">
        <f>VLOOKUP(Variaciones!C1243,Fuel!C1328:Z2926,2,FALSE)</f>
        <v>282.74404700000002</v>
      </c>
      <c r="G1243" s="352">
        <f>VLOOKUP(Variaciones!C1243,Fuel!C1328:Z2926,24,FALSE)</f>
        <v>271.09067017082782</v>
      </c>
      <c r="H1243" s="148">
        <f t="shared" si="122"/>
        <v>0</v>
      </c>
      <c r="I1243" s="352">
        <f t="shared" si="124"/>
        <v>-11.653376829172203</v>
      </c>
      <c r="J1243" s="352">
        <f t="shared" si="120"/>
        <v>97.867936618922556</v>
      </c>
      <c r="K1243" s="352">
        <f t="shared" si="121"/>
        <v>9578.1330180454424</v>
      </c>
      <c r="L1243" s="352"/>
      <c r="O1243" s="352"/>
      <c r="P1243" s="352"/>
      <c r="Q1243" s="352"/>
      <c r="R1243" s="352"/>
      <c r="S1243" s="352"/>
      <c r="T1243" s="352" t="e">
        <f t="shared" si="123"/>
        <v>#DIV/0!</v>
      </c>
    </row>
    <row r="1244" spans="2:20">
      <c r="B1244" s="127" t="s">
        <v>160</v>
      </c>
      <c r="C1244" s="4">
        <v>42892</v>
      </c>
      <c r="D1244">
        <f>WEEKDAY(Fuel!C1330,2)</f>
        <v>2</v>
      </c>
      <c r="E1244" s="352"/>
      <c r="F1244" s="352">
        <f>VLOOKUP(Variaciones!C1244,Fuel!C1329:Z2927,2,FALSE)</f>
        <v>282.74404700000002</v>
      </c>
      <c r="G1244" s="352">
        <f>VLOOKUP(Variaciones!C1244,Fuel!C1329:Z2927,24,FALSE)</f>
        <v>280.55190538764782</v>
      </c>
      <c r="H1244" s="148">
        <f t="shared" si="122"/>
        <v>0</v>
      </c>
      <c r="I1244" s="352">
        <f t="shared" si="124"/>
        <v>-2.1921416123522022</v>
      </c>
      <c r="J1244" s="352">
        <f t="shared" si="120"/>
        <v>87.839027289093337</v>
      </c>
      <c r="K1244" s="352">
        <f t="shared" si="121"/>
        <v>7715.6947150940841</v>
      </c>
      <c r="L1244" s="352"/>
      <c r="O1244" s="352"/>
      <c r="P1244" s="352"/>
      <c r="Q1244" s="352"/>
      <c r="R1244" s="352"/>
      <c r="S1244" s="352"/>
      <c r="T1244" s="352" t="e">
        <f t="shared" si="123"/>
        <v>#DIV/0!</v>
      </c>
    </row>
    <row r="1245" spans="2:20">
      <c r="B1245" s="127" t="s">
        <v>160</v>
      </c>
      <c r="C1245" s="4">
        <v>42891</v>
      </c>
      <c r="D1245">
        <f>WEEKDAY(Fuel!C1331,2)</f>
        <v>1</v>
      </c>
      <c r="E1245" s="352"/>
      <c r="F1245" s="352">
        <f>VLOOKUP(Variaciones!C1245,Fuel!C1330:Z2928,2,FALSE)</f>
        <v>282.74404700000002</v>
      </c>
      <c r="G1245" s="352">
        <f>VLOOKUP(Variaciones!C1245,Fuel!C1330:Z2928,24,FALSE)</f>
        <v>278.25229960578184</v>
      </c>
      <c r="H1245" s="148">
        <f t="shared" si="122"/>
        <v>0</v>
      </c>
      <c r="I1245" s="352">
        <f t="shared" si="124"/>
        <v>-4.49174739421818</v>
      </c>
      <c r="J1245" s="352">
        <f t="shared" si="120"/>
        <v>90.276609417871271</v>
      </c>
      <c r="K1245" s="352">
        <f t="shared" si="121"/>
        <v>8149.8662079868836</v>
      </c>
      <c r="L1245" s="352"/>
      <c r="O1245" s="352"/>
      <c r="P1245" s="352"/>
      <c r="Q1245" s="352"/>
      <c r="R1245" s="352"/>
      <c r="S1245" s="352"/>
      <c r="T1245" s="352" t="e">
        <f t="shared" si="123"/>
        <v>#DIV/0!</v>
      </c>
    </row>
    <row r="1246" spans="2:20">
      <c r="B1246" s="127" t="s">
        <v>160</v>
      </c>
      <c r="C1246" s="4">
        <v>42888</v>
      </c>
      <c r="D1246">
        <f>WEEKDAY(Fuel!C1332,2)</f>
        <v>5</v>
      </c>
      <c r="E1246" s="352"/>
      <c r="F1246" s="352">
        <f>VLOOKUP(Variaciones!C1246,Fuel!C1331:Z2929,2,FALSE)</f>
        <v>282.74404700000002</v>
      </c>
      <c r="G1246" s="352">
        <f>VLOOKUP(Variaciones!C1246,Fuel!C1331:Z2929,24,FALSE)</f>
        <v>280.22339027595268</v>
      </c>
      <c r="H1246" s="148">
        <f t="shared" si="122"/>
        <v>0</v>
      </c>
      <c r="I1246" s="352">
        <f t="shared" si="124"/>
        <v>-2.5206567240473419</v>
      </c>
      <c r="J1246" s="352">
        <f t="shared" si="120"/>
        <v>88.187253307490209</v>
      </c>
      <c r="K1246" s="352">
        <f t="shared" si="121"/>
        <v>7776.9916459194428</v>
      </c>
      <c r="L1246" s="352"/>
      <c r="O1246" s="352"/>
      <c r="P1246" s="352"/>
      <c r="Q1246" s="352"/>
      <c r="R1246" s="352"/>
      <c r="S1246" s="352"/>
      <c r="T1246" s="352" t="e">
        <f t="shared" si="123"/>
        <v>#DIV/0!</v>
      </c>
    </row>
    <row r="1247" spans="2:20">
      <c r="B1247" s="127" t="s">
        <v>160</v>
      </c>
      <c r="C1247" s="4">
        <v>42887</v>
      </c>
      <c r="D1247">
        <f>WEEKDAY(Fuel!C1333,2)</f>
        <v>4</v>
      </c>
      <c r="E1247" s="352"/>
      <c r="F1247" s="352">
        <f>VLOOKUP(Variaciones!C1247,Fuel!C1332:Z2930,2,FALSE)</f>
        <v>282.74404700000002</v>
      </c>
      <c r="G1247" s="352">
        <f>VLOOKUP(Variaciones!C1247,Fuel!C1332:Z2930,24,FALSE)</f>
        <v>284.49408672798944</v>
      </c>
      <c r="H1247" s="148">
        <f t="shared" si="122"/>
        <v>3.7532879999999977</v>
      </c>
      <c r="I1247" s="352">
        <f t="shared" si="124"/>
        <v>1.7500397279894173</v>
      </c>
      <c r="J1247" s="352">
        <f t="shared" si="120"/>
        <v>83.660315068331215</v>
      </c>
      <c r="K1247" s="352">
        <f t="shared" si="121"/>
        <v>6999.0483173324474</v>
      </c>
      <c r="L1247" s="352"/>
      <c r="O1247" s="352"/>
      <c r="P1247" s="352"/>
      <c r="Q1247" s="352"/>
      <c r="R1247" s="352"/>
      <c r="S1247" s="352"/>
      <c r="T1247" s="352" t="e">
        <f t="shared" si="123"/>
        <v>#DIV/0!</v>
      </c>
    </row>
    <row r="1248" spans="2:20">
      <c r="B1248" s="127" t="s">
        <v>161</v>
      </c>
      <c r="C1248" s="4">
        <v>42886</v>
      </c>
      <c r="D1248">
        <f>WEEKDAY(Fuel!C1334,2)</f>
        <v>3</v>
      </c>
      <c r="E1248" s="352"/>
      <c r="F1248" s="352">
        <f>VLOOKUP(Variaciones!C1248,Fuel!C1333:Z2931,2,FALSE)</f>
        <v>278.99075900000003</v>
      </c>
      <c r="G1248" s="352">
        <f>VLOOKUP(Variaciones!C1248,Fuel!C1333:Z2931,24,FALSE)</f>
        <v>283.83705650459922</v>
      </c>
      <c r="H1248" s="148">
        <f t="shared" si="122"/>
        <v>0</v>
      </c>
      <c r="I1248" s="352">
        <f t="shared" si="124"/>
        <v>4.8462975045991925</v>
      </c>
      <c r="J1248" s="352">
        <f t="shared" si="120"/>
        <v>80.603479105124848</v>
      </c>
      <c r="K1248" s="352">
        <f t="shared" si="121"/>
        <v>6496.9208438502983</v>
      </c>
      <c r="L1248" s="352"/>
      <c r="O1248" s="352"/>
      <c r="P1248" s="352"/>
      <c r="Q1248" s="352"/>
      <c r="R1248" s="352"/>
      <c r="S1248" s="352"/>
      <c r="T1248" s="352" t="e">
        <f t="shared" si="123"/>
        <v>#DIV/0!</v>
      </c>
    </row>
    <row r="1249" spans="2:20">
      <c r="B1249" s="127" t="s">
        <v>161</v>
      </c>
      <c r="C1249" s="4">
        <v>42885</v>
      </c>
      <c r="D1249">
        <f>WEEKDAY(Fuel!C1335,2)</f>
        <v>2</v>
      </c>
      <c r="E1249" s="352"/>
      <c r="F1249" s="352">
        <f>VLOOKUP(Variaciones!C1249,Fuel!C1334:Z2932,2,FALSE)</f>
        <v>278.99075900000003</v>
      </c>
      <c r="G1249" s="352">
        <f>VLOOKUP(Variaciones!C1249,Fuel!C1334:Z2932,24,FALSE)</f>
        <v>292.96977660972408</v>
      </c>
      <c r="H1249" s="148">
        <f t="shared" si="122"/>
        <v>0</v>
      </c>
      <c r="I1249" s="352">
        <f t="shared" si="124"/>
        <v>13.979017609724053</v>
      </c>
      <c r="J1249" s="352">
        <f t="shared" si="120"/>
        <v>70.922795793692501</v>
      </c>
      <c r="K1249" s="352">
        <f t="shared" si="121"/>
        <v>5030.0429631938068</v>
      </c>
      <c r="L1249" s="352"/>
      <c r="O1249" s="352"/>
      <c r="P1249" s="352"/>
      <c r="Q1249" s="352"/>
      <c r="R1249" s="352"/>
      <c r="S1249" s="352"/>
      <c r="T1249" s="352" t="e">
        <f t="shared" si="123"/>
        <v>#DIV/0!</v>
      </c>
    </row>
    <row r="1250" spans="2:20">
      <c r="B1250" s="127" t="s">
        <v>161</v>
      </c>
      <c r="C1250" s="4">
        <v>42881</v>
      </c>
      <c r="D1250">
        <f>WEEKDAY(Fuel!C1336,2)</f>
        <v>5</v>
      </c>
      <c r="E1250" s="352"/>
      <c r="F1250" s="352">
        <f>VLOOKUP(Variaciones!C1250,Fuel!C1335:Z2933,2,FALSE)</f>
        <v>278.99075900000003</v>
      </c>
      <c r="G1250" s="352">
        <f>VLOOKUP(Variaciones!C1250,Fuel!C1335:Z2933,24,FALSE)</f>
        <v>293.03547963206307</v>
      </c>
      <c r="H1250" s="148">
        <f t="shared" si="122"/>
        <v>0</v>
      </c>
      <c r="I1250" s="352">
        <f t="shared" si="124"/>
        <v>14.044720632063047</v>
      </c>
      <c r="J1250" s="352">
        <f t="shared" si="120"/>
        <v>70.853150590013172</v>
      </c>
      <c r="K1250" s="352">
        <f t="shared" si="121"/>
        <v>5020.1689485310835</v>
      </c>
      <c r="L1250" s="352"/>
      <c r="O1250" s="352"/>
      <c r="P1250" s="352"/>
      <c r="Q1250" s="352"/>
      <c r="R1250" s="352"/>
      <c r="S1250" s="352"/>
      <c r="T1250" s="352" t="e">
        <f t="shared" si="123"/>
        <v>#DIV/0!</v>
      </c>
    </row>
    <row r="1251" spans="2:20">
      <c r="B1251" s="127" t="s">
        <v>161</v>
      </c>
      <c r="C1251" s="4">
        <v>42880</v>
      </c>
      <c r="D1251">
        <f>WEEKDAY(Fuel!C1337,2)</f>
        <v>4</v>
      </c>
      <c r="E1251" s="352"/>
      <c r="F1251" s="352">
        <f>VLOOKUP(Variaciones!C1251,Fuel!C1336:Z2934,2,FALSE)</f>
        <v>278.99075900000003</v>
      </c>
      <c r="G1251" s="352">
        <f>VLOOKUP(Variaciones!C1251,Fuel!C1336:Z2934,24,FALSE)</f>
        <v>291.32720105124838</v>
      </c>
      <c r="H1251" s="148">
        <f t="shared" si="122"/>
        <v>0</v>
      </c>
      <c r="I1251" s="352">
        <f t="shared" si="124"/>
        <v>12.336442051248355</v>
      </c>
      <c r="J1251" s="352">
        <f t="shared" si="120"/>
        <v>72.663925885676747</v>
      </c>
      <c r="K1251" s="352">
        <f t="shared" si="121"/>
        <v>5280.0461251191236</v>
      </c>
      <c r="L1251" s="352"/>
      <c r="O1251" s="352"/>
      <c r="P1251" s="352"/>
      <c r="Q1251" s="352"/>
      <c r="R1251" s="352"/>
      <c r="S1251" s="352"/>
      <c r="T1251" s="352" t="e">
        <f t="shared" si="123"/>
        <v>#DIV/0!</v>
      </c>
    </row>
    <row r="1252" spans="2:20">
      <c r="B1252" s="127" t="s">
        <v>161</v>
      </c>
      <c r="C1252" s="4">
        <v>42879</v>
      </c>
      <c r="D1252">
        <f>WEEKDAY(Fuel!C1338,2)</f>
        <v>3</v>
      </c>
      <c r="E1252" s="352"/>
      <c r="F1252" s="352">
        <f>VLOOKUP(Variaciones!C1252,Fuel!C1337:Z2935,2,FALSE)</f>
        <v>278.99075900000003</v>
      </c>
      <c r="G1252" s="352">
        <f>VLOOKUP(Variaciones!C1252,Fuel!C1337:Z2935,24,FALSE)</f>
        <v>304.79632063074899</v>
      </c>
      <c r="H1252" s="148">
        <f t="shared" si="122"/>
        <v>0</v>
      </c>
      <c r="I1252" s="352">
        <f t="shared" si="124"/>
        <v>25.805561630748969</v>
      </c>
      <c r="J1252" s="352">
        <f t="shared" si="120"/>
        <v>58.386659131406077</v>
      </c>
      <c r="K1252" s="352">
        <f t="shared" si="121"/>
        <v>3409.0019645270045</v>
      </c>
      <c r="L1252" s="352"/>
      <c r="O1252" s="352"/>
      <c r="P1252" s="352"/>
      <c r="Q1252" s="352"/>
      <c r="R1252" s="352"/>
      <c r="S1252" s="352"/>
      <c r="T1252" s="352" t="e">
        <f t="shared" si="123"/>
        <v>#DIV/0!</v>
      </c>
    </row>
    <row r="1253" spans="2:20">
      <c r="B1253" s="127" t="s">
        <v>161</v>
      </c>
      <c r="C1253" s="4">
        <v>42878</v>
      </c>
      <c r="D1253">
        <f>WEEKDAY(Fuel!C1339,2)</f>
        <v>2</v>
      </c>
      <c r="E1253" s="352"/>
      <c r="F1253" s="352">
        <f>VLOOKUP(Variaciones!C1253,Fuel!C1338:Z2936,2,FALSE)</f>
        <v>278.99075900000003</v>
      </c>
      <c r="G1253" s="352">
        <f>VLOOKUP(Variaciones!C1253,Fuel!C1338:Z2936,24,FALSE)</f>
        <v>303.54796320630749</v>
      </c>
      <c r="H1253" s="148">
        <f t="shared" si="122"/>
        <v>0</v>
      </c>
      <c r="I1253" s="352">
        <f t="shared" si="124"/>
        <v>24.55720420630746</v>
      </c>
      <c r="J1253" s="352">
        <f t="shared" si="120"/>
        <v>59.709918001314065</v>
      </c>
      <c r="K1253" s="352">
        <f t="shared" si="121"/>
        <v>3565.2743077236496</v>
      </c>
      <c r="L1253" s="352"/>
      <c r="O1253" s="352"/>
      <c r="P1253" s="352"/>
      <c r="Q1253" s="352"/>
      <c r="R1253" s="352"/>
      <c r="S1253" s="352"/>
      <c r="T1253" s="352" t="e">
        <f t="shared" si="123"/>
        <v>#DIV/0!</v>
      </c>
    </row>
    <row r="1254" spans="2:20">
      <c r="B1254" s="127" t="s">
        <v>161</v>
      </c>
      <c r="C1254" s="4">
        <v>42877</v>
      </c>
      <c r="D1254">
        <f>WEEKDAY(Fuel!C1340,2)</f>
        <v>1</v>
      </c>
      <c r="E1254" s="352"/>
      <c r="F1254" s="352">
        <f>VLOOKUP(Variaciones!C1254,Fuel!C1339:Z2937,2,FALSE)</f>
        <v>278.99075900000003</v>
      </c>
      <c r="G1254" s="352">
        <f>VLOOKUP(Variaciones!C1254,Fuel!C1339:Z2937,24,FALSE)</f>
        <v>300.91984231274637</v>
      </c>
      <c r="H1254" s="148">
        <f t="shared" si="122"/>
        <v>0</v>
      </c>
      <c r="I1254" s="352">
        <f t="shared" si="124"/>
        <v>21.929083312746343</v>
      </c>
      <c r="J1254" s="352">
        <f t="shared" si="120"/>
        <v>62.49572614848887</v>
      </c>
      <c r="K1254" s="352">
        <f t="shared" si="121"/>
        <v>3905.7157868269155</v>
      </c>
      <c r="L1254" s="352"/>
      <c r="O1254" s="352"/>
      <c r="P1254" s="352"/>
      <c r="Q1254" s="352"/>
      <c r="R1254" s="352"/>
      <c r="S1254" s="352"/>
      <c r="T1254" s="352" t="e">
        <f t="shared" si="123"/>
        <v>#DIV/0!</v>
      </c>
    </row>
    <row r="1255" spans="2:20">
      <c r="B1255" s="127" t="s">
        <v>161</v>
      </c>
      <c r="C1255" s="4">
        <v>42874</v>
      </c>
      <c r="D1255">
        <f>WEEKDAY(Fuel!C1341,2)</f>
        <v>5</v>
      </c>
      <c r="E1255" s="352"/>
      <c r="F1255" s="352">
        <f>VLOOKUP(Variaciones!C1255,Fuel!C1340:Z2938,2,FALSE)</f>
        <v>278.99075900000003</v>
      </c>
      <c r="G1255" s="352">
        <f>VLOOKUP(Variaciones!C1255,Fuel!C1340:Z2938,24,FALSE)</f>
        <v>300.19710906701704</v>
      </c>
      <c r="H1255" s="148">
        <f t="shared" si="122"/>
        <v>0</v>
      </c>
      <c r="I1255" s="352">
        <f t="shared" si="124"/>
        <v>21.206350067017013</v>
      </c>
      <c r="J1255" s="352">
        <f t="shared" si="120"/>
        <v>63.261823388961943</v>
      </c>
      <c r="K1255" s="352">
        <f t="shared" si="121"/>
        <v>4002.0582984962125</v>
      </c>
      <c r="L1255" s="352"/>
      <c r="O1255" s="352"/>
      <c r="P1255" s="352"/>
      <c r="Q1255" s="352"/>
      <c r="R1255" s="352"/>
      <c r="S1255" s="352"/>
      <c r="T1255" s="352" t="e">
        <f t="shared" si="123"/>
        <v>#DIV/0!</v>
      </c>
    </row>
    <row r="1256" spans="2:20">
      <c r="B1256" s="127" t="s">
        <v>161</v>
      </c>
      <c r="C1256" s="4">
        <v>42873</v>
      </c>
      <c r="D1256">
        <f>WEEKDAY(Fuel!C1342,2)</f>
        <v>4</v>
      </c>
      <c r="E1256" s="352"/>
      <c r="F1256" s="352">
        <f>VLOOKUP(Variaciones!C1256,Fuel!C1341:Z2939,2,FALSE)</f>
        <v>278.99075900000003</v>
      </c>
      <c r="G1256" s="352">
        <f>VLOOKUP(Variaciones!C1256,Fuel!C1341:Z2939,24,FALSE)</f>
        <v>295.33508541392905</v>
      </c>
      <c r="H1256" s="148">
        <f t="shared" si="122"/>
        <v>0</v>
      </c>
      <c r="I1256" s="352">
        <f t="shared" si="124"/>
        <v>16.344326413929025</v>
      </c>
      <c r="J1256" s="352">
        <f t="shared" si="120"/>
        <v>68.415568461235239</v>
      </c>
      <c r="K1256" s="352">
        <f t="shared" si="121"/>
        <v>4680.6900078739664</v>
      </c>
      <c r="L1256" s="352"/>
      <c r="O1256" s="352"/>
      <c r="P1256" s="352"/>
      <c r="Q1256" s="352"/>
      <c r="R1256" s="352"/>
      <c r="S1256" s="352"/>
      <c r="T1256" s="352" t="e">
        <f t="shared" si="123"/>
        <v>#DIV/0!</v>
      </c>
    </row>
    <row r="1257" spans="2:20">
      <c r="B1257" s="127" t="s">
        <v>161</v>
      </c>
      <c r="C1257" s="4">
        <v>42872</v>
      </c>
      <c r="D1257">
        <f>WEEKDAY(Fuel!C1343,2)</f>
        <v>3</v>
      </c>
      <c r="E1257" s="352"/>
      <c r="F1257" s="352">
        <f>VLOOKUP(Variaciones!C1257,Fuel!C1342:Z2940,2,FALSE)</f>
        <v>278.99075900000003</v>
      </c>
      <c r="G1257" s="352">
        <f>VLOOKUP(Variaciones!C1257,Fuel!C1342:Z2940,24,FALSE)</f>
        <v>294.61235216819972</v>
      </c>
      <c r="H1257" s="148">
        <f t="shared" si="122"/>
        <v>0</v>
      </c>
      <c r="I1257" s="352">
        <f t="shared" si="124"/>
        <v>15.621593168199695</v>
      </c>
      <c r="J1257" s="352">
        <f t="shared" si="120"/>
        <v>69.181665701708312</v>
      </c>
      <c r="K1257" s="352">
        <f t="shared" si="121"/>
        <v>4786.1028692629243</v>
      </c>
      <c r="L1257" s="352"/>
      <c r="O1257" s="352"/>
      <c r="P1257" s="352"/>
      <c r="Q1257" s="352"/>
      <c r="R1257" s="352"/>
      <c r="S1257" s="352"/>
      <c r="T1257" s="352" t="e">
        <f t="shared" si="123"/>
        <v>#DIV/0!</v>
      </c>
    </row>
    <row r="1258" spans="2:20">
      <c r="B1258" s="127" t="s">
        <v>161</v>
      </c>
      <c r="C1258" s="4">
        <v>42871</v>
      </c>
      <c r="D1258">
        <f>WEEKDAY(Fuel!C1344,2)</f>
        <v>2</v>
      </c>
      <c r="E1258" s="352"/>
      <c r="F1258" s="352">
        <f>VLOOKUP(Variaciones!C1258,Fuel!C1343:Z2941,2,FALSE)</f>
        <v>278.99075900000003</v>
      </c>
      <c r="G1258" s="352">
        <f>VLOOKUP(Variaciones!C1258,Fuel!C1343:Z2941,24,FALSE)</f>
        <v>290.99868593955318</v>
      </c>
      <c r="H1258" s="148">
        <f t="shared" si="122"/>
        <v>0</v>
      </c>
      <c r="I1258" s="352">
        <f t="shared" si="124"/>
        <v>12.007926939553158</v>
      </c>
      <c r="J1258" s="352">
        <f t="shared" si="120"/>
        <v>73.012151904073676</v>
      </c>
      <c r="K1258" s="352">
        <f t="shared" si="121"/>
        <v>5330.7743256635295</v>
      </c>
      <c r="L1258" s="352"/>
      <c r="O1258" s="352"/>
      <c r="P1258" s="352"/>
      <c r="Q1258" s="352"/>
      <c r="R1258" s="352"/>
      <c r="S1258" s="352"/>
      <c r="T1258" s="352" t="e">
        <f t="shared" si="123"/>
        <v>#DIV/0!</v>
      </c>
    </row>
    <row r="1259" spans="2:20">
      <c r="B1259" s="127" t="s">
        <v>161</v>
      </c>
      <c r="C1259" s="4">
        <v>42870</v>
      </c>
      <c r="D1259">
        <f>WEEKDAY(Fuel!C1345,2)</f>
        <v>1</v>
      </c>
      <c r="E1259" s="352"/>
      <c r="F1259" s="352">
        <f>VLOOKUP(Variaciones!C1259,Fuel!C1344:Z2942,2,FALSE)</f>
        <v>278.99075900000003</v>
      </c>
      <c r="G1259" s="352">
        <f>VLOOKUP(Variaciones!C1259,Fuel!C1344:Z2942,24,FALSE)</f>
        <v>293.10118265440207</v>
      </c>
      <c r="H1259" s="148">
        <f t="shared" si="122"/>
        <v>0</v>
      </c>
      <c r="I1259" s="352">
        <f t="shared" si="124"/>
        <v>14.110423654402041</v>
      </c>
      <c r="J1259" s="352">
        <f t="shared" si="120"/>
        <v>70.783505386333843</v>
      </c>
      <c r="K1259" s="352">
        <f t="shared" si="121"/>
        <v>5010.3046347771524</v>
      </c>
      <c r="L1259" s="352"/>
      <c r="O1259" s="352"/>
      <c r="P1259" s="352"/>
      <c r="Q1259" s="352"/>
      <c r="R1259" s="352"/>
      <c r="S1259" s="352"/>
      <c r="T1259" s="352" t="e">
        <f t="shared" si="123"/>
        <v>#DIV/0!</v>
      </c>
    </row>
    <row r="1260" spans="2:20">
      <c r="B1260" s="127" t="s">
        <v>161</v>
      </c>
      <c r="C1260" s="4">
        <v>42867</v>
      </c>
      <c r="D1260">
        <f>WEEKDAY(Fuel!C1346,2)</f>
        <v>5</v>
      </c>
      <c r="E1260" s="352"/>
      <c r="F1260" s="352">
        <f>VLOOKUP(Variaciones!C1260,Fuel!C1345:Z2943,2,FALSE)</f>
        <v>278.99075900000003</v>
      </c>
      <c r="G1260" s="352">
        <f>VLOOKUP(Variaciones!C1260,Fuel!C1345:Z2943,24,FALSE)</f>
        <v>286.00525624178709</v>
      </c>
      <c r="H1260" s="148">
        <f t="shared" si="122"/>
        <v>0</v>
      </c>
      <c r="I1260" s="352">
        <f t="shared" si="124"/>
        <v>7.014497241787069</v>
      </c>
      <c r="J1260" s="352">
        <f t="shared" si="120"/>
        <v>78.305187383705686</v>
      </c>
      <c r="K1260" s="352">
        <f t="shared" si="121"/>
        <v>6131.7023711972597</v>
      </c>
      <c r="L1260" s="352"/>
      <c r="O1260" s="352"/>
      <c r="P1260" s="352"/>
      <c r="Q1260" s="352"/>
      <c r="R1260" s="352"/>
      <c r="S1260" s="352"/>
      <c r="T1260" s="352" t="e">
        <f t="shared" si="123"/>
        <v>#DIV/0!</v>
      </c>
    </row>
    <row r="1261" spans="2:20">
      <c r="B1261" s="127" t="s">
        <v>161</v>
      </c>
      <c r="C1261" s="4">
        <v>42866</v>
      </c>
      <c r="D1261">
        <f>WEEKDAY(Fuel!C1347,2)</f>
        <v>4</v>
      </c>
      <c r="E1261" s="352"/>
      <c r="F1261" s="352">
        <f>VLOOKUP(Variaciones!C1261,Fuel!C1346:Z2944,2,FALSE)</f>
        <v>278.99075900000003</v>
      </c>
      <c r="G1261" s="352">
        <f>VLOOKUP(Variaciones!C1261,Fuel!C1346:Z2944,24,FALSE)</f>
        <v>286.13666228646514</v>
      </c>
      <c r="H1261" s="148">
        <f t="shared" si="122"/>
        <v>0</v>
      </c>
      <c r="I1261" s="352">
        <f t="shared" si="124"/>
        <v>7.1459032864651135</v>
      </c>
      <c r="J1261" s="352">
        <f t="shared" si="120"/>
        <v>78.165896976346971</v>
      </c>
      <c r="K1261" s="352">
        <f t="shared" si="121"/>
        <v>6109.9074501168889</v>
      </c>
      <c r="L1261" s="352"/>
      <c r="O1261" s="352"/>
      <c r="P1261" s="352"/>
      <c r="Q1261" s="352"/>
      <c r="R1261" s="352"/>
      <c r="S1261" s="352"/>
      <c r="T1261" s="352" t="e">
        <f t="shared" si="123"/>
        <v>#DIV/0!</v>
      </c>
    </row>
    <row r="1262" spans="2:20">
      <c r="B1262" s="127" t="s">
        <v>161</v>
      </c>
      <c r="C1262" s="4">
        <v>42865</v>
      </c>
      <c r="D1262">
        <f>WEEKDAY(Fuel!C1348,2)</f>
        <v>3</v>
      </c>
      <c r="E1262" s="352"/>
      <c r="F1262" s="352">
        <f>VLOOKUP(Variaciones!C1262,Fuel!C1347:Z2945,2,FALSE)</f>
        <v>278.99075900000003</v>
      </c>
      <c r="G1262" s="352">
        <f>VLOOKUP(Variaciones!C1262,Fuel!C1347:Z2945,24,FALSE)</f>
        <v>279.5663600525624</v>
      </c>
      <c r="H1262" s="148">
        <f t="shared" si="122"/>
        <v>0</v>
      </c>
      <c r="I1262" s="352">
        <f t="shared" si="124"/>
        <v>0.57560105256237648</v>
      </c>
      <c r="J1262" s="352">
        <f t="shared" si="120"/>
        <v>85.130417344283899</v>
      </c>
      <c r="K1262" s="352">
        <f t="shared" si="121"/>
        <v>7247.1879572119533</v>
      </c>
      <c r="L1262" s="352"/>
      <c r="O1262" s="352"/>
      <c r="P1262" s="352"/>
      <c r="Q1262" s="352"/>
      <c r="R1262" s="352"/>
      <c r="S1262" s="352"/>
      <c r="T1262" s="352" t="e">
        <f t="shared" si="123"/>
        <v>#DIV/0!</v>
      </c>
    </row>
    <row r="1263" spans="2:20">
      <c r="B1263" s="127" t="s">
        <v>161</v>
      </c>
      <c r="C1263" s="4">
        <v>42864</v>
      </c>
      <c r="D1263">
        <f>WEEKDAY(Fuel!C1349,2)</f>
        <v>2</v>
      </c>
      <c r="E1263" s="352"/>
      <c r="F1263" s="352">
        <f>VLOOKUP(Variaciones!C1263,Fuel!C1348:Z2946,2,FALSE)</f>
        <v>278.99075900000003</v>
      </c>
      <c r="G1263" s="352">
        <f>VLOOKUP(Variaciones!C1263,Fuel!C1348:Z2946,24,FALSE)</f>
        <v>270.36793692509855</v>
      </c>
      <c r="H1263" s="148">
        <f t="shared" si="122"/>
        <v>0</v>
      </c>
      <c r="I1263" s="352">
        <f t="shared" si="124"/>
        <v>-8.6228220749014781</v>
      </c>
      <c r="J1263" s="352">
        <f t="shared" si="120"/>
        <v>94.880745859395574</v>
      </c>
      <c r="K1263" s="352">
        <f t="shared" si="121"/>
        <v>9002.3559348352101</v>
      </c>
      <c r="L1263" s="352"/>
      <c r="O1263" s="352"/>
      <c r="P1263" s="352"/>
      <c r="Q1263" s="352"/>
      <c r="R1263" s="352"/>
      <c r="S1263" s="352"/>
      <c r="T1263" s="352" t="e">
        <f t="shared" si="123"/>
        <v>#DIV/0!</v>
      </c>
    </row>
    <row r="1264" spans="2:20">
      <c r="B1264" s="127" t="s">
        <v>161</v>
      </c>
      <c r="C1264" s="4">
        <v>42863</v>
      </c>
      <c r="D1264">
        <f>WEEKDAY(Fuel!C1350,2)</f>
        <v>1</v>
      </c>
      <c r="E1264" s="352"/>
      <c r="F1264" s="352">
        <f>VLOOKUP(Variaciones!C1264,Fuel!C1349:Z2947,2,FALSE)</f>
        <v>278.99075900000003</v>
      </c>
      <c r="G1264" s="352">
        <f>VLOOKUP(Variaciones!C1264,Fuel!C1349:Z2947,24,FALSE)</f>
        <v>273.98160315374508</v>
      </c>
      <c r="H1264" s="148">
        <f t="shared" si="122"/>
        <v>0</v>
      </c>
      <c r="I1264" s="352">
        <f t="shared" si="124"/>
        <v>-5.0091558462549415</v>
      </c>
      <c r="J1264" s="352">
        <f t="shared" si="120"/>
        <v>91.050259657030267</v>
      </c>
      <c r="K1264" s="352">
        <f t="shared" si="121"/>
        <v>8290.1497836126327</v>
      </c>
      <c r="L1264" s="352"/>
      <c r="O1264" s="352"/>
      <c r="P1264" s="352"/>
      <c r="Q1264" s="352"/>
      <c r="R1264" s="352"/>
      <c r="S1264" s="352"/>
      <c r="T1264" s="352" t="e">
        <f t="shared" si="123"/>
        <v>#DIV/0!</v>
      </c>
    </row>
    <row r="1265" spans="2:20">
      <c r="B1265" s="127" t="s">
        <v>161</v>
      </c>
      <c r="C1265" s="4">
        <v>42860</v>
      </c>
      <c r="D1265">
        <f>WEEKDAY(Fuel!C1351,2)</f>
        <v>5</v>
      </c>
      <c r="E1265" s="352"/>
      <c r="F1265" s="352">
        <f>VLOOKUP(Variaciones!C1265,Fuel!C1350:Z2948,2,FALSE)</f>
        <v>278.99075900000003</v>
      </c>
      <c r="G1265" s="352">
        <f>VLOOKUP(Variaciones!C1265,Fuel!C1350:Z2948,24,FALSE)</f>
        <v>273.78449408672799</v>
      </c>
      <c r="H1265" s="148">
        <f t="shared" si="122"/>
        <v>0</v>
      </c>
      <c r="I1265" s="352">
        <f t="shared" si="124"/>
        <v>-5.2062649132720367</v>
      </c>
      <c r="J1265" s="352">
        <f t="shared" si="120"/>
        <v>91.259195268068368</v>
      </c>
      <c r="K1265" s="352">
        <f t="shared" si="121"/>
        <v>8328.240720975431</v>
      </c>
      <c r="L1265" s="352"/>
      <c r="O1265" s="352"/>
      <c r="P1265" s="352"/>
      <c r="Q1265" s="352"/>
      <c r="R1265" s="352"/>
      <c r="S1265" s="352"/>
      <c r="T1265" s="352" t="e">
        <f t="shared" si="123"/>
        <v>#DIV/0!</v>
      </c>
    </row>
    <row r="1266" spans="2:20">
      <c r="B1266" s="127" t="s">
        <v>161</v>
      </c>
      <c r="C1266" s="4">
        <v>42859</v>
      </c>
      <c r="D1266">
        <f>WEEKDAY(Fuel!C1352,2)</f>
        <v>4</v>
      </c>
      <c r="E1266" s="352"/>
      <c r="F1266" s="352">
        <f>VLOOKUP(Variaciones!C1266,Fuel!C1351:Z2949,2,FALSE)</f>
        <v>278.99075900000003</v>
      </c>
      <c r="G1266" s="352">
        <f>VLOOKUP(Variaciones!C1266,Fuel!C1351:Z2949,24,FALSE)</f>
        <v>269.38239159001313</v>
      </c>
      <c r="H1266" s="148">
        <f t="shared" si="122"/>
        <v>0</v>
      </c>
      <c r="I1266" s="352">
        <f t="shared" si="124"/>
        <v>-9.6083674099868972</v>
      </c>
      <c r="J1266" s="352">
        <f t="shared" si="120"/>
        <v>95.925423914586133</v>
      </c>
      <c r="K1266" s="352">
        <f t="shared" si="121"/>
        <v>9201.6869531930533</v>
      </c>
      <c r="L1266" s="352"/>
      <c r="O1266" s="352"/>
      <c r="P1266" s="352"/>
      <c r="Q1266" s="352"/>
      <c r="R1266" s="352"/>
      <c r="S1266" s="352"/>
      <c r="T1266" s="352" t="e">
        <f t="shared" si="123"/>
        <v>#DIV/0!</v>
      </c>
    </row>
    <row r="1267" spans="2:20">
      <c r="B1267" s="127" t="s">
        <v>161</v>
      </c>
      <c r="C1267" s="4">
        <v>42858</v>
      </c>
      <c r="D1267">
        <f>WEEKDAY(Fuel!C1353,2)</f>
        <v>3</v>
      </c>
      <c r="E1267" s="352"/>
      <c r="F1267" s="352">
        <f>VLOOKUP(Variaciones!C1267,Fuel!C1352:Z2950,2,FALSE)</f>
        <v>278.99075900000003</v>
      </c>
      <c r="G1267" s="352">
        <f>VLOOKUP(Variaciones!C1267,Fuel!C1352:Z2950,24,FALSE)</f>
        <v>280.48620236530877</v>
      </c>
      <c r="H1267" s="148">
        <f t="shared" si="122"/>
        <v>0</v>
      </c>
      <c r="I1267" s="352">
        <f t="shared" si="124"/>
        <v>1.4954433653087449</v>
      </c>
      <c r="J1267" s="352">
        <f t="shared" si="120"/>
        <v>84.155384492772725</v>
      </c>
      <c r="K1267" s="352">
        <f t="shared" si="121"/>
        <v>7082.1287391264123</v>
      </c>
      <c r="L1267" s="352"/>
      <c r="O1267" s="352"/>
      <c r="P1267" s="352"/>
      <c r="Q1267" s="352"/>
      <c r="R1267" s="352"/>
      <c r="S1267" s="352"/>
      <c r="T1267" s="352" t="e">
        <f t="shared" si="123"/>
        <v>#DIV/0!</v>
      </c>
    </row>
    <row r="1268" spans="2:20">
      <c r="B1268" s="127" t="s">
        <v>161</v>
      </c>
      <c r="C1268" s="4">
        <v>42857</v>
      </c>
      <c r="D1268">
        <f>WEEKDAY(Fuel!C1354,2)</f>
        <v>2</v>
      </c>
      <c r="E1268" s="352"/>
      <c r="F1268" s="352">
        <f>VLOOKUP(Variaciones!C1268,Fuel!C1353:Z2951,2,FALSE)</f>
        <v>278.99075900000003</v>
      </c>
      <c r="G1268" s="352">
        <f>VLOOKUP(Variaciones!C1268,Fuel!C1353:Z2951,24,FALSE)</f>
        <v>277.85808147174771</v>
      </c>
      <c r="H1268" s="148">
        <f t="shared" si="122"/>
        <v>0</v>
      </c>
      <c r="I1268" s="352">
        <f t="shared" si="124"/>
        <v>-1.1326775282523158</v>
      </c>
      <c r="J1268" s="352">
        <f t="shared" si="120"/>
        <v>86.941192639947474</v>
      </c>
      <c r="K1268" s="352">
        <f t="shared" si="121"/>
        <v>7558.770977656457</v>
      </c>
      <c r="L1268" s="352"/>
      <c r="O1268" s="352"/>
      <c r="P1268" s="352"/>
      <c r="Q1268" s="352"/>
      <c r="R1268" s="352"/>
      <c r="S1268" s="352"/>
      <c r="T1268" s="352" t="e">
        <f t="shared" si="123"/>
        <v>#DIV/0!</v>
      </c>
    </row>
    <row r="1269" spans="2:20">
      <c r="B1269" s="127" t="s">
        <v>161</v>
      </c>
      <c r="C1269" s="4">
        <v>42856</v>
      </c>
      <c r="D1269">
        <f>WEEKDAY(Fuel!C1355,2)</f>
        <v>1</v>
      </c>
      <c r="E1269" s="352"/>
      <c r="F1269" s="352">
        <f>VLOOKUP(Variaciones!C1269,Fuel!C1354:Z2952,2,FALSE)</f>
        <v>278.99075900000003</v>
      </c>
      <c r="G1269" s="352">
        <f>VLOOKUP(Variaciones!C1269,Fuel!C1354:Z2952,24,FALSE)</f>
        <v>283.18002628120894</v>
      </c>
      <c r="H1269" s="148">
        <f t="shared" si="122"/>
        <v>6.4913369999999873</v>
      </c>
      <c r="I1269" s="352">
        <f t="shared" si="124"/>
        <v>4.1892672812089131</v>
      </c>
      <c r="J1269" s="352">
        <f t="shared" si="120"/>
        <v>81.299931141918535</v>
      </c>
      <c r="K1269" s="352">
        <f t="shared" si="121"/>
        <v>6609.6788036806947</v>
      </c>
      <c r="L1269" s="352"/>
      <c r="O1269" s="352"/>
      <c r="P1269" s="352"/>
      <c r="Q1269" s="352"/>
      <c r="R1269" s="352"/>
      <c r="S1269" s="352"/>
      <c r="T1269" s="352" t="e">
        <f t="shared" si="123"/>
        <v>#DIV/0!</v>
      </c>
    </row>
    <row r="1270" spans="2:20">
      <c r="B1270" s="127" t="s">
        <v>162</v>
      </c>
      <c r="C1270" s="4">
        <v>42853</v>
      </c>
      <c r="D1270">
        <f>WEEKDAY(Fuel!C1356,2)</f>
        <v>5</v>
      </c>
      <c r="E1270" s="352"/>
      <c r="F1270" s="352">
        <f>VLOOKUP(Variaciones!C1270,Fuel!C1355:Z2953,2,FALSE)</f>
        <v>285.48209600000001</v>
      </c>
      <c r="G1270" s="352">
        <f>VLOOKUP(Variaciones!C1270,Fuel!C1355:Z2953,24,FALSE)</f>
        <v>282.91721419185285</v>
      </c>
      <c r="H1270" s="148">
        <f t="shared" si="122"/>
        <v>0</v>
      </c>
      <c r="I1270" s="352">
        <f t="shared" si="124"/>
        <v>-2.5648818081471632</v>
      </c>
      <c r="J1270" s="352">
        <f t="shared" si="120"/>
        <v>88.069848956636008</v>
      </c>
      <c r="K1270" s="352">
        <f t="shared" si="121"/>
        <v>7756.298295244681</v>
      </c>
      <c r="L1270" s="352"/>
      <c r="O1270" s="352"/>
      <c r="P1270" s="352"/>
      <c r="Q1270" s="352"/>
      <c r="R1270" s="352"/>
      <c r="S1270" s="352"/>
      <c r="T1270" s="352" t="e">
        <f t="shared" si="123"/>
        <v>#DIV/0!</v>
      </c>
    </row>
    <row r="1271" spans="2:20">
      <c r="B1271" s="127" t="s">
        <v>162</v>
      </c>
      <c r="C1271" s="4">
        <v>42852</v>
      </c>
      <c r="D1271">
        <f>WEEKDAY(Fuel!C1357,2)</f>
        <v>4</v>
      </c>
      <c r="E1271" s="352"/>
      <c r="F1271" s="352">
        <f>VLOOKUP(Variaciones!C1271,Fuel!C1356:Z2954,2,FALSE)</f>
        <v>285.48209600000001</v>
      </c>
      <c r="G1271" s="352">
        <f>VLOOKUP(Variaciones!C1271,Fuel!C1356:Z2954,24,FALSE)</f>
        <v>281.60315374507223</v>
      </c>
      <c r="H1271" s="148">
        <f t="shared" si="122"/>
        <v>0</v>
      </c>
      <c r="I1271" s="352">
        <f t="shared" si="124"/>
        <v>-3.8789422549277788</v>
      </c>
      <c r="J1271" s="352">
        <f t="shared" si="120"/>
        <v>89.462753030223439</v>
      </c>
      <c r="K1271" s="352">
        <f t="shared" si="121"/>
        <v>8003.5841797467529</v>
      </c>
      <c r="L1271" s="352"/>
      <c r="O1271" s="352"/>
      <c r="P1271" s="352"/>
      <c r="Q1271" s="352"/>
      <c r="R1271" s="352"/>
      <c r="S1271" s="352"/>
      <c r="T1271" s="352" t="e">
        <f t="shared" si="123"/>
        <v>#DIV/0!</v>
      </c>
    </row>
    <row r="1272" spans="2:20">
      <c r="B1272" s="127" t="s">
        <v>162</v>
      </c>
      <c r="C1272" s="4">
        <v>42851</v>
      </c>
      <c r="D1272">
        <f>WEEKDAY(Fuel!C1358,2)</f>
        <v>3</v>
      </c>
      <c r="E1272" s="352"/>
      <c r="F1272" s="352">
        <f>VLOOKUP(Variaciones!C1272,Fuel!C1357:Z2955,2,FALSE)</f>
        <v>285.48209600000001</v>
      </c>
      <c r="G1272" s="352">
        <f>VLOOKUP(Variaciones!C1272,Fuel!C1357:Z2955,24,FALSE)</f>
        <v>283.50854139290408</v>
      </c>
      <c r="H1272" s="148">
        <f t="shared" si="122"/>
        <v>0</v>
      </c>
      <c r="I1272" s="352">
        <f t="shared" si="124"/>
        <v>-1.9735546070959344</v>
      </c>
      <c r="J1272" s="352">
        <f t="shared" si="120"/>
        <v>87.443042123521707</v>
      </c>
      <c r="K1272" s="352">
        <f t="shared" si="121"/>
        <v>7646.2856158159921</v>
      </c>
      <c r="L1272" s="352"/>
      <c r="O1272" s="352"/>
      <c r="P1272" s="352"/>
      <c r="Q1272" s="352"/>
      <c r="R1272" s="352"/>
      <c r="S1272" s="352"/>
      <c r="T1272" s="352" t="e">
        <f t="shared" si="123"/>
        <v>#DIV/0!</v>
      </c>
    </row>
    <row r="1273" spans="2:20">
      <c r="B1273" s="127" t="s">
        <v>162</v>
      </c>
      <c r="C1273" s="4">
        <v>42850</v>
      </c>
      <c r="D1273">
        <f>WEEKDAY(Fuel!C1359,2)</f>
        <v>2</v>
      </c>
      <c r="E1273" s="352"/>
      <c r="F1273" s="352">
        <f>VLOOKUP(Variaciones!C1273,Fuel!C1358:Z2956,2,FALSE)</f>
        <v>285.48209600000001</v>
      </c>
      <c r="G1273" s="352">
        <f>VLOOKUP(Variaciones!C1273,Fuel!C1358:Z2956,24,FALSE)</f>
        <v>283.57424441524307</v>
      </c>
      <c r="H1273" s="148">
        <f t="shared" si="122"/>
        <v>0</v>
      </c>
      <c r="I1273" s="352">
        <f t="shared" si="124"/>
        <v>-1.9078515847569406</v>
      </c>
      <c r="J1273" s="352">
        <f t="shared" si="120"/>
        <v>87.373396919842378</v>
      </c>
      <c r="K1273" s="352">
        <f t="shared" si="121"/>
        <v>7634.1104893123211</v>
      </c>
      <c r="L1273" s="352"/>
      <c r="O1273" s="352"/>
      <c r="P1273" s="352"/>
      <c r="Q1273" s="352"/>
      <c r="R1273" s="352"/>
      <c r="S1273" s="352"/>
      <c r="T1273" s="352" t="e">
        <f t="shared" si="123"/>
        <v>#DIV/0!</v>
      </c>
    </row>
    <row r="1274" spans="2:20">
      <c r="B1274" s="127" t="s">
        <v>162</v>
      </c>
      <c r="C1274" s="11">
        <v>42849</v>
      </c>
      <c r="D1274">
        <f>WEEKDAY(Fuel!C1360,2)</f>
        <v>1</v>
      </c>
      <c r="E1274" s="352"/>
      <c r="F1274" s="352">
        <f>VLOOKUP(Variaciones!C1274,Fuel!C1359:Z2957,2,FALSE)</f>
        <v>285.48209600000001</v>
      </c>
      <c r="G1274" s="352">
        <f>VLOOKUP(Variaciones!C1274,Fuel!C1359:Z2957,24,FALSE)</f>
        <v>280.81471747700397</v>
      </c>
      <c r="H1274" s="148">
        <f t="shared" si="122"/>
        <v>0</v>
      </c>
      <c r="I1274" s="352">
        <f t="shared" si="124"/>
        <v>-4.6673785229960458</v>
      </c>
      <c r="J1274" s="352">
        <f t="shared" si="120"/>
        <v>90.298495474375784</v>
      </c>
      <c r="K1274" s="352">
        <f t="shared" si="121"/>
        <v>8153.8182849358636</v>
      </c>
      <c r="L1274" s="352"/>
      <c r="O1274" s="352"/>
      <c r="P1274" s="352"/>
      <c r="Q1274" s="352"/>
      <c r="R1274" s="352"/>
      <c r="S1274" s="352"/>
      <c r="T1274" s="352" t="e">
        <f t="shared" si="123"/>
        <v>#DIV/0!</v>
      </c>
    </row>
    <row r="1275" spans="2:20">
      <c r="B1275" s="127" t="s">
        <v>162</v>
      </c>
      <c r="C1275" s="4">
        <v>42846</v>
      </c>
      <c r="D1275">
        <f>WEEKDAY(Fuel!C1361,2)</f>
        <v>5</v>
      </c>
      <c r="E1275" s="352"/>
      <c r="F1275" s="352">
        <f>VLOOKUP(Variaciones!C1275,Fuel!C1360:Z2958,2,FALSE)</f>
        <v>285.48209600000001</v>
      </c>
      <c r="G1275" s="352">
        <f>VLOOKUP(Variaciones!C1275,Fuel!C1360:Z2958,24,FALSE)</f>
        <v>281.86596583442838</v>
      </c>
      <c r="H1275" s="148">
        <f t="shared" si="122"/>
        <v>0</v>
      </c>
      <c r="I1275" s="352">
        <f t="shared" si="124"/>
        <v>-3.6161301655716329</v>
      </c>
      <c r="J1275" s="352">
        <f t="shared" si="120"/>
        <v>89.184172215505953</v>
      </c>
      <c r="K1275" s="352">
        <f t="shared" si="121"/>
        <v>7953.8165737650243</v>
      </c>
      <c r="L1275" s="352"/>
      <c r="O1275" s="352"/>
      <c r="P1275" s="352"/>
      <c r="Q1275" s="352"/>
      <c r="R1275" s="352"/>
      <c r="S1275" s="352"/>
      <c r="T1275" s="352" t="e">
        <f t="shared" si="123"/>
        <v>#DIV/0!</v>
      </c>
    </row>
    <row r="1276" spans="2:20">
      <c r="B1276" s="127" t="s">
        <v>162</v>
      </c>
      <c r="C1276" s="4">
        <v>42845</v>
      </c>
      <c r="D1276">
        <f>WEEKDAY(Fuel!C1362,2)</f>
        <v>4</v>
      </c>
      <c r="E1276" s="352"/>
      <c r="F1276" s="352">
        <f>VLOOKUP(Variaciones!C1276,Fuel!C1361:Z2959,2,FALSE)</f>
        <v>285.48209600000001</v>
      </c>
      <c r="G1276" s="352">
        <f>VLOOKUP(Variaciones!C1276,Fuel!C1361:Z2959,24,FALSE)</f>
        <v>288.10775295663598</v>
      </c>
      <c r="H1276" s="148">
        <f t="shared" si="122"/>
        <v>0</v>
      </c>
      <c r="I1276" s="352">
        <f t="shared" si="124"/>
        <v>2.6256569566359644</v>
      </c>
      <c r="J1276" s="352">
        <f t="shared" si="120"/>
        <v>82.567877865965897</v>
      </c>
      <c r="K1276" s="352">
        <f t="shared" si="121"/>
        <v>6817.4544552890611</v>
      </c>
      <c r="L1276" s="352"/>
      <c r="O1276" s="352"/>
      <c r="P1276" s="352"/>
      <c r="Q1276" s="352"/>
      <c r="R1276" s="352"/>
      <c r="S1276" s="352"/>
      <c r="T1276" s="352" t="e">
        <f t="shared" si="123"/>
        <v>#DIV/0!</v>
      </c>
    </row>
    <row r="1277" spans="2:20">
      <c r="B1277" s="127" t="s">
        <v>162</v>
      </c>
      <c r="C1277" s="4">
        <v>42844</v>
      </c>
      <c r="D1277">
        <f>WEEKDAY(Fuel!C1363,2)</f>
        <v>3</v>
      </c>
      <c r="E1277" s="352"/>
      <c r="F1277" s="352">
        <f>VLOOKUP(Variaciones!C1277,Fuel!C1362:Z2960,2,FALSE)</f>
        <v>285.48209600000001</v>
      </c>
      <c r="G1277" s="352">
        <f>VLOOKUP(Variaciones!C1277,Fuel!C1362:Z2960,24,FALSE)</f>
        <v>289.75032851511168</v>
      </c>
      <c r="H1277" s="148">
        <f t="shared" si="122"/>
        <v>0</v>
      </c>
      <c r="I1277" s="352">
        <f t="shared" si="124"/>
        <v>4.2682325151116629</v>
      </c>
      <c r="J1277" s="352">
        <f t="shared" si="120"/>
        <v>80.826747773981651</v>
      </c>
      <c r="K1277" s="352">
        <f t="shared" si="121"/>
        <v>6532.9631557188477</v>
      </c>
      <c r="L1277" s="352"/>
      <c r="O1277" s="352"/>
      <c r="P1277" s="352"/>
      <c r="Q1277" s="352"/>
      <c r="R1277" s="352"/>
      <c r="S1277" s="352"/>
      <c r="T1277" s="352" t="e">
        <f t="shared" si="123"/>
        <v>#DIV/0!</v>
      </c>
    </row>
    <row r="1278" spans="2:20">
      <c r="B1278" s="127" t="s">
        <v>162</v>
      </c>
      <c r="C1278" s="4">
        <v>42843</v>
      </c>
      <c r="D1278">
        <f>WEEKDAY(Fuel!C1364,2)</f>
        <v>2</v>
      </c>
      <c r="E1278" s="352"/>
      <c r="F1278" s="352">
        <f>VLOOKUP(Variaciones!C1278,Fuel!C1363:Z2961,2,FALSE)</f>
        <v>285.48209600000001</v>
      </c>
      <c r="G1278" s="352">
        <f>VLOOKUP(Variaciones!C1278,Fuel!C1363:Z2961,24,FALSE)</f>
        <v>301.57687253613665</v>
      </c>
      <c r="H1278" s="148">
        <f t="shared" si="122"/>
        <v>0</v>
      </c>
      <c r="I1278" s="352">
        <f t="shared" si="124"/>
        <v>16.094776536136635</v>
      </c>
      <c r="J1278" s="352">
        <f t="shared" si="120"/>
        <v>68.290611111695171</v>
      </c>
      <c r="K1278" s="352">
        <f t="shared" si="121"/>
        <v>4663.6075660087836</v>
      </c>
      <c r="L1278" s="352"/>
      <c r="O1278" s="352"/>
      <c r="P1278" s="352"/>
      <c r="Q1278" s="352"/>
      <c r="R1278" s="352"/>
      <c r="S1278" s="352"/>
      <c r="T1278" s="352" t="e">
        <f t="shared" si="123"/>
        <v>#DIV/0!</v>
      </c>
    </row>
    <row r="1279" spans="2:20">
      <c r="B1279" s="127" t="s">
        <v>162</v>
      </c>
      <c r="C1279" s="4">
        <v>42842</v>
      </c>
      <c r="D1279">
        <f>WEEKDAY(Fuel!C1365,2)</f>
        <v>1</v>
      </c>
      <c r="E1279" s="352"/>
      <c r="F1279" s="352">
        <f>VLOOKUP(Variaciones!C1279,Fuel!C1364:Z2962,2,FALSE)</f>
        <v>285.48209600000001</v>
      </c>
      <c r="G1279" s="352">
        <f>VLOOKUP(Variaciones!C1279,Fuel!C1364:Z2962,24,FALSE)</f>
        <v>302.75952693823916</v>
      </c>
      <c r="H1279" s="148">
        <f t="shared" si="122"/>
        <v>0</v>
      </c>
      <c r="I1279" s="352">
        <f t="shared" si="124"/>
        <v>17.277430938239149</v>
      </c>
      <c r="J1279" s="352">
        <f t="shared" si="120"/>
        <v>67.036997445466511</v>
      </c>
      <c r="K1279" s="352">
        <f t="shared" si="121"/>
        <v>4493.959026503484</v>
      </c>
      <c r="L1279" s="352"/>
      <c r="O1279" s="352"/>
      <c r="P1279" s="352"/>
      <c r="Q1279" s="352"/>
      <c r="R1279" s="352"/>
      <c r="S1279" s="352"/>
      <c r="T1279" s="352" t="e">
        <f t="shared" si="123"/>
        <v>#DIV/0!</v>
      </c>
    </row>
    <row r="1280" spans="2:20">
      <c r="B1280" s="127" t="s">
        <v>162</v>
      </c>
      <c r="C1280" s="4">
        <v>42838</v>
      </c>
      <c r="D1280">
        <f>WEEKDAY(Fuel!C1366,2)</f>
        <v>4</v>
      </c>
      <c r="E1280" s="352"/>
      <c r="F1280" s="352">
        <f>VLOOKUP(Variaciones!C1280,Fuel!C1365:Z2963,2,FALSE)</f>
        <v>285.48209600000001</v>
      </c>
      <c r="G1280" s="352">
        <f>VLOOKUP(Variaciones!C1280,Fuel!C1365:Z2963,24,FALSE)</f>
        <v>305.32194480946123</v>
      </c>
      <c r="H1280" s="148">
        <f t="shared" si="122"/>
        <v>0</v>
      </c>
      <c r="I1280" s="352">
        <f t="shared" si="124"/>
        <v>19.839848809461216</v>
      </c>
      <c r="J1280" s="352">
        <f t="shared" si="120"/>
        <v>64.320834501971092</v>
      </c>
      <c r="K1280" s="352">
        <f t="shared" si="121"/>
        <v>4137.1697510299546</v>
      </c>
      <c r="L1280" s="352"/>
      <c r="O1280" s="352"/>
      <c r="P1280" s="352"/>
      <c r="Q1280" s="352"/>
      <c r="R1280" s="352"/>
      <c r="S1280" s="352"/>
      <c r="T1280" s="352" t="e">
        <f t="shared" si="123"/>
        <v>#DIV/0!</v>
      </c>
    </row>
    <row r="1281" spans="2:20">
      <c r="B1281" s="127" t="s">
        <v>162</v>
      </c>
      <c r="C1281" s="4">
        <v>42837</v>
      </c>
      <c r="D1281">
        <f>WEEKDAY(Fuel!C1367,2)</f>
        <v>3</v>
      </c>
      <c r="E1281" s="352"/>
      <c r="F1281" s="352">
        <f>VLOOKUP(Variaciones!C1281,Fuel!C1366:Z2964,2,FALSE)</f>
        <v>285.48209600000001</v>
      </c>
      <c r="G1281" s="352">
        <f>VLOOKUP(Variaciones!C1281,Fuel!C1366:Z2964,24,FALSE)</f>
        <v>304.33639947437581</v>
      </c>
      <c r="H1281" s="148">
        <f t="shared" si="122"/>
        <v>0</v>
      </c>
      <c r="I1281" s="352">
        <f t="shared" si="124"/>
        <v>18.854303474375797</v>
      </c>
      <c r="J1281" s="352">
        <f t="shared" si="120"/>
        <v>65.365512557161651</v>
      </c>
      <c r="K1281" s="352">
        <f t="shared" si="121"/>
        <v>4272.6502318604571</v>
      </c>
      <c r="L1281" s="352"/>
      <c r="O1281" s="352"/>
      <c r="P1281" s="352"/>
      <c r="Q1281" s="352"/>
      <c r="R1281" s="352"/>
      <c r="S1281" s="352"/>
      <c r="T1281" s="352" t="e">
        <f t="shared" si="123"/>
        <v>#DIV/0!</v>
      </c>
    </row>
    <row r="1282" spans="2:20">
      <c r="B1282" s="127" t="s">
        <v>162</v>
      </c>
      <c r="C1282" s="4">
        <v>42836</v>
      </c>
      <c r="D1282">
        <f>WEEKDAY(Fuel!C1368,2)</f>
        <v>2</v>
      </c>
      <c r="E1282" s="352"/>
      <c r="F1282" s="352">
        <f>VLOOKUP(Variaciones!C1282,Fuel!C1367:Z2965,2,FALSE)</f>
        <v>285.48209600000001</v>
      </c>
      <c r="G1282" s="352">
        <f>VLOOKUP(Variaciones!C1282,Fuel!C1367:Z2965,24,FALSE)</f>
        <v>303.74507227332452</v>
      </c>
      <c r="H1282" s="148">
        <f t="shared" si="122"/>
        <v>0</v>
      </c>
      <c r="I1282" s="352">
        <f t="shared" si="124"/>
        <v>18.262976273324512</v>
      </c>
      <c r="J1282" s="352">
        <f t="shared" si="120"/>
        <v>65.992319390276009</v>
      </c>
      <c r="K1282" s="352">
        <f t="shared" si="121"/>
        <v>4354.9862185081993</v>
      </c>
      <c r="L1282" s="352"/>
      <c r="O1282" s="352"/>
      <c r="P1282" s="352"/>
      <c r="Q1282" s="352"/>
      <c r="R1282" s="352"/>
      <c r="S1282" s="352"/>
      <c r="T1282" s="352" t="e">
        <f t="shared" si="123"/>
        <v>#DIV/0!</v>
      </c>
    </row>
    <row r="1283" spans="2:20">
      <c r="B1283" s="127" t="s">
        <v>162</v>
      </c>
      <c r="C1283" s="4">
        <v>42835</v>
      </c>
      <c r="D1283">
        <f>WEEKDAY(Fuel!C1369,2)</f>
        <v>1</v>
      </c>
      <c r="E1283" s="352"/>
      <c r="F1283" s="352">
        <f>VLOOKUP(Variaciones!C1283,Fuel!C1368:Z2966,2,FALSE)</f>
        <v>285.48209600000001</v>
      </c>
      <c r="G1283" s="352">
        <f>VLOOKUP(Variaciones!C1283,Fuel!C1368:Z2966,24,FALSE)</f>
        <v>303.35085413929039</v>
      </c>
      <c r="H1283" s="148">
        <f t="shared" si="122"/>
        <v>0</v>
      </c>
      <c r="I1283" s="352">
        <f t="shared" si="124"/>
        <v>17.868758139290378</v>
      </c>
      <c r="J1283" s="352">
        <f t="shared" si="120"/>
        <v>66.41019061235221</v>
      </c>
      <c r="K1283" s="352">
        <f t="shared" si="121"/>
        <v>4410.3134171689535</v>
      </c>
      <c r="L1283" s="352"/>
      <c r="O1283" s="352"/>
      <c r="P1283" s="352"/>
      <c r="Q1283" s="352"/>
      <c r="R1283" s="352"/>
      <c r="S1283" s="352"/>
      <c r="T1283" s="352" t="e">
        <f t="shared" si="123"/>
        <v>#DIV/0!</v>
      </c>
    </row>
    <row r="1284" spans="2:20">
      <c r="B1284" s="127" t="s">
        <v>162</v>
      </c>
      <c r="C1284" s="4">
        <v>42832</v>
      </c>
      <c r="D1284">
        <f>WEEKDAY(Fuel!C1370,2)</f>
        <v>5</v>
      </c>
      <c r="E1284" s="352"/>
      <c r="F1284" s="352">
        <f>VLOOKUP(Variaciones!C1284,Fuel!C1369:Z2967,2,FALSE)</f>
        <v>285.48209600000001</v>
      </c>
      <c r="G1284" s="352">
        <f>VLOOKUP(Variaciones!C1284,Fuel!C1369:Z2967,24,FALSE)</f>
        <v>299.34296977660972</v>
      </c>
      <c r="H1284" s="148">
        <f t="shared" si="122"/>
        <v>0</v>
      </c>
      <c r="I1284" s="352">
        <f t="shared" si="124"/>
        <v>13.860873776609708</v>
      </c>
      <c r="J1284" s="352">
        <f t="shared" si="120"/>
        <v>70.658548036793718</v>
      </c>
      <c r="K1284" s="352">
        <f t="shared" si="121"/>
        <v>4992.6304106678854</v>
      </c>
      <c r="L1284" s="352"/>
      <c r="O1284" s="352"/>
      <c r="P1284" s="352"/>
      <c r="Q1284" s="352"/>
      <c r="R1284" s="352"/>
      <c r="S1284" s="352"/>
      <c r="T1284" s="352" t="e">
        <f t="shared" si="123"/>
        <v>#DIV/0!</v>
      </c>
    </row>
    <row r="1285" spans="2:20">
      <c r="B1285" s="127" t="s">
        <v>162</v>
      </c>
      <c r="C1285" s="4">
        <v>42831</v>
      </c>
      <c r="D1285">
        <f>WEEKDAY(Fuel!C1371,2)</f>
        <v>4</v>
      </c>
      <c r="E1285" s="352"/>
      <c r="F1285" s="352">
        <f>VLOOKUP(Variaciones!C1285,Fuel!C1370:Z2968,2,FALSE)</f>
        <v>285.48209600000001</v>
      </c>
      <c r="G1285" s="352">
        <f>VLOOKUP(Variaciones!C1285,Fuel!C1370:Z2968,24,FALSE)</f>
        <v>297.37187910643888</v>
      </c>
      <c r="H1285" s="148">
        <f t="shared" si="122"/>
        <v>0</v>
      </c>
      <c r="I1285" s="352">
        <f t="shared" si="124"/>
        <v>11.88978310643887</v>
      </c>
      <c r="J1285" s="352">
        <f t="shared" si="120"/>
        <v>72.747904147174779</v>
      </c>
      <c r="K1285" s="352">
        <f t="shared" si="121"/>
        <v>5292.2575578065298</v>
      </c>
      <c r="L1285" s="352"/>
      <c r="O1285" s="352"/>
      <c r="P1285" s="352"/>
      <c r="Q1285" s="352"/>
      <c r="R1285" s="352"/>
      <c r="S1285" s="352"/>
      <c r="T1285" s="352" t="e">
        <f t="shared" si="123"/>
        <v>#DIV/0!</v>
      </c>
    </row>
    <row r="1286" spans="2:20">
      <c r="B1286" s="127" t="s">
        <v>162</v>
      </c>
      <c r="C1286" s="4">
        <v>42830</v>
      </c>
      <c r="D1286">
        <f>WEEKDAY(Fuel!C1372,2)</f>
        <v>3</v>
      </c>
      <c r="E1286" s="352"/>
      <c r="F1286" s="352">
        <f>VLOOKUP(Variaciones!C1286,Fuel!C1371:Z2969,2,FALSE)</f>
        <v>285.48209600000001</v>
      </c>
      <c r="G1286" s="352">
        <f>VLOOKUP(Variaciones!C1286,Fuel!C1371:Z2969,24,FALSE)</f>
        <v>292.70696452036793</v>
      </c>
      <c r="H1286" s="148">
        <f t="shared" si="122"/>
        <v>0</v>
      </c>
      <c r="I1286" s="352">
        <f t="shared" si="124"/>
        <v>7.2248685203679202</v>
      </c>
      <c r="J1286" s="352">
        <f t="shared" si="120"/>
        <v>77.692713608410031</v>
      </c>
      <c r="K1286" s="352">
        <f t="shared" si="121"/>
        <v>6036.1577478384215</v>
      </c>
      <c r="L1286" s="352"/>
      <c r="O1286" s="352"/>
      <c r="P1286" s="352"/>
      <c r="Q1286" s="352"/>
      <c r="R1286" s="352"/>
      <c r="S1286" s="352"/>
      <c r="T1286" s="352" t="e">
        <f t="shared" si="123"/>
        <v>#DIV/0!</v>
      </c>
    </row>
    <row r="1287" spans="2:20">
      <c r="B1287" s="127" t="s">
        <v>162</v>
      </c>
      <c r="C1287" s="4">
        <v>42829</v>
      </c>
      <c r="D1287">
        <f>WEEKDAY(Fuel!C1373,2)</f>
        <v>2</v>
      </c>
      <c r="E1287" s="352"/>
      <c r="F1287" s="352">
        <f>VLOOKUP(Variaciones!C1287,Fuel!C1372:Z2970,2,FALSE)</f>
        <v>285.48209600000001</v>
      </c>
      <c r="G1287" s="352">
        <f>VLOOKUP(Variaciones!C1287,Fuel!C1372:Z2970,24,FALSE)</f>
        <v>290.40735873850196</v>
      </c>
      <c r="H1287" s="148">
        <f t="shared" si="122"/>
        <v>0</v>
      </c>
      <c r="I1287" s="352">
        <f t="shared" si="124"/>
        <v>4.9252627385019423</v>
      </c>
      <c r="J1287" s="352">
        <f t="shared" si="120"/>
        <v>80.130295737187964</v>
      </c>
      <c r="K1287" s="352">
        <f t="shared" si="121"/>
        <v>6420.8642949292034</v>
      </c>
      <c r="L1287" s="352"/>
      <c r="O1287" s="352"/>
      <c r="P1287" s="352"/>
      <c r="Q1287" s="352"/>
      <c r="R1287" s="352"/>
      <c r="S1287" s="352"/>
      <c r="T1287" s="352" t="e">
        <f t="shared" si="123"/>
        <v>#DIV/0!</v>
      </c>
    </row>
    <row r="1288" spans="2:20">
      <c r="B1288" s="127" t="s">
        <v>162</v>
      </c>
      <c r="C1288" s="4">
        <v>42828</v>
      </c>
      <c r="D1288">
        <f>WEEKDAY(Fuel!C1374,2)</f>
        <v>1</v>
      </c>
      <c r="E1288" s="352"/>
      <c r="F1288" s="352">
        <f>VLOOKUP(Variaciones!C1288,Fuel!C1373:Z2971,2,FALSE)</f>
        <v>285.48209600000001</v>
      </c>
      <c r="G1288" s="352">
        <f>VLOOKUP(Variaciones!C1288,Fuel!C1373:Z2971,24,FALSE)</f>
        <v>285.21681997371877</v>
      </c>
      <c r="H1288" s="148">
        <f t="shared" si="122"/>
        <v>21.007903999999996</v>
      </c>
      <c r="I1288" s="352">
        <f t="shared" si="124"/>
        <v>-0.26527602628124214</v>
      </c>
      <c r="J1288" s="352">
        <f t="shared" si="120"/>
        <v>85.632266827858132</v>
      </c>
      <c r="K1288" s="352">
        <f t="shared" si="121"/>
        <v>7332.8851220774923</v>
      </c>
      <c r="L1288" s="352"/>
      <c r="O1288" s="352"/>
      <c r="P1288" s="352"/>
      <c r="Q1288" s="352"/>
      <c r="R1288" s="352"/>
      <c r="S1288" s="352"/>
      <c r="T1288" s="352" t="e">
        <f t="shared" si="123"/>
        <v>#DIV/0!</v>
      </c>
    </row>
    <row r="1289" spans="2:20">
      <c r="B1289" s="127" t="s">
        <v>163</v>
      </c>
      <c r="C1289" s="4">
        <v>42825</v>
      </c>
      <c r="D1289">
        <f>WEEKDAY(Fuel!C1375,2)</f>
        <v>5</v>
      </c>
      <c r="E1289" s="352"/>
      <c r="F1289" s="352">
        <f>VLOOKUP(Variaciones!C1289,Fuel!C1374:Z2972,2,FALSE)</f>
        <v>306.49</v>
      </c>
      <c r="G1289" s="352">
        <f>VLOOKUP(Variaciones!C1289,Fuel!C1374:Z2972,24,FALSE)</f>
        <v>287.71353482260184</v>
      </c>
      <c r="H1289" s="148">
        <f t="shared" si="122"/>
        <v>0</v>
      </c>
      <c r="I1289" s="352">
        <f t="shared" si="124"/>
        <v>-18.776465177398165</v>
      </c>
      <c r="J1289" s="352">
        <f t="shared" si="120"/>
        <v>103.99365308804204</v>
      </c>
      <c r="K1289" s="352">
        <f t="shared" si="121"/>
        <v>10814.679882596036</v>
      </c>
      <c r="L1289" s="352"/>
      <c r="O1289" s="352"/>
      <c r="P1289" s="352"/>
      <c r="Q1289" s="352"/>
      <c r="R1289" s="352"/>
      <c r="S1289" s="352"/>
      <c r="T1289" s="352" t="e">
        <f t="shared" si="123"/>
        <v>#DIV/0!</v>
      </c>
    </row>
    <row r="1290" spans="2:20">
      <c r="B1290" s="127" t="s">
        <v>163</v>
      </c>
      <c r="C1290" s="4">
        <v>42824</v>
      </c>
      <c r="D1290">
        <f>WEEKDAY(Fuel!C1376,2)</f>
        <v>4</v>
      </c>
      <c r="E1290" s="352"/>
      <c r="F1290" s="352">
        <f>VLOOKUP(Variaciones!C1290,Fuel!C1375:Z2973,2,FALSE)</f>
        <v>306.49</v>
      </c>
      <c r="G1290" s="352">
        <f>VLOOKUP(Variaciones!C1290,Fuel!C1375:Z2973,24,FALSE)</f>
        <v>286.13666228646514</v>
      </c>
      <c r="H1290" s="148">
        <f t="shared" si="122"/>
        <v>0</v>
      </c>
      <c r="I1290" s="352">
        <f t="shared" si="124"/>
        <v>-20.35333771353487</v>
      </c>
      <c r="J1290" s="352">
        <f t="shared" ref="J1290:J1353" si="125">ABS(F1290-(1.06*(G1290)-102.48))</f>
        <v>105.66513797634695</v>
      </c>
      <c r="K1290" s="352">
        <f t="shared" ref="K1290:K1353" si="126">ABS(F1290-(1.06*(G1290)-102.48))^2</f>
        <v>11165.121383560439</v>
      </c>
      <c r="L1290" s="352"/>
      <c r="O1290" s="352"/>
      <c r="P1290" s="352"/>
      <c r="Q1290" s="352"/>
      <c r="R1290" s="352"/>
      <c r="S1290" s="352"/>
      <c r="T1290" s="352" t="e">
        <f t="shared" si="123"/>
        <v>#DIV/0!</v>
      </c>
    </row>
    <row r="1291" spans="2:20">
      <c r="B1291" s="127" t="s">
        <v>163</v>
      </c>
      <c r="C1291" s="4">
        <v>42823</v>
      </c>
      <c r="D1291">
        <f>WEEKDAY(Fuel!C1377,2)</f>
        <v>3</v>
      </c>
      <c r="E1291" s="352"/>
      <c r="F1291" s="352">
        <f>VLOOKUP(Variaciones!C1291,Fuel!C1376:Z2974,2,FALSE)</f>
        <v>306.49</v>
      </c>
      <c r="G1291" s="352">
        <f>VLOOKUP(Variaciones!C1291,Fuel!C1376:Z2974,24,FALSE)</f>
        <v>281.53745072273324</v>
      </c>
      <c r="H1291" s="148">
        <f t="shared" si="122"/>
        <v>0</v>
      </c>
      <c r="I1291" s="352">
        <f t="shared" si="124"/>
        <v>-24.952549277266769</v>
      </c>
      <c r="J1291" s="352">
        <f t="shared" si="125"/>
        <v>110.54030223390276</v>
      </c>
      <c r="K1291" s="352">
        <f t="shared" si="126"/>
        <v>12219.158417962568</v>
      </c>
      <c r="L1291" s="352"/>
      <c r="O1291" s="352"/>
      <c r="P1291" s="352"/>
      <c r="Q1291" s="352"/>
      <c r="R1291" s="352"/>
      <c r="S1291" s="352"/>
      <c r="T1291" s="352" t="e">
        <f t="shared" si="123"/>
        <v>#DIV/0!</v>
      </c>
    </row>
    <row r="1292" spans="2:20">
      <c r="B1292" s="127" t="s">
        <v>163</v>
      </c>
      <c r="C1292" s="4">
        <v>42822</v>
      </c>
      <c r="D1292">
        <f>WEEKDAY(Fuel!C1378,2)</f>
        <v>2</v>
      </c>
      <c r="E1292" s="352"/>
      <c r="F1292" s="352">
        <f>VLOOKUP(Variaciones!C1292,Fuel!C1377:Z2975,2,FALSE)</f>
        <v>306.49</v>
      </c>
      <c r="G1292" s="352">
        <f>VLOOKUP(Variaciones!C1292,Fuel!C1377:Z2975,24,FALSE)</f>
        <v>274.9671484888305</v>
      </c>
      <c r="H1292" s="148">
        <f t="shared" si="122"/>
        <v>0</v>
      </c>
      <c r="I1292" s="352">
        <f t="shared" si="124"/>
        <v>-31.522851511169506</v>
      </c>
      <c r="J1292" s="352">
        <f t="shared" si="125"/>
        <v>117.50482260183969</v>
      </c>
      <c r="K1292" s="352">
        <f t="shared" si="126"/>
        <v>13807.383334689815</v>
      </c>
      <c r="L1292" s="352"/>
      <c r="O1292" s="352"/>
      <c r="P1292" s="352"/>
      <c r="Q1292" s="352"/>
      <c r="R1292" s="352"/>
      <c r="S1292" s="352"/>
      <c r="T1292" s="352" t="e">
        <f t="shared" si="123"/>
        <v>#DIV/0!</v>
      </c>
    </row>
    <row r="1293" spans="2:20">
      <c r="B1293" s="127" t="s">
        <v>163</v>
      </c>
      <c r="C1293" s="4">
        <v>42821</v>
      </c>
      <c r="D1293">
        <f>WEEKDAY(Fuel!C1379,2)</f>
        <v>1</v>
      </c>
      <c r="E1293" s="352"/>
      <c r="F1293" s="352">
        <f>VLOOKUP(Variaciones!C1293,Fuel!C1378:Z2976,2,FALSE)</f>
        <v>306.49</v>
      </c>
      <c r="G1293" s="352">
        <f>VLOOKUP(Variaciones!C1293,Fuel!C1378:Z2976,24,FALSE)</f>
        <v>271.02496714848883</v>
      </c>
      <c r="H1293" s="148">
        <f t="shared" si="122"/>
        <v>0</v>
      </c>
      <c r="I1293" s="352">
        <f t="shared" si="124"/>
        <v>-35.465032851511182</v>
      </c>
      <c r="J1293" s="352">
        <f t="shared" si="125"/>
        <v>121.68353482260187</v>
      </c>
      <c r="K1293" s="352">
        <f t="shared" si="126"/>
        <v>14806.882646923363</v>
      </c>
      <c r="L1293" s="352"/>
      <c r="O1293" s="352"/>
      <c r="P1293" s="352"/>
      <c r="Q1293" s="352"/>
      <c r="R1293" s="352"/>
      <c r="S1293" s="352"/>
      <c r="T1293" s="352" t="e">
        <f t="shared" si="123"/>
        <v>#DIV/0!</v>
      </c>
    </row>
    <row r="1294" spans="2:20">
      <c r="B1294" s="127" t="s">
        <v>163</v>
      </c>
      <c r="C1294" s="4">
        <v>42818</v>
      </c>
      <c r="D1294">
        <f>WEEKDAY(Fuel!C1380,2)</f>
        <v>5</v>
      </c>
      <c r="E1294" s="352"/>
      <c r="F1294" s="352">
        <f>VLOOKUP(Variaciones!C1294,Fuel!C1379:Z2977,2,FALSE)</f>
        <v>306.49</v>
      </c>
      <c r="G1294" s="352">
        <f>VLOOKUP(Variaciones!C1294,Fuel!C1379:Z2977,24,FALSE)</f>
        <v>272.01051248357425</v>
      </c>
      <c r="H1294" s="148">
        <f t="shared" ref="H1294:H1357" si="127">ABS(F1295-F1294)</f>
        <v>0</v>
      </c>
      <c r="I1294" s="352">
        <f t="shared" si="124"/>
        <v>-34.479487516425763</v>
      </c>
      <c r="J1294" s="352">
        <f t="shared" si="125"/>
        <v>120.63885676741131</v>
      </c>
      <c r="K1294" s="352">
        <f t="shared" si="126"/>
        <v>14553.733762147982</v>
      </c>
      <c r="L1294" s="352"/>
      <c r="O1294" s="352"/>
      <c r="P1294" s="352"/>
      <c r="Q1294" s="352"/>
      <c r="R1294" s="352"/>
      <c r="S1294" s="352"/>
      <c r="T1294" s="352" t="e">
        <f t="shared" ref="T1294:T1357" si="128">ABS(ABS(Q1294)-ABS(R1294))/ABS(ABS(Q1294)+ABS(R1294))</f>
        <v>#DIV/0!</v>
      </c>
    </row>
    <row r="1295" spans="2:20">
      <c r="B1295" s="127" t="s">
        <v>163</v>
      </c>
      <c r="C1295" s="4">
        <v>42817</v>
      </c>
      <c r="D1295">
        <f>WEEKDAY(Fuel!C1381,2)</f>
        <v>4</v>
      </c>
      <c r="E1295" s="352"/>
      <c r="F1295" s="352">
        <f>VLOOKUP(Variaciones!C1295,Fuel!C1380:Z2978,2,FALSE)</f>
        <v>306.49</v>
      </c>
      <c r="G1295" s="352">
        <f>VLOOKUP(Variaciones!C1295,Fuel!C1380:Z2978,24,FALSE)</f>
        <v>270.49934296977659</v>
      </c>
      <c r="H1295" s="148">
        <f t="shared" si="127"/>
        <v>0</v>
      </c>
      <c r="I1295" s="352">
        <f t="shared" ref="I1295:I1358" si="129">G1295-F1295</f>
        <v>-35.990657030223417</v>
      </c>
      <c r="J1295" s="352">
        <f t="shared" si="125"/>
        <v>122.24069645203684</v>
      </c>
      <c r="K1295" s="352">
        <f t="shared" si="126"/>
        <v>14942.787869079013</v>
      </c>
      <c r="L1295" s="352"/>
      <c r="O1295" s="352"/>
      <c r="P1295" s="352"/>
      <c r="Q1295" s="352"/>
      <c r="R1295" s="352"/>
      <c r="S1295" s="352"/>
      <c r="T1295" s="352" t="e">
        <f t="shared" si="128"/>
        <v>#DIV/0!</v>
      </c>
    </row>
    <row r="1296" spans="2:20">
      <c r="B1296" s="127" t="s">
        <v>163</v>
      </c>
      <c r="C1296" s="4">
        <v>42816</v>
      </c>
      <c r="D1296">
        <f>WEEKDAY(Fuel!C1382,2)</f>
        <v>3</v>
      </c>
      <c r="E1296" s="352"/>
      <c r="F1296" s="352">
        <f>VLOOKUP(Variaciones!C1296,Fuel!C1381:Z2979,2,FALSE)</f>
        <v>306.49</v>
      </c>
      <c r="G1296" s="352">
        <f>VLOOKUP(Variaciones!C1296,Fuel!C1381:Z2979,24,FALSE)</f>
        <v>272.33902759526939</v>
      </c>
      <c r="H1296" s="148">
        <f t="shared" si="127"/>
        <v>1.5980000000013206E-3</v>
      </c>
      <c r="I1296" s="352">
        <f t="shared" si="129"/>
        <v>-34.150972404730624</v>
      </c>
      <c r="J1296" s="352">
        <f t="shared" si="125"/>
        <v>120.29063074901444</v>
      </c>
      <c r="K1296" s="352">
        <f t="shared" si="126"/>
        <v>14469.835845995738</v>
      </c>
      <c r="L1296" s="352"/>
      <c r="O1296" s="352"/>
      <c r="P1296" s="352"/>
      <c r="Q1296" s="352"/>
      <c r="R1296" s="352"/>
      <c r="S1296" s="352"/>
      <c r="T1296" s="352" t="e">
        <f t="shared" si="128"/>
        <v>#DIV/0!</v>
      </c>
    </row>
    <row r="1297" spans="2:20">
      <c r="B1297" s="127" t="s">
        <v>163</v>
      </c>
      <c r="C1297" s="4">
        <v>42815</v>
      </c>
      <c r="D1297">
        <f>WEEKDAY(Fuel!C1383,2)</f>
        <v>2</v>
      </c>
      <c r="E1297" s="352"/>
      <c r="F1297" s="352">
        <f>VLOOKUP(Variaciones!C1297,Fuel!C1382:Z2980,2,FALSE)</f>
        <v>306.48840200000001</v>
      </c>
      <c r="G1297" s="352">
        <f>VLOOKUP(Variaciones!C1297,Fuel!C1382:Z2980,24,FALSE)</f>
        <v>272.33902759526939</v>
      </c>
      <c r="H1297" s="148">
        <f t="shared" si="127"/>
        <v>0</v>
      </c>
      <c r="I1297" s="352">
        <f t="shared" si="129"/>
        <v>-34.149374404730622</v>
      </c>
      <c r="J1297" s="352">
        <f t="shared" si="125"/>
        <v>120.28903274901444</v>
      </c>
      <c r="K1297" s="352">
        <f t="shared" si="126"/>
        <v>14469.451399693467</v>
      </c>
      <c r="L1297" s="352"/>
      <c r="O1297" s="352"/>
      <c r="P1297" s="352"/>
      <c r="Q1297" s="352"/>
      <c r="R1297" s="352"/>
      <c r="S1297" s="352"/>
      <c r="T1297" s="352" t="e">
        <f t="shared" si="128"/>
        <v>#DIV/0!</v>
      </c>
    </row>
    <row r="1298" spans="2:20">
      <c r="B1298" s="127" t="s">
        <v>163</v>
      </c>
      <c r="C1298" s="4">
        <v>42814</v>
      </c>
      <c r="D1298">
        <f>WEEKDAY(Fuel!C1384,2)</f>
        <v>1</v>
      </c>
      <c r="E1298" s="352"/>
      <c r="F1298" s="352">
        <f>VLOOKUP(Variaciones!C1298,Fuel!C1383:Z2981,2,FALSE)</f>
        <v>306.48840200000001</v>
      </c>
      <c r="G1298" s="352">
        <f>VLOOKUP(Variaciones!C1298,Fuel!C1383:Z2981,24,FALSE)</f>
        <v>277.20105124835737</v>
      </c>
      <c r="H1298" s="148">
        <f t="shared" si="127"/>
        <v>0</v>
      </c>
      <c r="I1298" s="352">
        <f t="shared" si="129"/>
        <v>-29.287350751642634</v>
      </c>
      <c r="J1298" s="352">
        <f t="shared" si="125"/>
        <v>115.1352876767412</v>
      </c>
      <c r="K1298" s="352">
        <f t="shared" si="126"/>
        <v>13256.134468405953</v>
      </c>
      <c r="L1298" s="352"/>
      <c r="O1298" s="352"/>
      <c r="P1298" s="352"/>
      <c r="Q1298" s="352"/>
      <c r="R1298" s="352"/>
      <c r="S1298" s="352"/>
      <c r="T1298" s="352" t="e">
        <f t="shared" si="128"/>
        <v>#DIV/0!</v>
      </c>
    </row>
    <row r="1299" spans="2:20">
      <c r="B1299" s="127" t="s">
        <v>163</v>
      </c>
      <c r="C1299" s="4">
        <v>42811</v>
      </c>
      <c r="D1299">
        <f>WEEKDAY(Fuel!C1385,2)</f>
        <v>5</v>
      </c>
      <c r="E1299" s="352"/>
      <c r="F1299" s="352">
        <f>VLOOKUP(Variaciones!C1299,Fuel!C1384:Z2982,2,FALSE)</f>
        <v>306.48840200000001</v>
      </c>
      <c r="G1299" s="352">
        <f>VLOOKUP(Variaciones!C1299,Fuel!C1384:Z2982,24,FALSE)</f>
        <v>279.43495400788436</v>
      </c>
      <c r="H1299" s="148">
        <f t="shared" si="127"/>
        <v>0</v>
      </c>
      <c r="I1299" s="352">
        <f t="shared" si="129"/>
        <v>-27.05344799211565</v>
      </c>
      <c r="J1299" s="352">
        <f t="shared" si="125"/>
        <v>112.7673507516426</v>
      </c>
      <c r="K1299" s="352">
        <f t="shared" si="126"/>
        <v>12716.475395543988</v>
      </c>
      <c r="L1299" s="352"/>
      <c r="O1299" s="352"/>
      <c r="P1299" s="352"/>
      <c r="Q1299" s="352"/>
      <c r="R1299" s="352"/>
      <c r="S1299" s="352"/>
      <c r="T1299" s="352" t="e">
        <f t="shared" si="128"/>
        <v>#DIV/0!</v>
      </c>
    </row>
    <row r="1300" spans="2:20">
      <c r="B1300" s="127" t="s">
        <v>163</v>
      </c>
      <c r="C1300" s="4">
        <v>42810</v>
      </c>
      <c r="D1300">
        <f>WEEKDAY(Fuel!C1386,2)</f>
        <v>4</v>
      </c>
      <c r="E1300" s="352"/>
      <c r="F1300" s="352">
        <f>VLOOKUP(Variaciones!C1300,Fuel!C1385:Z2983,2,FALSE)</f>
        <v>306.48840200000001</v>
      </c>
      <c r="G1300" s="352">
        <f>VLOOKUP(Variaciones!C1300,Fuel!C1385:Z2983,24,FALSE)</f>
        <v>280.35479632063073</v>
      </c>
      <c r="H1300" s="148">
        <f t="shared" si="127"/>
        <v>0</v>
      </c>
      <c r="I1300" s="352">
        <f t="shared" si="129"/>
        <v>-26.133605679369282</v>
      </c>
      <c r="J1300" s="352">
        <f t="shared" si="125"/>
        <v>111.79231790013142</v>
      </c>
      <c r="K1300" s="352">
        <f t="shared" si="126"/>
        <v>12497.522341484044</v>
      </c>
      <c r="L1300" s="352"/>
      <c r="O1300" s="352"/>
      <c r="P1300" s="352"/>
      <c r="Q1300" s="352"/>
      <c r="R1300" s="352"/>
      <c r="S1300" s="352"/>
      <c r="T1300" s="352" t="e">
        <f t="shared" si="128"/>
        <v>#DIV/0!</v>
      </c>
    </row>
    <row r="1301" spans="2:20">
      <c r="B1301" s="127" t="s">
        <v>163</v>
      </c>
      <c r="C1301" s="4">
        <v>42809</v>
      </c>
      <c r="D1301">
        <f>WEEKDAY(Fuel!C1387,2)</f>
        <v>3</v>
      </c>
      <c r="E1301" s="352"/>
      <c r="F1301" s="352">
        <f>VLOOKUP(Variaciones!C1301,Fuel!C1386:Z2984,2,FALSE)</f>
        <v>306.48840200000001</v>
      </c>
      <c r="G1301" s="352">
        <f>VLOOKUP(Variaciones!C1301,Fuel!C1386:Z2984,24,FALSE)</f>
        <v>280.15768725361363</v>
      </c>
      <c r="H1301" s="148">
        <f t="shared" si="127"/>
        <v>0</v>
      </c>
      <c r="I1301" s="352">
        <f t="shared" si="129"/>
        <v>-26.330714746386377</v>
      </c>
      <c r="J1301" s="352">
        <f t="shared" si="125"/>
        <v>112.00125351116958</v>
      </c>
      <c r="K1301" s="352">
        <f t="shared" si="126"/>
        <v>12544.280788073276</v>
      </c>
      <c r="L1301" s="352"/>
      <c r="O1301" s="352"/>
      <c r="P1301" s="352"/>
      <c r="Q1301" s="352"/>
      <c r="R1301" s="352"/>
      <c r="S1301" s="352"/>
      <c r="T1301" s="352" t="e">
        <f t="shared" si="128"/>
        <v>#DIV/0!</v>
      </c>
    </row>
    <row r="1302" spans="2:20">
      <c r="B1302" s="127" t="s">
        <v>163</v>
      </c>
      <c r="C1302" s="4">
        <v>42808</v>
      </c>
      <c r="D1302">
        <f>WEEKDAY(Fuel!C1388,2)</f>
        <v>2</v>
      </c>
      <c r="E1302" s="352"/>
      <c r="F1302" s="352">
        <f>VLOOKUP(Variaciones!C1302,Fuel!C1387:Z2985,2,FALSE)</f>
        <v>306.48840200000001</v>
      </c>
      <c r="G1302" s="352">
        <f>VLOOKUP(Variaciones!C1302,Fuel!C1387:Z2985,24,FALSE)</f>
        <v>274.70433639947436</v>
      </c>
      <c r="H1302" s="148">
        <f t="shared" si="127"/>
        <v>0</v>
      </c>
      <c r="I1302" s="352">
        <f t="shared" si="129"/>
        <v>-31.784065600525651</v>
      </c>
      <c r="J1302" s="352">
        <f t="shared" si="125"/>
        <v>117.78180541655718</v>
      </c>
      <c r="K1302" s="352">
        <f t="shared" si="126"/>
        <v>13872.553687183738</v>
      </c>
      <c r="L1302" s="352"/>
      <c r="O1302" s="352"/>
      <c r="P1302" s="352"/>
      <c r="Q1302" s="352"/>
      <c r="R1302" s="352"/>
      <c r="S1302" s="352"/>
      <c r="T1302" s="352" t="e">
        <f t="shared" si="128"/>
        <v>#DIV/0!</v>
      </c>
    </row>
    <row r="1303" spans="2:20">
      <c r="B1303" s="127" t="s">
        <v>163</v>
      </c>
      <c r="C1303" s="4">
        <v>42807</v>
      </c>
      <c r="D1303">
        <f>WEEKDAY(Fuel!C1389,2)</f>
        <v>1</v>
      </c>
      <c r="E1303" s="352"/>
      <c r="F1303" s="352">
        <f>VLOOKUP(Variaciones!C1303,Fuel!C1388:Z2986,2,FALSE)</f>
        <v>306.48840200000001</v>
      </c>
      <c r="G1303" s="352">
        <f>VLOOKUP(Variaciones!C1303,Fuel!C1388:Z2986,24,FALSE)</f>
        <v>277.98948751642575</v>
      </c>
      <c r="H1303" s="148">
        <f t="shared" si="127"/>
        <v>0</v>
      </c>
      <c r="I1303" s="352">
        <f t="shared" si="129"/>
        <v>-28.498914483574254</v>
      </c>
      <c r="J1303" s="352">
        <f t="shared" si="125"/>
        <v>114.29954523258868</v>
      </c>
      <c r="K1303" s="352">
        <f t="shared" si="126"/>
        <v>13064.386040376587</v>
      </c>
      <c r="L1303" s="352"/>
      <c r="O1303" s="352"/>
      <c r="P1303" s="352"/>
      <c r="Q1303" s="352"/>
      <c r="R1303" s="352"/>
      <c r="S1303" s="352"/>
      <c r="T1303" s="352" t="e">
        <f t="shared" si="128"/>
        <v>#DIV/0!</v>
      </c>
    </row>
    <row r="1304" spans="2:20">
      <c r="B1304" s="127" t="s">
        <v>163</v>
      </c>
      <c r="C1304" s="4">
        <v>42804</v>
      </c>
      <c r="D1304">
        <f>WEEKDAY(Fuel!C1390,2)</f>
        <v>5</v>
      </c>
      <c r="E1304" s="352"/>
      <c r="F1304" s="352">
        <f>VLOOKUP(Variaciones!C1304,Fuel!C1389:Z2987,2,FALSE)</f>
        <v>306.48840200000001</v>
      </c>
      <c r="G1304" s="352">
        <f>VLOOKUP(Variaciones!C1304,Fuel!C1389:Z2987,24,FALSE)</f>
        <v>280.35479632063073</v>
      </c>
      <c r="H1304" s="148">
        <f t="shared" si="127"/>
        <v>0</v>
      </c>
      <c r="I1304" s="352">
        <f t="shared" si="129"/>
        <v>-26.133605679369282</v>
      </c>
      <c r="J1304" s="352">
        <f t="shared" si="125"/>
        <v>111.79231790013142</v>
      </c>
      <c r="K1304" s="352">
        <f t="shared" si="126"/>
        <v>12497.522341484044</v>
      </c>
      <c r="L1304" s="352"/>
      <c r="O1304" s="352"/>
      <c r="P1304" s="352"/>
      <c r="Q1304" s="352"/>
      <c r="R1304" s="352"/>
      <c r="S1304" s="352"/>
      <c r="T1304" s="352" t="e">
        <f t="shared" si="128"/>
        <v>#DIV/0!</v>
      </c>
    </row>
    <row r="1305" spans="2:20">
      <c r="B1305" s="127" t="s">
        <v>163</v>
      </c>
      <c r="C1305" s="4">
        <v>42803</v>
      </c>
      <c r="D1305">
        <f>WEEKDAY(Fuel!C1391,2)</f>
        <v>4</v>
      </c>
      <c r="E1305" s="352"/>
      <c r="F1305" s="352">
        <f>VLOOKUP(Variaciones!C1305,Fuel!C1390:Z2988,2,FALSE)</f>
        <v>306.48840200000001</v>
      </c>
      <c r="G1305" s="352">
        <f>VLOOKUP(Variaciones!C1305,Fuel!C1390:Z2988,24,FALSE)</f>
        <v>284.23127463863335</v>
      </c>
      <c r="H1305" s="148">
        <f t="shared" si="127"/>
        <v>0</v>
      </c>
      <c r="I1305" s="352">
        <f t="shared" si="129"/>
        <v>-22.257127361366656</v>
      </c>
      <c r="J1305" s="352">
        <f t="shared" si="125"/>
        <v>107.68325088304869</v>
      </c>
      <c r="K1305" s="352">
        <f t="shared" si="126"/>
        <v>11595.682520741606</v>
      </c>
      <c r="L1305" s="352"/>
      <c r="O1305" s="352"/>
      <c r="P1305" s="352"/>
      <c r="Q1305" s="352"/>
      <c r="R1305" s="352"/>
      <c r="S1305" s="352"/>
      <c r="T1305" s="352" t="e">
        <f t="shared" si="128"/>
        <v>#DIV/0!</v>
      </c>
    </row>
    <row r="1306" spans="2:20">
      <c r="B1306" s="127" t="s">
        <v>163</v>
      </c>
      <c r="C1306" s="4">
        <v>42802</v>
      </c>
      <c r="D1306">
        <f>WEEKDAY(Fuel!C1392,2)</f>
        <v>3</v>
      </c>
      <c r="E1306" s="352"/>
      <c r="F1306" s="352">
        <f>VLOOKUP(Variaciones!C1306,Fuel!C1391:Z2989,2,FALSE)</f>
        <v>306.48840200000001</v>
      </c>
      <c r="G1306" s="352">
        <f>VLOOKUP(Variaciones!C1306,Fuel!C1391:Z2989,24,FALSE)</f>
        <v>290.80157687253609</v>
      </c>
      <c r="H1306" s="148">
        <f t="shared" si="127"/>
        <v>0</v>
      </c>
      <c r="I1306" s="352">
        <f t="shared" si="129"/>
        <v>-15.686825127463919</v>
      </c>
      <c r="J1306" s="352">
        <f t="shared" si="125"/>
        <v>100.71873051511176</v>
      </c>
      <c r="K1306" s="352">
        <f t="shared" si="126"/>
        <v>10144.262676575705</v>
      </c>
      <c r="L1306" s="352"/>
      <c r="O1306" s="352"/>
      <c r="P1306" s="352"/>
      <c r="Q1306" s="352"/>
      <c r="R1306" s="352"/>
      <c r="S1306" s="352"/>
      <c r="T1306" s="352" t="e">
        <f t="shared" si="128"/>
        <v>#DIV/0!</v>
      </c>
    </row>
    <row r="1307" spans="2:20">
      <c r="B1307" s="127" t="s">
        <v>163</v>
      </c>
      <c r="C1307" s="4">
        <v>42801</v>
      </c>
      <c r="D1307">
        <f>WEEKDAY(Fuel!C1393,2)</f>
        <v>2</v>
      </c>
      <c r="E1307" s="352"/>
      <c r="F1307" s="352">
        <f>VLOOKUP(Variaciones!C1307,Fuel!C1392:Z2990,2,FALSE)</f>
        <v>306.48840200000001</v>
      </c>
      <c r="G1307" s="352">
        <f>VLOOKUP(Variaciones!C1307,Fuel!C1392:Z2990,24,FALSE)</f>
        <v>306.89881734559788</v>
      </c>
      <c r="H1307" s="148">
        <f t="shared" si="127"/>
        <v>0</v>
      </c>
      <c r="I1307" s="352">
        <f t="shared" si="129"/>
        <v>0.41041534559786896</v>
      </c>
      <c r="J1307" s="352">
        <f t="shared" si="125"/>
        <v>83.655655613666283</v>
      </c>
      <c r="K1307" s="352">
        <f t="shared" si="126"/>
        <v>6998.2687161523354</v>
      </c>
      <c r="L1307" s="352"/>
      <c r="O1307" s="352"/>
      <c r="P1307" s="352"/>
      <c r="Q1307" s="352"/>
      <c r="R1307" s="352"/>
      <c r="S1307" s="352"/>
      <c r="T1307" s="352" t="e">
        <f t="shared" si="128"/>
        <v>#DIV/0!</v>
      </c>
    </row>
    <row r="1308" spans="2:20">
      <c r="B1308" s="127" t="s">
        <v>163</v>
      </c>
      <c r="C1308" s="4">
        <v>42800</v>
      </c>
      <c r="D1308">
        <f>WEEKDAY(Fuel!C1394,2)</f>
        <v>1</v>
      </c>
      <c r="E1308" s="352"/>
      <c r="F1308" s="352">
        <f>VLOOKUP(Variaciones!C1308,Fuel!C1393:Z2991,2,FALSE)</f>
        <v>306.48840200000001</v>
      </c>
      <c r="G1308" s="352">
        <f>VLOOKUP(Variaciones!C1308,Fuel!C1393:Z2991,24,FALSE)</f>
        <v>307.8843626806833</v>
      </c>
      <c r="H1308" s="148">
        <f t="shared" si="127"/>
        <v>0</v>
      </c>
      <c r="I1308" s="352">
        <f t="shared" si="129"/>
        <v>1.395960680683288</v>
      </c>
      <c r="J1308" s="352">
        <f t="shared" si="125"/>
        <v>82.610977558475724</v>
      </c>
      <c r="K1308" s="352">
        <f t="shared" si="126"/>
        <v>6824.5736131669801</v>
      </c>
      <c r="L1308" s="352"/>
      <c r="O1308" s="352"/>
      <c r="P1308" s="352"/>
      <c r="Q1308" s="352"/>
      <c r="R1308" s="352"/>
      <c r="S1308" s="352"/>
      <c r="T1308" s="352" t="e">
        <f t="shared" si="128"/>
        <v>#DIV/0!</v>
      </c>
    </row>
    <row r="1309" spans="2:20">
      <c r="B1309" s="127" t="s">
        <v>163</v>
      </c>
      <c r="C1309" s="4">
        <v>42797</v>
      </c>
      <c r="D1309">
        <f>WEEKDAY(Fuel!C1395,2)</f>
        <v>5</v>
      </c>
      <c r="E1309" s="352"/>
      <c r="F1309" s="352">
        <f>VLOOKUP(Variaciones!C1309,Fuel!C1394:Z2992,2,FALSE)</f>
        <v>306.48840200000001</v>
      </c>
      <c r="G1309" s="352">
        <f>VLOOKUP(Variaciones!C1309,Fuel!C1394:Z2992,24,FALSE)</f>
        <v>306.57030223390274</v>
      </c>
      <c r="H1309" s="148">
        <f t="shared" si="127"/>
        <v>0</v>
      </c>
      <c r="I1309" s="352">
        <f t="shared" si="129"/>
        <v>8.1900233902729269E-2</v>
      </c>
      <c r="J1309" s="352">
        <f t="shared" si="125"/>
        <v>84.003881632063099</v>
      </c>
      <c r="K1309" s="352">
        <f t="shared" si="126"/>
        <v>7056.6521292536681</v>
      </c>
      <c r="L1309" s="352"/>
      <c r="O1309" s="352"/>
      <c r="P1309" s="352"/>
      <c r="Q1309" s="352"/>
      <c r="R1309" s="352"/>
      <c r="S1309" s="352"/>
      <c r="T1309" s="352" t="e">
        <f t="shared" si="128"/>
        <v>#DIV/0!</v>
      </c>
    </row>
    <row r="1310" spans="2:20">
      <c r="B1310" s="127" t="s">
        <v>163</v>
      </c>
      <c r="C1310" s="4">
        <v>42796</v>
      </c>
      <c r="D1310">
        <f>WEEKDAY(Fuel!C1396,2)</f>
        <v>4</v>
      </c>
      <c r="E1310" s="352"/>
      <c r="F1310" s="352">
        <f>VLOOKUP(Variaciones!C1310,Fuel!C1395:Z2993,2,FALSE)</f>
        <v>306.48840200000001</v>
      </c>
      <c r="G1310" s="352">
        <f>VLOOKUP(Variaciones!C1310,Fuel!C1395:Z2993,24,FALSE)</f>
        <v>303.61366622864654</v>
      </c>
      <c r="H1310" s="148">
        <f t="shared" si="127"/>
        <v>0</v>
      </c>
      <c r="I1310" s="352">
        <f t="shared" si="129"/>
        <v>-2.8747357713534711</v>
      </c>
      <c r="J1310" s="352">
        <f t="shared" si="125"/>
        <v>87.137915797634662</v>
      </c>
      <c r="K1310" s="352">
        <f t="shared" si="126"/>
        <v>7593.0163695556685</v>
      </c>
      <c r="L1310" s="352"/>
      <c r="O1310" s="352"/>
      <c r="P1310" s="352"/>
      <c r="Q1310" s="352"/>
      <c r="R1310" s="352"/>
      <c r="S1310" s="352"/>
      <c r="T1310" s="352" t="e">
        <f t="shared" si="128"/>
        <v>#DIV/0!</v>
      </c>
    </row>
    <row r="1311" spans="2:20">
      <c r="B1311" s="127" t="s">
        <v>163</v>
      </c>
      <c r="C1311" s="4">
        <v>42795</v>
      </c>
      <c r="D1311">
        <f>WEEKDAY(Fuel!C1397,2)</f>
        <v>3</v>
      </c>
      <c r="E1311" s="352"/>
      <c r="F1311" s="352">
        <f>VLOOKUP(Variaciones!C1311,Fuel!C1396:Z2994,2,FALSE)</f>
        <v>306.48840200000001</v>
      </c>
      <c r="G1311" s="352">
        <f>VLOOKUP(Variaciones!C1311,Fuel!C1396:Z2994,24,FALSE)</f>
        <v>312.15505913272006</v>
      </c>
      <c r="H1311" s="148">
        <f t="shared" si="127"/>
        <v>1.9716769999999997</v>
      </c>
      <c r="I1311" s="352">
        <f t="shared" si="129"/>
        <v>5.6666571327200472</v>
      </c>
      <c r="J1311" s="352">
        <f t="shared" si="125"/>
        <v>78.08403931931673</v>
      </c>
      <c r="K1311" s="352">
        <f t="shared" si="126"/>
        <v>6097.1171964206014</v>
      </c>
      <c r="L1311" s="352"/>
      <c r="O1311" s="352"/>
      <c r="P1311" s="352"/>
      <c r="Q1311" s="352"/>
      <c r="R1311" s="352"/>
      <c r="S1311" s="352"/>
      <c r="T1311" s="352" t="e">
        <f t="shared" si="128"/>
        <v>#DIV/0!</v>
      </c>
    </row>
    <row r="1312" spans="2:20">
      <c r="B1312" s="127" t="s">
        <v>164</v>
      </c>
      <c r="C1312" s="4">
        <v>42794</v>
      </c>
      <c r="D1312">
        <f>WEEKDAY(Fuel!C1398,2)</f>
        <v>2</v>
      </c>
      <c r="E1312" s="352"/>
      <c r="F1312" s="352">
        <f>VLOOKUP(Variaciones!C1312,Fuel!C1397:Z2995,2,FALSE)</f>
        <v>304.51672500000001</v>
      </c>
      <c r="G1312" s="352">
        <f>VLOOKUP(Variaciones!C1312,Fuel!C1397:Z2995,24,FALSE)</f>
        <v>320.17082785808145</v>
      </c>
      <c r="H1312" s="148">
        <f t="shared" si="127"/>
        <v>0</v>
      </c>
      <c r="I1312" s="352">
        <f t="shared" si="129"/>
        <v>15.654102858081444</v>
      </c>
      <c r="J1312" s="352">
        <f t="shared" si="125"/>
        <v>67.615647470433657</v>
      </c>
      <c r="K1312" s="352">
        <f t="shared" si="126"/>
        <v>4571.8757828459611</v>
      </c>
      <c r="L1312" s="352"/>
      <c r="O1312" s="352"/>
      <c r="P1312" s="352"/>
      <c r="Q1312" s="352"/>
      <c r="R1312" s="352"/>
      <c r="S1312" s="352"/>
      <c r="T1312" s="352" t="e">
        <f t="shared" si="128"/>
        <v>#DIV/0!</v>
      </c>
    </row>
    <row r="1313" spans="2:20">
      <c r="B1313" s="127" t="s">
        <v>164</v>
      </c>
      <c r="C1313" s="4">
        <v>42793</v>
      </c>
      <c r="D1313">
        <f>WEEKDAY(Fuel!C1399,2)</f>
        <v>1</v>
      </c>
      <c r="E1313" s="352"/>
      <c r="F1313" s="352">
        <f>VLOOKUP(Variaciones!C1313,Fuel!C1398:Z2996,2,FALSE)</f>
        <v>304.51672500000001</v>
      </c>
      <c r="G1313" s="352">
        <f>VLOOKUP(Variaciones!C1313,Fuel!C1398:Z2996,24,FALSE)</f>
        <v>315.90013140604464</v>
      </c>
      <c r="H1313" s="148">
        <f t="shared" si="127"/>
        <v>0</v>
      </c>
      <c r="I1313" s="352">
        <f t="shared" si="129"/>
        <v>11.383406406044628</v>
      </c>
      <c r="J1313" s="352">
        <f t="shared" si="125"/>
        <v>72.142585709592709</v>
      </c>
      <c r="K1313" s="352">
        <f t="shared" si="126"/>
        <v>5204.5526728659297</v>
      </c>
      <c r="L1313" s="352"/>
      <c r="O1313" s="352"/>
      <c r="P1313" s="352"/>
      <c r="Q1313" s="352"/>
      <c r="R1313" s="352"/>
      <c r="S1313" s="352"/>
      <c r="T1313" s="352" t="e">
        <f t="shared" si="128"/>
        <v>#DIV/0!</v>
      </c>
    </row>
    <row r="1314" spans="2:20">
      <c r="B1314" s="127" t="s">
        <v>164</v>
      </c>
      <c r="C1314" s="4">
        <v>42790</v>
      </c>
      <c r="D1314">
        <f>WEEKDAY(Fuel!C1400,2)</f>
        <v>5</v>
      </c>
      <c r="E1314" s="352"/>
      <c r="F1314" s="352">
        <f>VLOOKUP(Variaciones!C1314,Fuel!C1399:Z2997,2,FALSE)</f>
        <v>304.51672500000001</v>
      </c>
      <c r="G1314" s="352">
        <f>VLOOKUP(Variaciones!C1314,Fuel!C1399:Z2997,24,FALSE)</f>
        <v>311.49802890932978</v>
      </c>
      <c r="H1314" s="148">
        <f t="shared" si="127"/>
        <v>0</v>
      </c>
      <c r="I1314" s="352">
        <f t="shared" si="129"/>
        <v>6.9813039093297675</v>
      </c>
      <c r="J1314" s="352">
        <f t="shared" si="125"/>
        <v>76.808814356110474</v>
      </c>
      <c r="K1314" s="352">
        <f t="shared" si="126"/>
        <v>5899.5939627914422</v>
      </c>
      <c r="L1314" s="352"/>
      <c r="O1314" s="352"/>
      <c r="P1314" s="352"/>
      <c r="Q1314" s="352"/>
      <c r="R1314" s="352"/>
      <c r="S1314" s="352"/>
      <c r="T1314" s="352" t="e">
        <f t="shared" si="128"/>
        <v>#DIV/0!</v>
      </c>
    </row>
    <row r="1315" spans="2:20">
      <c r="B1315" s="127" t="s">
        <v>164</v>
      </c>
      <c r="C1315" s="4">
        <v>42789</v>
      </c>
      <c r="D1315">
        <f>WEEKDAY(Fuel!C1401,2)</f>
        <v>4</v>
      </c>
      <c r="E1315" s="352"/>
      <c r="F1315" s="352">
        <f>VLOOKUP(Variaciones!C1315,Fuel!C1400:Z2998,2,FALSE)</f>
        <v>304.51672500000001</v>
      </c>
      <c r="G1315" s="352">
        <f>VLOOKUP(Variaciones!C1315,Fuel!C1400:Z2998,24,FALSE)</f>
        <v>308.14717477003938</v>
      </c>
      <c r="H1315" s="148">
        <f t="shared" si="127"/>
        <v>0</v>
      </c>
      <c r="I1315" s="352">
        <f t="shared" si="129"/>
        <v>3.6304497700393767</v>
      </c>
      <c r="J1315" s="352">
        <f t="shared" si="125"/>
        <v>80.360719743758239</v>
      </c>
      <c r="K1315" s="352">
        <f t="shared" si="126"/>
        <v>6457.8452777348548</v>
      </c>
      <c r="L1315" s="352"/>
      <c r="O1315" s="352"/>
      <c r="P1315" s="352"/>
      <c r="Q1315" s="352"/>
      <c r="R1315" s="352"/>
      <c r="S1315" s="352"/>
      <c r="T1315" s="352" t="e">
        <f t="shared" si="128"/>
        <v>#DIV/0!</v>
      </c>
    </row>
    <row r="1316" spans="2:20">
      <c r="B1316" s="127" t="s">
        <v>164</v>
      </c>
      <c r="C1316" s="4">
        <v>42788</v>
      </c>
      <c r="D1316">
        <f>WEEKDAY(Fuel!C1402,2)</f>
        <v>3</v>
      </c>
      <c r="E1316" s="352"/>
      <c r="F1316" s="352">
        <f>VLOOKUP(Variaciones!C1316,Fuel!C1401:Z2999,2,FALSE)</f>
        <v>304.51672500000001</v>
      </c>
      <c r="G1316" s="352">
        <f>VLOOKUP(Variaciones!C1316,Fuel!C1401:Z2999,24,FALSE)</f>
        <v>303.02233902759525</v>
      </c>
      <c r="H1316" s="148">
        <f t="shared" si="127"/>
        <v>0</v>
      </c>
      <c r="I1316" s="352">
        <f t="shared" si="129"/>
        <v>-1.494385972404757</v>
      </c>
      <c r="J1316" s="352">
        <f t="shared" si="125"/>
        <v>85.79304563074902</v>
      </c>
      <c r="K1316" s="352">
        <f t="shared" si="126"/>
        <v>7360.4466785997838</v>
      </c>
      <c r="L1316" s="352"/>
      <c r="O1316" s="352"/>
      <c r="P1316" s="352"/>
      <c r="Q1316" s="352"/>
      <c r="R1316" s="352"/>
      <c r="S1316" s="352"/>
      <c r="T1316" s="352" t="e">
        <f t="shared" si="128"/>
        <v>#DIV/0!</v>
      </c>
    </row>
    <row r="1317" spans="2:20">
      <c r="B1317" s="127" t="s">
        <v>164</v>
      </c>
      <c r="C1317" s="4">
        <v>42787</v>
      </c>
      <c r="D1317">
        <f>WEEKDAY(Fuel!C1403,2)</f>
        <v>2</v>
      </c>
      <c r="E1317" s="352"/>
      <c r="F1317" s="352">
        <f>VLOOKUP(Variaciones!C1317,Fuel!C1402:Z3000,2,FALSE)</f>
        <v>304.51672500000001</v>
      </c>
      <c r="G1317" s="352">
        <f>VLOOKUP(Variaciones!C1317,Fuel!C1402:Z3000,24,FALSE)</f>
        <v>308.47568988173458</v>
      </c>
      <c r="H1317" s="148">
        <f t="shared" si="127"/>
        <v>0</v>
      </c>
      <c r="I1317" s="352">
        <f t="shared" si="129"/>
        <v>3.9589648817345733</v>
      </c>
      <c r="J1317" s="352">
        <f t="shared" si="125"/>
        <v>80.012493725361367</v>
      </c>
      <c r="K1317" s="352">
        <f t="shared" si="126"/>
        <v>6401.9991521509919</v>
      </c>
      <c r="L1317" s="352"/>
      <c r="O1317" s="352"/>
      <c r="P1317" s="352"/>
      <c r="Q1317" s="352"/>
      <c r="R1317" s="352"/>
      <c r="S1317" s="352"/>
      <c r="T1317" s="352" t="e">
        <f t="shared" si="128"/>
        <v>#DIV/0!</v>
      </c>
    </row>
    <row r="1318" spans="2:20">
      <c r="B1318" s="127" t="s">
        <v>164</v>
      </c>
      <c r="C1318" s="4">
        <v>42783</v>
      </c>
      <c r="D1318">
        <f>WEEKDAY(Fuel!C1404,2)</f>
        <v>5</v>
      </c>
      <c r="E1318" s="352"/>
      <c r="F1318" s="352">
        <f>VLOOKUP(Variaciones!C1318,Fuel!C1403:Z3001,2,FALSE)</f>
        <v>304.51672500000001</v>
      </c>
      <c r="G1318" s="352">
        <f>VLOOKUP(Variaciones!C1318,Fuel!C1403:Z3001,24,FALSE)</f>
        <v>305.91327201051246</v>
      </c>
      <c r="H1318" s="148">
        <f t="shared" si="127"/>
        <v>0</v>
      </c>
      <c r="I1318" s="352">
        <f t="shared" si="129"/>
        <v>1.3965470105124496</v>
      </c>
      <c r="J1318" s="352">
        <f t="shared" si="125"/>
        <v>82.728656668856786</v>
      </c>
      <c r="K1318" s="352">
        <f t="shared" si="126"/>
        <v>6844.0306342335825</v>
      </c>
      <c r="L1318" s="352"/>
      <c r="O1318" s="352"/>
      <c r="P1318" s="352"/>
      <c r="Q1318" s="352"/>
      <c r="R1318" s="352"/>
      <c r="S1318" s="352"/>
      <c r="T1318" s="352" t="e">
        <f t="shared" si="128"/>
        <v>#DIV/0!</v>
      </c>
    </row>
    <row r="1319" spans="2:20">
      <c r="B1319" s="127" t="s">
        <v>164</v>
      </c>
      <c r="C1319" s="4">
        <v>42782</v>
      </c>
      <c r="D1319">
        <f>WEEKDAY(Fuel!C1405,2)</f>
        <v>4</v>
      </c>
      <c r="E1319" s="352"/>
      <c r="F1319" s="352">
        <f>VLOOKUP(Variaciones!C1319,Fuel!C1404:Z3002,2,FALSE)</f>
        <v>304.51672500000001</v>
      </c>
      <c r="G1319" s="352">
        <f>VLOOKUP(Variaciones!C1319,Fuel!C1404:Z3002,24,FALSE)</f>
        <v>306.96452036793693</v>
      </c>
      <c r="H1319" s="148">
        <f t="shared" si="127"/>
        <v>0</v>
      </c>
      <c r="I1319" s="352">
        <f t="shared" si="129"/>
        <v>2.4477953679369193</v>
      </c>
      <c r="J1319" s="352">
        <f t="shared" si="125"/>
        <v>81.614333409986841</v>
      </c>
      <c r="K1319" s="352">
        <f t="shared" si="126"/>
        <v>6660.8994179564943</v>
      </c>
      <c r="L1319" s="352"/>
      <c r="O1319" s="352"/>
      <c r="P1319" s="352"/>
      <c r="Q1319" s="352"/>
      <c r="R1319" s="352"/>
      <c r="S1319" s="352"/>
      <c r="T1319" s="352" t="e">
        <f t="shared" si="128"/>
        <v>#DIV/0!</v>
      </c>
    </row>
    <row r="1320" spans="2:20">
      <c r="B1320" s="127" t="s">
        <v>164</v>
      </c>
      <c r="C1320" s="4">
        <v>42781</v>
      </c>
      <c r="D1320">
        <f>WEEKDAY(Fuel!C1406,2)</f>
        <v>3</v>
      </c>
      <c r="E1320" s="352"/>
      <c r="F1320" s="352">
        <f>VLOOKUP(Variaciones!C1320,Fuel!C1405:Z3003,2,FALSE)</f>
        <v>304.51672500000001</v>
      </c>
      <c r="G1320" s="352">
        <f>VLOOKUP(Variaciones!C1320,Fuel!C1405:Z3003,24,FALSE)</f>
        <v>310.05256241787117</v>
      </c>
      <c r="H1320" s="148">
        <f t="shared" si="127"/>
        <v>0</v>
      </c>
      <c r="I1320" s="352">
        <f t="shared" si="129"/>
        <v>5.5358374178711642</v>
      </c>
      <c r="J1320" s="352">
        <f t="shared" si="125"/>
        <v>78.341008837056563</v>
      </c>
      <c r="K1320" s="352">
        <f t="shared" si="126"/>
        <v>6137.313665607775</v>
      </c>
      <c r="L1320" s="352"/>
      <c r="O1320" s="352"/>
      <c r="P1320" s="352"/>
      <c r="Q1320" s="352"/>
      <c r="R1320" s="352"/>
      <c r="S1320" s="352"/>
      <c r="T1320" s="352" t="e">
        <f t="shared" si="128"/>
        <v>#DIV/0!</v>
      </c>
    </row>
    <row r="1321" spans="2:20">
      <c r="B1321" s="127" t="s">
        <v>164</v>
      </c>
      <c r="C1321" s="4">
        <v>42780</v>
      </c>
      <c r="D1321">
        <f>WEEKDAY(Fuel!C1407,2)</f>
        <v>2</v>
      </c>
      <c r="E1321" s="352"/>
      <c r="F1321" s="352">
        <f>VLOOKUP(Variaciones!C1321,Fuel!C1406:Z3004,2,FALSE)</f>
        <v>304.51672500000001</v>
      </c>
      <c r="G1321" s="352">
        <f>VLOOKUP(Variaciones!C1321,Fuel!C1406:Z3004,24,FALSE)</f>
        <v>309.85545335085408</v>
      </c>
      <c r="H1321" s="148">
        <f t="shared" si="127"/>
        <v>0</v>
      </c>
      <c r="I1321" s="352">
        <f t="shared" si="129"/>
        <v>5.338728350854069</v>
      </c>
      <c r="J1321" s="352">
        <f t="shared" si="125"/>
        <v>78.549944448094664</v>
      </c>
      <c r="K1321" s="352">
        <f t="shared" si="126"/>
        <v>6170.0937727987575</v>
      </c>
      <c r="L1321" s="352"/>
      <c r="O1321" s="352"/>
      <c r="P1321" s="352"/>
      <c r="Q1321" s="352"/>
      <c r="R1321" s="352"/>
      <c r="S1321" s="352"/>
      <c r="T1321" s="352" t="e">
        <f t="shared" si="128"/>
        <v>#DIV/0!</v>
      </c>
    </row>
    <row r="1322" spans="2:20">
      <c r="B1322" s="127" t="s">
        <v>164</v>
      </c>
      <c r="C1322" s="4">
        <v>42779</v>
      </c>
      <c r="D1322">
        <f>WEEKDAY(Fuel!C1408,2)</f>
        <v>1</v>
      </c>
      <c r="E1322" s="352"/>
      <c r="F1322" s="352">
        <f>VLOOKUP(Variaciones!C1322,Fuel!C1407:Z3005,2,FALSE)</f>
        <v>304.51672500000001</v>
      </c>
      <c r="G1322" s="352">
        <f>VLOOKUP(Variaciones!C1322,Fuel!C1407:Z3005,24,FALSE)</f>
        <v>308.40998685939553</v>
      </c>
      <c r="H1322" s="148">
        <f t="shared" si="127"/>
        <v>0</v>
      </c>
      <c r="I1322" s="352">
        <f t="shared" si="129"/>
        <v>3.8932618593955226</v>
      </c>
      <c r="J1322" s="352">
        <f t="shared" si="125"/>
        <v>80.082138929040752</v>
      </c>
      <c r="K1322" s="352">
        <f t="shared" si="126"/>
        <v>6413.1489754501845</v>
      </c>
      <c r="L1322" s="352"/>
      <c r="O1322" s="352"/>
      <c r="P1322" s="352"/>
      <c r="Q1322" s="352"/>
      <c r="R1322" s="352"/>
      <c r="S1322" s="352"/>
      <c r="T1322" s="352" t="e">
        <f t="shared" si="128"/>
        <v>#DIV/0!</v>
      </c>
    </row>
    <row r="1323" spans="2:20">
      <c r="B1323" s="127" t="s">
        <v>164</v>
      </c>
      <c r="C1323" s="4">
        <v>42776</v>
      </c>
      <c r="D1323">
        <f>WEEKDAY(Fuel!C1409,2)</f>
        <v>5</v>
      </c>
      <c r="E1323" s="352"/>
      <c r="F1323" s="352">
        <f>VLOOKUP(Variaciones!C1323,Fuel!C1408:Z3006,2,FALSE)</f>
        <v>304.51672500000001</v>
      </c>
      <c r="G1323" s="352">
        <f>VLOOKUP(Variaciones!C1323,Fuel!C1408:Z3006,24,FALSE)</f>
        <v>315.90013140604464</v>
      </c>
      <c r="H1323" s="148">
        <f t="shared" si="127"/>
        <v>0</v>
      </c>
      <c r="I1323" s="352">
        <f t="shared" si="129"/>
        <v>11.383406406044628</v>
      </c>
      <c r="J1323" s="352">
        <f t="shared" si="125"/>
        <v>72.142585709592709</v>
      </c>
      <c r="K1323" s="352">
        <f t="shared" si="126"/>
        <v>5204.5526728659297</v>
      </c>
      <c r="L1323" s="352"/>
      <c r="O1323" s="352"/>
      <c r="P1323" s="352"/>
      <c r="Q1323" s="352"/>
      <c r="R1323" s="352"/>
      <c r="S1323" s="352"/>
      <c r="T1323" s="352" t="e">
        <f t="shared" si="128"/>
        <v>#DIV/0!</v>
      </c>
    </row>
    <row r="1324" spans="2:20">
      <c r="B1324" s="127" t="s">
        <v>164</v>
      </c>
      <c r="C1324" s="4">
        <v>42775</v>
      </c>
      <c r="D1324">
        <f>WEEKDAY(Fuel!C1410,2)</f>
        <v>4</v>
      </c>
      <c r="E1324" s="352"/>
      <c r="F1324" s="352">
        <f>VLOOKUP(Variaciones!C1324,Fuel!C1409:Z3007,2,FALSE)</f>
        <v>304.51672500000001</v>
      </c>
      <c r="G1324" s="352">
        <f>VLOOKUP(Variaciones!C1324,Fuel!C1409:Z3007,24,FALSE)</f>
        <v>307.29303547963207</v>
      </c>
      <c r="H1324" s="148">
        <f t="shared" si="127"/>
        <v>0</v>
      </c>
      <c r="I1324" s="352">
        <f t="shared" si="129"/>
        <v>2.776310479632059</v>
      </c>
      <c r="J1324" s="352">
        <f t="shared" si="125"/>
        <v>81.266107391590026</v>
      </c>
      <c r="K1324" s="352">
        <f t="shared" si="126"/>
        <v>6604.1802105814431</v>
      </c>
      <c r="L1324" s="352"/>
      <c r="O1324" s="352"/>
      <c r="P1324" s="352"/>
      <c r="Q1324" s="352"/>
      <c r="R1324" s="352"/>
      <c r="S1324" s="352"/>
      <c r="T1324" s="352" t="e">
        <f t="shared" si="128"/>
        <v>#DIV/0!</v>
      </c>
    </row>
    <row r="1325" spans="2:20">
      <c r="B1325" s="127" t="s">
        <v>164</v>
      </c>
      <c r="C1325" s="4">
        <v>42774</v>
      </c>
      <c r="D1325">
        <f>WEEKDAY(Fuel!C1411,2)</f>
        <v>3</v>
      </c>
      <c r="E1325" s="352"/>
      <c r="F1325" s="352">
        <f>VLOOKUP(Variaciones!C1325,Fuel!C1410:Z3008,2,FALSE)</f>
        <v>304.51672500000001</v>
      </c>
      <c r="G1325" s="352">
        <f>VLOOKUP(Variaciones!C1325,Fuel!C1410:Z3008,24,FALSE)</f>
        <v>304.99342969776609</v>
      </c>
      <c r="H1325" s="148">
        <f t="shared" si="127"/>
        <v>0</v>
      </c>
      <c r="I1325" s="352">
        <f t="shared" si="129"/>
        <v>0.47670469776608115</v>
      </c>
      <c r="J1325" s="352">
        <f t="shared" si="125"/>
        <v>83.703689520367959</v>
      </c>
      <c r="K1325" s="352">
        <f t="shared" si="126"/>
        <v>7006.3076393221572</v>
      </c>
      <c r="L1325" s="352"/>
      <c r="O1325" s="352"/>
      <c r="P1325" s="352"/>
      <c r="Q1325" s="352"/>
      <c r="R1325" s="352"/>
      <c r="S1325" s="352"/>
      <c r="T1325" s="352" t="e">
        <f t="shared" si="128"/>
        <v>#DIV/0!</v>
      </c>
    </row>
    <row r="1326" spans="2:20">
      <c r="B1326" s="127" t="s">
        <v>164</v>
      </c>
      <c r="C1326" s="4">
        <v>42773</v>
      </c>
      <c r="D1326">
        <f>WEEKDAY(Fuel!C1412,2)</f>
        <v>2</v>
      </c>
      <c r="E1326" s="352"/>
      <c r="F1326" s="352">
        <f>VLOOKUP(Variaciones!C1326,Fuel!C1411:Z3009,2,FALSE)</f>
        <v>304.51672500000001</v>
      </c>
      <c r="G1326" s="352">
        <f>VLOOKUP(Variaciones!C1326,Fuel!C1411:Z3009,24,FALSE)</f>
        <v>300.91984231274637</v>
      </c>
      <c r="H1326" s="148">
        <f t="shared" si="127"/>
        <v>0</v>
      </c>
      <c r="I1326" s="352">
        <f t="shared" si="129"/>
        <v>-3.5968826872536397</v>
      </c>
      <c r="J1326" s="352">
        <f t="shared" si="125"/>
        <v>88.021692148488853</v>
      </c>
      <c r="K1326" s="352">
        <f t="shared" si="126"/>
        <v>7747.8182886833438</v>
      </c>
      <c r="L1326" s="352"/>
      <c r="O1326" s="352"/>
      <c r="P1326" s="352"/>
      <c r="Q1326" s="352"/>
      <c r="R1326" s="352"/>
      <c r="S1326" s="352"/>
      <c r="T1326" s="352" t="e">
        <f t="shared" si="128"/>
        <v>#DIV/0!</v>
      </c>
    </row>
    <row r="1327" spans="2:20">
      <c r="B1327" s="127" t="s">
        <v>164</v>
      </c>
      <c r="C1327" s="4">
        <v>42772</v>
      </c>
      <c r="D1327">
        <f>WEEKDAY(Fuel!C1413,2)</f>
        <v>1</v>
      </c>
      <c r="E1327" s="352"/>
      <c r="F1327" s="352">
        <f>VLOOKUP(Variaciones!C1327,Fuel!C1412:Z3010,2,FALSE)</f>
        <v>304.51672500000001</v>
      </c>
      <c r="G1327" s="352">
        <f>VLOOKUP(Variaciones!C1327,Fuel!C1412:Z3010,24,FALSE)</f>
        <v>304.5992115637319</v>
      </c>
      <c r="H1327" s="148">
        <f t="shared" si="127"/>
        <v>0</v>
      </c>
      <c r="I1327" s="352">
        <f t="shared" si="129"/>
        <v>8.2486563731890783E-2</v>
      </c>
      <c r="J1327" s="352">
        <f t="shared" si="125"/>
        <v>84.121560742444217</v>
      </c>
      <c r="K1327" s="352">
        <f t="shared" si="126"/>
        <v>7076.4369817447323</v>
      </c>
      <c r="L1327" s="352"/>
      <c r="O1327" s="352"/>
      <c r="P1327" s="352"/>
      <c r="Q1327" s="352"/>
      <c r="R1327" s="352"/>
      <c r="S1327" s="352"/>
      <c r="T1327" s="352" t="e">
        <f t="shared" si="128"/>
        <v>#DIV/0!</v>
      </c>
    </row>
    <row r="1328" spans="2:20">
      <c r="B1328" s="127" t="s">
        <v>164</v>
      </c>
      <c r="C1328" s="4">
        <v>42769</v>
      </c>
      <c r="D1328">
        <f>WEEKDAY(Fuel!C1414,2)</f>
        <v>5</v>
      </c>
      <c r="E1328" s="352"/>
      <c r="F1328" s="352">
        <f>VLOOKUP(Variaciones!C1328,Fuel!C1413:Z3011,2,FALSE)</f>
        <v>304.51672500000001</v>
      </c>
      <c r="G1328" s="352">
        <f>VLOOKUP(Variaciones!C1328,Fuel!C1413:Z3011,24,FALSE)</f>
        <v>310.11826544021028</v>
      </c>
      <c r="H1328" s="148">
        <f t="shared" si="127"/>
        <v>0</v>
      </c>
      <c r="I1328" s="352">
        <f t="shared" si="129"/>
        <v>5.6015404402102718</v>
      </c>
      <c r="J1328" s="352">
        <f t="shared" si="125"/>
        <v>78.271363633377121</v>
      </c>
      <c r="K1328" s="352">
        <f t="shared" si="126"/>
        <v>6126.4063650283506</v>
      </c>
      <c r="L1328" s="352"/>
      <c r="O1328" s="352"/>
      <c r="P1328" s="352"/>
      <c r="Q1328" s="352"/>
      <c r="R1328" s="352"/>
      <c r="S1328" s="352"/>
      <c r="T1328" s="352" t="e">
        <f t="shared" si="128"/>
        <v>#DIV/0!</v>
      </c>
    </row>
    <row r="1329" spans="2:20">
      <c r="B1329" s="127" t="s">
        <v>164</v>
      </c>
      <c r="C1329" s="4">
        <v>42768</v>
      </c>
      <c r="D1329">
        <f>WEEKDAY(Fuel!C1415,2)</f>
        <v>4</v>
      </c>
      <c r="E1329" s="352"/>
      <c r="F1329" s="352">
        <f>VLOOKUP(Variaciones!C1329,Fuel!C1414:Z3012,2,FALSE)</f>
        <v>304.51672500000001</v>
      </c>
      <c r="G1329" s="352">
        <f>VLOOKUP(Variaciones!C1329,Fuel!C1414:Z3012,24,FALSE)</f>
        <v>304.99342969776609</v>
      </c>
      <c r="H1329" s="148">
        <f t="shared" si="127"/>
        <v>0</v>
      </c>
      <c r="I1329" s="352">
        <f t="shared" si="129"/>
        <v>0.47670469776608115</v>
      </c>
      <c r="J1329" s="352">
        <f t="shared" si="125"/>
        <v>83.703689520367959</v>
      </c>
      <c r="K1329" s="352">
        <f t="shared" si="126"/>
        <v>7006.3076393221572</v>
      </c>
      <c r="L1329" s="352"/>
      <c r="O1329" s="352"/>
      <c r="P1329" s="352"/>
      <c r="Q1329" s="352"/>
      <c r="R1329" s="352"/>
      <c r="S1329" s="352"/>
      <c r="T1329" s="352" t="e">
        <f t="shared" si="128"/>
        <v>#DIV/0!</v>
      </c>
    </row>
    <row r="1330" spans="2:20">
      <c r="B1330" s="127" t="s">
        <v>164</v>
      </c>
      <c r="C1330" s="4">
        <v>42767</v>
      </c>
      <c r="D1330">
        <f>WEEKDAY(Fuel!C1416,2)</f>
        <v>3</v>
      </c>
      <c r="E1330" s="352"/>
      <c r="F1330" s="352">
        <f>VLOOKUP(Variaciones!C1330,Fuel!C1415:Z3013,2,FALSE)</f>
        <v>304.51672500000001</v>
      </c>
      <c r="G1330" s="352">
        <f>VLOOKUP(Variaciones!C1330,Fuel!C1415:Z3013,24,FALSE)</f>
        <v>303.61366622864654</v>
      </c>
      <c r="H1330" s="148">
        <f t="shared" si="127"/>
        <v>3.8579899999999725</v>
      </c>
      <c r="I1330" s="352">
        <f t="shared" si="129"/>
        <v>-0.90305877135347146</v>
      </c>
      <c r="J1330" s="352">
        <f t="shared" si="125"/>
        <v>85.166238797634662</v>
      </c>
      <c r="K1330" s="352">
        <f t="shared" si="126"/>
        <v>7253.2882309357319</v>
      </c>
      <c r="L1330" s="352"/>
      <c r="O1330" s="352"/>
      <c r="P1330" s="352"/>
      <c r="Q1330" s="352"/>
      <c r="R1330" s="352"/>
      <c r="S1330" s="352"/>
      <c r="T1330" s="352" t="e">
        <f t="shared" si="128"/>
        <v>#DIV/0!</v>
      </c>
    </row>
    <row r="1331" spans="2:20">
      <c r="B1331" s="127" t="s">
        <v>165</v>
      </c>
      <c r="C1331" s="4">
        <v>42766</v>
      </c>
      <c r="D1331">
        <f>WEEKDAY(Fuel!C1417,2)</f>
        <v>2</v>
      </c>
      <c r="E1331" s="352"/>
      <c r="F1331" s="352">
        <f>VLOOKUP(Variaciones!C1331,Fuel!C1416:Z3014,2,FALSE)</f>
        <v>308.37471499999998</v>
      </c>
      <c r="G1331" s="352">
        <f>VLOOKUP(Variaciones!C1331,Fuel!C1416:Z3014,24,FALSE)</f>
        <v>295.33508541392905</v>
      </c>
      <c r="H1331" s="148">
        <f t="shared" si="127"/>
        <v>0</v>
      </c>
      <c r="I1331" s="352">
        <f t="shared" si="129"/>
        <v>-13.03962958607093</v>
      </c>
      <c r="J1331" s="352">
        <f t="shared" si="125"/>
        <v>97.799524461235194</v>
      </c>
      <c r="K1331" s="352">
        <f t="shared" si="126"/>
        <v>9564.7469848437413</v>
      </c>
      <c r="L1331" s="352"/>
      <c r="O1331" s="352"/>
      <c r="P1331" s="352"/>
      <c r="Q1331" s="352"/>
      <c r="R1331" s="352"/>
      <c r="S1331" s="352"/>
      <c r="T1331" s="352" t="e">
        <f t="shared" si="128"/>
        <v>#DIV/0!</v>
      </c>
    </row>
    <row r="1332" spans="2:20">
      <c r="B1332" s="127" t="s">
        <v>165</v>
      </c>
      <c r="C1332" s="4">
        <v>42765</v>
      </c>
      <c r="D1332">
        <f>WEEKDAY(Fuel!C1418,2)</f>
        <v>1</v>
      </c>
      <c r="E1332" s="352"/>
      <c r="F1332" s="352">
        <f>VLOOKUP(Variaciones!C1332,Fuel!C1417:Z3015,2,FALSE)</f>
        <v>308.37471499999998</v>
      </c>
      <c r="G1332" s="352">
        <f>VLOOKUP(Variaciones!C1332,Fuel!C1417:Z3015,24,FALSE)</f>
        <v>298.68593955321944</v>
      </c>
      <c r="H1332" s="148">
        <f t="shared" si="127"/>
        <v>0</v>
      </c>
      <c r="I1332" s="352">
        <f t="shared" si="129"/>
        <v>-9.6887754467805394</v>
      </c>
      <c r="J1332" s="352">
        <f t="shared" si="125"/>
        <v>94.247619073587373</v>
      </c>
      <c r="K1332" s="352">
        <f t="shared" si="126"/>
        <v>8882.6137010400307</v>
      </c>
      <c r="L1332" s="352"/>
      <c r="O1332" s="352"/>
      <c r="P1332" s="352"/>
      <c r="Q1332" s="352"/>
      <c r="R1332" s="352"/>
      <c r="S1332" s="352"/>
      <c r="T1332" s="352" t="e">
        <f t="shared" si="128"/>
        <v>#DIV/0!</v>
      </c>
    </row>
    <row r="1333" spans="2:20">
      <c r="B1333" s="127" t="s">
        <v>165</v>
      </c>
      <c r="C1333" s="4">
        <v>42762</v>
      </c>
      <c r="D1333">
        <f>WEEKDAY(Fuel!C1419,2)</f>
        <v>5</v>
      </c>
      <c r="E1333" s="352"/>
      <c r="F1333" s="352">
        <f>VLOOKUP(Variaciones!C1333,Fuel!C1418:Z3016,2,FALSE)</f>
        <v>308.37471499999998</v>
      </c>
      <c r="G1333" s="352">
        <f>VLOOKUP(Variaciones!C1333,Fuel!C1418:Z3016,24,FALSE)</f>
        <v>302.03679369250983</v>
      </c>
      <c r="H1333" s="148">
        <f t="shared" si="127"/>
        <v>0</v>
      </c>
      <c r="I1333" s="352">
        <f t="shared" si="129"/>
        <v>-6.3379213074901486</v>
      </c>
      <c r="J1333" s="352">
        <f t="shared" si="125"/>
        <v>90.695713685939552</v>
      </c>
      <c r="K1333" s="352">
        <f t="shared" si="126"/>
        <v>8225.7124810019232</v>
      </c>
      <c r="L1333" s="352"/>
      <c r="O1333" s="352"/>
      <c r="P1333" s="352"/>
      <c r="Q1333" s="352"/>
      <c r="R1333" s="352"/>
      <c r="S1333" s="352"/>
      <c r="T1333" s="352" t="e">
        <f t="shared" si="128"/>
        <v>#DIV/0!</v>
      </c>
    </row>
    <row r="1334" spans="2:20">
      <c r="B1334" s="127" t="s">
        <v>165</v>
      </c>
      <c r="C1334" s="4">
        <v>42761</v>
      </c>
      <c r="D1334">
        <f>WEEKDAY(Fuel!C1420,2)</f>
        <v>4</v>
      </c>
      <c r="E1334" s="352"/>
      <c r="F1334" s="352">
        <f>VLOOKUP(Variaciones!C1334,Fuel!C1419:Z3017,2,FALSE)</f>
        <v>308.37471499999998</v>
      </c>
      <c r="G1334" s="352">
        <f>VLOOKUP(Variaciones!C1334,Fuel!C1419:Z3017,24,FALSE)</f>
        <v>309.1327201051248</v>
      </c>
      <c r="H1334" s="148">
        <f t="shared" si="127"/>
        <v>0</v>
      </c>
      <c r="I1334" s="352">
        <f t="shared" si="129"/>
        <v>0.75800510512482333</v>
      </c>
      <c r="J1334" s="352">
        <f t="shared" si="125"/>
        <v>83.174031688567709</v>
      </c>
      <c r="K1334" s="352">
        <f t="shared" si="126"/>
        <v>6917.9195473308655</v>
      </c>
      <c r="L1334" s="352"/>
      <c r="O1334" s="352"/>
      <c r="P1334" s="352"/>
      <c r="Q1334" s="352"/>
      <c r="R1334" s="352"/>
      <c r="S1334" s="352"/>
      <c r="T1334" s="352" t="e">
        <f t="shared" si="128"/>
        <v>#DIV/0!</v>
      </c>
    </row>
    <row r="1335" spans="2:20">
      <c r="B1335" s="127" t="s">
        <v>165</v>
      </c>
      <c r="C1335" s="4">
        <v>42760</v>
      </c>
      <c r="D1335">
        <f>WEEKDAY(Fuel!C1421,2)</f>
        <v>3</v>
      </c>
      <c r="E1335" s="352"/>
      <c r="F1335" s="352">
        <f>VLOOKUP(Variaciones!C1335,Fuel!C1420:Z3018,2,FALSE)</f>
        <v>308.37471499999998</v>
      </c>
      <c r="G1335" s="352">
        <f>VLOOKUP(Variaciones!C1335,Fuel!C1420:Z3018,24,FALSE)</f>
        <v>302.89093298291721</v>
      </c>
      <c r="H1335" s="148">
        <f t="shared" si="127"/>
        <v>0</v>
      </c>
      <c r="I1335" s="352">
        <f t="shared" si="129"/>
        <v>-5.483782017082774</v>
      </c>
      <c r="J1335" s="352">
        <f t="shared" si="125"/>
        <v>89.790326038107764</v>
      </c>
      <c r="K1335" s="352">
        <f t="shared" si="126"/>
        <v>8062.3026500296928</v>
      </c>
      <c r="L1335" s="352"/>
      <c r="O1335" s="352"/>
      <c r="P1335" s="352"/>
      <c r="Q1335" s="352"/>
      <c r="R1335" s="352"/>
      <c r="S1335" s="352"/>
      <c r="T1335" s="352" t="e">
        <f t="shared" si="128"/>
        <v>#DIV/0!</v>
      </c>
    </row>
    <row r="1336" spans="2:20">
      <c r="B1336" s="127" t="s">
        <v>165</v>
      </c>
      <c r="C1336" s="4">
        <v>42759</v>
      </c>
      <c r="D1336">
        <f>WEEKDAY(Fuel!C1422,2)</f>
        <v>2</v>
      </c>
      <c r="E1336" s="352"/>
      <c r="F1336" s="352">
        <f>VLOOKUP(Variaciones!C1336,Fuel!C1421:Z3019,2,FALSE)</f>
        <v>308.37471499999998</v>
      </c>
      <c r="G1336" s="352">
        <f>VLOOKUP(Variaciones!C1336,Fuel!C1421:Z3019,24,FALSE)</f>
        <v>303.87647831800263</v>
      </c>
      <c r="H1336" s="148">
        <f t="shared" si="127"/>
        <v>0</v>
      </c>
      <c r="I1336" s="352">
        <f t="shared" si="129"/>
        <v>-4.4982366819973549</v>
      </c>
      <c r="J1336" s="352">
        <f t="shared" si="125"/>
        <v>88.745647982917205</v>
      </c>
      <c r="K1336" s="352">
        <f t="shared" si="126"/>
        <v>7875.7900359078567</v>
      </c>
      <c r="L1336" s="352"/>
      <c r="O1336" s="352"/>
      <c r="P1336" s="352"/>
      <c r="Q1336" s="352"/>
      <c r="R1336" s="352"/>
      <c r="S1336" s="352"/>
      <c r="T1336" s="352" t="e">
        <f t="shared" si="128"/>
        <v>#DIV/0!</v>
      </c>
    </row>
    <row r="1337" spans="2:20">
      <c r="B1337" s="127" t="s">
        <v>165</v>
      </c>
      <c r="C1337" s="4">
        <v>42758</v>
      </c>
      <c r="D1337">
        <f>WEEKDAY(Fuel!C1423,2)</f>
        <v>1</v>
      </c>
      <c r="E1337" s="352"/>
      <c r="F1337" s="352">
        <f>VLOOKUP(Variaciones!C1337,Fuel!C1422:Z3020,2,FALSE)</f>
        <v>308.37471499999998</v>
      </c>
      <c r="G1337" s="352">
        <f>VLOOKUP(Variaciones!C1337,Fuel!C1422:Z3020,24,FALSE)</f>
        <v>304.53350854139291</v>
      </c>
      <c r="H1337" s="148">
        <f t="shared" si="127"/>
        <v>0</v>
      </c>
      <c r="I1337" s="352">
        <f t="shared" si="129"/>
        <v>-3.8412064586070755</v>
      </c>
      <c r="J1337" s="352">
        <f t="shared" si="125"/>
        <v>88.049195946123518</v>
      </c>
      <c r="K1337" s="352">
        <f t="shared" si="126"/>
        <v>7752.6609067588543</v>
      </c>
      <c r="L1337" s="352"/>
      <c r="O1337" s="352"/>
      <c r="P1337" s="352"/>
      <c r="Q1337" s="352"/>
      <c r="R1337" s="352"/>
      <c r="S1337" s="352"/>
      <c r="T1337" s="352" t="e">
        <f t="shared" si="128"/>
        <v>#DIV/0!</v>
      </c>
    </row>
    <row r="1338" spans="2:20">
      <c r="B1338" s="127" t="s">
        <v>165</v>
      </c>
      <c r="C1338" s="4">
        <v>42755</v>
      </c>
      <c r="D1338">
        <f>WEEKDAY(Fuel!C1424,2)</f>
        <v>5</v>
      </c>
      <c r="E1338" s="352"/>
      <c r="F1338" s="352">
        <f>VLOOKUP(Variaciones!C1338,Fuel!C1423:Z3021,2,FALSE)</f>
        <v>308.37471499999998</v>
      </c>
      <c r="G1338" s="352">
        <f>VLOOKUP(Variaciones!C1338,Fuel!C1423:Z3021,24,FALSE)</f>
        <v>306.83311432325888</v>
      </c>
      <c r="H1338" s="148">
        <f t="shared" si="127"/>
        <v>0</v>
      </c>
      <c r="I1338" s="352">
        <f t="shared" si="129"/>
        <v>-1.5416006767410977</v>
      </c>
      <c r="J1338" s="352">
        <f t="shared" si="125"/>
        <v>85.611613817345585</v>
      </c>
      <c r="K1338" s="352">
        <f t="shared" si="126"/>
        <v>7329.3484204103179</v>
      </c>
      <c r="L1338" s="352"/>
      <c r="O1338" s="352"/>
      <c r="P1338" s="352"/>
      <c r="Q1338" s="352"/>
      <c r="R1338" s="352"/>
      <c r="S1338" s="352"/>
      <c r="T1338" s="352" t="e">
        <f t="shared" si="128"/>
        <v>#DIV/0!</v>
      </c>
    </row>
    <row r="1339" spans="2:20">
      <c r="B1339" s="127" t="s">
        <v>165</v>
      </c>
      <c r="C1339" s="4">
        <v>42754</v>
      </c>
      <c r="D1339">
        <f>WEEKDAY(Fuel!C1425,2)</f>
        <v>4</v>
      </c>
      <c r="E1339" s="352"/>
      <c r="F1339" s="352">
        <f>VLOOKUP(Variaciones!C1339,Fuel!C1424:Z3022,2,FALSE)</f>
        <v>308.37471499999998</v>
      </c>
      <c r="G1339" s="352">
        <f>VLOOKUP(Variaciones!C1339,Fuel!C1424:Z3022,24,FALSE)</f>
        <v>297.30617608409983</v>
      </c>
      <c r="H1339" s="148">
        <f t="shared" si="127"/>
        <v>0</v>
      </c>
      <c r="I1339" s="352">
        <f t="shared" si="129"/>
        <v>-11.068538915900149</v>
      </c>
      <c r="J1339" s="352">
        <f t="shared" si="125"/>
        <v>95.71016835085419</v>
      </c>
      <c r="K1339" s="352">
        <f t="shared" si="126"/>
        <v>9160.4363257488512</v>
      </c>
      <c r="L1339" s="352"/>
      <c r="O1339" s="352"/>
      <c r="P1339" s="352"/>
      <c r="Q1339" s="352"/>
      <c r="R1339" s="352"/>
      <c r="S1339" s="352"/>
      <c r="T1339" s="352" t="e">
        <f t="shared" si="128"/>
        <v>#DIV/0!</v>
      </c>
    </row>
    <row r="1340" spans="2:20">
      <c r="B1340" s="127" t="s">
        <v>165</v>
      </c>
      <c r="C1340" s="4">
        <v>42753</v>
      </c>
      <c r="D1340">
        <f>WEEKDAY(Fuel!C1426,2)</f>
        <v>3</v>
      </c>
      <c r="E1340" s="352"/>
      <c r="F1340" s="352">
        <f>VLOOKUP(Variaciones!C1340,Fuel!C1425:Z3023,2,FALSE)</f>
        <v>308.37471499999998</v>
      </c>
      <c r="G1340" s="352">
        <f>VLOOKUP(Variaciones!C1340,Fuel!C1425:Z3023,24,FALSE)</f>
        <v>299.27726675427067</v>
      </c>
      <c r="H1340" s="148">
        <f t="shared" si="127"/>
        <v>0</v>
      </c>
      <c r="I1340" s="352">
        <f t="shared" si="129"/>
        <v>-9.0974482457293107</v>
      </c>
      <c r="J1340" s="352">
        <f t="shared" si="125"/>
        <v>93.620812240473072</v>
      </c>
      <c r="K1340" s="352">
        <f t="shared" si="126"/>
        <v>8764.856484565913</v>
      </c>
      <c r="L1340" s="352"/>
      <c r="O1340" s="352"/>
      <c r="P1340" s="352"/>
      <c r="Q1340" s="352"/>
      <c r="R1340" s="352"/>
      <c r="S1340" s="352"/>
      <c r="T1340" s="352" t="e">
        <f t="shared" si="128"/>
        <v>#DIV/0!</v>
      </c>
    </row>
    <row r="1341" spans="2:20">
      <c r="B1341" s="127" t="s">
        <v>165</v>
      </c>
      <c r="C1341" s="4">
        <v>42752</v>
      </c>
      <c r="D1341">
        <f>WEEKDAY(Fuel!C1427,2)</f>
        <v>2</v>
      </c>
      <c r="E1341" s="352"/>
      <c r="F1341" s="352">
        <f>VLOOKUP(Variaciones!C1341,Fuel!C1426:Z3024,2,FALSE)</f>
        <v>308.37471499999998</v>
      </c>
      <c r="G1341" s="352">
        <f>VLOOKUP(Variaciones!C1341,Fuel!C1426:Z3024,24,FALSE)</f>
        <v>311.10381077529564</v>
      </c>
      <c r="H1341" s="148">
        <f t="shared" si="127"/>
        <v>0</v>
      </c>
      <c r="I1341" s="352">
        <f t="shared" si="129"/>
        <v>2.7290957752956615</v>
      </c>
      <c r="J1341" s="352">
        <f t="shared" si="125"/>
        <v>81.084675578186591</v>
      </c>
      <c r="K1341" s="352">
        <f t="shared" si="126"/>
        <v>6574.7246136197691</v>
      </c>
      <c r="L1341" s="352"/>
      <c r="O1341" s="352"/>
      <c r="P1341" s="352"/>
      <c r="Q1341" s="352"/>
      <c r="R1341" s="352"/>
      <c r="S1341" s="352"/>
      <c r="T1341" s="352" t="e">
        <f t="shared" si="128"/>
        <v>#DIV/0!</v>
      </c>
    </row>
    <row r="1342" spans="2:20">
      <c r="B1342" s="127" t="s">
        <v>165</v>
      </c>
      <c r="C1342" s="4">
        <v>42748</v>
      </c>
      <c r="D1342">
        <f>WEEKDAY(Fuel!C1428,2)</f>
        <v>5</v>
      </c>
      <c r="E1342" s="352"/>
      <c r="F1342" s="352">
        <f>VLOOKUP(Variaciones!C1342,Fuel!C1427:Z3025,2,FALSE)</f>
        <v>308.37471499999998</v>
      </c>
      <c r="G1342" s="352">
        <f>VLOOKUP(Variaciones!C1342,Fuel!C1427:Z3025,24,FALSE)</f>
        <v>311.10381077529564</v>
      </c>
      <c r="H1342" s="148">
        <f t="shared" si="127"/>
        <v>0</v>
      </c>
      <c r="I1342" s="352">
        <f t="shared" si="129"/>
        <v>2.7290957752956615</v>
      </c>
      <c r="J1342" s="352">
        <f t="shared" si="125"/>
        <v>81.084675578186591</v>
      </c>
      <c r="K1342" s="352">
        <f t="shared" si="126"/>
        <v>6574.7246136197691</v>
      </c>
      <c r="L1342" s="352"/>
      <c r="O1342" s="352"/>
      <c r="P1342" s="352"/>
      <c r="Q1342" s="352"/>
      <c r="R1342" s="352"/>
      <c r="S1342" s="352"/>
      <c r="T1342" s="352" t="e">
        <f t="shared" si="128"/>
        <v>#DIV/0!</v>
      </c>
    </row>
    <row r="1343" spans="2:20">
      <c r="B1343" s="127" t="s">
        <v>165</v>
      </c>
      <c r="C1343" s="4">
        <v>42747</v>
      </c>
      <c r="D1343">
        <f>WEEKDAY(Fuel!C1429,2)</f>
        <v>4</v>
      </c>
      <c r="E1343" s="352"/>
      <c r="F1343" s="352">
        <f>VLOOKUP(Variaciones!C1343,Fuel!C1428:Z3026,2,FALSE)</f>
        <v>308.37471499999998</v>
      </c>
      <c r="G1343" s="352">
        <f>VLOOKUP(Variaciones!C1343,Fuel!C1428:Z3026,24,FALSE)</f>
        <v>313.20630749014452</v>
      </c>
      <c r="H1343" s="148">
        <f t="shared" si="127"/>
        <v>0</v>
      </c>
      <c r="I1343" s="352">
        <f t="shared" si="129"/>
        <v>4.8315924901445442</v>
      </c>
      <c r="J1343" s="352">
        <f t="shared" si="125"/>
        <v>78.856029060446758</v>
      </c>
      <c r="K1343" s="352">
        <f t="shared" si="126"/>
        <v>6218.2733191820234</v>
      </c>
      <c r="L1343" s="352"/>
      <c r="O1343" s="352"/>
      <c r="P1343" s="352"/>
      <c r="Q1343" s="352"/>
      <c r="R1343" s="352"/>
      <c r="S1343" s="352"/>
      <c r="T1343" s="352" t="e">
        <f t="shared" si="128"/>
        <v>#DIV/0!</v>
      </c>
    </row>
    <row r="1344" spans="2:20">
      <c r="B1344" s="127" t="s">
        <v>165</v>
      </c>
      <c r="C1344" s="4">
        <v>42746</v>
      </c>
      <c r="D1344">
        <f>WEEKDAY(Fuel!C1430,2)</f>
        <v>3</v>
      </c>
      <c r="E1344" s="352"/>
      <c r="F1344" s="352">
        <f>VLOOKUP(Variaciones!C1344,Fuel!C1429:Z3027,2,FALSE)</f>
        <v>308.37471499999998</v>
      </c>
      <c r="G1344" s="352">
        <f>VLOOKUP(Variaciones!C1344,Fuel!C1429:Z3027,24,FALSE)</f>
        <v>307.42444152431011</v>
      </c>
      <c r="H1344" s="148">
        <f t="shared" si="127"/>
        <v>0</v>
      </c>
      <c r="I1344" s="352">
        <f t="shared" si="129"/>
        <v>-0.95027347568986897</v>
      </c>
      <c r="J1344" s="352">
        <f t="shared" si="125"/>
        <v>84.984806984231284</v>
      </c>
      <c r="K1344" s="352">
        <f t="shared" si="126"/>
        <v>7222.4174181470462</v>
      </c>
      <c r="L1344" s="352"/>
      <c r="O1344" s="352"/>
      <c r="P1344" s="352"/>
      <c r="Q1344" s="352"/>
      <c r="R1344" s="352"/>
      <c r="S1344" s="352"/>
      <c r="T1344" s="352" t="e">
        <f t="shared" si="128"/>
        <v>#DIV/0!</v>
      </c>
    </row>
    <row r="1345" spans="2:20">
      <c r="B1345" s="127" t="s">
        <v>165</v>
      </c>
      <c r="C1345" s="4">
        <v>42745</v>
      </c>
      <c r="D1345">
        <f>WEEKDAY(Fuel!C1431,2)</f>
        <v>2</v>
      </c>
      <c r="E1345" s="352"/>
      <c r="F1345" s="352">
        <f>VLOOKUP(Variaciones!C1345,Fuel!C1430:Z3028,2,FALSE)</f>
        <v>308.37471499999998</v>
      </c>
      <c r="G1345" s="352">
        <f>VLOOKUP(Variaciones!C1345,Fuel!C1430:Z3028,24,FALSE)</f>
        <v>297.89750328515112</v>
      </c>
      <c r="H1345" s="148">
        <f t="shared" si="127"/>
        <v>0</v>
      </c>
      <c r="I1345" s="352">
        <f t="shared" si="129"/>
        <v>-10.477211714848863</v>
      </c>
      <c r="J1345" s="352">
        <f t="shared" si="125"/>
        <v>95.083361517739775</v>
      </c>
      <c r="K1345" s="352">
        <f t="shared" si="126"/>
        <v>9040.8456375131973</v>
      </c>
      <c r="L1345" s="352"/>
      <c r="O1345" s="352"/>
      <c r="P1345" s="352"/>
      <c r="Q1345" s="352"/>
      <c r="R1345" s="352"/>
      <c r="S1345" s="352"/>
      <c r="T1345" s="352" t="e">
        <f t="shared" si="128"/>
        <v>#DIV/0!</v>
      </c>
    </row>
    <row r="1346" spans="2:20">
      <c r="B1346" s="127" t="s">
        <v>165</v>
      </c>
      <c r="C1346" s="4">
        <v>42744</v>
      </c>
      <c r="D1346">
        <f>WEEKDAY(Fuel!C1432,2)</f>
        <v>1</v>
      </c>
      <c r="E1346" s="352"/>
      <c r="F1346" s="352">
        <f>VLOOKUP(Variaciones!C1346,Fuel!C1431:Z3029,2,FALSE)</f>
        <v>308.37471499999998</v>
      </c>
      <c r="G1346" s="352">
        <f>VLOOKUP(Variaciones!C1346,Fuel!C1431:Z3029,24,FALSE)</f>
        <v>306.43889618922469</v>
      </c>
      <c r="H1346" s="148">
        <f t="shared" si="127"/>
        <v>0</v>
      </c>
      <c r="I1346" s="352">
        <f t="shared" si="129"/>
        <v>-1.9358188107752881</v>
      </c>
      <c r="J1346" s="352">
        <f t="shared" si="125"/>
        <v>86.029485039421786</v>
      </c>
      <c r="K1346" s="352">
        <f t="shared" si="126"/>
        <v>7401.0722961480969</v>
      </c>
      <c r="L1346" s="352"/>
      <c r="O1346" s="352"/>
      <c r="P1346" s="352"/>
      <c r="Q1346" s="352"/>
      <c r="R1346" s="352"/>
      <c r="S1346" s="352"/>
      <c r="T1346" s="352" t="e">
        <f t="shared" si="128"/>
        <v>#DIV/0!</v>
      </c>
    </row>
    <row r="1347" spans="2:20">
      <c r="B1347" s="127" t="s">
        <v>165</v>
      </c>
      <c r="C1347" s="4">
        <v>42741</v>
      </c>
      <c r="D1347">
        <f>WEEKDAY(Fuel!C1433,2)</f>
        <v>5</v>
      </c>
      <c r="E1347" s="352"/>
      <c r="F1347" s="352">
        <f>VLOOKUP(Variaciones!C1347,Fuel!C1432:Z3030,2,FALSE)</f>
        <v>308.37471499999998</v>
      </c>
      <c r="G1347" s="352">
        <f>VLOOKUP(Variaciones!C1347,Fuel!C1432:Z3030,24,FALSE)</f>
        <v>319.18528252299603</v>
      </c>
      <c r="H1347" s="148">
        <f t="shared" si="127"/>
        <v>0</v>
      </c>
      <c r="I1347" s="352">
        <f t="shared" si="129"/>
        <v>10.810567522996053</v>
      </c>
      <c r="J1347" s="352">
        <f t="shared" si="125"/>
        <v>72.518315525624189</v>
      </c>
      <c r="K1347" s="352">
        <f t="shared" si="126"/>
        <v>5258.9060866739865</v>
      </c>
      <c r="L1347" s="352"/>
      <c r="O1347" s="352"/>
      <c r="P1347" s="352"/>
      <c r="Q1347" s="352"/>
      <c r="R1347" s="352"/>
      <c r="S1347" s="352"/>
      <c r="T1347" s="352" t="e">
        <f t="shared" si="128"/>
        <v>#DIV/0!</v>
      </c>
    </row>
    <row r="1348" spans="2:20">
      <c r="B1348" s="127" t="s">
        <v>165</v>
      </c>
      <c r="C1348" s="4">
        <v>42740</v>
      </c>
      <c r="D1348">
        <f>WEEKDAY(Fuel!C1434,2)</f>
        <v>4</v>
      </c>
      <c r="E1348" s="352"/>
      <c r="F1348" s="352">
        <f>VLOOKUP(Variaciones!C1348,Fuel!C1433:Z3031,2,FALSE)</f>
        <v>308.37471499999998</v>
      </c>
      <c r="G1348" s="352">
        <f>VLOOKUP(Variaciones!C1348,Fuel!C1433:Z3031,24,FALSE)</f>
        <v>319.97371879106441</v>
      </c>
      <c r="H1348" s="148">
        <f t="shared" si="127"/>
        <v>0</v>
      </c>
      <c r="I1348" s="352">
        <f t="shared" si="129"/>
        <v>11.599003791064433</v>
      </c>
      <c r="J1348" s="352">
        <f t="shared" si="125"/>
        <v>71.68257308147173</v>
      </c>
      <c r="K1348" s="352">
        <f t="shared" si="126"/>
        <v>5138.3912835805359</v>
      </c>
      <c r="L1348" s="352"/>
      <c r="O1348" s="352"/>
      <c r="P1348" s="352"/>
      <c r="Q1348" s="352"/>
      <c r="R1348" s="352"/>
      <c r="S1348" s="352"/>
      <c r="T1348" s="352" t="e">
        <f t="shared" si="128"/>
        <v>#DIV/0!</v>
      </c>
    </row>
    <row r="1349" spans="2:20">
      <c r="B1349" s="127" t="s">
        <v>165</v>
      </c>
      <c r="C1349" s="4">
        <v>42739</v>
      </c>
      <c r="D1349">
        <f>WEEKDAY(Fuel!C1435,2)</f>
        <v>3</v>
      </c>
      <c r="E1349" s="352"/>
      <c r="F1349" s="352">
        <f>VLOOKUP(Variaciones!C1349,Fuel!C1434:Z3032,2,FALSE)</f>
        <v>308.37471499999998</v>
      </c>
      <c r="G1349" s="352">
        <f>VLOOKUP(Variaciones!C1349,Fuel!C1434:Z3032,24,FALSE)</f>
        <v>316.03153745072274</v>
      </c>
      <c r="H1349" s="148">
        <f t="shared" si="127"/>
        <v>0</v>
      </c>
      <c r="I1349" s="352">
        <f t="shared" si="129"/>
        <v>7.6568224507227569</v>
      </c>
      <c r="J1349" s="352">
        <f t="shared" si="125"/>
        <v>75.861285302233853</v>
      </c>
      <c r="K1349" s="352">
        <f t="shared" si="126"/>
        <v>5754.9346077069222</v>
      </c>
      <c r="L1349" s="352"/>
      <c r="O1349" s="352"/>
      <c r="P1349" s="352"/>
      <c r="Q1349" s="352"/>
      <c r="R1349" s="352"/>
      <c r="S1349" s="352"/>
      <c r="T1349" s="352" t="e">
        <f t="shared" si="128"/>
        <v>#DIV/0!</v>
      </c>
    </row>
    <row r="1350" spans="2:20">
      <c r="B1350" s="127" t="s">
        <v>165</v>
      </c>
      <c r="C1350" s="4">
        <v>42738</v>
      </c>
      <c r="D1350">
        <f>WEEKDAY(Fuel!C1436,2)</f>
        <v>2</v>
      </c>
      <c r="E1350" s="352"/>
      <c r="F1350" s="352">
        <f>VLOOKUP(Variaciones!C1350,Fuel!C1435:Z3033,2,FALSE)</f>
        <v>308.37471499999998</v>
      </c>
      <c r="G1350" s="352">
        <f>VLOOKUP(Variaciones!C1350,Fuel!C1435:Z3033,24,FALSE)</f>
        <v>307.49014454664911</v>
      </c>
      <c r="H1350" s="148">
        <f t="shared" si="127"/>
        <v>46.304714999999987</v>
      </c>
      <c r="I1350" s="352">
        <f t="shared" si="129"/>
        <v>-0.88457045335087514</v>
      </c>
      <c r="J1350" s="352">
        <f t="shared" si="125"/>
        <v>84.915161780551955</v>
      </c>
      <c r="K1350" s="352">
        <f t="shared" si="126"/>
        <v>7210.5847002173114</v>
      </c>
      <c r="L1350" s="352"/>
      <c r="O1350" s="352"/>
      <c r="P1350" s="352"/>
      <c r="Q1350" s="352"/>
      <c r="R1350" s="352"/>
      <c r="S1350" s="352"/>
      <c r="T1350" s="352" t="e">
        <f t="shared" si="128"/>
        <v>#DIV/0!</v>
      </c>
    </row>
    <row r="1351" spans="2:20">
      <c r="B1351" s="127" t="s">
        <v>166</v>
      </c>
      <c r="C1351" s="4">
        <v>42734</v>
      </c>
      <c r="D1351">
        <f>WEEKDAY(Fuel!C1437,2)</f>
        <v>5</v>
      </c>
      <c r="E1351" s="352"/>
      <c r="F1351" s="352">
        <f>VLOOKUP(Variaciones!C1351,Fuel!C1436:Z3034,2,FALSE)</f>
        <v>262.07</v>
      </c>
      <c r="G1351" s="352">
        <f>VLOOKUP(Variaciones!C1351,Fuel!C1436:Z3034,24,FALSE)</f>
        <v>312.15505913272006</v>
      </c>
      <c r="H1351" s="148">
        <f t="shared" si="127"/>
        <v>0</v>
      </c>
      <c r="I1351" s="352">
        <f t="shared" si="129"/>
        <v>50.085059132720062</v>
      </c>
      <c r="J1351" s="352">
        <f t="shared" si="125"/>
        <v>33.665637319316716</v>
      </c>
      <c r="K1351" s="352">
        <f t="shared" si="126"/>
        <v>1133.3751361157704</v>
      </c>
      <c r="L1351" s="352"/>
      <c r="O1351" s="352"/>
      <c r="P1351" s="352"/>
      <c r="Q1351" s="352"/>
      <c r="R1351" s="352"/>
      <c r="S1351" s="352"/>
      <c r="T1351" s="352" t="e">
        <f t="shared" si="128"/>
        <v>#DIV/0!</v>
      </c>
    </row>
    <row r="1352" spans="2:20">
      <c r="B1352" s="127" t="s">
        <v>166</v>
      </c>
      <c r="C1352" s="4">
        <v>42733</v>
      </c>
      <c r="D1352">
        <f>WEEKDAY(Fuel!C1438,2)</f>
        <v>4</v>
      </c>
      <c r="E1352" s="352"/>
      <c r="F1352" s="352">
        <f>VLOOKUP(Variaciones!C1352,Fuel!C1437:Z3035,2,FALSE)</f>
        <v>262.07</v>
      </c>
      <c r="G1352" s="352">
        <f>VLOOKUP(Variaciones!C1352,Fuel!C1437:Z3035,24,FALSE)</f>
        <v>311.16951379763469</v>
      </c>
      <c r="H1352" s="148">
        <f t="shared" si="127"/>
        <v>0</v>
      </c>
      <c r="I1352" s="352">
        <f t="shared" si="129"/>
        <v>49.0995137976347</v>
      </c>
      <c r="J1352" s="352">
        <f t="shared" si="125"/>
        <v>34.710315374507218</v>
      </c>
      <c r="K1352" s="352">
        <f t="shared" si="126"/>
        <v>1204.8059933977522</v>
      </c>
      <c r="L1352" s="352"/>
      <c r="O1352" s="352"/>
      <c r="P1352" s="352"/>
      <c r="Q1352" s="352"/>
      <c r="R1352" s="352"/>
      <c r="S1352" s="352"/>
      <c r="T1352" s="352" t="e">
        <f t="shared" si="128"/>
        <v>#DIV/0!</v>
      </c>
    </row>
    <row r="1353" spans="2:20">
      <c r="B1353" s="127" t="s">
        <v>166</v>
      </c>
      <c r="C1353" s="4">
        <v>42732</v>
      </c>
      <c r="D1353">
        <f>WEEKDAY(Fuel!C1439,2)</f>
        <v>3</v>
      </c>
      <c r="E1353" s="352"/>
      <c r="F1353" s="352">
        <f>VLOOKUP(Variaciones!C1353,Fuel!C1438:Z3036,2,FALSE)</f>
        <v>262.07</v>
      </c>
      <c r="G1353" s="352">
        <f>VLOOKUP(Variaciones!C1353,Fuel!C1438:Z3036,24,FALSE)</f>
        <v>312.08935611038106</v>
      </c>
      <c r="H1353" s="148">
        <f t="shared" si="127"/>
        <v>0</v>
      </c>
      <c r="I1353" s="352">
        <f t="shared" si="129"/>
        <v>50.019356110381068</v>
      </c>
      <c r="J1353" s="352">
        <f t="shared" si="125"/>
        <v>33.735282522996044</v>
      </c>
      <c r="K1353" s="352">
        <f t="shared" si="126"/>
        <v>1138.0692869063623</v>
      </c>
      <c r="L1353" s="352"/>
      <c r="O1353" s="352"/>
      <c r="P1353" s="352"/>
      <c r="Q1353" s="352"/>
      <c r="R1353" s="352"/>
      <c r="S1353" s="352"/>
      <c r="T1353" s="352" t="e">
        <f t="shared" si="128"/>
        <v>#DIV/0!</v>
      </c>
    </row>
    <row r="1354" spans="2:20">
      <c r="B1354" s="127" t="s">
        <v>166</v>
      </c>
      <c r="C1354" s="4">
        <v>42731</v>
      </c>
      <c r="D1354">
        <f>WEEKDAY(Fuel!C1440,2)</f>
        <v>2</v>
      </c>
      <c r="E1354" s="352"/>
      <c r="F1354" s="352">
        <f>VLOOKUP(Variaciones!C1354,Fuel!C1439:Z3037,2,FALSE)</f>
        <v>262.07</v>
      </c>
      <c r="G1354" s="352">
        <f>VLOOKUP(Variaciones!C1354,Fuel!C1439:Z3037,24,FALSE)</f>
        <v>310.18396846254927</v>
      </c>
      <c r="H1354" s="148">
        <f t="shared" si="127"/>
        <v>0</v>
      </c>
      <c r="I1354" s="352">
        <f t="shared" si="129"/>
        <v>48.113968462549281</v>
      </c>
      <c r="J1354" s="352">
        <f t="shared" ref="J1354:J1417" si="130">ABS(F1354-(1.06*(G1354)-102.48))</f>
        <v>35.754993429697777</v>
      </c>
      <c r="K1354" s="352">
        <f t="shared" ref="K1354:K1417" si="131">ABS(F1354-(1.06*(G1354)-102.48))^2</f>
        <v>1278.4195551577311</v>
      </c>
      <c r="L1354" s="352"/>
      <c r="O1354" s="352"/>
      <c r="P1354" s="352"/>
      <c r="Q1354" s="352"/>
      <c r="R1354" s="352"/>
      <c r="S1354" s="352"/>
      <c r="T1354" s="352" t="e">
        <f t="shared" si="128"/>
        <v>#DIV/0!</v>
      </c>
    </row>
    <row r="1355" spans="2:20">
      <c r="B1355" s="127" t="s">
        <v>166</v>
      </c>
      <c r="C1355" s="4">
        <v>42730</v>
      </c>
      <c r="D1355">
        <f>WEEKDAY(Fuel!C1441,2)</f>
        <v>1</v>
      </c>
      <c r="E1355" s="352"/>
      <c r="F1355" s="352">
        <f>VLOOKUP(Variaciones!C1355,Fuel!C1440:Z3038,2,FALSE)</f>
        <v>262.07</v>
      </c>
      <c r="G1355" s="352">
        <f>VLOOKUP(Variaciones!C1355,Fuel!C1440:Z3038,24,FALSE)</f>
        <v>305.05913272010508</v>
      </c>
      <c r="H1355" s="148">
        <f t="shared" si="127"/>
        <v>0</v>
      </c>
      <c r="I1355" s="352">
        <f t="shared" si="129"/>
        <v>42.98913272010509</v>
      </c>
      <c r="J1355" s="352">
        <f t="shared" si="130"/>
        <v>41.187319316688615</v>
      </c>
      <c r="K1355" s="352">
        <f t="shared" si="131"/>
        <v>1696.3952724948711</v>
      </c>
      <c r="L1355" s="352"/>
      <c r="O1355" s="352"/>
      <c r="P1355" s="352"/>
      <c r="Q1355" s="352"/>
      <c r="R1355" s="352"/>
      <c r="S1355" s="352"/>
      <c r="T1355" s="352" t="e">
        <f t="shared" si="128"/>
        <v>#DIV/0!</v>
      </c>
    </row>
    <row r="1356" spans="2:20">
      <c r="B1356" s="127" t="s">
        <v>166</v>
      </c>
      <c r="C1356" s="4">
        <v>42727</v>
      </c>
      <c r="D1356">
        <f>WEEKDAY(Fuel!C1442,2)</f>
        <v>5</v>
      </c>
      <c r="E1356" s="352"/>
      <c r="F1356" s="352">
        <f>VLOOKUP(Variaciones!C1356,Fuel!C1441:Z3039,2,FALSE)</f>
        <v>262.07</v>
      </c>
      <c r="G1356" s="352">
        <f>VLOOKUP(Variaciones!C1356,Fuel!C1441:Z3039,24,FALSE)</f>
        <v>299.93429697766095</v>
      </c>
      <c r="H1356" s="148">
        <f t="shared" si="127"/>
        <v>0</v>
      </c>
      <c r="I1356" s="352">
        <f t="shared" si="129"/>
        <v>37.864296977660956</v>
      </c>
      <c r="J1356" s="352">
        <f t="shared" si="130"/>
        <v>46.619645203679397</v>
      </c>
      <c r="K1356" s="352">
        <f t="shared" si="131"/>
        <v>2173.3913189169475</v>
      </c>
      <c r="L1356" s="352"/>
      <c r="O1356" s="352"/>
      <c r="P1356" s="352"/>
      <c r="Q1356" s="352"/>
      <c r="R1356" s="352"/>
      <c r="S1356" s="352"/>
      <c r="T1356" s="352" t="e">
        <f t="shared" si="128"/>
        <v>#DIV/0!</v>
      </c>
    </row>
    <row r="1357" spans="2:20">
      <c r="B1357" s="127" t="s">
        <v>166</v>
      </c>
      <c r="C1357" s="4">
        <v>42726</v>
      </c>
      <c r="D1357">
        <f>WEEKDAY(Fuel!C1443,2)</f>
        <v>4</v>
      </c>
      <c r="E1357" s="352"/>
      <c r="F1357" s="352">
        <f>VLOOKUP(Variaciones!C1357,Fuel!C1442:Z3040,2,FALSE)</f>
        <v>262.07</v>
      </c>
      <c r="G1357" s="352">
        <f>VLOOKUP(Variaciones!C1357,Fuel!C1442:Z3040,24,FALSE)</f>
        <v>297.63469119579497</v>
      </c>
      <c r="H1357" s="148">
        <f t="shared" si="127"/>
        <v>0</v>
      </c>
      <c r="I1357" s="352">
        <f t="shared" si="129"/>
        <v>35.564691195794978</v>
      </c>
      <c r="J1357" s="352">
        <f t="shared" si="130"/>
        <v>49.05722733245733</v>
      </c>
      <c r="K1357" s="352">
        <f t="shared" si="131"/>
        <v>2406.6115535483987</v>
      </c>
      <c r="L1357" s="352"/>
      <c r="O1357" s="352"/>
      <c r="P1357" s="352"/>
      <c r="Q1357" s="352"/>
      <c r="R1357" s="352"/>
      <c r="S1357" s="352"/>
      <c r="T1357" s="352" t="e">
        <f t="shared" si="128"/>
        <v>#DIV/0!</v>
      </c>
    </row>
    <row r="1358" spans="2:20">
      <c r="B1358" s="127" t="s">
        <v>166</v>
      </c>
      <c r="C1358" s="4">
        <v>42725</v>
      </c>
      <c r="D1358">
        <f>WEEKDAY(Fuel!C1444,2)</f>
        <v>3</v>
      </c>
      <c r="E1358" s="352"/>
      <c r="F1358" s="352">
        <f>VLOOKUP(Variaciones!C1358,Fuel!C1443:Z3041,2,FALSE)</f>
        <v>262.07</v>
      </c>
      <c r="G1358" s="352">
        <f>VLOOKUP(Variaciones!C1358,Fuel!C1443:Z3041,24,FALSE)</f>
        <v>294.08672798948749</v>
      </c>
      <c r="H1358" s="148">
        <f t="shared" ref="H1358:H1421" si="132">ABS(F1359-F1358)</f>
        <v>0</v>
      </c>
      <c r="I1358" s="352">
        <f t="shared" si="129"/>
        <v>32.016727989487492</v>
      </c>
      <c r="J1358" s="352">
        <f t="shared" si="130"/>
        <v>52.818068331143252</v>
      </c>
      <c r="K1358" s="352">
        <f t="shared" si="131"/>
        <v>2789.7483422333175</v>
      </c>
      <c r="L1358" s="352"/>
      <c r="O1358" s="352"/>
      <c r="P1358" s="352"/>
      <c r="Q1358" s="352"/>
      <c r="R1358" s="352"/>
      <c r="S1358" s="352"/>
      <c r="T1358" s="352" t="e">
        <f t="shared" ref="T1358:T1421" si="133">ABS(ABS(Q1358)-ABS(R1358))/ABS(ABS(Q1358)+ABS(R1358))</f>
        <v>#DIV/0!</v>
      </c>
    </row>
    <row r="1359" spans="2:20">
      <c r="B1359" s="127" t="s">
        <v>166</v>
      </c>
      <c r="C1359" s="4">
        <v>42724</v>
      </c>
      <c r="D1359">
        <f>WEEKDAY(Fuel!C1445,2)</f>
        <v>2</v>
      </c>
      <c r="E1359" s="352"/>
      <c r="F1359" s="352">
        <f>VLOOKUP(Variaciones!C1359,Fuel!C1444:Z3042,2,FALSE)</f>
        <v>262.07</v>
      </c>
      <c r="G1359" s="352">
        <f>VLOOKUP(Variaciones!C1359,Fuel!C1444:Z3042,24,FALSE)</f>
        <v>294.28383705650458</v>
      </c>
      <c r="H1359" s="148">
        <f t="shared" si="132"/>
        <v>0</v>
      </c>
      <c r="I1359" s="352">
        <f t="shared" ref="I1359:I1422" si="134">G1359-F1359</f>
        <v>32.213837056504588</v>
      </c>
      <c r="J1359" s="352">
        <f t="shared" si="130"/>
        <v>52.609132720105151</v>
      </c>
      <c r="K1359" s="352">
        <f t="shared" si="131"/>
        <v>2767.7208455616383</v>
      </c>
      <c r="L1359" s="352"/>
      <c r="O1359" s="352"/>
      <c r="P1359" s="352"/>
      <c r="Q1359" s="352"/>
      <c r="R1359" s="352"/>
      <c r="S1359" s="352"/>
      <c r="T1359" s="352" t="e">
        <f t="shared" si="133"/>
        <v>#DIV/0!</v>
      </c>
    </row>
    <row r="1360" spans="2:20">
      <c r="B1360" s="127" t="s">
        <v>166</v>
      </c>
      <c r="C1360" s="4">
        <v>42723</v>
      </c>
      <c r="D1360">
        <f>WEEKDAY(Fuel!C1446,2)</f>
        <v>1</v>
      </c>
      <c r="E1360" s="352"/>
      <c r="F1360" s="352">
        <f>VLOOKUP(Variaciones!C1360,Fuel!C1445:Z3043,2,FALSE)</f>
        <v>262.07</v>
      </c>
      <c r="G1360" s="352">
        <f>VLOOKUP(Variaciones!C1360,Fuel!C1445:Z3043,24,FALSE)</f>
        <v>292.50985545335084</v>
      </c>
      <c r="H1360" s="148">
        <f t="shared" si="132"/>
        <v>0</v>
      </c>
      <c r="I1360" s="352">
        <f t="shared" si="134"/>
        <v>30.439855453350845</v>
      </c>
      <c r="J1360" s="352">
        <f t="shared" si="130"/>
        <v>54.489553219448112</v>
      </c>
      <c r="K1360" s="352">
        <f t="shared" si="131"/>
        <v>2969.1114100550681</v>
      </c>
      <c r="L1360" s="352"/>
      <c r="O1360" s="352"/>
      <c r="P1360" s="352"/>
      <c r="Q1360" s="352"/>
      <c r="R1360" s="352"/>
      <c r="S1360" s="352"/>
      <c r="T1360" s="352" t="e">
        <f t="shared" si="133"/>
        <v>#DIV/0!</v>
      </c>
    </row>
    <row r="1361" spans="2:20">
      <c r="B1361" s="127" t="s">
        <v>166</v>
      </c>
      <c r="C1361" s="4">
        <v>42720</v>
      </c>
      <c r="D1361">
        <f>WEEKDAY(Fuel!C1447,2)</f>
        <v>5</v>
      </c>
      <c r="E1361" s="352"/>
      <c r="F1361" s="352">
        <f>VLOOKUP(Variaciones!C1361,Fuel!C1446:Z3044,2,FALSE)</f>
        <v>262.07</v>
      </c>
      <c r="G1361" s="352">
        <f>VLOOKUP(Variaciones!C1361,Fuel!C1446:Z3044,24,FALSE)</f>
        <v>297.30617608409983</v>
      </c>
      <c r="H1361" s="148">
        <f t="shared" si="132"/>
        <v>0</v>
      </c>
      <c r="I1361" s="352">
        <f t="shared" si="134"/>
        <v>35.236176084099839</v>
      </c>
      <c r="J1361" s="352">
        <f t="shared" si="130"/>
        <v>49.405453350854202</v>
      </c>
      <c r="K1361" s="352">
        <f t="shared" si="131"/>
        <v>2440.8988208034307</v>
      </c>
      <c r="L1361" s="352"/>
      <c r="O1361" s="352"/>
      <c r="P1361" s="352"/>
      <c r="Q1361" s="352"/>
      <c r="R1361" s="352"/>
      <c r="S1361" s="352"/>
      <c r="T1361" s="352" t="e">
        <f t="shared" si="133"/>
        <v>#DIV/0!</v>
      </c>
    </row>
    <row r="1362" spans="2:20">
      <c r="B1362" s="127" t="s">
        <v>166</v>
      </c>
      <c r="C1362" s="4">
        <v>42719</v>
      </c>
      <c r="D1362">
        <f>WEEKDAY(Fuel!C1448,2)</f>
        <v>4</v>
      </c>
      <c r="E1362" s="352"/>
      <c r="F1362" s="352">
        <f>VLOOKUP(Variaciones!C1362,Fuel!C1447:Z3045,2,FALSE)</f>
        <v>262.07</v>
      </c>
      <c r="G1362" s="352">
        <f>VLOOKUP(Variaciones!C1362,Fuel!C1447:Z3045,24,FALSE)</f>
        <v>294.67805519053877</v>
      </c>
      <c r="H1362" s="148">
        <f t="shared" si="132"/>
        <v>0</v>
      </c>
      <c r="I1362" s="352">
        <f t="shared" si="134"/>
        <v>32.608055190538778</v>
      </c>
      <c r="J1362" s="352">
        <f t="shared" si="130"/>
        <v>52.191261498028894</v>
      </c>
      <c r="K1362" s="352">
        <f t="shared" si="131"/>
        <v>2723.9277767556332</v>
      </c>
      <c r="L1362" s="352"/>
      <c r="O1362" s="352"/>
      <c r="P1362" s="352"/>
      <c r="Q1362" s="352"/>
      <c r="R1362" s="352"/>
      <c r="S1362" s="352"/>
      <c r="T1362" s="352" t="e">
        <f t="shared" si="133"/>
        <v>#DIV/0!</v>
      </c>
    </row>
    <row r="1363" spans="2:20">
      <c r="B1363" s="127" t="s">
        <v>166</v>
      </c>
      <c r="C1363" s="4">
        <v>42718</v>
      </c>
      <c r="D1363">
        <f>WEEKDAY(Fuel!C1449,2)</f>
        <v>3</v>
      </c>
      <c r="E1363" s="352"/>
      <c r="F1363" s="352">
        <f>VLOOKUP(Variaciones!C1363,Fuel!C1448:Z3046,2,FALSE)</f>
        <v>262.07</v>
      </c>
      <c r="G1363" s="352">
        <f>VLOOKUP(Variaciones!C1363,Fuel!C1448:Z3046,24,FALSE)</f>
        <v>296.64914586070955</v>
      </c>
      <c r="H1363" s="148">
        <f t="shared" si="132"/>
        <v>0</v>
      </c>
      <c r="I1363" s="352">
        <f t="shared" si="134"/>
        <v>34.579145860709559</v>
      </c>
      <c r="J1363" s="352">
        <f t="shared" si="130"/>
        <v>50.101905387647889</v>
      </c>
      <c r="K1363" s="352">
        <f t="shared" si="131"/>
        <v>2510.2009234728207</v>
      </c>
      <c r="L1363" s="352"/>
      <c r="O1363" s="352"/>
      <c r="P1363" s="352"/>
      <c r="Q1363" s="352"/>
      <c r="R1363" s="352"/>
      <c r="S1363" s="352"/>
      <c r="T1363" s="352" t="e">
        <f t="shared" si="133"/>
        <v>#DIV/0!</v>
      </c>
    </row>
    <row r="1364" spans="2:20">
      <c r="B1364" s="127" t="s">
        <v>166</v>
      </c>
      <c r="C1364" s="4">
        <v>42717</v>
      </c>
      <c r="D1364">
        <f>WEEKDAY(Fuel!C1450,2)</f>
        <v>2</v>
      </c>
      <c r="E1364" s="352"/>
      <c r="F1364" s="352">
        <f>VLOOKUP(Variaciones!C1364,Fuel!C1449:Z3047,2,FALSE)</f>
        <v>262.07</v>
      </c>
      <c r="G1364" s="352">
        <f>VLOOKUP(Variaciones!C1364,Fuel!C1449:Z3047,24,FALSE)</f>
        <v>303.54796320630749</v>
      </c>
      <c r="H1364" s="148">
        <f t="shared" si="132"/>
        <v>0</v>
      </c>
      <c r="I1364" s="352">
        <f t="shared" si="134"/>
        <v>41.477963206307493</v>
      </c>
      <c r="J1364" s="352">
        <f t="shared" si="130"/>
        <v>42.789159001314033</v>
      </c>
      <c r="K1364" s="352">
        <f t="shared" si="131"/>
        <v>1830.9121280397337</v>
      </c>
      <c r="L1364" s="352"/>
      <c r="O1364" s="352"/>
      <c r="P1364" s="352"/>
      <c r="Q1364" s="352"/>
      <c r="R1364" s="352"/>
      <c r="S1364" s="352"/>
      <c r="T1364" s="352" t="e">
        <f t="shared" si="133"/>
        <v>#DIV/0!</v>
      </c>
    </row>
    <row r="1365" spans="2:20">
      <c r="B1365" s="127" t="s">
        <v>166</v>
      </c>
      <c r="C1365" s="4">
        <v>42716</v>
      </c>
      <c r="D1365">
        <f>WEEKDAY(Fuel!C1451,2)</f>
        <v>1</v>
      </c>
      <c r="E1365" s="352"/>
      <c r="F1365" s="352">
        <f>VLOOKUP(Variaciones!C1365,Fuel!C1450:Z3048,2,FALSE)</f>
        <v>262.07</v>
      </c>
      <c r="G1365" s="352">
        <f>VLOOKUP(Variaciones!C1365,Fuel!C1450:Z3048,24,FALSE)</f>
        <v>302.56241787122207</v>
      </c>
      <c r="H1365" s="148">
        <f t="shared" si="132"/>
        <v>0</v>
      </c>
      <c r="I1365" s="352">
        <f t="shared" si="134"/>
        <v>40.492417871222074</v>
      </c>
      <c r="J1365" s="352">
        <f t="shared" si="130"/>
        <v>43.833837056504592</v>
      </c>
      <c r="K1365" s="352">
        <f t="shared" si="131"/>
        <v>1921.4052710961951</v>
      </c>
      <c r="L1365" s="352"/>
      <c r="O1365" s="352"/>
      <c r="P1365" s="352"/>
      <c r="Q1365" s="352"/>
      <c r="R1365" s="352"/>
      <c r="S1365" s="352"/>
      <c r="T1365" s="352" t="e">
        <f t="shared" si="133"/>
        <v>#DIV/0!</v>
      </c>
    </row>
    <row r="1366" spans="2:20">
      <c r="B1366" s="127" t="s">
        <v>166</v>
      </c>
      <c r="C1366" s="4">
        <v>42713</v>
      </c>
      <c r="D1366">
        <f>WEEKDAY(Fuel!C1452,2)</f>
        <v>5</v>
      </c>
      <c r="E1366" s="352"/>
      <c r="F1366" s="352">
        <f>VLOOKUP(Variaciones!C1366,Fuel!C1451:Z3049,2,FALSE)</f>
        <v>262.07</v>
      </c>
      <c r="G1366" s="352">
        <f>VLOOKUP(Variaciones!C1366,Fuel!C1451:Z3049,24,FALSE)</f>
        <v>294.67805519053877</v>
      </c>
      <c r="H1366" s="148">
        <f t="shared" si="132"/>
        <v>0</v>
      </c>
      <c r="I1366" s="352">
        <f t="shared" si="134"/>
        <v>32.608055190538778</v>
      </c>
      <c r="J1366" s="352">
        <f t="shared" si="130"/>
        <v>52.191261498028894</v>
      </c>
      <c r="K1366" s="352">
        <f t="shared" si="131"/>
        <v>2723.9277767556332</v>
      </c>
      <c r="L1366" s="352"/>
      <c r="O1366" s="352"/>
      <c r="P1366" s="352"/>
      <c r="Q1366" s="352"/>
      <c r="R1366" s="352"/>
      <c r="S1366" s="352"/>
      <c r="T1366" s="352" t="e">
        <f t="shared" si="133"/>
        <v>#DIV/0!</v>
      </c>
    </row>
    <row r="1367" spans="2:20">
      <c r="B1367" s="127" t="s">
        <v>166</v>
      </c>
      <c r="C1367" s="4">
        <v>42712</v>
      </c>
      <c r="D1367">
        <f>WEEKDAY(Fuel!C1453,2)</f>
        <v>4</v>
      </c>
      <c r="E1367" s="352"/>
      <c r="F1367" s="352">
        <f>VLOOKUP(Variaciones!C1367,Fuel!C1452:Z3050,2,FALSE)</f>
        <v>262.07</v>
      </c>
      <c r="G1367" s="352">
        <f>VLOOKUP(Variaciones!C1367,Fuel!C1452:Z3050,24,FALSE)</f>
        <v>292.70696452036793</v>
      </c>
      <c r="H1367" s="148">
        <f t="shared" si="132"/>
        <v>0</v>
      </c>
      <c r="I1367" s="352">
        <f t="shared" si="134"/>
        <v>30.63696452036794</v>
      </c>
      <c r="J1367" s="352">
        <f t="shared" si="130"/>
        <v>54.280617608410012</v>
      </c>
      <c r="K1367" s="352">
        <f t="shared" si="131"/>
        <v>2946.3854479504312</v>
      </c>
      <c r="L1367" s="352"/>
      <c r="O1367" s="352"/>
      <c r="P1367" s="352"/>
      <c r="Q1367" s="352"/>
      <c r="R1367" s="352"/>
      <c r="S1367" s="352"/>
      <c r="T1367" s="352" t="e">
        <f t="shared" si="133"/>
        <v>#DIV/0!</v>
      </c>
    </row>
    <row r="1368" spans="2:20">
      <c r="B1368" s="127" t="s">
        <v>166</v>
      </c>
      <c r="C1368" s="4">
        <v>42711</v>
      </c>
      <c r="D1368">
        <f>WEEKDAY(Fuel!C1454,2)</f>
        <v>3</v>
      </c>
      <c r="E1368" s="352"/>
      <c r="F1368" s="352">
        <f>VLOOKUP(Variaciones!C1368,Fuel!C1453:Z3051,2,FALSE)</f>
        <v>262.07</v>
      </c>
      <c r="G1368" s="352">
        <f>VLOOKUP(Variaciones!C1368,Fuel!C1453:Z3051,24,FALSE)</f>
        <v>288.8961892247043</v>
      </c>
      <c r="H1368" s="148">
        <f t="shared" si="132"/>
        <v>0</v>
      </c>
      <c r="I1368" s="352">
        <f t="shared" si="134"/>
        <v>26.826189224704308</v>
      </c>
      <c r="J1368" s="352">
        <f t="shared" si="130"/>
        <v>58.320039421813419</v>
      </c>
      <c r="K1368" s="352">
        <f t="shared" si="131"/>
        <v>3401.2269981618715</v>
      </c>
      <c r="L1368" s="352"/>
      <c r="O1368" s="352"/>
      <c r="P1368" s="352"/>
      <c r="Q1368" s="352"/>
      <c r="R1368" s="352"/>
      <c r="S1368" s="352"/>
      <c r="T1368" s="352" t="e">
        <f t="shared" si="133"/>
        <v>#DIV/0!</v>
      </c>
    </row>
    <row r="1369" spans="2:20">
      <c r="B1369" s="127" t="s">
        <v>166</v>
      </c>
      <c r="C1369" s="4">
        <v>42710</v>
      </c>
      <c r="D1369">
        <f>WEEKDAY(Fuel!C1455,2)</f>
        <v>2</v>
      </c>
      <c r="E1369" s="352"/>
      <c r="F1369" s="352">
        <f>VLOOKUP(Variaciones!C1369,Fuel!C1454:Z3052,2,FALSE)</f>
        <v>262.07</v>
      </c>
      <c r="G1369" s="352">
        <f>VLOOKUP(Variaciones!C1369,Fuel!C1454:Z3052,24,FALSE)</f>
        <v>294.54664914586067</v>
      </c>
      <c r="H1369" s="148">
        <f t="shared" si="132"/>
        <v>0</v>
      </c>
      <c r="I1369" s="352">
        <f t="shared" si="134"/>
        <v>32.476649145860677</v>
      </c>
      <c r="J1369" s="352">
        <f t="shared" si="130"/>
        <v>52.330551905387665</v>
      </c>
      <c r="K1369" s="352">
        <f t="shared" si="131"/>
        <v>2738.4866627224724</v>
      </c>
      <c r="L1369" s="352"/>
      <c r="O1369" s="352"/>
      <c r="P1369" s="352"/>
      <c r="Q1369" s="352"/>
      <c r="R1369" s="352"/>
      <c r="S1369" s="352"/>
      <c r="T1369" s="352" t="e">
        <f t="shared" si="133"/>
        <v>#DIV/0!</v>
      </c>
    </row>
    <row r="1370" spans="2:20">
      <c r="B1370" s="127" t="s">
        <v>166</v>
      </c>
      <c r="C1370" s="4">
        <v>42709</v>
      </c>
      <c r="D1370">
        <f>WEEKDAY(Fuel!C1456,2)</f>
        <v>1</v>
      </c>
      <c r="E1370" s="352"/>
      <c r="F1370" s="352">
        <f>VLOOKUP(Variaciones!C1370,Fuel!C1455:Z3053,2,FALSE)</f>
        <v>262.07</v>
      </c>
      <c r="G1370" s="352">
        <f>VLOOKUP(Variaciones!C1370,Fuel!C1455:Z3053,24,FALSE)</f>
        <v>295.00657030223385</v>
      </c>
      <c r="H1370" s="148">
        <f t="shared" si="132"/>
        <v>0</v>
      </c>
      <c r="I1370" s="352">
        <f t="shared" si="134"/>
        <v>32.936570302233861</v>
      </c>
      <c r="J1370" s="352">
        <f t="shared" si="130"/>
        <v>51.843035479632135</v>
      </c>
      <c r="K1370" s="352">
        <f t="shared" si="131"/>
        <v>2687.7003277423964</v>
      </c>
      <c r="L1370" s="352"/>
      <c r="O1370" s="352"/>
      <c r="P1370" s="352"/>
      <c r="Q1370" s="352"/>
      <c r="R1370" s="352"/>
      <c r="S1370" s="352"/>
      <c r="T1370" s="352" t="e">
        <f t="shared" si="133"/>
        <v>#DIV/0!</v>
      </c>
    </row>
    <row r="1371" spans="2:20">
      <c r="B1371" s="127" t="s">
        <v>166</v>
      </c>
      <c r="C1371" s="4">
        <v>42706</v>
      </c>
      <c r="D1371">
        <f>WEEKDAY(Fuel!C1457,2)</f>
        <v>5</v>
      </c>
      <c r="E1371" s="352"/>
      <c r="F1371" s="352">
        <f>VLOOKUP(Variaciones!C1371,Fuel!C1456:Z3054,2,FALSE)</f>
        <v>262.07</v>
      </c>
      <c r="G1371" s="352">
        <f>VLOOKUP(Variaciones!C1371,Fuel!C1456:Z3054,24,FALSE)</f>
        <v>285.74244415243101</v>
      </c>
      <c r="H1371" s="148">
        <f t="shared" si="132"/>
        <v>0</v>
      </c>
      <c r="I1371" s="352">
        <f t="shared" si="134"/>
        <v>23.672444152431012</v>
      </c>
      <c r="J1371" s="352">
        <f t="shared" si="130"/>
        <v>61.66300919842314</v>
      </c>
      <c r="K1371" s="352">
        <f t="shared" si="131"/>
        <v>3802.3267034048167</v>
      </c>
      <c r="L1371" s="352"/>
      <c r="O1371" s="352"/>
      <c r="P1371" s="352"/>
      <c r="Q1371" s="352"/>
      <c r="R1371" s="352"/>
      <c r="S1371" s="352"/>
      <c r="T1371" s="352" t="e">
        <f t="shared" si="133"/>
        <v>#DIV/0!</v>
      </c>
    </row>
    <row r="1372" spans="2:20">
      <c r="B1372" s="127" t="s">
        <v>166</v>
      </c>
      <c r="C1372" s="4">
        <v>42705</v>
      </c>
      <c r="D1372">
        <f>WEEKDAY(Fuel!C1458,2)</f>
        <v>4</v>
      </c>
      <c r="E1372" s="352"/>
      <c r="F1372" s="352">
        <f>VLOOKUP(Variaciones!C1372,Fuel!C1457:Z3055,2,FALSE)</f>
        <v>262.07</v>
      </c>
      <c r="G1372" s="352">
        <f>VLOOKUP(Variaciones!C1372,Fuel!C1457:Z3055,24,FALSE)</f>
        <v>281.80026281208933</v>
      </c>
      <c r="H1372" s="148">
        <f t="shared" si="132"/>
        <v>20.190999000000033</v>
      </c>
      <c r="I1372" s="352">
        <f t="shared" si="134"/>
        <v>19.730262812089336</v>
      </c>
      <c r="J1372" s="352">
        <f t="shared" si="130"/>
        <v>65.841721419185319</v>
      </c>
      <c r="K1372" s="352">
        <f t="shared" si="131"/>
        <v>4335.1322794416064</v>
      </c>
      <c r="L1372" s="352"/>
      <c r="O1372" s="352"/>
      <c r="P1372" s="352"/>
      <c r="Q1372" s="352"/>
      <c r="R1372" s="352"/>
      <c r="S1372" s="352"/>
      <c r="T1372" s="352" t="e">
        <f t="shared" si="133"/>
        <v>#DIV/0!</v>
      </c>
    </row>
    <row r="1373" spans="2:20">
      <c r="B1373" s="127" t="s">
        <v>167</v>
      </c>
      <c r="C1373" s="4">
        <v>42704</v>
      </c>
      <c r="D1373">
        <f>WEEKDAY(Fuel!C1459,2)</f>
        <v>3</v>
      </c>
      <c r="E1373" s="352"/>
      <c r="F1373" s="352">
        <f>VLOOKUP(Variaciones!C1373,Fuel!C1458:Z3056,2,FALSE)</f>
        <v>282.26099900000003</v>
      </c>
      <c r="G1373" s="352">
        <f>VLOOKUP(Variaciones!C1373,Fuel!C1458:Z3056,24,FALSE)</f>
        <v>274.9671484888305</v>
      </c>
      <c r="H1373" s="148">
        <f t="shared" si="132"/>
        <v>0</v>
      </c>
      <c r="I1373" s="352">
        <f t="shared" si="134"/>
        <v>-7.2938505111695235</v>
      </c>
      <c r="J1373" s="352">
        <f t="shared" si="130"/>
        <v>93.275821601839709</v>
      </c>
      <c r="K1373" s="352">
        <f t="shared" si="131"/>
        <v>8700.3788954982265</v>
      </c>
      <c r="L1373" s="352"/>
      <c r="O1373" s="352"/>
      <c r="P1373" s="352"/>
      <c r="Q1373" s="352"/>
      <c r="R1373" s="352"/>
      <c r="S1373" s="352"/>
      <c r="T1373" s="352" t="e">
        <f t="shared" si="133"/>
        <v>#DIV/0!</v>
      </c>
    </row>
    <row r="1374" spans="2:20">
      <c r="B1374" s="127" t="s">
        <v>167</v>
      </c>
      <c r="C1374" s="4">
        <v>42703</v>
      </c>
      <c r="D1374">
        <f>WEEKDAY(Fuel!C1460,2)</f>
        <v>2</v>
      </c>
      <c r="E1374" s="352"/>
      <c r="F1374" s="352">
        <f>VLOOKUP(Variaciones!C1374,Fuel!C1459:Z3057,2,FALSE)</f>
        <v>282.26099900000003</v>
      </c>
      <c r="G1374" s="352">
        <f>VLOOKUP(Variaciones!C1374,Fuel!C1459:Z3057,24,FALSE)</f>
        <v>250.59132720105123</v>
      </c>
      <c r="H1374" s="148">
        <f t="shared" si="132"/>
        <v>0</v>
      </c>
      <c r="I1374" s="352">
        <f t="shared" si="134"/>
        <v>-31.669671798948798</v>
      </c>
      <c r="J1374" s="352">
        <f t="shared" si="130"/>
        <v>119.11419216688574</v>
      </c>
      <c r="K1374" s="352">
        <f t="shared" si="131"/>
        <v>14188.190775569785</v>
      </c>
      <c r="L1374" s="352"/>
      <c r="O1374" s="352"/>
      <c r="P1374" s="352"/>
      <c r="Q1374" s="352"/>
      <c r="R1374" s="352"/>
      <c r="S1374" s="352"/>
      <c r="T1374" s="352" t="e">
        <f t="shared" si="133"/>
        <v>#DIV/0!</v>
      </c>
    </row>
    <row r="1375" spans="2:20">
      <c r="B1375" s="127" t="s">
        <v>167</v>
      </c>
      <c r="C1375" s="4">
        <v>42702</v>
      </c>
      <c r="D1375">
        <f>WEEKDAY(Fuel!C1461,2)</f>
        <v>1</v>
      </c>
      <c r="E1375" s="352"/>
      <c r="F1375" s="352">
        <f>VLOOKUP(Variaciones!C1375,Fuel!C1460:Z3058,2,FALSE)</f>
        <v>282.26099900000003</v>
      </c>
      <c r="G1375" s="352">
        <f>VLOOKUP(Variaciones!C1375,Fuel!C1460:Z3058,24,FALSE)</f>
        <v>262.4178712220762</v>
      </c>
      <c r="H1375" s="148">
        <f t="shared" si="132"/>
        <v>0</v>
      </c>
      <c r="I1375" s="352">
        <f t="shared" si="134"/>
        <v>-19.843127777923826</v>
      </c>
      <c r="J1375" s="352">
        <f t="shared" si="130"/>
        <v>106.57805550459926</v>
      </c>
      <c r="K1375" s="352">
        <f t="shared" si="131"/>
        <v>11358.881915141441</v>
      </c>
      <c r="L1375" s="352"/>
      <c r="O1375" s="352"/>
      <c r="P1375" s="352"/>
      <c r="Q1375" s="352"/>
      <c r="R1375" s="352"/>
      <c r="S1375" s="352"/>
      <c r="T1375" s="352" t="e">
        <f t="shared" si="133"/>
        <v>#DIV/0!</v>
      </c>
    </row>
    <row r="1376" spans="2:20">
      <c r="B1376" s="127" t="s">
        <v>167</v>
      </c>
      <c r="C1376" s="4">
        <v>42699</v>
      </c>
      <c r="D1376">
        <f>WEEKDAY(Fuel!C1462,2)</f>
        <v>5</v>
      </c>
      <c r="E1376" s="352"/>
      <c r="F1376" s="352">
        <f>VLOOKUP(Variaciones!C1376,Fuel!C1461:Z3059,2,FALSE)</f>
        <v>282.26099900000003</v>
      </c>
      <c r="G1376" s="352">
        <f>VLOOKUP(Variaciones!C1376,Fuel!C1461:Z3059,24,FALSE)</f>
        <v>262.68068331143235</v>
      </c>
      <c r="H1376" s="148">
        <f t="shared" si="132"/>
        <v>0</v>
      </c>
      <c r="I1376" s="352">
        <f t="shared" si="134"/>
        <v>-19.58031568856768</v>
      </c>
      <c r="J1376" s="352">
        <f t="shared" si="130"/>
        <v>106.29947468988172</v>
      </c>
      <c r="K1376" s="352">
        <f t="shared" si="131"/>
        <v>11299.578319344804</v>
      </c>
      <c r="L1376" s="352"/>
      <c r="O1376" s="352"/>
      <c r="P1376" s="352"/>
      <c r="Q1376" s="352"/>
      <c r="R1376" s="352"/>
      <c r="S1376" s="352"/>
      <c r="T1376" s="352" t="e">
        <f t="shared" si="133"/>
        <v>#DIV/0!</v>
      </c>
    </row>
    <row r="1377" spans="2:20">
      <c r="B1377" s="127" t="s">
        <v>167</v>
      </c>
      <c r="C1377" s="4">
        <v>42698</v>
      </c>
      <c r="D1377">
        <f>WEEKDAY(Fuel!C1463,2)</f>
        <v>4</v>
      </c>
      <c r="E1377" s="352"/>
      <c r="F1377" s="352">
        <f>VLOOKUP(Variaciones!C1377,Fuel!C1462:Z3060,2,FALSE)</f>
        <v>282.26099900000003</v>
      </c>
      <c r="G1377" s="352">
        <f>VLOOKUP(Variaciones!C1377,Fuel!C1462:Z3060,24,FALSE)</f>
        <v>262.81208935611039</v>
      </c>
      <c r="H1377" s="148">
        <f t="shared" si="132"/>
        <v>0</v>
      </c>
      <c r="I1377" s="352">
        <f t="shared" si="134"/>
        <v>-19.448909643889635</v>
      </c>
      <c r="J1377" s="352">
        <f t="shared" si="130"/>
        <v>106.16018428252301</v>
      </c>
      <c r="K1377" s="352">
        <f t="shared" si="131"/>
        <v>11269.984726899245</v>
      </c>
      <c r="L1377" s="352"/>
      <c r="O1377" s="352"/>
      <c r="P1377" s="352"/>
      <c r="Q1377" s="352"/>
      <c r="R1377" s="352"/>
      <c r="S1377" s="352"/>
      <c r="T1377" s="352" t="e">
        <f t="shared" si="133"/>
        <v>#DIV/0!</v>
      </c>
    </row>
    <row r="1378" spans="2:20">
      <c r="B1378" s="127" t="s">
        <v>167</v>
      </c>
      <c r="C1378" s="4">
        <v>42697</v>
      </c>
      <c r="D1378">
        <f>WEEKDAY(Fuel!C1464,2)</f>
        <v>3</v>
      </c>
      <c r="E1378" s="352"/>
      <c r="F1378" s="352">
        <f>VLOOKUP(Variaciones!C1378,Fuel!C1463:Z3061,2,FALSE)</f>
        <v>282.26099900000003</v>
      </c>
      <c r="G1378" s="352">
        <f>VLOOKUP(Variaciones!C1378,Fuel!C1463:Z3061,24,FALSE)</f>
        <v>262.94349540078844</v>
      </c>
      <c r="H1378" s="148">
        <f t="shared" si="132"/>
        <v>0</v>
      </c>
      <c r="I1378" s="352">
        <f t="shared" si="134"/>
        <v>-19.317503599211591</v>
      </c>
      <c r="J1378" s="352">
        <f t="shared" si="130"/>
        <v>106.02089387516429</v>
      </c>
      <c r="K1378" s="352">
        <f t="shared" si="131"/>
        <v>11240.42993808885</v>
      </c>
      <c r="L1378" s="352"/>
      <c r="O1378" s="352"/>
      <c r="P1378" s="352"/>
      <c r="Q1378" s="352"/>
      <c r="R1378" s="352"/>
      <c r="S1378" s="352"/>
      <c r="T1378" s="352" t="e">
        <f t="shared" si="133"/>
        <v>#DIV/0!</v>
      </c>
    </row>
    <row r="1379" spans="2:20">
      <c r="B1379" s="127" t="s">
        <v>167</v>
      </c>
      <c r="C1379" s="4">
        <v>42696</v>
      </c>
      <c r="D1379">
        <f>WEEKDAY(Fuel!C1465,2)</f>
        <v>2</v>
      </c>
      <c r="E1379" s="352"/>
      <c r="F1379" s="352">
        <f>VLOOKUP(Variaciones!C1379,Fuel!C1464:Z3062,2,FALSE)</f>
        <v>282.26099900000003</v>
      </c>
      <c r="G1379" s="352">
        <f>VLOOKUP(Variaciones!C1379,Fuel!C1464:Z3062,24,FALSE)</f>
        <v>261.49802890932978</v>
      </c>
      <c r="H1379" s="148">
        <f t="shared" si="132"/>
        <v>0</v>
      </c>
      <c r="I1379" s="352">
        <f t="shared" si="134"/>
        <v>-20.762970090670251</v>
      </c>
      <c r="J1379" s="352">
        <f t="shared" si="130"/>
        <v>107.55308835611049</v>
      </c>
      <c r="K1379" s="352">
        <f t="shared" si="131"/>
        <v>11567.666814937311</v>
      </c>
      <c r="L1379" s="352"/>
      <c r="O1379" s="352"/>
      <c r="P1379" s="352"/>
      <c r="Q1379" s="352"/>
      <c r="R1379" s="352"/>
      <c r="S1379" s="352"/>
      <c r="T1379" s="352" t="e">
        <f t="shared" si="133"/>
        <v>#DIV/0!</v>
      </c>
    </row>
    <row r="1380" spans="2:20">
      <c r="B1380" s="127" t="s">
        <v>167</v>
      </c>
      <c r="C1380" s="4">
        <v>42695</v>
      </c>
      <c r="D1380">
        <f>WEEKDAY(Fuel!C1466,2)</f>
        <v>1</v>
      </c>
      <c r="E1380" s="352"/>
      <c r="F1380" s="352">
        <f>VLOOKUP(Variaciones!C1380,Fuel!C1465:Z3063,2,FALSE)</f>
        <v>282.26099900000003</v>
      </c>
      <c r="G1380" s="352">
        <f>VLOOKUP(Variaciones!C1380,Fuel!C1465:Z3063,24,FALSE)</f>
        <v>262.48357424441525</v>
      </c>
      <c r="H1380" s="148">
        <f t="shared" si="132"/>
        <v>0</v>
      </c>
      <c r="I1380" s="352">
        <f t="shared" si="134"/>
        <v>-19.777424755584775</v>
      </c>
      <c r="J1380" s="352">
        <f t="shared" si="130"/>
        <v>106.50841030091988</v>
      </c>
      <c r="K1380" s="352">
        <f t="shared" si="131"/>
        <v>11344.041464829095</v>
      </c>
      <c r="L1380" s="352"/>
      <c r="O1380" s="352"/>
      <c r="P1380" s="352"/>
      <c r="Q1380" s="352"/>
      <c r="R1380" s="352"/>
      <c r="S1380" s="352"/>
      <c r="T1380" s="352" t="e">
        <f t="shared" si="133"/>
        <v>#DIV/0!</v>
      </c>
    </row>
    <row r="1381" spans="2:20">
      <c r="B1381" s="127" t="s">
        <v>167</v>
      </c>
      <c r="C1381" s="4">
        <v>42692</v>
      </c>
      <c r="D1381">
        <f>WEEKDAY(Fuel!C1467,2)</f>
        <v>5</v>
      </c>
      <c r="E1381" s="352"/>
      <c r="F1381" s="352">
        <f>VLOOKUP(Variaciones!C1381,Fuel!C1466:Z3064,2,FALSE)</f>
        <v>282.26099900000003</v>
      </c>
      <c r="G1381" s="352">
        <f>VLOOKUP(Variaciones!C1381,Fuel!C1466:Z3064,24,FALSE)</f>
        <v>249.34296977660972</v>
      </c>
      <c r="H1381" s="148">
        <f t="shared" si="132"/>
        <v>0</v>
      </c>
      <c r="I1381" s="352">
        <f t="shared" si="134"/>
        <v>-32.918029223390306</v>
      </c>
      <c r="J1381" s="352">
        <f t="shared" si="130"/>
        <v>120.43745103679373</v>
      </c>
      <c r="K1381" s="352">
        <f t="shared" si="131"/>
        <v>14505.179612240088</v>
      </c>
      <c r="L1381" s="352"/>
      <c r="O1381" s="352"/>
      <c r="P1381" s="352"/>
      <c r="Q1381" s="352"/>
      <c r="R1381" s="352"/>
      <c r="S1381" s="352"/>
      <c r="T1381" s="352" t="e">
        <f t="shared" si="133"/>
        <v>#DIV/0!</v>
      </c>
    </row>
    <row r="1382" spans="2:20">
      <c r="B1382" s="127" t="s">
        <v>167</v>
      </c>
      <c r="C1382" s="4">
        <v>42691</v>
      </c>
      <c r="D1382">
        <f>WEEKDAY(Fuel!C1468,2)</f>
        <v>4</v>
      </c>
      <c r="E1382" s="352"/>
      <c r="F1382" s="352">
        <f>VLOOKUP(Variaciones!C1382,Fuel!C1467:Z3065,2,FALSE)</f>
        <v>282.26099900000003</v>
      </c>
      <c r="G1382" s="352">
        <f>VLOOKUP(Variaciones!C1382,Fuel!C1467:Z3065,24,FALSE)</f>
        <v>247.30617608409986</v>
      </c>
      <c r="H1382" s="148">
        <f t="shared" si="132"/>
        <v>0</v>
      </c>
      <c r="I1382" s="352">
        <f t="shared" si="134"/>
        <v>-34.954822915900166</v>
      </c>
      <c r="J1382" s="352">
        <f t="shared" si="130"/>
        <v>122.59645235085418</v>
      </c>
      <c r="K1382" s="352">
        <f t="shared" si="131"/>
        <v>15029.890129015259</v>
      </c>
      <c r="L1382" s="352"/>
      <c r="O1382" s="352"/>
      <c r="P1382" s="352"/>
      <c r="Q1382" s="352"/>
      <c r="R1382" s="352"/>
      <c r="S1382" s="352"/>
      <c r="T1382" s="352" t="e">
        <f t="shared" si="133"/>
        <v>#DIV/0!</v>
      </c>
    </row>
    <row r="1383" spans="2:20">
      <c r="B1383" s="127" t="s">
        <v>167</v>
      </c>
      <c r="C1383" s="4">
        <v>42690</v>
      </c>
      <c r="D1383">
        <f>WEEKDAY(Fuel!C1469,2)</f>
        <v>3</v>
      </c>
      <c r="E1383" s="352"/>
      <c r="F1383" s="352">
        <f>VLOOKUP(Variaciones!C1383,Fuel!C1468:Z3066,2,FALSE)</f>
        <v>282.26099900000003</v>
      </c>
      <c r="G1383" s="352">
        <f>VLOOKUP(Variaciones!C1383,Fuel!C1468:Z3066,24,FALSE)</f>
        <v>246.7148488830486</v>
      </c>
      <c r="H1383" s="148">
        <f t="shared" si="132"/>
        <v>0</v>
      </c>
      <c r="I1383" s="352">
        <f t="shared" si="134"/>
        <v>-35.546150116951424</v>
      </c>
      <c r="J1383" s="352">
        <f t="shared" si="130"/>
        <v>123.22325918396854</v>
      </c>
      <c r="K1383" s="352">
        <f t="shared" si="131"/>
        <v>15183.971603919486</v>
      </c>
      <c r="L1383" s="352"/>
      <c r="O1383" s="352"/>
      <c r="P1383" s="352"/>
      <c r="Q1383" s="352"/>
      <c r="R1383" s="352"/>
      <c r="S1383" s="352"/>
      <c r="T1383" s="352" t="e">
        <f t="shared" si="133"/>
        <v>#DIV/0!</v>
      </c>
    </row>
    <row r="1384" spans="2:20">
      <c r="B1384" s="127" t="s">
        <v>167</v>
      </c>
      <c r="C1384" s="4">
        <v>42689</v>
      </c>
      <c r="D1384">
        <f>WEEKDAY(Fuel!C1470,2)</f>
        <v>2</v>
      </c>
      <c r="E1384" s="352"/>
      <c r="F1384" s="352">
        <f>VLOOKUP(Variaciones!C1384,Fuel!C1469:Z3067,2,FALSE)</f>
        <v>282.26099900000003</v>
      </c>
      <c r="G1384" s="352">
        <f>VLOOKUP(Variaciones!C1384,Fuel!C1469:Z3067,24,FALSE)</f>
        <v>247.24047306176084</v>
      </c>
      <c r="H1384" s="148">
        <f t="shared" si="132"/>
        <v>0</v>
      </c>
      <c r="I1384" s="352">
        <f t="shared" si="134"/>
        <v>-35.020525938239189</v>
      </c>
      <c r="J1384" s="352">
        <f t="shared" si="130"/>
        <v>122.66609755453356</v>
      </c>
      <c r="K1384" s="352">
        <f t="shared" si="131"/>
        <v>15046.971489258345</v>
      </c>
      <c r="L1384" s="352"/>
      <c r="O1384" s="352"/>
      <c r="P1384" s="352"/>
      <c r="Q1384" s="352"/>
      <c r="R1384" s="352"/>
      <c r="S1384" s="352"/>
      <c r="T1384" s="352" t="e">
        <f t="shared" si="133"/>
        <v>#DIV/0!</v>
      </c>
    </row>
    <row r="1385" spans="2:20">
      <c r="B1385" s="127" t="s">
        <v>167</v>
      </c>
      <c r="C1385" s="4">
        <v>42688</v>
      </c>
      <c r="D1385">
        <f>WEEKDAY(Fuel!C1471,2)</f>
        <v>1</v>
      </c>
      <c r="E1385" s="352"/>
      <c r="F1385" s="352">
        <f>VLOOKUP(Variaciones!C1385,Fuel!C1470:Z3068,2,FALSE)</f>
        <v>282.26099900000003</v>
      </c>
      <c r="G1385" s="352">
        <f>VLOOKUP(Variaciones!C1385,Fuel!C1470:Z3068,24,FALSE)</f>
        <v>237.18791064388961</v>
      </c>
      <c r="H1385" s="148">
        <f t="shared" si="132"/>
        <v>0</v>
      </c>
      <c r="I1385" s="352">
        <f t="shared" si="134"/>
        <v>-45.073088356110418</v>
      </c>
      <c r="J1385" s="352">
        <f t="shared" si="130"/>
        <v>133.32181371747703</v>
      </c>
      <c r="K1385" s="352">
        <f t="shared" si="131"/>
        <v>17774.706012917646</v>
      </c>
      <c r="L1385" s="352"/>
      <c r="O1385" s="352"/>
      <c r="P1385" s="352"/>
      <c r="Q1385" s="352"/>
      <c r="R1385" s="352"/>
      <c r="S1385" s="352"/>
      <c r="T1385" s="352" t="e">
        <f t="shared" si="133"/>
        <v>#DIV/0!</v>
      </c>
    </row>
    <row r="1386" spans="2:20">
      <c r="B1386" s="127" t="s">
        <v>167</v>
      </c>
      <c r="C1386" s="4">
        <v>42685</v>
      </c>
      <c r="D1386">
        <f>WEEKDAY(Fuel!C1472,2)</f>
        <v>5</v>
      </c>
      <c r="E1386" s="352"/>
      <c r="F1386" s="352">
        <f>VLOOKUP(Variaciones!C1386,Fuel!C1471:Z3069,2,FALSE)</f>
        <v>282.26099900000003</v>
      </c>
      <c r="G1386" s="352">
        <f>VLOOKUP(Variaciones!C1386,Fuel!C1471:Z3069,24,FALSE)</f>
        <v>237.71353482260182</v>
      </c>
      <c r="H1386" s="148">
        <f t="shared" si="132"/>
        <v>0</v>
      </c>
      <c r="I1386" s="352">
        <f t="shared" si="134"/>
        <v>-44.547464177398211</v>
      </c>
      <c r="J1386" s="352">
        <f t="shared" si="130"/>
        <v>132.76465208804211</v>
      </c>
      <c r="K1386" s="352">
        <f t="shared" si="131"/>
        <v>17626.452844058866</v>
      </c>
      <c r="L1386" s="352"/>
      <c r="O1386" s="352"/>
      <c r="P1386" s="352"/>
      <c r="Q1386" s="352"/>
      <c r="R1386" s="352"/>
      <c r="S1386" s="352"/>
      <c r="T1386" s="352" t="e">
        <f t="shared" si="133"/>
        <v>#DIV/0!</v>
      </c>
    </row>
    <row r="1387" spans="2:20">
      <c r="B1387" s="127" t="s">
        <v>167</v>
      </c>
      <c r="C1387" s="4">
        <v>42684</v>
      </c>
      <c r="D1387">
        <f>WEEKDAY(Fuel!C1473,2)</f>
        <v>4</v>
      </c>
      <c r="E1387" s="352"/>
      <c r="F1387" s="352">
        <f>VLOOKUP(Variaciones!C1387,Fuel!C1472:Z3070,2,FALSE)</f>
        <v>282.26099900000003</v>
      </c>
      <c r="G1387" s="352">
        <f>VLOOKUP(Variaciones!C1387,Fuel!C1472:Z3070,24,FALSE)</f>
        <v>245.40078843626807</v>
      </c>
      <c r="H1387" s="148">
        <f t="shared" si="132"/>
        <v>0</v>
      </c>
      <c r="I1387" s="352">
        <f t="shared" si="134"/>
        <v>-36.860210563731954</v>
      </c>
      <c r="J1387" s="352">
        <f t="shared" si="130"/>
        <v>124.61616325755585</v>
      </c>
      <c r="K1387" s="352">
        <f t="shared" si="131"/>
        <v>15529.188145033813</v>
      </c>
      <c r="L1387" s="352"/>
      <c r="O1387" s="352"/>
      <c r="P1387" s="352"/>
      <c r="Q1387" s="352"/>
      <c r="R1387" s="352"/>
      <c r="S1387" s="352"/>
      <c r="T1387" s="352" t="e">
        <f t="shared" si="133"/>
        <v>#DIV/0!</v>
      </c>
    </row>
    <row r="1388" spans="2:20">
      <c r="B1388" s="127" t="s">
        <v>167</v>
      </c>
      <c r="C1388" s="4">
        <v>42683</v>
      </c>
      <c r="D1388">
        <f>WEEKDAY(Fuel!C1474,2)</f>
        <v>3</v>
      </c>
      <c r="E1388" s="352"/>
      <c r="F1388" s="352">
        <f>VLOOKUP(Variaciones!C1388,Fuel!C1473:Z3071,2,FALSE)</f>
        <v>282.26099900000003</v>
      </c>
      <c r="G1388" s="352">
        <f>VLOOKUP(Variaciones!C1388,Fuel!C1473:Z3071,24,FALSE)</f>
        <v>249.99999999999997</v>
      </c>
      <c r="H1388" s="148">
        <f t="shared" si="132"/>
        <v>0</v>
      </c>
      <c r="I1388" s="352">
        <f t="shared" si="134"/>
        <v>-32.260999000000055</v>
      </c>
      <c r="J1388" s="352">
        <f t="shared" si="130"/>
        <v>119.74099900000004</v>
      </c>
      <c r="K1388" s="352">
        <f t="shared" si="131"/>
        <v>14337.906841518012</v>
      </c>
      <c r="L1388" s="352"/>
      <c r="O1388" s="352"/>
      <c r="P1388" s="352"/>
      <c r="Q1388" s="352"/>
      <c r="R1388" s="352"/>
      <c r="S1388" s="352"/>
      <c r="T1388" s="352" t="e">
        <f t="shared" si="133"/>
        <v>#DIV/0!</v>
      </c>
    </row>
    <row r="1389" spans="2:20">
      <c r="B1389" s="127" t="s">
        <v>167</v>
      </c>
      <c r="C1389" s="4">
        <v>42682</v>
      </c>
      <c r="D1389">
        <f>WEEKDAY(Fuel!C1475,2)</f>
        <v>2</v>
      </c>
      <c r="E1389" s="352"/>
      <c r="F1389" s="352">
        <f>VLOOKUP(Variaciones!C1389,Fuel!C1474:Z3072,2,FALSE)</f>
        <v>282.26099900000003</v>
      </c>
      <c r="G1389" s="352">
        <f>VLOOKUP(Variaciones!C1389,Fuel!C1474:Z3072,24,FALSE)</f>
        <v>249.01445466491455</v>
      </c>
      <c r="H1389" s="148">
        <f t="shared" si="132"/>
        <v>0</v>
      </c>
      <c r="I1389" s="352">
        <f t="shared" si="134"/>
        <v>-33.246544335085474</v>
      </c>
      <c r="J1389" s="352">
        <f t="shared" si="130"/>
        <v>120.7856770551906</v>
      </c>
      <c r="K1389" s="352">
        <f t="shared" si="131"/>
        <v>14589.179781680798</v>
      </c>
      <c r="L1389" s="352"/>
      <c r="O1389" s="352"/>
      <c r="P1389" s="352"/>
      <c r="Q1389" s="352"/>
      <c r="R1389" s="352"/>
      <c r="S1389" s="352"/>
      <c r="T1389" s="352" t="e">
        <f t="shared" si="133"/>
        <v>#DIV/0!</v>
      </c>
    </row>
    <row r="1390" spans="2:20">
      <c r="B1390" s="127" t="s">
        <v>167</v>
      </c>
      <c r="C1390" s="4">
        <v>42681</v>
      </c>
      <c r="D1390">
        <f>WEEKDAY(Fuel!C1476,2)</f>
        <v>1</v>
      </c>
      <c r="E1390" s="352"/>
      <c r="F1390" s="352">
        <f>VLOOKUP(Variaciones!C1390,Fuel!C1475:Z3073,2,FALSE)</f>
        <v>282.26099900000003</v>
      </c>
      <c r="G1390" s="352">
        <f>VLOOKUP(Variaciones!C1390,Fuel!C1475:Z3073,24,FALSE)</f>
        <v>249.34296977660972</v>
      </c>
      <c r="H1390" s="148">
        <f t="shared" si="132"/>
        <v>0</v>
      </c>
      <c r="I1390" s="352">
        <f t="shared" si="134"/>
        <v>-32.918029223390306</v>
      </c>
      <c r="J1390" s="352">
        <f t="shared" si="130"/>
        <v>120.43745103679373</v>
      </c>
      <c r="K1390" s="352">
        <f t="shared" si="131"/>
        <v>14505.179612240088</v>
      </c>
      <c r="L1390" s="352"/>
      <c r="O1390" s="352"/>
      <c r="P1390" s="352"/>
      <c r="Q1390" s="352"/>
      <c r="R1390" s="352"/>
      <c r="S1390" s="352"/>
      <c r="T1390" s="352" t="e">
        <f t="shared" si="133"/>
        <v>#DIV/0!</v>
      </c>
    </row>
    <row r="1391" spans="2:20">
      <c r="B1391" s="127" t="s">
        <v>167</v>
      </c>
      <c r="C1391" s="4">
        <v>42678</v>
      </c>
      <c r="D1391">
        <f>WEEKDAY(Fuel!C1477,2)</f>
        <v>5</v>
      </c>
      <c r="E1391" s="352"/>
      <c r="F1391" s="352">
        <f>VLOOKUP(Variaciones!C1391,Fuel!C1476:Z3074,2,FALSE)</f>
        <v>282.26099900000003</v>
      </c>
      <c r="G1391" s="352">
        <f>VLOOKUP(Variaciones!C1391,Fuel!C1476:Z3074,24,FALSE)</f>
        <v>243.23258869908017</v>
      </c>
      <c r="H1391" s="148">
        <f t="shared" si="132"/>
        <v>0</v>
      </c>
      <c r="I1391" s="352">
        <f t="shared" si="134"/>
        <v>-39.028410300919859</v>
      </c>
      <c r="J1391" s="352">
        <f t="shared" si="130"/>
        <v>126.91445497897507</v>
      </c>
      <c r="K1391" s="352">
        <f t="shared" si="131"/>
        <v>16107.278882610291</v>
      </c>
      <c r="L1391" s="352"/>
      <c r="O1391" s="352"/>
      <c r="P1391" s="352"/>
      <c r="Q1391" s="352"/>
      <c r="R1391" s="352"/>
      <c r="S1391" s="352"/>
      <c r="T1391" s="352" t="e">
        <f t="shared" si="133"/>
        <v>#DIV/0!</v>
      </c>
    </row>
    <row r="1392" spans="2:20">
      <c r="B1392" s="127" t="s">
        <v>167</v>
      </c>
      <c r="C1392" s="4">
        <v>42677</v>
      </c>
      <c r="D1392">
        <f>WEEKDAY(Fuel!C1478,2)</f>
        <v>4</v>
      </c>
      <c r="E1392" s="352"/>
      <c r="F1392" s="352">
        <f>VLOOKUP(Variaciones!C1392,Fuel!C1477:Z3075,2,FALSE)</f>
        <v>282.26099900000003</v>
      </c>
      <c r="G1392" s="352">
        <f>VLOOKUP(Variaciones!C1392,Fuel!C1477:Z3075,24,FALSE)</f>
        <v>243.10118265440209</v>
      </c>
      <c r="H1392" s="148">
        <f t="shared" si="132"/>
        <v>0</v>
      </c>
      <c r="I1392" s="352">
        <f t="shared" si="134"/>
        <v>-39.159816345597932</v>
      </c>
      <c r="J1392" s="352">
        <f t="shared" si="130"/>
        <v>127.05374538633379</v>
      </c>
      <c r="K1392" s="352">
        <f t="shared" si="131"/>
        <v>16142.654216695335</v>
      </c>
      <c r="L1392" s="352"/>
      <c r="O1392" s="352"/>
      <c r="P1392" s="352"/>
      <c r="Q1392" s="352"/>
      <c r="R1392" s="352"/>
      <c r="S1392" s="352"/>
      <c r="T1392" s="352" t="e">
        <f t="shared" si="133"/>
        <v>#DIV/0!</v>
      </c>
    </row>
    <row r="1393" spans="2:20">
      <c r="B1393" s="127" t="s">
        <v>167</v>
      </c>
      <c r="C1393" s="4">
        <v>42676</v>
      </c>
      <c r="D1393">
        <f>WEEKDAY(Fuel!C1479,2)</f>
        <v>3</v>
      </c>
      <c r="E1393" s="352"/>
      <c r="F1393" s="352">
        <f>VLOOKUP(Variaciones!C1393,Fuel!C1478:Z3076,2,FALSE)</f>
        <v>282.26099900000003</v>
      </c>
      <c r="G1393" s="352">
        <f>VLOOKUP(Variaciones!C1393,Fuel!C1478:Z3076,24,FALSE)</f>
        <v>242.77266754270698</v>
      </c>
      <c r="H1393" s="148">
        <f t="shared" si="132"/>
        <v>0</v>
      </c>
      <c r="I1393" s="352">
        <f t="shared" si="134"/>
        <v>-39.488331457293043</v>
      </c>
      <c r="J1393" s="352">
        <f t="shared" si="130"/>
        <v>127.4019714047306</v>
      </c>
      <c r="K1393" s="352">
        <f t="shared" si="131"/>
        <v>16231.262317811794</v>
      </c>
      <c r="L1393" s="352"/>
      <c r="O1393" s="352"/>
      <c r="P1393" s="352"/>
      <c r="Q1393" s="352"/>
      <c r="R1393" s="352"/>
      <c r="S1393" s="352"/>
      <c r="T1393" s="352" t="e">
        <f t="shared" si="133"/>
        <v>#DIV/0!</v>
      </c>
    </row>
    <row r="1394" spans="2:20">
      <c r="B1394" s="127" t="s">
        <v>167</v>
      </c>
      <c r="C1394" s="4">
        <v>42675</v>
      </c>
      <c r="D1394">
        <f>WEEKDAY(Fuel!C1480,2)</f>
        <v>2</v>
      </c>
      <c r="E1394" s="352"/>
      <c r="F1394" s="352">
        <f>VLOOKUP(Variaciones!C1394,Fuel!C1479:Z3077,2,FALSE)</f>
        <v>282.26099900000003</v>
      </c>
      <c r="G1394" s="352">
        <f>VLOOKUP(Variaciones!C1394,Fuel!C1479:Z3077,24,FALSE)</f>
        <v>246.38633377135346</v>
      </c>
      <c r="H1394" s="148">
        <f t="shared" si="132"/>
        <v>35.610999000000021</v>
      </c>
      <c r="I1394" s="352">
        <f t="shared" si="134"/>
        <v>-35.874665228646563</v>
      </c>
      <c r="J1394" s="352">
        <f t="shared" si="130"/>
        <v>123.57148520236535</v>
      </c>
      <c r="K1394" s="352">
        <f t="shared" si="131"/>
        <v>15269.911955118399</v>
      </c>
      <c r="L1394" s="352"/>
      <c r="O1394" s="352"/>
      <c r="P1394" s="352"/>
      <c r="Q1394" s="352"/>
      <c r="R1394" s="352"/>
      <c r="S1394" s="352"/>
      <c r="T1394" s="352" t="e">
        <f t="shared" si="133"/>
        <v>#DIV/0!</v>
      </c>
    </row>
    <row r="1395" spans="2:20">
      <c r="B1395" s="127" t="s">
        <v>168</v>
      </c>
      <c r="C1395" s="4">
        <v>42674</v>
      </c>
      <c r="D1395">
        <f>WEEKDAY(Fuel!C1481,2)</f>
        <v>1</v>
      </c>
      <c r="E1395" s="352"/>
      <c r="F1395" s="352">
        <f>VLOOKUP(Variaciones!C1395,Fuel!C1480:Z3078,2,FALSE)</f>
        <v>246.65</v>
      </c>
      <c r="G1395" s="352">
        <f>VLOOKUP(Variaciones!C1395,Fuel!C1480:Z3078,24,FALSE)</f>
        <v>248.02890932982916</v>
      </c>
      <c r="H1395" s="148">
        <f t="shared" si="132"/>
        <v>0</v>
      </c>
      <c r="I1395" s="352">
        <f t="shared" si="134"/>
        <v>1.3789093298291561</v>
      </c>
      <c r="J1395" s="352">
        <f t="shared" si="130"/>
        <v>86.219356110381085</v>
      </c>
      <c r="K1395" s="352">
        <f t="shared" si="131"/>
        <v>7433.7773680887085</v>
      </c>
      <c r="L1395" s="352"/>
      <c r="O1395" s="352"/>
      <c r="P1395" s="352"/>
      <c r="Q1395" s="352"/>
      <c r="R1395" s="352"/>
      <c r="S1395" s="352"/>
      <c r="T1395" s="352" t="e">
        <f t="shared" si="133"/>
        <v>#DIV/0!</v>
      </c>
    </row>
    <row r="1396" spans="2:20">
      <c r="B1396" s="127" t="s">
        <v>168</v>
      </c>
      <c r="C1396" s="4">
        <v>42671</v>
      </c>
      <c r="D1396">
        <f>WEEKDAY(Fuel!C1482,2)</f>
        <v>5</v>
      </c>
      <c r="E1396" s="352"/>
      <c r="F1396" s="352">
        <f>VLOOKUP(Variaciones!C1396,Fuel!C1481:Z3079,2,FALSE)</f>
        <v>246.65</v>
      </c>
      <c r="G1396" s="352">
        <f>VLOOKUP(Variaciones!C1396,Fuel!C1481:Z3079,24,FALSE)</f>
        <v>257.55584756898816</v>
      </c>
      <c r="H1396" s="148">
        <f t="shared" si="132"/>
        <v>0</v>
      </c>
      <c r="I1396" s="352">
        <f t="shared" si="134"/>
        <v>10.90584756898815</v>
      </c>
      <c r="J1396" s="352">
        <f t="shared" si="130"/>
        <v>76.120801576872537</v>
      </c>
      <c r="K1396" s="352">
        <f t="shared" si="131"/>
        <v>5794.3764327056006</v>
      </c>
      <c r="L1396" s="352"/>
      <c r="O1396" s="352"/>
      <c r="P1396" s="352"/>
      <c r="Q1396" s="352"/>
      <c r="R1396" s="352"/>
      <c r="S1396" s="352"/>
      <c r="T1396" s="352" t="e">
        <f t="shared" si="133"/>
        <v>#DIV/0!</v>
      </c>
    </row>
    <row r="1397" spans="2:20">
      <c r="B1397" s="127" t="s">
        <v>168</v>
      </c>
      <c r="C1397" s="4">
        <v>42670</v>
      </c>
      <c r="D1397">
        <f>WEEKDAY(Fuel!C1483,2)</f>
        <v>4</v>
      </c>
      <c r="E1397" s="352"/>
      <c r="F1397" s="352">
        <f>VLOOKUP(Variaciones!C1397,Fuel!C1482:Z3080,2,FALSE)</f>
        <v>246.65</v>
      </c>
      <c r="G1397" s="352">
        <f>VLOOKUP(Variaciones!C1397,Fuel!C1482:Z3080,24,FALSE)</f>
        <v>262.15505913272011</v>
      </c>
      <c r="H1397" s="148">
        <f t="shared" si="132"/>
        <v>0</v>
      </c>
      <c r="I1397" s="352">
        <f t="shared" si="134"/>
        <v>15.505059132720106</v>
      </c>
      <c r="J1397" s="352">
        <f t="shared" si="130"/>
        <v>71.245637319316671</v>
      </c>
      <c r="K1397" s="352">
        <f t="shared" si="131"/>
        <v>5075.9408370356086</v>
      </c>
      <c r="L1397" s="352"/>
      <c r="O1397" s="352"/>
      <c r="P1397" s="352"/>
      <c r="Q1397" s="352"/>
      <c r="R1397" s="352"/>
      <c r="S1397" s="352"/>
      <c r="T1397" s="352" t="e">
        <f t="shared" si="133"/>
        <v>#DIV/0!</v>
      </c>
    </row>
    <row r="1398" spans="2:20">
      <c r="B1398" s="127" t="s">
        <v>168</v>
      </c>
      <c r="C1398" s="4">
        <v>42669</v>
      </c>
      <c r="D1398">
        <f>WEEKDAY(Fuel!C1484,2)</f>
        <v>3</v>
      </c>
      <c r="E1398" s="352"/>
      <c r="F1398" s="352">
        <f>VLOOKUP(Variaciones!C1398,Fuel!C1483:Z3081,2,FALSE)</f>
        <v>246.65</v>
      </c>
      <c r="G1398" s="352">
        <f>VLOOKUP(Variaciones!C1398,Fuel!C1483:Z3081,24,FALSE)</f>
        <v>258.93561103810771</v>
      </c>
      <c r="H1398" s="148">
        <f t="shared" si="132"/>
        <v>0</v>
      </c>
      <c r="I1398" s="352">
        <f t="shared" si="134"/>
        <v>12.285611038107703</v>
      </c>
      <c r="J1398" s="352">
        <f t="shared" si="130"/>
        <v>74.658252299605834</v>
      </c>
      <c r="K1398" s="352">
        <f t="shared" si="131"/>
        <v>5573.8546364315998</v>
      </c>
      <c r="L1398" s="352"/>
      <c r="O1398" s="352"/>
      <c r="P1398" s="352"/>
      <c r="Q1398" s="352"/>
      <c r="R1398" s="352"/>
      <c r="S1398" s="352"/>
      <c r="T1398" s="352" t="e">
        <f t="shared" si="133"/>
        <v>#DIV/0!</v>
      </c>
    </row>
    <row r="1399" spans="2:20">
      <c r="B1399" s="127" t="s">
        <v>168</v>
      </c>
      <c r="C1399" s="4">
        <v>42668</v>
      </c>
      <c r="D1399">
        <f>WEEKDAY(Fuel!C1485,2)</f>
        <v>2</v>
      </c>
      <c r="E1399" s="352"/>
      <c r="F1399" s="352">
        <f>VLOOKUP(Variaciones!C1399,Fuel!C1484:Z3082,2,FALSE)</f>
        <v>246.65</v>
      </c>
      <c r="G1399" s="352">
        <f>VLOOKUP(Variaciones!C1399,Fuel!C1484:Z3082,24,FALSE)</f>
        <v>264.19185282522994</v>
      </c>
      <c r="H1399" s="148">
        <f t="shared" si="132"/>
        <v>0</v>
      </c>
      <c r="I1399" s="352">
        <f t="shared" si="134"/>
        <v>17.541852825229938</v>
      </c>
      <c r="J1399" s="352">
        <f t="shared" si="130"/>
        <v>69.086636005256281</v>
      </c>
      <c r="K1399" s="352">
        <f t="shared" si="131"/>
        <v>4772.9632745227736</v>
      </c>
      <c r="L1399" s="352"/>
      <c r="O1399" s="352"/>
      <c r="P1399" s="352"/>
      <c r="Q1399" s="352"/>
      <c r="R1399" s="352"/>
      <c r="S1399" s="352"/>
      <c r="T1399" s="352" t="e">
        <f t="shared" si="133"/>
        <v>#DIV/0!</v>
      </c>
    </row>
    <row r="1400" spans="2:20">
      <c r="B1400" s="127" t="s">
        <v>168</v>
      </c>
      <c r="C1400" s="4">
        <v>42667</v>
      </c>
      <c r="D1400">
        <f>WEEKDAY(Fuel!C1486,2)</f>
        <v>1</v>
      </c>
      <c r="E1400" s="352"/>
      <c r="F1400" s="352">
        <f>VLOOKUP(Variaciones!C1400,Fuel!C1485:Z3083,2,FALSE)</f>
        <v>246.65</v>
      </c>
      <c r="G1400" s="352">
        <f>VLOOKUP(Variaciones!C1400,Fuel!C1485:Z3083,24,FALSE)</f>
        <v>267.14848883048614</v>
      </c>
      <c r="H1400" s="148">
        <f t="shared" si="132"/>
        <v>0</v>
      </c>
      <c r="I1400" s="352">
        <f t="shared" si="134"/>
        <v>20.498488830486139</v>
      </c>
      <c r="J1400" s="352">
        <f t="shared" si="130"/>
        <v>65.952601839684718</v>
      </c>
      <c r="K1400" s="352">
        <f t="shared" si="131"/>
        <v>4349.745689423984</v>
      </c>
      <c r="L1400" s="352"/>
      <c r="O1400" s="352"/>
      <c r="P1400" s="352"/>
      <c r="Q1400" s="352"/>
      <c r="R1400" s="352"/>
      <c r="S1400" s="352"/>
      <c r="T1400" s="352" t="e">
        <f t="shared" si="133"/>
        <v>#DIV/0!</v>
      </c>
    </row>
    <row r="1401" spans="2:20">
      <c r="B1401" s="127" t="s">
        <v>168</v>
      </c>
      <c r="C1401" s="4">
        <v>42664</v>
      </c>
      <c r="D1401">
        <f>WEEKDAY(Fuel!C1487,2)</f>
        <v>5</v>
      </c>
      <c r="E1401" s="352"/>
      <c r="F1401" s="352">
        <f>VLOOKUP(Variaciones!C1401,Fuel!C1486:Z3084,2,FALSE)</f>
        <v>246.65</v>
      </c>
      <c r="G1401" s="352">
        <f>VLOOKUP(Variaciones!C1401,Fuel!C1486:Z3084,24,FALSE)</f>
        <v>267.08278580814715</v>
      </c>
      <c r="H1401" s="148">
        <f t="shared" si="132"/>
        <v>0</v>
      </c>
      <c r="I1401" s="352">
        <f t="shared" si="134"/>
        <v>20.432785808147145</v>
      </c>
      <c r="J1401" s="352">
        <f t="shared" si="130"/>
        <v>66.022247043364047</v>
      </c>
      <c r="K1401" s="352">
        <f t="shared" si="131"/>
        <v>4358.9371046549923</v>
      </c>
      <c r="L1401" s="352"/>
      <c r="O1401" s="352"/>
      <c r="P1401" s="352"/>
      <c r="Q1401" s="352"/>
      <c r="R1401" s="352"/>
      <c r="S1401" s="352"/>
      <c r="T1401" s="352" t="e">
        <f t="shared" si="133"/>
        <v>#DIV/0!</v>
      </c>
    </row>
    <row r="1402" spans="2:20">
      <c r="B1402" s="127" t="s">
        <v>168</v>
      </c>
      <c r="C1402" s="4">
        <v>42663</v>
      </c>
      <c r="D1402">
        <f>WEEKDAY(Fuel!C1488,2)</f>
        <v>4</v>
      </c>
      <c r="E1402" s="352"/>
      <c r="F1402" s="352">
        <f>VLOOKUP(Variaciones!C1402,Fuel!C1487:Z3085,2,FALSE)</f>
        <v>246.65</v>
      </c>
      <c r="G1402" s="352">
        <f>VLOOKUP(Variaciones!C1402,Fuel!C1487:Z3085,24,FALSE)</f>
        <v>264.12614980289095</v>
      </c>
      <c r="H1402" s="148">
        <f t="shared" si="132"/>
        <v>0</v>
      </c>
      <c r="I1402" s="352">
        <f t="shared" si="134"/>
        <v>17.476149802890944</v>
      </c>
      <c r="J1402" s="352">
        <f t="shared" si="130"/>
        <v>69.15628120893561</v>
      </c>
      <c r="K1402" s="352">
        <f t="shared" si="131"/>
        <v>4782.5912306493801</v>
      </c>
      <c r="L1402" s="352"/>
      <c r="O1402" s="352"/>
      <c r="P1402" s="352"/>
      <c r="Q1402" s="352"/>
      <c r="R1402" s="352"/>
      <c r="S1402" s="352"/>
      <c r="T1402" s="352" t="e">
        <f t="shared" si="133"/>
        <v>#DIV/0!</v>
      </c>
    </row>
    <row r="1403" spans="2:20">
      <c r="B1403" s="127" t="s">
        <v>168</v>
      </c>
      <c r="C1403" s="4">
        <v>42662</v>
      </c>
      <c r="D1403">
        <f>WEEKDAY(Fuel!C1489,2)</f>
        <v>3</v>
      </c>
      <c r="E1403" s="352"/>
      <c r="F1403" s="352">
        <f>VLOOKUP(Variaciones!C1403,Fuel!C1488:Z3086,2,FALSE)</f>
        <v>246.65</v>
      </c>
      <c r="G1403" s="352">
        <f>VLOOKUP(Variaciones!C1403,Fuel!C1488:Z3086,24,FALSE)</f>
        <v>271.15637319316687</v>
      </c>
      <c r="H1403" s="148">
        <f t="shared" si="132"/>
        <v>0</v>
      </c>
      <c r="I1403" s="352">
        <f t="shared" si="134"/>
        <v>24.506373193166866</v>
      </c>
      <c r="J1403" s="352">
        <f t="shared" si="130"/>
        <v>61.704244415243153</v>
      </c>
      <c r="K1403" s="352">
        <f t="shared" si="131"/>
        <v>3807.4137788560656</v>
      </c>
      <c r="L1403" s="352"/>
      <c r="O1403" s="352"/>
      <c r="P1403" s="352"/>
      <c r="Q1403" s="352"/>
      <c r="R1403" s="352"/>
      <c r="S1403" s="352"/>
      <c r="T1403" s="352" t="e">
        <f t="shared" si="133"/>
        <v>#DIV/0!</v>
      </c>
    </row>
    <row r="1404" spans="2:20">
      <c r="B1404" s="127" t="s">
        <v>168</v>
      </c>
      <c r="C1404" s="4">
        <v>42661</v>
      </c>
      <c r="D1404">
        <f>WEEKDAY(Fuel!C1490,2)</f>
        <v>2</v>
      </c>
      <c r="E1404" s="352"/>
      <c r="F1404" s="352">
        <f>VLOOKUP(Variaciones!C1404,Fuel!C1489:Z3087,2,FALSE)</f>
        <v>246.65</v>
      </c>
      <c r="G1404" s="352">
        <f>VLOOKUP(Variaciones!C1404,Fuel!C1489:Z3087,24,FALSE)</f>
        <v>263.60052562417866</v>
      </c>
      <c r="H1404" s="148">
        <f t="shared" si="132"/>
        <v>0</v>
      </c>
      <c r="I1404" s="352">
        <f t="shared" si="134"/>
        <v>16.950525624178653</v>
      </c>
      <c r="J1404" s="352">
        <f t="shared" si="130"/>
        <v>69.713442838370639</v>
      </c>
      <c r="K1404" s="352">
        <f t="shared" si="131"/>
        <v>4859.9641123787706</v>
      </c>
      <c r="L1404" s="352"/>
      <c r="O1404" s="352"/>
      <c r="P1404" s="352"/>
      <c r="Q1404" s="352"/>
      <c r="R1404" s="352"/>
      <c r="S1404" s="352"/>
      <c r="T1404" s="352" t="e">
        <f t="shared" si="133"/>
        <v>#DIV/0!</v>
      </c>
    </row>
    <row r="1405" spans="2:20">
      <c r="B1405" s="127" t="s">
        <v>168</v>
      </c>
      <c r="C1405" s="4">
        <v>42660</v>
      </c>
      <c r="D1405">
        <f>WEEKDAY(Fuel!C1491,2)</f>
        <v>1</v>
      </c>
      <c r="E1405" s="352"/>
      <c r="F1405" s="352">
        <f>VLOOKUP(Variaciones!C1405,Fuel!C1490:Z3088,2,FALSE)</f>
        <v>246.65</v>
      </c>
      <c r="G1405" s="352">
        <f>VLOOKUP(Variaciones!C1405,Fuel!C1490:Z3088,24,FALSE)</f>
        <v>262.81208935611039</v>
      </c>
      <c r="H1405" s="148">
        <f t="shared" si="132"/>
        <v>0</v>
      </c>
      <c r="I1405" s="352">
        <f t="shared" si="134"/>
        <v>16.162089356110386</v>
      </c>
      <c r="J1405" s="352">
        <f t="shared" si="130"/>
        <v>70.549185282522984</v>
      </c>
      <c r="K1405" s="352">
        <f t="shared" si="131"/>
        <v>4977.1875440277572</v>
      </c>
      <c r="L1405" s="352"/>
      <c r="O1405" s="352"/>
      <c r="P1405" s="352"/>
      <c r="Q1405" s="352"/>
      <c r="R1405" s="352"/>
      <c r="S1405" s="352"/>
      <c r="T1405" s="352" t="e">
        <f t="shared" si="133"/>
        <v>#DIV/0!</v>
      </c>
    </row>
    <row r="1406" spans="2:20">
      <c r="B1406" s="127" t="s">
        <v>168</v>
      </c>
      <c r="C1406" s="4">
        <v>42657</v>
      </c>
      <c r="D1406">
        <f>WEEKDAY(Fuel!C1492,2)</f>
        <v>5</v>
      </c>
      <c r="E1406" s="352"/>
      <c r="F1406" s="352">
        <f>VLOOKUP(Variaciones!C1406,Fuel!C1491:Z3089,2,FALSE)</f>
        <v>246.65</v>
      </c>
      <c r="G1406" s="352">
        <f>VLOOKUP(Variaciones!C1406,Fuel!C1491:Z3089,24,FALSE)</f>
        <v>264.12614980289095</v>
      </c>
      <c r="H1406" s="148">
        <f t="shared" si="132"/>
        <v>0</v>
      </c>
      <c r="I1406" s="352">
        <f t="shared" si="134"/>
        <v>17.476149802890944</v>
      </c>
      <c r="J1406" s="352">
        <f t="shared" si="130"/>
        <v>69.15628120893561</v>
      </c>
      <c r="K1406" s="352">
        <f t="shared" si="131"/>
        <v>4782.5912306493801</v>
      </c>
      <c r="L1406" s="352"/>
      <c r="O1406" s="352"/>
      <c r="P1406" s="352"/>
      <c r="Q1406" s="352"/>
      <c r="R1406" s="352"/>
      <c r="S1406" s="352"/>
      <c r="T1406" s="352" t="e">
        <f t="shared" si="133"/>
        <v>#DIV/0!</v>
      </c>
    </row>
    <row r="1407" spans="2:20">
      <c r="B1407" s="127" t="s">
        <v>168</v>
      </c>
      <c r="C1407" s="4">
        <v>42656</v>
      </c>
      <c r="D1407">
        <f>WEEKDAY(Fuel!C1493,2)</f>
        <v>4</v>
      </c>
      <c r="E1407" s="352"/>
      <c r="F1407" s="352">
        <f>VLOOKUP(Variaciones!C1407,Fuel!C1492:Z3090,2,FALSE)</f>
        <v>246.65</v>
      </c>
      <c r="G1407" s="352">
        <f>VLOOKUP(Variaciones!C1407,Fuel!C1492:Z3090,24,FALSE)</f>
        <v>265.76872536136665</v>
      </c>
      <c r="H1407" s="148">
        <f t="shared" si="132"/>
        <v>0</v>
      </c>
      <c r="I1407" s="352">
        <f t="shared" si="134"/>
        <v>19.118725361366643</v>
      </c>
      <c r="J1407" s="352">
        <f t="shared" si="130"/>
        <v>67.415151116951364</v>
      </c>
      <c r="K1407" s="352">
        <f t="shared" si="131"/>
        <v>4544.8026001213884</v>
      </c>
      <c r="L1407" s="352"/>
      <c r="O1407" s="352"/>
      <c r="P1407" s="352"/>
      <c r="Q1407" s="352"/>
      <c r="R1407" s="352"/>
      <c r="S1407" s="352"/>
      <c r="T1407" s="352" t="e">
        <f t="shared" si="133"/>
        <v>#DIV/0!</v>
      </c>
    </row>
    <row r="1408" spans="2:20">
      <c r="B1408" s="127" t="s">
        <v>168</v>
      </c>
      <c r="C1408" s="4">
        <v>42655</v>
      </c>
      <c r="D1408">
        <f>WEEKDAY(Fuel!C1494,2)</f>
        <v>3</v>
      </c>
      <c r="E1408" s="352"/>
      <c r="F1408" s="352">
        <f>VLOOKUP(Variaciones!C1408,Fuel!C1493:Z3091,2,FALSE)</f>
        <v>246.65</v>
      </c>
      <c r="G1408" s="352">
        <f>VLOOKUP(Variaciones!C1408,Fuel!C1493:Z3091,24,FALSE)</f>
        <v>265.44021024967145</v>
      </c>
      <c r="H1408" s="148">
        <f t="shared" si="132"/>
        <v>0</v>
      </c>
      <c r="I1408" s="352">
        <f t="shared" si="134"/>
        <v>18.790210249671446</v>
      </c>
      <c r="J1408" s="352">
        <f t="shared" si="130"/>
        <v>67.763377135348293</v>
      </c>
      <c r="K1408" s="352">
        <f t="shared" si="131"/>
        <v>4591.8752807874434</v>
      </c>
      <c r="L1408" s="352"/>
      <c r="O1408" s="352"/>
      <c r="P1408" s="352"/>
      <c r="Q1408" s="352"/>
      <c r="R1408" s="352"/>
      <c r="S1408" s="352"/>
      <c r="T1408" s="352" t="e">
        <f t="shared" si="133"/>
        <v>#DIV/0!</v>
      </c>
    </row>
    <row r="1409" spans="2:20">
      <c r="B1409" s="127" t="s">
        <v>168</v>
      </c>
      <c r="C1409" s="4">
        <v>42654</v>
      </c>
      <c r="D1409">
        <f>WEEKDAY(Fuel!C1495,2)</f>
        <v>2</v>
      </c>
      <c r="E1409" s="352"/>
      <c r="F1409" s="352">
        <f>VLOOKUP(Variaciones!C1409,Fuel!C1494:Z3092,2,FALSE)</f>
        <v>246.65</v>
      </c>
      <c r="G1409" s="352">
        <f>VLOOKUP(Variaciones!C1409,Fuel!C1494:Z3092,24,FALSE)</f>
        <v>266.16294349540078</v>
      </c>
      <c r="H1409" s="148">
        <f t="shared" si="132"/>
        <v>0</v>
      </c>
      <c r="I1409" s="352">
        <f t="shared" si="134"/>
        <v>19.512943495400776</v>
      </c>
      <c r="J1409" s="352">
        <f t="shared" si="130"/>
        <v>66.997279894875163</v>
      </c>
      <c r="K1409" s="352">
        <f t="shared" si="131"/>
        <v>4488.6355133122433</v>
      </c>
      <c r="L1409" s="352"/>
      <c r="O1409" s="352"/>
      <c r="P1409" s="352"/>
      <c r="Q1409" s="352"/>
      <c r="R1409" s="352"/>
      <c r="S1409" s="352"/>
      <c r="T1409" s="352" t="e">
        <f t="shared" si="133"/>
        <v>#DIV/0!</v>
      </c>
    </row>
    <row r="1410" spans="2:20">
      <c r="B1410" s="127" t="s">
        <v>168</v>
      </c>
      <c r="C1410" s="4">
        <v>42653</v>
      </c>
      <c r="D1410">
        <f>WEEKDAY(Fuel!C1496,2)</f>
        <v>1</v>
      </c>
      <c r="E1410" s="352"/>
      <c r="F1410" s="352">
        <f>VLOOKUP(Variaciones!C1410,Fuel!C1495:Z3093,2,FALSE)</f>
        <v>246.65</v>
      </c>
      <c r="G1410" s="352">
        <f>VLOOKUP(Variaciones!C1410,Fuel!C1495:Z3093,24,FALSE)</f>
        <v>272.27332457293033</v>
      </c>
      <c r="H1410" s="148">
        <f t="shared" si="132"/>
        <v>0</v>
      </c>
      <c r="I1410" s="352">
        <f t="shared" si="134"/>
        <v>25.623324572930329</v>
      </c>
      <c r="J1410" s="352">
        <f t="shared" si="130"/>
        <v>60.520275952693879</v>
      </c>
      <c r="K1410" s="352">
        <f t="shared" si="131"/>
        <v>3662.703801390217</v>
      </c>
      <c r="L1410" s="352"/>
      <c r="O1410" s="352"/>
      <c r="P1410" s="352"/>
      <c r="Q1410" s="352"/>
      <c r="R1410" s="352"/>
      <c r="S1410" s="352"/>
      <c r="T1410" s="352" t="e">
        <f t="shared" si="133"/>
        <v>#DIV/0!</v>
      </c>
    </row>
    <row r="1411" spans="2:20">
      <c r="B1411" s="127" t="s">
        <v>168</v>
      </c>
      <c r="C1411" s="4">
        <v>42650</v>
      </c>
      <c r="D1411">
        <f>WEEKDAY(Fuel!C1497,2)</f>
        <v>5</v>
      </c>
      <c r="E1411" s="352"/>
      <c r="F1411" s="352">
        <f>VLOOKUP(Variaciones!C1411,Fuel!C1496:Z3094,2,FALSE)</f>
        <v>246.65</v>
      </c>
      <c r="G1411" s="352">
        <f>VLOOKUP(Variaciones!C1411,Fuel!C1496:Z3094,24,FALSE)</f>
        <v>266.03153745072274</v>
      </c>
      <c r="H1411" s="148">
        <f t="shared" si="132"/>
        <v>0</v>
      </c>
      <c r="I1411" s="352">
        <f t="shared" si="134"/>
        <v>19.381537450722732</v>
      </c>
      <c r="J1411" s="352">
        <f t="shared" si="130"/>
        <v>67.136570302233935</v>
      </c>
      <c r="K1411" s="352">
        <f t="shared" si="131"/>
        <v>4507.3190719467993</v>
      </c>
      <c r="L1411" s="352"/>
      <c r="O1411" s="352"/>
      <c r="P1411" s="352"/>
      <c r="Q1411" s="352"/>
      <c r="R1411" s="352"/>
      <c r="S1411" s="352"/>
      <c r="T1411" s="352" t="e">
        <f t="shared" si="133"/>
        <v>#DIV/0!</v>
      </c>
    </row>
    <row r="1412" spans="2:20">
      <c r="B1412" s="127" t="s">
        <v>168</v>
      </c>
      <c r="C1412" s="4">
        <v>42649</v>
      </c>
      <c r="D1412">
        <f>WEEKDAY(Fuel!C1498,2)</f>
        <v>4</v>
      </c>
      <c r="E1412" s="352"/>
      <c r="F1412" s="352">
        <f>VLOOKUP(Variaciones!C1412,Fuel!C1497:Z3095,2,FALSE)</f>
        <v>246.65</v>
      </c>
      <c r="G1412" s="352">
        <f>VLOOKUP(Variaciones!C1412,Fuel!C1497:Z3095,24,FALSE)</f>
        <v>268.72536136662285</v>
      </c>
      <c r="H1412" s="148">
        <f t="shared" si="132"/>
        <v>0</v>
      </c>
      <c r="I1412" s="352">
        <f t="shared" si="134"/>
        <v>22.075361366622843</v>
      </c>
      <c r="J1412" s="352">
        <f t="shared" si="130"/>
        <v>64.281116951379801</v>
      </c>
      <c r="K1412" s="352">
        <f t="shared" si="131"/>
        <v>4132.0619965169672</v>
      </c>
      <c r="L1412" s="352"/>
      <c r="O1412" s="352"/>
      <c r="P1412" s="352"/>
      <c r="Q1412" s="352"/>
      <c r="R1412" s="352"/>
      <c r="S1412" s="352"/>
      <c r="T1412" s="352" t="e">
        <f t="shared" si="133"/>
        <v>#DIV/0!</v>
      </c>
    </row>
    <row r="1413" spans="2:20">
      <c r="B1413" s="127" t="s">
        <v>168</v>
      </c>
      <c r="C1413" s="4">
        <v>42648</v>
      </c>
      <c r="D1413">
        <f>WEEKDAY(Fuel!C1499,2)</f>
        <v>3</v>
      </c>
      <c r="E1413" s="352"/>
      <c r="F1413" s="352">
        <f>VLOOKUP(Variaciones!C1413,Fuel!C1498:Z3096,2,FALSE)</f>
        <v>246.65</v>
      </c>
      <c r="G1413" s="352">
        <f>VLOOKUP(Variaciones!C1413,Fuel!C1498:Z3096,24,FALSE)</f>
        <v>263.33771353482257</v>
      </c>
      <c r="H1413" s="148">
        <f t="shared" si="132"/>
        <v>0</v>
      </c>
      <c r="I1413" s="352">
        <f t="shared" si="134"/>
        <v>16.687713534822564</v>
      </c>
      <c r="J1413" s="352">
        <f t="shared" si="130"/>
        <v>69.992023653088069</v>
      </c>
      <c r="K1413" s="352">
        <f t="shared" si="131"/>
        <v>4898.88337505444</v>
      </c>
      <c r="L1413" s="352"/>
      <c r="O1413" s="352"/>
      <c r="P1413" s="352"/>
      <c r="Q1413" s="352"/>
      <c r="R1413" s="352"/>
      <c r="S1413" s="352"/>
      <c r="T1413" s="352" t="e">
        <f t="shared" si="133"/>
        <v>#DIV/0!</v>
      </c>
    </row>
    <row r="1414" spans="2:20">
      <c r="B1414" s="127" t="s">
        <v>168</v>
      </c>
      <c r="C1414" s="4">
        <v>42647</v>
      </c>
      <c r="D1414">
        <f>WEEKDAY(Fuel!C1500,2)</f>
        <v>2</v>
      </c>
      <c r="E1414" s="352"/>
      <c r="F1414" s="352">
        <f>VLOOKUP(Variaciones!C1414,Fuel!C1499:Z3097,2,FALSE)</f>
        <v>246.65</v>
      </c>
      <c r="G1414" s="352">
        <f>VLOOKUP(Variaciones!C1414,Fuel!C1499:Z3097,24,FALSE)</f>
        <v>256.83311432325888</v>
      </c>
      <c r="H1414" s="148">
        <f t="shared" si="132"/>
        <v>0</v>
      </c>
      <c r="I1414" s="352">
        <f t="shared" si="134"/>
        <v>10.183114323258877</v>
      </c>
      <c r="J1414" s="352">
        <f t="shared" si="130"/>
        <v>76.88689881734561</v>
      </c>
      <c r="K1414" s="352">
        <f t="shared" si="131"/>
        <v>5911.5952097487416</v>
      </c>
      <c r="L1414" s="352"/>
      <c r="O1414" s="352"/>
      <c r="P1414" s="352"/>
      <c r="Q1414" s="352"/>
      <c r="R1414" s="352"/>
      <c r="S1414" s="352"/>
      <c r="T1414" s="352" t="e">
        <f t="shared" si="133"/>
        <v>#DIV/0!</v>
      </c>
    </row>
    <row r="1415" spans="2:20">
      <c r="B1415" s="127" t="s">
        <v>168</v>
      </c>
      <c r="C1415" s="4">
        <v>42646</v>
      </c>
      <c r="D1415">
        <f>WEEKDAY(Fuel!C1501,2)</f>
        <v>1</v>
      </c>
      <c r="E1415" s="352"/>
      <c r="F1415" s="352">
        <f>VLOOKUP(Variaciones!C1415,Fuel!C1500:Z3098,2,FALSE)</f>
        <v>246.65</v>
      </c>
      <c r="G1415" s="352">
        <f>VLOOKUP(Variaciones!C1415,Fuel!C1500:Z3098,24,FALSE)</f>
        <v>256.2417871222076</v>
      </c>
      <c r="H1415" s="148">
        <f t="shared" si="132"/>
        <v>8.2423400000000129</v>
      </c>
      <c r="I1415" s="352">
        <f t="shared" si="134"/>
        <v>9.5917871222075917</v>
      </c>
      <c r="J1415" s="352">
        <f t="shared" si="130"/>
        <v>77.513705650459968</v>
      </c>
      <c r="K1415" s="352">
        <f t="shared" si="131"/>
        <v>6008.3745636661497</v>
      </c>
      <c r="L1415" s="352"/>
      <c r="O1415" s="352"/>
      <c r="P1415" s="352"/>
      <c r="Q1415" s="352"/>
      <c r="R1415" s="352"/>
      <c r="S1415" s="352"/>
      <c r="T1415" s="352" t="e">
        <f t="shared" si="133"/>
        <v>#DIV/0!</v>
      </c>
    </row>
    <row r="1416" spans="2:20">
      <c r="B1416" s="127" t="s">
        <v>169</v>
      </c>
      <c r="C1416" s="4">
        <v>42643</v>
      </c>
      <c r="D1416">
        <f>WEEKDAY(Fuel!C1502,2)</f>
        <v>5</v>
      </c>
      <c r="E1416" s="352"/>
      <c r="F1416" s="352">
        <f>VLOOKUP(Variaciones!C1416,Fuel!C1501:Z3099,2,FALSE)</f>
        <v>238.40765999999999</v>
      </c>
      <c r="G1416" s="352">
        <f>VLOOKUP(Variaciones!C1416,Fuel!C1501:Z3099,24,FALSE)</f>
        <v>251.77398160315374</v>
      </c>
      <c r="H1416" s="148">
        <f t="shared" si="132"/>
        <v>0</v>
      </c>
      <c r="I1416" s="352">
        <f t="shared" si="134"/>
        <v>13.36632160315375</v>
      </c>
      <c r="J1416" s="352">
        <f t="shared" si="130"/>
        <v>74.00723950065705</v>
      </c>
      <c r="K1416" s="352">
        <f t="shared" si="131"/>
        <v>5477.0714985076129</v>
      </c>
      <c r="L1416" s="352"/>
      <c r="O1416" s="352"/>
      <c r="P1416" s="352"/>
      <c r="Q1416" s="352"/>
      <c r="R1416" s="352"/>
      <c r="S1416" s="352"/>
      <c r="T1416" s="352" t="e">
        <f t="shared" si="133"/>
        <v>#DIV/0!</v>
      </c>
    </row>
    <row r="1417" spans="2:20">
      <c r="B1417" s="127" t="s">
        <v>169</v>
      </c>
      <c r="C1417" s="4">
        <v>42642</v>
      </c>
      <c r="D1417">
        <f>WEEKDAY(Fuel!C1503,2)</f>
        <v>4</v>
      </c>
      <c r="E1417" s="352"/>
      <c r="F1417" s="352">
        <f>VLOOKUP(Variaciones!C1417,Fuel!C1502:Z3100,2,FALSE)</f>
        <v>238.40765999999999</v>
      </c>
      <c r="G1417" s="352">
        <f>VLOOKUP(Variaciones!C1417,Fuel!C1502:Z3100,24,FALSE)</f>
        <v>249.67148488830486</v>
      </c>
      <c r="H1417" s="148">
        <f t="shared" si="132"/>
        <v>0</v>
      </c>
      <c r="I1417" s="352">
        <f t="shared" si="134"/>
        <v>11.263824888304867</v>
      </c>
      <c r="J1417" s="352">
        <f t="shared" si="130"/>
        <v>76.235886018396826</v>
      </c>
      <c r="K1417" s="352">
        <f t="shared" si="131"/>
        <v>5811.9103170099925</v>
      </c>
      <c r="L1417" s="352"/>
      <c r="O1417" s="352"/>
      <c r="P1417" s="352"/>
      <c r="Q1417" s="352"/>
      <c r="R1417" s="352"/>
      <c r="S1417" s="352"/>
      <c r="T1417" s="352" t="e">
        <f t="shared" si="133"/>
        <v>#DIV/0!</v>
      </c>
    </row>
    <row r="1418" spans="2:20">
      <c r="B1418" s="127" t="s">
        <v>169</v>
      </c>
      <c r="C1418" s="4">
        <v>42641</v>
      </c>
      <c r="D1418">
        <f>WEEKDAY(Fuel!C1504,2)</f>
        <v>3</v>
      </c>
      <c r="E1418" s="352"/>
      <c r="F1418" s="352">
        <f>VLOOKUP(Variaciones!C1418,Fuel!C1503:Z3101,2,FALSE)</f>
        <v>238.40765999999999</v>
      </c>
      <c r="G1418" s="352">
        <f>VLOOKUP(Variaciones!C1418,Fuel!C1503:Z3101,24,FALSE)</f>
        <v>246.32063074901447</v>
      </c>
      <c r="H1418" s="148">
        <f t="shared" si="132"/>
        <v>0</v>
      </c>
      <c r="I1418" s="352">
        <f t="shared" si="134"/>
        <v>7.9129707490144767</v>
      </c>
      <c r="J1418" s="352">
        <f t="shared" ref="J1418:J1481" si="135">ABS(F1418-(1.06*(G1418)-102.48))</f>
        <v>79.787791406044647</v>
      </c>
      <c r="K1418" s="352">
        <f t="shared" ref="K1418:K1481" si="136">ABS(F1418-(1.06*(G1418)-102.48))^2</f>
        <v>6366.0916574544917</v>
      </c>
      <c r="L1418" s="352"/>
      <c r="O1418" s="352"/>
      <c r="P1418" s="352"/>
      <c r="Q1418" s="352"/>
      <c r="R1418" s="352"/>
      <c r="S1418" s="352"/>
      <c r="T1418" s="352" t="e">
        <f t="shared" si="133"/>
        <v>#DIV/0!</v>
      </c>
    </row>
    <row r="1419" spans="2:20">
      <c r="B1419" s="127" t="s">
        <v>169</v>
      </c>
      <c r="C1419" s="4">
        <v>42640</v>
      </c>
      <c r="D1419">
        <f>WEEKDAY(Fuel!C1505,2)</f>
        <v>2</v>
      </c>
      <c r="E1419" s="352"/>
      <c r="F1419" s="352">
        <f>VLOOKUP(Variaciones!C1419,Fuel!C1504:Z3102,2,FALSE)</f>
        <v>238.40765999999999</v>
      </c>
      <c r="G1419" s="352">
        <f>VLOOKUP(Variaciones!C1419,Fuel!C1504:Z3102,24,FALSE)</f>
        <v>234.16557161629433</v>
      </c>
      <c r="H1419" s="148">
        <f t="shared" si="132"/>
        <v>0</v>
      </c>
      <c r="I1419" s="352">
        <f t="shared" si="134"/>
        <v>-4.2420883837056635</v>
      </c>
      <c r="J1419" s="352">
        <f t="shared" si="135"/>
        <v>92.672154086728</v>
      </c>
      <c r="K1419" s="352">
        <f t="shared" si="136"/>
        <v>8588.1281430742565</v>
      </c>
      <c r="L1419" s="352"/>
      <c r="O1419" s="352"/>
      <c r="P1419" s="352"/>
      <c r="Q1419" s="352"/>
      <c r="R1419" s="352"/>
      <c r="S1419" s="352"/>
      <c r="T1419" s="352" t="e">
        <f t="shared" si="133"/>
        <v>#DIV/0!</v>
      </c>
    </row>
    <row r="1420" spans="2:20">
      <c r="B1420" s="127" t="s">
        <v>169</v>
      </c>
      <c r="C1420" s="4">
        <v>42639</v>
      </c>
      <c r="D1420">
        <f>WEEKDAY(Fuel!C1506,2)</f>
        <v>1</v>
      </c>
      <c r="E1420" s="352"/>
      <c r="F1420" s="352">
        <f>VLOOKUP(Variaciones!C1420,Fuel!C1505:Z3103,2,FALSE)</f>
        <v>238.40765999999999</v>
      </c>
      <c r="G1420" s="352">
        <f>VLOOKUP(Variaciones!C1420,Fuel!C1505:Z3103,24,FALSE)</f>
        <v>244.21813403416556</v>
      </c>
      <c r="H1420" s="148">
        <f t="shared" si="132"/>
        <v>0</v>
      </c>
      <c r="I1420" s="352">
        <f t="shared" si="134"/>
        <v>5.8104740341655656</v>
      </c>
      <c r="J1420" s="352">
        <f t="shared" si="135"/>
        <v>82.01643792378448</v>
      </c>
      <c r="K1420" s="352">
        <f t="shared" si="136"/>
        <v>6726.6960897059935</v>
      </c>
      <c r="L1420" s="352"/>
      <c r="O1420" s="352"/>
      <c r="P1420" s="352"/>
      <c r="Q1420" s="352"/>
      <c r="R1420" s="352"/>
      <c r="S1420" s="352"/>
      <c r="T1420" s="352" t="e">
        <f t="shared" si="133"/>
        <v>#DIV/0!</v>
      </c>
    </row>
    <row r="1421" spans="2:20">
      <c r="B1421" s="127" t="s">
        <v>169</v>
      </c>
      <c r="C1421" s="4">
        <v>42636</v>
      </c>
      <c r="D1421">
        <f>WEEKDAY(Fuel!C1507,2)</f>
        <v>5</v>
      </c>
      <c r="E1421" s="352"/>
      <c r="F1421" s="352">
        <f>VLOOKUP(Variaciones!C1421,Fuel!C1506:Z3104,2,FALSE)</f>
        <v>238.40765999999999</v>
      </c>
      <c r="G1421" s="352">
        <f>VLOOKUP(Variaciones!C1421,Fuel!C1506:Z3104,24,FALSE)</f>
        <v>234.62549277266754</v>
      </c>
      <c r="H1421" s="148">
        <f t="shared" si="132"/>
        <v>0</v>
      </c>
      <c r="I1421" s="352">
        <f t="shared" si="134"/>
        <v>-3.7821672273324509</v>
      </c>
      <c r="J1421" s="352">
        <f t="shared" si="135"/>
        <v>92.184637660972413</v>
      </c>
      <c r="K1421" s="352">
        <f t="shared" si="136"/>
        <v>8498.007420684773</v>
      </c>
      <c r="L1421" s="352"/>
      <c r="O1421" s="352"/>
      <c r="P1421" s="352"/>
      <c r="Q1421" s="352"/>
      <c r="R1421" s="352"/>
      <c r="S1421" s="352"/>
      <c r="T1421" s="352" t="e">
        <f t="shared" si="133"/>
        <v>#DIV/0!</v>
      </c>
    </row>
    <row r="1422" spans="2:20">
      <c r="B1422" s="127" t="s">
        <v>169</v>
      </c>
      <c r="C1422" s="4">
        <v>42635</v>
      </c>
      <c r="D1422">
        <f>WEEKDAY(Fuel!C1508,2)</f>
        <v>4</v>
      </c>
      <c r="E1422" s="352"/>
      <c r="F1422" s="352">
        <f>VLOOKUP(Variaciones!C1422,Fuel!C1507:Z3105,2,FALSE)</f>
        <v>238.40765999999999</v>
      </c>
      <c r="G1422" s="352">
        <f>VLOOKUP(Variaciones!C1422,Fuel!C1507:Z3105,24,FALSE)</f>
        <v>244.80946123521679</v>
      </c>
      <c r="H1422" s="148">
        <f t="shared" ref="H1422:H1485" si="137">ABS(F1423-F1422)</f>
        <v>0</v>
      </c>
      <c r="I1422" s="352">
        <f t="shared" si="134"/>
        <v>6.4018012352167943</v>
      </c>
      <c r="J1422" s="352">
        <f t="shared" si="135"/>
        <v>81.389631090670179</v>
      </c>
      <c r="K1422" s="352">
        <f t="shared" si="136"/>
        <v>6624.2720490753854</v>
      </c>
      <c r="L1422" s="352"/>
      <c r="O1422" s="352"/>
      <c r="P1422" s="352"/>
      <c r="Q1422" s="352"/>
      <c r="R1422" s="352"/>
      <c r="S1422" s="352"/>
      <c r="T1422" s="352" t="e">
        <f t="shared" ref="T1422:T1485" si="138">ABS(ABS(Q1422)-ABS(R1422))/ABS(ABS(Q1422)+ABS(R1422))</f>
        <v>#DIV/0!</v>
      </c>
    </row>
    <row r="1423" spans="2:20">
      <c r="B1423" s="127" t="s">
        <v>169</v>
      </c>
      <c r="C1423" s="4">
        <v>42634</v>
      </c>
      <c r="D1423">
        <f>WEEKDAY(Fuel!C1509,2)</f>
        <v>3</v>
      </c>
      <c r="E1423" s="352"/>
      <c r="F1423" s="352">
        <f>VLOOKUP(Variaciones!C1423,Fuel!C1508:Z3106,2,FALSE)</f>
        <v>238.40765999999999</v>
      </c>
      <c r="G1423" s="352">
        <f>VLOOKUP(Variaciones!C1423,Fuel!C1508:Z3106,24,FALSE)</f>
        <v>240.14454664914584</v>
      </c>
      <c r="H1423" s="148">
        <f t="shared" si="137"/>
        <v>0</v>
      </c>
      <c r="I1423" s="352">
        <f t="shared" ref="I1423:I1486" si="139">G1423-F1423</f>
        <v>1.7368866491458448</v>
      </c>
      <c r="J1423" s="352">
        <f t="shared" si="135"/>
        <v>86.334440551905374</v>
      </c>
      <c r="K1423" s="352">
        <f t="shared" si="136"/>
        <v>7453.635625410483</v>
      </c>
      <c r="L1423" s="352"/>
      <c r="O1423" s="352"/>
      <c r="P1423" s="352"/>
      <c r="Q1423" s="352"/>
      <c r="R1423" s="352"/>
      <c r="S1423" s="352"/>
      <c r="T1423" s="352" t="e">
        <f t="shared" si="138"/>
        <v>#DIV/0!</v>
      </c>
    </row>
    <row r="1424" spans="2:20">
      <c r="B1424" s="127" t="s">
        <v>169</v>
      </c>
      <c r="C1424" s="4">
        <v>42633</v>
      </c>
      <c r="D1424">
        <f>WEEKDAY(Fuel!C1510,2)</f>
        <v>2</v>
      </c>
      <c r="E1424" s="352"/>
      <c r="F1424" s="352">
        <f>VLOOKUP(Variaciones!C1424,Fuel!C1509:Z3107,2,FALSE)</f>
        <v>238.40765999999999</v>
      </c>
      <c r="G1424" s="352">
        <f>VLOOKUP(Variaciones!C1424,Fuel!C1509:Z3107,24,FALSE)</f>
        <v>235.61103810775293</v>
      </c>
      <c r="H1424" s="148">
        <f t="shared" si="137"/>
        <v>0</v>
      </c>
      <c r="I1424" s="352">
        <f t="shared" si="139"/>
        <v>-2.7966218922470603</v>
      </c>
      <c r="J1424" s="352">
        <f t="shared" si="135"/>
        <v>91.139959605781854</v>
      </c>
      <c r="K1424" s="352">
        <f t="shared" si="136"/>
        <v>8306.4922369435481</v>
      </c>
      <c r="L1424" s="352"/>
      <c r="O1424" s="352"/>
      <c r="P1424" s="352"/>
      <c r="Q1424" s="352"/>
      <c r="R1424" s="352"/>
      <c r="S1424" s="352"/>
      <c r="T1424" s="352" t="e">
        <f t="shared" si="138"/>
        <v>#DIV/0!</v>
      </c>
    </row>
    <row r="1425" spans="2:20">
      <c r="B1425" s="127" t="s">
        <v>169</v>
      </c>
      <c r="C1425" s="4">
        <v>42632</v>
      </c>
      <c r="D1425">
        <f>WEEKDAY(Fuel!C1511,2)</f>
        <v>1</v>
      </c>
      <c r="E1425" s="352"/>
      <c r="F1425" s="352">
        <f>VLOOKUP(Variaciones!C1425,Fuel!C1510:Z3108,2,FALSE)</f>
        <v>238.40765999999999</v>
      </c>
      <c r="G1425" s="352">
        <f>VLOOKUP(Variaciones!C1425,Fuel!C1510:Z3108,24,FALSE)</f>
        <v>235.21681997371877</v>
      </c>
      <c r="H1425" s="148">
        <f t="shared" si="137"/>
        <v>0</v>
      </c>
      <c r="I1425" s="352">
        <f t="shared" si="139"/>
        <v>-3.1908400262812222</v>
      </c>
      <c r="J1425" s="352">
        <f t="shared" si="135"/>
        <v>91.557830827858112</v>
      </c>
      <c r="K1425" s="352">
        <f t="shared" si="136"/>
        <v>8382.8363859026849</v>
      </c>
      <c r="L1425" s="352"/>
      <c r="O1425" s="352"/>
      <c r="P1425" s="352"/>
      <c r="Q1425" s="352"/>
      <c r="R1425" s="352"/>
      <c r="S1425" s="352"/>
      <c r="T1425" s="352" t="e">
        <f t="shared" si="138"/>
        <v>#DIV/0!</v>
      </c>
    </row>
    <row r="1426" spans="2:20">
      <c r="B1426" s="127" t="s">
        <v>169</v>
      </c>
      <c r="C1426" s="4">
        <v>42629</v>
      </c>
      <c r="D1426">
        <f>WEEKDAY(Fuel!C1512,2)</f>
        <v>5</v>
      </c>
      <c r="E1426" s="352"/>
      <c r="F1426" s="352">
        <f>VLOOKUP(Variaciones!C1426,Fuel!C1511:Z3109,2,FALSE)</f>
        <v>238.40765999999999</v>
      </c>
      <c r="G1426" s="352">
        <f>VLOOKUP(Variaciones!C1426,Fuel!C1511:Z3109,24,FALSE)</f>
        <v>233.77135348226017</v>
      </c>
      <c r="H1426" s="148">
        <f t="shared" si="137"/>
        <v>0</v>
      </c>
      <c r="I1426" s="352">
        <f t="shared" si="139"/>
        <v>-4.6363065177398255</v>
      </c>
      <c r="J1426" s="352">
        <f t="shared" si="135"/>
        <v>93.090025308804201</v>
      </c>
      <c r="K1426" s="352">
        <f t="shared" si="136"/>
        <v>8665.752811993807</v>
      </c>
      <c r="L1426" s="352"/>
      <c r="O1426" s="352"/>
      <c r="P1426" s="352"/>
      <c r="Q1426" s="352"/>
      <c r="R1426" s="352"/>
      <c r="S1426" s="352"/>
      <c r="T1426" s="352" t="e">
        <f t="shared" si="138"/>
        <v>#DIV/0!</v>
      </c>
    </row>
    <row r="1427" spans="2:20">
      <c r="B1427" s="127" t="s">
        <v>169</v>
      </c>
      <c r="C1427" s="4">
        <v>42628</v>
      </c>
      <c r="D1427">
        <f>WEEKDAY(Fuel!C1513,2)</f>
        <v>4</v>
      </c>
      <c r="E1427" s="352"/>
      <c r="F1427" s="352">
        <f>VLOOKUP(Variaciones!C1427,Fuel!C1512:Z3110,2,FALSE)</f>
        <v>238.40765999999999</v>
      </c>
      <c r="G1427" s="352">
        <f>VLOOKUP(Variaciones!C1427,Fuel!C1512:Z3110,24,FALSE)</f>
        <v>237.71353482260182</v>
      </c>
      <c r="H1427" s="148">
        <f t="shared" si="137"/>
        <v>0</v>
      </c>
      <c r="I1427" s="352">
        <f t="shared" si="139"/>
        <v>-0.69412517739817758</v>
      </c>
      <c r="J1427" s="352">
        <f t="shared" si="135"/>
        <v>88.911313088042078</v>
      </c>
      <c r="K1427" s="352">
        <f t="shared" si="136"/>
        <v>7905.2215950398422</v>
      </c>
      <c r="L1427" s="352"/>
      <c r="O1427" s="352"/>
      <c r="P1427" s="352"/>
      <c r="Q1427" s="352"/>
      <c r="R1427" s="352"/>
      <c r="S1427" s="352"/>
      <c r="T1427" s="352" t="e">
        <f t="shared" si="138"/>
        <v>#DIV/0!</v>
      </c>
    </row>
    <row r="1428" spans="2:20">
      <c r="B1428" s="127" t="s">
        <v>169</v>
      </c>
      <c r="C1428" s="4">
        <v>42627</v>
      </c>
      <c r="D1428">
        <f>WEEKDAY(Fuel!C1514,2)</f>
        <v>3</v>
      </c>
      <c r="E1428" s="352"/>
      <c r="F1428" s="352">
        <f>VLOOKUP(Variaciones!C1428,Fuel!C1513:Z3111,2,FALSE)</f>
        <v>238.40765999999999</v>
      </c>
      <c r="G1428" s="352">
        <f>VLOOKUP(Variaciones!C1428,Fuel!C1513:Z3111,24,FALSE)</f>
        <v>233.37713534822603</v>
      </c>
      <c r="H1428" s="148">
        <f t="shared" si="137"/>
        <v>0</v>
      </c>
      <c r="I1428" s="352">
        <f t="shared" si="139"/>
        <v>-5.030524651773959</v>
      </c>
      <c r="J1428" s="352">
        <f t="shared" si="135"/>
        <v>93.507896530880402</v>
      </c>
      <c r="K1428" s="352">
        <f t="shared" si="136"/>
        <v>8743.7267136298342</v>
      </c>
      <c r="L1428" s="352"/>
      <c r="O1428" s="352"/>
      <c r="P1428" s="352"/>
      <c r="Q1428" s="352"/>
      <c r="R1428" s="352"/>
      <c r="S1428" s="352"/>
      <c r="T1428" s="352" t="e">
        <f t="shared" si="138"/>
        <v>#DIV/0!</v>
      </c>
    </row>
    <row r="1429" spans="2:20">
      <c r="B1429" s="127" t="s">
        <v>169</v>
      </c>
      <c r="C1429" s="4">
        <v>42626</v>
      </c>
      <c r="D1429">
        <f>WEEKDAY(Fuel!C1515,2)</f>
        <v>2</v>
      </c>
      <c r="E1429" s="352"/>
      <c r="F1429" s="352">
        <f>VLOOKUP(Variaciones!C1429,Fuel!C1514:Z3112,2,FALSE)</f>
        <v>238.40765999999999</v>
      </c>
      <c r="G1429" s="352">
        <f>VLOOKUP(Variaciones!C1429,Fuel!C1514:Z3112,24,FALSE)</f>
        <v>238.63337713534821</v>
      </c>
      <c r="H1429" s="148">
        <f t="shared" si="137"/>
        <v>0</v>
      </c>
      <c r="I1429" s="352">
        <f t="shared" si="139"/>
        <v>0.22571713534821924</v>
      </c>
      <c r="J1429" s="352">
        <f t="shared" si="135"/>
        <v>87.936280236530905</v>
      </c>
      <c r="K1429" s="352">
        <f t="shared" si="136"/>
        <v>7732.7893818376961</v>
      </c>
      <c r="L1429" s="352"/>
      <c r="O1429" s="352"/>
      <c r="P1429" s="352"/>
      <c r="Q1429" s="352"/>
      <c r="R1429" s="352"/>
      <c r="S1429" s="352"/>
      <c r="T1429" s="352" t="e">
        <f t="shared" si="138"/>
        <v>#DIV/0!</v>
      </c>
    </row>
    <row r="1430" spans="2:20">
      <c r="B1430" s="127" t="s">
        <v>169</v>
      </c>
      <c r="C1430" s="4">
        <v>42625</v>
      </c>
      <c r="D1430">
        <f>WEEKDAY(Fuel!C1516,2)</f>
        <v>1</v>
      </c>
      <c r="E1430" s="352"/>
      <c r="F1430" s="352">
        <f>VLOOKUP(Variaciones!C1430,Fuel!C1515:Z3113,2,FALSE)</f>
        <v>238.40765999999999</v>
      </c>
      <c r="G1430" s="352">
        <f>VLOOKUP(Variaciones!C1430,Fuel!C1515:Z3113,24,FALSE)</f>
        <v>243.75821287779237</v>
      </c>
      <c r="H1430" s="148">
        <f t="shared" si="137"/>
        <v>0</v>
      </c>
      <c r="I1430" s="352">
        <f t="shared" si="139"/>
        <v>5.3505528777923814</v>
      </c>
      <c r="J1430" s="352">
        <f t="shared" si="135"/>
        <v>82.503954349540066</v>
      </c>
      <c r="K1430" s="352">
        <f t="shared" si="136"/>
        <v>6806.9024833109916</v>
      </c>
      <c r="L1430" s="352"/>
      <c r="O1430" s="352"/>
      <c r="P1430" s="352"/>
      <c r="Q1430" s="352"/>
      <c r="R1430" s="352"/>
      <c r="S1430" s="352"/>
      <c r="T1430" s="352" t="e">
        <f t="shared" si="138"/>
        <v>#DIV/0!</v>
      </c>
    </row>
    <row r="1431" spans="2:20">
      <c r="B1431" s="127" t="s">
        <v>169</v>
      </c>
      <c r="C1431" s="4">
        <v>42622</v>
      </c>
      <c r="D1431">
        <f>WEEKDAY(Fuel!C1517,2)</f>
        <v>5</v>
      </c>
      <c r="E1431" s="352"/>
      <c r="F1431" s="352">
        <f>VLOOKUP(Variaciones!C1431,Fuel!C1516:Z3114,2,FALSE)</f>
        <v>238.40765999999999</v>
      </c>
      <c r="G1431" s="352">
        <f>VLOOKUP(Variaciones!C1431,Fuel!C1516:Z3114,24,FALSE)</f>
        <v>242.57555847568989</v>
      </c>
      <c r="H1431" s="148">
        <f t="shared" si="137"/>
        <v>0</v>
      </c>
      <c r="I1431" s="352">
        <f t="shared" si="139"/>
        <v>4.1678984756898956</v>
      </c>
      <c r="J1431" s="352">
        <f t="shared" si="135"/>
        <v>83.757568015768726</v>
      </c>
      <c r="K1431" s="352">
        <f t="shared" si="136"/>
        <v>7015.330199916124</v>
      </c>
      <c r="L1431" s="352"/>
      <c r="O1431" s="352"/>
      <c r="P1431" s="352"/>
      <c r="Q1431" s="352"/>
      <c r="R1431" s="352"/>
      <c r="S1431" s="352"/>
      <c r="T1431" s="352" t="e">
        <f t="shared" si="138"/>
        <v>#DIV/0!</v>
      </c>
    </row>
    <row r="1432" spans="2:20">
      <c r="B1432" s="127" t="s">
        <v>169</v>
      </c>
      <c r="C1432" s="4">
        <v>42621</v>
      </c>
      <c r="D1432">
        <f>WEEKDAY(Fuel!C1518,2)</f>
        <v>4</v>
      </c>
      <c r="E1432" s="352"/>
      <c r="F1432" s="352">
        <f>VLOOKUP(Variaciones!C1432,Fuel!C1517:Z3115,2,FALSE)</f>
        <v>238.40765999999999</v>
      </c>
      <c r="G1432" s="352">
        <f>VLOOKUP(Variaciones!C1432,Fuel!C1517:Z3115,24,FALSE)</f>
        <v>252.43101182654402</v>
      </c>
      <c r="H1432" s="148">
        <f t="shared" si="137"/>
        <v>0</v>
      </c>
      <c r="I1432" s="352">
        <f t="shared" si="139"/>
        <v>14.02335182654403</v>
      </c>
      <c r="J1432" s="352">
        <f t="shared" si="135"/>
        <v>73.310787463863306</v>
      </c>
      <c r="K1432" s="352">
        <f t="shared" si="136"/>
        <v>5374.4715585717377</v>
      </c>
      <c r="L1432" s="352"/>
      <c r="O1432" s="352"/>
      <c r="P1432" s="352"/>
      <c r="Q1432" s="352"/>
      <c r="R1432" s="352"/>
      <c r="S1432" s="352"/>
      <c r="T1432" s="352" t="e">
        <f t="shared" si="138"/>
        <v>#DIV/0!</v>
      </c>
    </row>
    <row r="1433" spans="2:20">
      <c r="B1433" s="127" t="s">
        <v>169</v>
      </c>
      <c r="C1433" s="4">
        <v>42620</v>
      </c>
      <c r="D1433">
        <f>WEEKDAY(Fuel!C1519,2)</f>
        <v>3</v>
      </c>
      <c r="E1433" s="352"/>
      <c r="F1433" s="352">
        <f>VLOOKUP(Variaciones!C1433,Fuel!C1518:Z3116,2,FALSE)</f>
        <v>238.40765999999999</v>
      </c>
      <c r="G1433" s="352">
        <f>VLOOKUP(Variaciones!C1433,Fuel!C1518:Z3116,24,FALSE)</f>
        <v>238.63337713534821</v>
      </c>
      <c r="H1433" s="148">
        <f t="shared" si="137"/>
        <v>0</v>
      </c>
      <c r="I1433" s="352">
        <f t="shared" si="139"/>
        <v>0.22571713534821924</v>
      </c>
      <c r="J1433" s="352">
        <f t="shared" si="135"/>
        <v>87.936280236530905</v>
      </c>
      <c r="K1433" s="352">
        <f t="shared" si="136"/>
        <v>7732.7893818376961</v>
      </c>
      <c r="L1433" s="352"/>
      <c r="O1433" s="352"/>
      <c r="P1433" s="352"/>
      <c r="Q1433" s="352"/>
      <c r="R1433" s="352"/>
      <c r="S1433" s="352"/>
      <c r="T1433" s="352" t="e">
        <f t="shared" si="138"/>
        <v>#DIV/0!</v>
      </c>
    </row>
    <row r="1434" spans="2:20">
      <c r="B1434" s="127" t="s">
        <v>169</v>
      </c>
      <c r="C1434" s="4">
        <v>42619</v>
      </c>
      <c r="D1434">
        <f>WEEKDAY(Fuel!C1520,2)</f>
        <v>2</v>
      </c>
      <c r="E1434" s="352"/>
      <c r="F1434" s="352">
        <f>VLOOKUP(Variaciones!C1434,Fuel!C1519:Z3117,2,FALSE)</f>
        <v>238.40765999999999</v>
      </c>
      <c r="G1434" s="352">
        <f>VLOOKUP(Variaciones!C1434,Fuel!C1519:Z3117,24,FALSE)</f>
        <v>233.04862023653087</v>
      </c>
      <c r="H1434" s="148">
        <f t="shared" si="137"/>
        <v>0</v>
      </c>
      <c r="I1434" s="352">
        <f t="shared" si="139"/>
        <v>-5.3590397634691271</v>
      </c>
      <c r="J1434" s="352">
        <f t="shared" si="135"/>
        <v>93.856122549277273</v>
      </c>
      <c r="K1434" s="352">
        <f t="shared" si="136"/>
        <v>8808.9717399849542</v>
      </c>
      <c r="L1434" s="352"/>
      <c r="O1434" s="352"/>
      <c r="P1434" s="352"/>
      <c r="Q1434" s="352"/>
      <c r="R1434" s="352"/>
      <c r="S1434" s="352"/>
      <c r="T1434" s="352" t="e">
        <f t="shared" si="138"/>
        <v>#DIV/0!</v>
      </c>
    </row>
    <row r="1435" spans="2:20">
      <c r="B1435" s="127" t="s">
        <v>169</v>
      </c>
      <c r="C1435" s="4">
        <v>42618</v>
      </c>
      <c r="D1435">
        <f>WEEKDAY(Fuel!C1521,2)</f>
        <v>1</v>
      </c>
      <c r="E1435" s="352"/>
      <c r="F1435" s="352">
        <f>VLOOKUP(Variaciones!C1435,Fuel!C1520:Z3118,2,FALSE)</f>
        <v>238.40765999999999</v>
      </c>
      <c r="G1435" s="352">
        <f>VLOOKUP(Variaciones!C1435,Fuel!C1520:Z3118,24,FALSE)</f>
        <v>231.76741130091983</v>
      </c>
      <c r="H1435" s="148">
        <f t="shared" si="137"/>
        <v>0</v>
      </c>
      <c r="I1435" s="352">
        <f t="shared" si="139"/>
        <v>-6.6402486990801606</v>
      </c>
      <c r="J1435" s="352">
        <f t="shared" si="135"/>
        <v>95.214204021024983</v>
      </c>
      <c r="K1435" s="352">
        <f t="shared" si="136"/>
        <v>9065.7446473573709</v>
      </c>
      <c r="L1435" s="352"/>
      <c r="O1435" s="352"/>
      <c r="P1435" s="352"/>
      <c r="Q1435" s="352"/>
      <c r="R1435" s="352"/>
      <c r="S1435" s="352"/>
      <c r="T1435" s="352" t="e">
        <f t="shared" si="138"/>
        <v>#DIV/0!</v>
      </c>
    </row>
    <row r="1436" spans="2:20">
      <c r="B1436" s="127" t="s">
        <v>169</v>
      </c>
      <c r="C1436" s="4">
        <v>42615</v>
      </c>
      <c r="D1436">
        <f>WEEKDAY(Fuel!C1522,2)</f>
        <v>5</v>
      </c>
      <c r="E1436" s="352"/>
      <c r="F1436" s="352">
        <f>VLOOKUP(Variaciones!C1436,Fuel!C1521:Z3119,2,FALSE)</f>
        <v>238.40765999999999</v>
      </c>
      <c r="G1436" s="352">
        <f>VLOOKUP(Variaciones!C1436,Fuel!C1521:Z3119,24,FALSE)</f>
        <v>230.48620236530877</v>
      </c>
      <c r="H1436" s="148">
        <f t="shared" si="137"/>
        <v>0</v>
      </c>
      <c r="I1436" s="352">
        <f t="shared" si="139"/>
        <v>-7.9214576346912224</v>
      </c>
      <c r="J1436" s="352">
        <f t="shared" si="135"/>
        <v>96.572285492772693</v>
      </c>
      <c r="K1436" s="352">
        <f t="shared" si="136"/>
        <v>9326.206325297595</v>
      </c>
      <c r="L1436" s="352"/>
      <c r="O1436" s="352"/>
      <c r="P1436" s="352"/>
      <c r="Q1436" s="352"/>
      <c r="R1436" s="352"/>
      <c r="S1436" s="352"/>
      <c r="T1436" s="352" t="e">
        <f t="shared" si="138"/>
        <v>#DIV/0!</v>
      </c>
    </row>
    <row r="1437" spans="2:20">
      <c r="B1437" s="127" t="s">
        <v>169</v>
      </c>
      <c r="C1437" s="4">
        <v>42614</v>
      </c>
      <c r="D1437">
        <f>WEEKDAY(Fuel!C1523,2)</f>
        <v>4</v>
      </c>
      <c r="E1437" s="352"/>
      <c r="F1437" s="352">
        <f>VLOOKUP(Variaciones!C1437,Fuel!C1522:Z3120,2,FALSE)</f>
        <v>238.40765999999999</v>
      </c>
      <c r="G1437" s="352">
        <f>VLOOKUP(Variaciones!C1437,Fuel!C1522:Z3120,24,FALSE)</f>
        <v>222.79894875164254</v>
      </c>
      <c r="H1437" s="148">
        <f t="shared" si="137"/>
        <v>22.737660000000005</v>
      </c>
      <c r="I1437" s="352">
        <f t="shared" si="139"/>
        <v>-15.608711248357451</v>
      </c>
      <c r="J1437" s="352">
        <f t="shared" si="135"/>
        <v>104.72077432325889</v>
      </c>
      <c r="K1437" s="352">
        <f t="shared" si="136"/>
        <v>10966.44057486292</v>
      </c>
      <c r="L1437" s="352"/>
      <c r="O1437" s="352"/>
      <c r="P1437" s="352"/>
      <c r="Q1437" s="352"/>
      <c r="R1437" s="352"/>
      <c r="S1437" s="352"/>
      <c r="T1437" s="352" t="e">
        <f t="shared" si="138"/>
        <v>#DIV/0!</v>
      </c>
    </row>
    <row r="1438" spans="2:20">
      <c r="B1438" s="127" t="s">
        <v>170</v>
      </c>
      <c r="C1438" s="4">
        <v>42613</v>
      </c>
      <c r="D1438">
        <f>WEEKDAY(Fuel!C1524,2)</f>
        <v>3</v>
      </c>
      <c r="E1438" s="352"/>
      <c r="F1438" s="352">
        <f>VLOOKUP(Variaciones!C1438,Fuel!C1523:Z3121,2,FALSE)</f>
        <v>215.67</v>
      </c>
      <c r="G1438" s="352">
        <f>VLOOKUP(Variaciones!C1438,Fuel!C1523:Z3121,24,FALSE)</f>
        <v>228.97503285151117</v>
      </c>
      <c r="H1438" s="148">
        <f t="shared" si="137"/>
        <v>0</v>
      </c>
      <c r="I1438" s="352">
        <f t="shared" si="139"/>
        <v>13.305032851511186</v>
      </c>
      <c r="J1438" s="352">
        <f t="shared" si="135"/>
        <v>75.436465177398162</v>
      </c>
      <c r="K1438" s="352">
        <f t="shared" si="136"/>
        <v>5690.6602784608058</v>
      </c>
      <c r="L1438" s="352"/>
      <c r="O1438" s="352"/>
      <c r="P1438" s="352"/>
      <c r="Q1438" s="352"/>
      <c r="R1438" s="352"/>
      <c r="S1438" s="352"/>
      <c r="T1438" s="352" t="e">
        <f t="shared" si="138"/>
        <v>#DIV/0!</v>
      </c>
    </row>
    <row r="1439" spans="2:20">
      <c r="B1439" s="127" t="s">
        <v>170</v>
      </c>
      <c r="C1439" s="4">
        <v>42612</v>
      </c>
      <c r="D1439">
        <f>WEEKDAY(Fuel!C1525,2)</f>
        <v>2</v>
      </c>
      <c r="E1439" s="352"/>
      <c r="F1439" s="352">
        <f>VLOOKUP(Variaciones!C1439,Fuel!C1524:Z3122,2,FALSE)</f>
        <v>215.67</v>
      </c>
      <c r="G1439" s="352">
        <f>VLOOKUP(Variaciones!C1439,Fuel!C1524:Z3122,24,FALSE)</f>
        <v>237.84494086727992</v>
      </c>
      <c r="H1439" s="148">
        <f t="shared" si="137"/>
        <v>0</v>
      </c>
      <c r="I1439" s="352">
        <f t="shared" si="139"/>
        <v>22.174940867279929</v>
      </c>
      <c r="J1439" s="352">
        <f t="shared" si="135"/>
        <v>66.034362680683245</v>
      </c>
      <c r="K1439" s="352">
        <f t="shared" si="136"/>
        <v>4360.5370546440117</v>
      </c>
      <c r="L1439" s="352"/>
      <c r="O1439" s="352"/>
      <c r="P1439" s="352"/>
      <c r="Q1439" s="352"/>
      <c r="R1439" s="352"/>
      <c r="S1439" s="352"/>
      <c r="T1439" s="352" t="e">
        <f t="shared" si="138"/>
        <v>#DIV/0!</v>
      </c>
    </row>
    <row r="1440" spans="2:20">
      <c r="B1440" s="127" t="s">
        <v>170</v>
      </c>
      <c r="C1440" s="4">
        <v>42611</v>
      </c>
      <c r="D1440">
        <f>WEEKDAY(Fuel!C1526,2)</f>
        <v>1</v>
      </c>
      <c r="E1440" s="352"/>
      <c r="F1440" s="352">
        <f>VLOOKUP(Variaciones!C1440,Fuel!C1525:Z3123,2,FALSE)</f>
        <v>215.67</v>
      </c>
      <c r="G1440" s="352">
        <f>VLOOKUP(Variaciones!C1440,Fuel!C1525:Z3123,24,FALSE)</f>
        <v>241.13009198423129</v>
      </c>
      <c r="H1440" s="148">
        <f t="shared" si="137"/>
        <v>0</v>
      </c>
      <c r="I1440" s="352">
        <f t="shared" si="139"/>
        <v>25.460091984231298</v>
      </c>
      <c r="J1440" s="352">
        <f t="shared" si="135"/>
        <v>62.552102496714809</v>
      </c>
      <c r="K1440" s="352">
        <f t="shared" si="136"/>
        <v>3912.7655267595151</v>
      </c>
      <c r="L1440" s="352"/>
      <c r="O1440" s="352"/>
      <c r="P1440" s="352"/>
      <c r="Q1440" s="352"/>
      <c r="R1440" s="352"/>
      <c r="S1440" s="352"/>
      <c r="T1440" s="352" t="e">
        <f t="shared" si="138"/>
        <v>#DIV/0!</v>
      </c>
    </row>
    <row r="1441" spans="2:20">
      <c r="B1441" s="127" t="s">
        <v>170</v>
      </c>
      <c r="C1441" s="4">
        <v>42608</v>
      </c>
      <c r="D1441">
        <f>WEEKDAY(Fuel!C1527,2)</f>
        <v>5</v>
      </c>
      <c r="E1441" s="352"/>
      <c r="F1441" s="352">
        <f>VLOOKUP(Variaciones!C1441,Fuel!C1526:Z3124,2,FALSE)</f>
        <v>215.67</v>
      </c>
      <c r="G1441" s="352">
        <f>VLOOKUP(Variaciones!C1441,Fuel!C1526:Z3124,24,FALSE)</f>
        <v>245.0722733245729</v>
      </c>
      <c r="H1441" s="148">
        <f t="shared" si="137"/>
        <v>0</v>
      </c>
      <c r="I1441" s="352">
        <f t="shared" si="139"/>
        <v>29.402273324572917</v>
      </c>
      <c r="J1441" s="352">
        <f t="shared" si="135"/>
        <v>58.373390275952687</v>
      </c>
      <c r="K1441" s="352">
        <f t="shared" si="136"/>
        <v>3407.4526923086878</v>
      </c>
      <c r="L1441" s="352"/>
      <c r="O1441" s="352"/>
      <c r="P1441" s="352"/>
      <c r="Q1441" s="352"/>
      <c r="R1441" s="352"/>
      <c r="S1441" s="352"/>
      <c r="T1441" s="352" t="e">
        <f t="shared" si="138"/>
        <v>#DIV/0!</v>
      </c>
    </row>
    <row r="1442" spans="2:20">
      <c r="B1442" s="127" t="s">
        <v>170</v>
      </c>
      <c r="C1442" s="4">
        <v>42607</v>
      </c>
      <c r="D1442">
        <f>WEEKDAY(Fuel!C1528,2)</f>
        <v>4</v>
      </c>
      <c r="E1442" s="352"/>
      <c r="F1442" s="352">
        <f>VLOOKUP(Variaciones!C1442,Fuel!C1527:Z3125,2,FALSE)</f>
        <v>215.67</v>
      </c>
      <c r="G1442" s="352">
        <f>VLOOKUP(Variaciones!C1442,Fuel!C1527:Z3125,24,FALSE)</f>
        <v>243.88961892247042</v>
      </c>
      <c r="H1442" s="148">
        <f t="shared" si="137"/>
        <v>0</v>
      </c>
      <c r="I1442" s="352">
        <f t="shared" si="139"/>
        <v>28.219618922470431</v>
      </c>
      <c r="J1442" s="352">
        <f t="shared" si="135"/>
        <v>59.627003942181346</v>
      </c>
      <c r="K1442" s="352">
        <f t="shared" si="136"/>
        <v>3555.3795991209099</v>
      </c>
      <c r="L1442" s="352"/>
      <c r="O1442" s="352"/>
      <c r="P1442" s="352"/>
      <c r="Q1442" s="352"/>
      <c r="R1442" s="352"/>
      <c r="S1442" s="352"/>
      <c r="T1442" s="352" t="e">
        <f t="shared" si="138"/>
        <v>#DIV/0!</v>
      </c>
    </row>
    <row r="1443" spans="2:20">
      <c r="B1443" s="127" t="s">
        <v>170</v>
      </c>
      <c r="C1443" s="4">
        <v>42606</v>
      </c>
      <c r="D1443">
        <f>WEEKDAY(Fuel!C1529,2)</f>
        <v>3</v>
      </c>
      <c r="E1443" s="352"/>
      <c r="F1443" s="352">
        <f>VLOOKUP(Variaciones!C1443,Fuel!C1528:Z3126,2,FALSE)</f>
        <v>215.67</v>
      </c>
      <c r="G1443" s="352">
        <f>VLOOKUP(Variaciones!C1443,Fuel!C1528:Z3126,24,FALSE)</f>
        <v>239.81603153745073</v>
      </c>
      <c r="H1443" s="148">
        <f t="shared" si="137"/>
        <v>0</v>
      </c>
      <c r="I1443" s="352">
        <f t="shared" si="139"/>
        <v>24.146031537450739</v>
      </c>
      <c r="J1443" s="352">
        <f t="shared" si="135"/>
        <v>63.945006570302183</v>
      </c>
      <c r="K1443" s="352">
        <f t="shared" si="136"/>
        <v>4088.9638652759895</v>
      </c>
      <c r="L1443" s="352"/>
      <c r="O1443" s="352"/>
      <c r="P1443" s="352"/>
      <c r="Q1443" s="352"/>
      <c r="R1443" s="352"/>
      <c r="S1443" s="352"/>
      <c r="T1443" s="352" t="e">
        <f t="shared" si="138"/>
        <v>#DIV/0!</v>
      </c>
    </row>
    <row r="1444" spans="2:20">
      <c r="B1444" s="127" t="s">
        <v>170</v>
      </c>
      <c r="C1444" s="4">
        <v>42605</v>
      </c>
      <c r="D1444">
        <f>WEEKDAY(Fuel!C1530,2)</f>
        <v>2</v>
      </c>
      <c r="E1444" s="352"/>
      <c r="F1444" s="352">
        <f>VLOOKUP(Variaciones!C1444,Fuel!C1529:Z3127,2,FALSE)</f>
        <v>215.67</v>
      </c>
      <c r="G1444" s="352">
        <f>VLOOKUP(Variaciones!C1444,Fuel!C1529:Z3127,24,FALSE)</f>
        <v>245.72930354796318</v>
      </c>
      <c r="H1444" s="148">
        <f t="shared" si="137"/>
        <v>0</v>
      </c>
      <c r="I1444" s="352">
        <f t="shared" si="139"/>
        <v>30.059303547963196</v>
      </c>
      <c r="J1444" s="352">
        <f t="shared" si="135"/>
        <v>57.676938239159</v>
      </c>
      <c r="K1444" s="352">
        <f t="shared" si="136"/>
        <v>3326.6292046437616</v>
      </c>
      <c r="L1444" s="352"/>
      <c r="O1444" s="352"/>
      <c r="P1444" s="352"/>
      <c r="Q1444" s="352"/>
      <c r="R1444" s="352"/>
      <c r="S1444" s="352"/>
      <c r="T1444" s="352" t="e">
        <f t="shared" si="138"/>
        <v>#DIV/0!</v>
      </c>
    </row>
    <row r="1445" spans="2:20">
      <c r="B1445" s="127" t="s">
        <v>170</v>
      </c>
      <c r="C1445" s="4">
        <v>42604</v>
      </c>
      <c r="D1445">
        <f>WEEKDAY(Fuel!C1531,2)</f>
        <v>1</v>
      </c>
      <c r="E1445" s="352"/>
      <c r="F1445" s="352">
        <f>VLOOKUP(Variaciones!C1445,Fuel!C1530:Z3128,2,FALSE)</f>
        <v>215.67</v>
      </c>
      <c r="G1445" s="352">
        <f>VLOOKUP(Variaciones!C1445,Fuel!C1530:Z3128,24,FALSE)</f>
        <v>243.75821287779237</v>
      </c>
      <c r="H1445" s="148">
        <f t="shared" si="137"/>
        <v>0</v>
      </c>
      <c r="I1445" s="352">
        <f t="shared" si="139"/>
        <v>28.088212877792387</v>
      </c>
      <c r="J1445" s="352">
        <f t="shared" si="135"/>
        <v>59.766294349540061</v>
      </c>
      <c r="K1445" s="352">
        <f t="shared" si="136"/>
        <v>3572.0099402758642</v>
      </c>
      <c r="L1445" s="352"/>
      <c r="O1445" s="352"/>
      <c r="P1445" s="352"/>
      <c r="Q1445" s="352"/>
      <c r="R1445" s="352"/>
      <c r="S1445" s="352"/>
      <c r="T1445" s="352" t="e">
        <f t="shared" si="138"/>
        <v>#DIV/0!</v>
      </c>
    </row>
    <row r="1446" spans="2:20">
      <c r="B1446" s="127" t="s">
        <v>170</v>
      </c>
      <c r="C1446" s="4">
        <v>42601</v>
      </c>
      <c r="D1446">
        <f>WEEKDAY(Fuel!C1532,2)</f>
        <v>5</v>
      </c>
      <c r="E1446" s="352"/>
      <c r="F1446" s="352">
        <f>VLOOKUP(Variaciones!C1446,Fuel!C1531:Z3129,2,FALSE)</f>
        <v>215.67</v>
      </c>
      <c r="G1446" s="352">
        <f>VLOOKUP(Variaciones!C1446,Fuel!C1531:Z3129,24,FALSE)</f>
        <v>249.67148488830486</v>
      </c>
      <c r="H1446" s="148">
        <f t="shared" si="137"/>
        <v>0</v>
      </c>
      <c r="I1446" s="352">
        <f t="shared" si="139"/>
        <v>34.001484888304873</v>
      </c>
      <c r="J1446" s="352">
        <f t="shared" si="135"/>
        <v>53.498226018396821</v>
      </c>
      <c r="K1446" s="352">
        <f t="shared" si="136"/>
        <v>2862.0601871154704</v>
      </c>
      <c r="L1446" s="352"/>
      <c r="O1446" s="352"/>
      <c r="P1446" s="352"/>
      <c r="Q1446" s="352"/>
      <c r="R1446" s="352"/>
      <c r="S1446" s="352"/>
      <c r="T1446" s="352" t="e">
        <f t="shared" si="138"/>
        <v>#DIV/0!</v>
      </c>
    </row>
    <row r="1447" spans="2:20">
      <c r="B1447" s="127" t="s">
        <v>170</v>
      </c>
      <c r="C1447" s="4">
        <v>42600</v>
      </c>
      <c r="D1447">
        <f>WEEKDAY(Fuel!C1533,2)</f>
        <v>4</v>
      </c>
      <c r="E1447" s="352"/>
      <c r="F1447" s="352">
        <f>VLOOKUP(Variaciones!C1447,Fuel!C1532:Z3130,2,FALSE)</f>
        <v>215.67</v>
      </c>
      <c r="G1447" s="352">
        <f>VLOOKUP(Variaciones!C1447,Fuel!C1532:Z3130,24,FALSE)</f>
        <v>249.99999999999997</v>
      </c>
      <c r="H1447" s="148">
        <f t="shared" si="137"/>
        <v>0</v>
      </c>
      <c r="I1447" s="352">
        <f t="shared" si="139"/>
        <v>34.329999999999984</v>
      </c>
      <c r="J1447" s="352">
        <f t="shared" si="135"/>
        <v>53.150000000000006</v>
      </c>
      <c r="K1447" s="352">
        <f t="shared" si="136"/>
        <v>2824.9225000000006</v>
      </c>
      <c r="L1447" s="352"/>
      <c r="O1447" s="352"/>
      <c r="P1447" s="352"/>
      <c r="Q1447" s="352"/>
      <c r="R1447" s="352"/>
      <c r="S1447" s="352"/>
      <c r="T1447" s="352" t="e">
        <f t="shared" si="138"/>
        <v>#DIV/0!</v>
      </c>
    </row>
    <row r="1448" spans="2:20">
      <c r="B1448" s="127" t="s">
        <v>170</v>
      </c>
      <c r="C1448" s="4">
        <v>42599</v>
      </c>
      <c r="D1448">
        <f>WEEKDAY(Fuel!C1534,2)</f>
        <v>3</v>
      </c>
      <c r="E1448" s="352"/>
      <c r="F1448" s="352">
        <f>VLOOKUP(Variaciones!C1448,Fuel!C1533:Z3131,2,FALSE)</f>
        <v>215.67</v>
      </c>
      <c r="G1448" s="352">
        <f>VLOOKUP(Variaciones!C1448,Fuel!C1533:Z3131,24,FALSE)</f>
        <v>242.31274638633377</v>
      </c>
      <c r="H1448" s="148">
        <f t="shared" si="137"/>
        <v>0</v>
      </c>
      <c r="I1448" s="352">
        <f t="shared" si="139"/>
        <v>26.642746386333783</v>
      </c>
      <c r="J1448" s="352">
        <f t="shared" si="135"/>
        <v>61.298488830486207</v>
      </c>
      <c r="K1448" s="352">
        <f t="shared" si="136"/>
        <v>3757.5047329012423</v>
      </c>
      <c r="L1448" s="352"/>
      <c r="O1448" s="352"/>
      <c r="P1448" s="352"/>
      <c r="Q1448" s="352"/>
      <c r="R1448" s="352"/>
      <c r="S1448" s="352"/>
      <c r="T1448" s="352" t="e">
        <f t="shared" si="138"/>
        <v>#DIV/0!</v>
      </c>
    </row>
    <row r="1449" spans="2:20">
      <c r="B1449" s="127" t="s">
        <v>170</v>
      </c>
      <c r="C1449" s="4">
        <v>42598</v>
      </c>
      <c r="D1449">
        <f>WEEKDAY(Fuel!C1535,2)</f>
        <v>2</v>
      </c>
      <c r="E1449" s="352"/>
      <c r="F1449" s="352">
        <f>VLOOKUP(Variaciones!C1449,Fuel!C1534:Z3132,2,FALSE)</f>
        <v>215.67</v>
      </c>
      <c r="G1449" s="352">
        <f>VLOOKUP(Variaciones!C1449,Fuel!C1534:Z3132,24,FALSE)</f>
        <v>236.20236530880422</v>
      </c>
      <c r="H1449" s="148">
        <f t="shared" si="137"/>
        <v>0</v>
      </c>
      <c r="I1449" s="352">
        <f t="shared" si="139"/>
        <v>20.532365308804231</v>
      </c>
      <c r="J1449" s="352">
        <f t="shared" si="135"/>
        <v>67.775492772667491</v>
      </c>
      <c r="K1449" s="352">
        <f t="shared" si="136"/>
        <v>4593.5174205779031</v>
      </c>
      <c r="L1449" s="352"/>
      <c r="O1449" s="352"/>
      <c r="P1449" s="352"/>
      <c r="Q1449" s="352"/>
      <c r="R1449" s="352"/>
      <c r="S1449" s="352"/>
      <c r="T1449" s="352" t="e">
        <f t="shared" si="138"/>
        <v>#DIV/0!</v>
      </c>
    </row>
    <row r="1450" spans="2:20">
      <c r="B1450" s="127" t="s">
        <v>170</v>
      </c>
      <c r="C1450" s="4">
        <v>42597</v>
      </c>
      <c r="D1450">
        <f>WEEKDAY(Fuel!C1536,2)</f>
        <v>1</v>
      </c>
      <c r="E1450" s="352"/>
      <c r="F1450" s="352">
        <f>VLOOKUP(Variaciones!C1450,Fuel!C1535:Z3133,2,FALSE)</f>
        <v>215.67</v>
      </c>
      <c r="G1450" s="352">
        <f>VLOOKUP(Variaciones!C1450,Fuel!C1535:Z3133,24,FALSE)</f>
        <v>228.64651773981601</v>
      </c>
      <c r="H1450" s="148">
        <f t="shared" si="137"/>
        <v>0</v>
      </c>
      <c r="I1450" s="352">
        <f t="shared" si="139"/>
        <v>12.976517739816018</v>
      </c>
      <c r="J1450" s="352">
        <f t="shared" si="135"/>
        <v>75.784691195795034</v>
      </c>
      <c r="K1450" s="352">
        <f t="shared" si="136"/>
        <v>5743.3194196420136</v>
      </c>
      <c r="L1450" s="352"/>
      <c r="O1450" s="352"/>
      <c r="P1450" s="352"/>
      <c r="Q1450" s="352"/>
      <c r="R1450" s="352"/>
      <c r="S1450" s="352"/>
      <c r="T1450" s="352" t="e">
        <f t="shared" si="138"/>
        <v>#DIV/0!</v>
      </c>
    </row>
    <row r="1451" spans="2:20">
      <c r="B1451" s="127" t="s">
        <v>170</v>
      </c>
      <c r="C1451" s="4">
        <v>42594</v>
      </c>
      <c r="D1451">
        <f>WEEKDAY(Fuel!C1537,2)</f>
        <v>5</v>
      </c>
      <c r="E1451" s="352"/>
      <c r="F1451" s="352">
        <f>VLOOKUP(Variaciones!C1451,Fuel!C1536:Z3134,2,FALSE)</f>
        <v>215.67</v>
      </c>
      <c r="G1451" s="352">
        <f>VLOOKUP(Variaciones!C1451,Fuel!C1536:Z3134,24,FALSE)</f>
        <v>220.36793692509855</v>
      </c>
      <c r="H1451" s="148">
        <f t="shared" si="137"/>
        <v>0</v>
      </c>
      <c r="I1451" s="352">
        <f t="shared" si="139"/>
        <v>4.6979369250985599</v>
      </c>
      <c r="J1451" s="352">
        <f t="shared" si="135"/>
        <v>84.559986859395536</v>
      </c>
      <c r="K1451" s="352">
        <f t="shared" si="136"/>
        <v>7150.3913776611462</v>
      </c>
      <c r="L1451" s="352"/>
      <c r="O1451" s="352"/>
      <c r="P1451" s="352"/>
      <c r="Q1451" s="352"/>
      <c r="R1451" s="352"/>
      <c r="S1451" s="352"/>
      <c r="T1451" s="352" t="e">
        <f t="shared" si="138"/>
        <v>#DIV/0!</v>
      </c>
    </row>
    <row r="1452" spans="2:20">
      <c r="B1452" s="127" t="s">
        <v>170</v>
      </c>
      <c r="C1452" s="4">
        <v>42593</v>
      </c>
      <c r="D1452">
        <f>WEEKDAY(Fuel!C1538,2)</f>
        <v>4</v>
      </c>
      <c r="E1452" s="352"/>
      <c r="F1452" s="352">
        <f>VLOOKUP(Variaciones!C1452,Fuel!C1537:Z3135,2,FALSE)</f>
        <v>215.67</v>
      </c>
      <c r="G1452" s="352">
        <f>VLOOKUP(Variaciones!C1452,Fuel!C1537:Z3135,24,FALSE)</f>
        <v>215.83442838370564</v>
      </c>
      <c r="H1452" s="148">
        <f t="shared" si="137"/>
        <v>0</v>
      </c>
      <c r="I1452" s="352">
        <f t="shared" si="139"/>
        <v>0.16442838370565482</v>
      </c>
      <c r="J1452" s="352">
        <f t="shared" si="135"/>
        <v>89.365505913272003</v>
      </c>
      <c r="K1452" s="352">
        <f t="shared" si="136"/>
        <v>7986.1936471350537</v>
      </c>
      <c r="L1452" s="352"/>
      <c r="O1452" s="352"/>
      <c r="P1452" s="352"/>
      <c r="Q1452" s="352"/>
      <c r="R1452" s="352"/>
      <c r="S1452" s="352"/>
      <c r="T1452" s="352" t="e">
        <f t="shared" si="138"/>
        <v>#DIV/0!</v>
      </c>
    </row>
    <row r="1453" spans="2:20">
      <c r="B1453" s="127" t="s">
        <v>170</v>
      </c>
      <c r="C1453" s="4">
        <v>42592</v>
      </c>
      <c r="D1453">
        <f>WEEKDAY(Fuel!C1539,2)</f>
        <v>3</v>
      </c>
      <c r="E1453" s="352"/>
      <c r="F1453" s="352">
        <f>VLOOKUP(Variaciones!C1453,Fuel!C1538:Z3136,2,FALSE)</f>
        <v>215.67</v>
      </c>
      <c r="G1453" s="352">
        <f>VLOOKUP(Variaciones!C1453,Fuel!C1538:Z3136,24,FALSE)</f>
        <v>206.24178712220763</v>
      </c>
      <c r="H1453" s="148">
        <f t="shared" si="137"/>
        <v>0</v>
      </c>
      <c r="I1453" s="352">
        <f t="shared" si="139"/>
        <v>-9.4282128777923617</v>
      </c>
      <c r="J1453" s="352">
        <f t="shared" si="135"/>
        <v>99.533705650459908</v>
      </c>
      <c r="K1453" s="352">
        <f t="shared" si="136"/>
        <v>9906.9585605123939</v>
      </c>
      <c r="L1453" s="352"/>
      <c r="O1453" s="352"/>
      <c r="P1453" s="352"/>
      <c r="Q1453" s="352"/>
      <c r="R1453" s="352"/>
      <c r="S1453" s="352"/>
      <c r="T1453" s="352" t="e">
        <f t="shared" si="138"/>
        <v>#DIV/0!</v>
      </c>
    </row>
    <row r="1454" spans="2:20">
      <c r="B1454" s="127" t="s">
        <v>170</v>
      </c>
      <c r="C1454" s="4">
        <v>42591</v>
      </c>
      <c r="D1454">
        <f>WEEKDAY(Fuel!C1540,2)</f>
        <v>2</v>
      </c>
      <c r="E1454" s="352"/>
      <c r="F1454" s="352">
        <f>VLOOKUP(Variaciones!C1454,Fuel!C1539:Z3137,2,FALSE)</f>
        <v>215.67</v>
      </c>
      <c r="G1454" s="352">
        <f>VLOOKUP(Variaciones!C1454,Fuel!C1539:Z3137,24,FALSE)</f>
        <v>209.52693823915899</v>
      </c>
      <c r="H1454" s="148">
        <f t="shared" si="137"/>
        <v>0</v>
      </c>
      <c r="I1454" s="352">
        <f t="shared" si="139"/>
        <v>-6.1430617608409932</v>
      </c>
      <c r="J1454" s="352">
        <f t="shared" si="135"/>
        <v>96.051445466491444</v>
      </c>
      <c r="K1454" s="352">
        <f t="shared" si="136"/>
        <v>9225.8801762023795</v>
      </c>
      <c r="L1454" s="352"/>
      <c r="O1454" s="352"/>
      <c r="P1454" s="352"/>
      <c r="Q1454" s="352"/>
      <c r="R1454" s="352"/>
      <c r="S1454" s="352"/>
      <c r="T1454" s="352" t="e">
        <f t="shared" si="138"/>
        <v>#DIV/0!</v>
      </c>
    </row>
    <row r="1455" spans="2:20">
      <c r="B1455" s="127" t="s">
        <v>170</v>
      </c>
      <c r="C1455" s="4">
        <v>42590</v>
      </c>
      <c r="D1455">
        <f>WEEKDAY(Fuel!C1541,2)</f>
        <v>1</v>
      </c>
      <c r="E1455" s="352"/>
      <c r="F1455" s="352">
        <f>VLOOKUP(Variaciones!C1455,Fuel!C1540:Z3138,2,FALSE)</f>
        <v>215.67</v>
      </c>
      <c r="G1455" s="352">
        <f>VLOOKUP(Variaciones!C1455,Fuel!C1540:Z3138,24,FALSE)</f>
        <v>212.02365308804207</v>
      </c>
      <c r="H1455" s="148">
        <f t="shared" si="137"/>
        <v>0</v>
      </c>
      <c r="I1455" s="352">
        <f t="shared" si="139"/>
        <v>-3.6463469119579202</v>
      </c>
      <c r="J1455" s="352">
        <f t="shared" si="135"/>
        <v>93.404927726675382</v>
      </c>
      <c r="K1455" s="352">
        <f t="shared" si="136"/>
        <v>8724.4805236254524</v>
      </c>
      <c r="L1455" s="352"/>
      <c r="O1455" s="352"/>
      <c r="P1455" s="352"/>
      <c r="Q1455" s="352"/>
      <c r="R1455" s="352"/>
      <c r="S1455" s="352"/>
      <c r="T1455" s="352" t="e">
        <f t="shared" si="138"/>
        <v>#DIV/0!</v>
      </c>
    </row>
    <row r="1456" spans="2:20">
      <c r="B1456" s="127" t="s">
        <v>170</v>
      </c>
      <c r="C1456" s="4">
        <v>42587</v>
      </c>
      <c r="D1456">
        <f>WEEKDAY(Fuel!C1542,2)</f>
        <v>5</v>
      </c>
      <c r="E1456" s="352"/>
      <c r="F1456" s="352">
        <f>VLOOKUP(Variaciones!C1456,Fuel!C1541:Z3139,2,FALSE)</f>
        <v>215.67</v>
      </c>
      <c r="G1456" s="352">
        <f>VLOOKUP(Variaciones!C1456,Fuel!C1541:Z3139,24,FALSE)</f>
        <v>204.00788436268067</v>
      </c>
      <c r="H1456" s="148">
        <f t="shared" si="137"/>
        <v>0</v>
      </c>
      <c r="I1456" s="352">
        <f t="shared" si="139"/>
        <v>-11.662115637319317</v>
      </c>
      <c r="J1456" s="352">
        <f t="shared" si="135"/>
        <v>101.90164257555848</v>
      </c>
      <c r="K1456" s="352">
        <f t="shared" si="136"/>
        <v>10383.944759596874</v>
      </c>
      <c r="L1456" s="352"/>
      <c r="O1456" s="352"/>
      <c r="P1456" s="352"/>
      <c r="Q1456" s="352"/>
      <c r="R1456" s="352"/>
      <c r="S1456" s="352"/>
      <c r="T1456" s="352" t="e">
        <f t="shared" si="138"/>
        <v>#DIV/0!</v>
      </c>
    </row>
    <row r="1457" spans="2:20">
      <c r="B1457" s="127" t="s">
        <v>170</v>
      </c>
      <c r="C1457" s="4">
        <v>42586</v>
      </c>
      <c r="D1457">
        <f>WEEKDAY(Fuel!C1543,2)</f>
        <v>4</v>
      </c>
      <c r="E1457" s="352"/>
      <c r="F1457" s="352">
        <f>VLOOKUP(Variaciones!C1457,Fuel!C1542:Z3140,2,FALSE)</f>
        <v>215.67</v>
      </c>
      <c r="G1457" s="352">
        <f>VLOOKUP(Variaciones!C1457,Fuel!C1542:Z3140,24,FALSE)</f>
        <v>205.25624178712218</v>
      </c>
      <c r="H1457" s="148">
        <f t="shared" si="137"/>
        <v>0</v>
      </c>
      <c r="I1457" s="352">
        <f t="shared" si="139"/>
        <v>-10.413758212877809</v>
      </c>
      <c r="J1457" s="352">
        <f t="shared" si="135"/>
        <v>100.57838370565047</v>
      </c>
      <c r="K1457" s="352">
        <f t="shared" si="136"/>
        <v>10116.011268841055</v>
      </c>
      <c r="L1457" s="352"/>
      <c r="O1457" s="352"/>
      <c r="P1457" s="352"/>
      <c r="Q1457" s="352"/>
      <c r="R1457" s="352"/>
      <c r="S1457" s="352"/>
      <c r="T1457" s="352" t="e">
        <f t="shared" si="138"/>
        <v>#DIV/0!</v>
      </c>
    </row>
    <row r="1458" spans="2:20">
      <c r="B1458" s="127" t="s">
        <v>170</v>
      </c>
      <c r="C1458" s="4">
        <v>42585</v>
      </c>
      <c r="D1458">
        <f>WEEKDAY(Fuel!C1544,2)</f>
        <v>3</v>
      </c>
      <c r="E1458" s="352"/>
      <c r="F1458" s="352">
        <f>VLOOKUP(Variaciones!C1458,Fuel!C1543:Z3141,2,FALSE)</f>
        <v>215.67</v>
      </c>
      <c r="G1458" s="352">
        <f>VLOOKUP(Variaciones!C1458,Fuel!C1543:Z3141,24,FALSE)</f>
        <v>198.3574244415243</v>
      </c>
      <c r="H1458" s="148">
        <f t="shared" si="137"/>
        <v>0</v>
      </c>
      <c r="I1458" s="352">
        <f t="shared" si="139"/>
        <v>-17.312575558475686</v>
      </c>
      <c r="J1458" s="352">
        <f t="shared" si="135"/>
        <v>107.89113009198421</v>
      </c>
      <c r="K1458" s="352">
        <f t="shared" si="136"/>
        <v>11640.49595252546</v>
      </c>
      <c r="L1458" s="352"/>
      <c r="O1458" s="352"/>
      <c r="P1458" s="352"/>
      <c r="Q1458" s="352"/>
      <c r="R1458" s="352"/>
      <c r="S1458" s="352"/>
      <c r="T1458" s="352" t="e">
        <f t="shared" si="138"/>
        <v>#DIV/0!</v>
      </c>
    </row>
    <row r="1459" spans="2:20">
      <c r="B1459" s="127" t="s">
        <v>170</v>
      </c>
      <c r="C1459" s="4">
        <v>42584</v>
      </c>
      <c r="D1459">
        <f>WEEKDAY(Fuel!C1545,2)</f>
        <v>2</v>
      </c>
      <c r="E1459" s="352"/>
      <c r="F1459" s="352">
        <f>VLOOKUP(Variaciones!C1459,Fuel!C1544:Z3142,2,FALSE)</f>
        <v>215.67</v>
      </c>
      <c r="G1459" s="352">
        <f>VLOOKUP(Variaciones!C1459,Fuel!C1544:Z3142,24,FALSE)</f>
        <v>192.83837056504601</v>
      </c>
      <c r="H1459" s="148">
        <f t="shared" si="137"/>
        <v>0</v>
      </c>
      <c r="I1459" s="352">
        <f t="shared" si="139"/>
        <v>-22.831629434953982</v>
      </c>
      <c r="J1459" s="352">
        <f t="shared" si="135"/>
        <v>113.74132720105122</v>
      </c>
      <c r="K1459" s="352">
        <f t="shared" si="136"/>
        <v>12937.089513456594</v>
      </c>
      <c r="L1459" s="352"/>
      <c r="O1459" s="352"/>
      <c r="P1459" s="352"/>
      <c r="Q1459" s="352"/>
      <c r="R1459" s="352"/>
      <c r="S1459" s="352"/>
      <c r="T1459" s="352" t="e">
        <f t="shared" si="138"/>
        <v>#DIV/0!</v>
      </c>
    </row>
    <row r="1460" spans="2:20">
      <c r="B1460" s="127" t="s">
        <v>170</v>
      </c>
      <c r="C1460" s="4">
        <v>42583</v>
      </c>
      <c r="D1460">
        <f>WEEKDAY(Fuel!C1546,2)</f>
        <v>1</v>
      </c>
      <c r="E1460" s="352"/>
      <c r="F1460" s="352">
        <f>VLOOKUP(Variaciones!C1460,Fuel!C1545:Z3143,2,FALSE)</f>
        <v>215.67</v>
      </c>
      <c r="G1460" s="352">
        <f>VLOOKUP(Variaciones!C1460,Fuel!C1545:Z3143,24,FALSE)</f>
        <v>196.38633377135349</v>
      </c>
      <c r="H1460" s="148">
        <f t="shared" si="137"/>
        <v>22.04000000000002</v>
      </c>
      <c r="I1460" s="352">
        <f t="shared" si="139"/>
        <v>-19.283666228646496</v>
      </c>
      <c r="J1460" s="352">
        <f t="shared" si="135"/>
        <v>109.98048620236527</v>
      </c>
      <c r="K1460" s="352">
        <f t="shared" si="136"/>
        <v>12095.707345308658</v>
      </c>
      <c r="L1460" s="352"/>
      <c r="O1460" s="352"/>
      <c r="P1460" s="352"/>
      <c r="Q1460" s="352"/>
      <c r="R1460" s="352"/>
      <c r="S1460" s="352"/>
      <c r="T1460" s="352" t="e">
        <f t="shared" si="138"/>
        <v>#DIV/0!</v>
      </c>
    </row>
    <row r="1461" spans="2:20">
      <c r="B1461" s="127" t="s">
        <v>171</v>
      </c>
      <c r="C1461" s="4">
        <v>42580</v>
      </c>
      <c r="D1461">
        <f>WEEKDAY(Fuel!C1547,2)</f>
        <v>5</v>
      </c>
      <c r="E1461" s="352"/>
      <c r="F1461" s="352">
        <f>VLOOKUP(Variaciones!C1461,Fuel!C1546:Z3144,2,FALSE)</f>
        <v>237.71</v>
      </c>
      <c r="G1461" s="352">
        <f>VLOOKUP(Variaciones!C1461,Fuel!C1546:Z3144,24,FALSE)</f>
        <v>206.89881734559788</v>
      </c>
      <c r="H1461" s="148">
        <f t="shared" si="137"/>
        <v>0</v>
      </c>
      <c r="I1461" s="352">
        <f t="shared" si="139"/>
        <v>-30.811182654402131</v>
      </c>
      <c r="J1461" s="352">
        <f t="shared" si="135"/>
        <v>120.87725361366624</v>
      </c>
      <c r="K1461" s="352">
        <f t="shared" si="136"/>
        <v>14611.310441182588</v>
      </c>
      <c r="L1461" s="352"/>
      <c r="O1461" s="352"/>
      <c r="P1461" s="352"/>
      <c r="Q1461" s="352"/>
      <c r="R1461" s="352"/>
      <c r="S1461" s="352"/>
      <c r="T1461" s="352" t="e">
        <f t="shared" si="138"/>
        <v>#DIV/0!</v>
      </c>
    </row>
    <row r="1462" spans="2:20">
      <c r="B1462" s="127" t="s">
        <v>171</v>
      </c>
      <c r="C1462" s="4">
        <v>42579</v>
      </c>
      <c r="D1462">
        <f>WEEKDAY(Fuel!C1548,2)</f>
        <v>4</v>
      </c>
      <c r="E1462" s="352"/>
      <c r="F1462" s="352">
        <f>VLOOKUP(Variaciones!C1462,Fuel!C1547:Z3145,2,FALSE)</f>
        <v>237.71</v>
      </c>
      <c r="G1462" s="352">
        <f>VLOOKUP(Variaciones!C1462,Fuel!C1547:Z3145,24,FALSE)</f>
        <v>205.32194480946123</v>
      </c>
      <c r="H1462" s="148">
        <f t="shared" si="137"/>
        <v>0</v>
      </c>
      <c r="I1462" s="352">
        <f t="shared" si="139"/>
        <v>-32.388055190538779</v>
      </c>
      <c r="J1462" s="352">
        <f t="shared" si="135"/>
        <v>122.5487385019711</v>
      </c>
      <c r="K1462" s="352">
        <f t="shared" si="136"/>
        <v>15018.193308424494</v>
      </c>
      <c r="L1462" s="352"/>
      <c r="O1462" s="352"/>
      <c r="P1462" s="352"/>
      <c r="Q1462" s="352"/>
      <c r="R1462" s="352"/>
      <c r="S1462" s="352"/>
      <c r="T1462" s="352" t="e">
        <f t="shared" si="138"/>
        <v>#DIV/0!</v>
      </c>
    </row>
    <row r="1463" spans="2:20">
      <c r="B1463" s="127" t="s">
        <v>171</v>
      </c>
      <c r="C1463" s="4">
        <v>42578</v>
      </c>
      <c r="D1463">
        <f>WEEKDAY(Fuel!C1549,2)</f>
        <v>3</v>
      </c>
      <c r="E1463" s="352"/>
      <c r="F1463" s="352">
        <f>VLOOKUP(Variaciones!C1463,Fuel!C1548:Z3146,2,FALSE)</f>
        <v>237.71</v>
      </c>
      <c r="G1463" s="352">
        <f>VLOOKUP(Variaciones!C1463,Fuel!C1548:Z3146,24,FALSE)</f>
        <v>204.66491458607095</v>
      </c>
      <c r="H1463" s="148">
        <f t="shared" si="137"/>
        <v>0</v>
      </c>
      <c r="I1463" s="352">
        <f t="shared" si="139"/>
        <v>-33.045085413929058</v>
      </c>
      <c r="J1463" s="352">
        <f t="shared" si="135"/>
        <v>123.24519053876479</v>
      </c>
      <c r="K1463" s="352">
        <f t="shared" si="136"/>
        <v>15189.376990936438</v>
      </c>
      <c r="L1463" s="352"/>
      <c r="O1463" s="352"/>
      <c r="P1463" s="352"/>
      <c r="Q1463" s="352"/>
      <c r="R1463" s="352"/>
      <c r="S1463" s="352"/>
      <c r="T1463" s="352" t="e">
        <f t="shared" si="138"/>
        <v>#DIV/0!</v>
      </c>
    </row>
    <row r="1464" spans="2:20">
      <c r="B1464" s="127" t="s">
        <v>171</v>
      </c>
      <c r="C1464" s="4">
        <v>42577</v>
      </c>
      <c r="D1464">
        <f>WEEKDAY(Fuel!C1550,2)</f>
        <v>2</v>
      </c>
      <c r="E1464" s="352"/>
      <c r="F1464" s="352">
        <f>VLOOKUP(Variaciones!C1464,Fuel!C1549:Z3147,2,FALSE)</f>
        <v>237.71</v>
      </c>
      <c r="G1464" s="352">
        <f>VLOOKUP(Variaciones!C1464,Fuel!C1549:Z3147,24,FALSE)</f>
        <v>211.23521681997369</v>
      </c>
      <c r="H1464" s="148">
        <f t="shared" si="137"/>
        <v>0</v>
      </c>
      <c r="I1464" s="352">
        <f t="shared" si="139"/>
        <v>-26.474783180026321</v>
      </c>
      <c r="J1464" s="352">
        <f t="shared" si="135"/>
        <v>116.28067017082789</v>
      </c>
      <c r="K1464" s="352">
        <f t="shared" si="136"/>
        <v>13521.194255376862</v>
      </c>
      <c r="L1464" s="352"/>
      <c r="O1464" s="352"/>
      <c r="P1464" s="352"/>
      <c r="Q1464" s="352"/>
      <c r="R1464" s="352"/>
      <c r="S1464" s="352"/>
      <c r="T1464" s="352" t="e">
        <f t="shared" si="138"/>
        <v>#DIV/0!</v>
      </c>
    </row>
    <row r="1465" spans="2:20">
      <c r="B1465" s="127" t="s">
        <v>171</v>
      </c>
      <c r="C1465" s="4">
        <v>42576</v>
      </c>
      <c r="D1465">
        <f>WEEKDAY(Fuel!C1551,2)</f>
        <v>1</v>
      </c>
      <c r="E1465" s="352"/>
      <c r="F1465" s="352">
        <f>VLOOKUP(Variaciones!C1465,Fuel!C1550:Z3148,2,FALSE)</f>
        <v>237.71</v>
      </c>
      <c r="G1465" s="352">
        <f>VLOOKUP(Variaciones!C1465,Fuel!C1550:Z3148,24,FALSE)</f>
        <v>212.22076215505911</v>
      </c>
      <c r="H1465" s="148">
        <f t="shared" si="137"/>
        <v>0</v>
      </c>
      <c r="I1465" s="352">
        <f t="shared" si="139"/>
        <v>-25.489237844940902</v>
      </c>
      <c r="J1465" s="352">
        <f t="shared" si="135"/>
        <v>115.23599211563736</v>
      </c>
      <c r="K1465" s="352">
        <f t="shared" si="136"/>
        <v>13279.333878875235</v>
      </c>
      <c r="L1465" s="352"/>
      <c r="O1465" s="352"/>
      <c r="P1465" s="352"/>
      <c r="Q1465" s="352"/>
      <c r="R1465" s="352"/>
      <c r="S1465" s="352"/>
      <c r="T1465" s="352" t="e">
        <f t="shared" si="138"/>
        <v>#DIV/0!</v>
      </c>
    </row>
    <row r="1466" spans="2:20">
      <c r="B1466" s="127" t="s">
        <v>171</v>
      </c>
      <c r="C1466" s="4">
        <v>42573</v>
      </c>
      <c r="D1466">
        <f>WEEKDAY(Fuel!C1552,2)</f>
        <v>5</v>
      </c>
      <c r="E1466" s="352"/>
      <c r="F1466" s="352">
        <f>VLOOKUP(Variaciones!C1466,Fuel!C1551:Z3149,2,FALSE)</f>
        <v>237.71</v>
      </c>
      <c r="G1466" s="352">
        <f>VLOOKUP(Variaciones!C1466,Fuel!C1551:Z3149,24,FALSE)</f>
        <v>219.44809461235215</v>
      </c>
      <c r="H1466" s="148">
        <f t="shared" si="137"/>
        <v>0</v>
      </c>
      <c r="I1466" s="352">
        <f t="shared" si="139"/>
        <v>-18.261905387647857</v>
      </c>
      <c r="J1466" s="352">
        <f t="shared" si="135"/>
        <v>107.57501971090673</v>
      </c>
      <c r="K1466" s="352">
        <f t="shared" si="136"/>
        <v>11572.384865801971</v>
      </c>
      <c r="L1466" s="352"/>
      <c r="O1466" s="352"/>
      <c r="P1466" s="352"/>
      <c r="Q1466" s="352"/>
      <c r="R1466" s="352"/>
      <c r="S1466" s="352"/>
      <c r="T1466" s="352" t="e">
        <f t="shared" si="138"/>
        <v>#DIV/0!</v>
      </c>
    </row>
    <row r="1467" spans="2:20">
      <c r="B1467" s="127" t="s">
        <v>171</v>
      </c>
      <c r="C1467" s="4">
        <v>42572</v>
      </c>
      <c r="D1467">
        <f>WEEKDAY(Fuel!C1553,2)</f>
        <v>4</v>
      </c>
      <c r="E1467" s="352"/>
      <c r="F1467" s="352">
        <f>VLOOKUP(Variaciones!C1467,Fuel!C1552:Z3150,2,FALSE)</f>
        <v>237.71</v>
      </c>
      <c r="G1467" s="352">
        <f>VLOOKUP(Variaciones!C1467,Fuel!C1552:Z3150,24,FALSE)</f>
        <v>221.22207621550592</v>
      </c>
      <c r="H1467" s="148">
        <f t="shared" si="137"/>
        <v>0</v>
      </c>
      <c r="I1467" s="352">
        <f t="shared" si="139"/>
        <v>-16.487923784494086</v>
      </c>
      <c r="J1467" s="352">
        <f t="shared" si="135"/>
        <v>105.69459921156371</v>
      </c>
      <c r="K1467" s="352">
        <f t="shared" si="136"/>
        <v>11171.348302493085</v>
      </c>
      <c r="L1467" s="352"/>
      <c r="O1467" s="352"/>
      <c r="P1467" s="352"/>
      <c r="Q1467" s="352"/>
      <c r="R1467" s="352"/>
      <c r="S1467" s="352"/>
      <c r="T1467" s="352" t="e">
        <f t="shared" si="138"/>
        <v>#DIV/0!</v>
      </c>
    </row>
    <row r="1468" spans="2:20">
      <c r="B1468" s="127" t="s">
        <v>171</v>
      </c>
      <c r="C1468" s="4">
        <v>42571</v>
      </c>
      <c r="D1468">
        <f>WEEKDAY(Fuel!C1554,2)</f>
        <v>3</v>
      </c>
      <c r="E1468" s="352"/>
      <c r="F1468" s="352">
        <f>VLOOKUP(Variaciones!C1468,Fuel!C1553:Z3151,2,FALSE)</f>
        <v>237.71</v>
      </c>
      <c r="G1468" s="352">
        <f>VLOOKUP(Variaciones!C1468,Fuel!C1553:Z3151,24,FALSE)</f>
        <v>228.31800262812089</v>
      </c>
      <c r="H1468" s="148">
        <f t="shared" si="137"/>
        <v>0</v>
      </c>
      <c r="I1468" s="352">
        <f t="shared" si="139"/>
        <v>-9.3919973718791141</v>
      </c>
      <c r="J1468" s="352">
        <f t="shared" si="135"/>
        <v>98.17291721419187</v>
      </c>
      <c r="K1468" s="352">
        <f t="shared" si="136"/>
        <v>9637.9216743445704</v>
      </c>
      <c r="L1468" s="352"/>
      <c r="O1468" s="352"/>
      <c r="P1468" s="352"/>
      <c r="Q1468" s="352"/>
      <c r="R1468" s="352"/>
      <c r="S1468" s="352"/>
      <c r="T1468" s="352" t="e">
        <f t="shared" si="138"/>
        <v>#DIV/0!</v>
      </c>
    </row>
    <row r="1469" spans="2:20">
      <c r="B1469" s="127" t="s">
        <v>171</v>
      </c>
      <c r="C1469" s="4">
        <v>42570</v>
      </c>
      <c r="D1469">
        <f>WEEKDAY(Fuel!C1555,2)</f>
        <v>2</v>
      </c>
      <c r="E1469" s="352"/>
      <c r="F1469" s="352">
        <f>VLOOKUP(Variaciones!C1469,Fuel!C1554:Z3152,2,FALSE)</f>
        <v>237.71</v>
      </c>
      <c r="G1469" s="352">
        <f>VLOOKUP(Variaciones!C1469,Fuel!C1554:Z3152,24,FALSE)</f>
        <v>225.0328515111695</v>
      </c>
      <c r="H1469" s="148">
        <f t="shared" si="137"/>
        <v>0</v>
      </c>
      <c r="I1469" s="352">
        <f t="shared" si="139"/>
        <v>-12.677148488830511</v>
      </c>
      <c r="J1469" s="352">
        <f t="shared" si="135"/>
        <v>101.6551773981603</v>
      </c>
      <c r="K1469" s="352">
        <f t="shared" si="136"/>
        <v>10333.775091851441</v>
      </c>
      <c r="L1469" s="352"/>
      <c r="O1469" s="352"/>
      <c r="P1469" s="352"/>
      <c r="Q1469" s="352"/>
      <c r="R1469" s="352"/>
      <c r="S1469" s="352"/>
      <c r="T1469" s="352" t="e">
        <f t="shared" si="138"/>
        <v>#DIV/0!</v>
      </c>
    </row>
    <row r="1470" spans="2:20">
      <c r="B1470" s="127" t="s">
        <v>171</v>
      </c>
      <c r="C1470" s="4">
        <v>42569</v>
      </c>
      <c r="D1470">
        <f>WEEKDAY(Fuel!C1556,2)</f>
        <v>1</v>
      </c>
      <c r="E1470" s="352"/>
      <c r="F1470" s="352">
        <f>VLOOKUP(Variaciones!C1470,Fuel!C1555:Z3153,2,FALSE)</f>
        <v>237.71</v>
      </c>
      <c r="G1470" s="352">
        <f>VLOOKUP(Variaciones!C1470,Fuel!C1555:Z3153,24,FALSE)</f>
        <v>228.97503285151117</v>
      </c>
      <c r="H1470" s="148">
        <f t="shared" si="137"/>
        <v>0</v>
      </c>
      <c r="I1470" s="352">
        <f t="shared" si="139"/>
        <v>-8.7349671484888347</v>
      </c>
      <c r="J1470" s="352">
        <f t="shared" si="135"/>
        <v>97.476465177398183</v>
      </c>
      <c r="K1470" s="352">
        <f t="shared" si="136"/>
        <v>9501.6612634805206</v>
      </c>
      <c r="L1470" s="352"/>
      <c r="O1470" s="352"/>
      <c r="P1470" s="352"/>
      <c r="Q1470" s="352"/>
      <c r="R1470" s="352"/>
      <c r="S1470" s="352"/>
      <c r="T1470" s="352" t="e">
        <f t="shared" si="138"/>
        <v>#DIV/0!</v>
      </c>
    </row>
    <row r="1471" spans="2:20">
      <c r="B1471" s="127" t="s">
        <v>171</v>
      </c>
      <c r="C1471" s="4">
        <v>42566</v>
      </c>
      <c r="D1471">
        <f>WEEKDAY(Fuel!C1557,2)</f>
        <v>5</v>
      </c>
      <c r="E1471" s="352"/>
      <c r="F1471" s="352">
        <f>VLOOKUP(Variaciones!C1471,Fuel!C1556:Z3154,2,FALSE)</f>
        <v>237.71</v>
      </c>
      <c r="G1471" s="352">
        <f>VLOOKUP(Variaciones!C1471,Fuel!C1556:Z3154,24,FALSE)</f>
        <v>233.44283837056506</v>
      </c>
      <c r="H1471" s="148">
        <f t="shared" si="137"/>
        <v>0</v>
      </c>
      <c r="I1471" s="352">
        <f t="shared" si="139"/>
        <v>-4.2671616294349519</v>
      </c>
      <c r="J1471" s="352">
        <f t="shared" si="135"/>
        <v>92.740591327201031</v>
      </c>
      <c r="K1471" s="352">
        <f t="shared" si="136"/>
        <v>8600.8172797189145</v>
      </c>
      <c r="L1471" s="352"/>
      <c r="O1471" s="352"/>
      <c r="P1471" s="352"/>
      <c r="Q1471" s="352"/>
      <c r="R1471" s="352"/>
      <c r="S1471" s="352"/>
      <c r="T1471" s="352" t="e">
        <f t="shared" si="138"/>
        <v>#DIV/0!</v>
      </c>
    </row>
    <row r="1472" spans="2:20">
      <c r="B1472" s="127" t="s">
        <v>171</v>
      </c>
      <c r="C1472" s="4">
        <v>42565</v>
      </c>
      <c r="D1472">
        <f>WEEKDAY(Fuel!C1558,2)</f>
        <v>4</v>
      </c>
      <c r="E1472" s="352"/>
      <c r="F1472" s="352">
        <f>VLOOKUP(Variaciones!C1472,Fuel!C1557:Z3155,2,FALSE)</f>
        <v>237.71</v>
      </c>
      <c r="G1472" s="352">
        <f>VLOOKUP(Variaciones!C1472,Fuel!C1557:Z3155,24,FALSE)</f>
        <v>231.60315374507226</v>
      </c>
      <c r="H1472" s="148">
        <f t="shared" si="137"/>
        <v>0</v>
      </c>
      <c r="I1472" s="352">
        <f t="shared" si="139"/>
        <v>-6.1068462549277456</v>
      </c>
      <c r="J1472" s="352">
        <f t="shared" si="135"/>
        <v>94.690657030223377</v>
      </c>
      <c r="K1472" s="352">
        <f t="shared" si="136"/>
        <v>8966.3205288153913</v>
      </c>
      <c r="L1472" s="352"/>
      <c r="O1472" s="352"/>
      <c r="P1472" s="352"/>
      <c r="Q1472" s="352"/>
      <c r="R1472" s="352"/>
      <c r="S1472" s="352"/>
      <c r="T1472" s="352" t="e">
        <f t="shared" si="138"/>
        <v>#DIV/0!</v>
      </c>
    </row>
    <row r="1473" spans="2:20">
      <c r="B1473" s="127" t="s">
        <v>171</v>
      </c>
      <c r="C1473" s="4">
        <v>42564</v>
      </c>
      <c r="D1473">
        <f>WEEKDAY(Fuel!C1559,2)</f>
        <v>3</v>
      </c>
      <c r="E1473" s="352"/>
      <c r="F1473" s="352">
        <f>VLOOKUP(Variaciones!C1473,Fuel!C1558:Z3156,2,FALSE)</f>
        <v>237.71</v>
      </c>
      <c r="G1473" s="352">
        <f>VLOOKUP(Variaciones!C1473,Fuel!C1558:Z3156,24,FALSE)</f>
        <v>222.27332457293033</v>
      </c>
      <c r="H1473" s="148">
        <f t="shared" si="137"/>
        <v>0</v>
      </c>
      <c r="I1473" s="352">
        <f t="shared" si="139"/>
        <v>-15.436675427069673</v>
      </c>
      <c r="J1473" s="352">
        <f t="shared" si="135"/>
        <v>104.58027595269382</v>
      </c>
      <c r="K1473" s="352">
        <f t="shared" si="136"/>
        <v>10937.034118341589</v>
      </c>
      <c r="L1473" s="352"/>
      <c r="O1473" s="352"/>
      <c r="P1473" s="352"/>
      <c r="Q1473" s="352"/>
      <c r="R1473" s="352"/>
      <c r="S1473" s="352"/>
      <c r="T1473" s="352" t="e">
        <f t="shared" si="138"/>
        <v>#DIV/0!</v>
      </c>
    </row>
    <row r="1474" spans="2:20">
      <c r="B1474" s="127" t="s">
        <v>171</v>
      </c>
      <c r="C1474" s="4">
        <v>42563</v>
      </c>
      <c r="D1474">
        <f>WEEKDAY(Fuel!C1560,2)</f>
        <v>2</v>
      </c>
      <c r="E1474" s="352"/>
      <c r="F1474" s="352">
        <f>VLOOKUP(Variaciones!C1474,Fuel!C1559:Z3157,2,FALSE)</f>
        <v>237.71</v>
      </c>
      <c r="G1474" s="352">
        <f>VLOOKUP(Variaciones!C1474,Fuel!C1559:Z3157,24,FALSE)</f>
        <v>232.12877792378447</v>
      </c>
      <c r="H1474" s="148">
        <f t="shared" si="137"/>
        <v>0</v>
      </c>
      <c r="I1474" s="352">
        <f t="shared" si="139"/>
        <v>-5.5812220762155391</v>
      </c>
      <c r="J1474" s="352">
        <f t="shared" si="135"/>
        <v>94.133495400788462</v>
      </c>
      <c r="K1474" s="352">
        <f t="shared" si="136"/>
        <v>8861.114956370262</v>
      </c>
      <c r="L1474" s="352"/>
      <c r="O1474" s="352"/>
      <c r="P1474" s="352"/>
      <c r="Q1474" s="352"/>
      <c r="R1474" s="352"/>
      <c r="S1474" s="352"/>
      <c r="T1474" s="352" t="e">
        <f t="shared" si="138"/>
        <v>#DIV/0!</v>
      </c>
    </row>
    <row r="1475" spans="2:20">
      <c r="B1475" s="127" t="s">
        <v>171</v>
      </c>
      <c r="C1475" s="4">
        <v>42562</v>
      </c>
      <c r="D1475">
        <f>WEEKDAY(Fuel!C1561,2)</f>
        <v>1</v>
      </c>
      <c r="E1475" s="352"/>
      <c r="F1475" s="352">
        <f>VLOOKUP(Variaciones!C1475,Fuel!C1560:Z3158,2,FALSE)</f>
        <v>237.71</v>
      </c>
      <c r="G1475" s="352">
        <f>VLOOKUP(Variaciones!C1475,Fuel!C1560:Z3158,24,FALSE)</f>
        <v>221.94480946123522</v>
      </c>
      <c r="H1475" s="148">
        <f t="shared" si="137"/>
        <v>0</v>
      </c>
      <c r="I1475" s="352">
        <f t="shared" si="139"/>
        <v>-15.765190538764784</v>
      </c>
      <c r="J1475" s="352">
        <f t="shared" si="135"/>
        <v>104.92850197109064</v>
      </c>
      <c r="K1475" s="352">
        <f t="shared" si="136"/>
        <v>11009.990525897172</v>
      </c>
      <c r="L1475" s="352"/>
      <c r="O1475" s="352"/>
      <c r="P1475" s="352"/>
      <c r="Q1475" s="352"/>
      <c r="R1475" s="352"/>
      <c r="S1475" s="352"/>
      <c r="T1475" s="352" t="e">
        <f t="shared" si="138"/>
        <v>#DIV/0!</v>
      </c>
    </row>
    <row r="1476" spans="2:20">
      <c r="B1476" s="127" t="s">
        <v>171</v>
      </c>
      <c r="C1476" s="4">
        <v>42559</v>
      </c>
      <c r="D1476">
        <f>WEEKDAY(Fuel!C1562,2)</f>
        <v>5</v>
      </c>
      <c r="E1476" s="352"/>
      <c r="F1476" s="352">
        <f>VLOOKUP(Variaciones!C1476,Fuel!C1561:Z3159,2,FALSE)</f>
        <v>237.71</v>
      </c>
      <c r="G1476" s="352">
        <f>VLOOKUP(Variaciones!C1476,Fuel!C1561:Z3159,24,FALSE)</f>
        <v>223.5216819973719</v>
      </c>
      <c r="H1476" s="148">
        <f t="shared" si="137"/>
        <v>0</v>
      </c>
      <c r="I1476" s="352">
        <f t="shared" si="139"/>
        <v>-14.188318002628108</v>
      </c>
      <c r="J1476" s="352">
        <f t="shared" si="135"/>
        <v>103.25701708278578</v>
      </c>
      <c r="K1476" s="352">
        <f t="shared" si="136"/>
        <v>10662.011576834715</v>
      </c>
      <c r="L1476" s="352"/>
      <c r="O1476" s="352"/>
      <c r="P1476" s="352"/>
      <c r="Q1476" s="352"/>
      <c r="R1476" s="352"/>
      <c r="S1476" s="352"/>
      <c r="T1476" s="352" t="e">
        <f t="shared" si="138"/>
        <v>#DIV/0!</v>
      </c>
    </row>
    <row r="1477" spans="2:20">
      <c r="B1477" s="127" t="s">
        <v>171</v>
      </c>
      <c r="C1477" s="4">
        <v>42558</v>
      </c>
      <c r="D1477">
        <f>WEEKDAY(Fuel!C1563,2)</f>
        <v>4</v>
      </c>
      <c r="E1477" s="352"/>
      <c r="F1477" s="352">
        <f>VLOOKUP(Variaciones!C1477,Fuel!C1562:Z3160,2,FALSE)</f>
        <v>237.71</v>
      </c>
      <c r="G1477" s="352">
        <f>VLOOKUP(Variaciones!C1477,Fuel!C1562:Z3160,24,FALSE)</f>
        <v>221.22207621550592</v>
      </c>
      <c r="H1477" s="148">
        <f t="shared" si="137"/>
        <v>0</v>
      </c>
      <c r="I1477" s="352">
        <f t="shared" si="139"/>
        <v>-16.487923784494086</v>
      </c>
      <c r="J1477" s="352">
        <f t="shared" si="135"/>
        <v>105.69459921156371</v>
      </c>
      <c r="K1477" s="352">
        <f t="shared" si="136"/>
        <v>11171.348302493085</v>
      </c>
      <c r="L1477" s="352"/>
      <c r="O1477" s="352"/>
      <c r="P1477" s="352"/>
      <c r="Q1477" s="352"/>
      <c r="R1477" s="352"/>
      <c r="S1477" s="352"/>
      <c r="T1477" s="352" t="e">
        <f t="shared" si="138"/>
        <v>#DIV/0!</v>
      </c>
    </row>
    <row r="1478" spans="2:20">
      <c r="B1478" s="127" t="s">
        <v>171</v>
      </c>
      <c r="C1478" s="4">
        <v>42557</v>
      </c>
      <c r="D1478">
        <f>WEEKDAY(Fuel!C1564,2)</f>
        <v>3</v>
      </c>
      <c r="E1478" s="352"/>
      <c r="F1478" s="352">
        <f>VLOOKUP(Variaciones!C1478,Fuel!C1563:Z3161,2,FALSE)</f>
        <v>237.71</v>
      </c>
      <c r="G1478" s="352">
        <f>VLOOKUP(Variaciones!C1478,Fuel!C1563:Z3161,24,FALSE)</f>
        <v>232.26018396846254</v>
      </c>
      <c r="H1478" s="148">
        <f t="shared" si="137"/>
        <v>0</v>
      </c>
      <c r="I1478" s="352">
        <f t="shared" si="139"/>
        <v>-5.4498160315374662</v>
      </c>
      <c r="J1478" s="352">
        <f t="shared" si="135"/>
        <v>93.99420499342969</v>
      </c>
      <c r="K1478" s="352">
        <f t="shared" si="136"/>
        <v>8834.9105723468838</v>
      </c>
      <c r="L1478" s="352"/>
      <c r="O1478" s="352"/>
      <c r="P1478" s="352"/>
      <c r="Q1478" s="352"/>
      <c r="R1478" s="352"/>
      <c r="S1478" s="352"/>
      <c r="T1478" s="352" t="e">
        <f t="shared" si="138"/>
        <v>#DIV/0!</v>
      </c>
    </row>
    <row r="1479" spans="2:20">
      <c r="B1479" s="127" t="s">
        <v>171</v>
      </c>
      <c r="C1479" s="4">
        <v>42556</v>
      </c>
      <c r="D1479">
        <f>WEEKDAY(Fuel!C1565,2)</f>
        <v>2</v>
      </c>
      <c r="E1479" s="352"/>
      <c r="F1479" s="352">
        <f>VLOOKUP(Variaciones!C1479,Fuel!C1564:Z3162,2,FALSE)</f>
        <v>237.71</v>
      </c>
      <c r="G1479" s="352">
        <f>VLOOKUP(Variaciones!C1479,Fuel!C1564:Z3162,24,FALSE)</f>
        <v>225.36136662286464</v>
      </c>
      <c r="H1479" s="148">
        <f t="shared" si="137"/>
        <v>0</v>
      </c>
      <c r="I1479" s="352">
        <f t="shared" si="139"/>
        <v>-12.348633377135371</v>
      </c>
      <c r="J1479" s="352">
        <f t="shared" si="135"/>
        <v>101.30695137976349</v>
      </c>
      <c r="K1479" s="352">
        <f t="shared" si="136"/>
        <v>10263.098397861764</v>
      </c>
      <c r="L1479" s="352"/>
      <c r="O1479" s="352"/>
      <c r="P1479" s="352"/>
      <c r="Q1479" s="352"/>
      <c r="R1479" s="352"/>
      <c r="S1479" s="352"/>
      <c r="T1479" s="352" t="e">
        <f t="shared" si="138"/>
        <v>#DIV/0!</v>
      </c>
    </row>
    <row r="1480" spans="2:20">
      <c r="B1480" s="127" t="s">
        <v>171</v>
      </c>
      <c r="C1480" s="4">
        <v>42555</v>
      </c>
      <c r="D1480">
        <f>WEEKDAY(Fuel!C1566,2)</f>
        <v>1</v>
      </c>
      <c r="E1480" s="352"/>
      <c r="F1480" s="352">
        <f>VLOOKUP(Variaciones!C1480,Fuel!C1565:Z3163,2,FALSE)</f>
        <v>237.71</v>
      </c>
      <c r="G1480" s="352">
        <f>VLOOKUP(Variaciones!C1480,Fuel!C1565:Z3163,24,FALSE)</f>
        <v>231.70170827858081</v>
      </c>
      <c r="H1480" s="148">
        <f t="shared" si="137"/>
        <v>0</v>
      </c>
      <c r="I1480" s="352">
        <f t="shared" si="139"/>
        <v>-6.008291721419198</v>
      </c>
      <c r="J1480" s="352">
        <f t="shared" si="135"/>
        <v>94.586189224704327</v>
      </c>
      <c r="K1480" s="352">
        <f t="shared" si="136"/>
        <v>8946.5471920515738</v>
      </c>
      <c r="L1480" s="352"/>
      <c r="O1480" s="352"/>
      <c r="P1480" s="352"/>
      <c r="Q1480" s="352"/>
      <c r="R1480" s="352"/>
      <c r="S1480" s="352"/>
      <c r="T1480" s="352" t="e">
        <f t="shared" si="138"/>
        <v>#DIV/0!</v>
      </c>
    </row>
    <row r="1481" spans="2:20">
      <c r="B1481" s="127" t="s">
        <v>171</v>
      </c>
      <c r="C1481" s="4">
        <v>42552</v>
      </c>
      <c r="D1481">
        <f>WEEKDAY(Fuel!C1567,2)</f>
        <v>5</v>
      </c>
      <c r="E1481" s="352"/>
      <c r="F1481" s="352">
        <f>VLOOKUP(Variaciones!C1481,Fuel!C1566:Z3164,2,FALSE)</f>
        <v>237.71</v>
      </c>
      <c r="G1481" s="352">
        <f>VLOOKUP(Variaciones!C1481,Fuel!C1566:Z3164,24,FALSE)</f>
        <v>238.04204993429695</v>
      </c>
      <c r="H1481" s="148">
        <f t="shared" si="137"/>
        <v>12.25</v>
      </c>
      <c r="I1481" s="352">
        <f t="shared" si="139"/>
        <v>0.33204993429694696</v>
      </c>
      <c r="J1481" s="352">
        <f t="shared" si="135"/>
        <v>87.865427069645222</v>
      </c>
      <c r="K1481" s="352">
        <f t="shared" si="136"/>
        <v>7720.3332741311433</v>
      </c>
      <c r="L1481" s="352"/>
      <c r="O1481" s="352"/>
      <c r="P1481" s="352"/>
      <c r="Q1481" s="352"/>
      <c r="R1481" s="352"/>
      <c r="S1481" s="352"/>
      <c r="T1481" s="352" t="e">
        <f t="shared" si="138"/>
        <v>#DIV/0!</v>
      </c>
    </row>
    <row r="1482" spans="2:20">
      <c r="B1482" s="127" t="s">
        <v>172</v>
      </c>
      <c r="C1482" s="4">
        <v>42551</v>
      </c>
      <c r="D1482">
        <f>WEEKDAY(Fuel!C1568,2)</f>
        <v>4</v>
      </c>
      <c r="E1482" s="352"/>
      <c r="F1482" s="352">
        <f>VLOOKUP(Variaciones!C1482,Fuel!C1567:Z3165,2,FALSE)</f>
        <v>225.46</v>
      </c>
      <c r="G1482" s="352">
        <f>VLOOKUP(Variaciones!C1482,Fuel!C1567:Z3165,24,FALSE)</f>
        <v>235.21681997371877</v>
      </c>
      <c r="H1482" s="148">
        <f t="shared" si="137"/>
        <v>0</v>
      </c>
      <c r="I1482" s="352">
        <f t="shared" si="139"/>
        <v>9.7568199737187626</v>
      </c>
      <c r="J1482" s="352">
        <f t="shared" ref="J1482:J1545" si="140">ABS(F1482-(1.06*(G1482)-102.48))</f>
        <v>78.610170827858127</v>
      </c>
      <c r="K1482" s="352">
        <f t="shared" ref="K1482:K1545" si="141">ABS(F1482-(1.06*(G1482)-102.48))^2</f>
        <v>6179.5589575850372</v>
      </c>
      <c r="L1482" s="352"/>
      <c r="O1482" s="352"/>
      <c r="P1482" s="352"/>
      <c r="Q1482" s="352"/>
      <c r="R1482" s="352"/>
      <c r="S1482" s="352"/>
      <c r="T1482" s="352" t="e">
        <f t="shared" si="138"/>
        <v>#DIV/0!</v>
      </c>
    </row>
    <row r="1483" spans="2:20">
      <c r="B1483" s="127" t="s">
        <v>172</v>
      </c>
      <c r="C1483" s="4">
        <v>42550</v>
      </c>
      <c r="D1483">
        <f>WEEKDAY(Fuel!C1569,2)</f>
        <v>3</v>
      </c>
      <c r="E1483" s="352"/>
      <c r="F1483" s="352">
        <f>VLOOKUP(Variaciones!C1483,Fuel!C1568:Z3166,2,FALSE)</f>
        <v>225.46</v>
      </c>
      <c r="G1483" s="352">
        <f>VLOOKUP(Variaciones!C1483,Fuel!C1568:Z3166,24,FALSE)</f>
        <v>244.41524310118265</v>
      </c>
      <c r="H1483" s="148">
        <f t="shared" si="137"/>
        <v>0</v>
      </c>
      <c r="I1483" s="352">
        <f t="shared" si="139"/>
        <v>18.955243101182646</v>
      </c>
      <c r="J1483" s="352">
        <f t="shared" si="140"/>
        <v>68.859842312746395</v>
      </c>
      <c r="K1483" s="352">
        <f t="shared" si="141"/>
        <v>4741.6778833362987</v>
      </c>
      <c r="L1483" s="352"/>
      <c r="O1483" s="352"/>
      <c r="P1483" s="352"/>
      <c r="Q1483" s="352"/>
      <c r="R1483" s="352"/>
      <c r="S1483" s="352"/>
      <c r="T1483" s="352" t="e">
        <f t="shared" si="138"/>
        <v>#DIV/0!</v>
      </c>
    </row>
    <row r="1484" spans="2:20">
      <c r="B1484" s="127" t="s">
        <v>172</v>
      </c>
      <c r="C1484" s="4">
        <v>42549</v>
      </c>
      <c r="D1484">
        <f>WEEKDAY(Fuel!C1570,2)</f>
        <v>2</v>
      </c>
      <c r="E1484" s="352"/>
      <c r="F1484" s="352">
        <f>VLOOKUP(Variaciones!C1484,Fuel!C1569:Z3167,2,FALSE)</f>
        <v>225.46</v>
      </c>
      <c r="G1484" s="352">
        <f>VLOOKUP(Variaciones!C1484,Fuel!C1569:Z3167,24,FALSE)</f>
        <v>232.72010512483575</v>
      </c>
      <c r="H1484" s="148">
        <f t="shared" si="137"/>
        <v>0</v>
      </c>
      <c r="I1484" s="352">
        <f t="shared" si="139"/>
        <v>7.2601051248357464</v>
      </c>
      <c r="J1484" s="352">
        <f t="shared" si="140"/>
        <v>81.256688567674104</v>
      </c>
      <c r="K1484" s="352">
        <f t="shared" si="141"/>
        <v>6602.6494369839793</v>
      </c>
      <c r="L1484" s="352"/>
      <c r="O1484" s="352"/>
      <c r="P1484" s="352"/>
      <c r="Q1484" s="352"/>
      <c r="R1484" s="352"/>
      <c r="S1484" s="352"/>
      <c r="T1484" s="352" t="e">
        <f t="shared" si="138"/>
        <v>#DIV/0!</v>
      </c>
    </row>
    <row r="1485" spans="2:20">
      <c r="B1485" s="127" t="s">
        <v>172</v>
      </c>
      <c r="C1485" s="4">
        <v>42548</v>
      </c>
      <c r="D1485">
        <f>WEEKDAY(Fuel!C1571,2)</f>
        <v>1</v>
      </c>
      <c r="E1485" s="352"/>
      <c r="F1485" s="352">
        <f>VLOOKUP(Variaciones!C1485,Fuel!C1570:Z3168,2,FALSE)</f>
        <v>225.46</v>
      </c>
      <c r="G1485" s="352">
        <f>VLOOKUP(Variaciones!C1485,Fuel!C1570:Z3168,24,FALSE)</f>
        <v>221.61629434954006</v>
      </c>
      <c r="H1485" s="148">
        <f t="shared" si="137"/>
        <v>0</v>
      </c>
      <c r="I1485" s="352">
        <f t="shared" si="139"/>
        <v>-3.8437056504599525</v>
      </c>
      <c r="J1485" s="352">
        <f t="shared" si="140"/>
        <v>93.026727989487568</v>
      </c>
      <c r="K1485" s="352">
        <f t="shared" si="141"/>
        <v>8653.9721204301095</v>
      </c>
      <c r="L1485" s="352"/>
      <c r="O1485" s="352"/>
      <c r="P1485" s="352"/>
      <c r="Q1485" s="352"/>
      <c r="R1485" s="352"/>
      <c r="S1485" s="352"/>
      <c r="T1485" s="352" t="e">
        <f t="shared" si="138"/>
        <v>#DIV/0!</v>
      </c>
    </row>
    <row r="1486" spans="2:20">
      <c r="B1486" s="127" t="s">
        <v>172</v>
      </c>
      <c r="C1486" s="4">
        <v>42545</v>
      </c>
      <c r="D1486">
        <f>WEEKDAY(Fuel!C1572,2)</f>
        <v>5</v>
      </c>
      <c r="E1486" s="352"/>
      <c r="F1486" s="352">
        <f>VLOOKUP(Variaciones!C1486,Fuel!C1571:Z3169,2,FALSE)</f>
        <v>225.46</v>
      </c>
      <c r="G1486" s="352">
        <f>VLOOKUP(Variaciones!C1486,Fuel!C1571:Z3169,24,FALSE)</f>
        <v>225.68988173455978</v>
      </c>
      <c r="H1486" s="148">
        <f t="shared" ref="H1486:H1549" si="142">ABS(F1487-F1486)</f>
        <v>0</v>
      </c>
      <c r="I1486" s="352">
        <f t="shared" si="139"/>
        <v>0.22988173455976835</v>
      </c>
      <c r="J1486" s="352">
        <f t="shared" si="140"/>
        <v>88.708725361366618</v>
      </c>
      <c r="K1486" s="352">
        <f t="shared" si="141"/>
        <v>7869.2379552383691</v>
      </c>
      <c r="L1486" s="352"/>
      <c r="O1486" s="352"/>
      <c r="P1486" s="352"/>
      <c r="Q1486" s="352"/>
      <c r="R1486" s="352"/>
      <c r="S1486" s="352"/>
      <c r="T1486" s="352" t="e">
        <f t="shared" ref="T1486:T1549" si="143">ABS(ABS(Q1486)-ABS(R1486))/ABS(ABS(Q1486)+ABS(R1486))</f>
        <v>#DIV/0!</v>
      </c>
    </row>
    <row r="1487" spans="2:20">
      <c r="B1487" s="127" t="s">
        <v>172</v>
      </c>
      <c r="C1487" s="4">
        <v>42544</v>
      </c>
      <c r="D1487">
        <f>WEEKDAY(Fuel!C1573,2)</f>
        <v>4</v>
      </c>
      <c r="E1487" s="352"/>
      <c r="F1487" s="352">
        <f>VLOOKUP(Variaciones!C1487,Fuel!C1572:Z3170,2,FALSE)</f>
        <v>225.46</v>
      </c>
      <c r="G1487" s="352">
        <f>VLOOKUP(Variaciones!C1487,Fuel!C1572:Z3170,24,FALSE)</f>
        <v>238.83048620236531</v>
      </c>
      <c r="H1487" s="148">
        <f t="shared" si="142"/>
        <v>0</v>
      </c>
      <c r="I1487" s="352">
        <f t="shared" ref="I1487:I1550" si="144">G1487-F1487</f>
        <v>13.370486202365299</v>
      </c>
      <c r="J1487" s="352">
        <f t="shared" si="140"/>
        <v>74.779684625492763</v>
      </c>
      <c r="K1487" s="352">
        <f t="shared" si="141"/>
        <v>5592.0012326881588</v>
      </c>
      <c r="L1487" s="352"/>
      <c r="O1487" s="352"/>
      <c r="P1487" s="352"/>
      <c r="Q1487" s="352"/>
      <c r="R1487" s="352"/>
      <c r="S1487" s="352"/>
      <c r="T1487" s="352" t="e">
        <f t="shared" si="143"/>
        <v>#DIV/0!</v>
      </c>
    </row>
    <row r="1488" spans="2:20">
      <c r="B1488" s="127" t="s">
        <v>172</v>
      </c>
      <c r="C1488" s="4">
        <v>42543</v>
      </c>
      <c r="D1488">
        <f>WEEKDAY(Fuel!C1574,2)</f>
        <v>3</v>
      </c>
      <c r="E1488" s="352"/>
      <c r="F1488" s="352">
        <f>VLOOKUP(Variaciones!C1488,Fuel!C1573:Z3171,2,FALSE)</f>
        <v>225.46</v>
      </c>
      <c r="G1488" s="352">
        <f>VLOOKUP(Variaciones!C1488,Fuel!C1573:Z3171,24,FALSE)</f>
        <v>235.54533508541394</v>
      </c>
      <c r="H1488" s="148">
        <f t="shared" si="142"/>
        <v>0</v>
      </c>
      <c r="I1488" s="352">
        <f t="shared" si="144"/>
        <v>10.085335085413931</v>
      </c>
      <c r="J1488" s="352">
        <f t="shared" si="140"/>
        <v>78.261944809461198</v>
      </c>
      <c r="K1488" s="352">
        <f t="shared" si="141"/>
        <v>6124.9320053591509</v>
      </c>
      <c r="L1488" s="352"/>
      <c r="O1488" s="352"/>
      <c r="P1488" s="352"/>
      <c r="Q1488" s="352"/>
      <c r="R1488" s="352"/>
      <c r="S1488" s="352"/>
      <c r="T1488" s="352" t="e">
        <f t="shared" si="143"/>
        <v>#DIV/0!</v>
      </c>
    </row>
    <row r="1489" spans="2:20">
      <c r="B1489" s="127" t="s">
        <v>172</v>
      </c>
      <c r="C1489" s="4">
        <v>42542</v>
      </c>
      <c r="D1489">
        <f>WEEKDAY(Fuel!C1575,2)</f>
        <v>2</v>
      </c>
      <c r="E1489" s="352"/>
      <c r="F1489" s="352">
        <f>VLOOKUP(Variaciones!C1489,Fuel!C1574:Z3172,2,FALSE)</f>
        <v>225.46</v>
      </c>
      <c r="G1489" s="352">
        <f>VLOOKUP(Variaciones!C1489,Fuel!C1574:Z3172,24,FALSE)</f>
        <v>234.82260183968464</v>
      </c>
      <c r="H1489" s="148">
        <f t="shared" si="142"/>
        <v>0</v>
      </c>
      <c r="I1489" s="352">
        <f t="shared" si="144"/>
        <v>9.3626018396846291</v>
      </c>
      <c r="J1489" s="352">
        <f t="shared" si="140"/>
        <v>79.028042049934271</v>
      </c>
      <c r="K1489" s="352">
        <f t="shared" si="141"/>
        <v>6245.4314302461789</v>
      </c>
      <c r="L1489" s="352"/>
      <c r="O1489" s="352"/>
      <c r="P1489" s="352"/>
      <c r="Q1489" s="352"/>
      <c r="R1489" s="352"/>
      <c r="S1489" s="352"/>
      <c r="T1489" s="352" t="e">
        <f t="shared" si="143"/>
        <v>#DIV/0!</v>
      </c>
    </row>
    <row r="1490" spans="2:20">
      <c r="B1490" s="127" t="s">
        <v>172</v>
      </c>
      <c r="C1490" s="4">
        <v>42541</v>
      </c>
      <c r="D1490">
        <f>WEEKDAY(Fuel!C1576,2)</f>
        <v>1</v>
      </c>
      <c r="E1490" s="352"/>
      <c r="F1490" s="352">
        <f>VLOOKUP(Variaciones!C1490,Fuel!C1575:Z3173,2,FALSE)</f>
        <v>225.46</v>
      </c>
      <c r="G1490" s="352">
        <f>VLOOKUP(Variaciones!C1490,Fuel!C1575:Z3173,24,FALSE)</f>
        <v>233.37713534822603</v>
      </c>
      <c r="H1490" s="148">
        <f t="shared" si="142"/>
        <v>0</v>
      </c>
      <c r="I1490" s="352">
        <f t="shared" si="144"/>
        <v>7.9171353482260258</v>
      </c>
      <c r="J1490" s="352">
        <f t="shared" si="140"/>
        <v>80.560236530880417</v>
      </c>
      <c r="K1490" s="352">
        <f t="shared" si="141"/>
        <v>6489.9517099114</v>
      </c>
      <c r="L1490" s="352"/>
      <c r="O1490" s="352"/>
      <c r="P1490" s="352"/>
      <c r="Q1490" s="352"/>
      <c r="R1490" s="352"/>
      <c r="S1490" s="352"/>
      <c r="T1490" s="352" t="e">
        <f t="shared" si="143"/>
        <v>#DIV/0!</v>
      </c>
    </row>
    <row r="1491" spans="2:20">
      <c r="B1491" s="127" t="s">
        <v>172</v>
      </c>
      <c r="C1491" s="4">
        <v>42538</v>
      </c>
      <c r="D1491">
        <f>WEEKDAY(Fuel!C1577,2)</f>
        <v>5</v>
      </c>
      <c r="E1491" s="352"/>
      <c r="F1491" s="352">
        <f>VLOOKUP(Variaciones!C1491,Fuel!C1576:Z3174,2,FALSE)</f>
        <v>225.46</v>
      </c>
      <c r="G1491" s="352">
        <f>VLOOKUP(Variaciones!C1491,Fuel!C1576:Z3174,24,FALSE)</f>
        <v>225.22996057818659</v>
      </c>
      <c r="H1491" s="148">
        <f t="shared" si="142"/>
        <v>0</v>
      </c>
      <c r="I1491" s="352">
        <f t="shared" si="144"/>
        <v>-0.23003942181341586</v>
      </c>
      <c r="J1491" s="352">
        <f t="shared" si="140"/>
        <v>89.196241787122204</v>
      </c>
      <c r="K1491" s="352">
        <f t="shared" si="141"/>
        <v>7955.9695489467649</v>
      </c>
      <c r="L1491" s="352"/>
      <c r="O1491" s="352"/>
      <c r="P1491" s="352"/>
      <c r="Q1491" s="352"/>
      <c r="R1491" s="352"/>
      <c r="S1491" s="352"/>
      <c r="T1491" s="352" t="e">
        <f t="shared" si="143"/>
        <v>#DIV/0!</v>
      </c>
    </row>
    <row r="1492" spans="2:20">
      <c r="B1492" s="127" t="s">
        <v>172</v>
      </c>
      <c r="C1492" s="4">
        <v>42537</v>
      </c>
      <c r="D1492">
        <f>WEEKDAY(Fuel!C1578,2)</f>
        <v>4</v>
      </c>
      <c r="E1492" s="352"/>
      <c r="F1492" s="352">
        <f>VLOOKUP(Variaciones!C1492,Fuel!C1577:Z3175,2,FALSE)</f>
        <v>225.46</v>
      </c>
      <c r="G1492" s="352">
        <f>VLOOKUP(Variaciones!C1492,Fuel!C1577:Z3175,24,FALSE)</f>
        <v>212.4178712220762</v>
      </c>
      <c r="H1492" s="148">
        <f t="shared" si="142"/>
        <v>0</v>
      </c>
      <c r="I1492" s="352">
        <f t="shared" si="144"/>
        <v>-13.042128777923807</v>
      </c>
      <c r="J1492" s="352">
        <f t="shared" si="140"/>
        <v>102.77705650459923</v>
      </c>
      <c r="K1492" s="352">
        <f t="shared" si="141"/>
        <v>10563.123343749583</v>
      </c>
      <c r="L1492" s="352"/>
      <c r="O1492" s="352"/>
      <c r="P1492" s="352"/>
      <c r="Q1492" s="352"/>
      <c r="R1492" s="352"/>
      <c r="S1492" s="352"/>
      <c r="T1492" s="352" t="e">
        <f t="shared" si="143"/>
        <v>#DIV/0!</v>
      </c>
    </row>
    <row r="1493" spans="2:20">
      <c r="B1493" s="127" t="s">
        <v>172</v>
      </c>
      <c r="C1493" s="4">
        <v>42536</v>
      </c>
      <c r="D1493">
        <f>WEEKDAY(Fuel!C1579,2)</f>
        <v>3</v>
      </c>
      <c r="E1493" s="352"/>
      <c r="F1493" s="352">
        <f>VLOOKUP(Variaciones!C1493,Fuel!C1578:Z3176,2,FALSE)</f>
        <v>225.46</v>
      </c>
      <c r="G1493" s="352">
        <f>VLOOKUP(Variaciones!C1493,Fuel!C1578:Z3176,24,FALSE)</f>
        <v>224.70433639947439</v>
      </c>
      <c r="H1493" s="148">
        <f t="shared" si="142"/>
        <v>0</v>
      </c>
      <c r="I1493" s="352">
        <f t="shared" si="144"/>
        <v>-0.75566360052562231</v>
      </c>
      <c r="J1493" s="352">
        <f t="shared" si="140"/>
        <v>89.753403416557177</v>
      </c>
      <c r="K1493" s="352">
        <f t="shared" si="141"/>
        <v>8055.6734248552575</v>
      </c>
      <c r="L1493" s="352"/>
      <c r="O1493" s="352"/>
      <c r="P1493" s="352"/>
      <c r="Q1493" s="352"/>
      <c r="R1493" s="352"/>
      <c r="S1493" s="352"/>
      <c r="T1493" s="352" t="e">
        <f t="shared" si="143"/>
        <v>#DIV/0!</v>
      </c>
    </row>
    <row r="1494" spans="2:20">
      <c r="B1494" s="127" t="s">
        <v>172</v>
      </c>
      <c r="C1494" s="4">
        <v>42535</v>
      </c>
      <c r="D1494">
        <f>WEEKDAY(Fuel!C1580,2)</f>
        <v>2</v>
      </c>
      <c r="E1494" s="352"/>
      <c r="F1494" s="352">
        <f>VLOOKUP(Variaciones!C1494,Fuel!C1579:Z3177,2,FALSE)</f>
        <v>225.46</v>
      </c>
      <c r="G1494" s="352">
        <f>VLOOKUP(Variaciones!C1494,Fuel!C1579:Z3177,24,FALSE)</f>
        <v>229.5663600525624</v>
      </c>
      <c r="H1494" s="148">
        <f t="shared" si="142"/>
        <v>0</v>
      </c>
      <c r="I1494" s="352">
        <f t="shared" si="144"/>
        <v>4.106360052562394</v>
      </c>
      <c r="J1494" s="352">
        <f t="shared" si="140"/>
        <v>84.599658344283881</v>
      </c>
      <c r="K1494" s="352">
        <f t="shared" si="141"/>
        <v>7157.1021919695613</v>
      </c>
      <c r="L1494" s="352"/>
      <c r="O1494" s="352"/>
      <c r="P1494" s="352"/>
      <c r="Q1494" s="352"/>
      <c r="R1494" s="352"/>
      <c r="S1494" s="352"/>
      <c r="T1494" s="352" t="e">
        <f t="shared" si="143"/>
        <v>#DIV/0!</v>
      </c>
    </row>
    <row r="1495" spans="2:20">
      <c r="B1495" s="127" t="s">
        <v>172</v>
      </c>
      <c r="C1495" s="4">
        <v>42534</v>
      </c>
      <c r="D1495">
        <f>WEEKDAY(Fuel!C1581,2)</f>
        <v>1</v>
      </c>
      <c r="E1495" s="352"/>
      <c r="F1495" s="352">
        <f>VLOOKUP(Variaciones!C1495,Fuel!C1580:Z3178,2,FALSE)</f>
        <v>225.46</v>
      </c>
      <c r="G1495" s="352">
        <f>VLOOKUP(Variaciones!C1495,Fuel!C1580:Z3178,24,FALSE)</f>
        <v>233.77135348226017</v>
      </c>
      <c r="H1495" s="148">
        <f t="shared" si="142"/>
        <v>0</v>
      </c>
      <c r="I1495" s="352">
        <f t="shared" si="144"/>
        <v>8.3113534822601594</v>
      </c>
      <c r="J1495" s="352">
        <f t="shared" si="140"/>
        <v>80.142365308804216</v>
      </c>
      <c r="K1495" s="352">
        <f t="shared" si="141"/>
        <v>6422.7987172898256</v>
      </c>
      <c r="L1495" s="352"/>
      <c r="O1495" s="352"/>
      <c r="P1495" s="352"/>
      <c r="Q1495" s="352"/>
      <c r="R1495" s="352"/>
      <c r="S1495" s="352"/>
      <c r="T1495" s="352" t="e">
        <f t="shared" si="143"/>
        <v>#DIV/0!</v>
      </c>
    </row>
    <row r="1496" spans="2:20">
      <c r="B1496" s="127" t="s">
        <v>172</v>
      </c>
      <c r="C1496" s="4">
        <v>42531</v>
      </c>
      <c r="D1496">
        <f>WEEKDAY(Fuel!C1582,2)</f>
        <v>5</v>
      </c>
      <c r="E1496" s="352"/>
      <c r="F1496" s="352">
        <f>VLOOKUP(Variaciones!C1496,Fuel!C1581:Z3179,2,FALSE)</f>
        <v>225.46</v>
      </c>
      <c r="G1496" s="352">
        <f>VLOOKUP(Variaciones!C1496,Fuel!C1581:Z3179,24,FALSE)</f>
        <v>234.42838370565045</v>
      </c>
      <c r="H1496" s="148">
        <f t="shared" si="142"/>
        <v>0</v>
      </c>
      <c r="I1496" s="352">
        <f t="shared" si="144"/>
        <v>8.9683837056504387</v>
      </c>
      <c r="J1496" s="352">
        <f t="shared" si="140"/>
        <v>79.445913272010529</v>
      </c>
      <c r="K1496" s="352">
        <f t="shared" si="141"/>
        <v>6311.6531356238183</v>
      </c>
      <c r="L1496" s="352"/>
      <c r="O1496" s="352"/>
      <c r="P1496" s="352"/>
      <c r="Q1496" s="352"/>
      <c r="R1496" s="352"/>
      <c r="S1496" s="352"/>
      <c r="T1496" s="352" t="e">
        <f t="shared" si="143"/>
        <v>#DIV/0!</v>
      </c>
    </row>
    <row r="1497" spans="2:20">
      <c r="B1497" s="127" t="s">
        <v>172</v>
      </c>
      <c r="C1497" s="4">
        <v>42530</v>
      </c>
      <c r="D1497">
        <f>WEEKDAY(Fuel!C1583,2)</f>
        <v>4</v>
      </c>
      <c r="E1497" s="352"/>
      <c r="F1497" s="352">
        <f>VLOOKUP(Variaciones!C1497,Fuel!C1582:Z3180,2,FALSE)</f>
        <v>225.46</v>
      </c>
      <c r="G1497" s="352">
        <f>VLOOKUP(Variaciones!C1497,Fuel!C1582:Z3180,24,FALSE)</f>
        <v>240.01314060446779</v>
      </c>
      <c r="H1497" s="148">
        <f t="shared" si="142"/>
        <v>0</v>
      </c>
      <c r="I1497" s="352">
        <f t="shared" si="144"/>
        <v>14.553140604467785</v>
      </c>
      <c r="J1497" s="352">
        <f t="shared" si="140"/>
        <v>73.52607095926416</v>
      </c>
      <c r="K1497" s="352">
        <f t="shared" si="141"/>
        <v>5406.0831107067488</v>
      </c>
      <c r="L1497" s="352"/>
      <c r="O1497" s="352"/>
      <c r="P1497" s="352"/>
      <c r="Q1497" s="352"/>
      <c r="R1497" s="352"/>
      <c r="S1497" s="352"/>
      <c r="T1497" s="352" t="e">
        <f t="shared" si="143"/>
        <v>#DIV/0!</v>
      </c>
    </row>
    <row r="1498" spans="2:20">
      <c r="B1498" s="127" t="s">
        <v>172</v>
      </c>
      <c r="C1498" s="4">
        <v>42529</v>
      </c>
      <c r="D1498">
        <f>WEEKDAY(Fuel!C1584,2)</f>
        <v>3</v>
      </c>
      <c r="E1498" s="352"/>
      <c r="F1498" s="352">
        <f>VLOOKUP(Variaciones!C1498,Fuel!C1583:Z3181,2,FALSE)</f>
        <v>225.46</v>
      </c>
      <c r="G1498" s="352">
        <f>VLOOKUP(Variaciones!C1498,Fuel!C1583:Z3181,24,FALSE)</f>
        <v>241.32720105124832</v>
      </c>
      <c r="H1498" s="148">
        <f t="shared" si="142"/>
        <v>0</v>
      </c>
      <c r="I1498" s="352">
        <f t="shared" si="144"/>
        <v>15.867201051248315</v>
      </c>
      <c r="J1498" s="352">
        <f t="shared" si="140"/>
        <v>72.133166885676786</v>
      </c>
      <c r="K1498" s="352">
        <f t="shared" si="141"/>
        <v>5203.1937649568981</v>
      </c>
      <c r="L1498" s="352"/>
      <c r="O1498" s="352"/>
      <c r="P1498" s="352"/>
      <c r="Q1498" s="352"/>
      <c r="R1498" s="352"/>
      <c r="S1498" s="352"/>
      <c r="T1498" s="352" t="e">
        <f t="shared" si="143"/>
        <v>#DIV/0!</v>
      </c>
    </row>
    <row r="1499" spans="2:20">
      <c r="B1499" s="127" t="s">
        <v>172</v>
      </c>
      <c r="C1499" s="4">
        <v>42528</v>
      </c>
      <c r="D1499">
        <f>WEEKDAY(Fuel!C1585,2)</f>
        <v>2</v>
      </c>
      <c r="E1499" s="352"/>
      <c r="F1499" s="352">
        <f>VLOOKUP(Variaciones!C1499,Fuel!C1584:Z3182,2,FALSE)</f>
        <v>225.46</v>
      </c>
      <c r="G1499" s="352">
        <f>VLOOKUP(Variaciones!C1499,Fuel!C1584:Z3182,24,FALSE)</f>
        <v>234.23127463863335</v>
      </c>
      <c r="H1499" s="148">
        <f t="shared" si="142"/>
        <v>0</v>
      </c>
      <c r="I1499" s="352">
        <f t="shared" si="144"/>
        <v>8.7712746386333436</v>
      </c>
      <c r="J1499" s="352">
        <f t="shared" si="140"/>
        <v>79.654848883048629</v>
      </c>
      <c r="K1499" s="352">
        <f t="shared" si="141"/>
        <v>6344.8949505813134</v>
      </c>
      <c r="L1499" s="352"/>
      <c r="O1499" s="352"/>
      <c r="P1499" s="352"/>
      <c r="Q1499" s="352"/>
      <c r="R1499" s="352"/>
      <c r="S1499" s="352"/>
      <c r="T1499" s="352" t="e">
        <f t="shared" si="143"/>
        <v>#DIV/0!</v>
      </c>
    </row>
    <row r="1500" spans="2:20">
      <c r="B1500" s="127" t="s">
        <v>172</v>
      </c>
      <c r="C1500" s="4">
        <v>42527</v>
      </c>
      <c r="D1500">
        <f>WEEKDAY(Fuel!C1586,2)</f>
        <v>1</v>
      </c>
      <c r="E1500" s="352"/>
      <c r="F1500" s="352">
        <f>VLOOKUP(Variaciones!C1500,Fuel!C1585:Z3183,2,FALSE)</f>
        <v>225.46</v>
      </c>
      <c r="G1500" s="352">
        <f>VLOOKUP(Variaciones!C1500,Fuel!C1585:Z3183,24,FALSE)</f>
        <v>227.33245729303547</v>
      </c>
      <c r="H1500" s="148">
        <f t="shared" si="142"/>
        <v>0</v>
      </c>
      <c r="I1500" s="352">
        <f t="shared" si="144"/>
        <v>1.8724572930354668</v>
      </c>
      <c r="J1500" s="352">
        <f t="shared" si="140"/>
        <v>86.967595269382372</v>
      </c>
      <c r="K1500" s="352">
        <f t="shared" si="141"/>
        <v>7563.3626269390988</v>
      </c>
      <c r="L1500" s="352"/>
      <c r="O1500" s="352"/>
      <c r="P1500" s="352"/>
      <c r="Q1500" s="352"/>
      <c r="R1500" s="352"/>
      <c r="S1500" s="352"/>
      <c r="T1500" s="352" t="e">
        <f t="shared" si="143"/>
        <v>#DIV/0!</v>
      </c>
    </row>
    <row r="1501" spans="2:20">
      <c r="B1501" s="127" t="s">
        <v>172</v>
      </c>
      <c r="C1501" s="4">
        <v>42524</v>
      </c>
      <c r="D1501">
        <f>WEEKDAY(Fuel!C1587,2)</f>
        <v>5</v>
      </c>
      <c r="E1501" s="352"/>
      <c r="F1501" s="352">
        <f>VLOOKUP(Variaciones!C1501,Fuel!C1586:Z3184,2,FALSE)</f>
        <v>225.46</v>
      </c>
      <c r="G1501" s="352">
        <f>VLOOKUP(Variaciones!C1501,Fuel!C1586:Z3184,24,FALSE)</f>
        <v>222.07621550591324</v>
      </c>
      <c r="H1501" s="148">
        <f t="shared" si="142"/>
        <v>0</v>
      </c>
      <c r="I1501" s="352">
        <f t="shared" si="144"/>
        <v>-3.3837844940867683</v>
      </c>
      <c r="J1501" s="352">
        <f t="shared" si="140"/>
        <v>92.539211563731982</v>
      </c>
      <c r="K1501" s="352">
        <f t="shared" si="141"/>
        <v>8563.5056768371469</v>
      </c>
      <c r="L1501" s="352"/>
      <c r="O1501" s="352"/>
      <c r="P1501" s="352"/>
      <c r="Q1501" s="352"/>
      <c r="R1501" s="352"/>
      <c r="S1501" s="352"/>
      <c r="T1501" s="352" t="e">
        <f t="shared" si="143"/>
        <v>#DIV/0!</v>
      </c>
    </row>
    <row r="1502" spans="2:20">
      <c r="B1502" s="127" t="s">
        <v>172</v>
      </c>
      <c r="C1502" s="4">
        <v>42523</v>
      </c>
      <c r="D1502">
        <f>WEEKDAY(Fuel!C1588,2)</f>
        <v>4</v>
      </c>
      <c r="E1502" s="352"/>
      <c r="F1502" s="352">
        <f>VLOOKUP(Variaciones!C1502,Fuel!C1587:Z3185,2,FALSE)</f>
        <v>225.46</v>
      </c>
      <c r="G1502" s="352">
        <f>VLOOKUP(Variaciones!C1502,Fuel!C1587:Z3185,24,FALSE)</f>
        <v>220.56504599211564</v>
      </c>
      <c r="H1502" s="148">
        <f t="shared" si="142"/>
        <v>0</v>
      </c>
      <c r="I1502" s="352">
        <f t="shared" si="144"/>
        <v>-4.8949540078843654</v>
      </c>
      <c r="J1502" s="352">
        <f t="shared" si="140"/>
        <v>94.1410512483574</v>
      </c>
      <c r="K1502" s="352">
        <f t="shared" si="141"/>
        <v>8862.5375301458535</v>
      </c>
      <c r="L1502" s="352"/>
      <c r="O1502" s="352"/>
      <c r="P1502" s="352"/>
      <c r="Q1502" s="352"/>
      <c r="R1502" s="352"/>
      <c r="S1502" s="352"/>
      <c r="T1502" s="352" t="e">
        <f t="shared" si="143"/>
        <v>#DIV/0!</v>
      </c>
    </row>
    <row r="1503" spans="2:20">
      <c r="B1503" s="127" t="s">
        <v>172</v>
      </c>
      <c r="C1503" s="4">
        <v>42522</v>
      </c>
      <c r="D1503">
        <f>WEEKDAY(Fuel!C1589,2)</f>
        <v>3</v>
      </c>
      <c r="E1503" s="352"/>
      <c r="F1503" s="352">
        <f>VLOOKUP(Variaciones!C1503,Fuel!C1588:Z3186,2,FALSE)</f>
        <v>225.46</v>
      </c>
      <c r="G1503" s="352">
        <f>VLOOKUP(Variaciones!C1503,Fuel!C1588:Z3186,24,FALSE)</f>
        <v>220.17082785808145</v>
      </c>
      <c r="H1503" s="148">
        <f t="shared" si="142"/>
        <v>46.110000000000014</v>
      </c>
      <c r="I1503" s="352">
        <f t="shared" si="144"/>
        <v>-5.2891721419185558</v>
      </c>
      <c r="J1503" s="352">
        <f t="shared" si="140"/>
        <v>94.558922470433657</v>
      </c>
      <c r="K1503" s="352">
        <f t="shared" si="141"/>
        <v>8941.3898187694831</v>
      </c>
      <c r="L1503" s="352"/>
      <c r="O1503" s="352"/>
      <c r="P1503" s="352"/>
      <c r="Q1503" s="352"/>
      <c r="R1503" s="352"/>
      <c r="S1503" s="352"/>
      <c r="T1503" s="352" t="e">
        <f t="shared" si="143"/>
        <v>#DIV/0!</v>
      </c>
    </row>
    <row r="1504" spans="2:20">
      <c r="B1504" s="127" t="s">
        <v>173</v>
      </c>
      <c r="C1504" s="4">
        <v>42521</v>
      </c>
      <c r="D1504">
        <f>WEEKDAY(Fuel!C1590,2)</f>
        <v>2</v>
      </c>
      <c r="E1504" s="352"/>
      <c r="F1504" s="352">
        <f>VLOOKUP(Variaciones!C1504,Fuel!C1589:Z3187,2,FALSE)</f>
        <v>179.35</v>
      </c>
      <c r="G1504" s="352">
        <f>VLOOKUP(Variaciones!C1504,Fuel!C1589:Z3187,24,FALSE)</f>
        <v>217.73981603153746</v>
      </c>
      <c r="H1504" s="148">
        <f t="shared" si="142"/>
        <v>0</v>
      </c>
      <c r="I1504" s="352">
        <f t="shared" si="144"/>
        <v>38.389816031537464</v>
      </c>
      <c r="J1504" s="352">
        <f t="shared" si="140"/>
        <v>51.025795006570291</v>
      </c>
      <c r="K1504" s="352">
        <f t="shared" si="141"/>
        <v>2603.6317560525335</v>
      </c>
      <c r="L1504" s="352"/>
      <c r="O1504" s="352"/>
      <c r="P1504" s="352"/>
      <c r="Q1504" s="352"/>
      <c r="R1504" s="352"/>
      <c r="S1504" s="352"/>
      <c r="T1504" s="352" t="e">
        <f t="shared" si="143"/>
        <v>#DIV/0!</v>
      </c>
    </row>
    <row r="1505" spans="2:20">
      <c r="B1505" s="127" t="s">
        <v>173</v>
      </c>
      <c r="C1505" s="4">
        <v>42520</v>
      </c>
      <c r="D1505">
        <f>WEEKDAY(Fuel!C1591,2)</f>
        <v>1</v>
      </c>
      <c r="E1505" s="352"/>
      <c r="F1505" s="352">
        <f>VLOOKUP(Variaciones!C1505,Fuel!C1590:Z3188,2,FALSE)</f>
        <v>179.35</v>
      </c>
      <c r="G1505" s="352">
        <f>VLOOKUP(Variaciones!C1505,Fuel!C1590:Z3188,24,FALSE)</f>
        <v>218.10118265440209</v>
      </c>
      <c r="H1505" s="148">
        <f t="shared" si="142"/>
        <v>0</v>
      </c>
      <c r="I1505" s="352">
        <f t="shared" si="144"/>
        <v>38.751182654402101</v>
      </c>
      <c r="J1505" s="352">
        <f t="shared" si="140"/>
        <v>50.642746386333755</v>
      </c>
      <c r="K1505" s="352">
        <f t="shared" si="141"/>
        <v>2564.6877615505205</v>
      </c>
      <c r="L1505" s="352"/>
      <c r="O1505" s="352"/>
      <c r="P1505" s="352"/>
      <c r="Q1505" s="352"/>
      <c r="R1505" s="352"/>
      <c r="S1505" s="352"/>
      <c r="T1505" s="352" t="e">
        <f t="shared" si="143"/>
        <v>#DIV/0!</v>
      </c>
    </row>
    <row r="1506" spans="2:20">
      <c r="B1506" s="127" t="s">
        <v>173</v>
      </c>
      <c r="C1506" s="4">
        <v>42517</v>
      </c>
      <c r="D1506">
        <f>WEEKDAY(Fuel!C1592,2)</f>
        <v>5</v>
      </c>
      <c r="E1506" s="352"/>
      <c r="F1506" s="352">
        <f>VLOOKUP(Variaciones!C1506,Fuel!C1591:Z3189,2,FALSE)</f>
        <v>179.35</v>
      </c>
      <c r="G1506" s="352">
        <f>VLOOKUP(Variaciones!C1506,Fuel!C1591:Z3189,24,FALSE)</f>
        <v>218.46254927726673</v>
      </c>
      <c r="H1506" s="148">
        <f t="shared" si="142"/>
        <v>0</v>
      </c>
      <c r="I1506" s="352">
        <f t="shared" si="144"/>
        <v>39.112549277266737</v>
      </c>
      <c r="J1506" s="352">
        <f t="shared" si="140"/>
        <v>50.259697766097275</v>
      </c>
      <c r="K1506" s="352">
        <f t="shared" si="141"/>
        <v>2526.0372195394434</v>
      </c>
      <c r="L1506" s="352"/>
      <c r="O1506" s="352"/>
      <c r="P1506" s="352"/>
      <c r="Q1506" s="352"/>
      <c r="R1506" s="352"/>
      <c r="S1506" s="352"/>
      <c r="T1506" s="352" t="e">
        <f t="shared" si="143"/>
        <v>#DIV/0!</v>
      </c>
    </row>
    <row r="1507" spans="2:20">
      <c r="B1507" s="127" t="s">
        <v>173</v>
      </c>
      <c r="C1507" s="4">
        <v>42516</v>
      </c>
      <c r="D1507">
        <f>WEEKDAY(Fuel!C1593,2)</f>
        <v>4</v>
      </c>
      <c r="E1507" s="352"/>
      <c r="F1507" s="352">
        <f>VLOOKUP(Variaciones!C1507,Fuel!C1592:Z3190,2,FALSE)</f>
        <v>179.35</v>
      </c>
      <c r="G1507" s="352">
        <f>VLOOKUP(Variaciones!C1507,Fuel!C1592:Z3190,24,FALSE)</f>
        <v>219.11957950065704</v>
      </c>
      <c r="H1507" s="148">
        <f t="shared" si="142"/>
        <v>0</v>
      </c>
      <c r="I1507" s="352">
        <f t="shared" si="144"/>
        <v>39.769579500657045</v>
      </c>
      <c r="J1507" s="352">
        <f t="shared" si="140"/>
        <v>49.563245729303532</v>
      </c>
      <c r="K1507" s="352">
        <f t="shared" si="141"/>
        <v>2456.5153272233247</v>
      </c>
      <c r="L1507" s="352"/>
      <c r="O1507" s="352"/>
      <c r="P1507" s="352"/>
      <c r="Q1507" s="352"/>
      <c r="R1507" s="352"/>
      <c r="S1507" s="352"/>
      <c r="T1507" s="352" t="e">
        <f t="shared" si="143"/>
        <v>#DIV/0!</v>
      </c>
    </row>
    <row r="1508" spans="2:20">
      <c r="B1508" s="127" t="s">
        <v>173</v>
      </c>
      <c r="C1508" s="4">
        <v>42515</v>
      </c>
      <c r="D1508">
        <f>WEEKDAY(Fuel!C1594,2)</f>
        <v>3</v>
      </c>
      <c r="E1508" s="352"/>
      <c r="F1508" s="352">
        <f>VLOOKUP(Variaciones!C1508,Fuel!C1593:Z3191,2,FALSE)</f>
        <v>179.35</v>
      </c>
      <c r="G1508" s="352">
        <f>VLOOKUP(Variaciones!C1508,Fuel!C1593:Z3191,24,FALSE)</f>
        <v>222.73324572930352</v>
      </c>
      <c r="H1508" s="148">
        <f t="shared" si="142"/>
        <v>0</v>
      </c>
      <c r="I1508" s="352">
        <f t="shared" si="144"/>
        <v>43.383245729303525</v>
      </c>
      <c r="J1508" s="352">
        <f t="shared" si="140"/>
        <v>45.732759526938281</v>
      </c>
      <c r="K1508" s="352">
        <f t="shared" si="141"/>
        <v>2091.4852939487641</v>
      </c>
      <c r="L1508" s="352"/>
      <c r="O1508" s="352"/>
      <c r="P1508" s="352"/>
      <c r="Q1508" s="352"/>
      <c r="R1508" s="352"/>
      <c r="S1508" s="352"/>
      <c r="T1508" s="352" t="e">
        <f t="shared" si="143"/>
        <v>#DIV/0!</v>
      </c>
    </row>
    <row r="1509" spans="2:20">
      <c r="B1509" s="127" t="s">
        <v>173</v>
      </c>
      <c r="C1509" s="4">
        <v>42514</v>
      </c>
      <c r="D1509">
        <f>WEEKDAY(Fuel!C1595,2)</f>
        <v>2</v>
      </c>
      <c r="E1509" s="352"/>
      <c r="F1509" s="352">
        <f>VLOOKUP(Variaciones!C1509,Fuel!C1594:Z3192,2,FALSE)</f>
        <v>179.35</v>
      </c>
      <c r="G1509" s="352">
        <f>VLOOKUP(Variaciones!C1509,Fuel!C1594:Z3192,24,FALSE)</f>
        <v>218.46254927726673</v>
      </c>
      <c r="H1509" s="148">
        <f t="shared" si="142"/>
        <v>0</v>
      </c>
      <c r="I1509" s="352">
        <f t="shared" si="144"/>
        <v>39.112549277266737</v>
      </c>
      <c r="J1509" s="352">
        <f t="shared" si="140"/>
        <v>50.259697766097275</v>
      </c>
      <c r="K1509" s="352">
        <f t="shared" si="141"/>
        <v>2526.0372195394434</v>
      </c>
      <c r="L1509" s="352"/>
      <c r="O1509" s="352"/>
      <c r="P1509" s="352"/>
      <c r="Q1509" s="352"/>
      <c r="R1509" s="352"/>
      <c r="S1509" s="352"/>
      <c r="T1509" s="352" t="e">
        <f t="shared" si="143"/>
        <v>#DIV/0!</v>
      </c>
    </row>
    <row r="1510" spans="2:20">
      <c r="B1510" s="127" t="s">
        <v>173</v>
      </c>
      <c r="C1510" s="4">
        <v>42513</v>
      </c>
      <c r="D1510">
        <f>WEEKDAY(Fuel!C1596,2)</f>
        <v>1</v>
      </c>
      <c r="E1510" s="352"/>
      <c r="F1510" s="352">
        <f>VLOOKUP(Variaciones!C1510,Fuel!C1595:Z3193,2,FALSE)</f>
        <v>179.35</v>
      </c>
      <c r="G1510" s="352">
        <f>VLOOKUP(Variaciones!C1510,Fuel!C1595:Z3193,24,FALSE)</f>
        <v>214.84888304862025</v>
      </c>
      <c r="H1510" s="148">
        <f t="shared" si="142"/>
        <v>0</v>
      </c>
      <c r="I1510" s="352">
        <f t="shared" si="144"/>
        <v>35.498883048620257</v>
      </c>
      <c r="J1510" s="352">
        <f t="shared" si="140"/>
        <v>54.090183968462512</v>
      </c>
      <c r="K1510" s="352">
        <f t="shared" si="141"/>
        <v>2925.748001742119</v>
      </c>
      <c r="L1510" s="352"/>
      <c r="O1510" s="352"/>
      <c r="P1510" s="352"/>
      <c r="Q1510" s="352"/>
      <c r="R1510" s="352"/>
      <c r="S1510" s="352"/>
      <c r="T1510" s="352" t="e">
        <f t="shared" si="143"/>
        <v>#DIV/0!</v>
      </c>
    </row>
    <row r="1511" spans="2:20">
      <c r="B1511" s="127" t="s">
        <v>173</v>
      </c>
      <c r="C1511" s="4">
        <v>42510</v>
      </c>
      <c r="D1511">
        <f>WEEKDAY(Fuel!C1597,2)</f>
        <v>5</v>
      </c>
      <c r="E1511" s="352"/>
      <c r="F1511" s="352">
        <f>VLOOKUP(Variaciones!C1511,Fuel!C1596:Z3194,2,FALSE)</f>
        <v>179.35</v>
      </c>
      <c r="G1511" s="352">
        <f>VLOOKUP(Variaciones!C1511,Fuel!C1596:Z3194,24,FALSE)</f>
        <v>212.87779237844939</v>
      </c>
      <c r="H1511" s="148">
        <f t="shared" si="142"/>
        <v>0</v>
      </c>
      <c r="I1511" s="352">
        <f t="shared" si="144"/>
        <v>33.527792378449391</v>
      </c>
      <c r="J1511" s="352">
        <f t="shared" si="140"/>
        <v>56.17954007884363</v>
      </c>
      <c r="K1511" s="352">
        <f t="shared" si="141"/>
        <v>3156.1407234703979</v>
      </c>
      <c r="L1511" s="352"/>
      <c r="O1511" s="352"/>
      <c r="P1511" s="352"/>
      <c r="Q1511" s="352"/>
      <c r="R1511" s="352"/>
      <c r="S1511" s="352"/>
      <c r="T1511" s="352" t="e">
        <f t="shared" si="143"/>
        <v>#DIV/0!</v>
      </c>
    </row>
    <row r="1512" spans="2:20">
      <c r="B1512" s="127" t="s">
        <v>173</v>
      </c>
      <c r="C1512" s="4">
        <v>42509</v>
      </c>
      <c r="D1512">
        <f>WEEKDAY(Fuel!C1598,2)</f>
        <v>4</v>
      </c>
      <c r="E1512" s="352"/>
      <c r="F1512" s="352">
        <f>VLOOKUP(Variaciones!C1512,Fuel!C1597:Z3195,2,FALSE)</f>
        <v>179.35</v>
      </c>
      <c r="G1512" s="352">
        <f>VLOOKUP(Variaciones!C1512,Fuel!C1597:Z3195,24,FALSE)</f>
        <v>213.8633377135348</v>
      </c>
      <c r="H1512" s="148">
        <f t="shared" si="142"/>
        <v>0</v>
      </c>
      <c r="I1512" s="352">
        <f t="shared" si="144"/>
        <v>34.51333771353481</v>
      </c>
      <c r="J1512" s="352">
        <f t="shared" si="140"/>
        <v>55.134862023653099</v>
      </c>
      <c r="K1512" s="352">
        <f t="shared" si="141"/>
        <v>3039.8530103672647</v>
      </c>
      <c r="L1512" s="352"/>
      <c r="O1512" s="352"/>
      <c r="P1512" s="352"/>
      <c r="Q1512" s="352"/>
      <c r="R1512" s="352"/>
      <c r="S1512" s="352"/>
      <c r="T1512" s="352" t="e">
        <f t="shared" si="143"/>
        <v>#DIV/0!</v>
      </c>
    </row>
    <row r="1513" spans="2:20">
      <c r="B1513" s="127" t="s">
        <v>173</v>
      </c>
      <c r="C1513" s="4">
        <v>42508</v>
      </c>
      <c r="D1513">
        <f>WEEKDAY(Fuel!C1599,2)</f>
        <v>3</v>
      </c>
      <c r="E1513" s="352"/>
      <c r="F1513" s="352">
        <f>VLOOKUP(Variaciones!C1513,Fuel!C1598:Z3196,2,FALSE)</f>
        <v>179.35</v>
      </c>
      <c r="G1513" s="352">
        <f>VLOOKUP(Variaciones!C1513,Fuel!C1598:Z3196,24,FALSE)</f>
        <v>217.14848883048617</v>
      </c>
      <c r="H1513" s="148">
        <f t="shared" si="142"/>
        <v>0</v>
      </c>
      <c r="I1513" s="352">
        <f t="shared" si="144"/>
        <v>37.798488830486178</v>
      </c>
      <c r="J1513" s="352">
        <f t="shared" si="140"/>
        <v>51.652601839684635</v>
      </c>
      <c r="K1513" s="352">
        <f t="shared" si="141"/>
        <v>2667.9912768089926</v>
      </c>
      <c r="L1513" s="352"/>
      <c r="O1513" s="352"/>
      <c r="P1513" s="352"/>
      <c r="Q1513" s="352"/>
      <c r="R1513" s="352"/>
      <c r="S1513" s="352"/>
      <c r="T1513" s="352" t="e">
        <f t="shared" si="143"/>
        <v>#DIV/0!</v>
      </c>
    </row>
    <row r="1514" spans="2:20">
      <c r="B1514" s="127" t="s">
        <v>173</v>
      </c>
      <c r="C1514" s="4">
        <v>42507</v>
      </c>
      <c r="D1514">
        <f>WEEKDAY(Fuel!C1600,2)</f>
        <v>2</v>
      </c>
      <c r="E1514" s="352"/>
      <c r="F1514" s="352">
        <f>VLOOKUP(Variaciones!C1514,Fuel!C1599:Z3197,2,FALSE)</f>
        <v>179.35</v>
      </c>
      <c r="G1514" s="352">
        <f>VLOOKUP(Variaciones!C1514,Fuel!C1599:Z3197,24,FALSE)</f>
        <v>220.43363994743754</v>
      </c>
      <c r="H1514" s="148">
        <f t="shared" si="142"/>
        <v>0</v>
      </c>
      <c r="I1514" s="352">
        <f t="shared" si="144"/>
        <v>41.083639947437547</v>
      </c>
      <c r="J1514" s="352">
        <f t="shared" si="140"/>
        <v>48.170341655716214</v>
      </c>
      <c r="K1514" s="352">
        <f t="shared" si="141"/>
        <v>2320.3818152284289</v>
      </c>
      <c r="L1514" s="352"/>
      <c r="O1514" s="352"/>
      <c r="P1514" s="352"/>
      <c r="Q1514" s="352"/>
      <c r="R1514" s="352"/>
      <c r="S1514" s="352"/>
      <c r="T1514" s="352" t="e">
        <f t="shared" si="143"/>
        <v>#DIV/0!</v>
      </c>
    </row>
    <row r="1515" spans="2:20">
      <c r="B1515" s="127" t="s">
        <v>173</v>
      </c>
      <c r="C1515" s="4">
        <v>42506</v>
      </c>
      <c r="D1515">
        <f>WEEKDAY(Fuel!C1601,2)</f>
        <v>1</v>
      </c>
      <c r="E1515" s="352"/>
      <c r="F1515" s="352">
        <f>VLOOKUP(Variaciones!C1515,Fuel!C1600:Z3198,2,FALSE)</f>
        <v>179.35</v>
      </c>
      <c r="G1515" s="352">
        <f>VLOOKUP(Variaciones!C1515,Fuel!C1600:Z3198,24,FALSE)</f>
        <v>219.97371879106436</v>
      </c>
      <c r="H1515" s="148">
        <f t="shared" si="142"/>
        <v>0</v>
      </c>
      <c r="I1515" s="352">
        <f t="shared" si="144"/>
        <v>40.623718791064363</v>
      </c>
      <c r="J1515" s="352">
        <f t="shared" si="140"/>
        <v>48.657858081471744</v>
      </c>
      <c r="K1515" s="352">
        <f t="shared" si="141"/>
        <v>2367.5871530766453</v>
      </c>
      <c r="L1515" s="352"/>
      <c r="O1515" s="352"/>
      <c r="P1515" s="352"/>
      <c r="Q1515" s="352"/>
      <c r="R1515" s="352"/>
      <c r="S1515" s="352"/>
      <c r="T1515" s="352" t="e">
        <f t="shared" si="143"/>
        <v>#DIV/0!</v>
      </c>
    </row>
    <row r="1516" spans="2:20">
      <c r="B1516" s="127" t="s">
        <v>173</v>
      </c>
      <c r="C1516" s="4">
        <v>42503</v>
      </c>
      <c r="D1516">
        <f>WEEKDAY(Fuel!C1602,2)</f>
        <v>5</v>
      </c>
      <c r="E1516" s="352"/>
      <c r="F1516" s="352">
        <f>VLOOKUP(Variaciones!C1516,Fuel!C1601:Z3199,2,FALSE)</f>
        <v>179.35</v>
      </c>
      <c r="G1516" s="352">
        <f>VLOOKUP(Variaciones!C1516,Fuel!C1601:Z3199,24,FALSE)</f>
        <v>214.32325886990799</v>
      </c>
      <c r="H1516" s="148">
        <f t="shared" si="142"/>
        <v>0</v>
      </c>
      <c r="I1516" s="352">
        <f t="shared" si="144"/>
        <v>34.973258869907994</v>
      </c>
      <c r="J1516" s="352">
        <f t="shared" si="140"/>
        <v>54.647345597897512</v>
      </c>
      <c r="K1516" s="352">
        <f t="shared" si="141"/>
        <v>2986.3323808960486</v>
      </c>
      <c r="L1516" s="352"/>
      <c r="O1516" s="352"/>
      <c r="P1516" s="352"/>
      <c r="Q1516" s="352"/>
      <c r="R1516" s="352"/>
      <c r="S1516" s="352"/>
      <c r="T1516" s="352" t="e">
        <f t="shared" si="143"/>
        <v>#DIV/0!</v>
      </c>
    </row>
    <row r="1517" spans="2:20">
      <c r="B1517" s="127" t="s">
        <v>173</v>
      </c>
      <c r="C1517" s="4">
        <v>42502</v>
      </c>
      <c r="D1517">
        <f>WEEKDAY(Fuel!C1603,2)</f>
        <v>4</v>
      </c>
      <c r="E1517" s="352"/>
      <c r="F1517" s="352">
        <f>VLOOKUP(Variaciones!C1517,Fuel!C1602:Z3200,2,FALSE)</f>
        <v>179.35</v>
      </c>
      <c r="G1517" s="352">
        <f>VLOOKUP(Variaciones!C1517,Fuel!C1602:Z3200,24,FALSE)</f>
        <v>216.68856767411299</v>
      </c>
      <c r="H1517" s="148">
        <f t="shared" si="142"/>
        <v>0</v>
      </c>
      <c r="I1517" s="352">
        <f t="shared" si="144"/>
        <v>37.338567674112994</v>
      </c>
      <c r="J1517" s="352">
        <f t="shared" si="140"/>
        <v>52.140118265440222</v>
      </c>
      <c r="K1517" s="352">
        <f t="shared" si="141"/>
        <v>2718.591932734093</v>
      </c>
      <c r="L1517" s="352"/>
      <c r="O1517" s="352"/>
      <c r="P1517" s="352"/>
      <c r="Q1517" s="352"/>
      <c r="R1517" s="352"/>
      <c r="S1517" s="352"/>
      <c r="T1517" s="352" t="e">
        <f t="shared" si="143"/>
        <v>#DIV/0!</v>
      </c>
    </row>
    <row r="1518" spans="2:20">
      <c r="B1518" s="127" t="s">
        <v>173</v>
      </c>
      <c r="C1518" s="4">
        <v>42501</v>
      </c>
      <c r="D1518">
        <f>WEEKDAY(Fuel!C1604,2)</f>
        <v>3</v>
      </c>
      <c r="E1518" s="352"/>
      <c r="F1518" s="352">
        <f>VLOOKUP(Variaciones!C1518,Fuel!C1603:Z3201,2,FALSE)</f>
        <v>179.35</v>
      </c>
      <c r="G1518" s="352">
        <f>VLOOKUP(Variaciones!C1518,Fuel!C1603:Z3201,24,FALSE)</f>
        <v>210.38107752956637</v>
      </c>
      <c r="H1518" s="148">
        <f t="shared" si="142"/>
        <v>0</v>
      </c>
      <c r="I1518" s="352">
        <f t="shared" si="144"/>
        <v>31.031077529566375</v>
      </c>
      <c r="J1518" s="352">
        <f t="shared" si="140"/>
        <v>58.826057818659635</v>
      </c>
      <c r="K1518" s="352">
        <f t="shared" si="141"/>
        <v>3460.5050784842865</v>
      </c>
      <c r="L1518" s="352"/>
      <c r="O1518" s="352"/>
      <c r="P1518" s="352"/>
      <c r="Q1518" s="352"/>
      <c r="R1518" s="352"/>
      <c r="S1518" s="352"/>
      <c r="T1518" s="352" t="e">
        <f t="shared" si="143"/>
        <v>#DIV/0!</v>
      </c>
    </row>
    <row r="1519" spans="2:20">
      <c r="B1519" s="127" t="s">
        <v>173</v>
      </c>
      <c r="C1519" s="4">
        <v>42500</v>
      </c>
      <c r="D1519">
        <f>WEEKDAY(Fuel!C1605,2)</f>
        <v>2</v>
      </c>
      <c r="E1519" s="352"/>
      <c r="F1519" s="352">
        <f>VLOOKUP(Variaciones!C1519,Fuel!C1604:Z3202,2,FALSE)</f>
        <v>179.35</v>
      </c>
      <c r="G1519" s="352">
        <f>VLOOKUP(Variaciones!C1519,Fuel!C1604:Z3202,24,FALSE)</f>
        <v>198.62023653088042</v>
      </c>
      <c r="H1519" s="148">
        <f t="shared" si="142"/>
        <v>0</v>
      </c>
      <c r="I1519" s="352">
        <f t="shared" si="144"/>
        <v>19.270236530880425</v>
      </c>
      <c r="J1519" s="352">
        <f t="shared" si="140"/>
        <v>71.29254927726673</v>
      </c>
      <c r="K1519" s="352">
        <f t="shared" si="141"/>
        <v>5082.6275824515051</v>
      </c>
      <c r="L1519" s="352"/>
      <c r="O1519" s="352"/>
      <c r="P1519" s="352"/>
      <c r="Q1519" s="352"/>
      <c r="R1519" s="352"/>
      <c r="S1519" s="352"/>
      <c r="T1519" s="352" t="e">
        <f t="shared" si="143"/>
        <v>#DIV/0!</v>
      </c>
    </row>
    <row r="1520" spans="2:20">
      <c r="B1520" s="127" t="s">
        <v>173</v>
      </c>
      <c r="C1520" s="4">
        <v>42499</v>
      </c>
      <c r="D1520">
        <f>WEEKDAY(Fuel!C1606,2)</f>
        <v>1</v>
      </c>
      <c r="E1520" s="352"/>
      <c r="F1520" s="352">
        <f>VLOOKUP(Variaciones!C1520,Fuel!C1605:Z3203,2,FALSE)</f>
        <v>179.35</v>
      </c>
      <c r="G1520" s="352">
        <f>VLOOKUP(Variaciones!C1520,Fuel!C1605:Z3203,24,FALSE)</f>
        <v>186.59658344283835</v>
      </c>
      <c r="H1520" s="148">
        <f t="shared" si="142"/>
        <v>0</v>
      </c>
      <c r="I1520" s="352">
        <f t="shared" si="144"/>
        <v>7.2465834428383573</v>
      </c>
      <c r="J1520" s="352">
        <f t="shared" si="140"/>
        <v>84.037621550591339</v>
      </c>
      <c r="K1520" s="352">
        <f t="shared" si="141"/>
        <v>7062.3218358804143</v>
      </c>
      <c r="L1520" s="352"/>
      <c r="O1520" s="352"/>
      <c r="P1520" s="352"/>
      <c r="Q1520" s="352"/>
      <c r="R1520" s="352"/>
      <c r="S1520" s="352"/>
      <c r="T1520" s="352" t="e">
        <f t="shared" si="143"/>
        <v>#DIV/0!</v>
      </c>
    </row>
    <row r="1521" spans="2:20">
      <c r="B1521" s="127" t="s">
        <v>173</v>
      </c>
      <c r="C1521" s="4">
        <v>42496</v>
      </c>
      <c r="D1521">
        <f>WEEKDAY(Fuel!C1607,2)</f>
        <v>5</v>
      </c>
      <c r="E1521" s="352"/>
      <c r="F1521" s="352">
        <f>VLOOKUP(Variaciones!C1521,Fuel!C1606:Z3204,2,FALSE)</f>
        <v>179.35</v>
      </c>
      <c r="G1521" s="352">
        <f>VLOOKUP(Variaciones!C1521,Fuel!C1606:Z3204,24,FALSE)</f>
        <v>196.12352168199737</v>
      </c>
      <c r="H1521" s="148">
        <f t="shared" si="142"/>
        <v>0</v>
      </c>
      <c r="I1521" s="352">
        <f t="shared" si="144"/>
        <v>16.77352168199738</v>
      </c>
      <c r="J1521" s="352">
        <f t="shared" si="140"/>
        <v>73.939067017082763</v>
      </c>
      <c r="K1521" s="352">
        <f t="shared" si="141"/>
        <v>5466.9856313566561</v>
      </c>
      <c r="L1521" s="352"/>
      <c r="O1521" s="352"/>
      <c r="P1521" s="352"/>
      <c r="Q1521" s="352"/>
      <c r="R1521" s="352"/>
      <c r="S1521" s="352"/>
      <c r="T1521" s="352" t="e">
        <f t="shared" si="143"/>
        <v>#DIV/0!</v>
      </c>
    </row>
    <row r="1522" spans="2:20">
      <c r="B1522" s="127" t="s">
        <v>173</v>
      </c>
      <c r="C1522" s="4">
        <v>42495</v>
      </c>
      <c r="D1522">
        <f>WEEKDAY(Fuel!C1608,2)</f>
        <v>4</v>
      </c>
      <c r="E1522" s="352"/>
      <c r="F1522" s="352">
        <f>VLOOKUP(Variaciones!C1522,Fuel!C1607:Z3205,2,FALSE)</f>
        <v>179.35</v>
      </c>
      <c r="G1522" s="352">
        <f>VLOOKUP(Variaciones!C1522,Fuel!C1607:Z3205,24,FALSE)</f>
        <v>192.1813403416557</v>
      </c>
      <c r="H1522" s="148">
        <f t="shared" si="142"/>
        <v>0</v>
      </c>
      <c r="I1522" s="352">
        <f t="shared" si="144"/>
        <v>12.831340341655704</v>
      </c>
      <c r="J1522" s="352">
        <f t="shared" si="140"/>
        <v>78.117779237844942</v>
      </c>
      <c r="K1522" s="352">
        <f t="shared" si="141"/>
        <v>6102.3874330526787</v>
      </c>
      <c r="L1522" s="352"/>
      <c r="O1522" s="352"/>
      <c r="P1522" s="352"/>
      <c r="Q1522" s="352"/>
      <c r="R1522" s="352"/>
      <c r="S1522" s="352"/>
      <c r="T1522" s="352" t="e">
        <f t="shared" si="143"/>
        <v>#DIV/0!</v>
      </c>
    </row>
    <row r="1523" spans="2:20">
      <c r="B1523" s="127" t="s">
        <v>173</v>
      </c>
      <c r="C1523" s="4">
        <v>42494</v>
      </c>
      <c r="D1523">
        <f>WEEKDAY(Fuel!C1609,2)</f>
        <v>3</v>
      </c>
      <c r="E1523" s="352"/>
      <c r="F1523" s="352">
        <f>VLOOKUP(Variaciones!C1523,Fuel!C1608:Z3206,2,FALSE)</f>
        <v>179.35</v>
      </c>
      <c r="G1523" s="352">
        <f>VLOOKUP(Variaciones!C1523,Fuel!C1608:Z3206,24,FALSE)</f>
        <v>190.53876478318003</v>
      </c>
      <c r="H1523" s="148">
        <f t="shared" si="142"/>
        <v>0</v>
      </c>
      <c r="I1523" s="352">
        <f t="shared" si="144"/>
        <v>11.188764783180034</v>
      </c>
      <c r="J1523" s="352">
        <f t="shared" si="140"/>
        <v>79.85890932982916</v>
      </c>
      <c r="K1523" s="352">
        <f t="shared" si="141"/>
        <v>6377.4453993498746</v>
      </c>
      <c r="L1523" s="352"/>
      <c r="O1523" s="352"/>
      <c r="P1523" s="352"/>
      <c r="Q1523" s="352"/>
      <c r="R1523" s="352"/>
      <c r="S1523" s="352"/>
      <c r="T1523" s="352" t="e">
        <f t="shared" si="143"/>
        <v>#DIV/0!</v>
      </c>
    </row>
    <row r="1524" spans="2:20">
      <c r="B1524" s="127" t="s">
        <v>173</v>
      </c>
      <c r="C1524" s="4">
        <v>42493</v>
      </c>
      <c r="D1524">
        <f>WEEKDAY(Fuel!C1610,2)</f>
        <v>2</v>
      </c>
      <c r="E1524" s="352"/>
      <c r="F1524" s="352">
        <f>VLOOKUP(Variaciones!C1524,Fuel!C1609:Z3207,2,FALSE)</f>
        <v>179.35</v>
      </c>
      <c r="G1524" s="352">
        <f>VLOOKUP(Variaciones!C1524,Fuel!C1609:Z3207,24,FALSE)</f>
        <v>193.42969776609723</v>
      </c>
      <c r="H1524" s="148">
        <f t="shared" si="142"/>
        <v>0</v>
      </c>
      <c r="I1524" s="352">
        <f t="shared" si="144"/>
        <v>14.07969776609724</v>
      </c>
      <c r="J1524" s="352">
        <f t="shared" si="140"/>
        <v>76.794520367936926</v>
      </c>
      <c r="K1524" s="352">
        <f t="shared" si="141"/>
        <v>5897.398358541479</v>
      </c>
      <c r="L1524" s="352"/>
      <c r="O1524" s="352"/>
      <c r="P1524" s="352"/>
      <c r="Q1524" s="352"/>
      <c r="R1524" s="352"/>
      <c r="S1524" s="352"/>
      <c r="T1524" s="352" t="e">
        <f t="shared" si="143"/>
        <v>#DIV/0!</v>
      </c>
    </row>
    <row r="1525" spans="2:20">
      <c r="B1525" s="127" t="s">
        <v>173</v>
      </c>
      <c r="C1525" s="4">
        <v>42492</v>
      </c>
      <c r="D1525">
        <f>WEEKDAY(Fuel!C1611,2)</f>
        <v>1</v>
      </c>
      <c r="E1525" s="352"/>
      <c r="F1525" s="352">
        <f>VLOOKUP(Variaciones!C1525,Fuel!C1610:Z3208,2,FALSE)</f>
        <v>179.35</v>
      </c>
      <c r="G1525" s="352">
        <f>VLOOKUP(Variaciones!C1525,Fuel!C1610:Z3208,24,FALSE)</f>
        <v>195.79500657030223</v>
      </c>
      <c r="H1525" s="148">
        <f t="shared" si="142"/>
        <v>31.299999999999983</v>
      </c>
      <c r="I1525" s="352">
        <f t="shared" si="144"/>
        <v>16.44500657030224</v>
      </c>
      <c r="J1525" s="352">
        <f t="shared" si="140"/>
        <v>74.287293035479607</v>
      </c>
      <c r="K1525" s="352">
        <f t="shared" si="141"/>
        <v>5518.6019065392165</v>
      </c>
      <c r="L1525" s="352"/>
      <c r="O1525" s="352"/>
      <c r="P1525" s="352"/>
      <c r="Q1525" s="352"/>
      <c r="R1525" s="352"/>
      <c r="S1525" s="352"/>
      <c r="T1525" s="352" t="e">
        <f t="shared" si="143"/>
        <v>#DIV/0!</v>
      </c>
    </row>
    <row r="1526" spans="2:20">
      <c r="B1526" s="127" t="s">
        <v>174</v>
      </c>
      <c r="C1526" s="4">
        <v>42489</v>
      </c>
      <c r="D1526">
        <f>WEEKDAY(Fuel!C1612,2)</f>
        <v>5</v>
      </c>
      <c r="E1526" s="352"/>
      <c r="F1526" s="352">
        <f>VLOOKUP(Variaciones!C1526,Fuel!C1611:Z3209,2,FALSE)</f>
        <v>148.05000000000001</v>
      </c>
      <c r="G1526" s="352">
        <f>VLOOKUP(Variaciones!C1526,Fuel!C1611:Z3209,24,FALSE)</f>
        <v>204.66491458607095</v>
      </c>
      <c r="H1526" s="148">
        <f t="shared" si="142"/>
        <v>0</v>
      </c>
      <c r="I1526" s="352">
        <f t="shared" si="144"/>
        <v>56.614914586070938</v>
      </c>
      <c r="J1526" s="352">
        <f t="shared" si="140"/>
        <v>33.585190538764792</v>
      </c>
      <c r="K1526" s="352">
        <f t="shared" si="141"/>
        <v>1127.9650235251361</v>
      </c>
      <c r="L1526" s="352"/>
      <c r="O1526" s="352"/>
      <c r="P1526" s="352"/>
      <c r="Q1526" s="352"/>
      <c r="R1526" s="352"/>
      <c r="S1526" s="352"/>
      <c r="T1526" s="352" t="e">
        <f t="shared" si="143"/>
        <v>#DIV/0!</v>
      </c>
    </row>
    <row r="1527" spans="2:20">
      <c r="B1527" s="127" t="s">
        <v>174</v>
      </c>
      <c r="C1527" s="4">
        <v>42488</v>
      </c>
      <c r="D1527">
        <f>WEEKDAY(Fuel!C1613,2)</f>
        <v>4</v>
      </c>
      <c r="E1527" s="352"/>
      <c r="F1527" s="352">
        <f>VLOOKUP(Variaciones!C1527,Fuel!C1612:Z3210,2,FALSE)</f>
        <v>148.05000000000001</v>
      </c>
      <c r="G1527" s="352">
        <f>VLOOKUP(Variaciones!C1527,Fuel!C1612:Z3210,24,FALSE)</f>
        <v>200.32851511169511</v>
      </c>
      <c r="H1527" s="148">
        <f t="shared" si="142"/>
        <v>0</v>
      </c>
      <c r="I1527" s="352">
        <f t="shared" si="144"/>
        <v>52.2785151116951</v>
      </c>
      <c r="J1527" s="352">
        <f t="shared" si="140"/>
        <v>38.1817739816032</v>
      </c>
      <c r="K1527" s="352">
        <f t="shared" si="141"/>
        <v>1457.8478643822311</v>
      </c>
      <c r="L1527" s="352"/>
      <c r="O1527" s="352"/>
      <c r="P1527" s="352"/>
      <c r="Q1527" s="352"/>
      <c r="R1527" s="352"/>
      <c r="S1527" s="352"/>
      <c r="T1527" s="352" t="e">
        <f t="shared" si="143"/>
        <v>#DIV/0!</v>
      </c>
    </row>
    <row r="1528" spans="2:20">
      <c r="B1528" s="127" t="s">
        <v>174</v>
      </c>
      <c r="C1528" s="4">
        <v>42487</v>
      </c>
      <c r="D1528">
        <f>WEEKDAY(Fuel!C1614,2)</f>
        <v>3</v>
      </c>
      <c r="E1528" s="352"/>
      <c r="F1528" s="352">
        <f>VLOOKUP(Variaciones!C1528,Fuel!C1613:Z3211,2,FALSE)</f>
        <v>148.05000000000001</v>
      </c>
      <c r="G1528" s="352">
        <f>VLOOKUP(Variaciones!C1528,Fuel!C1613:Z3211,24,FALSE)</f>
        <v>195.72930354796318</v>
      </c>
      <c r="H1528" s="148">
        <f t="shared" si="142"/>
        <v>0</v>
      </c>
      <c r="I1528" s="352">
        <f t="shared" si="144"/>
        <v>47.679303547963173</v>
      </c>
      <c r="J1528" s="352">
        <f t="shared" si="140"/>
        <v>43.056938239159038</v>
      </c>
      <c r="K1528" s="352">
        <f t="shared" si="141"/>
        <v>1853.8999305307559</v>
      </c>
      <c r="L1528" s="352"/>
      <c r="O1528" s="352"/>
      <c r="P1528" s="352"/>
      <c r="Q1528" s="352"/>
      <c r="R1528" s="352"/>
      <c r="S1528" s="352"/>
      <c r="T1528" s="352" t="e">
        <f t="shared" si="143"/>
        <v>#DIV/0!</v>
      </c>
    </row>
    <row r="1529" spans="2:20">
      <c r="B1529" s="127" t="s">
        <v>174</v>
      </c>
      <c r="C1529" s="4">
        <v>42486</v>
      </c>
      <c r="D1529">
        <f>WEEKDAY(Fuel!C1615,2)</f>
        <v>2</v>
      </c>
      <c r="E1529" s="352"/>
      <c r="F1529" s="352">
        <f>VLOOKUP(Variaciones!C1529,Fuel!C1614:Z3212,2,FALSE)</f>
        <v>148.05000000000001</v>
      </c>
      <c r="G1529" s="352">
        <f>VLOOKUP(Variaciones!C1529,Fuel!C1614:Z3212,24,FALSE)</f>
        <v>185.2168199737188</v>
      </c>
      <c r="H1529" s="148">
        <f t="shared" si="142"/>
        <v>0</v>
      </c>
      <c r="I1529" s="352">
        <f t="shared" si="144"/>
        <v>37.166819973718788</v>
      </c>
      <c r="J1529" s="352">
        <f t="shared" si="140"/>
        <v>54.200170827858088</v>
      </c>
      <c r="K1529" s="352">
        <f t="shared" si="141"/>
        <v>2937.658517768999</v>
      </c>
      <c r="L1529" s="352"/>
      <c r="O1529" s="352"/>
      <c r="P1529" s="352"/>
      <c r="Q1529" s="352"/>
      <c r="R1529" s="352"/>
      <c r="S1529" s="352"/>
      <c r="T1529" s="352" t="e">
        <f t="shared" si="143"/>
        <v>#DIV/0!</v>
      </c>
    </row>
    <row r="1530" spans="2:20">
      <c r="B1530" s="127" t="s">
        <v>174</v>
      </c>
      <c r="C1530" s="4">
        <v>42485</v>
      </c>
      <c r="D1530">
        <f>WEEKDAY(Fuel!C1616,2)</f>
        <v>1</v>
      </c>
      <c r="E1530" s="352"/>
      <c r="F1530" s="352">
        <f>VLOOKUP(Variaciones!C1530,Fuel!C1615:Z3213,2,FALSE)</f>
        <v>148.05000000000001</v>
      </c>
      <c r="G1530" s="352">
        <f>VLOOKUP(Variaciones!C1530,Fuel!C1615:Z3213,24,FALSE)</f>
        <v>178.25229960578184</v>
      </c>
      <c r="H1530" s="148">
        <f t="shared" si="142"/>
        <v>0</v>
      </c>
      <c r="I1530" s="352">
        <f t="shared" si="144"/>
        <v>30.202299605781832</v>
      </c>
      <c r="J1530" s="352">
        <f t="shared" si="140"/>
        <v>61.582562417871245</v>
      </c>
      <c r="K1530" s="352">
        <f t="shared" si="141"/>
        <v>3792.4119939510078</v>
      </c>
      <c r="L1530" s="352"/>
      <c r="O1530" s="352"/>
      <c r="P1530" s="352"/>
      <c r="Q1530" s="352"/>
      <c r="R1530" s="352"/>
      <c r="S1530" s="352"/>
      <c r="T1530" s="352" t="e">
        <f t="shared" si="143"/>
        <v>#DIV/0!</v>
      </c>
    </row>
    <row r="1531" spans="2:20">
      <c r="B1531" s="127" t="s">
        <v>174</v>
      </c>
      <c r="C1531" s="4">
        <v>42482</v>
      </c>
      <c r="D1531">
        <f>WEEKDAY(Fuel!C1617,2)</f>
        <v>5</v>
      </c>
      <c r="E1531" s="352"/>
      <c r="F1531" s="352">
        <f>VLOOKUP(Variaciones!C1531,Fuel!C1616:Z3214,2,FALSE)</f>
        <v>148.05000000000001</v>
      </c>
      <c r="G1531" s="352">
        <f>VLOOKUP(Variaciones!C1531,Fuel!C1616:Z3214,24,FALSE)</f>
        <v>178.97503285151114</v>
      </c>
      <c r="H1531" s="148">
        <f t="shared" si="142"/>
        <v>0</v>
      </c>
      <c r="I1531" s="352">
        <f t="shared" si="144"/>
        <v>30.925032851511133</v>
      </c>
      <c r="J1531" s="352">
        <f t="shared" si="140"/>
        <v>60.8164651773982</v>
      </c>
      <c r="K1531" s="352">
        <f t="shared" si="141"/>
        <v>3698.6424366736878</v>
      </c>
      <c r="L1531" s="352"/>
      <c r="O1531" s="352"/>
      <c r="P1531" s="352"/>
      <c r="Q1531" s="352"/>
      <c r="R1531" s="352"/>
      <c r="S1531" s="352"/>
      <c r="T1531" s="352" t="e">
        <f t="shared" si="143"/>
        <v>#DIV/0!</v>
      </c>
    </row>
    <row r="1532" spans="2:20">
      <c r="B1532" s="127" t="s">
        <v>174</v>
      </c>
      <c r="C1532" s="4">
        <v>42481</v>
      </c>
      <c r="D1532">
        <f>WEEKDAY(Fuel!C1618,2)</f>
        <v>4</v>
      </c>
      <c r="E1532" s="352"/>
      <c r="F1532" s="352">
        <f>VLOOKUP(Variaciones!C1532,Fuel!C1617:Z3215,2,FALSE)</f>
        <v>148.05000000000001</v>
      </c>
      <c r="G1532" s="352">
        <f>VLOOKUP(Variaciones!C1532,Fuel!C1617:Z3215,24,FALSE)</f>
        <v>174.44152431011827</v>
      </c>
      <c r="H1532" s="148">
        <f t="shared" si="142"/>
        <v>0</v>
      </c>
      <c r="I1532" s="352">
        <f t="shared" si="144"/>
        <v>26.391524310118257</v>
      </c>
      <c r="J1532" s="352">
        <f t="shared" si="140"/>
        <v>65.621984231274652</v>
      </c>
      <c r="K1532" s="352">
        <f t="shared" si="141"/>
        <v>4306.2448144496593</v>
      </c>
      <c r="L1532" s="352"/>
      <c r="O1532" s="352"/>
      <c r="P1532" s="352"/>
      <c r="Q1532" s="352"/>
      <c r="R1532" s="352"/>
      <c r="S1532" s="352"/>
      <c r="T1532" s="352" t="e">
        <f t="shared" si="143"/>
        <v>#DIV/0!</v>
      </c>
    </row>
    <row r="1533" spans="2:20">
      <c r="B1533" s="127" t="s">
        <v>174</v>
      </c>
      <c r="C1533" s="4">
        <v>42480</v>
      </c>
      <c r="D1533">
        <f>WEEKDAY(Fuel!C1619,2)</f>
        <v>3</v>
      </c>
      <c r="E1533" s="352"/>
      <c r="F1533" s="352">
        <f>VLOOKUP(Variaciones!C1533,Fuel!C1618:Z3216,2,FALSE)</f>
        <v>148.05000000000001</v>
      </c>
      <c r="G1533" s="352">
        <f>VLOOKUP(Variaciones!C1533,Fuel!C1618:Z3216,24,FALSE)</f>
        <v>179.5663600525624</v>
      </c>
      <c r="H1533" s="148">
        <f t="shared" si="142"/>
        <v>0</v>
      </c>
      <c r="I1533" s="352">
        <f t="shared" si="144"/>
        <v>31.516360052562391</v>
      </c>
      <c r="J1533" s="352">
        <f t="shared" si="140"/>
        <v>60.18965834428387</v>
      </c>
      <c r="K1533" s="352">
        <f t="shared" si="141"/>
        <v>3622.794971601621</v>
      </c>
      <c r="L1533" s="352"/>
      <c r="O1533" s="352"/>
      <c r="P1533" s="352"/>
      <c r="Q1533" s="352"/>
      <c r="R1533" s="352"/>
      <c r="S1533" s="352"/>
      <c r="T1533" s="352" t="e">
        <f t="shared" si="143"/>
        <v>#DIV/0!</v>
      </c>
    </row>
    <row r="1534" spans="2:20">
      <c r="B1534" s="127" t="s">
        <v>174</v>
      </c>
      <c r="C1534" s="4">
        <v>42479</v>
      </c>
      <c r="D1534">
        <f>WEEKDAY(Fuel!C1620,2)</f>
        <v>2</v>
      </c>
      <c r="E1534" s="352"/>
      <c r="F1534" s="352">
        <f>VLOOKUP(Variaciones!C1534,Fuel!C1619:Z3217,2,FALSE)</f>
        <v>148.05000000000001</v>
      </c>
      <c r="G1534" s="352">
        <f>VLOOKUP(Variaciones!C1534,Fuel!C1619:Z3217,24,FALSE)</f>
        <v>168.5939553219448</v>
      </c>
      <c r="H1534" s="148">
        <f t="shared" si="142"/>
        <v>0</v>
      </c>
      <c r="I1534" s="352">
        <f t="shared" si="144"/>
        <v>20.543955321944793</v>
      </c>
      <c r="J1534" s="352">
        <f t="shared" si="140"/>
        <v>71.820407358738507</v>
      </c>
      <c r="K1534" s="352">
        <f t="shared" si="141"/>
        <v>5158.1709131751404</v>
      </c>
      <c r="L1534" s="352"/>
      <c r="O1534" s="352"/>
      <c r="P1534" s="352"/>
      <c r="Q1534" s="352"/>
      <c r="R1534" s="352"/>
      <c r="S1534" s="352"/>
      <c r="T1534" s="352" t="e">
        <f t="shared" si="143"/>
        <v>#DIV/0!</v>
      </c>
    </row>
    <row r="1535" spans="2:20">
      <c r="B1535" s="127" t="s">
        <v>174</v>
      </c>
      <c r="C1535" s="4">
        <v>42478</v>
      </c>
      <c r="D1535">
        <f>WEEKDAY(Fuel!C1621,2)</f>
        <v>1</v>
      </c>
      <c r="E1535" s="352"/>
      <c r="F1535" s="352">
        <f>VLOOKUP(Variaciones!C1535,Fuel!C1620:Z3218,2,FALSE)</f>
        <v>148.05000000000001</v>
      </c>
      <c r="G1535" s="352">
        <f>VLOOKUP(Variaciones!C1535,Fuel!C1620:Z3218,24,FALSE)</f>
        <v>160.90670170827858</v>
      </c>
      <c r="H1535" s="148">
        <f t="shared" si="142"/>
        <v>0</v>
      </c>
      <c r="I1535" s="352">
        <f t="shared" si="144"/>
        <v>12.856701708278564</v>
      </c>
      <c r="J1535" s="352">
        <f t="shared" si="140"/>
        <v>79.968896189224708</v>
      </c>
      <c r="K1535" s="352">
        <f t="shared" si="141"/>
        <v>6395.0243577229976</v>
      </c>
      <c r="L1535" s="352"/>
      <c r="O1535" s="352"/>
      <c r="P1535" s="352"/>
      <c r="Q1535" s="352"/>
      <c r="R1535" s="352"/>
      <c r="S1535" s="352"/>
      <c r="T1535" s="352" t="e">
        <f t="shared" si="143"/>
        <v>#DIV/0!</v>
      </c>
    </row>
    <row r="1536" spans="2:20">
      <c r="B1536" s="127" t="s">
        <v>174</v>
      </c>
      <c r="C1536" s="4">
        <v>42475</v>
      </c>
      <c r="D1536">
        <f>WEEKDAY(Fuel!C1622,2)</f>
        <v>5</v>
      </c>
      <c r="E1536" s="352"/>
      <c r="F1536" s="352">
        <f>VLOOKUP(Variaciones!C1536,Fuel!C1621:Z3219,2,FALSE)</f>
        <v>148.05000000000001</v>
      </c>
      <c r="G1536" s="352">
        <f>VLOOKUP(Variaciones!C1536,Fuel!C1621:Z3219,24,FALSE)</f>
        <v>163.92904073587383</v>
      </c>
      <c r="H1536" s="148">
        <f t="shared" si="142"/>
        <v>0</v>
      </c>
      <c r="I1536" s="352">
        <f t="shared" si="144"/>
        <v>15.879040735873815</v>
      </c>
      <c r="J1536" s="352">
        <f t="shared" si="140"/>
        <v>76.765216819973759</v>
      </c>
      <c r="K1536" s="352">
        <f t="shared" si="141"/>
        <v>5892.8985134175819</v>
      </c>
      <c r="L1536" s="352"/>
      <c r="O1536" s="352"/>
      <c r="P1536" s="352"/>
      <c r="Q1536" s="352"/>
      <c r="R1536" s="352"/>
      <c r="S1536" s="352"/>
      <c r="T1536" s="352" t="e">
        <f t="shared" si="143"/>
        <v>#DIV/0!</v>
      </c>
    </row>
    <row r="1537" spans="2:20">
      <c r="B1537" s="127" t="s">
        <v>174</v>
      </c>
      <c r="C1537" s="4">
        <v>42474</v>
      </c>
      <c r="D1537">
        <f>WEEKDAY(Fuel!C1623,2)</f>
        <v>4</v>
      </c>
      <c r="E1537" s="352"/>
      <c r="F1537" s="352">
        <f>VLOOKUP(Variaciones!C1537,Fuel!C1622:Z3220,2,FALSE)</f>
        <v>148.05000000000001</v>
      </c>
      <c r="G1537" s="352">
        <f>VLOOKUP(Variaciones!C1537,Fuel!C1622:Z3220,24,FALSE)</f>
        <v>168.52825229960575</v>
      </c>
      <c r="H1537" s="148">
        <f t="shared" si="142"/>
        <v>0</v>
      </c>
      <c r="I1537" s="352">
        <f t="shared" si="144"/>
        <v>20.478252299605742</v>
      </c>
      <c r="J1537" s="352">
        <f t="shared" si="140"/>
        <v>71.890052562417921</v>
      </c>
      <c r="K1537" s="352">
        <f t="shared" si="141"/>
        <v>5168.1796574272112</v>
      </c>
      <c r="L1537" s="352"/>
      <c r="O1537" s="352"/>
      <c r="P1537" s="352"/>
      <c r="Q1537" s="352"/>
      <c r="R1537" s="352"/>
      <c r="S1537" s="352"/>
      <c r="T1537" s="352" t="e">
        <f t="shared" si="143"/>
        <v>#DIV/0!</v>
      </c>
    </row>
    <row r="1538" spans="2:20">
      <c r="B1538" s="127" t="s">
        <v>174</v>
      </c>
      <c r="C1538" s="4">
        <v>42473</v>
      </c>
      <c r="D1538">
        <f>WEEKDAY(Fuel!C1624,2)</f>
        <v>3</v>
      </c>
      <c r="E1538" s="352"/>
      <c r="F1538" s="352">
        <f>VLOOKUP(Variaciones!C1538,Fuel!C1623:Z3221,2,FALSE)</f>
        <v>148.05000000000001</v>
      </c>
      <c r="G1538" s="352">
        <f>VLOOKUP(Variaciones!C1538,Fuel!C1623:Z3221,24,FALSE)</f>
        <v>172.20762155059131</v>
      </c>
      <c r="H1538" s="148">
        <f t="shared" si="142"/>
        <v>0</v>
      </c>
      <c r="I1538" s="352">
        <f t="shared" si="144"/>
        <v>24.157621550591301</v>
      </c>
      <c r="J1538" s="352">
        <f t="shared" si="140"/>
        <v>67.989921156373228</v>
      </c>
      <c r="K1538" s="352">
        <f t="shared" si="141"/>
        <v>4622.6293788498479</v>
      </c>
      <c r="L1538" s="352"/>
      <c r="O1538" s="352"/>
      <c r="P1538" s="352"/>
      <c r="Q1538" s="352"/>
      <c r="R1538" s="352"/>
      <c r="S1538" s="352"/>
      <c r="T1538" s="352" t="e">
        <f t="shared" si="143"/>
        <v>#DIV/0!</v>
      </c>
    </row>
    <row r="1539" spans="2:20">
      <c r="B1539" s="127" t="s">
        <v>174</v>
      </c>
      <c r="C1539" s="4">
        <v>42472</v>
      </c>
      <c r="D1539">
        <f>WEEKDAY(Fuel!C1625,2)</f>
        <v>2</v>
      </c>
      <c r="E1539" s="352"/>
      <c r="F1539" s="352">
        <f>VLOOKUP(Variaciones!C1539,Fuel!C1624:Z3222,2,FALSE)</f>
        <v>148.05000000000001</v>
      </c>
      <c r="G1539" s="352">
        <f>VLOOKUP(Variaciones!C1539,Fuel!C1624:Z3222,24,FALSE)</f>
        <v>175.42706964520366</v>
      </c>
      <c r="H1539" s="148">
        <f t="shared" si="142"/>
        <v>0</v>
      </c>
      <c r="I1539" s="352">
        <f t="shared" si="144"/>
        <v>27.377069645203647</v>
      </c>
      <c r="J1539" s="352">
        <f t="shared" si="140"/>
        <v>64.577306176084122</v>
      </c>
      <c r="K1539" s="352">
        <f t="shared" si="141"/>
        <v>4170.2284729597122</v>
      </c>
      <c r="L1539" s="352"/>
      <c r="O1539" s="352"/>
      <c r="P1539" s="352"/>
      <c r="Q1539" s="352"/>
      <c r="R1539" s="352"/>
      <c r="S1539" s="352"/>
      <c r="T1539" s="352" t="e">
        <f t="shared" si="143"/>
        <v>#DIV/0!</v>
      </c>
    </row>
    <row r="1540" spans="2:20">
      <c r="B1540" s="127" t="s">
        <v>174</v>
      </c>
      <c r="C1540" s="4">
        <v>42471</v>
      </c>
      <c r="D1540">
        <f>WEEKDAY(Fuel!C1626,2)</f>
        <v>1</v>
      </c>
      <c r="E1540" s="352"/>
      <c r="F1540" s="352">
        <f>VLOOKUP(Variaciones!C1540,Fuel!C1625:Z3223,2,FALSE)</f>
        <v>148.05000000000001</v>
      </c>
      <c r="G1540" s="352">
        <f>VLOOKUP(Variaciones!C1540,Fuel!C1625:Z3223,24,FALSE)</f>
        <v>167.47700394218131</v>
      </c>
      <c r="H1540" s="148">
        <f t="shared" si="142"/>
        <v>0</v>
      </c>
      <c r="I1540" s="352">
        <f t="shared" si="144"/>
        <v>19.427003942181301</v>
      </c>
      <c r="J1540" s="352">
        <f t="shared" si="140"/>
        <v>73.004375821287809</v>
      </c>
      <c r="K1540" s="352">
        <f t="shared" si="141"/>
        <v>5329.6388890558319</v>
      </c>
      <c r="L1540" s="352"/>
      <c r="O1540" s="352"/>
      <c r="P1540" s="352"/>
      <c r="Q1540" s="352"/>
      <c r="R1540" s="352"/>
      <c r="S1540" s="352"/>
      <c r="T1540" s="352" t="e">
        <f t="shared" si="143"/>
        <v>#DIV/0!</v>
      </c>
    </row>
    <row r="1541" spans="2:20">
      <c r="B1541" s="127" t="s">
        <v>174</v>
      </c>
      <c r="C1541" s="4">
        <v>42468</v>
      </c>
      <c r="D1541">
        <f>WEEKDAY(Fuel!C1627,2)</f>
        <v>5</v>
      </c>
      <c r="E1541" s="352"/>
      <c r="F1541" s="352">
        <f>VLOOKUP(Variaciones!C1541,Fuel!C1626:Z3224,2,FALSE)</f>
        <v>148.05000000000001</v>
      </c>
      <c r="G1541" s="352">
        <f>VLOOKUP(Variaciones!C1541,Fuel!C1626:Z3224,24,FALSE)</f>
        <v>161.62943495400788</v>
      </c>
      <c r="H1541" s="148">
        <f t="shared" si="142"/>
        <v>0</v>
      </c>
      <c r="I1541" s="352">
        <f t="shared" si="144"/>
        <v>13.579434954007866</v>
      </c>
      <c r="J1541" s="352">
        <f t="shared" si="140"/>
        <v>79.202798948751663</v>
      </c>
      <c r="K1541" s="352">
        <f t="shared" si="141"/>
        <v>6273.0833613163777</v>
      </c>
      <c r="L1541" s="352"/>
      <c r="O1541" s="352"/>
      <c r="P1541" s="352"/>
      <c r="Q1541" s="352"/>
      <c r="R1541" s="352"/>
      <c r="S1541" s="352"/>
      <c r="T1541" s="352" t="e">
        <f t="shared" si="143"/>
        <v>#DIV/0!</v>
      </c>
    </row>
    <row r="1542" spans="2:20">
      <c r="B1542" s="127" t="s">
        <v>174</v>
      </c>
      <c r="C1542" s="4">
        <v>42467</v>
      </c>
      <c r="D1542">
        <f>WEEKDAY(Fuel!C1628,2)</f>
        <v>4</v>
      </c>
      <c r="E1542" s="352"/>
      <c r="F1542" s="352">
        <f>VLOOKUP(Variaciones!C1542,Fuel!C1627:Z3225,2,FALSE)</f>
        <v>148.05000000000001</v>
      </c>
      <c r="G1542" s="352">
        <f>VLOOKUP(Variaciones!C1542,Fuel!C1627:Z3225,24,FALSE)</f>
        <v>148.48883048620237</v>
      </c>
      <c r="H1542" s="148">
        <f t="shared" si="142"/>
        <v>0</v>
      </c>
      <c r="I1542" s="352">
        <f t="shared" si="144"/>
        <v>0.43883048620236309</v>
      </c>
      <c r="J1542" s="352">
        <f t="shared" si="140"/>
        <v>93.13183968462549</v>
      </c>
      <c r="K1542" s="352">
        <f t="shared" si="141"/>
        <v>8673.5395630427829</v>
      </c>
      <c r="L1542" s="352"/>
      <c r="O1542" s="352"/>
      <c r="P1542" s="352"/>
      <c r="Q1542" s="352"/>
      <c r="R1542" s="352"/>
      <c r="S1542" s="352"/>
      <c r="T1542" s="352" t="e">
        <f t="shared" si="143"/>
        <v>#DIV/0!</v>
      </c>
    </row>
    <row r="1543" spans="2:20">
      <c r="B1543" s="127" t="s">
        <v>174</v>
      </c>
      <c r="C1543" s="4">
        <v>42466</v>
      </c>
      <c r="D1543">
        <f>WEEKDAY(Fuel!C1629,2)</f>
        <v>3</v>
      </c>
      <c r="E1543" s="352"/>
      <c r="F1543" s="352">
        <f>VLOOKUP(Variaciones!C1543,Fuel!C1628:Z3226,2,FALSE)</f>
        <v>148.05000000000001</v>
      </c>
      <c r="G1543" s="352">
        <f>VLOOKUP(Variaciones!C1543,Fuel!C1628:Z3226,24,FALSE)</f>
        <v>150.45992115637318</v>
      </c>
      <c r="H1543" s="148">
        <f t="shared" si="142"/>
        <v>0</v>
      </c>
      <c r="I1543" s="352">
        <f t="shared" si="144"/>
        <v>2.4099211563731728</v>
      </c>
      <c r="J1543" s="352">
        <f t="shared" si="140"/>
        <v>91.042483574244429</v>
      </c>
      <c r="K1543" s="352">
        <f t="shared" si="141"/>
        <v>8288.733815366566</v>
      </c>
      <c r="L1543" s="352"/>
      <c r="O1543" s="352"/>
      <c r="P1543" s="352"/>
      <c r="Q1543" s="352"/>
      <c r="R1543" s="352"/>
      <c r="S1543" s="352"/>
      <c r="T1543" s="352" t="e">
        <f t="shared" si="143"/>
        <v>#DIV/0!</v>
      </c>
    </row>
    <row r="1544" spans="2:20">
      <c r="B1544" s="127" t="s">
        <v>174</v>
      </c>
      <c r="C1544" s="4">
        <v>42465</v>
      </c>
      <c r="D1544">
        <f>WEEKDAY(Fuel!C1630,2)</f>
        <v>2</v>
      </c>
      <c r="E1544" s="352"/>
      <c r="F1544" s="352">
        <f>VLOOKUP(Variaciones!C1544,Fuel!C1629:Z3227,2,FALSE)</f>
        <v>148.05000000000001</v>
      </c>
      <c r="G1544" s="352">
        <f>VLOOKUP(Variaciones!C1544,Fuel!C1629:Z3227,24,FALSE)</f>
        <v>142.57555847568986</v>
      </c>
      <c r="H1544" s="148">
        <f t="shared" si="142"/>
        <v>0</v>
      </c>
      <c r="I1544" s="352">
        <f t="shared" si="144"/>
        <v>-5.4744415243101514</v>
      </c>
      <c r="J1544" s="352">
        <f t="shared" si="140"/>
        <v>99.399908015768759</v>
      </c>
      <c r="K1544" s="352">
        <f t="shared" si="141"/>
        <v>9880.3417135432901</v>
      </c>
      <c r="L1544" s="352"/>
      <c r="O1544" s="352"/>
      <c r="P1544" s="352"/>
      <c r="Q1544" s="352"/>
      <c r="R1544" s="352"/>
      <c r="S1544" s="352"/>
      <c r="T1544" s="352" t="e">
        <f t="shared" si="143"/>
        <v>#DIV/0!</v>
      </c>
    </row>
    <row r="1545" spans="2:20">
      <c r="B1545" s="127" t="s">
        <v>174</v>
      </c>
      <c r="C1545" s="4">
        <v>42464</v>
      </c>
      <c r="D1545">
        <f>WEEKDAY(Fuel!C1631,2)</f>
        <v>1</v>
      </c>
      <c r="E1545" s="352"/>
      <c r="F1545" s="352">
        <f>VLOOKUP(Variaciones!C1545,Fuel!C1630:Z3228,2,FALSE)</f>
        <v>148.05000000000001</v>
      </c>
      <c r="G1545" s="352">
        <f>VLOOKUP(Variaciones!C1545,Fuel!C1630:Z3228,24,FALSE)</f>
        <v>144.21813403416556</v>
      </c>
      <c r="H1545" s="148">
        <f t="shared" si="142"/>
        <v>0</v>
      </c>
      <c r="I1545" s="352">
        <f t="shared" si="144"/>
        <v>-3.8318659658344529</v>
      </c>
      <c r="J1545" s="352">
        <f t="shared" si="140"/>
        <v>97.658777923784513</v>
      </c>
      <c r="K1545" s="352">
        <f t="shared" si="141"/>
        <v>9537.2369055670606</v>
      </c>
      <c r="L1545" s="352"/>
      <c r="O1545" s="352"/>
      <c r="P1545" s="352"/>
      <c r="Q1545" s="352"/>
      <c r="R1545" s="352"/>
      <c r="S1545" s="352"/>
      <c r="T1545" s="352" t="e">
        <f t="shared" si="143"/>
        <v>#DIV/0!</v>
      </c>
    </row>
    <row r="1546" spans="2:20">
      <c r="B1546" s="127" t="s">
        <v>174</v>
      </c>
      <c r="C1546" s="4">
        <v>42461</v>
      </c>
      <c r="D1546">
        <f>WEEKDAY(Fuel!C1632,2)</f>
        <v>5</v>
      </c>
      <c r="E1546" s="352"/>
      <c r="F1546" s="352">
        <f>VLOOKUP(Variaciones!C1546,Fuel!C1631:Z3229,2,FALSE)</f>
        <v>148.05000000000001</v>
      </c>
      <c r="G1546" s="352">
        <f>VLOOKUP(Variaciones!C1546,Fuel!C1631:Z3229,24,FALSE)</f>
        <v>153.41655716162944</v>
      </c>
      <c r="H1546" s="148">
        <f t="shared" si="142"/>
        <v>21.787970000000016</v>
      </c>
      <c r="I1546" s="352">
        <f t="shared" si="144"/>
        <v>5.3665571616294301</v>
      </c>
      <c r="J1546" s="352">
        <f t="shared" ref="J1546:J1609" si="145">ABS(F1546-(1.06*(G1546)-102.48))</f>
        <v>87.908449408672809</v>
      </c>
      <c r="K1546" s="352">
        <f t="shared" ref="K1546:K1609" si="146">ABS(F1546-(1.06*(G1546)-102.48))^2</f>
        <v>7727.8954774371869</v>
      </c>
      <c r="L1546" s="352"/>
      <c r="O1546" s="352"/>
      <c r="P1546" s="352"/>
      <c r="Q1546" s="352"/>
      <c r="R1546" s="352"/>
      <c r="S1546" s="352"/>
      <c r="T1546" s="352" t="e">
        <f t="shared" si="143"/>
        <v>#DIV/0!</v>
      </c>
    </row>
    <row r="1547" spans="2:20">
      <c r="B1547" s="127" t="s">
        <v>175</v>
      </c>
      <c r="C1547" s="4">
        <v>42460</v>
      </c>
      <c r="D1547">
        <f>WEEKDAY(Fuel!C1633,2)</f>
        <v>4</v>
      </c>
      <c r="E1547" s="352"/>
      <c r="F1547" s="352">
        <f>VLOOKUP(Variaciones!C1547,Fuel!C1632:Z3230,2,FALSE)</f>
        <v>126.26203</v>
      </c>
      <c r="G1547" s="352">
        <f>VLOOKUP(Variaciones!C1547,Fuel!C1632:Z3230,24,FALSE)</f>
        <v>157.68725361366623</v>
      </c>
      <c r="H1547" s="148">
        <f t="shared" si="142"/>
        <v>0</v>
      </c>
      <c r="I1547" s="352">
        <f t="shared" si="144"/>
        <v>31.425223613666233</v>
      </c>
      <c r="J1547" s="352">
        <f t="shared" si="145"/>
        <v>61.593541169513799</v>
      </c>
      <c r="K1547" s="352">
        <f t="shared" si="146"/>
        <v>3793.764313800591</v>
      </c>
      <c r="L1547" s="352"/>
      <c r="O1547" s="352"/>
      <c r="P1547" s="352"/>
      <c r="Q1547" s="352"/>
      <c r="R1547" s="352"/>
      <c r="S1547" s="352"/>
      <c r="T1547" s="352" t="e">
        <f t="shared" si="143"/>
        <v>#DIV/0!</v>
      </c>
    </row>
    <row r="1548" spans="2:20">
      <c r="B1548" s="127" t="s">
        <v>175</v>
      </c>
      <c r="C1548" s="4">
        <v>42459</v>
      </c>
      <c r="D1548">
        <f>WEEKDAY(Fuel!C1634,2)</f>
        <v>3</v>
      </c>
      <c r="E1548" s="352"/>
      <c r="F1548" s="352">
        <f>VLOOKUP(Variaciones!C1548,Fuel!C1633:Z3231,2,FALSE)</f>
        <v>126.26203</v>
      </c>
      <c r="G1548" s="352">
        <f>VLOOKUP(Variaciones!C1548,Fuel!C1633:Z3231,24,FALSE)</f>
        <v>156.17608409986858</v>
      </c>
      <c r="H1548" s="148">
        <f t="shared" si="142"/>
        <v>0</v>
      </c>
      <c r="I1548" s="352">
        <f t="shared" si="144"/>
        <v>29.914054099868579</v>
      </c>
      <c r="J1548" s="352">
        <f t="shared" si="145"/>
        <v>63.195380854139302</v>
      </c>
      <c r="K1548" s="352">
        <f t="shared" si="146"/>
        <v>3993.6561612997161</v>
      </c>
      <c r="L1548" s="352"/>
      <c r="O1548" s="352"/>
      <c r="P1548" s="352"/>
      <c r="Q1548" s="352"/>
      <c r="R1548" s="352"/>
      <c r="S1548" s="352"/>
      <c r="T1548" s="352" t="e">
        <f t="shared" si="143"/>
        <v>#DIV/0!</v>
      </c>
    </row>
    <row r="1549" spans="2:20">
      <c r="B1549" s="127" t="s">
        <v>175</v>
      </c>
      <c r="C1549" s="4">
        <v>42458</v>
      </c>
      <c r="D1549">
        <f>WEEKDAY(Fuel!C1635,2)</f>
        <v>2</v>
      </c>
      <c r="E1549" s="352"/>
      <c r="F1549" s="352">
        <f>VLOOKUP(Variaciones!C1549,Fuel!C1634:Z3232,2,FALSE)</f>
        <v>126.26203</v>
      </c>
      <c r="G1549" s="352">
        <f>VLOOKUP(Variaciones!C1549,Fuel!C1634:Z3232,24,FALSE)</f>
        <v>154.40210249671483</v>
      </c>
      <c r="H1549" s="148">
        <f t="shared" si="142"/>
        <v>0</v>
      </c>
      <c r="I1549" s="352">
        <f t="shared" si="144"/>
        <v>28.140072496714836</v>
      </c>
      <c r="J1549" s="352">
        <f t="shared" si="145"/>
        <v>65.075801353482262</v>
      </c>
      <c r="K1549" s="352">
        <f t="shared" si="146"/>
        <v>4234.8599217978835</v>
      </c>
      <c r="L1549" s="352"/>
      <c r="O1549" s="352"/>
      <c r="P1549" s="352"/>
      <c r="Q1549" s="352"/>
      <c r="R1549" s="352"/>
      <c r="S1549" s="352"/>
      <c r="T1549" s="352" t="e">
        <f t="shared" si="143"/>
        <v>#DIV/0!</v>
      </c>
    </row>
    <row r="1550" spans="2:20">
      <c r="B1550" s="127" t="s">
        <v>175</v>
      </c>
      <c r="C1550" s="4">
        <v>42457</v>
      </c>
      <c r="D1550">
        <f>WEEKDAY(Fuel!C1636,2)</f>
        <v>1</v>
      </c>
      <c r="E1550" s="352"/>
      <c r="F1550" s="352">
        <f>VLOOKUP(Variaciones!C1550,Fuel!C1635:Z3233,2,FALSE)</f>
        <v>126.26203</v>
      </c>
      <c r="G1550" s="352">
        <f>VLOOKUP(Variaciones!C1550,Fuel!C1635:Z3233,24,FALSE)</f>
        <v>159.65834428383707</v>
      </c>
      <c r="H1550" s="148">
        <f t="shared" ref="H1550:H1611" si="147">ABS(F1551-F1550)</f>
        <v>0</v>
      </c>
      <c r="I1550" s="352">
        <f t="shared" si="144"/>
        <v>33.396314283837071</v>
      </c>
      <c r="J1550" s="352">
        <f t="shared" si="145"/>
        <v>59.504185059132709</v>
      </c>
      <c r="K1550" s="352">
        <f t="shared" si="146"/>
        <v>3540.7480395515122</v>
      </c>
      <c r="L1550" s="352"/>
      <c r="O1550" s="352"/>
      <c r="P1550" s="352"/>
      <c r="Q1550" s="352"/>
      <c r="R1550" s="352"/>
      <c r="S1550" s="352"/>
      <c r="T1550" s="352" t="e">
        <f t="shared" ref="T1550:T1611" si="148">ABS(ABS(Q1550)-ABS(R1550))/ABS(ABS(Q1550)+ABS(R1550))</f>
        <v>#DIV/0!</v>
      </c>
    </row>
    <row r="1551" spans="2:20">
      <c r="B1551" s="127" t="s">
        <v>175</v>
      </c>
      <c r="C1551" s="4">
        <v>42454</v>
      </c>
      <c r="D1551">
        <f>WEEKDAY(Fuel!C1637,2)</f>
        <v>5</v>
      </c>
      <c r="E1551" s="352"/>
      <c r="F1551" s="352">
        <f>VLOOKUP(Variaciones!C1551,Fuel!C1636:Z3234,2,FALSE)</f>
        <v>126.26203</v>
      </c>
      <c r="G1551" s="352">
        <f>VLOOKUP(Variaciones!C1551,Fuel!C1636:Z3234,24,FALSE)</f>
        <v>161.13666228646517</v>
      </c>
      <c r="H1551" s="148">
        <f t="shared" si="147"/>
        <v>0</v>
      </c>
      <c r="I1551" s="352">
        <f t="shared" ref="I1551:I1611" si="149">G1551-F1551</f>
        <v>34.874632286465172</v>
      </c>
      <c r="J1551" s="352">
        <f t="shared" si="145"/>
        <v>57.937167976346927</v>
      </c>
      <c r="K1551" s="352">
        <f t="shared" si="146"/>
        <v>3356.7154331194397</v>
      </c>
      <c r="L1551" s="352"/>
      <c r="O1551" s="352"/>
      <c r="P1551" s="352"/>
      <c r="Q1551" s="352"/>
      <c r="R1551" s="352"/>
      <c r="S1551" s="352"/>
      <c r="T1551" s="352" t="e">
        <f t="shared" si="148"/>
        <v>#DIV/0!</v>
      </c>
    </row>
    <row r="1552" spans="2:20">
      <c r="B1552" s="127" t="s">
        <v>175</v>
      </c>
      <c r="C1552" s="4">
        <v>42453</v>
      </c>
      <c r="D1552">
        <f>WEEKDAY(Fuel!C1638,2)</f>
        <v>4</v>
      </c>
      <c r="E1552" s="352"/>
      <c r="F1552" s="352">
        <f>VLOOKUP(Variaciones!C1552,Fuel!C1637:Z3235,2,FALSE)</f>
        <v>126.26203</v>
      </c>
      <c r="G1552" s="352">
        <f>VLOOKUP(Variaciones!C1552,Fuel!C1637:Z3235,24,FALSE)</f>
        <v>162.6149802890933</v>
      </c>
      <c r="H1552" s="148">
        <f t="shared" si="147"/>
        <v>0</v>
      </c>
      <c r="I1552" s="352">
        <f t="shared" si="149"/>
        <v>36.3529502890933</v>
      </c>
      <c r="J1552" s="352">
        <f t="shared" si="145"/>
        <v>56.370150893561089</v>
      </c>
      <c r="K1552" s="352">
        <f t="shared" si="146"/>
        <v>3177.5939117628459</v>
      </c>
      <c r="L1552" s="352"/>
      <c r="O1552" s="352"/>
      <c r="P1552" s="352"/>
      <c r="Q1552" s="352"/>
      <c r="R1552" s="352"/>
      <c r="S1552" s="352"/>
      <c r="T1552" s="352" t="e">
        <f t="shared" si="148"/>
        <v>#DIV/0!</v>
      </c>
    </row>
    <row r="1553" spans="2:20">
      <c r="B1553" s="127" t="s">
        <v>175</v>
      </c>
      <c r="C1553" s="4">
        <v>42452</v>
      </c>
      <c r="D1553">
        <f>WEEKDAY(Fuel!C1639,2)</f>
        <v>3</v>
      </c>
      <c r="E1553" s="352"/>
      <c r="F1553" s="352">
        <f>VLOOKUP(Variaciones!C1553,Fuel!C1638:Z3236,2,FALSE)</f>
        <v>126.26203</v>
      </c>
      <c r="G1553" s="352">
        <f>VLOOKUP(Variaciones!C1553,Fuel!C1638:Z3236,24,FALSE)</f>
        <v>162.28646517739816</v>
      </c>
      <c r="H1553" s="148">
        <f t="shared" si="147"/>
        <v>0</v>
      </c>
      <c r="I1553" s="352">
        <f t="shared" si="149"/>
        <v>36.024435177398161</v>
      </c>
      <c r="J1553" s="352">
        <f t="shared" si="145"/>
        <v>56.718376911957932</v>
      </c>
      <c r="K1553" s="352">
        <f t="shared" si="146"/>
        <v>3216.9742795269226</v>
      </c>
      <c r="L1553" s="352"/>
      <c r="O1553" s="352"/>
      <c r="P1553" s="352"/>
      <c r="Q1553" s="352"/>
      <c r="R1553" s="352"/>
      <c r="S1553" s="352"/>
      <c r="T1553" s="352" t="e">
        <f t="shared" si="148"/>
        <v>#DIV/0!</v>
      </c>
    </row>
    <row r="1554" spans="2:20">
      <c r="B1554" s="127" t="s">
        <v>175</v>
      </c>
      <c r="C1554" s="4">
        <v>42451</v>
      </c>
      <c r="D1554">
        <f>WEEKDAY(Fuel!C1640,2)</f>
        <v>2</v>
      </c>
      <c r="E1554" s="352"/>
      <c r="F1554" s="352">
        <f>VLOOKUP(Variaciones!C1554,Fuel!C1639:Z3237,2,FALSE)</f>
        <v>126.26203</v>
      </c>
      <c r="G1554" s="352">
        <f>VLOOKUP(Variaciones!C1554,Fuel!C1639:Z3237,24,FALSE)</f>
        <v>165.83442838370564</v>
      </c>
      <c r="H1554" s="148">
        <f t="shared" si="147"/>
        <v>0</v>
      </c>
      <c r="I1554" s="352">
        <f t="shared" si="149"/>
        <v>39.572398383705647</v>
      </c>
      <c r="J1554" s="352">
        <f t="shared" si="145"/>
        <v>52.957535913272011</v>
      </c>
      <c r="K1554" s="352">
        <f t="shared" si="146"/>
        <v>2804.5006100054948</v>
      </c>
      <c r="L1554" s="352"/>
      <c r="O1554" s="352"/>
      <c r="P1554" s="352"/>
      <c r="Q1554" s="352"/>
      <c r="R1554" s="352"/>
      <c r="S1554" s="352"/>
      <c r="T1554" s="352" t="e">
        <f t="shared" si="148"/>
        <v>#DIV/0!</v>
      </c>
    </row>
    <row r="1555" spans="2:20">
      <c r="B1555" s="127" t="s">
        <v>175</v>
      </c>
      <c r="C1555" s="4">
        <v>42450</v>
      </c>
      <c r="D1555">
        <f>WEEKDAY(Fuel!C1641,2)</f>
        <v>1</v>
      </c>
      <c r="E1555" s="352"/>
      <c r="F1555" s="352">
        <f>VLOOKUP(Variaciones!C1555,Fuel!C1640:Z3238,2,FALSE)</f>
        <v>126.26203</v>
      </c>
      <c r="G1555" s="352">
        <f>VLOOKUP(Variaciones!C1555,Fuel!C1640:Z3238,24,FALSE)</f>
        <v>163.27201051248358</v>
      </c>
      <c r="H1555" s="148">
        <f t="shared" si="147"/>
        <v>0</v>
      </c>
      <c r="I1555" s="352">
        <f t="shared" si="149"/>
        <v>37.00998051248358</v>
      </c>
      <c r="J1555" s="352">
        <f t="shared" si="145"/>
        <v>55.673698856767402</v>
      </c>
      <c r="K1555" s="352">
        <f t="shared" si="146"/>
        <v>3099.5607443940239</v>
      </c>
      <c r="L1555" s="352"/>
      <c r="O1555" s="352"/>
      <c r="P1555" s="352"/>
      <c r="Q1555" s="352"/>
      <c r="R1555" s="352"/>
      <c r="S1555" s="352"/>
      <c r="T1555" s="352" t="e">
        <f t="shared" si="148"/>
        <v>#DIV/0!</v>
      </c>
    </row>
    <row r="1556" spans="2:20">
      <c r="B1556" s="127" t="s">
        <v>175</v>
      </c>
      <c r="C1556" s="4">
        <v>42447</v>
      </c>
      <c r="D1556">
        <f>WEEKDAY(Fuel!C1642,2)</f>
        <v>5</v>
      </c>
      <c r="E1556" s="352"/>
      <c r="F1556" s="352">
        <f>VLOOKUP(Variaciones!C1556,Fuel!C1641:Z3239,2,FALSE)</f>
        <v>126.26203</v>
      </c>
      <c r="G1556" s="352">
        <f>VLOOKUP(Variaciones!C1556,Fuel!C1641:Z3239,24,FALSE)</f>
        <v>158.34428383705651</v>
      </c>
      <c r="H1556" s="148">
        <f t="shared" si="147"/>
        <v>0</v>
      </c>
      <c r="I1556" s="352">
        <f t="shared" si="149"/>
        <v>32.082253837056513</v>
      </c>
      <c r="J1556" s="352">
        <f t="shared" si="145"/>
        <v>60.897089132720083</v>
      </c>
      <c r="K1556" s="352">
        <f t="shared" si="146"/>
        <v>3708.4554648384546</v>
      </c>
      <c r="L1556" s="352"/>
      <c r="O1556" s="352"/>
      <c r="P1556" s="352"/>
      <c r="Q1556" s="352"/>
      <c r="R1556" s="352"/>
      <c r="S1556" s="352"/>
      <c r="T1556" s="352" t="e">
        <f t="shared" si="148"/>
        <v>#DIV/0!</v>
      </c>
    </row>
    <row r="1557" spans="2:20">
      <c r="B1557" s="127" t="s">
        <v>175</v>
      </c>
      <c r="C1557" s="4">
        <v>42446</v>
      </c>
      <c r="D1557">
        <f>WEEKDAY(Fuel!C1643,2)</f>
        <v>4</v>
      </c>
      <c r="E1557" s="352"/>
      <c r="F1557" s="352">
        <f>VLOOKUP(Variaciones!C1557,Fuel!C1642:Z3240,2,FALSE)</f>
        <v>126.26203</v>
      </c>
      <c r="G1557" s="352">
        <f>VLOOKUP(Variaciones!C1557,Fuel!C1642:Z3240,24,FALSE)</f>
        <v>159.65834428383707</v>
      </c>
      <c r="H1557" s="148">
        <f t="shared" si="147"/>
        <v>0</v>
      </c>
      <c r="I1557" s="352">
        <f t="shared" si="149"/>
        <v>33.396314283837071</v>
      </c>
      <c r="J1557" s="352">
        <f t="shared" si="145"/>
        <v>59.504185059132709</v>
      </c>
      <c r="K1557" s="352">
        <f t="shared" si="146"/>
        <v>3540.7480395515122</v>
      </c>
      <c r="L1557" s="352"/>
      <c r="O1557" s="352"/>
      <c r="P1557" s="352"/>
      <c r="Q1557" s="352"/>
      <c r="R1557" s="352"/>
      <c r="S1557" s="352"/>
      <c r="T1557" s="352" t="e">
        <f t="shared" si="148"/>
        <v>#DIV/0!</v>
      </c>
    </row>
    <row r="1558" spans="2:20">
      <c r="B1558" s="127" t="s">
        <v>175</v>
      </c>
      <c r="C1558" s="4">
        <v>42445</v>
      </c>
      <c r="D1558">
        <f>WEEKDAY(Fuel!C1644,2)</f>
        <v>3</v>
      </c>
      <c r="E1558" s="352"/>
      <c r="F1558" s="352">
        <f>VLOOKUP(Variaciones!C1558,Fuel!C1643:Z3241,2,FALSE)</f>
        <v>126.26203</v>
      </c>
      <c r="G1558" s="352">
        <f>VLOOKUP(Variaciones!C1558,Fuel!C1643:Z3241,24,FALSE)</f>
        <v>155.71616294349539</v>
      </c>
      <c r="H1558" s="148">
        <f t="shared" si="147"/>
        <v>0</v>
      </c>
      <c r="I1558" s="352">
        <f t="shared" si="149"/>
        <v>29.454132943495395</v>
      </c>
      <c r="J1558" s="352">
        <f t="shared" si="145"/>
        <v>63.682897279894888</v>
      </c>
      <c r="K1558" s="352">
        <f t="shared" si="146"/>
        <v>4055.511405961644</v>
      </c>
      <c r="L1558" s="352"/>
      <c r="O1558" s="352"/>
      <c r="P1558" s="352"/>
      <c r="Q1558" s="352"/>
      <c r="R1558" s="352"/>
      <c r="S1558" s="352"/>
      <c r="T1558" s="352" t="e">
        <f t="shared" si="148"/>
        <v>#DIV/0!</v>
      </c>
    </row>
    <row r="1559" spans="2:20">
      <c r="B1559" s="127" t="s">
        <v>175</v>
      </c>
      <c r="C1559" s="4">
        <v>42444</v>
      </c>
      <c r="D1559">
        <f>WEEKDAY(Fuel!C1645,2)</f>
        <v>2</v>
      </c>
      <c r="E1559" s="352"/>
      <c r="F1559" s="352">
        <f>VLOOKUP(Variaciones!C1559,Fuel!C1644:Z3242,2,FALSE)</f>
        <v>126.26203</v>
      </c>
      <c r="G1559" s="352">
        <f>VLOOKUP(Variaciones!C1559,Fuel!C1644:Z3242,24,FALSE)</f>
        <v>147.37187910643888</v>
      </c>
      <c r="H1559" s="148">
        <f t="shared" si="147"/>
        <v>0</v>
      </c>
      <c r="I1559" s="352">
        <f t="shared" si="149"/>
        <v>21.109849106438887</v>
      </c>
      <c r="J1559" s="352">
        <f t="shared" si="145"/>
        <v>72.527838147174776</v>
      </c>
      <c r="K1559" s="352">
        <f t="shared" si="146"/>
        <v>5260.287306302781</v>
      </c>
      <c r="L1559" s="352"/>
      <c r="O1559" s="352"/>
      <c r="P1559" s="352"/>
      <c r="Q1559" s="352"/>
      <c r="R1559" s="352"/>
      <c r="S1559" s="352"/>
      <c r="T1559" s="352" t="e">
        <f t="shared" si="148"/>
        <v>#DIV/0!</v>
      </c>
    </row>
    <row r="1560" spans="2:20">
      <c r="B1560" s="127" t="s">
        <v>175</v>
      </c>
      <c r="C1560" s="4">
        <v>42443</v>
      </c>
      <c r="D1560">
        <f>WEEKDAY(Fuel!C1646,2)</f>
        <v>1</v>
      </c>
      <c r="E1560" s="352"/>
      <c r="F1560" s="352">
        <f>VLOOKUP(Variaciones!C1560,Fuel!C1645:Z3243,2,FALSE)</f>
        <v>126.26203</v>
      </c>
      <c r="G1560" s="352">
        <f>VLOOKUP(Variaciones!C1560,Fuel!C1645:Z3243,24,FALSE)</f>
        <v>155.38764783180025</v>
      </c>
      <c r="H1560" s="148">
        <f t="shared" si="147"/>
        <v>0</v>
      </c>
      <c r="I1560" s="352">
        <f t="shared" si="149"/>
        <v>29.125617831800255</v>
      </c>
      <c r="J1560" s="352">
        <f t="shared" si="145"/>
        <v>64.031123298291732</v>
      </c>
      <c r="K1560" s="352">
        <f t="shared" si="146"/>
        <v>4099.9847508410385</v>
      </c>
      <c r="L1560" s="352"/>
      <c r="O1560" s="352"/>
      <c r="P1560" s="352"/>
      <c r="Q1560" s="352"/>
      <c r="R1560" s="352"/>
      <c r="S1560" s="352"/>
      <c r="T1560" s="352" t="e">
        <f t="shared" si="148"/>
        <v>#DIV/0!</v>
      </c>
    </row>
    <row r="1561" spans="2:20">
      <c r="B1561" s="127" t="s">
        <v>175</v>
      </c>
      <c r="C1561" s="4">
        <v>42440</v>
      </c>
      <c r="D1561">
        <f>WEEKDAY(Fuel!C1647,2)</f>
        <v>5</v>
      </c>
      <c r="E1561" s="352"/>
      <c r="F1561" s="352">
        <f>VLOOKUP(Variaciones!C1561,Fuel!C1646:Z3244,2,FALSE)</f>
        <v>126.26203</v>
      </c>
      <c r="G1561" s="352">
        <f>VLOOKUP(Variaciones!C1561,Fuel!C1646:Z3244,24,FALSE)</f>
        <v>160.31537450722732</v>
      </c>
      <c r="H1561" s="148">
        <f t="shared" si="147"/>
        <v>0</v>
      </c>
      <c r="I1561" s="352">
        <f t="shared" si="149"/>
        <v>34.053344507227322</v>
      </c>
      <c r="J1561" s="352">
        <f t="shared" si="145"/>
        <v>58.807733022339022</v>
      </c>
      <c r="K1561" s="352">
        <f t="shared" si="146"/>
        <v>3458.3494632267034</v>
      </c>
      <c r="L1561" s="352"/>
      <c r="O1561" s="352"/>
      <c r="P1561" s="352"/>
      <c r="Q1561" s="352"/>
      <c r="R1561" s="352"/>
      <c r="S1561" s="352"/>
      <c r="T1561" s="352" t="e">
        <f t="shared" si="148"/>
        <v>#DIV/0!</v>
      </c>
    </row>
    <row r="1562" spans="2:20">
      <c r="B1562" s="127" t="s">
        <v>175</v>
      </c>
      <c r="C1562" s="4">
        <v>42439</v>
      </c>
      <c r="D1562">
        <f>WEEKDAY(Fuel!C1648,2)</f>
        <v>4</v>
      </c>
      <c r="E1562" s="352"/>
      <c r="F1562" s="352">
        <f>VLOOKUP(Variaciones!C1562,Fuel!C1647:Z3245,2,FALSE)</f>
        <v>126.26203</v>
      </c>
      <c r="G1562" s="352">
        <f>VLOOKUP(Variaciones!C1562,Fuel!C1647:Z3245,24,FALSE)</f>
        <v>157.35873850197109</v>
      </c>
      <c r="H1562" s="148">
        <f t="shared" si="147"/>
        <v>0</v>
      </c>
      <c r="I1562" s="352">
        <f t="shared" si="149"/>
        <v>31.096708501971094</v>
      </c>
      <c r="J1562" s="352">
        <f t="shared" si="145"/>
        <v>61.941767187910642</v>
      </c>
      <c r="K1562" s="352">
        <f t="shared" si="146"/>
        <v>3836.7825223613236</v>
      </c>
      <c r="L1562" s="352"/>
      <c r="O1562" s="352"/>
      <c r="P1562" s="352"/>
      <c r="Q1562" s="352"/>
      <c r="R1562" s="352"/>
      <c r="S1562" s="352"/>
      <c r="T1562" s="352" t="e">
        <f t="shared" si="148"/>
        <v>#DIV/0!</v>
      </c>
    </row>
    <row r="1563" spans="2:20">
      <c r="B1563" s="127" t="s">
        <v>175</v>
      </c>
      <c r="C1563" s="4">
        <v>42438</v>
      </c>
      <c r="D1563">
        <f>WEEKDAY(Fuel!C1649,2)</f>
        <v>3</v>
      </c>
      <c r="E1563" s="352"/>
      <c r="F1563" s="352">
        <f>VLOOKUP(Variaciones!C1563,Fuel!C1648:Z3246,2,FALSE)</f>
        <v>126.26203</v>
      </c>
      <c r="G1563" s="352">
        <f>VLOOKUP(Variaciones!C1563,Fuel!C1648:Z3246,24,FALSE)</f>
        <v>160.84099868593955</v>
      </c>
      <c r="H1563" s="148">
        <f t="shared" si="147"/>
        <v>0</v>
      </c>
      <c r="I1563" s="352">
        <f t="shared" si="149"/>
        <v>34.578968685939557</v>
      </c>
      <c r="J1563" s="352">
        <f t="shared" si="145"/>
        <v>58.250571392904078</v>
      </c>
      <c r="K1563" s="352">
        <f t="shared" si="146"/>
        <v>3393.1290675998148</v>
      </c>
      <c r="L1563" s="352"/>
      <c r="O1563" s="352"/>
      <c r="P1563" s="352"/>
      <c r="Q1563" s="352"/>
      <c r="R1563" s="352"/>
      <c r="S1563" s="352"/>
      <c r="T1563" s="352" t="e">
        <f t="shared" si="148"/>
        <v>#DIV/0!</v>
      </c>
    </row>
    <row r="1564" spans="2:20">
      <c r="B1564" s="127" t="s">
        <v>175</v>
      </c>
      <c r="C1564" s="4">
        <v>42437</v>
      </c>
      <c r="D1564">
        <f>WEEKDAY(Fuel!C1650,2)</f>
        <v>2</v>
      </c>
      <c r="E1564" s="352"/>
      <c r="F1564" s="352">
        <f>VLOOKUP(Variaciones!C1564,Fuel!C1649:Z3247,2,FALSE)</f>
        <v>126.26203</v>
      </c>
      <c r="G1564" s="352">
        <f>VLOOKUP(Variaciones!C1564,Fuel!C1649:Z3247,24,FALSE)</f>
        <v>153.87647831800263</v>
      </c>
      <c r="H1564" s="148">
        <f t="shared" si="147"/>
        <v>0</v>
      </c>
      <c r="I1564" s="352">
        <f t="shared" si="149"/>
        <v>27.61444831800263</v>
      </c>
      <c r="J1564" s="352">
        <f t="shared" si="145"/>
        <v>65.632962982917206</v>
      </c>
      <c r="K1564" s="352">
        <f t="shared" si="146"/>
        <v>4307.6858299169799</v>
      </c>
      <c r="L1564" s="352"/>
      <c r="O1564" s="352"/>
      <c r="P1564" s="352"/>
      <c r="Q1564" s="352"/>
      <c r="R1564" s="352"/>
      <c r="S1564" s="352"/>
      <c r="T1564" s="352" t="e">
        <f t="shared" si="148"/>
        <v>#DIV/0!</v>
      </c>
    </row>
    <row r="1565" spans="2:20">
      <c r="B1565" s="127" t="s">
        <v>175</v>
      </c>
      <c r="C1565" s="4">
        <v>42436</v>
      </c>
      <c r="D1565">
        <f>WEEKDAY(Fuel!C1651,2)</f>
        <v>1</v>
      </c>
      <c r="E1565" s="352"/>
      <c r="F1565" s="352">
        <f>VLOOKUP(Variaciones!C1565,Fuel!C1650:Z3248,2,FALSE)</f>
        <v>126.26203</v>
      </c>
      <c r="G1565" s="352">
        <f>VLOOKUP(Variaciones!C1565,Fuel!C1650:Z3248,24,FALSE)</f>
        <v>159.98685939553221</v>
      </c>
      <c r="H1565" s="148">
        <f t="shared" si="147"/>
        <v>0</v>
      </c>
      <c r="I1565" s="352">
        <f t="shared" si="149"/>
        <v>33.724829395532211</v>
      </c>
      <c r="J1565" s="352">
        <f t="shared" si="145"/>
        <v>59.155959040735866</v>
      </c>
      <c r="K1565" s="352">
        <f t="shared" si="146"/>
        <v>3499.4274900292194</v>
      </c>
      <c r="L1565" s="352"/>
      <c r="O1565" s="352"/>
      <c r="P1565" s="352"/>
      <c r="Q1565" s="352"/>
      <c r="R1565" s="352"/>
      <c r="S1565" s="352"/>
      <c r="T1565" s="352" t="e">
        <f t="shared" si="148"/>
        <v>#DIV/0!</v>
      </c>
    </row>
    <row r="1566" spans="2:20">
      <c r="B1566" s="127" t="s">
        <v>175</v>
      </c>
      <c r="C1566" s="4">
        <v>42433</v>
      </c>
      <c r="D1566">
        <f>WEEKDAY(Fuel!C1652,2)</f>
        <v>5</v>
      </c>
      <c r="E1566" s="352"/>
      <c r="F1566" s="352">
        <f>VLOOKUP(Variaciones!C1566,Fuel!C1651:Z3249,2,FALSE)</f>
        <v>126.26203</v>
      </c>
      <c r="G1566" s="352">
        <f>VLOOKUP(Variaciones!C1566,Fuel!C1651:Z3249,24,FALSE)</f>
        <v>148.29172141918528</v>
      </c>
      <c r="H1566" s="148">
        <f t="shared" si="147"/>
        <v>0</v>
      </c>
      <c r="I1566" s="352">
        <f t="shared" si="149"/>
        <v>22.029691419185284</v>
      </c>
      <c r="J1566" s="352">
        <f t="shared" si="145"/>
        <v>71.552805295663603</v>
      </c>
      <c r="K1566" s="352">
        <f t="shared" si="146"/>
        <v>5119.8039456791457</v>
      </c>
      <c r="L1566" s="352"/>
      <c r="O1566" s="352"/>
      <c r="P1566" s="352"/>
      <c r="Q1566" s="352"/>
      <c r="R1566" s="352"/>
      <c r="S1566" s="352"/>
      <c r="T1566" s="352" t="e">
        <f t="shared" si="148"/>
        <v>#DIV/0!</v>
      </c>
    </row>
    <row r="1567" spans="2:20">
      <c r="B1567" s="127" t="s">
        <v>175</v>
      </c>
      <c r="C1567" s="4">
        <v>42432</v>
      </c>
      <c r="D1567">
        <f>WEEKDAY(Fuel!C1653,2)</f>
        <v>4</v>
      </c>
      <c r="E1567" s="352"/>
      <c r="F1567" s="352">
        <f>VLOOKUP(Variaciones!C1567,Fuel!C1652:Z3250,2,FALSE)</f>
        <v>126.26203</v>
      </c>
      <c r="G1567" s="352">
        <f>VLOOKUP(Variaciones!C1567,Fuel!C1652:Z3250,24,FALSE)</f>
        <v>140.73587385019712</v>
      </c>
      <c r="H1567" s="148">
        <f t="shared" si="147"/>
        <v>0</v>
      </c>
      <c r="I1567" s="352">
        <f t="shared" si="149"/>
        <v>14.473843850197127</v>
      </c>
      <c r="J1567" s="352">
        <f t="shared" si="145"/>
        <v>79.562003718791033</v>
      </c>
      <c r="K1567" s="352">
        <f t="shared" si="146"/>
        <v>6330.112435748918</v>
      </c>
      <c r="L1567" s="352"/>
      <c r="O1567" s="352"/>
      <c r="P1567" s="352"/>
      <c r="Q1567" s="352"/>
      <c r="R1567" s="352"/>
      <c r="S1567" s="352"/>
      <c r="T1567" s="352" t="e">
        <f t="shared" si="148"/>
        <v>#DIV/0!</v>
      </c>
    </row>
    <row r="1568" spans="2:20">
      <c r="B1568" s="127" t="s">
        <v>175</v>
      </c>
      <c r="C1568" s="4">
        <v>42431</v>
      </c>
      <c r="D1568">
        <f>WEEKDAY(Fuel!C1654,2)</f>
        <v>3</v>
      </c>
      <c r="E1568" s="352"/>
      <c r="F1568" s="352">
        <f>VLOOKUP(Variaciones!C1568,Fuel!C1653:Z3251,2,FALSE)</f>
        <v>126.26203</v>
      </c>
      <c r="G1568" s="352">
        <f>VLOOKUP(Variaciones!C1568,Fuel!C1653:Z3251,24,FALSE)</f>
        <v>138.96189224704335</v>
      </c>
      <c r="H1568" s="148">
        <f t="shared" si="147"/>
        <v>0</v>
      </c>
      <c r="I1568" s="352">
        <f t="shared" si="149"/>
        <v>12.699862247043356</v>
      </c>
      <c r="J1568" s="352">
        <f t="shared" si="145"/>
        <v>81.44242421813405</v>
      </c>
      <c r="K1568" s="352">
        <f t="shared" si="146"/>
        <v>6632.8684625265078</v>
      </c>
      <c r="L1568" s="352"/>
      <c r="O1568" s="352"/>
      <c r="P1568" s="352"/>
      <c r="Q1568" s="352"/>
      <c r="R1568" s="352"/>
      <c r="S1568" s="352"/>
      <c r="T1568" s="352" t="e">
        <f t="shared" si="148"/>
        <v>#DIV/0!</v>
      </c>
    </row>
    <row r="1569" spans="2:20">
      <c r="B1569" s="127" t="s">
        <v>175</v>
      </c>
      <c r="C1569" s="4">
        <v>42430</v>
      </c>
      <c r="D1569">
        <f>WEEKDAY(Fuel!C1655,2)</f>
        <v>2</v>
      </c>
      <c r="E1569" s="352"/>
      <c r="F1569" s="352">
        <f>VLOOKUP(Variaciones!C1569,Fuel!C1654:Z3252,2,FALSE)</f>
        <v>126.26203</v>
      </c>
      <c r="G1569" s="352">
        <f>VLOOKUP(Variaciones!C1569,Fuel!C1654:Z3252,24,FALSE)</f>
        <v>138.43626806833115</v>
      </c>
      <c r="H1569" s="148">
        <f t="shared" si="147"/>
        <v>0.24658999999999764</v>
      </c>
      <c r="I1569" s="352">
        <f t="shared" si="149"/>
        <v>12.17423806833115</v>
      </c>
      <c r="J1569" s="352">
        <f t="shared" si="145"/>
        <v>81.999585847568966</v>
      </c>
      <c r="K1569" s="352">
        <f t="shared" si="146"/>
        <v>6723.9320791728323</v>
      </c>
      <c r="L1569" s="352"/>
      <c r="O1569" s="352"/>
      <c r="P1569" s="352"/>
      <c r="Q1569" s="352"/>
      <c r="R1569" s="352"/>
      <c r="S1569" s="352"/>
      <c r="T1569" s="352" t="e">
        <f t="shared" si="148"/>
        <v>#DIV/0!</v>
      </c>
    </row>
    <row r="1570" spans="2:20">
      <c r="B1570" s="127" t="s">
        <v>176</v>
      </c>
      <c r="C1570" s="4">
        <v>42429</v>
      </c>
      <c r="D1570">
        <f>WEEKDAY(Fuel!C1656,2)</f>
        <v>1</v>
      </c>
      <c r="E1570" s="352"/>
      <c r="F1570" s="352">
        <f>VLOOKUP(Variaciones!C1570,Fuel!C1655:Z3253,2,FALSE)</f>
        <v>126.50861999999999</v>
      </c>
      <c r="G1570" s="352">
        <f>VLOOKUP(Variaciones!C1570,Fuel!C1655:Z3253,24,FALSE)</f>
        <v>134.36268068331142</v>
      </c>
      <c r="H1570" s="148">
        <f t="shared" si="147"/>
        <v>0</v>
      </c>
      <c r="I1570" s="352">
        <f t="shared" si="149"/>
        <v>7.854060683311431</v>
      </c>
      <c r="J1570" s="352">
        <f t="shared" si="145"/>
        <v>86.564178475689886</v>
      </c>
      <c r="K1570" s="352">
        <f t="shared" si="146"/>
        <v>7493.3569951710924</v>
      </c>
      <c r="L1570" s="352"/>
      <c r="O1570" s="352"/>
      <c r="P1570" s="352"/>
      <c r="Q1570" s="352"/>
      <c r="R1570" s="352"/>
      <c r="S1570" s="352"/>
      <c r="T1570" s="352" t="e">
        <f t="shared" si="148"/>
        <v>#DIV/0!</v>
      </c>
    </row>
    <row r="1571" spans="2:20">
      <c r="B1571" s="127" t="s">
        <v>176</v>
      </c>
      <c r="C1571" s="4">
        <v>42426</v>
      </c>
      <c r="D1571">
        <f>WEEKDAY(Fuel!C1657,2)</f>
        <v>5</v>
      </c>
      <c r="E1571" s="352"/>
      <c r="F1571" s="352">
        <f>VLOOKUP(Variaciones!C1571,Fuel!C1656:Z3254,2,FALSE)</f>
        <v>126.50861999999999</v>
      </c>
      <c r="G1571" s="352">
        <f>VLOOKUP(Variaciones!C1571,Fuel!C1656:Z3254,24,FALSE)</f>
        <v>129.7634691195795</v>
      </c>
      <c r="H1571" s="148">
        <f t="shared" si="147"/>
        <v>0</v>
      </c>
      <c r="I1571" s="352">
        <f t="shared" si="149"/>
        <v>3.2548491195795037</v>
      </c>
      <c r="J1571" s="352">
        <f t="shared" si="145"/>
        <v>91.439342733245724</v>
      </c>
      <c r="K1571" s="352">
        <f t="shared" si="146"/>
        <v>8361.1533994879774</v>
      </c>
      <c r="L1571" s="352"/>
      <c r="O1571" s="352"/>
      <c r="P1571" s="352"/>
      <c r="Q1571" s="352"/>
      <c r="R1571" s="352"/>
      <c r="S1571" s="352"/>
      <c r="T1571" s="352" t="e">
        <f t="shared" si="148"/>
        <v>#DIV/0!</v>
      </c>
    </row>
    <row r="1572" spans="2:20">
      <c r="B1572" s="127" t="s">
        <v>176</v>
      </c>
      <c r="C1572" s="4">
        <v>42425</v>
      </c>
      <c r="D1572">
        <f>WEEKDAY(Fuel!C1658,2)</f>
        <v>4</v>
      </c>
      <c r="E1572" s="352"/>
      <c r="F1572" s="352">
        <f>VLOOKUP(Variaciones!C1572,Fuel!C1657:Z3255,2,FALSE)</f>
        <v>126.50861999999999</v>
      </c>
      <c r="G1572" s="352">
        <f>VLOOKUP(Variaciones!C1572,Fuel!C1657:Z3255,24,FALSE)</f>
        <v>137.12220762155059</v>
      </c>
      <c r="H1572" s="148">
        <f t="shared" si="147"/>
        <v>0</v>
      </c>
      <c r="I1572" s="352">
        <f t="shared" si="149"/>
        <v>10.613587621550593</v>
      </c>
      <c r="J1572" s="352">
        <f t="shared" si="145"/>
        <v>83.639079921156366</v>
      </c>
      <c r="K1572" s="352">
        <f t="shared" si="146"/>
        <v>6995.4956900575817</v>
      </c>
      <c r="L1572" s="352"/>
      <c r="O1572" s="352"/>
      <c r="P1572" s="352"/>
      <c r="Q1572" s="352"/>
      <c r="R1572" s="352"/>
      <c r="S1572" s="352"/>
      <c r="T1572" s="352" t="e">
        <f t="shared" si="148"/>
        <v>#DIV/0!</v>
      </c>
    </row>
    <row r="1573" spans="2:20">
      <c r="B1573" s="127" t="s">
        <v>176</v>
      </c>
      <c r="C1573" s="4">
        <v>42424</v>
      </c>
      <c r="D1573">
        <f>WEEKDAY(Fuel!C1659,2)</f>
        <v>3</v>
      </c>
      <c r="E1573" s="352"/>
      <c r="F1573" s="352">
        <f>VLOOKUP(Variaciones!C1573,Fuel!C1658:Z3256,2,FALSE)</f>
        <v>126.50861999999999</v>
      </c>
      <c r="G1573" s="352">
        <f>VLOOKUP(Variaciones!C1573,Fuel!C1658:Z3256,24,FALSE)</f>
        <v>132.39159001314059</v>
      </c>
      <c r="H1573" s="148">
        <f t="shared" si="147"/>
        <v>0</v>
      </c>
      <c r="I1573" s="352">
        <f t="shared" si="149"/>
        <v>5.8829700131405929</v>
      </c>
      <c r="J1573" s="352">
        <f t="shared" si="145"/>
        <v>88.653534586070975</v>
      </c>
      <c r="K1573" s="352">
        <f t="shared" si="146"/>
        <v>7859.4491946036824</v>
      </c>
      <c r="L1573" s="352"/>
      <c r="O1573" s="352"/>
      <c r="P1573" s="352"/>
      <c r="Q1573" s="352"/>
      <c r="R1573" s="352"/>
      <c r="S1573" s="352"/>
      <c r="T1573" s="352" t="e">
        <f t="shared" si="148"/>
        <v>#DIV/0!</v>
      </c>
    </row>
    <row r="1574" spans="2:20">
      <c r="B1574" s="127" t="s">
        <v>176</v>
      </c>
      <c r="C1574" s="4">
        <v>42423</v>
      </c>
      <c r="D1574">
        <f>WEEKDAY(Fuel!C1660,2)</f>
        <v>2</v>
      </c>
      <c r="E1574" s="352"/>
      <c r="F1574" s="352">
        <f>VLOOKUP(Variaciones!C1574,Fuel!C1659:Z3257,2,FALSE)</f>
        <v>126.50861999999999</v>
      </c>
      <c r="G1574" s="352">
        <f>VLOOKUP(Variaciones!C1574,Fuel!C1659:Z3257,24,FALSE)</f>
        <v>128.1208935611038</v>
      </c>
      <c r="H1574" s="148">
        <f t="shared" si="147"/>
        <v>0</v>
      </c>
      <c r="I1574" s="352">
        <f t="shared" si="149"/>
        <v>1.6122735611038053</v>
      </c>
      <c r="J1574" s="352">
        <f t="shared" si="145"/>
        <v>93.18047282522997</v>
      </c>
      <c r="K1574" s="352">
        <f t="shared" si="146"/>
        <v>8682.60051593342</v>
      </c>
      <c r="L1574" s="352"/>
      <c r="O1574" s="352"/>
      <c r="P1574" s="352"/>
      <c r="Q1574" s="352"/>
      <c r="R1574" s="352"/>
      <c r="S1574" s="352"/>
      <c r="T1574" s="352" t="e">
        <f t="shared" si="148"/>
        <v>#DIV/0!</v>
      </c>
    </row>
    <row r="1575" spans="2:20">
      <c r="B1575" s="127" t="s">
        <v>176</v>
      </c>
      <c r="C1575" s="4">
        <v>42422</v>
      </c>
      <c r="D1575">
        <f>WEEKDAY(Fuel!C1661,2)</f>
        <v>1</v>
      </c>
      <c r="E1575" s="352"/>
      <c r="F1575" s="352">
        <f>VLOOKUP(Variaciones!C1575,Fuel!C1660:Z3258,2,FALSE)</f>
        <v>126.50861999999999</v>
      </c>
      <c r="G1575" s="352">
        <f>VLOOKUP(Variaciones!C1575,Fuel!C1660:Z3258,24,FALSE)</f>
        <v>139.94743758212877</v>
      </c>
      <c r="H1575" s="148">
        <f t="shared" si="147"/>
        <v>0</v>
      </c>
      <c r="I1575" s="352">
        <f t="shared" si="149"/>
        <v>13.438817582128777</v>
      </c>
      <c r="J1575" s="352">
        <f t="shared" si="145"/>
        <v>80.644336162943489</v>
      </c>
      <c r="K1575" s="352">
        <f t="shared" si="146"/>
        <v>6503.5089551618348</v>
      </c>
      <c r="L1575" s="352"/>
      <c r="O1575" s="352"/>
      <c r="P1575" s="352"/>
      <c r="Q1575" s="352"/>
      <c r="R1575" s="352"/>
      <c r="S1575" s="352"/>
      <c r="T1575" s="352" t="e">
        <f t="shared" si="148"/>
        <v>#DIV/0!</v>
      </c>
    </row>
    <row r="1576" spans="2:20">
      <c r="B1576" s="127" t="s">
        <v>176</v>
      </c>
      <c r="C1576" s="4">
        <v>42419</v>
      </c>
      <c r="D1576">
        <f>WEEKDAY(Fuel!C1662,2)</f>
        <v>5</v>
      </c>
      <c r="E1576" s="352"/>
      <c r="F1576" s="352">
        <f>VLOOKUP(Variaciones!C1576,Fuel!C1661:Z3259,2,FALSE)</f>
        <v>126.50861999999999</v>
      </c>
      <c r="G1576" s="352">
        <f>VLOOKUP(Variaciones!C1576,Fuel!C1661:Z3259,24,FALSE)</f>
        <v>130.68331143232589</v>
      </c>
      <c r="H1576" s="148">
        <f t="shared" si="147"/>
        <v>0</v>
      </c>
      <c r="I1576" s="352">
        <f t="shared" si="149"/>
        <v>4.1746914323259006</v>
      </c>
      <c r="J1576" s="352">
        <f t="shared" si="145"/>
        <v>90.46430988173455</v>
      </c>
      <c r="K1576" s="352">
        <f t="shared" si="146"/>
        <v>8183.7913623784953</v>
      </c>
      <c r="L1576" s="352"/>
      <c r="O1576" s="352"/>
      <c r="P1576" s="352"/>
      <c r="Q1576" s="352"/>
      <c r="R1576" s="352"/>
      <c r="S1576" s="352"/>
      <c r="T1576" s="352" t="e">
        <f t="shared" si="148"/>
        <v>#DIV/0!</v>
      </c>
    </row>
    <row r="1577" spans="2:20">
      <c r="B1577" s="127" t="s">
        <v>176</v>
      </c>
      <c r="C1577" s="4">
        <v>42418</v>
      </c>
      <c r="D1577">
        <f>WEEKDAY(Fuel!C1663,2)</f>
        <v>4</v>
      </c>
      <c r="E1577" s="352"/>
      <c r="F1577" s="352">
        <f>VLOOKUP(Variaciones!C1577,Fuel!C1662:Z3260,2,FALSE)</f>
        <v>126.50861999999999</v>
      </c>
      <c r="G1577" s="352">
        <f>VLOOKUP(Variaciones!C1577,Fuel!C1662:Z3260,24,FALSE)</f>
        <v>136.07095926412615</v>
      </c>
      <c r="H1577" s="148">
        <f t="shared" si="147"/>
        <v>0</v>
      </c>
      <c r="I1577" s="352">
        <f t="shared" si="149"/>
        <v>9.5623392641261518</v>
      </c>
      <c r="J1577" s="352">
        <f t="shared" si="145"/>
        <v>84.753403180026282</v>
      </c>
      <c r="K1577" s="352">
        <f t="shared" si="146"/>
        <v>7183.1393505960896</v>
      </c>
      <c r="L1577" s="352"/>
      <c r="O1577" s="352"/>
      <c r="P1577" s="352"/>
      <c r="Q1577" s="352"/>
      <c r="R1577" s="352"/>
      <c r="S1577" s="352"/>
      <c r="T1577" s="352" t="e">
        <f t="shared" si="148"/>
        <v>#DIV/0!</v>
      </c>
    </row>
    <row r="1578" spans="2:20">
      <c r="B1578" s="127" t="s">
        <v>176</v>
      </c>
      <c r="C1578" s="4">
        <v>42417</v>
      </c>
      <c r="D1578">
        <f>WEEKDAY(Fuel!C1664,2)</f>
        <v>3</v>
      </c>
      <c r="E1578" s="352"/>
      <c r="F1578" s="352">
        <f>VLOOKUP(Variaciones!C1578,Fuel!C1663:Z3261,2,FALSE)</f>
        <v>126.50861999999999</v>
      </c>
      <c r="G1578" s="352">
        <f>VLOOKUP(Variaciones!C1578,Fuel!C1663:Z3261,24,FALSE)</f>
        <v>139.61892247043363</v>
      </c>
      <c r="H1578" s="148">
        <f t="shared" si="147"/>
        <v>0</v>
      </c>
      <c r="I1578" s="352">
        <f t="shared" si="149"/>
        <v>13.110302470433638</v>
      </c>
      <c r="J1578" s="352">
        <f t="shared" si="145"/>
        <v>80.992562181340332</v>
      </c>
      <c r="K1578" s="352">
        <f t="shared" si="146"/>
        <v>6559.7951286982807</v>
      </c>
      <c r="L1578" s="352"/>
      <c r="O1578" s="352"/>
      <c r="P1578" s="352"/>
      <c r="Q1578" s="352"/>
      <c r="R1578" s="352"/>
      <c r="S1578" s="352"/>
      <c r="T1578" s="352" t="e">
        <f t="shared" si="148"/>
        <v>#DIV/0!</v>
      </c>
    </row>
    <row r="1579" spans="2:20">
      <c r="B1579" s="127" t="s">
        <v>176</v>
      </c>
      <c r="C1579" s="4">
        <v>42416</v>
      </c>
      <c r="D1579">
        <f>WEEKDAY(Fuel!C1665,2)</f>
        <v>2</v>
      </c>
      <c r="E1579" s="352"/>
      <c r="F1579" s="352">
        <f>VLOOKUP(Variaciones!C1579,Fuel!C1664:Z3262,2,FALSE)</f>
        <v>126.50861999999999</v>
      </c>
      <c r="G1579" s="352">
        <f>VLOOKUP(Variaciones!C1579,Fuel!C1664:Z3262,24,FALSE)</f>
        <v>127.92378449408672</v>
      </c>
      <c r="H1579" s="148">
        <f t="shared" si="147"/>
        <v>0</v>
      </c>
      <c r="I1579" s="352">
        <f t="shared" si="149"/>
        <v>1.4151644940867243</v>
      </c>
      <c r="J1579" s="352">
        <f t="shared" si="145"/>
        <v>93.38940843626807</v>
      </c>
      <c r="K1579" s="352">
        <f t="shared" si="146"/>
        <v>8721.5816080760978</v>
      </c>
      <c r="L1579" s="352"/>
      <c r="O1579" s="352"/>
      <c r="P1579" s="352"/>
      <c r="Q1579" s="352"/>
      <c r="R1579" s="352"/>
      <c r="S1579" s="352"/>
      <c r="T1579" s="352" t="e">
        <f t="shared" si="148"/>
        <v>#DIV/0!</v>
      </c>
    </row>
    <row r="1580" spans="2:20">
      <c r="B1580" s="127" t="s">
        <v>176</v>
      </c>
      <c r="C1580" s="4">
        <v>42415</v>
      </c>
      <c r="D1580">
        <f>WEEKDAY(Fuel!C1666,2)</f>
        <v>1</v>
      </c>
      <c r="E1580" s="352"/>
      <c r="F1580" s="352">
        <f>VLOOKUP(Variaciones!C1580,Fuel!C1665:Z3263,2,FALSE)</f>
        <v>126.50861999999999</v>
      </c>
      <c r="G1580" s="352">
        <f>VLOOKUP(Variaciones!C1580,Fuel!C1665:Z3263,24,FALSE)</f>
        <v>130.81471747700394</v>
      </c>
      <c r="H1580" s="148">
        <f t="shared" si="147"/>
        <v>0</v>
      </c>
      <c r="I1580" s="352">
        <f t="shared" si="149"/>
        <v>4.3060974770039451</v>
      </c>
      <c r="J1580" s="352">
        <f t="shared" si="145"/>
        <v>90.325019474375807</v>
      </c>
      <c r="K1580" s="352">
        <f t="shared" si="146"/>
        <v>8158.6091430463684</v>
      </c>
      <c r="L1580" s="352"/>
      <c r="O1580" s="352"/>
      <c r="P1580" s="352"/>
      <c r="Q1580" s="352"/>
      <c r="R1580" s="352"/>
      <c r="S1580" s="352"/>
      <c r="T1580" s="352" t="e">
        <f t="shared" si="148"/>
        <v>#DIV/0!</v>
      </c>
    </row>
    <row r="1581" spans="2:20">
      <c r="B1581" s="127" t="s">
        <v>176</v>
      </c>
      <c r="C1581" s="4">
        <v>42412</v>
      </c>
      <c r="D1581">
        <f>WEEKDAY(Fuel!C1667,2)</f>
        <v>5</v>
      </c>
      <c r="E1581" s="352"/>
      <c r="F1581" s="352">
        <f>VLOOKUP(Variaciones!C1581,Fuel!C1666:Z3264,2,FALSE)</f>
        <v>126.50861999999999</v>
      </c>
      <c r="G1581" s="352">
        <f>VLOOKUP(Variaciones!C1581,Fuel!C1666:Z3264,24,FALSE)</f>
        <v>133.70565045992117</v>
      </c>
      <c r="H1581" s="148">
        <f t="shared" si="147"/>
        <v>0</v>
      </c>
      <c r="I1581" s="352">
        <f t="shared" si="149"/>
        <v>7.1970304599211801</v>
      </c>
      <c r="J1581" s="352">
        <f t="shared" si="145"/>
        <v>87.260630512483544</v>
      </c>
      <c r="K1581" s="352">
        <f t="shared" si="146"/>
        <v>7614.4176374361741</v>
      </c>
      <c r="L1581" s="352"/>
      <c r="O1581" s="352"/>
      <c r="P1581" s="352"/>
      <c r="Q1581" s="352"/>
      <c r="R1581" s="352"/>
      <c r="S1581" s="352"/>
      <c r="T1581" s="352" t="e">
        <f t="shared" si="148"/>
        <v>#DIV/0!</v>
      </c>
    </row>
    <row r="1582" spans="2:20">
      <c r="B1582" s="127" t="s">
        <v>176</v>
      </c>
      <c r="C1582" s="4">
        <v>42411</v>
      </c>
      <c r="D1582">
        <f>WEEKDAY(Fuel!C1668,2)</f>
        <v>4</v>
      </c>
      <c r="E1582" s="352"/>
      <c r="F1582" s="352">
        <f>VLOOKUP(Variaciones!C1582,Fuel!C1667:Z3265,2,FALSE)</f>
        <v>126.50861999999999</v>
      </c>
      <c r="G1582" s="352">
        <f>VLOOKUP(Variaciones!C1582,Fuel!C1667:Z3265,24,FALSE)</f>
        <v>123.19316688567673</v>
      </c>
      <c r="H1582" s="148">
        <f t="shared" si="147"/>
        <v>0</v>
      </c>
      <c r="I1582" s="352">
        <f t="shared" si="149"/>
        <v>-3.3154531143232617</v>
      </c>
      <c r="J1582" s="352">
        <f t="shared" si="145"/>
        <v>98.403863101182651</v>
      </c>
      <c r="K1582" s="352">
        <f t="shared" si="146"/>
        <v>9683.320273236297</v>
      </c>
      <c r="L1582" s="352"/>
      <c r="O1582" s="352"/>
      <c r="P1582" s="352"/>
      <c r="Q1582" s="352"/>
      <c r="R1582" s="352"/>
      <c r="S1582" s="352"/>
      <c r="T1582" s="352" t="e">
        <f t="shared" si="148"/>
        <v>#DIV/0!</v>
      </c>
    </row>
    <row r="1583" spans="2:20">
      <c r="B1583" s="127" t="s">
        <v>176</v>
      </c>
      <c r="C1583" s="4">
        <v>42410</v>
      </c>
      <c r="D1583">
        <f>WEEKDAY(Fuel!C1669,2)</f>
        <v>3</v>
      </c>
      <c r="E1583" s="352"/>
      <c r="F1583" s="352">
        <f>VLOOKUP(Variaciones!C1583,Fuel!C1668:Z3266,2,FALSE)</f>
        <v>126.50861999999999</v>
      </c>
      <c r="G1583" s="352">
        <f>VLOOKUP(Variaciones!C1583,Fuel!C1668:Z3266,24,FALSE)</f>
        <v>129.10643889618922</v>
      </c>
      <c r="H1583" s="148">
        <f t="shared" si="147"/>
        <v>0</v>
      </c>
      <c r="I1583" s="352">
        <f t="shared" si="149"/>
        <v>2.5978188961892243</v>
      </c>
      <c r="J1583" s="352">
        <f t="shared" si="145"/>
        <v>92.135794770039411</v>
      </c>
      <c r="K1583" s="352">
        <f t="shared" si="146"/>
        <v>8489.0046779068216</v>
      </c>
      <c r="L1583" s="352"/>
      <c r="O1583" s="352"/>
      <c r="P1583" s="352"/>
      <c r="Q1583" s="352"/>
      <c r="R1583" s="352"/>
      <c r="S1583" s="352"/>
      <c r="T1583" s="352" t="e">
        <f t="shared" si="148"/>
        <v>#DIV/0!</v>
      </c>
    </row>
    <row r="1584" spans="2:20">
      <c r="B1584" s="127" t="s">
        <v>176</v>
      </c>
      <c r="C1584" s="4">
        <v>42409</v>
      </c>
      <c r="D1584">
        <f>WEEKDAY(Fuel!C1670,2)</f>
        <v>2</v>
      </c>
      <c r="E1584" s="352"/>
      <c r="F1584" s="352">
        <f>VLOOKUP(Variaciones!C1584,Fuel!C1669:Z3267,2,FALSE)</f>
        <v>126.50861999999999</v>
      </c>
      <c r="G1584" s="352">
        <f>VLOOKUP(Variaciones!C1584,Fuel!C1669:Z3267,24,FALSE)</f>
        <v>122.86465177398159</v>
      </c>
      <c r="H1584" s="148">
        <f t="shared" si="147"/>
        <v>0</v>
      </c>
      <c r="I1584" s="352">
        <f t="shared" si="149"/>
        <v>-3.6439682260184014</v>
      </c>
      <c r="J1584" s="352">
        <f t="shared" si="145"/>
        <v>98.752089119579495</v>
      </c>
      <c r="K1584" s="352">
        <f t="shared" si="146"/>
        <v>9751.9751054813714</v>
      </c>
      <c r="L1584" s="352"/>
      <c r="O1584" s="352"/>
      <c r="P1584" s="352"/>
      <c r="Q1584" s="352"/>
      <c r="R1584" s="352"/>
      <c r="S1584" s="352"/>
      <c r="T1584" s="352" t="e">
        <f t="shared" si="148"/>
        <v>#DIV/0!</v>
      </c>
    </row>
    <row r="1585" spans="2:20">
      <c r="B1585" s="127" t="s">
        <v>176</v>
      </c>
      <c r="C1585" s="4">
        <v>42408</v>
      </c>
      <c r="D1585">
        <f>WEEKDAY(Fuel!C1671,2)</f>
        <v>1</v>
      </c>
      <c r="E1585" s="352"/>
      <c r="F1585" s="352">
        <f>VLOOKUP(Variaciones!C1585,Fuel!C1670:Z3268,2,FALSE)</f>
        <v>126.50861999999999</v>
      </c>
      <c r="G1585" s="352">
        <f>VLOOKUP(Variaciones!C1585,Fuel!C1670:Z3268,24,FALSE)</f>
        <v>134.55978975032852</v>
      </c>
      <c r="H1585" s="148">
        <f t="shared" si="147"/>
        <v>0</v>
      </c>
      <c r="I1585" s="352">
        <f t="shared" si="149"/>
        <v>8.0511697503285262</v>
      </c>
      <c r="J1585" s="352">
        <f t="shared" si="145"/>
        <v>86.355242864651757</v>
      </c>
      <c r="K1585" s="352">
        <f t="shared" si="146"/>
        <v>7457.2279702129881</v>
      </c>
      <c r="L1585" s="352"/>
      <c r="O1585" s="352"/>
      <c r="P1585" s="352"/>
      <c r="Q1585" s="352"/>
      <c r="R1585" s="352"/>
      <c r="S1585" s="352"/>
      <c r="T1585" s="352" t="e">
        <f t="shared" si="148"/>
        <v>#DIV/0!</v>
      </c>
    </row>
    <row r="1586" spans="2:20">
      <c r="B1586" s="127" t="s">
        <v>176</v>
      </c>
      <c r="C1586" s="4">
        <v>42405</v>
      </c>
      <c r="D1586">
        <f>WEEKDAY(Fuel!C1672,2)</f>
        <v>5</v>
      </c>
      <c r="E1586" s="352"/>
      <c r="F1586" s="352">
        <f>VLOOKUP(Variaciones!C1586,Fuel!C1671:Z3269,2,FALSE)</f>
        <v>126.50861999999999</v>
      </c>
      <c r="G1586" s="352">
        <f>VLOOKUP(Variaciones!C1586,Fuel!C1671:Z3269,24,FALSE)</f>
        <v>141.39290407358737</v>
      </c>
      <c r="H1586" s="148">
        <f t="shared" si="147"/>
        <v>0</v>
      </c>
      <c r="I1586" s="352">
        <f t="shared" si="149"/>
        <v>14.884284073587381</v>
      </c>
      <c r="J1586" s="352">
        <f t="shared" si="145"/>
        <v>79.112141681997372</v>
      </c>
      <c r="K1586" s="352">
        <f t="shared" si="146"/>
        <v>6258.7309615124259</v>
      </c>
      <c r="L1586" s="352"/>
      <c r="O1586" s="352"/>
      <c r="P1586" s="352"/>
      <c r="Q1586" s="352"/>
      <c r="R1586" s="352"/>
      <c r="S1586" s="352"/>
      <c r="T1586" s="352" t="e">
        <f t="shared" si="148"/>
        <v>#DIV/0!</v>
      </c>
    </row>
    <row r="1587" spans="2:20">
      <c r="B1587" s="127" t="s">
        <v>176</v>
      </c>
      <c r="C1587" s="4">
        <v>42404</v>
      </c>
      <c r="D1587">
        <f>WEEKDAY(Fuel!C1673,2)</f>
        <v>4</v>
      </c>
      <c r="E1587" s="352"/>
      <c r="F1587" s="352">
        <f>VLOOKUP(Variaciones!C1587,Fuel!C1672:Z3270,2,FALSE)</f>
        <v>126.50861999999999</v>
      </c>
      <c r="G1587" s="352">
        <f>VLOOKUP(Variaciones!C1587,Fuel!C1672:Z3270,24,FALSE)</f>
        <v>144.21813403416556</v>
      </c>
      <c r="H1587" s="148">
        <f t="shared" si="147"/>
        <v>0</v>
      </c>
      <c r="I1587" s="352">
        <f t="shared" si="149"/>
        <v>17.709514034165565</v>
      </c>
      <c r="J1587" s="352">
        <f t="shared" si="145"/>
        <v>76.117397923784495</v>
      </c>
      <c r="K1587" s="352">
        <f t="shared" si="146"/>
        <v>5793.8582666877519</v>
      </c>
      <c r="L1587" s="352"/>
      <c r="O1587" s="352"/>
      <c r="P1587" s="352"/>
      <c r="Q1587" s="352"/>
      <c r="R1587" s="352"/>
      <c r="S1587" s="352"/>
      <c r="T1587" s="352" t="e">
        <f t="shared" si="148"/>
        <v>#DIV/0!</v>
      </c>
    </row>
    <row r="1588" spans="2:20">
      <c r="B1588" s="127" t="s">
        <v>176</v>
      </c>
      <c r="C1588" s="4">
        <v>42403</v>
      </c>
      <c r="D1588">
        <f>WEEKDAY(Fuel!C1674,2)</f>
        <v>3</v>
      </c>
      <c r="E1588" s="352"/>
      <c r="F1588" s="352">
        <f>VLOOKUP(Variaciones!C1588,Fuel!C1673:Z3271,2,FALSE)</f>
        <v>126.50861999999999</v>
      </c>
      <c r="G1588" s="352">
        <f>VLOOKUP(Variaciones!C1588,Fuel!C1673:Z3271,24,FALSE)</f>
        <v>146.51773981603154</v>
      </c>
      <c r="H1588" s="148">
        <f t="shared" si="147"/>
        <v>0</v>
      </c>
      <c r="I1588" s="352">
        <f t="shared" si="149"/>
        <v>20.009119816031543</v>
      </c>
      <c r="J1588" s="352">
        <f t="shared" si="145"/>
        <v>73.679815795006562</v>
      </c>
      <c r="K1588" s="352">
        <f t="shared" si="146"/>
        <v>5428.7152555860985</v>
      </c>
      <c r="L1588" s="352"/>
      <c r="O1588" s="352"/>
      <c r="P1588" s="352"/>
      <c r="Q1588" s="352"/>
      <c r="R1588" s="352"/>
      <c r="S1588" s="352"/>
      <c r="T1588" s="352" t="e">
        <f t="shared" si="148"/>
        <v>#DIV/0!</v>
      </c>
    </row>
    <row r="1589" spans="2:20">
      <c r="B1589" s="127" t="s">
        <v>176</v>
      </c>
      <c r="C1589" s="4">
        <v>42402</v>
      </c>
      <c r="D1589">
        <f>WEEKDAY(Fuel!C1675,2)</f>
        <v>2</v>
      </c>
      <c r="E1589" s="352"/>
      <c r="F1589" s="352">
        <f>VLOOKUP(Variaciones!C1589,Fuel!C1674:Z3272,2,FALSE)</f>
        <v>126.50861999999999</v>
      </c>
      <c r="G1589" s="352">
        <f>VLOOKUP(Variaciones!C1589,Fuel!C1674:Z3272,24,FALSE)</f>
        <v>128.58081471747701</v>
      </c>
      <c r="H1589" s="148">
        <f t="shared" si="147"/>
        <v>0</v>
      </c>
      <c r="I1589" s="352">
        <f t="shared" si="149"/>
        <v>2.0721947174770179</v>
      </c>
      <c r="J1589" s="352">
        <f t="shared" si="145"/>
        <v>92.692956399474355</v>
      </c>
      <c r="K1589" s="352">
        <f t="shared" si="146"/>
        <v>8591.9841660748534</v>
      </c>
      <c r="L1589" s="352"/>
      <c r="O1589" s="352"/>
      <c r="P1589" s="352"/>
      <c r="Q1589" s="352"/>
      <c r="R1589" s="352"/>
      <c r="S1589" s="352"/>
      <c r="T1589" s="352" t="e">
        <f t="shared" si="148"/>
        <v>#DIV/0!</v>
      </c>
    </row>
    <row r="1590" spans="2:20">
      <c r="B1590" s="127" t="s">
        <v>176</v>
      </c>
      <c r="C1590" s="4">
        <v>42401</v>
      </c>
      <c r="D1590">
        <f>WEEKDAY(Fuel!C1676,2)</f>
        <v>1</v>
      </c>
      <c r="E1590" s="352"/>
      <c r="F1590" s="352">
        <f>VLOOKUP(Variaciones!C1590,Fuel!C1675:Z3273,2,FALSE)</f>
        <v>126.50861999999999</v>
      </c>
      <c r="G1590" s="352">
        <f>VLOOKUP(Variaciones!C1590,Fuel!C1675:Z3273,24,FALSE)</f>
        <v>136.13666228646517</v>
      </c>
      <c r="H1590" s="148">
        <f t="shared" si="147"/>
        <v>16.64904300000002</v>
      </c>
      <c r="I1590" s="352">
        <f t="shared" si="149"/>
        <v>9.628042286465174</v>
      </c>
      <c r="J1590" s="352">
        <f t="shared" si="145"/>
        <v>84.683757976346925</v>
      </c>
      <c r="K1590" s="352">
        <f t="shared" si="146"/>
        <v>7171.3388649965018</v>
      </c>
      <c r="L1590" s="352"/>
      <c r="O1590" s="352"/>
      <c r="P1590" s="352"/>
      <c r="Q1590" s="352"/>
      <c r="R1590" s="352"/>
      <c r="S1590" s="352"/>
      <c r="T1590" s="352" t="e">
        <f t="shared" si="148"/>
        <v>#DIV/0!</v>
      </c>
    </row>
    <row r="1591" spans="2:20">
      <c r="B1591" s="127" t="s">
        <v>177</v>
      </c>
      <c r="C1591" s="4">
        <v>42398</v>
      </c>
      <c r="D1591">
        <f>WEEKDAY(Fuel!C1677,2)</f>
        <v>5</v>
      </c>
      <c r="E1591" s="352"/>
      <c r="F1591" s="352">
        <f>VLOOKUP(Variaciones!C1591,Fuel!C1676:Z3274,2,FALSE)</f>
        <v>143.15766300000001</v>
      </c>
      <c r="G1591" s="352">
        <f>VLOOKUP(Variaciones!C1591,Fuel!C1676:Z3274,24,FALSE)</f>
        <v>148.22601839684623</v>
      </c>
      <c r="H1591" s="148">
        <f t="shared" si="147"/>
        <v>0</v>
      </c>
      <c r="I1591" s="352">
        <f t="shared" si="149"/>
        <v>5.0683553968462149</v>
      </c>
      <c r="J1591" s="352">
        <f t="shared" si="145"/>
        <v>88.518083499343007</v>
      </c>
      <c r="K1591" s="352">
        <f t="shared" si="146"/>
        <v>7835.4511063966611</v>
      </c>
      <c r="L1591" s="352"/>
      <c r="O1591" s="352"/>
      <c r="P1591" s="352"/>
      <c r="Q1591" s="352"/>
      <c r="R1591" s="352"/>
      <c r="S1591" s="352"/>
      <c r="T1591" s="352" t="e">
        <f t="shared" si="148"/>
        <v>#DIV/0!</v>
      </c>
    </row>
    <row r="1592" spans="2:20">
      <c r="B1592" s="127" t="s">
        <v>177</v>
      </c>
      <c r="C1592" s="4">
        <v>42397</v>
      </c>
      <c r="D1592">
        <f>WEEKDAY(Fuel!C1678,2)</f>
        <v>4</v>
      </c>
      <c r="E1592" s="352"/>
      <c r="F1592" s="352">
        <f>VLOOKUP(Variaciones!C1592,Fuel!C1677:Z3275,2,FALSE)</f>
        <v>143.15766300000001</v>
      </c>
      <c r="G1592" s="352">
        <f>VLOOKUP(Variaciones!C1592,Fuel!C1677:Z3275,24,FALSE)</f>
        <v>141.26149802890933</v>
      </c>
      <c r="H1592" s="148">
        <f t="shared" si="147"/>
        <v>0</v>
      </c>
      <c r="I1592" s="352">
        <f t="shared" si="149"/>
        <v>-1.896164971090684</v>
      </c>
      <c r="J1592" s="352">
        <f t="shared" si="145"/>
        <v>95.900475089356107</v>
      </c>
      <c r="K1592" s="352">
        <f t="shared" si="146"/>
        <v>9196.9011223642119</v>
      </c>
      <c r="L1592" s="352"/>
      <c r="O1592" s="352"/>
      <c r="P1592" s="352"/>
      <c r="Q1592" s="352"/>
      <c r="R1592" s="352"/>
      <c r="S1592" s="352"/>
      <c r="T1592" s="352" t="e">
        <f t="shared" si="148"/>
        <v>#DIV/0!</v>
      </c>
    </row>
    <row r="1593" spans="2:20">
      <c r="B1593" s="127" t="s">
        <v>177</v>
      </c>
      <c r="C1593" s="4">
        <v>42396</v>
      </c>
      <c r="D1593">
        <f>WEEKDAY(Fuel!C1679,2)</f>
        <v>3</v>
      </c>
      <c r="E1593" s="352"/>
      <c r="F1593" s="352">
        <f>VLOOKUP(Variaciones!C1593,Fuel!C1678:Z3276,2,FALSE)</f>
        <v>143.15766300000001</v>
      </c>
      <c r="G1593" s="352">
        <f>VLOOKUP(Variaciones!C1593,Fuel!C1678:Z3276,24,FALSE)</f>
        <v>133.37713534822601</v>
      </c>
      <c r="H1593" s="148">
        <f t="shared" si="147"/>
        <v>0</v>
      </c>
      <c r="I1593" s="352">
        <f t="shared" si="149"/>
        <v>-9.7805276517740083</v>
      </c>
      <c r="J1593" s="352">
        <f t="shared" si="145"/>
        <v>104.25789953088044</v>
      </c>
      <c r="K1593" s="352">
        <f t="shared" si="146"/>
        <v>10869.70961459116</v>
      </c>
      <c r="L1593" s="352"/>
      <c r="O1593" s="352"/>
      <c r="P1593" s="352"/>
      <c r="Q1593" s="352"/>
      <c r="R1593" s="352"/>
      <c r="S1593" s="352"/>
      <c r="T1593" s="352" t="e">
        <f t="shared" si="148"/>
        <v>#DIV/0!</v>
      </c>
    </row>
    <row r="1594" spans="2:20">
      <c r="B1594" s="127" t="s">
        <v>177</v>
      </c>
      <c r="C1594" s="4">
        <v>42395</v>
      </c>
      <c r="D1594">
        <f>WEEKDAY(Fuel!C1680,2)</f>
        <v>2</v>
      </c>
      <c r="E1594" s="352"/>
      <c r="F1594" s="352">
        <f>VLOOKUP(Variaciones!C1594,Fuel!C1679:Z3277,2,FALSE)</f>
        <v>143.15766300000001</v>
      </c>
      <c r="G1594" s="352">
        <f>VLOOKUP(Variaciones!C1594,Fuel!C1679:Z3277,24,FALSE)</f>
        <v>125.49277266754271</v>
      </c>
      <c r="H1594" s="148">
        <f t="shared" si="147"/>
        <v>0</v>
      </c>
      <c r="I1594" s="352">
        <f t="shared" si="149"/>
        <v>-17.664890332457304</v>
      </c>
      <c r="J1594" s="352">
        <f t="shared" si="145"/>
        <v>112.61532397240474</v>
      </c>
      <c r="K1594" s="352">
        <f t="shared" si="146"/>
        <v>12682.211193409677</v>
      </c>
      <c r="L1594" s="352"/>
      <c r="O1594" s="352"/>
      <c r="P1594" s="352"/>
      <c r="Q1594" s="352"/>
      <c r="R1594" s="352"/>
      <c r="S1594" s="352"/>
      <c r="T1594" s="352" t="e">
        <f t="shared" si="148"/>
        <v>#DIV/0!</v>
      </c>
    </row>
    <row r="1595" spans="2:20">
      <c r="B1595" s="127" t="s">
        <v>177</v>
      </c>
      <c r="C1595" s="4">
        <v>42394</v>
      </c>
      <c r="D1595">
        <f>WEEKDAY(Fuel!C1681,2)</f>
        <v>1</v>
      </c>
      <c r="E1595" s="352"/>
      <c r="F1595" s="352">
        <f>VLOOKUP(Variaciones!C1595,Fuel!C1680:Z3278,2,FALSE)</f>
        <v>143.15766300000001</v>
      </c>
      <c r="G1595" s="352">
        <f>VLOOKUP(Variaciones!C1595,Fuel!C1680:Z3278,24,FALSE)</f>
        <v>121.74770039421814</v>
      </c>
      <c r="H1595" s="148">
        <f t="shared" si="147"/>
        <v>0</v>
      </c>
      <c r="I1595" s="352">
        <f t="shared" si="149"/>
        <v>-21.409962605781871</v>
      </c>
      <c r="J1595" s="352">
        <f t="shared" si="145"/>
        <v>116.58510058212879</v>
      </c>
      <c r="K1595" s="352">
        <f t="shared" si="146"/>
        <v>13592.085677745086</v>
      </c>
      <c r="L1595" s="352"/>
      <c r="O1595" s="352"/>
      <c r="P1595" s="352"/>
      <c r="Q1595" s="352"/>
      <c r="R1595" s="352"/>
      <c r="S1595" s="352"/>
      <c r="T1595" s="352" t="e">
        <f t="shared" si="148"/>
        <v>#DIV/0!</v>
      </c>
    </row>
    <row r="1596" spans="2:20">
      <c r="B1596" s="127" t="s">
        <v>177</v>
      </c>
      <c r="C1596" s="4">
        <v>42391</v>
      </c>
      <c r="D1596">
        <f>WEEKDAY(Fuel!C1682,2)</f>
        <v>5</v>
      </c>
      <c r="E1596" s="352"/>
      <c r="F1596" s="352">
        <f>VLOOKUP(Variaciones!C1596,Fuel!C1681:Z3279,2,FALSE)</f>
        <v>143.15766300000001</v>
      </c>
      <c r="G1596" s="352">
        <f>VLOOKUP(Variaciones!C1596,Fuel!C1681:Z3279,24,FALSE)</f>
        <v>132.06307490144548</v>
      </c>
      <c r="H1596" s="148">
        <f t="shared" si="147"/>
        <v>0</v>
      </c>
      <c r="I1596" s="352">
        <f t="shared" si="149"/>
        <v>-11.094588098554539</v>
      </c>
      <c r="J1596" s="352">
        <f t="shared" si="145"/>
        <v>105.65080360446781</v>
      </c>
      <c r="K1596" s="352">
        <f t="shared" si="146"/>
        <v>11162.092302269828</v>
      </c>
      <c r="L1596" s="352"/>
      <c r="O1596" s="352"/>
      <c r="P1596" s="352"/>
      <c r="Q1596" s="352"/>
      <c r="R1596" s="352"/>
      <c r="S1596" s="352"/>
      <c r="T1596" s="352" t="e">
        <f t="shared" si="148"/>
        <v>#DIV/0!</v>
      </c>
    </row>
    <row r="1597" spans="2:20">
      <c r="B1597" s="127" t="s">
        <v>177</v>
      </c>
      <c r="C1597" s="4">
        <v>42390</v>
      </c>
      <c r="D1597">
        <f>WEEKDAY(Fuel!C1683,2)</f>
        <v>4</v>
      </c>
      <c r="E1597" s="352"/>
      <c r="F1597" s="352">
        <f>VLOOKUP(Variaciones!C1597,Fuel!C1682:Z3280,2,FALSE)</f>
        <v>143.15766300000001</v>
      </c>
      <c r="G1597" s="352">
        <f>VLOOKUP(Variaciones!C1597,Fuel!C1682:Z3280,24,FALSE)</f>
        <v>116.29434954007884</v>
      </c>
      <c r="H1597" s="148">
        <f t="shared" si="147"/>
        <v>0</v>
      </c>
      <c r="I1597" s="352">
        <f t="shared" si="149"/>
        <v>-26.863313459921173</v>
      </c>
      <c r="J1597" s="352">
        <f t="shared" si="145"/>
        <v>122.36565248751644</v>
      </c>
      <c r="K1597" s="352">
        <f t="shared" si="146"/>
        <v>14973.352908695639</v>
      </c>
      <c r="L1597" s="352"/>
      <c r="O1597" s="352"/>
      <c r="P1597" s="352"/>
      <c r="Q1597" s="352"/>
      <c r="R1597" s="352"/>
      <c r="S1597" s="352"/>
      <c r="T1597" s="352" t="e">
        <f t="shared" si="148"/>
        <v>#DIV/0!</v>
      </c>
    </row>
    <row r="1598" spans="2:20">
      <c r="B1598" s="127" t="s">
        <v>177</v>
      </c>
      <c r="C1598" s="4">
        <v>42389</v>
      </c>
      <c r="D1598">
        <f>WEEKDAY(Fuel!C1684,2)</f>
        <v>3</v>
      </c>
      <c r="E1598" s="352"/>
      <c r="F1598" s="352">
        <f>VLOOKUP(Variaciones!C1598,Fuel!C1683:Z3281,2,FALSE)</f>
        <v>143.15766300000001</v>
      </c>
      <c r="G1598" s="352">
        <f>VLOOKUP(Variaciones!C1598,Fuel!C1683:Z3281,24,FALSE)</f>
        <v>107.55584756898817</v>
      </c>
      <c r="H1598" s="148">
        <f t="shared" si="147"/>
        <v>0</v>
      </c>
      <c r="I1598" s="352">
        <f t="shared" si="149"/>
        <v>-35.601815431011843</v>
      </c>
      <c r="J1598" s="352">
        <f t="shared" si="145"/>
        <v>131.62846457687255</v>
      </c>
      <c r="K1598" s="352">
        <f t="shared" si="146"/>
        <v>17326.05268686499</v>
      </c>
      <c r="L1598" s="352"/>
      <c r="O1598" s="352"/>
      <c r="P1598" s="352"/>
      <c r="Q1598" s="352"/>
      <c r="R1598" s="352"/>
      <c r="S1598" s="352"/>
      <c r="T1598" s="352" t="e">
        <f t="shared" si="148"/>
        <v>#DIV/0!</v>
      </c>
    </row>
    <row r="1599" spans="2:20">
      <c r="B1599" s="127" t="s">
        <v>177</v>
      </c>
      <c r="C1599" s="4">
        <v>42388</v>
      </c>
      <c r="D1599">
        <f>WEEKDAY(Fuel!C1685,2)</f>
        <v>2</v>
      </c>
      <c r="E1599" s="352"/>
      <c r="F1599" s="352">
        <f>VLOOKUP(Variaciones!C1599,Fuel!C1684:Z3282,2,FALSE)</f>
        <v>143.15766300000001</v>
      </c>
      <c r="G1599" s="352">
        <f>VLOOKUP(Variaciones!C1599,Fuel!C1684:Z3282,24,FALSE)</f>
        <v>106.76741130091983</v>
      </c>
      <c r="H1599" s="148">
        <f t="shared" si="147"/>
        <v>0</v>
      </c>
      <c r="I1599" s="352">
        <f t="shared" si="149"/>
        <v>-36.390251699080181</v>
      </c>
      <c r="J1599" s="352">
        <f t="shared" si="145"/>
        <v>132.464207021025</v>
      </c>
      <c r="K1599" s="352">
        <f t="shared" si="146"/>
        <v>17546.766141708969</v>
      </c>
      <c r="L1599" s="352"/>
      <c r="O1599" s="352"/>
      <c r="P1599" s="352"/>
      <c r="Q1599" s="352"/>
      <c r="R1599" s="352"/>
      <c r="S1599" s="352"/>
      <c r="T1599" s="352" t="e">
        <f t="shared" si="148"/>
        <v>#DIV/0!</v>
      </c>
    </row>
    <row r="1600" spans="2:20">
      <c r="B1600" s="127" t="s">
        <v>177</v>
      </c>
      <c r="C1600" s="4">
        <v>42387</v>
      </c>
      <c r="D1600">
        <f>WEEKDAY(Fuel!C1686,2)</f>
        <v>1</v>
      </c>
      <c r="E1600" s="352"/>
      <c r="F1600" s="352">
        <f>VLOOKUP(Variaciones!C1600,Fuel!C1685:Z3283,2,FALSE)</f>
        <v>143.15766300000001</v>
      </c>
      <c r="G1600" s="352">
        <f>VLOOKUP(Variaciones!C1600,Fuel!C1685:Z3283,24,FALSE)</f>
        <v>108.90275952693823</v>
      </c>
      <c r="H1600" s="148">
        <f t="shared" si="147"/>
        <v>0</v>
      </c>
      <c r="I1600" s="352">
        <f t="shared" si="149"/>
        <v>-34.254903473061788</v>
      </c>
      <c r="J1600" s="352">
        <f t="shared" si="145"/>
        <v>130.20073790144551</v>
      </c>
      <c r="K1600" s="352">
        <f t="shared" si="146"/>
        <v>16952.232150080908</v>
      </c>
      <c r="L1600" s="352"/>
      <c r="O1600" s="352"/>
      <c r="P1600" s="352"/>
      <c r="Q1600" s="352"/>
      <c r="R1600" s="352"/>
      <c r="S1600" s="352"/>
      <c r="T1600" s="352" t="e">
        <f t="shared" si="148"/>
        <v>#DIV/0!</v>
      </c>
    </row>
    <row r="1601" spans="2:20">
      <c r="B1601" s="127" t="s">
        <v>177</v>
      </c>
      <c r="C1601" s="4">
        <v>42384</v>
      </c>
      <c r="D1601">
        <f>WEEKDAY(Fuel!C1687,2)</f>
        <v>5</v>
      </c>
      <c r="E1601" s="352"/>
      <c r="F1601" s="352">
        <f>VLOOKUP(Variaciones!C1601,Fuel!C1686:Z3284,2,FALSE)</f>
        <v>143.15766300000001</v>
      </c>
      <c r="G1601" s="352">
        <f>VLOOKUP(Variaciones!C1601,Fuel!C1686:Z3284,24,FALSE)</f>
        <v>111.03810775295662</v>
      </c>
      <c r="H1601" s="148">
        <f t="shared" si="147"/>
        <v>0</v>
      </c>
      <c r="I1601" s="352">
        <f t="shared" si="149"/>
        <v>-32.119555247043394</v>
      </c>
      <c r="J1601" s="352">
        <f t="shared" si="145"/>
        <v>127.937268781866</v>
      </c>
      <c r="K1601" s="352">
        <f t="shared" si="146"/>
        <v>16367.944743363423</v>
      </c>
      <c r="L1601" s="352"/>
      <c r="O1601" s="352"/>
      <c r="P1601" s="352"/>
      <c r="Q1601" s="352"/>
      <c r="R1601" s="352"/>
      <c r="S1601" s="352"/>
      <c r="T1601" s="352" t="e">
        <f t="shared" si="148"/>
        <v>#DIV/0!</v>
      </c>
    </row>
    <row r="1602" spans="2:20">
      <c r="B1602" s="127" t="s">
        <v>177</v>
      </c>
      <c r="C1602" s="4">
        <v>42383</v>
      </c>
      <c r="D1602">
        <f>WEEKDAY(Fuel!C1688,2)</f>
        <v>4</v>
      </c>
      <c r="E1602" s="352"/>
      <c r="F1602" s="352">
        <f>VLOOKUP(Variaciones!C1602,Fuel!C1687:Z3285,2,FALSE)</f>
        <v>143.15766300000001</v>
      </c>
      <c r="G1602" s="352">
        <f>VLOOKUP(Variaciones!C1602,Fuel!C1687:Z3285,24,FALSE)</f>
        <v>120.2365308804205</v>
      </c>
      <c r="H1602" s="148">
        <f t="shared" si="147"/>
        <v>0</v>
      </c>
      <c r="I1602" s="352">
        <f t="shared" si="149"/>
        <v>-22.921132119579511</v>
      </c>
      <c r="J1602" s="352">
        <f t="shared" si="145"/>
        <v>118.18694026675428</v>
      </c>
      <c r="K1602" s="352">
        <f t="shared" si="146"/>
        <v>13968.152849617343</v>
      </c>
      <c r="L1602" s="352"/>
      <c r="O1602" s="352"/>
      <c r="P1602" s="352"/>
      <c r="Q1602" s="352"/>
      <c r="R1602" s="352"/>
      <c r="S1602" s="352"/>
      <c r="T1602" s="352" t="e">
        <f t="shared" si="148"/>
        <v>#DIV/0!</v>
      </c>
    </row>
    <row r="1603" spans="2:20">
      <c r="B1603" s="127" t="s">
        <v>177</v>
      </c>
      <c r="C1603" s="4">
        <v>42382</v>
      </c>
      <c r="D1603">
        <f>WEEKDAY(Fuel!C1689,2)</f>
        <v>3</v>
      </c>
      <c r="E1603" s="352"/>
      <c r="F1603" s="352">
        <f>VLOOKUP(Variaciones!C1603,Fuel!C1688:Z3286,2,FALSE)</f>
        <v>143.15766300000001</v>
      </c>
      <c r="G1603" s="352">
        <f>VLOOKUP(Variaciones!C1603,Fuel!C1688:Z3286,24,FALSE)</f>
        <v>112.94349540078844</v>
      </c>
      <c r="H1603" s="148">
        <f t="shared" si="147"/>
        <v>0</v>
      </c>
      <c r="I1603" s="352">
        <f t="shared" si="149"/>
        <v>-30.214167599211578</v>
      </c>
      <c r="J1603" s="352">
        <f t="shared" si="145"/>
        <v>125.91755787516426</v>
      </c>
      <c r="K1603" s="352">
        <f t="shared" si="146"/>
        <v>15855.231381245341</v>
      </c>
      <c r="L1603" s="352"/>
      <c r="O1603" s="352"/>
      <c r="P1603" s="352"/>
      <c r="Q1603" s="352"/>
      <c r="R1603" s="352"/>
      <c r="S1603" s="352"/>
      <c r="T1603" s="352" t="e">
        <f t="shared" si="148"/>
        <v>#DIV/0!</v>
      </c>
    </row>
    <row r="1604" spans="2:20">
      <c r="B1604" s="127" t="s">
        <v>177</v>
      </c>
      <c r="C1604" s="4">
        <v>42381</v>
      </c>
      <c r="D1604">
        <f>WEEKDAY(Fuel!C1690,2)</f>
        <v>2</v>
      </c>
      <c r="E1604" s="352"/>
      <c r="F1604" s="352">
        <f>VLOOKUP(Variaciones!C1604,Fuel!C1689:Z3287,2,FALSE)</f>
        <v>143.15766300000001</v>
      </c>
      <c r="G1604" s="352">
        <f>VLOOKUP(Variaciones!C1604,Fuel!C1689:Z3287,24,FALSE)</f>
        <v>117.80551905387647</v>
      </c>
      <c r="H1604" s="148">
        <f t="shared" si="147"/>
        <v>0</v>
      </c>
      <c r="I1604" s="352">
        <f t="shared" si="149"/>
        <v>-25.352143946123547</v>
      </c>
      <c r="J1604" s="352">
        <f t="shared" si="145"/>
        <v>120.76381280289095</v>
      </c>
      <c r="K1604" s="352">
        <f t="shared" si="146"/>
        <v>14583.898482691689</v>
      </c>
      <c r="L1604" s="352"/>
      <c r="O1604" s="352"/>
      <c r="P1604" s="352"/>
      <c r="Q1604" s="352"/>
      <c r="R1604" s="352"/>
      <c r="S1604" s="352"/>
      <c r="T1604" s="352" t="e">
        <f t="shared" si="148"/>
        <v>#DIV/0!</v>
      </c>
    </row>
    <row r="1605" spans="2:20">
      <c r="B1605" s="127" t="s">
        <v>177</v>
      </c>
      <c r="C1605" s="4">
        <v>42380</v>
      </c>
      <c r="D1605">
        <f>WEEKDAY(Fuel!C1691,2)</f>
        <v>1</v>
      </c>
      <c r="E1605" s="352"/>
      <c r="F1605" s="352">
        <f>VLOOKUP(Variaciones!C1605,Fuel!C1690:Z3288,2,FALSE)</f>
        <v>143.15766300000001</v>
      </c>
      <c r="G1605" s="352">
        <f>VLOOKUP(Variaciones!C1605,Fuel!C1690:Z3288,24,FALSE)</f>
        <v>117.27989487516426</v>
      </c>
      <c r="H1605" s="148">
        <f t="shared" si="147"/>
        <v>0</v>
      </c>
      <c r="I1605" s="352">
        <f t="shared" si="149"/>
        <v>-25.877768124835754</v>
      </c>
      <c r="J1605" s="352">
        <f t="shared" si="145"/>
        <v>121.3209744323259</v>
      </c>
      <c r="K1605" s="352">
        <f t="shared" si="146"/>
        <v>14718.778837209074</v>
      </c>
      <c r="L1605" s="352"/>
      <c r="O1605" s="352"/>
      <c r="P1605" s="352"/>
      <c r="Q1605" s="352"/>
      <c r="R1605" s="352"/>
      <c r="S1605" s="352"/>
      <c r="T1605" s="352" t="e">
        <f t="shared" si="148"/>
        <v>#DIV/0!</v>
      </c>
    </row>
    <row r="1606" spans="2:20">
      <c r="B1606" s="127" t="s">
        <v>177</v>
      </c>
      <c r="C1606" s="4">
        <v>42377</v>
      </c>
      <c r="D1606">
        <f>WEEKDAY(Fuel!C1692,2)</f>
        <v>5</v>
      </c>
      <c r="E1606" s="352"/>
      <c r="F1606" s="352">
        <f>VLOOKUP(Variaciones!C1606,Fuel!C1691:Z3289,2,FALSE)</f>
        <v>143.15766300000001</v>
      </c>
      <c r="G1606" s="352">
        <f>VLOOKUP(Variaciones!C1606,Fuel!C1691:Z3289,24,FALSE)</f>
        <v>127.79237844940866</v>
      </c>
      <c r="H1606" s="148">
        <f t="shared" si="147"/>
        <v>0</v>
      </c>
      <c r="I1606" s="352">
        <f t="shared" si="149"/>
        <v>-15.365284550591355</v>
      </c>
      <c r="J1606" s="352">
        <f t="shared" si="145"/>
        <v>110.17774184362683</v>
      </c>
      <c r="K1606" s="352">
        <f t="shared" si="146"/>
        <v>12139.134797760878</v>
      </c>
      <c r="L1606" s="352"/>
      <c r="O1606" s="352"/>
      <c r="P1606" s="352"/>
      <c r="Q1606" s="352"/>
      <c r="R1606" s="352"/>
      <c r="S1606" s="352"/>
      <c r="T1606" s="352" t="e">
        <f t="shared" si="148"/>
        <v>#DIV/0!</v>
      </c>
    </row>
    <row r="1607" spans="2:20">
      <c r="B1607" s="127" t="s">
        <v>177</v>
      </c>
      <c r="C1607" s="4">
        <v>42376</v>
      </c>
      <c r="D1607">
        <f>WEEKDAY(Fuel!C1693,2)</f>
        <v>4</v>
      </c>
      <c r="E1607" s="352"/>
      <c r="F1607" s="352">
        <f>VLOOKUP(Variaciones!C1607,Fuel!C1692:Z3290,2,FALSE)</f>
        <v>143.15766300000001</v>
      </c>
      <c r="G1607" s="352">
        <f>VLOOKUP(Variaciones!C1607,Fuel!C1692:Z3290,24,FALSE)</f>
        <v>128.1208935611038</v>
      </c>
      <c r="H1607" s="148">
        <f t="shared" si="147"/>
        <v>0</v>
      </c>
      <c r="I1607" s="352">
        <f t="shared" si="149"/>
        <v>-15.036769438896215</v>
      </c>
      <c r="J1607" s="352">
        <f t="shared" si="145"/>
        <v>109.82951582522999</v>
      </c>
      <c r="K1607" s="352">
        <f t="shared" si="146"/>
        <v>12062.522546404445</v>
      </c>
      <c r="L1607" s="352"/>
      <c r="O1607" s="352"/>
      <c r="P1607" s="352"/>
      <c r="Q1607" s="352"/>
      <c r="R1607" s="352"/>
      <c r="S1607" s="352"/>
      <c r="T1607" s="352" t="e">
        <f t="shared" si="148"/>
        <v>#DIV/0!</v>
      </c>
    </row>
    <row r="1608" spans="2:20">
      <c r="B1608" s="127" t="s">
        <v>177</v>
      </c>
      <c r="C1608" s="4">
        <v>42375</v>
      </c>
      <c r="D1608">
        <f>WEEKDAY(Fuel!C1694,2)</f>
        <v>3</v>
      </c>
      <c r="E1608" s="352"/>
      <c r="F1608" s="352">
        <f>VLOOKUP(Variaciones!C1608,Fuel!C1693:Z3291,2,FALSE)</f>
        <v>143.15766300000001</v>
      </c>
      <c r="G1608" s="352">
        <f>VLOOKUP(Variaciones!C1608,Fuel!C1693:Z3291,24,FALSE)</f>
        <v>130.74901445466489</v>
      </c>
      <c r="H1608" s="148">
        <f t="shared" si="147"/>
        <v>0</v>
      </c>
      <c r="I1608" s="352">
        <f t="shared" si="149"/>
        <v>-12.408648545335126</v>
      </c>
      <c r="J1608" s="352">
        <f t="shared" si="145"/>
        <v>107.04370767805524</v>
      </c>
      <c r="K1608" s="352">
        <f t="shared" si="146"/>
        <v>11458.355353464942</v>
      </c>
      <c r="L1608" s="352"/>
      <c r="O1608" s="352"/>
      <c r="P1608" s="352"/>
      <c r="Q1608" s="352"/>
      <c r="R1608" s="352"/>
      <c r="S1608" s="352"/>
      <c r="T1608" s="352" t="e">
        <f t="shared" si="148"/>
        <v>#DIV/0!</v>
      </c>
    </row>
    <row r="1609" spans="2:20">
      <c r="B1609" s="127" t="s">
        <v>177</v>
      </c>
      <c r="C1609" s="4">
        <v>42374</v>
      </c>
      <c r="D1609">
        <f>WEEKDAY(Fuel!C1695,2)</f>
        <v>2</v>
      </c>
      <c r="E1609" s="352"/>
      <c r="F1609" s="352">
        <f>VLOOKUP(Variaciones!C1609,Fuel!C1694:Z3292,2,FALSE)</f>
        <v>143.15766300000001</v>
      </c>
      <c r="G1609" s="352">
        <f>VLOOKUP(Variaciones!C1609,Fuel!C1694:Z3292,24,FALSE)</f>
        <v>139.61892247043363</v>
      </c>
      <c r="H1609" s="148">
        <f t="shared" si="147"/>
        <v>0</v>
      </c>
      <c r="I1609" s="352">
        <f t="shared" si="149"/>
        <v>-3.5387405295663825</v>
      </c>
      <c r="J1609" s="352">
        <f t="shared" si="145"/>
        <v>97.641605181340353</v>
      </c>
      <c r="K1609" s="352">
        <f t="shared" si="146"/>
        <v>9533.8830623887516</v>
      </c>
      <c r="L1609" s="352"/>
      <c r="O1609" s="352"/>
      <c r="P1609" s="352"/>
      <c r="Q1609" s="352"/>
      <c r="R1609" s="352"/>
      <c r="S1609" s="352"/>
      <c r="T1609" s="352" t="e">
        <f t="shared" si="148"/>
        <v>#DIV/0!</v>
      </c>
    </row>
    <row r="1610" spans="2:20">
      <c r="B1610" s="127" t="s">
        <v>177</v>
      </c>
      <c r="C1610" s="4">
        <v>42373</v>
      </c>
      <c r="D1610">
        <f>WEEKDAY(Fuel!C1696,2)</f>
        <v>1</v>
      </c>
      <c r="E1610" s="352"/>
      <c r="F1610" s="352">
        <f>VLOOKUP(Variaciones!C1610,Fuel!C1695:Z3293,2,FALSE)</f>
        <v>143.15766300000001</v>
      </c>
      <c r="G1610" s="352">
        <f>VLOOKUP(Variaciones!C1610,Fuel!C1695:Z3293,24,FALSE)</f>
        <v>140.27595269382391</v>
      </c>
      <c r="H1610" s="148">
        <f t="shared" si="147"/>
        <v>0</v>
      </c>
      <c r="I1610" s="352">
        <f t="shared" si="149"/>
        <v>-2.8817103061761031</v>
      </c>
      <c r="J1610" s="352">
        <f t="shared" ref="J1610:J1611" si="150">ABS(F1610-(1.06*(G1610)-102.48))</f>
        <v>96.945153144546666</v>
      </c>
      <c r="K1610" s="352">
        <f t="shared" ref="K1610:K1611" si="151">ABS(F1610-(1.06*(G1610)-102.48))^2</f>
        <v>9398.3627182196069</v>
      </c>
      <c r="L1610" s="352"/>
      <c r="O1610" s="352"/>
      <c r="P1610" s="352"/>
      <c r="Q1610" s="352"/>
      <c r="R1610" s="352"/>
      <c r="S1610" s="352"/>
      <c r="T1610" s="352" t="e">
        <f t="shared" si="148"/>
        <v>#DIV/0!</v>
      </c>
    </row>
    <row r="1611" spans="2:20">
      <c r="B1611" s="127" t="s">
        <v>177</v>
      </c>
      <c r="C1611" s="4">
        <v>42370</v>
      </c>
      <c r="D1611">
        <f>WEEKDAY(Fuel!C1697,2)</f>
        <v>5</v>
      </c>
      <c r="E1611" s="352"/>
      <c r="F1611" s="352">
        <f>VLOOKUP(Variaciones!C1611,Fuel!C1696:Z3294,2,FALSE)</f>
        <v>143.15766300000001</v>
      </c>
      <c r="G1611" s="352">
        <f>VLOOKUP(Variaciones!C1611,Fuel!C1696:Z3294,24,FALSE)</f>
        <v>140.27595269382391</v>
      </c>
      <c r="H1611" s="148">
        <f t="shared" si="147"/>
        <v>143.15766300000001</v>
      </c>
      <c r="I1611" s="352">
        <f t="shared" si="149"/>
        <v>-2.8817103061761031</v>
      </c>
      <c r="J1611" s="352">
        <f t="shared" si="150"/>
        <v>96.945153144546666</v>
      </c>
      <c r="K1611" s="352">
        <f t="shared" si="151"/>
        <v>9398.3627182196069</v>
      </c>
      <c r="L1611" s="352"/>
      <c r="O1611" s="352"/>
      <c r="P1611" s="352"/>
      <c r="Q1611" s="352"/>
      <c r="R1611" s="352"/>
      <c r="S1611" s="352"/>
      <c r="T1611" s="352" t="e">
        <f t="shared" si="148"/>
        <v>#DIV/0!</v>
      </c>
    </row>
  </sheetData>
  <sheetProtection algorithmName="SHA-512" hashValue="NXBg9EiTPwFmrMFgWlydMRJfjNBctuFhTO2QVT+/icLvG6RlK7K7pI2FkvUIdHbsqUUMDkNYqBBARhkzM37pPQ==" saltValue="3Az9hFFWsKSu+9fq8+SBhw==" spinCount="100000" sheet="1" objects="1" scenarios="1" selectLockedCells="1"/>
  <mergeCells count="6">
    <mergeCell ref="L2:V2"/>
    <mergeCell ref="Q3:R3"/>
    <mergeCell ref="S3:T3"/>
    <mergeCell ref="U3:V3"/>
    <mergeCell ref="F2:K2"/>
    <mergeCell ref="F3:K3"/>
  </mergeCells>
  <conditionalFormatting sqref="C160:C161 C124:C132 C145:C151">
    <cfRule type="expression" dxfId="58" priority="64" stopIfTrue="1">
      <formula>O124=3</formula>
    </cfRule>
  </conditionalFormatting>
  <conditionalFormatting sqref="C538:C543">
    <cfRule type="expression" dxfId="57" priority="7182" stopIfTrue="1">
      <formula>K538=3</formula>
    </cfRule>
  </conditionalFormatting>
  <conditionalFormatting sqref="C621:C624 C856">
    <cfRule type="expression" dxfId="56" priority="7177" stopIfTrue="1">
      <formula>D621=3</formula>
    </cfRule>
  </conditionalFormatting>
  <conditionalFormatting sqref="C727:C728">
    <cfRule type="expression" dxfId="55" priority="7181" stopIfTrue="1">
      <formula>I727=3</formula>
    </cfRule>
  </conditionalFormatting>
  <conditionalFormatting sqref="C7:D108">
    <cfRule type="expression" dxfId="54" priority="3" stopIfTrue="1">
      <formula>#REF!=3</formula>
    </cfRule>
    <cfRule type="expression" dxfId="53" priority="4" stopIfTrue="1">
      <formula>#REF!=3</formula>
    </cfRule>
  </conditionalFormatting>
  <conditionalFormatting sqref="C94:D96">
    <cfRule type="expression" dxfId="52" priority="51" stopIfTrue="1">
      <formula>N94=3</formula>
    </cfRule>
  </conditionalFormatting>
  <conditionalFormatting sqref="C98:D99 C854:D855 C1103:D1611">
    <cfRule type="expression" dxfId="51" priority="140" stopIfTrue="1">
      <formula>#REF!=3</formula>
    </cfRule>
  </conditionalFormatting>
  <conditionalFormatting sqref="C98:D99">
    <cfRule type="expression" dxfId="50" priority="139" stopIfTrue="1">
      <formula>#REF!=3</formula>
    </cfRule>
  </conditionalFormatting>
  <conditionalFormatting sqref="C109:D153 C180:D811">
    <cfRule type="expression" dxfId="49" priority="72" stopIfTrue="1">
      <formula>#REF!=3</formula>
    </cfRule>
  </conditionalFormatting>
  <conditionalFormatting sqref="C124:D156">
    <cfRule type="expression" dxfId="46" priority="59" stopIfTrue="1">
      <formula>#REF!=3</formula>
    </cfRule>
    <cfRule type="expression" dxfId="45" priority="58" stopIfTrue="1">
      <formula>#REF!=3</formula>
    </cfRule>
  </conditionalFormatting>
  <conditionalFormatting sqref="C124:D179">
    <cfRule type="expression" dxfId="44" priority="66" stopIfTrue="1">
      <formula>#REF!=3</formula>
    </cfRule>
    <cfRule type="expression" dxfId="43" priority="65" stopIfTrue="1">
      <formula>#REF!=3</formula>
    </cfRule>
  </conditionalFormatting>
  <conditionalFormatting sqref="C157:D170">
    <cfRule type="expression" dxfId="38" priority="62" stopIfTrue="1">
      <formula>#REF!=3</formula>
    </cfRule>
    <cfRule type="expression" dxfId="37" priority="63" stopIfTrue="1">
      <formula>#REF!=3</formula>
    </cfRule>
  </conditionalFormatting>
  <conditionalFormatting sqref="C180:D1611 C109:D153">
    <cfRule type="expression" dxfId="36" priority="71" stopIfTrue="1">
      <formula>#REF!=3</formula>
    </cfRule>
  </conditionalFormatting>
  <conditionalFormatting sqref="D124:D132 D145:D151 D160:D161">
    <cfRule type="expression" dxfId="35" priority="7186" stopIfTrue="1">
      <formula>#REF!=3</formula>
    </cfRule>
  </conditionalFormatting>
  <conditionalFormatting sqref="D538:D543">
    <cfRule type="expression" dxfId="34" priority="7179" stopIfTrue="1">
      <formula>#REF!=3</formula>
    </cfRule>
  </conditionalFormatting>
  <conditionalFormatting sqref="D727:D728">
    <cfRule type="expression" dxfId="33" priority="7184" stopIfTrue="1">
      <formula>K727=3</formula>
    </cfRule>
  </conditionalFormatting>
  <conditionalFormatting sqref="L13">
    <cfRule type="expression" dxfId="32" priority="1" stopIfTrue="1">
      <formula>#REF!=3</formula>
    </cfRule>
    <cfRule type="expression" dxfId="31" priority="2" stopIfTrue="1">
      <formula>#REF!=3</formula>
    </cfRule>
  </conditionalFormatting>
  <conditionalFormatting sqref="L14:L26 L122 L155:L180">
    <cfRule type="expression" dxfId="30" priority="26" stopIfTrue="1">
      <formula>#REF!=3</formula>
    </cfRule>
  </conditionalFormatting>
  <conditionalFormatting sqref="L14:L26">
    <cfRule type="expression" dxfId="29" priority="25" stopIfTrue="1">
      <formula>#REF!=3</formula>
    </cfRule>
  </conditionalFormatting>
  <conditionalFormatting sqref="L26:L36 L39:L113">
    <cfRule type="expression" dxfId="28" priority="20" stopIfTrue="1">
      <formula>#REF!=3</formula>
    </cfRule>
  </conditionalFormatting>
  <conditionalFormatting sqref="L26:L36 L39:L180">
    <cfRule type="expression" dxfId="27" priority="19" stopIfTrue="1">
      <formula>#REF!=3</formula>
    </cfRule>
  </conditionalFormatting>
  <conditionalFormatting sqref="L30:L33">
    <cfRule type="expression" dxfId="26" priority="18" stopIfTrue="1">
      <formula>#REF!=3</formula>
    </cfRule>
    <cfRule type="expression" dxfId="25" priority="17" stopIfTrue="1">
      <formula>#REF!=3</formula>
    </cfRule>
  </conditionalFormatting>
  <conditionalFormatting sqref="L30:L36">
    <cfRule type="expression" dxfId="22" priority="16" stopIfTrue="1">
      <formula>#REF!=3</formula>
    </cfRule>
    <cfRule type="expression" dxfId="21" priority="15" stopIfTrue="1">
      <formula>#REF!=3</formula>
    </cfRule>
  </conditionalFormatting>
  <conditionalFormatting sqref="L32">
    <cfRule type="expression" dxfId="20" priority="12" stopIfTrue="1">
      <formula>AJ32=3</formula>
    </cfRule>
  </conditionalFormatting>
  <conditionalFormatting sqref="L37:L38">
    <cfRule type="expression" dxfId="17" priority="7" stopIfTrue="1">
      <formula>#REF!=3</formula>
    </cfRule>
    <cfRule type="expression" dxfId="16" priority="6" stopIfTrue="1">
      <formula>#REF!=3</formula>
    </cfRule>
  </conditionalFormatting>
  <conditionalFormatting sqref="L91">
    <cfRule type="expression" dxfId="14" priority="5" stopIfTrue="1">
      <formula>X91=3</formula>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expression" priority="56" stopIfTrue="1" id="{45F33ACB-7B54-4CE9-B2C8-C5F10ADD9704}">
            <xm:f>'C:\Users\operaciones\Desktop\[Datos cálculos y gráficos - FO4 2016-2020 - rev Camara Industrias MRE Jun 2020..xlsx]Fuel'!#REF!=3</xm:f>
            <x14:dxf>
              <fill>
                <patternFill>
                  <bgColor indexed="13"/>
                </patternFill>
              </fill>
            </x14:dxf>
          </x14:cfRule>
          <x14:cfRule type="expression" priority="55" stopIfTrue="1" id="{A3EA8FC3-418F-414A-A41F-9FFEC732B5BB}">
            <xm:f>'C:\Users\operaciones\Desktop\[Datos cálculos y gráficos - FO4 2016-2020 - rev Camara Industrias MRE Jun 2020..xlsx]Fuel'!#REF!=3</xm:f>
            <x14:dxf>
              <font>
                <condense val="0"/>
                <extend val="0"/>
                <color auto="1"/>
              </font>
              <fill>
                <patternFill>
                  <bgColor indexed="13"/>
                </patternFill>
              </fill>
            </x14:dxf>
          </x14:cfRule>
          <xm:sqref>C124:D153</xm:sqref>
        </x14:conditionalFormatting>
        <x14:conditionalFormatting xmlns:xm="http://schemas.microsoft.com/office/excel/2006/main">
          <x14:cfRule type="expression" priority="68" stopIfTrue="1" id="{153906A6-6B2F-4EFA-80C1-68C506A89B86}">
            <xm:f>'C:\Users\operaciones\Desktop\[Datos cálculos y gráficos - FO4 2016-2020 - rev Camara Industrias MRE Jun 2020..xlsx]Fuel'!#REF!=3</xm:f>
            <x14:dxf>
              <font>
                <condense val="0"/>
                <extend val="0"/>
                <color auto="1"/>
              </font>
              <fill>
                <patternFill>
                  <bgColor indexed="13"/>
                </patternFill>
              </fill>
            </x14:dxf>
          </x14:cfRule>
          <x14:cfRule type="expression" priority="67" stopIfTrue="1" id="{3C689950-6BFF-417E-8BCB-7DD9F4874423}">
            <xm:f>'C:\Users\operaciones\Desktop\[Datos cálculos y gráficos - FO4 2016-2020 - rev Camara Industrias MRE Jun 2020..xlsx]Fuel'!#REF!=3</xm:f>
            <x14:dxf>
              <fill>
                <patternFill>
                  <bgColor indexed="13"/>
                </patternFill>
              </fill>
            </x14:dxf>
          </x14:cfRule>
          <xm:sqref>C154:D156 C171:D493</xm:sqref>
        </x14:conditionalFormatting>
        <x14:conditionalFormatting xmlns:xm="http://schemas.microsoft.com/office/excel/2006/main">
          <x14:cfRule type="expression" priority="61" stopIfTrue="1" id="{3C2EB710-AD4B-4A4A-B98B-601A8B8B4E33}">
            <xm:f>'C:\Users\operaciones\Desktop\[Datos cálculos y gráficos - FO4 2016-2020 - rev Camara Industrias MRE Jun 2020..xlsx]Fuel'!#REF!=3</xm:f>
            <x14:dxf>
              <fill>
                <patternFill>
                  <bgColor indexed="13"/>
                </patternFill>
              </fill>
            </x14:dxf>
          </x14:cfRule>
          <x14:cfRule type="expression" priority="60" stopIfTrue="1" id="{60ACCCCC-6D79-48CA-8DED-ADB38A29423A}">
            <xm:f>'C:\Users\operaciones\Desktop\[Datos cálculos y gráficos - FO4 2016-2020 - rev Camara Industrias MRE Jun 2020..xlsx]Fuel'!#REF!=3</xm:f>
            <x14:dxf>
              <font>
                <condense val="0"/>
                <extend val="0"/>
                <color auto="1"/>
              </font>
              <fill>
                <patternFill>
                  <bgColor indexed="13"/>
                </patternFill>
              </fill>
            </x14:dxf>
          </x14:cfRule>
          <xm:sqref>C157:D170</xm:sqref>
        </x14:conditionalFormatting>
        <x14:conditionalFormatting xmlns:xm="http://schemas.microsoft.com/office/excel/2006/main">
          <x14:cfRule type="expression" priority="14" stopIfTrue="1" id="{160886A1-C571-48DF-9AED-448C6FD61520}">
            <xm:f>'C:\Users\operaciones\Desktop\[Datos cálculos y gráficos - FO4 2016-2020 - rev Camara Industrias MRE Jun 2020..xlsx]Fuel'!#REF!=3</xm:f>
            <x14:dxf>
              <fill>
                <patternFill>
                  <bgColor indexed="13"/>
                </patternFill>
              </fill>
            </x14:dxf>
          </x14:cfRule>
          <x14:cfRule type="expression" priority="13" stopIfTrue="1" id="{4C7751FB-DF0B-4009-8D6F-B9BE231EB09C}">
            <xm:f>'C:\Users\operaciones\Desktop\[Datos cálculos y gráficos - FO4 2016-2020 - rev Camara Industrias MRE Jun 2020..xlsx]Fuel'!#REF!=3</xm:f>
            <x14:dxf>
              <font>
                <condense val="0"/>
                <extend val="0"/>
                <color auto="1"/>
              </font>
              <fill>
                <patternFill>
                  <bgColor indexed="13"/>
                </patternFill>
              </fill>
            </x14:dxf>
          </x14:cfRule>
          <xm:sqref>L30:L33</xm:sqref>
        </x14:conditionalFormatting>
        <x14:conditionalFormatting xmlns:xm="http://schemas.microsoft.com/office/excel/2006/main">
          <x14:cfRule type="expression" priority="11" stopIfTrue="1" id="{82F7885B-56FF-4A74-AAA8-D158A01E2974}">
            <xm:f>'C:\Users\operaciones\Desktop\[Datos cálculos y gráficos - FO4 2016-2020 - rev Camara Industrias MRE Jun 2020..xlsx]Fuel'!#REF!=3</xm:f>
            <x14:dxf>
              <fill>
                <patternFill>
                  <bgColor indexed="13"/>
                </patternFill>
              </fill>
            </x14:dxf>
          </x14:cfRule>
          <xm:sqref>L34:L36</xm:sqref>
        </x14:conditionalFormatting>
        <x14:conditionalFormatting xmlns:xm="http://schemas.microsoft.com/office/excel/2006/main">
          <x14:cfRule type="expression" priority="9" stopIfTrue="1" id="{8F601035-8C29-419B-951F-5C4B6C95317E}">
            <xm:f>'C:\Users\operaciones\Desktop\[Datos cálculos y gráficos - FO4 2016-2020 - rev Camara Industrias MRE Jun 2020..xlsx]Fuel'!#REF!=3</xm:f>
            <x14:dxf>
              <font>
                <condense val="0"/>
                <extend val="0"/>
                <color auto="1"/>
              </font>
              <fill>
                <patternFill>
                  <bgColor indexed="13"/>
                </patternFill>
              </fill>
            </x14:dxf>
          </x14:cfRule>
          <xm:sqref>L34:L81</xm:sqref>
        </x14:conditionalFormatting>
        <x14:conditionalFormatting xmlns:xm="http://schemas.microsoft.com/office/excel/2006/main">
          <x14:cfRule type="expression" priority="8" stopIfTrue="1" id="{D1A6FED9-D0DC-4B78-88DF-83CDBA04F4A1}">
            <xm:f>'C:\Users\operaciones\Desktop\[Datos cálculos y gráficos - FO4 2016-2020 - rev Camara Industrias MRE Jun 2020..xlsx]Fuel'!#REF!=3</xm:f>
            <x14:dxf>
              <fill>
                <patternFill>
                  <bgColor indexed="13"/>
                </patternFill>
              </fill>
            </x14:dxf>
          </x14:cfRule>
          <xm:sqref>L37:L81</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A3B6D-9B1A-4EEA-B93E-CD0C23D14C5F}">
  <dimension ref="A1:C19"/>
  <sheetViews>
    <sheetView showGridLines="0" zoomScale="115" zoomScaleNormal="115" workbookViewId="0">
      <selection activeCell="B9" sqref="B9"/>
    </sheetView>
  </sheetViews>
  <sheetFormatPr defaultColWidth="11.5546875" defaultRowHeight="14.4"/>
  <cols>
    <col min="1" max="1" width="23.77734375" customWidth="1"/>
    <col min="15" max="15" width="10.6640625" customWidth="1"/>
  </cols>
  <sheetData>
    <row r="1" spans="1:3">
      <c r="A1" s="44" t="s">
        <v>1478</v>
      </c>
      <c r="C1" t="s">
        <v>1468</v>
      </c>
    </row>
    <row r="2" spans="1:3">
      <c r="A2" t="s">
        <v>1469</v>
      </c>
      <c r="B2" t="s">
        <v>1470</v>
      </c>
    </row>
    <row r="3" spans="1:3">
      <c r="A3" t="s">
        <v>1494</v>
      </c>
    </row>
    <row r="4" spans="1:3">
      <c r="A4" t="s">
        <v>1495</v>
      </c>
    </row>
    <row r="5" spans="1:3">
      <c r="A5" t="s">
        <v>1471</v>
      </c>
    </row>
    <row r="6" spans="1:3">
      <c r="A6" t="s">
        <v>1467</v>
      </c>
    </row>
    <row r="8" spans="1:3">
      <c r="A8" s="65" t="s">
        <v>1466</v>
      </c>
    </row>
    <row r="9" spans="1:3">
      <c r="A9" s="44" t="s">
        <v>1464</v>
      </c>
      <c r="B9" s="1">
        <f>Variaciones!K5</f>
        <v>33.741503611779628</v>
      </c>
      <c r="C9" t="s">
        <v>1473</v>
      </c>
    </row>
    <row r="10" spans="1:3">
      <c r="A10" s="44" t="s">
        <v>1465</v>
      </c>
      <c r="B10">
        <f>COUNT(Fuel!D94:D469)</f>
        <v>375</v>
      </c>
      <c r="C10" t="s">
        <v>1472</v>
      </c>
    </row>
    <row r="11" spans="1:3">
      <c r="A11" s="44" t="s">
        <v>1482</v>
      </c>
      <c r="B11" s="1">
        <f>B9*2</f>
        <v>67.483007223559255</v>
      </c>
    </row>
    <row r="14" spans="1:3">
      <c r="A14" s="44" t="s">
        <v>1474</v>
      </c>
    </row>
    <row r="15" spans="1:3">
      <c r="A15" s="44" t="s">
        <v>1475</v>
      </c>
    </row>
    <row r="16" spans="1:3">
      <c r="A16" t="s">
        <v>1476</v>
      </c>
    </row>
    <row r="18" spans="1:3">
      <c r="A18" t="s">
        <v>1479</v>
      </c>
    </row>
    <row r="19" spans="1:3">
      <c r="A19" t="s">
        <v>1480</v>
      </c>
      <c r="C19" s="1"/>
    </row>
  </sheetData>
  <sheetProtection algorithmName="SHA-512" hashValue="27SE1bgxVM7bCXZTjpcaXGQqY/QuL8oCRlj+KJZXNLpl4mXl40zq/iPirJHSjE9fwsinmVphMFkfdKHqrLMXdQ==" saltValue="kt4mYvhqcEI3mVai5M1HQg==" spinCount="100000" sheet="1" objects="1" scenarios="1" selectLockedCells="1"/>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A9458-DF00-4E9F-84B9-54ADB95C94B3}">
  <dimension ref="A1:C19"/>
  <sheetViews>
    <sheetView showGridLines="0" zoomScale="115" zoomScaleNormal="115" workbookViewId="0">
      <selection activeCell="P5" sqref="P5"/>
    </sheetView>
  </sheetViews>
  <sheetFormatPr defaultColWidth="10.88671875" defaultRowHeight="14.4"/>
  <cols>
    <col min="1" max="1" width="23.77734375" customWidth="1"/>
    <col min="15" max="15" width="10.6640625" customWidth="1"/>
  </cols>
  <sheetData>
    <row r="1" spans="1:3">
      <c r="A1" s="44" t="s">
        <v>1478</v>
      </c>
      <c r="C1" t="s">
        <v>1488</v>
      </c>
    </row>
    <row r="2" spans="1:3">
      <c r="A2" t="s">
        <v>1469</v>
      </c>
      <c r="B2" t="s">
        <v>1470</v>
      </c>
    </row>
    <row r="3" spans="1:3">
      <c r="A3" t="s">
        <v>1493</v>
      </c>
    </row>
    <row r="4" spans="1:3">
      <c r="A4" t="s">
        <v>1495</v>
      </c>
    </row>
    <row r="5" spans="1:3">
      <c r="A5" t="s">
        <v>1471</v>
      </c>
    </row>
    <row r="6" spans="1:3">
      <c r="A6" t="s">
        <v>1467</v>
      </c>
    </row>
    <row r="8" spans="1:3">
      <c r="A8" s="65" t="s">
        <v>1466</v>
      </c>
    </row>
    <row r="9" spans="1:3">
      <c r="A9" s="44" t="s">
        <v>1464</v>
      </c>
      <c r="B9" s="1">
        <f>Variaciones!P5</f>
        <v>30.050248819493635</v>
      </c>
      <c r="C9" t="s">
        <v>1473</v>
      </c>
    </row>
    <row r="10" spans="1:3">
      <c r="A10" s="44" t="s">
        <v>1465</v>
      </c>
      <c r="B10">
        <f>COUNT(Variaciones!M8:M74)</f>
        <v>62</v>
      </c>
      <c r="C10" t="s">
        <v>1472</v>
      </c>
    </row>
    <row r="11" spans="1:3">
      <c r="A11" s="44" t="s">
        <v>1482</v>
      </c>
      <c r="B11" s="1">
        <f>B9*2</f>
        <v>60.100497638987271</v>
      </c>
    </row>
    <row r="14" spans="1:3">
      <c r="A14" s="44" t="s">
        <v>1474</v>
      </c>
    </row>
    <row r="15" spans="1:3">
      <c r="A15" s="44" t="s">
        <v>1475</v>
      </c>
    </row>
    <row r="16" spans="1:3">
      <c r="A16" t="s">
        <v>1476</v>
      </c>
    </row>
    <row r="18" spans="1:3">
      <c r="A18" t="s">
        <v>1479</v>
      </c>
    </row>
    <row r="19" spans="1:3">
      <c r="A19" t="s">
        <v>1486</v>
      </c>
      <c r="C19" s="1"/>
    </row>
  </sheetData>
  <sheetProtection algorithmName="SHA-512" hashValue="+AZXVnhfULOtw9tpPT2GU8FAAgjPZ0qOAlgGuktkIhkQ4hkje5BUPLGmqYQx5xD2sbMSuaO/SLSDPVLKbWm9aw==" saltValue="CNlTlPkEVWlLLc87P2T64Q==" spinCount="100000" sheet="1" objects="1" scenarios="1" selectLockedCells="1"/>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79"/>
  <sheetViews>
    <sheetView showGridLines="0" topLeftCell="A47" workbookViewId="0">
      <selection activeCell="A48" sqref="A48"/>
    </sheetView>
  </sheetViews>
  <sheetFormatPr defaultColWidth="11.44140625" defaultRowHeight="14.4"/>
  <cols>
    <col min="1" max="1" width="13" customWidth="1"/>
    <col min="2" max="2" width="11.5546875" bestFit="1" customWidth="1"/>
    <col min="3" max="4" width="14.77734375" customWidth="1"/>
    <col min="5" max="5" width="23.21875" customWidth="1"/>
    <col min="6" max="6" width="11" customWidth="1"/>
    <col min="7" max="7" width="25.5546875" bestFit="1" customWidth="1"/>
    <col min="8" max="8" width="13.77734375" customWidth="1"/>
    <col min="9" max="9" width="23.21875" customWidth="1"/>
    <col min="10" max="10" width="19.5546875" customWidth="1"/>
    <col min="11" max="11" width="18.21875" customWidth="1"/>
    <col min="12" max="12" width="11.5546875" bestFit="1" customWidth="1"/>
    <col min="13" max="13" width="17" bestFit="1" customWidth="1"/>
  </cols>
  <sheetData>
    <row r="1" spans="1:15">
      <c r="B1" s="149" t="s">
        <v>1290</v>
      </c>
      <c r="C1" s="150"/>
      <c r="D1" s="157">
        <f>1/0.1522</f>
        <v>6.5703022339027592</v>
      </c>
      <c r="E1" s="58" t="s">
        <v>1291</v>
      </c>
      <c r="F1" s="64"/>
      <c r="G1" s="64"/>
    </row>
    <row r="2" spans="1:15">
      <c r="B2" s="156" t="s">
        <v>1292</v>
      </c>
      <c r="C2" s="158"/>
      <c r="D2" s="152">
        <f>1/0.15645</f>
        <v>6.3918184723553848</v>
      </c>
      <c r="E2" s="155" t="s">
        <v>1293</v>
      </c>
      <c r="F2" s="69"/>
      <c r="G2" s="64"/>
    </row>
    <row r="3" spans="1:15">
      <c r="G3" s="64"/>
    </row>
    <row r="4" spans="1:15">
      <c r="B4" s="44" t="s">
        <v>18</v>
      </c>
      <c r="N4" s="61"/>
    </row>
    <row r="5" spans="1:15" ht="51" customHeight="1">
      <c r="B5" s="56" t="s">
        <v>4</v>
      </c>
      <c r="C5" s="153" t="s">
        <v>20</v>
      </c>
      <c r="D5" s="57" t="s">
        <v>21</v>
      </c>
      <c r="E5" s="56" t="s">
        <v>5</v>
      </c>
      <c r="F5" s="154" t="s">
        <v>6</v>
      </c>
      <c r="G5" s="56" t="s">
        <v>7</v>
      </c>
      <c r="K5" s="62"/>
      <c r="L5" s="62"/>
      <c r="N5" s="46"/>
    </row>
    <row r="6" spans="1:15">
      <c r="A6" s="3" t="s">
        <v>112</v>
      </c>
      <c r="B6" s="48">
        <v>42451</v>
      </c>
      <c r="C6" s="116">
        <v>-2.4</v>
      </c>
      <c r="D6" s="58">
        <f t="shared" ref="D6:D12" si="0">+C6*265.29/42</f>
        <v>-15.159428571428572</v>
      </c>
      <c r="E6" s="50" t="s">
        <v>14</v>
      </c>
      <c r="F6" s="151">
        <v>380000</v>
      </c>
      <c r="G6" s="49" t="s">
        <v>13</v>
      </c>
    </row>
    <row r="7" spans="1:15">
      <c r="A7" s="3" t="s">
        <v>113</v>
      </c>
      <c r="B7" s="51">
        <v>42544</v>
      </c>
      <c r="C7" s="110">
        <v>-1.49</v>
      </c>
      <c r="D7" s="59">
        <f t="shared" si="0"/>
        <v>-9.4114785714285709</v>
      </c>
      <c r="E7" s="53" t="s">
        <v>14</v>
      </c>
      <c r="F7" s="142">
        <v>950000</v>
      </c>
      <c r="G7" s="52" t="s">
        <v>12</v>
      </c>
      <c r="H7" s="63"/>
      <c r="I7" s="278"/>
      <c r="J7" s="279"/>
    </row>
    <row r="8" spans="1:15">
      <c r="A8" s="3" t="s">
        <v>114</v>
      </c>
      <c r="B8" s="51">
        <v>42872</v>
      </c>
      <c r="C8" s="110">
        <v>-2.37</v>
      </c>
      <c r="D8" s="59">
        <f t="shared" si="0"/>
        <v>-14.969935714285716</v>
      </c>
      <c r="E8" s="52" t="s">
        <v>9</v>
      </c>
      <c r="F8" s="142">
        <f>8*190000</f>
        <v>1520000</v>
      </c>
      <c r="G8" s="52" t="s">
        <v>12</v>
      </c>
      <c r="H8" s="63"/>
      <c r="I8" s="278"/>
      <c r="J8" s="279"/>
      <c r="K8" s="63"/>
      <c r="L8" s="63"/>
      <c r="N8" s="64"/>
      <c r="O8" s="64"/>
    </row>
    <row r="9" spans="1:15">
      <c r="A9" s="3" t="s">
        <v>115</v>
      </c>
      <c r="B9" s="51">
        <v>43007</v>
      </c>
      <c r="C9" s="110">
        <v>-1.68</v>
      </c>
      <c r="D9" s="59">
        <f t="shared" si="0"/>
        <v>-10.611600000000001</v>
      </c>
      <c r="E9" s="52" t="s">
        <v>9</v>
      </c>
      <c r="F9" s="142">
        <v>1900000</v>
      </c>
      <c r="G9" s="52" t="s">
        <v>8</v>
      </c>
      <c r="H9" s="63"/>
      <c r="I9" s="278"/>
      <c r="J9" s="279"/>
      <c r="K9" s="63"/>
      <c r="L9" s="63"/>
      <c r="N9" s="64"/>
      <c r="O9" s="64"/>
    </row>
    <row r="10" spans="1:15">
      <c r="A10" s="3" t="s">
        <v>116</v>
      </c>
      <c r="B10" s="51">
        <v>43166</v>
      </c>
      <c r="C10" s="110">
        <v>-1.79</v>
      </c>
      <c r="D10" s="59">
        <f t="shared" si="0"/>
        <v>-11.306407142857145</v>
      </c>
      <c r="E10" s="52" t="s">
        <v>9</v>
      </c>
      <c r="F10" s="142">
        <v>760000</v>
      </c>
      <c r="G10" s="52" t="s">
        <v>8</v>
      </c>
      <c r="H10" s="63"/>
      <c r="I10" s="278"/>
      <c r="J10" s="279"/>
      <c r="K10" s="63"/>
      <c r="L10" s="63"/>
      <c r="N10" s="64"/>
      <c r="O10" s="64"/>
    </row>
    <row r="11" spans="1:15">
      <c r="A11" s="3" t="s">
        <v>117</v>
      </c>
      <c r="B11" s="51">
        <v>43235</v>
      </c>
      <c r="C11" s="110">
        <v>-2.2000000000000002</v>
      </c>
      <c r="D11" s="59">
        <f t="shared" si="0"/>
        <v>-13.896142857142861</v>
      </c>
      <c r="E11" s="52" t="s">
        <v>9</v>
      </c>
      <c r="F11" s="142">
        <v>1710000</v>
      </c>
      <c r="G11" s="52" t="s">
        <v>10</v>
      </c>
      <c r="H11" s="63"/>
      <c r="I11" s="278"/>
      <c r="J11" s="279"/>
      <c r="K11" s="63"/>
      <c r="L11" s="63"/>
      <c r="N11" s="64"/>
      <c r="O11" s="64"/>
    </row>
    <row r="12" spans="1:15">
      <c r="A12" s="3" t="s">
        <v>118</v>
      </c>
      <c r="B12" s="51">
        <v>43649</v>
      </c>
      <c r="C12" s="110">
        <v>-3.75</v>
      </c>
      <c r="D12" s="59">
        <f t="shared" si="0"/>
        <v>-23.686607142857145</v>
      </c>
      <c r="E12" s="52" t="s">
        <v>9</v>
      </c>
      <c r="F12" s="142">
        <v>1330000</v>
      </c>
      <c r="G12" s="52" t="s">
        <v>8</v>
      </c>
      <c r="H12" s="63"/>
      <c r="I12" s="278"/>
      <c r="J12" s="279"/>
      <c r="K12" s="63"/>
      <c r="L12" s="63"/>
      <c r="N12" s="64"/>
      <c r="O12" s="64"/>
    </row>
    <row r="13" spans="1:15">
      <c r="A13" s="141">
        <v>20201210</v>
      </c>
      <c r="B13" s="51">
        <v>44175</v>
      </c>
      <c r="C13" s="110">
        <v>-1.88</v>
      </c>
      <c r="D13" s="59">
        <f t="shared" ref="D13:D19" si="1">+C13*$D$2</f>
        <v>-12.016618728028122</v>
      </c>
      <c r="E13" s="52" t="s">
        <v>9</v>
      </c>
      <c r="F13" s="38">
        <v>190000</v>
      </c>
      <c r="G13" s="52" t="s">
        <v>1294</v>
      </c>
      <c r="H13" s="63"/>
      <c r="I13" s="278"/>
      <c r="J13" s="279"/>
      <c r="K13" s="63"/>
      <c r="L13" s="63"/>
      <c r="N13" s="64"/>
      <c r="O13" s="64"/>
    </row>
    <row r="14" spans="1:15">
      <c r="A14" s="141">
        <v>20201229</v>
      </c>
      <c r="B14" s="51">
        <v>44194</v>
      </c>
      <c r="C14" s="110">
        <v>0.51</v>
      </c>
      <c r="D14" s="59">
        <f t="shared" si="1"/>
        <v>3.2598274209012463</v>
      </c>
      <c r="E14" s="52" t="s">
        <v>9</v>
      </c>
      <c r="F14" s="38">
        <v>950000</v>
      </c>
      <c r="G14" s="52" t="s">
        <v>8</v>
      </c>
      <c r="H14" s="63"/>
      <c r="I14" s="278"/>
      <c r="J14" s="279"/>
      <c r="K14" s="63"/>
      <c r="L14" s="63"/>
      <c r="N14" s="64"/>
      <c r="O14" s="64"/>
    </row>
    <row r="15" spans="1:15">
      <c r="A15" s="141">
        <v>20210128</v>
      </c>
      <c r="B15" s="51">
        <v>44224</v>
      </c>
      <c r="C15" s="110">
        <v>-2.2799999999999998</v>
      </c>
      <c r="D15" s="59">
        <f t="shared" si="1"/>
        <v>-14.573346116970276</v>
      </c>
      <c r="E15" s="52" t="s">
        <v>9</v>
      </c>
      <c r="F15" s="38">
        <v>1900000</v>
      </c>
      <c r="G15" s="52" t="s">
        <v>12</v>
      </c>
      <c r="H15" s="63"/>
      <c r="I15" s="278"/>
      <c r="J15" s="279"/>
      <c r="K15" s="63"/>
      <c r="L15" s="63"/>
      <c r="N15" s="64"/>
      <c r="O15" s="64"/>
    </row>
    <row r="16" spans="1:15">
      <c r="A16" s="141">
        <v>20210319</v>
      </c>
      <c r="B16" s="51">
        <v>44274</v>
      </c>
      <c r="C16" s="110">
        <v>-2.69</v>
      </c>
      <c r="D16" s="59">
        <f t="shared" si="1"/>
        <v>-17.193991690635986</v>
      </c>
      <c r="E16" s="52" t="s">
        <v>9</v>
      </c>
      <c r="F16" s="38">
        <v>1520000</v>
      </c>
      <c r="G16" s="52" t="s">
        <v>12</v>
      </c>
      <c r="H16" s="63"/>
      <c r="I16" s="278"/>
      <c r="J16" s="279"/>
      <c r="K16" s="63"/>
      <c r="L16" s="63"/>
      <c r="N16" s="64"/>
      <c r="O16" s="64"/>
    </row>
    <row r="17" spans="1:15">
      <c r="A17" s="141">
        <v>20210417</v>
      </c>
      <c r="B17" s="51">
        <v>44303</v>
      </c>
      <c r="C17" s="110">
        <v>-2.65</v>
      </c>
      <c r="D17" s="59">
        <f t="shared" si="1"/>
        <v>-16.93831895174177</v>
      </c>
      <c r="E17" s="52" t="s">
        <v>9</v>
      </c>
      <c r="F17" s="38">
        <v>1900000</v>
      </c>
      <c r="G17" s="52" t="s">
        <v>12</v>
      </c>
      <c r="H17" s="63"/>
      <c r="I17" s="278"/>
      <c r="J17" s="64"/>
      <c r="K17" s="63"/>
      <c r="L17" s="63"/>
      <c r="N17" s="64"/>
      <c r="O17" s="64"/>
    </row>
    <row r="18" spans="1:15">
      <c r="A18" s="141">
        <v>20210621</v>
      </c>
      <c r="B18" s="51">
        <v>44368</v>
      </c>
      <c r="C18" s="110">
        <v>-2.1800000000000002</v>
      </c>
      <c r="D18" s="59">
        <f t="shared" si="1"/>
        <v>-13.93416426973474</v>
      </c>
      <c r="E18" s="52" t="s">
        <v>9</v>
      </c>
      <c r="F18" s="38">
        <v>1520000</v>
      </c>
      <c r="G18" s="52" t="s">
        <v>15</v>
      </c>
      <c r="H18" s="63"/>
      <c r="I18" s="278"/>
      <c r="J18" s="279"/>
      <c r="K18" s="63"/>
      <c r="L18" s="63"/>
      <c r="N18" s="64"/>
      <c r="O18" s="64"/>
    </row>
    <row r="19" spans="1:15">
      <c r="A19" s="141">
        <v>20210719</v>
      </c>
      <c r="B19" s="51">
        <v>44396</v>
      </c>
      <c r="C19" s="110">
        <v>-1.73</v>
      </c>
      <c r="D19" s="59">
        <f t="shared" si="1"/>
        <v>-11.057845957174816</v>
      </c>
      <c r="E19" s="52" t="s">
        <v>9</v>
      </c>
      <c r="F19" s="38">
        <v>1330000</v>
      </c>
      <c r="G19" s="52" t="s">
        <v>12</v>
      </c>
      <c r="H19" s="63"/>
      <c r="I19" s="278"/>
      <c r="J19" s="64"/>
      <c r="K19" s="63"/>
      <c r="L19" s="63"/>
      <c r="N19" s="64"/>
      <c r="O19" s="64"/>
    </row>
    <row r="20" spans="1:15">
      <c r="A20" s="141">
        <v>20210818</v>
      </c>
      <c r="B20" s="51">
        <v>44426</v>
      </c>
      <c r="C20" s="110">
        <v>-1.28</v>
      </c>
      <c r="D20" s="59">
        <f>+C20*$D$2</f>
        <v>-8.1815276446148921</v>
      </c>
      <c r="E20" s="52" t="s">
        <v>9</v>
      </c>
      <c r="F20" s="38">
        <v>1900000</v>
      </c>
      <c r="G20" s="52" t="s">
        <v>1294</v>
      </c>
      <c r="H20" s="63"/>
      <c r="I20" s="278"/>
      <c r="J20" s="64"/>
      <c r="K20" s="63"/>
      <c r="L20" s="63"/>
      <c r="N20" s="64"/>
      <c r="O20" s="64"/>
    </row>
    <row r="21" spans="1:15">
      <c r="A21" s="141">
        <v>20211001</v>
      </c>
      <c r="B21" s="51">
        <v>44470</v>
      </c>
      <c r="C21" s="110">
        <v>-2.59</v>
      </c>
      <c r="D21" s="59">
        <f t="shared" ref="D21" si="2">+C21*$D$2</f>
        <v>-16.554809843400445</v>
      </c>
      <c r="E21" s="52" t="s">
        <v>9</v>
      </c>
      <c r="F21" s="38">
        <v>950000</v>
      </c>
      <c r="G21" s="52" t="s">
        <v>12</v>
      </c>
      <c r="H21" s="163"/>
      <c r="J21" s="89"/>
    </row>
    <row r="22" spans="1:15">
      <c r="A22" s="141">
        <v>20211024</v>
      </c>
      <c r="B22" s="51">
        <v>44493</v>
      </c>
      <c r="C22" s="110">
        <v>-2.98</v>
      </c>
      <c r="D22" s="59">
        <f>+C22*$D$2</f>
        <v>-19.047619047619047</v>
      </c>
      <c r="E22" s="52" t="s">
        <v>9</v>
      </c>
      <c r="F22" s="38">
        <v>2850000</v>
      </c>
      <c r="G22" s="52" t="s">
        <v>1294</v>
      </c>
      <c r="H22" s="63"/>
      <c r="I22" s="278"/>
      <c r="J22" s="64"/>
      <c r="K22" s="63"/>
      <c r="L22" s="63"/>
      <c r="N22" s="64"/>
      <c r="O22" s="64"/>
    </row>
    <row r="23" spans="1:15">
      <c r="A23" s="141">
        <v>20211116</v>
      </c>
      <c r="B23" s="51">
        <v>44516</v>
      </c>
      <c r="C23" s="110">
        <v>0.41</v>
      </c>
      <c r="D23" s="59">
        <f t="shared" ref="D23:D24" si="3">+C23*$D$2</f>
        <v>2.6206455736657075</v>
      </c>
      <c r="E23" s="52" t="s">
        <v>9</v>
      </c>
      <c r="F23" s="38" t="s">
        <v>1441</v>
      </c>
      <c r="G23" s="52" t="s">
        <v>12</v>
      </c>
      <c r="H23" s="63"/>
      <c r="I23" s="278"/>
      <c r="J23" s="64"/>
      <c r="K23" s="63"/>
      <c r="L23" s="63"/>
      <c r="N23" s="64"/>
      <c r="O23" s="64"/>
    </row>
    <row r="24" spans="1:15">
      <c r="A24" s="141">
        <v>20220204</v>
      </c>
      <c r="B24" s="51">
        <v>44231</v>
      </c>
      <c r="C24" s="110">
        <v>-3.17</v>
      </c>
      <c r="D24" s="59">
        <f t="shared" si="3"/>
        <v>-20.262064557366568</v>
      </c>
      <c r="E24" s="52" t="s">
        <v>9</v>
      </c>
      <c r="F24" s="38">
        <v>1520000</v>
      </c>
      <c r="G24" s="52" t="s">
        <v>81</v>
      </c>
      <c r="H24" s="63"/>
      <c r="I24" s="278"/>
      <c r="J24" s="64"/>
      <c r="K24" s="63"/>
      <c r="L24" s="63"/>
      <c r="N24" s="64"/>
      <c r="O24" s="64"/>
    </row>
    <row r="25" spans="1:15">
      <c r="A25" s="3"/>
      <c r="B25" s="323" t="s">
        <v>0</v>
      </c>
      <c r="C25" s="324">
        <f>+AVERAGE(C6:C24)</f>
        <v>-2.0100000000000002</v>
      </c>
      <c r="D25" s="325">
        <f>+AVERAGE(D6:D24)</f>
        <v>-12.78533862172209</v>
      </c>
      <c r="E25" s="323"/>
      <c r="F25" s="324"/>
      <c r="G25" s="325"/>
      <c r="I25" s="280"/>
    </row>
    <row r="26" spans="1:15" ht="43.2" hidden="1">
      <c r="C26" s="23"/>
      <c r="D26" s="23"/>
      <c r="E26" s="6"/>
      <c r="F26" s="14" t="s">
        <v>16</v>
      </c>
      <c r="G26" s="42" t="s">
        <v>17</v>
      </c>
      <c r="H26" s="65"/>
    </row>
    <row r="27" spans="1:15" hidden="1">
      <c r="C27" s="23"/>
      <c r="D27" s="23"/>
      <c r="E27" s="13" t="s">
        <v>23</v>
      </c>
      <c r="F27" s="14" t="s">
        <v>6</v>
      </c>
      <c r="G27" s="42" t="s">
        <v>6</v>
      </c>
      <c r="H27" s="65"/>
    </row>
    <row r="28" spans="1:15" hidden="1">
      <c r="C28" s="23"/>
      <c r="D28" s="23"/>
      <c r="E28" s="15">
        <v>2019</v>
      </c>
      <c r="F28" s="16">
        <f>+F6+F7</f>
        <v>1330000</v>
      </c>
      <c r="G28" s="39">
        <v>6392816</v>
      </c>
      <c r="H28" s="66"/>
    </row>
    <row r="29" spans="1:15" hidden="1">
      <c r="B29" s="5"/>
      <c r="C29" s="23"/>
      <c r="D29" s="23"/>
      <c r="E29" s="17">
        <v>2018</v>
      </c>
      <c r="F29" s="53">
        <f>+SUM(F8)</f>
        <v>1520000</v>
      </c>
      <c r="G29" s="40">
        <v>14644630</v>
      </c>
      <c r="H29" s="38"/>
    </row>
    <row r="30" spans="1:15" hidden="1">
      <c r="B30" s="5"/>
      <c r="C30" s="23"/>
      <c r="D30" s="23"/>
      <c r="E30" s="17">
        <v>2017</v>
      </c>
      <c r="F30" s="53">
        <f>+SUM(F9:F10)</f>
        <v>2660000</v>
      </c>
      <c r="G30" s="40">
        <v>13805096</v>
      </c>
      <c r="H30" s="38"/>
    </row>
    <row r="31" spans="1:15" hidden="1">
      <c r="C31" s="23"/>
      <c r="D31" s="23"/>
      <c r="E31" s="18">
        <v>2016</v>
      </c>
      <c r="F31" s="55">
        <f>+SUM(F11:F12)</f>
        <v>3040000</v>
      </c>
      <c r="G31" s="41">
        <v>11557811</v>
      </c>
      <c r="H31" s="38"/>
    </row>
    <row r="32" spans="1:15" hidden="1">
      <c r="C32" s="23"/>
      <c r="D32" s="23"/>
      <c r="E32" s="7"/>
      <c r="F32" s="19">
        <f>SUM(F28:F31)</f>
        <v>8550000</v>
      </c>
      <c r="G32" s="60">
        <f>SUM(G28:G31)</f>
        <v>46400353</v>
      </c>
      <c r="H32" s="38"/>
    </row>
    <row r="33" spans="1:9" hidden="1">
      <c r="B33" s="44"/>
      <c r="C33" s="23"/>
      <c r="D33" s="23"/>
      <c r="E33" s="6"/>
      <c r="F33" s="12">
        <f>+F32/G32</f>
        <v>0.18426583952928116</v>
      </c>
      <c r="H33" s="25"/>
    </row>
    <row r="34" spans="1:9">
      <c r="B34" s="44"/>
      <c r="C34" s="23"/>
      <c r="D34" s="23"/>
      <c r="E34" s="6"/>
      <c r="F34" s="12"/>
      <c r="H34" s="25"/>
    </row>
    <row r="35" spans="1:9">
      <c r="B35" s="44" t="s">
        <v>19</v>
      </c>
      <c r="C35" s="23"/>
      <c r="D35" s="23"/>
      <c r="E35" s="6"/>
      <c r="F35" s="12"/>
      <c r="H35" s="12"/>
    </row>
    <row r="36" spans="1:9" ht="28.8">
      <c r="B36" s="56" t="s">
        <v>4</v>
      </c>
      <c r="C36" s="144" t="s">
        <v>20</v>
      </c>
      <c r="D36" s="57" t="s">
        <v>21</v>
      </c>
      <c r="E36" s="56" t="s">
        <v>5</v>
      </c>
      <c r="F36" s="154" t="s">
        <v>6</v>
      </c>
      <c r="G36" s="56" t="s">
        <v>7</v>
      </c>
    </row>
    <row r="37" spans="1:9">
      <c r="A37" s="3" t="s">
        <v>119</v>
      </c>
      <c r="B37" s="48">
        <v>42340</v>
      </c>
      <c r="C37" s="145">
        <v>-2.33</v>
      </c>
      <c r="D37" s="58">
        <f t="shared" ref="D37:D42" si="4">+C37*277.6/42</f>
        <v>-15.400190476190479</v>
      </c>
      <c r="E37" s="49" t="s">
        <v>14</v>
      </c>
      <c r="F37" s="151">
        <v>190000</v>
      </c>
      <c r="G37" s="49" t="s">
        <v>12</v>
      </c>
    </row>
    <row r="38" spans="1:9">
      <c r="A38" s="3" t="s">
        <v>120</v>
      </c>
      <c r="B38" s="51">
        <v>42849</v>
      </c>
      <c r="C38" s="146">
        <v>-2.1800000000000002</v>
      </c>
      <c r="D38" s="59">
        <f t="shared" si="4"/>
        <v>-14.408761904761908</v>
      </c>
      <c r="E38" s="52" t="s">
        <v>9</v>
      </c>
      <c r="F38" s="142">
        <f>7*190000</f>
        <v>1330000</v>
      </c>
      <c r="G38" s="52" t="s">
        <v>8</v>
      </c>
    </row>
    <row r="39" spans="1:9">
      <c r="A39" s="3" t="s">
        <v>121</v>
      </c>
      <c r="B39" s="51">
        <v>43000</v>
      </c>
      <c r="C39" s="146">
        <v>-1.88</v>
      </c>
      <c r="D39" s="59">
        <f t="shared" si="4"/>
        <v>-12.425904761904762</v>
      </c>
      <c r="E39" s="52" t="s">
        <v>9</v>
      </c>
      <c r="F39" s="142">
        <f>6*190000</f>
        <v>1140000</v>
      </c>
      <c r="G39" s="52" t="s">
        <v>11</v>
      </c>
    </row>
    <row r="40" spans="1:9">
      <c r="A40" s="3" t="s">
        <v>122</v>
      </c>
      <c r="B40" s="51">
        <v>43682</v>
      </c>
      <c r="C40" s="146">
        <v>-0.69</v>
      </c>
      <c r="D40" s="59">
        <f t="shared" si="4"/>
        <v>-4.5605714285714285</v>
      </c>
      <c r="E40" s="52" t="s">
        <v>9</v>
      </c>
      <c r="F40" s="142">
        <v>360000</v>
      </c>
      <c r="G40" s="52" t="s">
        <v>33</v>
      </c>
    </row>
    <row r="41" spans="1:9">
      <c r="A41" s="3" t="s">
        <v>123</v>
      </c>
      <c r="B41" s="51">
        <v>43798</v>
      </c>
      <c r="C41" s="146">
        <v>-1.88</v>
      </c>
      <c r="D41" s="59">
        <f t="shared" si="4"/>
        <v>-12.425904761904762</v>
      </c>
      <c r="E41" s="52" t="s">
        <v>9</v>
      </c>
      <c r="F41" s="142">
        <v>380000</v>
      </c>
      <c r="G41" s="52" t="s">
        <v>33</v>
      </c>
    </row>
    <row r="42" spans="1:9">
      <c r="A42" s="3" t="s">
        <v>124</v>
      </c>
      <c r="B42" s="51">
        <v>43825</v>
      </c>
      <c r="C42" s="146">
        <v>3.5</v>
      </c>
      <c r="D42" s="59">
        <f t="shared" si="4"/>
        <v>23.133333333333336</v>
      </c>
      <c r="E42" s="52" t="s">
        <v>9</v>
      </c>
      <c r="F42" s="142">
        <v>950000</v>
      </c>
      <c r="G42" s="52" t="s">
        <v>81</v>
      </c>
    </row>
    <row r="43" spans="1:9">
      <c r="A43" s="141">
        <v>20200309</v>
      </c>
      <c r="B43" s="51">
        <v>43899</v>
      </c>
      <c r="C43" s="146">
        <v>-1.92</v>
      </c>
      <c r="D43" s="59">
        <f>+C43*277.6/42</f>
        <v>-12.690285714285716</v>
      </c>
      <c r="E43" s="52" t="s">
        <v>9</v>
      </c>
      <c r="F43" s="38">
        <v>1140000</v>
      </c>
      <c r="G43" s="52" t="s">
        <v>81</v>
      </c>
    </row>
    <row r="44" spans="1:9">
      <c r="A44" s="141">
        <v>20200905</v>
      </c>
      <c r="B44" s="51">
        <v>44079</v>
      </c>
      <c r="C44" s="23">
        <v>-1.75</v>
      </c>
      <c r="D44" s="59">
        <f t="shared" ref="D44:D45" si="5">+C44*$D$1</f>
        <v>-11.498028909329829</v>
      </c>
      <c r="E44" s="52" t="s">
        <v>9</v>
      </c>
      <c r="F44" s="38">
        <v>760000</v>
      </c>
      <c r="G44" s="52" t="s">
        <v>12</v>
      </c>
    </row>
    <row r="45" spans="1:9">
      <c r="A45" s="141">
        <v>20210129</v>
      </c>
      <c r="B45" s="51">
        <v>44225</v>
      </c>
      <c r="C45" s="23">
        <v>-1.88</v>
      </c>
      <c r="D45" s="59">
        <f t="shared" si="5"/>
        <v>-12.352168199737187</v>
      </c>
      <c r="E45" s="52" t="s">
        <v>9</v>
      </c>
      <c r="F45" s="38">
        <v>570000</v>
      </c>
      <c r="G45" s="52" t="s">
        <v>1294</v>
      </c>
    </row>
    <row r="46" spans="1:9">
      <c r="B46" s="323" t="s">
        <v>0</v>
      </c>
      <c r="C46" s="324">
        <f>+AVERAGE(C37:C45)</f>
        <v>-1.2233333333333336</v>
      </c>
      <c r="D46" s="325">
        <f>+AVERAGE(D37:D45)</f>
        <v>-8.0698314248169716</v>
      </c>
      <c r="E46" s="323"/>
      <c r="F46" s="324"/>
      <c r="G46" s="325"/>
    </row>
    <row r="47" spans="1:9">
      <c r="E47" s="6"/>
      <c r="F47" s="8"/>
    </row>
    <row r="48" spans="1:9">
      <c r="B48" s="160" t="s">
        <v>29</v>
      </c>
      <c r="C48" s="161"/>
      <c r="D48" s="161"/>
      <c r="E48" s="161"/>
      <c r="F48" s="161"/>
      <c r="G48" s="161"/>
      <c r="H48" s="161"/>
      <c r="I48" s="10"/>
    </row>
    <row r="49" spans="1:8" ht="22.8">
      <c r="B49" s="186" t="s">
        <v>4</v>
      </c>
      <c r="C49" s="188" t="s">
        <v>1306</v>
      </c>
      <c r="D49" s="188" t="s">
        <v>1307</v>
      </c>
      <c r="E49" s="186" t="s">
        <v>5</v>
      </c>
      <c r="F49" s="186" t="s">
        <v>1305</v>
      </c>
      <c r="G49" s="186" t="s">
        <v>7</v>
      </c>
      <c r="H49" s="186" t="s">
        <v>24</v>
      </c>
    </row>
    <row r="50" spans="1:8" ht="17.100000000000001" customHeight="1">
      <c r="A50" s="106" t="s">
        <v>119</v>
      </c>
      <c r="B50" s="168">
        <v>42340</v>
      </c>
      <c r="C50" s="163">
        <v>-2.33</v>
      </c>
      <c r="D50" s="169">
        <f>+C50*277.6/42</f>
        <v>-15.400190476190479</v>
      </c>
      <c r="E50" s="163" t="s">
        <v>14</v>
      </c>
      <c r="F50" s="162">
        <v>190000</v>
      </c>
      <c r="G50" s="163" t="s">
        <v>12</v>
      </c>
      <c r="H50" s="163" t="s">
        <v>30</v>
      </c>
    </row>
    <row r="51" spans="1:8" ht="17.100000000000001" customHeight="1">
      <c r="A51" s="106" t="s">
        <v>112</v>
      </c>
      <c r="B51" s="170">
        <v>42451</v>
      </c>
      <c r="C51" s="167">
        <v>-2.4</v>
      </c>
      <c r="D51" s="171">
        <f>+C51*265.29/42</f>
        <v>-15.159428571428572</v>
      </c>
      <c r="E51" s="165" t="s">
        <v>14</v>
      </c>
      <c r="F51" s="165">
        <v>380000</v>
      </c>
      <c r="G51" s="166" t="s">
        <v>13</v>
      </c>
      <c r="H51" s="166" t="s">
        <v>28</v>
      </c>
    </row>
    <row r="52" spans="1:8" ht="17.100000000000001" customHeight="1">
      <c r="A52" s="106" t="s">
        <v>113</v>
      </c>
      <c r="B52" s="168">
        <v>42544</v>
      </c>
      <c r="C52" s="164">
        <v>-1.49</v>
      </c>
      <c r="D52" s="169">
        <f>+C52*265.29/42</f>
        <v>-9.4114785714285709</v>
      </c>
      <c r="E52" s="162" t="s">
        <v>14</v>
      </c>
      <c r="F52" s="162">
        <v>950000</v>
      </c>
      <c r="G52" s="163" t="s">
        <v>12</v>
      </c>
      <c r="H52" s="163" t="s">
        <v>28</v>
      </c>
    </row>
    <row r="53" spans="1:8" ht="17.100000000000001" customHeight="1">
      <c r="A53" s="106" t="s">
        <v>120</v>
      </c>
      <c r="B53" s="170">
        <v>42849</v>
      </c>
      <c r="C53" s="166">
        <v>-2.1800000000000002</v>
      </c>
      <c r="D53" s="171">
        <f>+C53*277.6/42</f>
        <v>-14.408761904761908</v>
      </c>
      <c r="E53" s="166" t="s">
        <v>9</v>
      </c>
      <c r="F53" s="165">
        <f>7*190000</f>
        <v>1330000</v>
      </c>
      <c r="G53" s="166" t="s">
        <v>8</v>
      </c>
      <c r="H53" s="166" t="s">
        <v>30</v>
      </c>
    </row>
    <row r="54" spans="1:8" ht="17.100000000000001" customHeight="1">
      <c r="A54" s="106" t="s">
        <v>114</v>
      </c>
      <c r="B54" s="168">
        <v>42872</v>
      </c>
      <c r="C54" s="164">
        <v>-2.37</v>
      </c>
      <c r="D54" s="169">
        <f>+C54*265.29/42</f>
        <v>-14.969935714285716</v>
      </c>
      <c r="E54" s="163" t="s">
        <v>9</v>
      </c>
      <c r="F54" s="162">
        <f>8*190000</f>
        <v>1520000</v>
      </c>
      <c r="G54" s="163" t="s">
        <v>12</v>
      </c>
      <c r="H54" s="163" t="s">
        <v>28</v>
      </c>
    </row>
    <row r="55" spans="1:8" ht="17.100000000000001" customHeight="1">
      <c r="A55" s="106" t="s">
        <v>121</v>
      </c>
      <c r="B55" s="170">
        <v>43000</v>
      </c>
      <c r="C55" s="166">
        <v>-1.88</v>
      </c>
      <c r="D55" s="171">
        <f>+C55*277.6/42</f>
        <v>-12.425904761904762</v>
      </c>
      <c r="E55" s="166" t="s">
        <v>9</v>
      </c>
      <c r="F55" s="165">
        <f>6*190000</f>
        <v>1140000</v>
      </c>
      <c r="G55" s="166" t="s">
        <v>11</v>
      </c>
      <c r="H55" s="166" t="s">
        <v>30</v>
      </c>
    </row>
    <row r="56" spans="1:8" ht="17.100000000000001" customHeight="1">
      <c r="A56" s="106" t="s">
        <v>115</v>
      </c>
      <c r="B56" s="168">
        <v>43007</v>
      </c>
      <c r="C56" s="164">
        <v>-1.68</v>
      </c>
      <c r="D56" s="169">
        <f>+C56*265.29/42</f>
        <v>-10.611600000000001</v>
      </c>
      <c r="E56" s="163" t="s">
        <v>9</v>
      </c>
      <c r="F56" s="162">
        <v>1900000</v>
      </c>
      <c r="G56" s="163" t="s">
        <v>8</v>
      </c>
      <c r="H56" s="163" t="s">
        <v>28</v>
      </c>
    </row>
    <row r="57" spans="1:8" ht="17.100000000000001" customHeight="1">
      <c r="A57" s="106" t="s">
        <v>116</v>
      </c>
      <c r="B57" s="170">
        <v>43166</v>
      </c>
      <c r="C57" s="167">
        <v>-1.79</v>
      </c>
      <c r="D57" s="171">
        <f>+C57*265.29/42</f>
        <v>-11.306407142857145</v>
      </c>
      <c r="E57" s="166" t="s">
        <v>9</v>
      </c>
      <c r="F57" s="165">
        <v>760000</v>
      </c>
      <c r="G57" s="166" t="s">
        <v>8</v>
      </c>
      <c r="H57" s="166" t="s">
        <v>28</v>
      </c>
    </row>
    <row r="58" spans="1:8" ht="17.100000000000001" customHeight="1">
      <c r="A58" s="106" t="s">
        <v>117</v>
      </c>
      <c r="B58" s="168">
        <v>43235</v>
      </c>
      <c r="C58" s="164">
        <v>-2.2000000000000002</v>
      </c>
      <c r="D58" s="169">
        <f>+C58*265.29/42</f>
        <v>-13.896142857142861</v>
      </c>
      <c r="E58" s="163" t="s">
        <v>9</v>
      </c>
      <c r="F58" s="162">
        <v>1710000</v>
      </c>
      <c r="G58" s="163" t="s">
        <v>10</v>
      </c>
      <c r="H58" s="163" t="s">
        <v>28</v>
      </c>
    </row>
    <row r="59" spans="1:8" ht="17.100000000000001" customHeight="1">
      <c r="A59" s="106" t="s">
        <v>118</v>
      </c>
      <c r="B59" s="170">
        <v>43649</v>
      </c>
      <c r="C59" s="167">
        <v>-3.75</v>
      </c>
      <c r="D59" s="171">
        <f>+C59*265.29/42</f>
        <v>-23.686607142857145</v>
      </c>
      <c r="E59" s="166" t="s">
        <v>9</v>
      </c>
      <c r="F59" s="165">
        <v>1330000</v>
      </c>
      <c r="G59" s="166" t="s">
        <v>8</v>
      </c>
      <c r="H59" s="166" t="s">
        <v>28</v>
      </c>
    </row>
    <row r="60" spans="1:8" ht="17.100000000000001" customHeight="1">
      <c r="A60" s="106" t="s">
        <v>122</v>
      </c>
      <c r="B60" s="168">
        <v>43682</v>
      </c>
      <c r="C60" s="163">
        <v>-0.69</v>
      </c>
      <c r="D60" s="169">
        <f>+C60*277.6/42</f>
        <v>-4.5605714285714285</v>
      </c>
      <c r="E60" s="163" t="s">
        <v>9</v>
      </c>
      <c r="F60" s="162">
        <v>360000</v>
      </c>
      <c r="G60" s="163" t="s">
        <v>15</v>
      </c>
      <c r="H60" s="163" t="s">
        <v>30</v>
      </c>
    </row>
    <row r="61" spans="1:8" ht="17.100000000000001" customHeight="1">
      <c r="A61" s="147" t="s">
        <v>123</v>
      </c>
      <c r="B61" s="170">
        <v>43798</v>
      </c>
      <c r="C61" s="166">
        <v>-1.88</v>
      </c>
      <c r="D61" s="171">
        <f>+C61*277.6/42</f>
        <v>-12.425904761904762</v>
      </c>
      <c r="E61" s="166" t="s">
        <v>9</v>
      </c>
      <c r="F61" s="165">
        <v>380000</v>
      </c>
      <c r="G61" s="166" t="s">
        <v>15</v>
      </c>
      <c r="H61" s="166" t="s">
        <v>30</v>
      </c>
    </row>
    <row r="62" spans="1:8" ht="17.100000000000001" customHeight="1">
      <c r="A62" s="147" t="s">
        <v>124</v>
      </c>
      <c r="B62" s="168">
        <v>43825</v>
      </c>
      <c r="C62" s="163">
        <v>3.5</v>
      </c>
      <c r="D62" s="169">
        <f>+C62*277.6/42</f>
        <v>23.133333333333336</v>
      </c>
      <c r="E62" s="163" t="s">
        <v>9</v>
      </c>
      <c r="F62" s="162">
        <v>950000</v>
      </c>
      <c r="G62" s="163" t="s">
        <v>81</v>
      </c>
      <c r="H62" s="163" t="s">
        <v>30</v>
      </c>
    </row>
    <row r="63" spans="1:8" ht="17.100000000000001" customHeight="1">
      <c r="A63" s="148">
        <v>20200309</v>
      </c>
      <c r="B63" s="170">
        <v>44264</v>
      </c>
      <c r="C63" s="166">
        <v>-1.92</v>
      </c>
      <c r="D63" s="171">
        <f>+C63*277.6/42</f>
        <v>-12.690285714285716</v>
      </c>
      <c r="E63" s="166" t="s">
        <v>9</v>
      </c>
      <c r="F63" s="165">
        <v>1140000</v>
      </c>
      <c r="G63" s="166" t="s">
        <v>81</v>
      </c>
      <c r="H63" s="166" t="s">
        <v>30</v>
      </c>
    </row>
    <row r="64" spans="1:8" ht="17.100000000000001" customHeight="1">
      <c r="A64" s="148">
        <v>20200905</v>
      </c>
      <c r="B64" s="168">
        <v>44079</v>
      </c>
      <c r="C64" s="163">
        <v>-1.75</v>
      </c>
      <c r="D64" s="169">
        <f t="shared" ref="D64" si="6">+C64*$D$1</f>
        <v>-11.498028909329829</v>
      </c>
      <c r="E64" s="163" t="s">
        <v>9</v>
      </c>
      <c r="F64" s="172">
        <v>760000</v>
      </c>
      <c r="G64" s="163" t="s">
        <v>12</v>
      </c>
      <c r="H64" s="163" t="s">
        <v>30</v>
      </c>
    </row>
    <row r="65" spans="1:10" ht="17.100000000000001" customHeight="1">
      <c r="A65" s="148">
        <v>20201210</v>
      </c>
      <c r="B65" s="170">
        <v>44175</v>
      </c>
      <c r="C65" s="167">
        <v>-1.88</v>
      </c>
      <c r="D65" s="171">
        <f>+C65*$D$2</f>
        <v>-12.016618728028122</v>
      </c>
      <c r="E65" s="166" t="s">
        <v>9</v>
      </c>
      <c r="F65" s="165">
        <v>190000</v>
      </c>
      <c r="G65" s="166" t="s">
        <v>1294</v>
      </c>
      <c r="H65" s="166" t="s">
        <v>28</v>
      </c>
    </row>
    <row r="66" spans="1:10" ht="17.100000000000001" customHeight="1">
      <c r="A66" s="148">
        <v>20201229</v>
      </c>
      <c r="B66" s="168">
        <v>44194</v>
      </c>
      <c r="C66" s="164">
        <v>0.51</v>
      </c>
      <c r="D66" s="169">
        <f>+C66*$D$2</f>
        <v>3.2598274209012463</v>
      </c>
      <c r="E66" s="163" t="s">
        <v>9</v>
      </c>
      <c r="F66" s="172">
        <v>950000</v>
      </c>
      <c r="G66" s="163" t="s">
        <v>8</v>
      </c>
      <c r="H66" s="163" t="s">
        <v>28</v>
      </c>
    </row>
    <row r="67" spans="1:10" ht="17.100000000000001" customHeight="1">
      <c r="A67" s="148">
        <v>20210128</v>
      </c>
      <c r="B67" s="170">
        <v>44224</v>
      </c>
      <c r="C67" s="167">
        <v>-2.2799999999999998</v>
      </c>
      <c r="D67" s="171">
        <f>+C67*$D$2</f>
        <v>-14.573346116970276</v>
      </c>
      <c r="E67" s="166" t="s">
        <v>9</v>
      </c>
      <c r="F67" s="165">
        <v>1900000</v>
      </c>
      <c r="G67" s="166" t="s">
        <v>12</v>
      </c>
      <c r="H67" s="166" t="s">
        <v>28</v>
      </c>
    </row>
    <row r="68" spans="1:10" ht="17.100000000000001" customHeight="1">
      <c r="A68" s="148">
        <v>20210129</v>
      </c>
      <c r="B68" s="168">
        <v>44225</v>
      </c>
      <c r="C68" s="163">
        <v>-1.88</v>
      </c>
      <c r="D68" s="169">
        <f t="shared" ref="D68" si="7">+C68*$D$1</f>
        <v>-12.352168199737187</v>
      </c>
      <c r="E68" s="163" t="s">
        <v>9</v>
      </c>
      <c r="F68" s="172">
        <v>570000</v>
      </c>
      <c r="G68" s="163" t="s">
        <v>1294</v>
      </c>
      <c r="H68" s="163" t="s">
        <v>30</v>
      </c>
      <c r="J68" s="89"/>
    </row>
    <row r="69" spans="1:10" ht="17.100000000000001" customHeight="1">
      <c r="A69" s="148">
        <v>20210319</v>
      </c>
      <c r="B69" s="170">
        <v>44274</v>
      </c>
      <c r="C69" s="167">
        <v>-2.69</v>
      </c>
      <c r="D69" s="171">
        <f t="shared" ref="D69:D77" si="8">+C69*$D$2</f>
        <v>-17.193991690635986</v>
      </c>
      <c r="E69" s="166" t="s">
        <v>9</v>
      </c>
      <c r="F69" s="165">
        <v>1520000</v>
      </c>
      <c r="G69" s="166" t="s">
        <v>12</v>
      </c>
      <c r="H69" s="166" t="s">
        <v>28</v>
      </c>
      <c r="J69" s="89"/>
    </row>
    <row r="70" spans="1:10" ht="17.100000000000001" customHeight="1">
      <c r="A70" s="148">
        <v>20210417</v>
      </c>
      <c r="B70" s="168">
        <v>44303</v>
      </c>
      <c r="C70" s="164">
        <v>-2.65</v>
      </c>
      <c r="D70" s="169">
        <f t="shared" si="8"/>
        <v>-16.93831895174177</v>
      </c>
      <c r="E70" s="163" t="s">
        <v>9</v>
      </c>
      <c r="F70" s="172">
        <v>1900000</v>
      </c>
      <c r="G70" s="163" t="s">
        <v>12</v>
      </c>
      <c r="H70" s="163" t="s">
        <v>28</v>
      </c>
      <c r="J70" s="89"/>
    </row>
    <row r="71" spans="1:10" ht="17.100000000000001" customHeight="1">
      <c r="A71" s="148">
        <v>20210621</v>
      </c>
      <c r="B71" s="170">
        <v>44368</v>
      </c>
      <c r="C71" s="167">
        <v>-2.1800000000000002</v>
      </c>
      <c r="D71" s="171">
        <f t="shared" si="8"/>
        <v>-13.93416426973474</v>
      </c>
      <c r="E71" s="166" t="s">
        <v>9</v>
      </c>
      <c r="F71" s="165">
        <v>1520000</v>
      </c>
      <c r="G71" s="166" t="s">
        <v>15</v>
      </c>
      <c r="H71" s="166" t="s">
        <v>28</v>
      </c>
      <c r="J71" s="89"/>
    </row>
    <row r="72" spans="1:10" ht="17.100000000000001" customHeight="1">
      <c r="A72" s="148">
        <v>20210719</v>
      </c>
      <c r="B72" s="168">
        <f>B19</f>
        <v>44396</v>
      </c>
      <c r="C72" s="164">
        <f>C19</f>
        <v>-1.73</v>
      </c>
      <c r="D72" s="169">
        <f t="shared" si="8"/>
        <v>-11.057845957174816</v>
      </c>
      <c r="E72" s="163" t="s">
        <v>9</v>
      </c>
      <c r="F72" s="172">
        <f>F19</f>
        <v>1330000</v>
      </c>
      <c r="G72" s="163" t="str">
        <f>G19</f>
        <v>Trafigura</v>
      </c>
      <c r="H72" s="163" t="s">
        <v>28</v>
      </c>
      <c r="J72" s="89"/>
    </row>
    <row r="73" spans="1:10">
      <c r="A73" s="148">
        <v>20210818</v>
      </c>
      <c r="B73" s="170">
        <v>44426</v>
      </c>
      <c r="C73" s="167">
        <v>-1.28</v>
      </c>
      <c r="D73" s="171">
        <f t="shared" si="8"/>
        <v>-8.1815276446148921</v>
      </c>
      <c r="E73" s="166" t="s">
        <v>9</v>
      </c>
      <c r="F73" s="165">
        <v>1900000</v>
      </c>
      <c r="G73" s="166" t="s">
        <v>1294</v>
      </c>
      <c r="H73" s="166" t="s">
        <v>28</v>
      </c>
      <c r="J73" s="89"/>
    </row>
    <row r="74" spans="1:10">
      <c r="A74" s="148">
        <v>20211001</v>
      </c>
      <c r="B74" s="168">
        <v>44470</v>
      </c>
      <c r="C74" s="164">
        <v>-2.59</v>
      </c>
      <c r="D74" s="169">
        <f t="shared" si="8"/>
        <v>-16.554809843400445</v>
      </c>
      <c r="E74" s="163" t="s">
        <v>9</v>
      </c>
      <c r="F74" s="172">
        <v>950000</v>
      </c>
      <c r="G74" s="163" t="s">
        <v>12</v>
      </c>
      <c r="H74" s="163" t="s">
        <v>28</v>
      </c>
      <c r="J74" s="89"/>
    </row>
    <row r="75" spans="1:10">
      <c r="A75" s="148">
        <v>20211024</v>
      </c>
      <c r="B75" s="170">
        <v>44493</v>
      </c>
      <c r="C75" s="167">
        <v>-2.98</v>
      </c>
      <c r="D75" s="171">
        <f t="shared" si="8"/>
        <v>-19.047619047619047</v>
      </c>
      <c r="E75" s="166" t="s">
        <v>9</v>
      </c>
      <c r="F75" s="165">
        <v>2850000</v>
      </c>
      <c r="G75" s="166" t="s">
        <v>1294</v>
      </c>
      <c r="H75" s="166" t="s">
        <v>28</v>
      </c>
    </row>
    <row r="76" spans="1:10">
      <c r="A76" s="148">
        <v>20211116</v>
      </c>
      <c r="B76" s="168">
        <v>44516</v>
      </c>
      <c r="C76" s="164">
        <v>0.41</v>
      </c>
      <c r="D76" s="169">
        <f t="shared" si="8"/>
        <v>2.6206455736657075</v>
      </c>
      <c r="E76" s="163" t="s">
        <v>9</v>
      </c>
      <c r="F76" s="172" t="s">
        <v>1441</v>
      </c>
      <c r="G76" s="163" t="s">
        <v>12</v>
      </c>
      <c r="H76" s="163" t="s">
        <v>28</v>
      </c>
      <c r="I76" t="s">
        <v>1428</v>
      </c>
      <c r="J76" t="s">
        <v>1438</v>
      </c>
    </row>
    <row r="77" spans="1:10">
      <c r="A77" s="148">
        <v>20220204</v>
      </c>
      <c r="B77" s="170">
        <v>44596</v>
      </c>
      <c r="C77" s="167">
        <v>-3.17</v>
      </c>
      <c r="D77" s="171">
        <f t="shared" si="8"/>
        <v>-20.262064557366568</v>
      </c>
      <c r="E77" s="166" t="s">
        <v>9</v>
      </c>
      <c r="F77" s="165">
        <v>1520000</v>
      </c>
      <c r="G77" s="166" t="s">
        <v>81</v>
      </c>
      <c r="H77" s="166" t="s">
        <v>28</v>
      </c>
      <c r="J77" t="s">
        <v>1439</v>
      </c>
    </row>
    <row r="78" spans="1:10">
      <c r="J78" t="s">
        <v>1440</v>
      </c>
    </row>
    <row r="79" spans="1:10">
      <c r="B79" s="195" t="s">
        <v>1321</v>
      </c>
    </row>
  </sheetData>
  <sheetProtection algorithmName="SHA-512" hashValue="IlxoqrDTY3sga9ZQhdCzWMRucmGT8Dp//YWsse0uBJ1/VPeCXwmbrFo0b6Bs2Prbwm8EyruYfN/boyTKCY+i9Q==" saltValue="gHPPV5Gz7bC4FJXYi7BbvQ==" spinCount="100000" sheet="1" objects="1" scenarios="1" selectLockedCells="1"/>
  <pageMargins left="0.7" right="0.7" top="0.75" bottom="0.75" header="0.3" footer="0.3"/>
  <pageSetup paperSize="9" scale="55" orientation="portrait" r:id="rId1"/>
  <colBreaks count="1" manualBreakCount="1">
    <brk id="9" min="1" max="25" man="1"/>
  </colBreaks>
  <ignoredErrors>
    <ignoredError sqref="D53:D54 D55 D68" formula="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T61"/>
  <sheetViews>
    <sheetView topLeftCell="B24" zoomScale="85" zoomScaleNormal="85" workbookViewId="0">
      <selection activeCell="N54" sqref="N54"/>
    </sheetView>
  </sheetViews>
  <sheetFormatPr defaultColWidth="11.5546875" defaultRowHeight="14.4"/>
  <cols>
    <col min="2" max="2" width="25.77734375" bestFit="1" customWidth="1"/>
    <col min="14" max="14" width="13.5546875" customWidth="1"/>
    <col min="15" max="15" width="12" customWidth="1"/>
    <col min="19" max="19" width="10.77734375" customWidth="1"/>
    <col min="20" max="20" width="10" customWidth="1"/>
  </cols>
  <sheetData>
    <row r="2" spans="2:20">
      <c r="B2" t="s">
        <v>88</v>
      </c>
      <c r="C2" t="s">
        <v>22</v>
      </c>
    </row>
    <row r="3" spans="2:20">
      <c r="B3" t="s">
        <v>89</v>
      </c>
      <c r="C3" t="s">
        <v>83</v>
      </c>
    </row>
    <row r="4" spans="2:20">
      <c r="B4" t="s">
        <v>82</v>
      </c>
      <c r="C4" t="s">
        <v>72</v>
      </c>
    </row>
    <row r="8" spans="2:20">
      <c r="M8" s="44"/>
    </row>
    <row r="9" spans="2:20">
      <c r="P9" s="102"/>
      <c r="Q9" s="44"/>
      <c r="T9" s="104"/>
    </row>
    <row r="10" spans="2:20">
      <c r="M10" s="44"/>
    </row>
    <row r="11" spans="2:20">
      <c r="P11" s="101"/>
    </row>
    <row r="13" spans="2:20">
      <c r="P13" s="102"/>
    </row>
    <row r="15" spans="2:20" ht="68.25" customHeight="1">
      <c r="M15" s="401" t="s">
        <v>1281</v>
      </c>
      <c r="N15" s="97" t="s">
        <v>90</v>
      </c>
      <c r="O15" s="97" t="s">
        <v>84</v>
      </c>
      <c r="P15" s="97" t="s">
        <v>103</v>
      </c>
      <c r="Q15" s="403" t="s">
        <v>91</v>
      </c>
      <c r="R15" s="404"/>
      <c r="S15" s="403" t="s">
        <v>94</v>
      </c>
      <c r="T15" s="404"/>
    </row>
    <row r="16" spans="2:20">
      <c r="M16" s="402"/>
      <c r="N16" s="47" t="s">
        <v>1</v>
      </c>
      <c r="O16" s="47" t="s">
        <v>2</v>
      </c>
      <c r="P16" s="47" t="s">
        <v>3</v>
      </c>
      <c r="Q16" s="47" t="s">
        <v>92</v>
      </c>
      <c r="R16" s="47" t="s">
        <v>93</v>
      </c>
      <c r="S16" s="47" t="s">
        <v>95</v>
      </c>
      <c r="T16" s="47" t="s">
        <v>96</v>
      </c>
    </row>
    <row r="17" spans="13:20">
      <c r="M17" s="47" t="s">
        <v>0</v>
      </c>
      <c r="N17" s="99">
        <f>+AVERAGE(N18:N28)</f>
        <v>241.17101844453299</v>
      </c>
      <c r="O17" s="99">
        <f>+AVERAGE(O18:O28)</f>
        <v>239.17507905162785</v>
      </c>
      <c r="P17" s="99">
        <f>+AVERAGE(P18:P28)</f>
        <v>286.09405851274744</v>
      </c>
      <c r="Q17" s="99">
        <f>+N17-P17</f>
        <v>-44.923040068214448</v>
      </c>
      <c r="R17" s="100">
        <f>+Q17/P17</f>
        <v>-0.15702192594192871</v>
      </c>
      <c r="S17" s="99">
        <f>+P17-O17</f>
        <v>46.918979461119591</v>
      </c>
      <c r="T17" s="100">
        <f>+S17/O17</f>
        <v>0.19617001757524979</v>
      </c>
    </row>
    <row r="18" spans="13:20">
      <c r="M18" s="107" t="s">
        <v>1279</v>
      </c>
      <c r="N18" s="24">
        <f>+Fuel!Z37</f>
        <v>215.30880420499335</v>
      </c>
      <c r="O18" s="24">
        <f>+Fuel!T37</f>
        <v>202.69382391590008</v>
      </c>
      <c r="P18" s="24">
        <f>+Fuel!D37</f>
        <v>200.05018059090909</v>
      </c>
      <c r="Q18" s="24">
        <f>+N18-P18</f>
        <v>15.258623614084257</v>
      </c>
      <c r="R18" s="94">
        <f>+Q18/P18</f>
        <v>7.6273980703307889E-2</v>
      </c>
      <c r="S18" s="24">
        <f>+P18-O18</f>
        <v>-2.6436433249909896</v>
      </c>
      <c r="T18" s="94">
        <f>+S18/O18</f>
        <v>-1.3042545026373703E-2</v>
      </c>
    </row>
    <row r="19" spans="13:20">
      <c r="M19" s="107" t="s">
        <v>1278</v>
      </c>
      <c r="N19" s="24">
        <f>+Fuel!Z38</f>
        <v>155.2069645203679</v>
      </c>
      <c r="O19" s="24">
        <f>+Fuel!T38</f>
        <v>142.59198423127467</v>
      </c>
      <c r="P19" s="24">
        <f>+Fuel!D38</f>
        <v>195.4993640000001</v>
      </c>
      <c r="Q19" s="24">
        <f>+N19-P19</f>
        <v>-40.292399479632195</v>
      </c>
      <c r="R19" s="94">
        <f>+Q19/P19</f>
        <v>-0.20609990055840885</v>
      </c>
      <c r="S19" s="24">
        <f>+P19-O19</f>
        <v>52.907379768725434</v>
      </c>
      <c r="T19" s="94">
        <f>+S19/O19</f>
        <v>0.37104035022693282</v>
      </c>
    </row>
    <row r="20" spans="13:20">
      <c r="M20" s="107" t="s">
        <v>111</v>
      </c>
      <c r="N20" s="24">
        <f>+Fuel!Z39</f>
        <v>113.28452537388148</v>
      </c>
      <c r="O20" s="24">
        <f>+Fuel!T39</f>
        <v>100.66954508478821</v>
      </c>
      <c r="P20" s="24">
        <f>+Fuel!D39</f>
        <v>252.61025085714286</v>
      </c>
      <c r="Q20" s="24">
        <f>+N20-P20</f>
        <v>-139.32572548326138</v>
      </c>
      <c r="R20" s="94">
        <f>+Q20/P20</f>
        <v>-0.55154422677032777</v>
      </c>
      <c r="S20" s="24">
        <f>+P20-O20</f>
        <v>151.94070577235465</v>
      </c>
      <c r="T20" s="94">
        <f>+S20/O20</f>
        <v>1.5093016030258573</v>
      </c>
    </row>
    <row r="21" spans="13:20">
      <c r="M21" s="107" t="s">
        <v>110</v>
      </c>
      <c r="N21" s="24">
        <f>+Fuel!Z40</f>
        <v>167.09473181220881</v>
      </c>
      <c r="O21" s="24">
        <f>+Fuel!T40</f>
        <v>162.57316927487753</v>
      </c>
      <c r="P21" s="24">
        <f>+Fuel!D40</f>
        <v>268.48285118181826</v>
      </c>
      <c r="Q21" s="24">
        <f>+N21-P21</f>
        <v>-101.38811936960946</v>
      </c>
      <c r="R21" s="94">
        <f>+Q21/P21</f>
        <v>-0.37763350218948916</v>
      </c>
      <c r="S21" s="24">
        <f>+P21-O21</f>
        <v>105.90968190694073</v>
      </c>
      <c r="T21" s="94">
        <f>+S21/O21</f>
        <v>0.65145855481152248</v>
      </c>
    </row>
    <row r="22" spans="13:20">
      <c r="M22" s="107" t="s">
        <v>86</v>
      </c>
      <c r="N22" s="24">
        <f>+Fuel!Z41</f>
        <v>292.49602323812161</v>
      </c>
      <c r="O22" s="24">
        <f>+Fuel!T41</f>
        <v>315.49208105678116</v>
      </c>
      <c r="P22" s="24">
        <f>+Fuel!D41</f>
        <v>270.36023257894738</v>
      </c>
      <c r="Q22" s="24">
        <f t="shared" ref="Q22:Q28" si="0">+N22-P22</f>
        <v>22.135790659174233</v>
      </c>
      <c r="R22" s="94">
        <f t="shared" ref="R22:R28" si="1">+Q22/P22</f>
        <v>8.1875172424666423E-2</v>
      </c>
      <c r="S22" s="24">
        <f t="shared" ref="S22:S28" si="2">+P22-O22</f>
        <v>-45.131848477833785</v>
      </c>
      <c r="T22" s="94">
        <f t="shared" ref="T22:T28" si="3">+S22/O22</f>
        <v>-0.14305223867001313</v>
      </c>
    </row>
    <row r="23" spans="13:20">
      <c r="M23" s="107" t="s">
        <v>80</v>
      </c>
      <c r="N23" s="24">
        <f>+Fuel!Z42</f>
        <v>285.10731493648711</v>
      </c>
      <c r="O23" s="24">
        <f>+Fuel!T42</f>
        <v>308.10337275514667</v>
      </c>
      <c r="P23" s="24">
        <f>+Fuel!D42</f>
        <v>263.38819685714293</v>
      </c>
      <c r="Q23" s="24">
        <f t="shared" si="0"/>
        <v>21.719118079344184</v>
      </c>
      <c r="R23" s="94">
        <f t="shared" si="1"/>
        <v>8.2460483569520945E-2</v>
      </c>
      <c r="S23" s="24">
        <f t="shared" si="2"/>
        <v>-44.715175898003736</v>
      </c>
      <c r="T23" s="94">
        <f t="shared" si="3"/>
        <v>-0.14513043300418332</v>
      </c>
    </row>
    <row r="24" spans="13:20">
      <c r="M24" s="107" t="s">
        <v>77</v>
      </c>
      <c r="N24" s="24">
        <f>+Fuel!Z43</f>
        <v>269.40533027735381</v>
      </c>
      <c r="O24" s="24">
        <f>+Fuel!T43</f>
        <v>263.7861575096922</v>
      </c>
      <c r="P24" s="24">
        <f>+Fuel!D43</f>
        <v>255.38765171428562</v>
      </c>
      <c r="Q24" s="24">
        <f t="shared" si="0"/>
        <v>14.017678563068188</v>
      </c>
      <c r="R24" s="94">
        <f t="shared" si="1"/>
        <v>5.4887847822612953E-2</v>
      </c>
      <c r="S24" s="24">
        <f t="shared" si="2"/>
        <v>-8.398505795406578</v>
      </c>
      <c r="T24" s="94">
        <f t="shared" si="3"/>
        <v>-3.1838311284768592E-2</v>
      </c>
    </row>
    <row r="25" spans="13:20">
      <c r="M25" s="98" t="s">
        <v>75</v>
      </c>
      <c r="N25" s="24">
        <f>+Fuel!Z44</f>
        <v>245.09993775503148</v>
      </c>
      <c r="O25" s="24">
        <f>+Fuel!T44</f>
        <v>240.56642921363854</v>
      </c>
      <c r="P25" s="24">
        <f>+Fuel!D44</f>
        <v>328.43488642105257</v>
      </c>
      <c r="Q25" s="24">
        <f t="shared" si="0"/>
        <v>-83.334948666021091</v>
      </c>
      <c r="R25" s="94">
        <f t="shared" si="1"/>
        <v>-0.25373354692651601</v>
      </c>
      <c r="S25" s="24">
        <f t="shared" si="2"/>
        <v>87.868457207414025</v>
      </c>
      <c r="T25" s="94">
        <f t="shared" si="3"/>
        <v>0.36525652184570256</v>
      </c>
    </row>
    <row r="26" spans="13:20">
      <c r="M26" s="22" t="s">
        <v>74</v>
      </c>
      <c r="N26" s="24">
        <f>+Fuel!Z45</f>
        <v>282.67154202136771</v>
      </c>
      <c r="O26" s="24">
        <f>+Fuel!T45</f>
        <v>278.13803347997492</v>
      </c>
      <c r="P26" s="24">
        <f>+Fuel!D45</f>
        <v>370.74674739130421</v>
      </c>
      <c r="Q26" s="24">
        <f t="shared" si="0"/>
        <v>-88.075205369936498</v>
      </c>
      <c r="R26" s="94">
        <f t="shared" si="1"/>
        <v>-0.23756164009438396</v>
      </c>
      <c r="S26" s="24">
        <f t="shared" si="2"/>
        <v>92.608713911329289</v>
      </c>
      <c r="T26" s="94">
        <f t="shared" si="3"/>
        <v>0.33295954800801031</v>
      </c>
    </row>
    <row r="27" spans="13:20">
      <c r="M27" s="95" t="s">
        <v>70</v>
      </c>
      <c r="N27" s="24">
        <f>+Fuel!Z46</f>
        <v>329.31449846692942</v>
      </c>
      <c r="O27" s="24">
        <f>+Fuel!T46</f>
        <v>324.78098992553663</v>
      </c>
      <c r="P27" s="24">
        <f>+Fuel!D46</f>
        <v>388.34458404761898</v>
      </c>
      <c r="Q27" s="24">
        <f t="shared" si="0"/>
        <v>-59.030085580689558</v>
      </c>
      <c r="R27" s="96">
        <f t="shared" si="1"/>
        <v>-0.15200440022990319</v>
      </c>
      <c r="S27" s="24">
        <f t="shared" si="2"/>
        <v>63.56359412208235</v>
      </c>
      <c r="T27" s="94">
        <f t="shared" si="3"/>
        <v>0.19571217556993017</v>
      </c>
    </row>
    <row r="28" spans="13:20">
      <c r="M28" s="22" t="s">
        <v>71</v>
      </c>
      <c r="N28" s="24">
        <f>+Fuel!Z47</f>
        <v>297.89153028312029</v>
      </c>
      <c r="O28" s="24">
        <f>+Fuel!T47</f>
        <v>291.53028312029625</v>
      </c>
      <c r="P28" s="24">
        <f>+Fuel!D47</f>
        <v>353.72969800000016</v>
      </c>
      <c r="Q28" s="24">
        <f t="shared" si="0"/>
        <v>-55.838167716879866</v>
      </c>
      <c r="R28" s="94">
        <f t="shared" si="1"/>
        <v>-0.1578554699607943</v>
      </c>
      <c r="S28" s="24">
        <f t="shared" si="2"/>
        <v>62.199414879703909</v>
      </c>
      <c r="T28" s="94">
        <f t="shared" si="3"/>
        <v>0.21335490163825663</v>
      </c>
    </row>
    <row r="29" spans="13:20">
      <c r="M29" t="s">
        <v>102</v>
      </c>
    </row>
    <row r="30" spans="13:20">
      <c r="M30" t="s">
        <v>1280</v>
      </c>
      <c r="O30" s="5">
        <f>+INDEX(data_princ,2,2)</f>
        <v>44545</v>
      </c>
    </row>
    <row r="34" spans="2:19">
      <c r="B34" t="s">
        <v>89</v>
      </c>
      <c r="C34" t="s">
        <v>83</v>
      </c>
    </row>
    <row r="35" spans="2:19">
      <c r="B35" t="s">
        <v>88</v>
      </c>
      <c r="C35" t="s">
        <v>22</v>
      </c>
    </row>
    <row r="36" spans="2:19">
      <c r="B36" t="s">
        <v>100</v>
      </c>
      <c r="C36" t="s">
        <v>72</v>
      </c>
    </row>
    <row r="37" spans="2:19">
      <c r="B37" t="s">
        <v>101</v>
      </c>
      <c r="C37" t="s">
        <v>73</v>
      </c>
    </row>
    <row r="46" spans="2:19" ht="64.5" customHeight="1">
      <c r="M46" s="405" t="s">
        <v>1281</v>
      </c>
      <c r="N46" s="97" t="s">
        <v>97</v>
      </c>
      <c r="O46" s="97" t="s">
        <v>98</v>
      </c>
      <c r="P46" s="406" t="s">
        <v>99</v>
      </c>
      <c r="Q46" s="406"/>
      <c r="R46" s="407"/>
      <c r="S46" s="408"/>
    </row>
    <row r="47" spans="2:19">
      <c r="M47" s="405"/>
      <c r="N47" s="47" t="s">
        <v>1</v>
      </c>
      <c r="O47" s="47" t="s">
        <v>2</v>
      </c>
      <c r="P47" s="47" t="s">
        <v>85</v>
      </c>
      <c r="Q47" s="47" t="s">
        <v>87</v>
      </c>
      <c r="R47" s="111"/>
      <c r="S47" s="65"/>
    </row>
    <row r="48" spans="2:19">
      <c r="M48" s="47" t="s">
        <v>0</v>
      </c>
      <c r="N48" s="99">
        <f>+AVERAGE(N49:N59)</f>
        <v>258.85740998932243</v>
      </c>
      <c r="O48" s="99">
        <f>+AVERAGE(O49:O59)</f>
        <v>286.09405851274744</v>
      </c>
      <c r="P48" s="99">
        <f>+O48-N48</f>
        <v>27.236648523425004</v>
      </c>
      <c r="Q48" s="100">
        <f>+P48/N48</f>
        <v>0.10521873229183774</v>
      </c>
      <c r="R48" s="112"/>
      <c r="S48" s="113"/>
    </row>
    <row r="49" spans="13:19">
      <c r="M49" s="107" t="s">
        <v>1279</v>
      </c>
      <c r="N49" s="24">
        <f>+Fuel!Y37</f>
        <v>230.53562399999998</v>
      </c>
      <c r="O49" s="24">
        <f>+Fuel!D37</f>
        <v>200.05018059090909</v>
      </c>
      <c r="P49" s="24">
        <f>+O49-N49</f>
        <v>-30.485443409090891</v>
      </c>
      <c r="Q49" s="94">
        <f>+P49/N49</f>
        <v>-0.1322374515493141</v>
      </c>
      <c r="R49" s="112"/>
      <c r="S49" s="113"/>
    </row>
    <row r="50" spans="13:19">
      <c r="M50" s="107" t="s">
        <v>1278</v>
      </c>
      <c r="N50" s="24">
        <f>+Fuel!Y38</f>
        <v>215.95333799999995</v>
      </c>
      <c r="O50" s="24">
        <f>+Fuel!D38</f>
        <v>195.4993640000001</v>
      </c>
      <c r="P50" s="24">
        <f>+O50-N50</f>
        <v>-20.453973999999846</v>
      </c>
      <c r="Q50" s="94">
        <f>+P50/N50</f>
        <v>-9.4714785098620941E-2</v>
      </c>
      <c r="R50" s="112"/>
      <c r="S50" s="113"/>
    </row>
    <row r="51" spans="13:19">
      <c r="M51" s="107" t="s">
        <v>111</v>
      </c>
      <c r="N51" s="24">
        <f>+Fuel!Y39</f>
        <v>243.51562085714284</v>
      </c>
      <c r="O51" s="24">
        <f>+Fuel!D39</f>
        <v>252.61025085714286</v>
      </c>
      <c r="P51" s="24">
        <f>+O51-N51</f>
        <v>9.0946300000000235</v>
      </c>
      <c r="Q51" s="94">
        <f>+P51/N51</f>
        <v>3.7347213981543059E-2</v>
      </c>
      <c r="R51" s="112"/>
      <c r="S51" s="113"/>
    </row>
    <row r="52" spans="13:19">
      <c r="M52" s="107" t="s">
        <v>110</v>
      </c>
      <c r="N52" s="24">
        <f>+Fuel!Y40</f>
        <v>265.36352059090905</v>
      </c>
      <c r="O52" s="24">
        <f>+Fuel!D40</f>
        <v>268.48285118181826</v>
      </c>
      <c r="P52" s="24">
        <f>+O52-N52</f>
        <v>3.1193305909092146</v>
      </c>
      <c r="Q52" s="94">
        <f>+P52/N52</f>
        <v>1.1754933699866198E-2</v>
      </c>
      <c r="R52" s="112"/>
      <c r="S52" s="113"/>
    </row>
    <row r="53" spans="13:19">
      <c r="M53" s="107" t="s">
        <v>86</v>
      </c>
      <c r="N53" s="24">
        <f>+Fuel!Y41</f>
        <v>269.11730999999997</v>
      </c>
      <c r="O53" s="24">
        <f>+Fuel!D41</f>
        <v>270.36023257894738</v>
      </c>
      <c r="P53" s="24">
        <f t="shared" ref="P53:P59" si="4">+O53-N53</f>
        <v>1.2429225789474003</v>
      </c>
      <c r="Q53" s="94">
        <f t="shared" ref="Q53:Q59" si="5">+P53/N53</f>
        <v>4.6185159139239332E-3</v>
      </c>
      <c r="R53" s="112"/>
      <c r="S53" s="113"/>
    </row>
    <row r="54" spans="13:19">
      <c r="M54" s="107" t="s">
        <v>80</v>
      </c>
      <c r="N54" s="24">
        <f>+Fuel!Y42</f>
        <v>279.05424899999991</v>
      </c>
      <c r="O54" s="24">
        <f>+Fuel!D42</f>
        <v>263.38819685714293</v>
      </c>
      <c r="P54" s="24">
        <f t="shared" si="4"/>
        <v>-15.666052142856984</v>
      </c>
      <c r="Q54" s="94">
        <f t="shared" si="5"/>
        <v>-5.6139808653682205E-2</v>
      </c>
      <c r="R54" s="112"/>
      <c r="S54" s="113"/>
    </row>
    <row r="55" spans="13:19">
      <c r="M55" s="107" t="s">
        <v>77</v>
      </c>
      <c r="N55" s="24">
        <f>+Fuel!Y43</f>
        <v>267.33184565521168</v>
      </c>
      <c r="O55" s="24">
        <f>+Fuel!D43</f>
        <v>255.38765171428562</v>
      </c>
      <c r="P55" s="24">
        <f t="shared" si="4"/>
        <v>-11.944193940926056</v>
      </c>
      <c r="Q55" s="94">
        <f t="shared" si="5"/>
        <v>-4.4679278339068325E-2</v>
      </c>
      <c r="R55" s="114"/>
      <c r="S55" s="103"/>
    </row>
    <row r="56" spans="13:19">
      <c r="M56" s="98" t="s">
        <v>75</v>
      </c>
      <c r="N56" s="24">
        <f>+Fuel!Y44</f>
        <v>269.5163957136233</v>
      </c>
      <c r="O56" s="24">
        <f>+Fuel!D44</f>
        <v>328.43488642105257</v>
      </c>
      <c r="P56" s="24">
        <f t="shared" si="4"/>
        <v>58.918490707429271</v>
      </c>
      <c r="Q56" s="94">
        <f t="shared" si="5"/>
        <v>0.21860818727345094</v>
      </c>
      <c r="R56" s="115"/>
    </row>
    <row r="57" spans="13:19">
      <c r="M57" s="22" t="s">
        <v>74</v>
      </c>
      <c r="N57" s="24">
        <f>+Fuel!Y45</f>
        <v>274.09642799999989</v>
      </c>
      <c r="O57" s="24">
        <f>+Fuel!D45</f>
        <v>370.74674739130421</v>
      </c>
      <c r="P57" s="24">
        <f t="shared" si="4"/>
        <v>96.650319391304322</v>
      </c>
      <c r="Q57" s="94">
        <f t="shared" si="5"/>
        <v>0.3526142974446364</v>
      </c>
    </row>
    <row r="58" spans="13:19">
      <c r="M58" s="117" t="s">
        <v>70</v>
      </c>
      <c r="N58" s="24">
        <f>+Fuel!Y46</f>
        <v>269.78587799999997</v>
      </c>
      <c r="O58" s="24">
        <f>+Fuel!D46</f>
        <v>388.34458404761898</v>
      </c>
      <c r="P58" s="24">
        <f t="shared" si="4"/>
        <v>118.55870604761901</v>
      </c>
      <c r="Q58" s="94">
        <f t="shared" si="5"/>
        <v>0.4394548259031521</v>
      </c>
    </row>
    <row r="59" spans="13:19" ht="20.100000000000001" customHeight="1">
      <c r="M59" s="22" t="s">
        <v>71</v>
      </c>
      <c r="N59" s="24">
        <f>+Fuel!Y47</f>
        <v>263.16130006565987</v>
      </c>
      <c r="O59" s="24">
        <f>+Fuel!D47</f>
        <v>353.72969800000016</v>
      </c>
      <c r="P59" s="24">
        <f t="shared" si="4"/>
        <v>90.568397934340283</v>
      </c>
      <c r="Q59" s="94">
        <f t="shared" si="5"/>
        <v>0.34415545869298819</v>
      </c>
    </row>
    <row r="60" spans="13:19" ht="20.100000000000001" customHeight="1">
      <c r="M60" t="s">
        <v>102</v>
      </c>
    </row>
    <row r="61" spans="13:19">
      <c r="M61" t="s">
        <v>1280</v>
      </c>
      <c r="O61" s="5">
        <f>+INDEX(data_princ,2,2)</f>
        <v>44545</v>
      </c>
    </row>
  </sheetData>
  <mergeCells count="6">
    <mergeCell ref="M15:M16"/>
    <mergeCell ref="Q15:R15"/>
    <mergeCell ref="S15:T15"/>
    <mergeCell ref="M46:M47"/>
    <mergeCell ref="P46:Q46"/>
    <mergeCell ref="R46:S46"/>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1AA3A-0051-4D64-8F5C-00FB6000E43C}">
  <dimension ref="B3:Z106"/>
  <sheetViews>
    <sheetView showGridLines="0" zoomScale="70" zoomScaleNormal="70" workbookViewId="0">
      <selection activeCell="P43" sqref="P43"/>
    </sheetView>
  </sheetViews>
  <sheetFormatPr defaultColWidth="11.44140625" defaultRowHeight="14.4"/>
  <cols>
    <col min="1" max="1" width="10.5546875" customWidth="1"/>
    <col min="2" max="2" width="25.77734375" customWidth="1"/>
    <col min="5" max="5" width="12" bestFit="1" customWidth="1"/>
    <col min="6" max="6" width="14" bestFit="1" customWidth="1"/>
    <col min="7" max="8" width="11.5546875" bestFit="1" customWidth="1"/>
    <col min="14" max="14" width="13.5546875" customWidth="1"/>
    <col min="15" max="15" width="15.21875" customWidth="1"/>
    <col min="16" max="16" width="14.5546875" customWidth="1"/>
    <col min="19" max="19" width="10.77734375" customWidth="1"/>
    <col min="20" max="20" width="10" customWidth="1"/>
    <col min="22" max="22" width="14.77734375" customWidth="1"/>
    <col min="23" max="23" width="12.44140625" customWidth="1"/>
    <col min="43" max="43" width="17.21875" bestFit="1" customWidth="1"/>
    <col min="44" max="45" width="14.21875" customWidth="1"/>
    <col min="46" max="46" width="16.5546875" customWidth="1"/>
    <col min="47" max="47" width="14.77734375" customWidth="1"/>
    <col min="48" max="48" width="9.21875" customWidth="1"/>
    <col min="49" max="49" width="9.44140625" customWidth="1"/>
    <col min="50" max="50" width="17" customWidth="1"/>
    <col min="54" max="55" width="11.5546875" bestFit="1" customWidth="1"/>
    <col min="56" max="56" width="16.5546875" bestFit="1" customWidth="1"/>
  </cols>
  <sheetData>
    <row r="3" spans="2:16">
      <c r="B3" s="308"/>
      <c r="C3" s="309"/>
      <c r="D3" s="309"/>
      <c r="E3" s="309"/>
      <c r="F3" s="309"/>
      <c r="G3" s="309"/>
      <c r="H3" s="309"/>
      <c r="I3" s="309"/>
      <c r="J3" s="309"/>
      <c r="K3" s="309"/>
      <c r="L3" s="309"/>
      <c r="M3" s="309"/>
      <c r="N3" s="309"/>
      <c r="O3" s="309"/>
      <c r="P3" s="310"/>
    </row>
    <row r="4" spans="2:16">
      <c r="B4" s="115"/>
      <c r="P4" s="311"/>
    </row>
    <row r="5" spans="2:16">
      <c r="B5" s="115"/>
      <c r="P5" s="311"/>
    </row>
    <row r="6" spans="2:16">
      <c r="B6" s="115"/>
      <c r="P6" s="311"/>
    </row>
    <row r="7" spans="2:16">
      <c r="B7" s="115"/>
      <c r="P7" s="311"/>
    </row>
    <row r="8" spans="2:16">
      <c r="B8" s="115"/>
      <c r="P8" s="311"/>
    </row>
    <row r="9" spans="2:16">
      <c r="B9" s="115"/>
      <c r="P9" s="311"/>
    </row>
    <row r="10" spans="2:16">
      <c r="B10" s="115"/>
      <c r="P10" s="311"/>
    </row>
    <row r="11" spans="2:16">
      <c r="B11" s="115"/>
      <c r="P11" s="311"/>
    </row>
    <row r="12" spans="2:16">
      <c r="B12" s="115"/>
      <c r="P12" s="311"/>
    </row>
    <row r="13" spans="2:16">
      <c r="B13" s="115"/>
      <c r="P13" s="311"/>
    </row>
    <row r="14" spans="2:16">
      <c r="B14" s="115"/>
      <c r="P14" s="311"/>
    </row>
    <row r="15" spans="2:16">
      <c r="B15" s="115"/>
      <c r="P15" s="311"/>
    </row>
    <row r="16" spans="2:16">
      <c r="B16" s="115"/>
      <c r="P16" s="311"/>
    </row>
    <row r="17" spans="2:16">
      <c r="B17" s="115"/>
      <c r="P17" s="311"/>
    </row>
    <row r="18" spans="2:16">
      <c r="B18" s="115"/>
      <c r="P18" s="311"/>
    </row>
    <row r="19" spans="2:16">
      <c r="B19" s="115"/>
      <c r="P19" s="311"/>
    </row>
    <row r="20" spans="2:16">
      <c r="B20" s="115"/>
      <c r="P20" s="311"/>
    </row>
    <row r="21" spans="2:16">
      <c r="B21" s="115"/>
      <c r="P21" s="311"/>
    </row>
    <row r="22" spans="2:16">
      <c r="B22" s="115"/>
      <c r="P22" s="311"/>
    </row>
    <row r="23" spans="2:16">
      <c r="B23" s="115"/>
      <c r="P23" s="311"/>
    </row>
    <row r="24" spans="2:16">
      <c r="B24" s="115"/>
      <c r="P24" s="311"/>
    </row>
    <row r="25" spans="2:16">
      <c r="B25" s="115"/>
      <c r="P25" s="311"/>
    </row>
    <row r="26" spans="2:16">
      <c r="B26" s="115"/>
      <c r="P26" s="311"/>
    </row>
    <row r="27" spans="2:16">
      <c r="B27" s="115"/>
      <c r="P27" s="311"/>
    </row>
    <row r="28" spans="2:16">
      <c r="B28" s="115"/>
      <c r="P28" s="311"/>
    </row>
    <row r="29" spans="2:16">
      <c r="B29" s="115"/>
      <c r="P29" s="311"/>
    </row>
    <row r="30" spans="2:16">
      <c r="B30" s="115"/>
      <c r="P30" s="311"/>
    </row>
    <row r="31" spans="2:16">
      <c r="B31" s="115"/>
      <c r="P31" s="311"/>
    </row>
    <row r="32" spans="2:16">
      <c r="B32" s="115"/>
      <c r="P32" s="311"/>
    </row>
    <row r="33" spans="2:23">
      <c r="B33" s="115"/>
      <c r="P33" s="311"/>
    </row>
    <row r="34" spans="2:23">
      <c r="B34" s="115"/>
      <c r="P34" s="311"/>
    </row>
    <row r="35" spans="2:23">
      <c r="B35" s="115"/>
      <c r="P35" s="311"/>
    </row>
    <row r="36" spans="2:23">
      <c r="B36" s="115"/>
      <c r="P36" s="311"/>
    </row>
    <row r="37" spans="2:23">
      <c r="B37" s="115"/>
      <c r="P37" s="311"/>
    </row>
    <row r="38" spans="2:23">
      <c r="B38" s="115"/>
      <c r="P38" s="311"/>
    </row>
    <row r="39" spans="2:23">
      <c r="B39" s="115"/>
      <c r="P39" s="311"/>
    </row>
    <row r="40" spans="2:23" ht="28.8">
      <c r="B40" s="115"/>
      <c r="P40" s="311"/>
      <c r="R40" s="298" t="s">
        <v>1425</v>
      </c>
      <c r="S40" s="20"/>
      <c r="T40" s="299">
        <v>44200</v>
      </c>
      <c r="U40" s="300">
        <v>44524</v>
      </c>
      <c r="V40" s="47" t="s">
        <v>1423</v>
      </c>
      <c r="W40" s="97" t="s">
        <v>1424</v>
      </c>
    </row>
    <row r="41" spans="2:23">
      <c r="B41" s="115"/>
      <c r="P41" s="311"/>
      <c r="R41" s="49" t="s">
        <v>1420</v>
      </c>
      <c r="S41" s="49"/>
      <c r="T41" s="301">
        <f>+Fuel!D426</f>
        <v>204.647221</v>
      </c>
      <c r="U41" s="301">
        <f>+Fuel!D198</f>
        <v>397.88597600000003</v>
      </c>
      <c r="V41" s="301">
        <f>+U41-T41</f>
        <v>193.23875500000003</v>
      </c>
      <c r="W41" s="302">
        <f>+V41/T41</f>
        <v>0.94425301284692265</v>
      </c>
    </row>
    <row r="42" spans="2:23">
      <c r="B42" s="115"/>
      <c r="P42" s="311"/>
      <c r="R42" s="52" t="s">
        <v>1421</v>
      </c>
      <c r="S42" s="52"/>
      <c r="T42" s="303">
        <f>+Fuel!Y426</f>
        <v>227.577732</v>
      </c>
      <c r="U42" s="303">
        <f>+Fuel!Y198</f>
        <v>346.11945600000001</v>
      </c>
      <c r="V42" s="303">
        <f t="shared" ref="V42:V43" si="0">+U42-T42</f>
        <v>118.54172400000002</v>
      </c>
      <c r="W42" s="304">
        <f t="shared" ref="W42:W43" si="1">+V42/T42</f>
        <v>0.52088454770258463</v>
      </c>
    </row>
    <row r="43" spans="2:23">
      <c r="B43" s="115"/>
      <c r="P43" s="311"/>
      <c r="R43" s="54" t="s">
        <v>1422</v>
      </c>
      <c r="S43" s="54"/>
      <c r="T43" s="305">
        <f>+Fuel!T426</f>
        <v>285.47963206307492</v>
      </c>
      <c r="U43" s="305">
        <f>+Fuel!T198</f>
        <v>421.15637319316681</v>
      </c>
      <c r="V43" s="305">
        <f t="shared" si="0"/>
        <v>135.6767411300919</v>
      </c>
      <c r="W43" s="306">
        <f t="shared" si="1"/>
        <v>0.47525891829689265</v>
      </c>
    </row>
    <row r="44" spans="2:23">
      <c r="B44" s="115"/>
      <c r="P44" s="311"/>
    </row>
    <row r="45" spans="2:23">
      <c r="B45" s="115"/>
      <c r="P45" s="311"/>
    </row>
    <row r="46" spans="2:23">
      <c r="B46" s="115"/>
      <c r="P46" s="311"/>
    </row>
    <row r="47" spans="2:23">
      <c r="B47" s="115"/>
      <c r="P47" s="311"/>
    </row>
    <row r="48" spans="2:23">
      <c r="B48" s="312" t="s">
        <v>1427</v>
      </c>
      <c r="P48" s="311"/>
    </row>
    <row r="49" spans="2:16">
      <c r="B49" s="313" t="s">
        <v>1428</v>
      </c>
      <c r="P49" s="311"/>
    </row>
    <row r="50" spans="2:16">
      <c r="B50" s="314" t="s">
        <v>1429</v>
      </c>
      <c r="P50" s="311"/>
    </row>
    <row r="51" spans="2:16">
      <c r="B51" s="314" t="s">
        <v>1430</v>
      </c>
      <c r="P51" s="311"/>
    </row>
    <row r="52" spans="2:16">
      <c r="B52" s="314" t="s">
        <v>1431</v>
      </c>
      <c r="P52" s="311"/>
    </row>
    <row r="53" spans="2:16">
      <c r="B53" s="315" t="s">
        <v>1432</v>
      </c>
      <c r="C53" s="124"/>
      <c r="D53" s="124"/>
      <c r="E53" s="124"/>
      <c r="F53" s="124"/>
      <c r="G53" s="124"/>
      <c r="H53" s="124"/>
      <c r="I53" s="124"/>
      <c r="J53" s="124"/>
      <c r="K53" s="124"/>
      <c r="L53" s="124"/>
      <c r="M53" s="124"/>
      <c r="N53" s="124"/>
      <c r="O53" s="124"/>
      <c r="P53" s="316"/>
    </row>
    <row r="58" spans="2:16">
      <c r="B58" s="308"/>
      <c r="C58" s="309"/>
      <c r="D58" s="309"/>
      <c r="E58" s="309"/>
      <c r="F58" s="309"/>
      <c r="G58" s="309"/>
      <c r="H58" s="309"/>
      <c r="I58" s="309"/>
      <c r="J58" s="309"/>
      <c r="K58" s="309"/>
      <c r="L58" s="309"/>
      <c r="M58" s="309"/>
      <c r="N58" s="309"/>
      <c r="O58" s="309"/>
      <c r="P58" s="310"/>
    </row>
    <row r="59" spans="2:16">
      <c r="B59" s="115"/>
      <c r="P59" s="311"/>
    </row>
    <row r="60" spans="2:16">
      <c r="B60" s="115"/>
      <c r="P60" s="311"/>
    </row>
    <row r="61" spans="2:16">
      <c r="B61" s="115"/>
      <c r="P61" s="311"/>
    </row>
    <row r="62" spans="2:16">
      <c r="B62" s="115"/>
      <c r="P62" s="311"/>
    </row>
    <row r="63" spans="2:16">
      <c r="B63" s="115"/>
      <c r="P63" s="311"/>
    </row>
    <row r="64" spans="2:16">
      <c r="B64" s="115"/>
      <c r="P64" s="311"/>
    </row>
    <row r="65" spans="2:23">
      <c r="B65" s="115"/>
      <c r="P65" s="311"/>
    </row>
    <row r="66" spans="2:23">
      <c r="B66" s="115"/>
      <c r="P66" s="311"/>
    </row>
    <row r="67" spans="2:23">
      <c r="B67" s="115"/>
      <c r="P67" s="311"/>
    </row>
    <row r="68" spans="2:23">
      <c r="B68" s="115"/>
      <c r="P68" s="311"/>
    </row>
    <row r="69" spans="2:23">
      <c r="B69" s="115"/>
      <c r="P69" s="311"/>
    </row>
    <row r="70" spans="2:23">
      <c r="B70" s="115"/>
      <c r="P70" s="311"/>
    </row>
    <row r="71" spans="2:23">
      <c r="B71" s="115"/>
      <c r="P71" s="311"/>
    </row>
    <row r="72" spans="2:23">
      <c r="B72" s="115"/>
      <c r="P72" s="311"/>
    </row>
    <row r="73" spans="2:23">
      <c r="B73" s="115"/>
      <c r="P73" s="311"/>
    </row>
    <row r="74" spans="2:23">
      <c r="B74" s="115"/>
      <c r="P74" s="311"/>
    </row>
    <row r="75" spans="2:23">
      <c r="B75" s="115"/>
      <c r="P75" s="311"/>
    </row>
    <row r="76" spans="2:23">
      <c r="B76" s="115"/>
      <c r="P76" s="311"/>
    </row>
    <row r="77" spans="2:23">
      <c r="B77" s="115"/>
      <c r="P77" s="311"/>
    </row>
    <row r="78" spans="2:23" ht="28.8">
      <c r="B78" s="115"/>
      <c r="P78" s="311"/>
      <c r="R78" s="298" t="s">
        <v>1425</v>
      </c>
      <c r="S78" s="20"/>
      <c r="T78" s="299">
        <v>44200</v>
      </c>
      <c r="U78" s="299">
        <v>44524</v>
      </c>
      <c r="V78" s="47" t="s">
        <v>1423</v>
      </c>
      <c r="W78" s="97" t="s">
        <v>1424</v>
      </c>
    </row>
    <row r="79" spans="2:23">
      <c r="B79" s="115"/>
      <c r="P79" s="311"/>
      <c r="R79" s="49" t="s">
        <v>1420</v>
      </c>
      <c r="S79" s="49"/>
      <c r="T79" s="301">
        <f>+Fuel!D426</f>
        <v>204.647221</v>
      </c>
      <c r="U79" s="301">
        <f>+Fuel!D198</f>
        <v>397.88597600000003</v>
      </c>
      <c r="V79" s="301">
        <f>+U79-T79</f>
        <v>193.23875500000003</v>
      </c>
      <c r="W79" s="302">
        <f>+V79/T79</f>
        <v>0.94425301284692265</v>
      </c>
    </row>
    <row r="80" spans="2:23">
      <c r="B80" s="115"/>
      <c r="P80" s="311"/>
      <c r="R80" s="52" t="s">
        <v>1421</v>
      </c>
      <c r="S80" s="52"/>
      <c r="T80" s="303">
        <f>+Fuel!Y426</f>
        <v>227.577732</v>
      </c>
      <c r="U80" s="303">
        <f>+Fuel!Y198</f>
        <v>346.11945600000001</v>
      </c>
      <c r="V80" s="303">
        <f t="shared" ref="V80:V81" si="2">+U80-T80</f>
        <v>118.54172400000002</v>
      </c>
      <c r="W80" s="304">
        <f t="shared" ref="W80:W81" si="3">+V80/T80</f>
        <v>0.52088454770258463</v>
      </c>
    </row>
    <row r="81" spans="2:26">
      <c r="B81" s="115"/>
      <c r="P81" s="311"/>
      <c r="R81" s="54" t="s">
        <v>1426</v>
      </c>
      <c r="S81" s="54"/>
      <c r="T81" s="305">
        <f>+Fuel!Z426</f>
        <v>296.97766097240475</v>
      </c>
      <c r="U81" s="305">
        <f>+Fuel!Z198</f>
        <v>440.73587385019709</v>
      </c>
      <c r="V81" s="305">
        <f t="shared" si="2"/>
        <v>143.75821287779235</v>
      </c>
      <c r="W81" s="306">
        <f t="shared" si="3"/>
        <v>0.48407079646017687</v>
      </c>
    </row>
    <row r="82" spans="2:26">
      <c r="B82" s="115"/>
      <c r="P82" s="311"/>
    </row>
    <row r="83" spans="2:26">
      <c r="B83" s="115"/>
      <c r="P83" s="311"/>
    </row>
    <row r="84" spans="2:26">
      <c r="B84" s="115"/>
      <c r="P84" s="311"/>
    </row>
    <row r="85" spans="2:26">
      <c r="B85" s="115"/>
      <c r="P85" s="311"/>
    </row>
    <row r="86" spans="2:26">
      <c r="B86" s="115"/>
      <c r="P86" s="311"/>
      <c r="R86" s="232" t="s">
        <v>107</v>
      </c>
      <c r="S86" s="232" t="s">
        <v>1394</v>
      </c>
      <c r="T86" s="232" t="s">
        <v>1408</v>
      </c>
      <c r="U86" s="232" t="s">
        <v>1409</v>
      </c>
      <c r="V86" s="232" t="s">
        <v>1410</v>
      </c>
    </row>
    <row r="87" spans="2:26">
      <c r="B87" s="115"/>
      <c r="P87" s="311"/>
      <c r="R87" s="232"/>
      <c r="S87" s="232" t="s">
        <v>1</v>
      </c>
      <c r="T87" s="232" t="s">
        <v>2</v>
      </c>
      <c r="U87" s="232" t="s">
        <v>3</v>
      </c>
      <c r="V87" s="232" t="s">
        <v>22</v>
      </c>
      <c r="W87" s="232" t="s">
        <v>1434</v>
      </c>
      <c r="X87" s="232" t="s">
        <v>1404</v>
      </c>
      <c r="Y87" s="232" t="s">
        <v>1435</v>
      </c>
      <c r="Z87" s="232" t="s">
        <v>1404</v>
      </c>
    </row>
    <row r="88" spans="2:26">
      <c r="B88" s="115"/>
      <c r="P88" s="311"/>
      <c r="R88" s="232" t="s">
        <v>0</v>
      </c>
      <c r="S88" s="320">
        <f>+Fuel!D6</f>
        <v>301.71323785776701</v>
      </c>
      <c r="T88" s="320">
        <f>+Fuel!Y6</f>
        <v>288.85315087866974</v>
      </c>
      <c r="U88" s="320">
        <f>+Fuel!T6</f>
        <v>316.50239537985283</v>
      </c>
      <c r="V88" s="320">
        <f>+Fuel!Z6</f>
        <v>328.67598087944663</v>
      </c>
      <c r="W88" s="63">
        <f>S88-V88</f>
        <v>-26.962743021679614</v>
      </c>
      <c r="X88" s="297">
        <f>W88/V88</f>
        <v>-8.2034418668302814E-2</v>
      </c>
      <c r="Y88" s="63">
        <f>S88-U88</f>
        <v>-14.789157522085816</v>
      </c>
      <c r="Z88" s="297">
        <f>Y88/U88</f>
        <v>-4.6726842317690809E-2</v>
      </c>
    </row>
    <row r="89" spans="2:26">
      <c r="B89" s="115"/>
      <c r="P89" s="311"/>
      <c r="R89" s="232" t="s">
        <v>1442</v>
      </c>
      <c r="S89" s="320">
        <f>+Fuel!D7</f>
        <v>500.12499043749978</v>
      </c>
      <c r="T89" s="320">
        <f>+Fuel!Y7</f>
        <v>376.17378255000006</v>
      </c>
      <c r="U89" s="320">
        <f>+Fuel!T7</f>
        <v>540.28827201051217</v>
      </c>
      <c r="V89" s="320">
        <f>+Fuel!Z7</f>
        <v>560.74162286465184</v>
      </c>
      <c r="W89" s="63">
        <f>S89-V89</f>
        <v>-60.616632427152069</v>
      </c>
      <c r="X89" s="297">
        <f>W89/V89</f>
        <v>-0.10810082568417312</v>
      </c>
      <c r="Y89" s="63">
        <f>S89-U89</f>
        <v>-40.163281573012398</v>
      </c>
      <c r="Z89" s="297">
        <f>Y89/U89</f>
        <v>-7.4336763638339645E-2</v>
      </c>
    </row>
    <row r="90" spans="2:26">
      <c r="B90" s="115"/>
      <c r="P90" s="311"/>
      <c r="R90" s="232">
        <v>2021</v>
      </c>
      <c r="S90" s="320">
        <f>+Fuel!D8</f>
        <v>315.58582363003933</v>
      </c>
      <c r="T90" s="320">
        <f>+Fuel!Y8</f>
        <v>318.99938126717171</v>
      </c>
      <c r="U90" s="320">
        <f>+Fuel!T8</f>
        <v>381.34542933916617</v>
      </c>
      <c r="V90" s="320">
        <f>+Fuel!Z8</f>
        <v>396.13964311951804</v>
      </c>
      <c r="W90" s="63">
        <f t="shared" ref="W90:W95" si="4">S90-V90</f>
        <v>-80.553819489478713</v>
      </c>
      <c r="X90" s="297">
        <f t="shared" ref="X90:X95" si="5">W90/V90</f>
        <v>-0.20334702897981627</v>
      </c>
      <c r="Y90" s="63">
        <f t="shared" ref="Y90:Y95" si="6">S90-U90</f>
        <v>-65.759605709126845</v>
      </c>
      <c r="Z90" s="297">
        <f t="shared" ref="Z90:Z95" si="7">Y90/U90</f>
        <v>-0.17244104858705589</v>
      </c>
    </row>
    <row r="91" spans="2:26">
      <c r="B91" s="115"/>
      <c r="P91" s="311"/>
      <c r="R91" s="232">
        <v>2020</v>
      </c>
      <c r="S91" s="320">
        <f>+Fuel!D9</f>
        <v>220.93553327041295</v>
      </c>
      <c r="T91" s="320">
        <f>+Fuel!Y9</f>
        <v>240.66160202651511</v>
      </c>
      <c r="U91" s="320">
        <f>+Fuel!T9</f>
        <v>226.19037939577723</v>
      </c>
      <c r="V91" s="320">
        <f>+Fuel!Z9</f>
        <v>231.84034156676435</v>
      </c>
      <c r="W91" s="63">
        <f t="shared" si="4"/>
        <v>-10.904808296351405</v>
      </c>
      <c r="X91" s="297">
        <f t="shared" si="5"/>
        <v>-4.7035853306017866E-2</v>
      </c>
      <c r="Y91" s="63">
        <f t="shared" si="6"/>
        <v>-5.2548461253642813</v>
      </c>
      <c r="Z91" s="297">
        <f t="shared" si="7"/>
        <v>-2.3231961232840943E-2</v>
      </c>
    </row>
    <row r="92" spans="2:26">
      <c r="B92" s="115"/>
      <c r="P92" s="311"/>
      <c r="R92" s="232">
        <v>2019</v>
      </c>
      <c r="S92" s="320">
        <f>+Fuel!D10</f>
        <v>350.83956044808565</v>
      </c>
      <c r="T92" s="320">
        <f>+Fuel!Y10</f>
        <v>269.21680146874235</v>
      </c>
      <c r="U92" s="320">
        <f>+Fuel!T10</f>
        <v>340.71022334476038</v>
      </c>
      <c r="V92" s="320">
        <f>+Fuel!Z10</f>
        <v>352.04872384011975</v>
      </c>
      <c r="W92" s="63">
        <f t="shared" si="4"/>
        <v>-1.2091633920340996</v>
      </c>
      <c r="X92" s="297">
        <f t="shared" si="5"/>
        <v>-3.4346478488677381E-3</v>
      </c>
      <c r="Y92" s="63">
        <f t="shared" si="6"/>
        <v>10.12933710332527</v>
      </c>
      <c r="Z92" s="297">
        <f t="shared" si="7"/>
        <v>2.9730065050250991E-2</v>
      </c>
    </row>
    <row r="93" spans="2:26">
      <c r="B93" s="115"/>
      <c r="P93" s="311"/>
      <c r="R93" s="232">
        <v>2018</v>
      </c>
      <c r="S93" s="320">
        <f>+Fuel!D11</f>
        <v>369.45993292402659</v>
      </c>
      <c r="T93" s="320">
        <f>+Fuel!Y11</f>
        <v>295.44235390676295</v>
      </c>
      <c r="U93" s="320">
        <f>+Fuel!T11</f>
        <v>388.92187093133845</v>
      </c>
      <c r="V93" s="320">
        <f>+Fuel!Z11</f>
        <v>402.244628258695</v>
      </c>
      <c r="W93" s="63">
        <f t="shared" si="4"/>
        <v>-32.784695334668413</v>
      </c>
      <c r="X93" s="297">
        <f t="shared" si="5"/>
        <v>-8.150437080189829E-2</v>
      </c>
      <c r="Y93" s="63">
        <f t="shared" si="6"/>
        <v>-19.461938007311858</v>
      </c>
      <c r="Z93" s="297">
        <f t="shared" si="7"/>
        <v>-5.0040739443906801E-2</v>
      </c>
    </row>
    <row r="94" spans="2:26">
      <c r="B94" s="115"/>
      <c r="P94" s="311"/>
      <c r="R94" s="232">
        <v>2017</v>
      </c>
      <c r="S94" s="320">
        <f>+Fuel!D12</f>
        <v>290.94175126884056</v>
      </c>
      <c r="T94" s="320">
        <f>+Fuel!Y12</f>
        <v>310.8280827314511</v>
      </c>
      <c r="U94" s="320">
        <f>+Fuel!T12</f>
        <v>296.79400700313278</v>
      </c>
      <c r="V94" s="320">
        <f>+Fuel!Z12</f>
        <v>309.26167158029665</v>
      </c>
      <c r="W94" s="63">
        <f t="shared" si="4"/>
        <v>-18.319920311456087</v>
      </c>
      <c r="X94" s="297">
        <f t="shared" si="5"/>
        <v>-5.9237603605526351E-2</v>
      </c>
      <c r="Y94" s="63">
        <f t="shared" si="6"/>
        <v>-5.8522557342922141</v>
      </c>
      <c r="Z94" s="297">
        <f t="shared" si="7"/>
        <v>-1.9718240921995575E-2</v>
      </c>
    </row>
    <row r="95" spans="2:26">
      <c r="B95" s="115"/>
      <c r="P95" s="311"/>
      <c r="R95" s="232">
        <v>2016</v>
      </c>
      <c r="S95" s="320">
        <f>+Fuel!D13</f>
        <v>202.62974766666665</v>
      </c>
      <c r="T95" s="320">
        <f>+Fuel!Y13</f>
        <v>272.20853578463567</v>
      </c>
      <c r="U95" s="320">
        <f>+Fuel!T13</f>
        <v>197.87108697259814</v>
      </c>
      <c r="V95" s="320">
        <f>+Fuel!Z13</f>
        <v>210.41278978025537</v>
      </c>
      <c r="W95" s="63">
        <f t="shared" si="4"/>
        <v>-7.7830421135887207</v>
      </c>
      <c r="X95" s="297">
        <f t="shared" si="5"/>
        <v>-3.6989396517754181E-2</v>
      </c>
      <c r="Y95" s="63">
        <f t="shared" si="6"/>
        <v>4.7586606940685101</v>
      </c>
      <c r="Z95" s="297">
        <f t="shared" si="7"/>
        <v>2.4049297787137065E-2</v>
      </c>
    </row>
    <row r="96" spans="2:26">
      <c r="B96" s="115"/>
      <c r="P96" s="311"/>
    </row>
    <row r="97" spans="2:16">
      <c r="B97" s="115"/>
      <c r="P97" s="311"/>
    </row>
    <row r="98" spans="2:16">
      <c r="B98" s="115"/>
      <c r="C98" s="307"/>
      <c r="P98" s="311"/>
    </row>
    <row r="99" spans="2:16">
      <c r="B99" s="115"/>
      <c r="C99" s="307"/>
      <c r="P99" s="311"/>
    </row>
    <row r="100" spans="2:16">
      <c r="B100" s="115"/>
      <c r="C100" s="307"/>
      <c r="P100" s="311"/>
    </row>
    <row r="101" spans="2:16">
      <c r="B101" s="312" t="s">
        <v>1427</v>
      </c>
      <c r="P101" s="311"/>
    </row>
    <row r="102" spans="2:16">
      <c r="B102" s="313" t="s">
        <v>1428</v>
      </c>
      <c r="P102" s="311"/>
    </row>
    <row r="103" spans="2:16">
      <c r="B103" s="314" t="s">
        <v>1429</v>
      </c>
      <c r="P103" s="311"/>
    </row>
    <row r="104" spans="2:16">
      <c r="B104" s="314" t="s">
        <v>1430</v>
      </c>
      <c r="P104" s="311"/>
    </row>
    <row r="105" spans="2:16">
      <c r="B105" s="315" t="s">
        <v>1433</v>
      </c>
      <c r="C105" s="124"/>
      <c r="D105" s="124"/>
      <c r="E105" s="124"/>
      <c r="F105" s="124"/>
      <c r="G105" s="124"/>
      <c r="H105" s="124"/>
      <c r="I105" s="124"/>
      <c r="J105" s="124"/>
      <c r="K105" s="124"/>
      <c r="L105" s="124"/>
      <c r="M105" s="124"/>
      <c r="N105" s="124"/>
      <c r="O105" s="124"/>
      <c r="P105" s="316"/>
    </row>
    <row r="106" spans="2:16">
      <c r="B106" s="317"/>
    </row>
  </sheetData>
  <sheetProtection algorithmName="SHA-512" hashValue="/m9JSnDD/E2otfdYEed87ugtUMKyqsM/YMB5eKWwahBd4ql/TXb1k53LAmQw6B2O7P30fkvuVCjke3F27Q2yYw==" saltValue="BoqB8fhEf9N6KetW/+25Zw==" spinCount="100000" sheet="1" objects="1" scenarios="1" selectLockedCells="1"/>
  <printOptions horizontalCentered="1"/>
  <pageMargins left="0.35433070866141736" right="0.19685039370078741" top="0.35433070866141736" bottom="0.35433070866141736" header="0.31496062992125984" footer="0.31496062992125984"/>
  <pageSetup paperSize="9" scale="70" orientation="landscape" copies="2"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3:Z106"/>
  <sheetViews>
    <sheetView showGridLines="0" zoomScale="59" zoomScaleNormal="70" workbookViewId="0">
      <selection activeCell="P12" sqref="P12"/>
    </sheetView>
  </sheetViews>
  <sheetFormatPr defaultColWidth="11.44140625" defaultRowHeight="14.4"/>
  <cols>
    <col min="1" max="1" width="10.5546875" customWidth="1"/>
    <col min="2" max="2" width="25.77734375" customWidth="1"/>
    <col min="5" max="5" width="12" bestFit="1" customWidth="1"/>
    <col min="6" max="6" width="14" bestFit="1" customWidth="1"/>
    <col min="7" max="8" width="11.5546875" bestFit="1" customWidth="1"/>
    <col min="14" max="14" width="13.5546875" customWidth="1"/>
    <col min="15" max="15" width="15.21875" customWidth="1"/>
    <col min="16" max="16" width="14.5546875" customWidth="1"/>
    <col min="19" max="19" width="10.77734375" customWidth="1"/>
    <col min="20" max="20" width="10" customWidth="1"/>
    <col min="22" max="22" width="14.77734375" customWidth="1"/>
    <col min="23" max="23" width="12.44140625" customWidth="1"/>
    <col min="43" max="43" width="17.21875" bestFit="1" customWidth="1"/>
    <col min="44" max="45" width="14.21875" customWidth="1"/>
    <col min="46" max="46" width="16.5546875" customWidth="1"/>
    <col min="47" max="47" width="14.77734375" customWidth="1"/>
    <col min="48" max="48" width="9.21875" customWidth="1"/>
    <col min="49" max="49" width="9.44140625" customWidth="1"/>
    <col min="50" max="50" width="17" customWidth="1"/>
    <col min="54" max="55" width="11.5546875" bestFit="1" customWidth="1"/>
    <col min="56" max="56" width="16.5546875" bestFit="1" customWidth="1"/>
  </cols>
  <sheetData>
    <row r="3" spans="2:16">
      <c r="B3" s="308"/>
      <c r="C3" s="309"/>
      <c r="D3" s="309"/>
      <c r="E3" s="309"/>
      <c r="F3" s="309"/>
      <c r="G3" s="309"/>
      <c r="H3" s="309"/>
      <c r="I3" s="309"/>
      <c r="J3" s="309"/>
      <c r="K3" s="309"/>
      <c r="L3" s="309"/>
      <c r="M3" s="309"/>
      <c r="N3" s="309"/>
      <c r="O3" s="309"/>
      <c r="P3" s="310"/>
    </row>
    <row r="4" spans="2:16">
      <c r="B4" s="115"/>
      <c r="P4" s="311"/>
    </row>
    <row r="5" spans="2:16">
      <c r="B5" s="115"/>
      <c r="P5" s="311"/>
    </row>
    <row r="6" spans="2:16">
      <c r="B6" s="115"/>
      <c r="P6" s="311"/>
    </row>
    <row r="7" spans="2:16">
      <c r="B7" s="115"/>
      <c r="P7" s="311"/>
    </row>
    <row r="8" spans="2:16">
      <c r="B8" s="115"/>
      <c r="P8" s="311"/>
    </row>
    <row r="9" spans="2:16">
      <c r="B9" s="115"/>
      <c r="P9" s="311"/>
    </row>
    <row r="10" spans="2:16">
      <c r="B10" s="115"/>
      <c r="P10" s="311"/>
    </row>
    <row r="11" spans="2:16">
      <c r="B11" s="115"/>
      <c r="P11" s="311"/>
    </row>
    <row r="12" spans="2:16">
      <c r="B12" s="115"/>
      <c r="P12" s="311"/>
    </row>
    <row r="13" spans="2:16">
      <c r="B13" s="115"/>
      <c r="P13" s="311"/>
    </row>
    <row r="14" spans="2:16">
      <c r="B14" s="115"/>
      <c r="P14" s="311"/>
    </row>
    <row r="15" spans="2:16">
      <c r="B15" s="115"/>
      <c r="P15" s="311"/>
    </row>
    <row r="16" spans="2:16">
      <c r="B16" s="115"/>
      <c r="P16" s="311"/>
    </row>
    <row r="17" spans="2:16">
      <c r="B17" s="115"/>
      <c r="P17" s="311"/>
    </row>
    <row r="18" spans="2:16">
      <c r="B18" s="115"/>
      <c r="P18" s="311"/>
    </row>
    <row r="19" spans="2:16">
      <c r="B19" s="115"/>
      <c r="P19" s="311"/>
    </row>
    <row r="20" spans="2:16">
      <c r="B20" s="115"/>
      <c r="P20" s="311"/>
    </row>
    <row r="21" spans="2:16">
      <c r="B21" s="115"/>
      <c r="P21" s="311"/>
    </row>
    <row r="22" spans="2:16">
      <c r="B22" s="115"/>
      <c r="P22" s="311"/>
    </row>
    <row r="23" spans="2:16">
      <c r="B23" s="115"/>
      <c r="P23" s="311"/>
    </row>
    <row r="24" spans="2:16">
      <c r="B24" s="115"/>
      <c r="P24" s="311"/>
    </row>
    <row r="25" spans="2:16">
      <c r="B25" s="115"/>
      <c r="P25" s="311"/>
    </row>
    <row r="26" spans="2:16">
      <c r="B26" s="115"/>
      <c r="P26" s="311"/>
    </row>
    <row r="27" spans="2:16">
      <c r="B27" s="115"/>
      <c r="P27" s="311"/>
    </row>
    <row r="28" spans="2:16">
      <c r="B28" s="115"/>
      <c r="P28" s="311"/>
    </row>
    <row r="29" spans="2:16">
      <c r="B29" s="115"/>
      <c r="P29" s="311"/>
    </row>
    <row r="30" spans="2:16">
      <c r="B30" s="115"/>
      <c r="P30" s="311"/>
    </row>
    <row r="31" spans="2:16">
      <c r="B31" s="115"/>
      <c r="P31" s="311"/>
    </row>
    <row r="32" spans="2:16">
      <c r="B32" s="115"/>
      <c r="P32" s="311"/>
    </row>
    <row r="33" spans="2:23">
      <c r="B33" s="115"/>
      <c r="P33" s="311"/>
    </row>
    <row r="34" spans="2:23">
      <c r="B34" s="115"/>
      <c r="P34" s="311"/>
    </row>
    <row r="35" spans="2:23">
      <c r="B35" s="115"/>
      <c r="P35" s="311"/>
    </row>
    <row r="36" spans="2:23">
      <c r="B36" s="115"/>
      <c r="P36" s="311"/>
    </row>
    <row r="37" spans="2:23">
      <c r="B37" s="115"/>
      <c r="P37" s="311"/>
    </row>
    <row r="38" spans="2:23">
      <c r="B38" s="115"/>
      <c r="P38" s="311"/>
    </row>
    <row r="39" spans="2:23">
      <c r="B39" s="115"/>
      <c r="P39" s="311"/>
    </row>
    <row r="40" spans="2:23" ht="28.8">
      <c r="B40" s="115"/>
      <c r="P40" s="311"/>
      <c r="R40" s="298" t="s">
        <v>1425</v>
      </c>
      <c r="S40" s="20"/>
      <c r="T40" s="299">
        <v>44200</v>
      </c>
      <c r="U40" s="300">
        <v>44524</v>
      </c>
      <c r="V40" s="47" t="s">
        <v>1423</v>
      </c>
      <c r="W40" s="97" t="s">
        <v>1424</v>
      </c>
    </row>
    <row r="41" spans="2:23">
      <c r="B41" s="115"/>
      <c r="P41" s="311"/>
      <c r="R41" s="49" t="s">
        <v>1420</v>
      </c>
      <c r="S41" s="49"/>
      <c r="T41" s="301">
        <f>+Fuel!D426</f>
        <v>204.647221</v>
      </c>
      <c r="U41" s="301">
        <f>+Fuel!D198</f>
        <v>397.88597600000003</v>
      </c>
      <c r="V41" s="301">
        <f>+U41-T41</f>
        <v>193.23875500000003</v>
      </c>
      <c r="W41" s="302">
        <f>+V41/T41</f>
        <v>0.94425301284692265</v>
      </c>
    </row>
    <row r="42" spans="2:23">
      <c r="B42" s="115"/>
      <c r="P42" s="311"/>
      <c r="R42" s="52" t="s">
        <v>1421</v>
      </c>
      <c r="S42" s="52"/>
      <c r="T42" s="303">
        <f>+Fuel!Y426</f>
        <v>227.577732</v>
      </c>
      <c r="U42" s="303">
        <f>+Fuel!Y198</f>
        <v>346.11945600000001</v>
      </c>
      <c r="V42" s="303">
        <f t="shared" ref="V42:V43" si="0">+U42-T42</f>
        <v>118.54172400000002</v>
      </c>
      <c r="W42" s="304">
        <f t="shared" ref="W42:W43" si="1">+V42/T42</f>
        <v>0.52088454770258463</v>
      </c>
    </row>
    <row r="43" spans="2:23">
      <c r="B43" s="115"/>
      <c r="P43" s="311"/>
      <c r="R43" s="54" t="s">
        <v>1422</v>
      </c>
      <c r="S43" s="54"/>
      <c r="T43" s="305">
        <f>+Fuel!T426</f>
        <v>285.47963206307492</v>
      </c>
      <c r="U43" s="305">
        <f>+Fuel!T198</f>
        <v>421.15637319316681</v>
      </c>
      <c r="V43" s="305">
        <f t="shared" si="0"/>
        <v>135.6767411300919</v>
      </c>
      <c r="W43" s="306">
        <f t="shared" si="1"/>
        <v>0.47525891829689265</v>
      </c>
    </row>
    <row r="44" spans="2:23">
      <c r="B44" s="115"/>
      <c r="P44" s="311"/>
    </row>
    <row r="45" spans="2:23">
      <c r="B45" s="115"/>
      <c r="P45" s="311"/>
    </row>
    <row r="46" spans="2:23">
      <c r="B46" s="115"/>
      <c r="P46" s="311"/>
    </row>
    <row r="47" spans="2:23">
      <c r="B47" s="115"/>
      <c r="P47" s="311"/>
    </row>
    <row r="48" spans="2:23">
      <c r="B48" s="312" t="s">
        <v>1427</v>
      </c>
      <c r="P48" s="311"/>
    </row>
    <row r="49" spans="2:16">
      <c r="B49" s="313" t="s">
        <v>1428</v>
      </c>
      <c r="P49" s="311"/>
    </row>
    <row r="50" spans="2:16">
      <c r="B50" s="314" t="s">
        <v>1429</v>
      </c>
      <c r="P50" s="311"/>
    </row>
    <row r="51" spans="2:16">
      <c r="B51" s="314" t="s">
        <v>1430</v>
      </c>
      <c r="P51" s="311"/>
    </row>
    <row r="52" spans="2:16">
      <c r="B52" s="314" t="s">
        <v>1431</v>
      </c>
      <c r="P52" s="311"/>
    </row>
    <row r="53" spans="2:16">
      <c r="B53" s="315" t="s">
        <v>1432</v>
      </c>
      <c r="C53" s="124"/>
      <c r="D53" s="124"/>
      <c r="E53" s="124"/>
      <c r="F53" s="124"/>
      <c r="G53" s="124"/>
      <c r="H53" s="124"/>
      <c r="I53" s="124"/>
      <c r="J53" s="124"/>
      <c r="K53" s="124"/>
      <c r="L53" s="124"/>
      <c r="M53" s="124"/>
      <c r="N53" s="124"/>
      <c r="O53" s="124"/>
      <c r="P53" s="316"/>
    </row>
    <row r="58" spans="2:16">
      <c r="B58" s="308"/>
      <c r="C58" s="309"/>
      <c r="D58" s="309"/>
      <c r="E58" s="309"/>
      <c r="F58" s="309"/>
      <c r="G58" s="309"/>
      <c r="H58" s="309"/>
      <c r="I58" s="309"/>
      <c r="J58" s="309"/>
      <c r="K58" s="309"/>
      <c r="L58" s="309"/>
      <c r="M58" s="309"/>
      <c r="N58" s="309"/>
      <c r="O58" s="309"/>
      <c r="P58" s="310"/>
    </row>
    <row r="59" spans="2:16">
      <c r="B59" s="115"/>
      <c r="P59" s="311"/>
    </row>
    <row r="60" spans="2:16">
      <c r="B60" s="115"/>
      <c r="P60" s="311"/>
    </row>
    <row r="61" spans="2:16">
      <c r="B61" s="115"/>
      <c r="P61" s="311"/>
    </row>
    <row r="62" spans="2:16">
      <c r="B62" s="115"/>
      <c r="P62" s="311"/>
    </row>
    <row r="63" spans="2:16">
      <c r="B63" s="115"/>
      <c r="P63" s="311"/>
    </row>
    <row r="64" spans="2:16">
      <c r="B64" s="115"/>
      <c r="P64" s="311"/>
    </row>
    <row r="65" spans="2:23">
      <c r="B65" s="115"/>
      <c r="P65" s="311"/>
    </row>
    <row r="66" spans="2:23">
      <c r="B66" s="115"/>
      <c r="P66" s="311"/>
    </row>
    <row r="67" spans="2:23">
      <c r="B67" s="115"/>
      <c r="P67" s="311"/>
    </row>
    <row r="68" spans="2:23">
      <c r="B68" s="115"/>
      <c r="P68" s="311"/>
    </row>
    <row r="69" spans="2:23">
      <c r="B69" s="115"/>
      <c r="P69" s="311"/>
    </row>
    <row r="70" spans="2:23">
      <c r="B70" s="115"/>
      <c r="P70" s="311"/>
    </row>
    <row r="71" spans="2:23">
      <c r="B71" s="115"/>
      <c r="P71" s="311"/>
    </row>
    <row r="72" spans="2:23">
      <c r="B72" s="115"/>
      <c r="P72" s="311"/>
    </row>
    <row r="73" spans="2:23">
      <c r="B73" s="115"/>
      <c r="P73" s="311"/>
    </row>
    <row r="74" spans="2:23">
      <c r="B74" s="115"/>
      <c r="P74" s="311"/>
    </row>
    <row r="75" spans="2:23">
      <c r="B75" s="115"/>
      <c r="P75" s="311"/>
    </row>
    <row r="76" spans="2:23">
      <c r="B76" s="115"/>
      <c r="P76" s="311"/>
    </row>
    <row r="77" spans="2:23">
      <c r="B77" s="115"/>
      <c r="P77" s="311"/>
    </row>
    <row r="78" spans="2:23" ht="28.8">
      <c r="B78" s="115"/>
      <c r="P78" s="311"/>
      <c r="R78" s="298" t="s">
        <v>1425</v>
      </c>
      <c r="S78" s="20"/>
      <c r="T78" s="299">
        <v>44200</v>
      </c>
      <c r="U78" s="299">
        <v>44524</v>
      </c>
      <c r="V78" s="47" t="s">
        <v>1423</v>
      </c>
      <c r="W78" s="97" t="s">
        <v>1424</v>
      </c>
    </row>
    <row r="79" spans="2:23">
      <c r="B79" s="115"/>
      <c r="P79" s="311"/>
      <c r="R79" s="49" t="s">
        <v>1420</v>
      </c>
      <c r="S79" s="49"/>
      <c r="T79" s="301">
        <f>+Fuel!D426</f>
        <v>204.647221</v>
      </c>
      <c r="U79" s="301">
        <f>+Fuel!D198</f>
        <v>397.88597600000003</v>
      </c>
      <c r="V79" s="301">
        <f>+U79-T79</f>
        <v>193.23875500000003</v>
      </c>
      <c r="W79" s="302">
        <f>+V79/T79</f>
        <v>0.94425301284692265</v>
      </c>
    </row>
    <row r="80" spans="2:23">
      <c r="B80" s="115"/>
      <c r="P80" s="311"/>
      <c r="R80" s="52" t="s">
        <v>1421</v>
      </c>
      <c r="S80" s="52"/>
      <c r="T80" s="303">
        <f>+Fuel!Y426</f>
        <v>227.577732</v>
      </c>
      <c r="U80" s="303">
        <f>+Fuel!Y198</f>
        <v>346.11945600000001</v>
      </c>
      <c r="V80" s="303">
        <f t="shared" ref="V80:V81" si="2">+U80-T80</f>
        <v>118.54172400000002</v>
      </c>
      <c r="W80" s="304">
        <f t="shared" ref="W80:W81" si="3">+V80/T80</f>
        <v>0.52088454770258463</v>
      </c>
    </row>
    <row r="81" spans="2:26">
      <c r="B81" s="115"/>
      <c r="P81" s="311"/>
      <c r="R81" s="54" t="s">
        <v>1426</v>
      </c>
      <c r="S81" s="54"/>
      <c r="T81" s="305">
        <f>+Fuel!Z426</f>
        <v>296.97766097240475</v>
      </c>
      <c r="U81" s="305">
        <f>+Fuel!Z198</f>
        <v>440.73587385019709</v>
      </c>
      <c r="V81" s="305">
        <f t="shared" si="2"/>
        <v>143.75821287779235</v>
      </c>
      <c r="W81" s="306">
        <f t="shared" si="3"/>
        <v>0.48407079646017687</v>
      </c>
    </row>
    <row r="82" spans="2:26">
      <c r="B82" s="115"/>
      <c r="P82" s="311"/>
    </row>
    <row r="83" spans="2:26">
      <c r="B83" s="115"/>
      <c r="P83" s="311"/>
    </row>
    <row r="84" spans="2:26">
      <c r="B84" s="115"/>
      <c r="P84" s="311"/>
    </row>
    <row r="85" spans="2:26">
      <c r="B85" s="115"/>
      <c r="P85" s="311"/>
    </row>
    <row r="86" spans="2:26">
      <c r="B86" s="115"/>
      <c r="P86" s="311"/>
      <c r="R86" s="232" t="s">
        <v>107</v>
      </c>
      <c r="S86" s="232" t="s">
        <v>1394</v>
      </c>
      <c r="T86" s="232" t="s">
        <v>1408</v>
      </c>
      <c r="U86" s="232" t="s">
        <v>1409</v>
      </c>
      <c r="V86" s="232" t="s">
        <v>1410</v>
      </c>
    </row>
    <row r="87" spans="2:26">
      <c r="B87" s="115"/>
      <c r="P87" s="311"/>
      <c r="R87" s="232"/>
      <c r="S87" s="232" t="s">
        <v>1</v>
      </c>
      <c r="T87" s="232" t="s">
        <v>2</v>
      </c>
      <c r="U87" s="232" t="s">
        <v>3</v>
      </c>
      <c r="V87" s="232" t="s">
        <v>22</v>
      </c>
      <c r="W87" s="232" t="s">
        <v>1434</v>
      </c>
      <c r="X87" s="232" t="s">
        <v>1404</v>
      </c>
      <c r="Y87" s="232" t="s">
        <v>1435</v>
      </c>
      <c r="Z87" s="232" t="s">
        <v>1404</v>
      </c>
    </row>
    <row r="88" spans="2:26">
      <c r="B88" s="115"/>
      <c r="P88" s="311"/>
      <c r="R88" s="232" t="s">
        <v>0</v>
      </c>
      <c r="S88" s="320">
        <f>+Fuel!D6</f>
        <v>301.71323785776701</v>
      </c>
      <c r="T88" s="320">
        <f>+Fuel!Y6</f>
        <v>288.85315087866974</v>
      </c>
      <c r="U88" s="320">
        <f>+Fuel!T6</f>
        <v>316.50239537985283</v>
      </c>
      <c r="V88" s="320">
        <f>+Fuel!Z6</f>
        <v>328.67598087944663</v>
      </c>
      <c r="W88" s="63">
        <f>S88-V88</f>
        <v>-26.962743021679614</v>
      </c>
      <c r="X88" s="297">
        <f>W88/V88</f>
        <v>-8.2034418668302814E-2</v>
      </c>
      <c r="Y88" s="63">
        <f>S88-U88</f>
        <v>-14.789157522085816</v>
      </c>
      <c r="Z88" s="297">
        <f>Y88/U88</f>
        <v>-4.6726842317690809E-2</v>
      </c>
    </row>
    <row r="89" spans="2:26">
      <c r="B89" s="115"/>
      <c r="P89" s="311"/>
      <c r="R89" s="232" t="s">
        <v>1442</v>
      </c>
      <c r="S89" s="320">
        <f>+Fuel!D7</f>
        <v>500.12499043749978</v>
      </c>
      <c r="T89" s="320">
        <f>+Fuel!Y7</f>
        <v>376.17378255000006</v>
      </c>
      <c r="U89" s="320">
        <f>+Fuel!T7</f>
        <v>540.28827201051217</v>
      </c>
      <c r="V89" s="320">
        <f>+Fuel!Z7</f>
        <v>560.74162286465184</v>
      </c>
      <c r="W89" s="63">
        <f>S89-V89</f>
        <v>-60.616632427152069</v>
      </c>
      <c r="X89" s="297">
        <f>W89/V89</f>
        <v>-0.10810082568417312</v>
      </c>
      <c r="Y89" s="63">
        <f>S89-U89</f>
        <v>-40.163281573012398</v>
      </c>
      <c r="Z89" s="297">
        <f>Y89/U89</f>
        <v>-7.4336763638339645E-2</v>
      </c>
    </row>
    <row r="90" spans="2:26">
      <c r="B90" s="115"/>
      <c r="P90" s="311"/>
      <c r="R90" s="232">
        <v>2021</v>
      </c>
      <c r="S90" s="320">
        <f>+Fuel!D8</f>
        <v>315.58582363003933</v>
      </c>
      <c r="T90" s="320">
        <f>+Fuel!Y8</f>
        <v>318.99938126717171</v>
      </c>
      <c r="U90" s="320">
        <f>+Fuel!T8</f>
        <v>381.34542933916617</v>
      </c>
      <c r="V90" s="320">
        <f>+Fuel!Z8</f>
        <v>396.13964311951804</v>
      </c>
      <c r="W90" s="63">
        <f t="shared" ref="W90:W95" si="4">S90-V90</f>
        <v>-80.553819489478713</v>
      </c>
      <c r="X90" s="297">
        <f t="shared" ref="X90:X95" si="5">W90/V90</f>
        <v>-0.20334702897981627</v>
      </c>
      <c r="Y90" s="63">
        <f t="shared" ref="Y90:Y95" si="6">S90-U90</f>
        <v>-65.759605709126845</v>
      </c>
      <c r="Z90" s="297">
        <f t="shared" ref="Z90:Z95" si="7">Y90/U90</f>
        <v>-0.17244104858705589</v>
      </c>
    </row>
    <row r="91" spans="2:26">
      <c r="B91" s="115"/>
      <c r="P91" s="311"/>
      <c r="R91" s="232">
        <v>2020</v>
      </c>
      <c r="S91" s="320">
        <f>+Fuel!D9</f>
        <v>220.93553327041295</v>
      </c>
      <c r="T91" s="320">
        <f>+Fuel!Y9</f>
        <v>240.66160202651511</v>
      </c>
      <c r="U91" s="320">
        <f>+Fuel!T9</f>
        <v>226.19037939577723</v>
      </c>
      <c r="V91" s="320">
        <f>+Fuel!Z9</f>
        <v>231.84034156676435</v>
      </c>
      <c r="W91" s="63">
        <f t="shared" si="4"/>
        <v>-10.904808296351405</v>
      </c>
      <c r="X91" s="297">
        <f t="shared" si="5"/>
        <v>-4.7035853306017866E-2</v>
      </c>
      <c r="Y91" s="63">
        <f t="shared" si="6"/>
        <v>-5.2548461253642813</v>
      </c>
      <c r="Z91" s="297">
        <f t="shared" si="7"/>
        <v>-2.3231961232840943E-2</v>
      </c>
    </row>
    <row r="92" spans="2:26">
      <c r="B92" s="115"/>
      <c r="P92" s="311"/>
      <c r="R92" s="232">
        <v>2019</v>
      </c>
      <c r="S92" s="320">
        <f>+Fuel!D10</f>
        <v>350.83956044808565</v>
      </c>
      <c r="T92" s="320">
        <f>+Fuel!Y10</f>
        <v>269.21680146874235</v>
      </c>
      <c r="U92" s="320">
        <f>+Fuel!T10</f>
        <v>340.71022334476038</v>
      </c>
      <c r="V92" s="320">
        <f>+Fuel!Z10</f>
        <v>352.04872384011975</v>
      </c>
      <c r="W92" s="63">
        <f t="shared" si="4"/>
        <v>-1.2091633920340996</v>
      </c>
      <c r="X92" s="297">
        <f t="shared" si="5"/>
        <v>-3.4346478488677381E-3</v>
      </c>
      <c r="Y92" s="63">
        <f t="shared" si="6"/>
        <v>10.12933710332527</v>
      </c>
      <c r="Z92" s="297">
        <f t="shared" si="7"/>
        <v>2.9730065050250991E-2</v>
      </c>
    </row>
    <row r="93" spans="2:26">
      <c r="B93" s="115"/>
      <c r="P93" s="311"/>
      <c r="R93" s="232">
        <v>2018</v>
      </c>
      <c r="S93" s="320">
        <f>+Fuel!D11</f>
        <v>369.45993292402659</v>
      </c>
      <c r="T93" s="320">
        <f>+Fuel!Y11</f>
        <v>295.44235390676295</v>
      </c>
      <c r="U93" s="320">
        <f>+Fuel!T11</f>
        <v>388.92187093133845</v>
      </c>
      <c r="V93" s="320">
        <f>+Fuel!Z11</f>
        <v>402.244628258695</v>
      </c>
      <c r="W93" s="63">
        <f t="shared" si="4"/>
        <v>-32.784695334668413</v>
      </c>
      <c r="X93" s="297">
        <f t="shared" si="5"/>
        <v>-8.150437080189829E-2</v>
      </c>
      <c r="Y93" s="63">
        <f t="shared" si="6"/>
        <v>-19.461938007311858</v>
      </c>
      <c r="Z93" s="297">
        <f t="shared" si="7"/>
        <v>-5.0040739443906801E-2</v>
      </c>
    </row>
    <row r="94" spans="2:26">
      <c r="B94" s="115"/>
      <c r="P94" s="311"/>
      <c r="R94" s="232">
        <v>2017</v>
      </c>
      <c r="S94" s="320">
        <f>+Fuel!D12</f>
        <v>290.94175126884056</v>
      </c>
      <c r="T94" s="320">
        <f>+Fuel!Y12</f>
        <v>310.8280827314511</v>
      </c>
      <c r="U94" s="320">
        <f>+Fuel!T12</f>
        <v>296.79400700313278</v>
      </c>
      <c r="V94" s="320">
        <f>+Fuel!Z12</f>
        <v>309.26167158029665</v>
      </c>
      <c r="W94" s="63">
        <f t="shared" si="4"/>
        <v>-18.319920311456087</v>
      </c>
      <c r="X94" s="297">
        <f t="shared" si="5"/>
        <v>-5.9237603605526351E-2</v>
      </c>
      <c r="Y94" s="63">
        <f t="shared" si="6"/>
        <v>-5.8522557342922141</v>
      </c>
      <c r="Z94" s="297">
        <f t="shared" si="7"/>
        <v>-1.9718240921995575E-2</v>
      </c>
    </row>
    <row r="95" spans="2:26">
      <c r="B95" s="115"/>
      <c r="P95" s="311"/>
      <c r="R95" s="232">
        <v>2016</v>
      </c>
      <c r="S95" s="320">
        <f>+Fuel!D13</f>
        <v>202.62974766666665</v>
      </c>
      <c r="T95" s="320">
        <f>+Fuel!Y13</f>
        <v>272.20853578463567</v>
      </c>
      <c r="U95" s="320">
        <f>+Fuel!T13</f>
        <v>197.87108697259814</v>
      </c>
      <c r="V95" s="320">
        <f>+Fuel!Z13</f>
        <v>210.41278978025537</v>
      </c>
      <c r="W95" s="63">
        <f t="shared" si="4"/>
        <v>-7.7830421135887207</v>
      </c>
      <c r="X95" s="297">
        <f t="shared" si="5"/>
        <v>-3.6989396517754181E-2</v>
      </c>
      <c r="Y95" s="63">
        <f t="shared" si="6"/>
        <v>4.7586606940685101</v>
      </c>
      <c r="Z95" s="297">
        <f t="shared" si="7"/>
        <v>2.4049297787137065E-2</v>
      </c>
    </row>
    <row r="96" spans="2:26">
      <c r="B96" s="115"/>
      <c r="P96" s="311"/>
    </row>
    <row r="97" spans="2:16">
      <c r="B97" s="115"/>
      <c r="P97" s="311"/>
    </row>
    <row r="98" spans="2:16">
      <c r="B98" s="115"/>
      <c r="C98" s="307"/>
      <c r="P98" s="311"/>
    </row>
    <row r="99" spans="2:16">
      <c r="B99" s="115"/>
      <c r="C99" s="307"/>
      <c r="P99" s="311"/>
    </row>
    <row r="100" spans="2:16">
      <c r="B100" s="115"/>
      <c r="C100" s="307"/>
      <c r="P100" s="311"/>
    </row>
    <row r="101" spans="2:16">
      <c r="B101" s="312" t="s">
        <v>1427</v>
      </c>
      <c r="P101" s="311"/>
    </row>
    <row r="102" spans="2:16">
      <c r="B102" s="313" t="s">
        <v>1428</v>
      </c>
      <c r="P102" s="311"/>
    </row>
    <row r="103" spans="2:16">
      <c r="B103" s="314" t="s">
        <v>1429</v>
      </c>
      <c r="P103" s="311"/>
    </row>
    <row r="104" spans="2:16">
      <c r="B104" s="314" t="s">
        <v>1430</v>
      </c>
      <c r="P104" s="311"/>
    </row>
    <row r="105" spans="2:16">
      <c r="B105" s="315" t="s">
        <v>1433</v>
      </c>
      <c r="C105" s="124"/>
      <c r="D105" s="124"/>
      <c r="E105" s="124"/>
      <c r="F105" s="124"/>
      <c r="G105" s="124"/>
      <c r="H105" s="124"/>
      <c r="I105" s="124"/>
      <c r="J105" s="124"/>
      <c r="K105" s="124"/>
      <c r="L105" s="124"/>
      <c r="M105" s="124"/>
      <c r="N105" s="124"/>
      <c r="O105" s="124"/>
      <c r="P105" s="316"/>
    </row>
    <row r="106" spans="2:16">
      <c r="B106" s="317"/>
    </row>
  </sheetData>
  <sheetProtection algorithmName="SHA-512" hashValue="Pxar62Pxz/EdyJGjfPeO1pBRbnIRLSwWmx8c9a7WA/SLHlEXS3UL9AS0BMnIgqDqXxd7ApmDtzUNPfYEVnsajA==" saltValue="QKClt+aETeMowMLsqzVBSA==" spinCount="100000" sheet="1" objects="1" scenarios="1" selectLockedCells="1"/>
  <printOptions horizontalCentered="1"/>
  <pageMargins left="0.35433070866141736" right="0.19685039370078741" top="0.35433070866141736" bottom="0.35433070866141736" header="0.31496062992125984" footer="0.31496062992125984"/>
  <pageSetup paperSize="9" scale="70" orientation="landscape" copies="2"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V66"/>
  <sheetViews>
    <sheetView showGridLines="0" zoomScale="85" zoomScaleNormal="85" workbookViewId="0">
      <selection activeCell="S17" sqref="S17"/>
    </sheetView>
  </sheetViews>
  <sheetFormatPr defaultColWidth="11.5546875" defaultRowHeight="14.4"/>
  <cols>
    <col min="11" max="11" width="13.77734375" customWidth="1"/>
    <col min="12" max="12" width="14.21875" customWidth="1"/>
    <col min="13" max="13" width="13.77734375" customWidth="1"/>
  </cols>
  <sheetData>
    <row r="2" spans="5:13" ht="17.399999999999999">
      <c r="E2" s="140"/>
      <c r="F2" s="288" t="s">
        <v>1406</v>
      </c>
      <c r="G2" s="140"/>
      <c r="H2" s="140"/>
      <c r="I2" s="140"/>
      <c r="J2" s="140"/>
      <c r="K2" s="140"/>
      <c r="L2" s="140"/>
      <c r="M2" s="140"/>
    </row>
    <row r="26" spans="14:17">
      <c r="N26" s="381"/>
      <c r="O26" s="381"/>
      <c r="P26" s="381"/>
      <c r="Q26" s="381"/>
    </row>
    <row r="27" spans="14:17">
      <c r="N27" s="382"/>
      <c r="O27" s="382"/>
      <c r="P27" s="382" t="s">
        <v>1403</v>
      </c>
      <c r="Q27" s="382" t="s">
        <v>1404</v>
      </c>
    </row>
    <row r="28" spans="14:17">
      <c r="N28" s="383">
        <f>Fuel!AD103</f>
        <v>654.11826544021028</v>
      </c>
      <c r="O28" s="383">
        <f>Fuel!Z103</f>
        <v>604.86202365308804</v>
      </c>
      <c r="P28" s="383">
        <f>N28-O28</f>
        <v>49.256241787122235</v>
      </c>
      <c r="Q28" s="384">
        <f>P28/O28</f>
        <v>8.1433847490766931E-2</v>
      </c>
    </row>
    <row r="29" spans="14:17">
      <c r="N29" s="381"/>
      <c r="O29" s="381"/>
      <c r="P29" s="381"/>
      <c r="Q29" s="381"/>
    </row>
    <row r="50" spans="2:22">
      <c r="U50" t="s">
        <v>1403</v>
      </c>
      <c r="V50" t="s">
        <v>1404</v>
      </c>
    </row>
    <row r="51" spans="2:22">
      <c r="S51" s="287">
        <f>Fuel!AD6</f>
        <v>354.48268282543614</v>
      </c>
      <c r="T51" s="287">
        <f>Fuel!Z6</f>
        <v>328.67598087944663</v>
      </c>
      <c r="U51" s="287">
        <f>S51-T51</f>
        <v>25.806701945989516</v>
      </c>
      <c r="V51" s="61">
        <f>U51/T51</f>
        <v>7.8517151989439177E-2</v>
      </c>
    </row>
    <row r="54" spans="2:22" ht="72" customHeight="1">
      <c r="B54" s="289" t="s">
        <v>1405</v>
      </c>
      <c r="J54" s="291" t="s">
        <v>107</v>
      </c>
      <c r="K54" s="292" t="s">
        <v>1394</v>
      </c>
      <c r="L54" s="292" t="s">
        <v>1408</v>
      </c>
      <c r="M54" s="292" t="s">
        <v>1409</v>
      </c>
      <c r="N54" s="292" t="s">
        <v>1410</v>
      </c>
      <c r="O54" s="409" t="s">
        <v>1298</v>
      </c>
      <c r="P54" s="410"/>
    </row>
    <row r="55" spans="2:22">
      <c r="J55" s="291"/>
      <c r="K55" s="291" t="s">
        <v>1</v>
      </c>
      <c r="L55" s="291" t="s">
        <v>2</v>
      </c>
      <c r="M55" s="291" t="s">
        <v>3</v>
      </c>
      <c r="N55" s="291" t="s">
        <v>22</v>
      </c>
      <c r="O55" s="291" t="s">
        <v>1411</v>
      </c>
      <c r="P55" s="291" t="s">
        <v>1412</v>
      </c>
    </row>
    <row r="56" spans="2:22">
      <c r="D56" t="s">
        <v>1403</v>
      </c>
      <c r="E56" t="s">
        <v>1404</v>
      </c>
      <c r="J56" t="s">
        <v>1436</v>
      </c>
      <c r="K56" s="248">
        <f>+Fuel!D6</f>
        <v>301.71323785776701</v>
      </c>
      <c r="L56" s="248">
        <f>+Fuel!Y6</f>
        <v>288.85315087866974</v>
      </c>
      <c r="M56" s="248">
        <f>+Fuel!AD6</f>
        <v>354.48268282543614</v>
      </c>
      <c r="N56" s="248">
        <f>+Fuel!Z6</f>
        <v>328.67598087944663</v>
      </c>
      <c r="O56" s="164">
        <f>+M56-N56</f>
        <v>25.806701945989516</v>
      </c>
      <c r="P56" s="290">
        <f>+O56/N56</f>
        <v>7.8517151989439177E-2</v>
      </c>
    </row>
    <row r="57" spans="2:22">
      <c r="B57" s="287">
        <f>Fuel!AD15</f>
        <v>643.89827626188435</v>
      </c>
      <c r="C57" s="287">
        <f>Fuel!Z15</f>
        <v>595.73703331529703</v>
      </c>
      <c r="D57" s="287">
        <f>B57-C57</f>
        <v>48.161242946587322</v>
      </c>
      <c r="E57" s="61">
        <f>D57/C57</f>
        <v>8.084312415256166E-2</v>
      </c>
      <c r="J57" s="163" t="s">
        <v>1442</v>
      </c>
      <c r="K57" s="248">
        <f>+Fuel!D7</f>
        <v>500.12499043749978</v>
      </c>
      <c r="L57" s="248">
        <f>+Fuel!Y7</f>
        <v>376.17378255000006</v>
      </c>
      <c r="M57" s="248">
        <f>+Fuel!AD7</f>
        <v>605.12286465177419</v>
      </c>
      <c r="N57" s="248">
        <f>+Fuel!Z7</f>
        <v>560.74162286465184</v>
      </c>
      <c r="O57" s="164">
        <f>+M57-N57</f>
        <v>44.381241787122349</v>
      </c>
      <c r="P57" s="290">
        <f>+O57/N57</f>
        <v>7.914740047366664E-2</v>
      </c>
    </row>
    <row r="58" spans="2:22">
      <c r="J58" s="163">
        <v>2021</v>
      </c>
      <c r="K58" s="248">
        <f>+Fuel!D8</f>
        <v>315.58582363003933</v>
      </c>
      <c r="L58" s="248">
        <f>+Fuel!Y8</f>
        <v>318.99938126717171</v>
      </c>
      <c r="M58" s="248">
        <f>+Fuel!AD8</f>
        <v>427.10688085986612</v>
      </c>
      <c r="N58" s="248">
        <f>+Fuel!Z8</f>
        <v>396.13964311951804</v>
      </c>
      <c r="O58" s="164">
        <f>+M58-N58</f>
        <v>30.967237740348082</v>
      </c>
      <c r="P58" s="290">
        <f>+O58/N58</f>
        <v>7.8172529001357877E-2</v>
      </c>
    </row>
    <row r="59" spans="2:22">
      <c r="J59" s="163">
        <v>2020</v>
      </c>
      <c r="K59" s="248">
        <f>+Fuel!D9</f>
        <v>220.93553327041295</v>
      </c>
      <c r="L59" s="248">
        <f>+Fuel!Y9</f>
        <v>240.66160202651511</v>
      </c>
      <c r="M59" s="248">
        <f>+Fuel!AD9</f>
        <v>253.33322492327054</v>
      </c>
      <c r="N59" s="248">
        <f>+Fuel!Z9</f>
        <v>231.84034156676435</v>
      </c>
      <c r="O59" s="164">
        <f t="shared" ref="O59:O63" si="0">+M59-N59</f>
        <v>21.492883356506184</v>
      </c>
      <c r="P59" s="290">
        <f t="shared" ref="P59:P63" si="1">+O59/N59</f>
        <v>9.2705536971082997E-2</v>
      </c>
    </row>
    <row r="60" spans="2:22">
      <c r="J60" s="185">
        <v>2019</v>
      </c>
      <c r="K60" s="248">
        <f>+Fuel!D10</f>
        <v>350.83956044808565</v>
      </c>
      <c r="L60" s="248">
        <f>+Fuel!Y10</f>
        <v>269.21680146874235</v>
      </c>
      <c r="M60" s="248">
        <f>+Fuel!AD10</f>
        <v>381.59545014613167</v>
      </c>
      <c r="N60" s="248">
        <f>+Fuel!Z10</f>
        <v>352.04872384011975</v>
      </c>
      <c r="O60" s="164">
        <f t="shared" si="0"/>
        <v>29.546726306011919</v>
      </c>
      <c r="P60" s="290">
        <f t="shared" si="1"/>
        <v>8.3927946063029446E-2</v>
      </c>
    </row>
    <row r="61" spans="2:22">
      <c r="J61" s="185">
        <v>2018</v>
      </c>
      <c r="K61" s="248">
        <f>+Fuel!D11</f>
        <v>369.45993292402659</v>
      </c>
      <c r="L61" s="248">
        <f>+Fuel!Y11</f>
        <v>295.44235390676295</v>
      </c>
      <c r="M61" s="248">
        <f>+Fuel!AD11</f>
        <v>435.5924954430991</v>
      </c>
      <c r="N61" s="248">
        <f>+Fuel!Z11</f>
        <v>402.244628258695</v>
      </c>
      <c r="O61" s="164">
        <f>+M61-N61</f>
        <v>33.347867184404095</v>
      </c>
      <c r="P61" s="290">
        <f t="shared" si="1"/>
        <v>8.2904443817599302E-2</v>
      </c>
    </row>
    <row r="62" spans="2:22">
      <c r="J62" s="185">
        <v>2017</v>
      </c>
      <c r="K62" s="248">
        <f>+Fuel!D12</f>
        <v>290.94175126884056</v>
      </c>
      <c r="L62" s="248">
        <f>+Fuel!Y12</f>
        <v>310.8280827314511</v>
      </c>
      <c r="M62" s="248">
        <f>+Fuel!AD12</f>
        <v>332.40928784350882</v>
      </c>
      <c r="N62" s="248">
        <f>+Fuel!Z12</f>
        <v>309.26167158029665</v>
      </c>
      <c r="O62" s="164">
        <f t="shared" si="0"/>
        <v>23.147616263212171</v>
      </c>
      <c r="P62" s="290">
        <f t="shared" si="1"/>
        <v>7.4847995695457942E-2</v>
      </c>
    </row>
    <row r="63" spans="2:22">
      <c r="J63" s="185">
        <v>2016</v>
      </c>
      <c r="K63" s="248">
        <f>+Fuel!D13</f>
        <v>202.62974766666665</v>
      </c>
      <c r="L63" s="248">
        <f>+Fuel!Y13</f>
        <v>272.20853578463567</v>
      </c>
      <c r="M63" s="248">
        <f>+Fuel!AD13</f>
        <v>221.61561740930995</v>
      </c>
      <c r="N63" s="248">
        <f>+Fuel!Z13</f>
        <v>210.41278978025537</v>
      </c>
      <c r="O63" s="164">
        <f t="shared" si="0"/>
        <v>11.202827629054582</v>
      </c>
      <c r="P63" s="290">
        <f t="shared" si="1"/>
        <v>5.3242141985543071E-2</v>
      </c>
    </row>
    <row r="64" spans="2:22">
      <c r="J64" s="136" t="s">
        <v>1444</v>
      </c>
    </row>
    <row r="65" spans="10:10">
      <c r="J65" s="136" t="s">
        <v>1405</v>
      </c>
    </row>
    <row r="66" spans="10:10">
      <c r="J66" s="136"/>
    </row>
  </sheetData>
  <sheetProtection algorithmName="SHA-512" hashValue="K+i9VgTBzQoqzE4xqUxo2JdoBy05p1aCfa0P9hfPZMn9UN5MlisxDfsOY3aAmpA3Ew/S+swo1+J9YehoUnQQoQ==" saltValue="kIcf5YsQdpC7ambzhY9GZQ==" spinCount="100000" sheet="1" objects="1" scenarios="1" selectLockedCells="1"/>
  <mergeCells count="1">
    <mergeCell ref="O54:P54"/>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BB155"/>
  <sheetViews>
    <sheetView showGridLines="0" zoomScale="70" zoomScaleNormal="70" workbookViewId="0">
      <selection activeCell="A160" sqref="A160:XFD261"/>
    </sheetView>
  </sheetViews>
  <sheetFormatPr defaultColWidth="11.44140625" defaultRowHeight="14.4"/>
  <cols>
    <col min="1" max="1" width="10.5546875" customWidth="1"/>
    <col min="2" max="2" width="25.77734375" customWidth="1"/>
    <col min="5" max="5" width="12" bestFit="1" customWidth="1"/>
    <col min="6" max="6" width="14" bestFit="1" customWidth="1"/>
    <col min="7" max="8" width="11.5546875" bestFit="1" customWidth="1"/>
    <col min="14" max="14" width="13.5546875" customWidth="1"/>
    <col min="15" max="15" width="15.21875" customWidth="1"/>
    <col min="16" max="16" width="14.5546875" customWidth="1"/>
    <col min="19" max="19" width="10.77734375" customWidth="1"/>
    <col min="20" max="20" width="10" customWidth="1"/>
    <col min="22" max="22" width="14.77734375" customWidth="1"/>
    <col min="23" max="23" width="12.44140625" customWidth="1"/>
    <col min="43" max="43" width="17.21875" bestFit="1" customWidth="1"/>
    <col min="44" max="45" width="14.21875" customWidth="1"/>
    <col min="46" max="46" width="16.5546875" customWidth="1"/>
    <col min="47" max="47" width="14.77734375" customWidth="1"/>
    <col min="48" max="48" width="9.21875" customWidth="1"/>
    <col min="49" max="49" width="9.44140625" customWidth="1"/>
    <col min="50" max="50" width="17" customWidth="1"/>
    <col min="54" max="55" width="11.5546875" bestFit="1" customWidth="1"/>
    <col min="56" max="56" width="16.5546875" bestFit="1" customWidth="1"/>
  </cols>
  <sheetData>
    <row r="2" spans="2:20">
      <c r="B2" t="s">
        <v>1316</v>
      </c>
      <c r="C2" t="s">
        <v>22</v>
      </c>
    </row>
    <row r="3" spans="2:20">
      <c r="B3" t="s">
        <v>89</v>
      </c>
      <c r="C3" t="s">
        <v>83</v>
      </c>
    </row>
    <row r="4" spans="2:20">
      <c r="B4" t="s">
        <v>104</v>
      </c>
      <c r="C4" t="s">
        <v>72</v>
      </c>
    </row>
    <row r="8" spans="2:20">
      <c r="M8" s="44"/>
    </row>
    <row r="9" spans="2:20">
      <c r="P9" s="102"/>
      <c r="Q9" s="44"/>
      <c r="T9" s="104"/>
    </row>
    <row r="10" spans="2:20">
      <c r="M10" s="44"/>
    </row>
    <row r="11" spans="2:20">
      <c r="P11" s="101"/>
    </row>
    <row r="13" spans="2:20">
      <c r="P13" s="102"/>
    </row>
    <row r="15" spans="2:20" ht="68.25" customHeight="1">
      <c r="M15" s="418" t="s">
        <v>69</v>
      </c>
      <c r="N15" s="196" t="s">
        <v>90</v>
      </c>
      <c r="O15" s="196" t="s">
        <v>84</v>
      </c>
      <c r="P15" s="196" t="s">
        <v>1317</v>
      </c>
      <c r="Q15" s="417" t="s">
        <v>91</v>
      </c>
      <c r="R15" s="417"/>
      <c r="S15" s="417" t="s">
        <v>94</v>
      </c>
      <c r="T15" s="417"/>
    </row>
    <row r="16" spans="2:20">
      <c r="M16" s="418"/>
      <c r="N16" s="197" t="s">
        <v>1</v>
      </c>
      <c r="O16" s="197" t="s">
        <v>2</v>
      </c>
      <c r="P16" s="197" t="s">
        <v>3</v>
      </c>
      <c r="Q16" s="197" t="s">
        <v>92</v>
      </c>
      <c r="R16" s="197" t="s">
        <v>93</v>
      </c>
      <c r="S16" s="197" t="s">
        <v>95</v>
      </c>
      <c r="T16" s="197" t="s">
        <v>96</v>
      </c>
    </row>
    <row r="17" spans="13:20">
      <c r="M17" s="198" t="s">
        <v>1295</v>
      </c>
      <c r="N17" s="199">
        <f>+Fuel!Z8</f>
        <v>396.13964311951804</v>
      </c>
      <c r="O17" s="199">
        <f>+Fuel!T8</f>
        <v>381.34542933916617</v>
      </c>
      <c r="P17" s="199">
        <f>+Fuel!D8</f>
        <v>315.58582363003933</v>
      </c>
      <c r="Q17" s="199">
        <f t="shared" ref="Q17:Q22" si="0">+N17-P17</f>
        <v>80.553819489478713</v>
      </c>
      <c r="R17" s="200">
        <f t="shared" ref="R17:R22" si="1">+Q17/P17</f>
        <v>0.25525170479112458</v>
      </c>
      <c r="S17" s="199">
        <f t="shared" ref="S17:S22" si="2">+P17-O17</f>
        <v>-65.759605709126845</v>
      </c>
      <c r="T17" s="200">
        <f t="shared" ref="T17:T22" si="3">+S17/O17</f>
        <v>-0.17244104858705589</v>
      </c>
    </row>
    <row r="18" spans="13:20">
      <c r="M18" s="201">
        <v>2020</v>
      </c>
      <c r="N18" s="202">
        <f>+Fuel!Z9</f>
        <v>231.84034156676435</v>
      </c>
      <c r="O18" s="202">
        <f>+Fuel!T9</f>
        <v>226.19037939577723</v>
      </c>
      <c r="P18" s="202">
        <f>+Fuel!D9</f>
        <v>220.93553327041295</v>
      </c>
      <c r="Q18" s="202">
        <f t="shared" si="0"/>
        <v>10.904808296351405</v>
      </c>
      <c r="R18" s="203">
        <f t="shared" si="1"/>
        <v>4.9357421755261609E-2</v>
      </c>
      <c r="S18" s="202">
        <f t="shared" si="2"/>
        <v>-5.2548461253642813</v>
      </c>
      <c r="T18" s="203">
        <f t="shared" si="3"/>
        <v>-2.3231961232840943E-2</v>
      </c>
    </row>
    <row r="19" spans="13:20">
      <c r="M19" s="204">
        <v>2019</v>
      </c>
      <c r="N19" s="199">
        <f>+Fuel!Z10</f>
        <v>352.04872384011975</v>
      </c>
      <c r="O19" s="199">
        <f>+Fuel!T10</f>
        <v>340.71022334476038</v>
      </c>
      <c r="P19" s="199">
        <f>+Fuel!D10</f>
        <v>350.83956044808565</v>
      </c>
      <c r="Q19" s="199">
        <f t="shared" si="0"/>
        <v>1.2091633920340996</v>
      </c>
      <c r="R19" s="200">
        <f t="shared" si="1"/>
        <v>3.4464853122315483E-3</v>
      </c>
      <c r="S19" s="199">
        <f t="shared" si="2"/>
        <v>10.12933710332527</v>
      </c>
      <c r="T19" s="200">
        <f t="shared" si="3"/>
        <v>2.9730065050250991E-2</v>
      </c>
    </row>
    <row r="20" spans="13:20">
      <c r="M20" s="205">
        <v>2018</v>
      </c>
      <c r="N20" s="202">
        <f>+Fuel!Z11</f>
        <v>402.244628258695</v>
      </c>
      <c r="O20" s="202">
        <f>+Fuel!T11</f>
        <v>388.92187093133845</v>
      </c>
      <c r="P20" s="202">
        <f>+Fuel!D11</f>
        <v>369.45993292402659</v>
      </c>
      <c r="Q20" s="202">
        <f t="shared" si="0"/>
        <v>32.784695334668413</v>
      </c>
      <c r="R20" s="203">
        <f t="shared" si="1"/>
        <v>8.8736808549710999E-2</v>
      </c>
      <c r="S20" s="202">
        <f t="shared" si="2"/>
        <v>-19.461938007311858</v>
      </c>
      <c r="T20" s="203">
        <f t="shared" si="3"/>
        <v>-5.0040739443906801E-2</v>
      </c>
    </row>
    <row r="21" spans="13:20">
      <c r="M21" s="204">
        <v>2017</v>
      </c>
      <c r="N21" s="199">
        <f>+Fuel!Z12</f>
        <v>309.26167158029665</v>
      </c>
      <c r="O21" s="199">
        <f>+Fuel!T12</f>
        <v>296.79400700313278</v>
      </c>
      <c r="P21" s="199">
        <f>+Fuel!D12</f>
        <v>290.94175126884056</v>
      </c>
      <c r="Q21" s="199">
        <f t="shared" si="0"/>
        <v>18.319920311456087</v>
      </c>
      <c r="R21" s="200">
        <f t="shared" si="1"/>
        <v>6.2967656692654694E-2</v>
      </c>
      <c r="S21" s="199">
        <f t="shared" si="2"/>
        <v>-5.8522557342922141</v>
      </c>
      <c r="T21" s="200">
        <f t="shared" si="3"/>
        <v>-1.9718240921995575E-2</v>
      </c>
    </row>
    <row r="22" spans="13:20">
      <c r="M22" s="205">
        <v>2016</v>
      </c>
      <c r="N22" s="202">
        <f>+Fuel!Z13</f>
        <v>210.41278978025537</v>
      </c>
      <c r="O22" s="202">
        <f>+Fuel!T13</f>
        <v>197.87108697259814</v>
      </c>
      <c r="P22" s="202">
        <f>+Fuel!D13</f>
        <v>202.62974766666665</v>
      </c>
      <c r="Q22" s="202">
        <f t="shared" si="0"/>
        <v>7.7830421135887207</v>
      </c>
      <c r="R22" s="203">
        <f t="shared" si="1"/>
        <v>3.8410165354359073E-2</v>
      </c>
      <c r="S22" s="202">
        <f t="shared" si="2"/>
        <v>4.7586606940685101</v>
      </c>
      <c r="T22" s="203">
        <f t="shared" si="3"/>
        <v>2.4049297787137065E-2</v>
      </c>
    </row>
    <row r="23" spans="13:20">
      <c r="M23" s="206" t="s">
        <v>102</v>
      </c>
      <c r="N23" s="206"/>
      <c r="O23" s="206"/>
      <c r="P23" s="206"/>
      <c r="Q23" s="206"/>
      <c r="R23" s="206"/>
      <c r="S23" s="206"/>
      <c r="T23" s="206"/>
    </row>
    <row r="24" spans="13:20">
      <c r="M24" s="206" t="s">
        <v>1280</v>
      </c>
      <c r="N24" s="206"/>
      <c r="O24" s="207">
        <v>44377</v>
      </c>
      <c r="P24" s="208"/>
      <c r="Q24" s="208"/>
      <c r="R24" s="209"/>
      <c r="S24" s="208"/>
      <c r="T24" s="209"/>
    </row>
    <row r="33" spans="2:20">
      <c r="B33" t="s">
        <v>105</v>
      </c>
      <c r="C33" t="s">
        <v>22</v>
      </c>
    </row>
    <row r="34" spans="2:20">
      <c r="B34" t="s">
        <v>106</v>
      </c>
      <c r="C34" t="s">
        <v>72</v>
      </c>
    </row>
    <row r="35" spans="2:20">
      <c r="B35" t="s">
        <v>1308</v>
      </c>
      <c r="C35" t="s">
        <v>73</v>
      </c>
    </row>
    <row r="36" spans="2:20">
      <c r="B36" t="s">
        <v>89</v>
      </c>
      <c r="C36" t="s">
        <v>83</v>
      </c>
    </row>
    <row r="39" spans="2:20" ht="64.5" customHeight="1">
      <c r="M39" s="418" t="s">
        <v>107</v>
      </c>
      <c r="N39" s="210" t="s">
        <v>90</v>
      </c>
      <c r="O39" s="210" t="s">
        <v>84</v>
      </c>
      <c r="P39" s="210" t="s">
        <v>1356</v>
      </c>
      <c r="Q39" s="417" t="s">
        <v>1357</v>
      </c>
      <c r="R39" s="417"/>
      <c r="S39" s="417" t="s">
        <v>1358</v>
      </c>
      <c r="T39" s="417"/>
    </row>
    <row r="40" spans="2:20">
      <c r="M40" s="419"/>
      <c r="N40" s="211" t="s">
        <v>1</v>
      </c>
      <c r="O40" s="211" t="s">
        <v>2</v>
      </c>
      <c r="P40" s="211" t="s">
        <v>3</v>
      </c>
      <c r="Q40" s="211" t="s">
        <v>108</v>
      </c>
      <c r="R40" s="211" t="s">
        <v>87</v>
      </c>
      <c r="S40" s="211" t="s">
        <v>95</v>
      </c>
      <c r="T40" s="211" t="s">
        <v>109</v>
      </c>
    </row>
    <row r="41" spans="2:20">
      <c r="M41" s="198" t="s">
        <v>1295</v>
      </c>
      <c r="N41" s="199">
        <f>+Fuel!Z8</f>
        <v>396.13964311951804</v>
      </c>
      <c r="O41" s="199">
        <f>+Fuel!T8</f>
        <v>381.34542933916617</v>
      </c>
      <c r="P41" s="199">
        <f>+Fuel!Y8</f>
        <v>318.99938126717171</v>
      </c>
      <c r="Q41" s="199">
        <f t="shared" ref="Q41:Q46" si="4">+P41-N41</f>
        <v>-77.140261852346327</v>
      </c>
      <c r="R41" s="200">
        <f t="shared" ref="R41:R46" si="5">+Q41/N41</f>
        <v>-0.1947299726048185</v>
      </c>
      <c r="S41" s="199">
        <f t="shared" ref="S41:S46" si="6">+P41-O41</f>
        <v>-62.34604807199446</v>
      </c>
      <c r="T41" s="200">
        <f t="shared" ref="T41:T46" si="7">+S41/N41</f>
        <v>-0.15738401635603086</v>
      </c>
    </row>
    <row r="42" spans="2:20">
      <c r="M42" s="201">
        <v>2020</v>
      </c>
      <c r="N42" s="202">
        <f>+Fuel!Z9</f>
        <v>231.84034156676435</v>
      </c>
      <c r="O42" s="202">
        <f>+Fuel!T9</f>
        <v>226.19037939577723</v>
      </c>
      <c r="P42" s="202">
        <f>+Fuel!Y9</f>
        <v>240.66160202651511</v>
      </c>
      <c r="Q42" s="202">
        <f t="shared" si="4"/>
        <v>8.8212604597507607</v>
      </c>
      <c r="R42" s="203">
        <f t="shared" si="5"/>
        <v>3.8048858969656291E-2</v>
      </c>
      <c r="S42" s="202">
        <f t="shared" si="6"/>
        <v>14.471222630737884</v>
      </c>
      <c r="T42" s="203">
        <f t="shared" si="7"/>
        <v>6.2418915245475194E-2</v>
      </c>
    </row>
    <row r="43" spans="2:20">
      <c r="M43" s="204">
        <v>2019</v>
      </c>
      <c r="N43" s="199">
        <f>+Fuel!Z10</f>
        <v>352.04872384011975</v>
      </c>
      <c r="O43" s="199">
        <f>+Fuel!T10</f>
        <v>340.71022334476038</v>
      </c>
      <c r="P43" s="199">
        <f>+Fuel!Y10</f>
        <v>269.21680146874235</v>
      </c>
      <c r="Q43" s="199">
        <f t="shared" si="4"/>
        <v>-82.831922371377402</v>
      </c>
      <c r="R43" s="200">
        <f t="shared" si="5"/>
        <v>-0.23528539307813226</v>
      </c>
      <c r="S43" s="199">
        <f t="shared" si="6"/>
        <v>-71.493421876018033</v>
      </c>
      <c r="T43" s="200">
        <f t="shared" si="7"/>
        <v>-0.20307820206297986</v>
      </c>
    </row>
    <row r="44" spans="2:20">
      <c r="M44" s="205">
        <v>2018</v>
      </c>
      <c r="N44" s="202">
        <f>+Fuel!Z11</f>
        <v>402.244628258695</v>
      </c>
      <c r="O44" s="202">
        <f>+Fuel!T11</f>
        <v>388.92187093133845</v>
      </c>
      <c r="P44" s="202">
        <f>+Fuel!Y11</f>
        <v>295.44235390676295</v>
      </c>
      <c r="Q44" s="202">
        <f t="shared" si="4"/>
        <v>-106.80227435193206</v>
      </c>
      <c r="R44" s="203">
        <f t="shared" si="5"/>
        <v>-0.2655157256276508</v>
      </c>
      <c r="S44" s="202">
        <f t="shared" si="6"/>
        <v>-93.4795170245755</v>
      </c>
      <c r="T44" s="203">
        <f t="shared" si="7"/>
        <v>-0.23239469332193582</v>
      </c>
    </row>
    <row r="45" spans="2:20">
      <c r="M45" s="204">
        <v>2017</v>
      </c>
      <c r="N45" s="199">
        <f>+Fuel!Z12</f>
        <v>309.26167158029665</v>
      </c>
      <c r="O45" s="199">
        <f>+Fuel!T12</f>
        <v>296.79400700313278</v>
      </c>
      <c r="P45" s="199">
        <f>+Fuel!Y12</f>
        <v>310.8280827314511</v>
      </c>
      <c r="Q45" s="199">
        <f t="shared" si="4"/>
        <v>1.5664111511544547</v>
      </c>
      <c r="R45" s="200">
        <f t="shared" si="5"/>
        <v>5.0650025370109659E-3</v>
      </c>
      <c r="S45" s="199">
        <f t="shared" si="6"/>
        <v>14.034075728318328</v>
      </c>
      <c r="T45" s="200">
        <f t="shared" si="7"/>
        <v>4.5379292094638125E-2</v>
      </c>
    </row>
    <row r="46" spans="2:20">
      <c r="M46" s="205">
        <v>2016</v>
      </c>
      <c r="N46" s="202">
        <f>+Fuel!Z13</f>
        <v>210.41278978025537</v>
      </c>
      <c r="O46" s="202">
        <f>+Fuel!T13</f>
        <v>197.87108697259814</v>
      </c>
      <c r="P46" s="202">
        <f>+Fuel!Y13</f>
        <v>272.20853578463567</v>
      </c>
      <c r="Q46" s="202">
        <f t="shared" si="4"/>
        <v>61.795746004380305</v>
      </c>
      <c r="R46" s="203">
        <f t="shared" si="5"/>
        <v>0.29368816443580592</v>
      </c>
      <c r="S46" s="202">
        <f t="shared" si="6"/>
        <v>74.337448812037536</v>
      </c>
      <c r="T46" s="203">
        <f t="shared" si="7"/>
        <v>0.35329339480585692</v>
      </c>
    </row>
    <row r="47" spans="2:20">
      <c r="M47" s="206" t="s">
        <v>102</v>
      </c>
      <c r="N47" s="208"/>
      <c r="O47" s="208"/>
      <c r="P47" s="208"/>
      <c r="Q47" s="209"/>
      <c r="R47" s="208"/>
      <c r="S47" s="209"/>
      <c r="T47" s="206"/>
    </row>
    <row r="48" spans="2:20">
      <c r="M48" s="206" t="s">
        <v>1280</v>
      </c>
      <c r="N48" s="206"/>
      <c r="O48" s="207">
        <v>44377</v>
      </c>
      <c r="P48" s="208"/>
      <c r="Q48" s="209"/>
      <c r="R48" s="208"/>
      <c r="S48" s="209"/>
      <c r="T48" s="206"/>
    </row>
    <row r="65" spans="13:54">
      <c r="AQ65" t="s">
        <v>1376</v>
      </c>
    </row>
    <row r="67" spans="13:54" ht="74.25" customHeight="1">
      <c r="M67" s="413" t="s">
        <v>107</v>
      </c>
      <c r="N67" s="250" t="s">
        <v>1394</v>
      </c>
      <c r="O67" s="250" t="s">
        <v>1395</v>
      </c>
      <c r="P67" s="250" t="s">
        <v>1396</v>
      </c>
      <c r="Q67" s="414" t="s">
        <v>1298</v>
      </c>
      <c r="R67" s="414"/>
      <c r="T67" s="413" t="s">
        <v>107</v>
      </c>
      <c r="U67" s="250" t="s">
        <v>1398</v>
      </c>
      <c r="V67" s="250" t="s">
        <v>1399</v>
      </c>
      <c r="W67" s="415" t="s">
        <v>1390</v>
      </c>
      <c r="X67" s="416"/>
      <c r="Y67" s="281"/>
      <c r="AQ67" s="411" t="s">
        <v>107</v>
      </c>
      <c r="AR67" s="188" t="s">
        <v>1303</v>
      </c>
      <c r="AS67" s="188" t="s">
        <v>1297</v>
      </c>
      <c r="AT67" s="188" t="s">
        <v>1304</v>
      </c>
      <c r="AU67" s="412" t="s">
        <v>1348</v>
      </c>
      <c r="AV67" s="412"/>
      <c r="AW67" s="412"/>
      <c r="AY67" s="244" t="s">
        <v>1322</v>
      </c>
      <c r="AZ67" s="244" t="s">
        <v>1355</v>
      </c>
      <c r="BA67" s="244" t="s">
        <v>1323</v>
      </c>
      <c r="BB67" s="244" t="s">
        <v>1355</v>
      </c>
    </row>
    <row r="68" spans="13:54">
      <c r="M68" s="413"/>
      <c r="N68" s="252" t="s">
        <v>1</v>
      </c>
      <c r="O68" s="252" t="s">
        <v>2</v>
      </c>
      <c r="P68" s="252" t="s">
        <v>3</v>
      </c>
      <c r="Q68" s="252" t="s">
        <v>1299</v>
      </c>
      <c r="R68" s="252" t="s">
        <v>1300</v>
      </c>
      <c r="T68" s="413"/>
      <c r="U68" s="252" t="s">
        <v>1</v>
      </c>
      <c r="V68" s="252" t="s">
        <v>2</v>
      </c>
      <c r="W68" s="252" t="s">
        <v>1391</v>
      </c>
      <c r="X68" s="252" t="s">
        <v>1392</v>
      </c>
      <c r="AQ68" s="411"/>
      <c r="AR68" s="186" t="s">
        <v>1</v>
      </c>
      <c r="AS68" s="186" t="s">
        <v>2</v>
      </c>
      <c r="AT68" s="186" t="s">
        <v>3</v>
      </c>
      <c r="AU68" s="186" t="s">
        <v>1344</v>
      </c>
      <c r="AV68" s="186" t="s">
        <v>1345</v>
      </c>
      <c r="AW68" s="186" t="s">
        <v>1346</v>
      </c>
    </row>
    <row r="69" spans="13:54">
      <c r="M69" s="163" t="s">
        <v>1295</v>
      </c>
      <c r="N69" s="248">
        <f>+Fuel!D8</f>
        <v>315.58582363003933</v>
      </c>
      <c r="O69" s="248">
        <f>+Fuel!Y8</f>
        <v>318.99938126717171</v>
      </c>
      <c r="P69" s="248">
        <f>+Fuel!T8</f>
        <v>381.34542933916617</v>
      </c>
      <c r="Q69" s="164">
        <f t="shared" ref="Q69:Q74" si="8">+O69-N69</f>
        <v>3.413557637132385</v>
      </c>
      <c r="R69" s="184">
        <f t="shared" ref="R69:R74" si="9">+Q69/O69</f>
        <v>1.0700828395254556E-2</v>
      </c>
      <c r="T69" s="163" t="s">
        <v>1295</v>
      </c>
      <c r="U69" s="248">
        <f t="shared" ref="U69:U74" si="10">N69</f>
        <v>315.58582363003933</v>
      </c>
      <c r="V69" s="248">
        <f t="shared" ref="V69:V74" si="11">P69*1.12</f>
        <v>427.10688085986618</v>
      </c>
      <c r="W69" s="164">
        <f t="shared" ref="W69:W74" si="12">V69-U69</f>
        <v>111.52105722982685</v>
      </c>
      <c r="X69" s="184">
        <f t="shared" ref="X69:X74" si="13">W69/V69</f>
        <v>0.26110807909558575</v>
      </c>
      <c r="AQ69" s="4" t="s">
        <v>1336</v>
      </c>
      <c r="AR69" s="236">
        <f>Fuel!D293</f>
        <v>339.658591</v>
      </c>
      <c r="AS69" s="236">
        <f>Fuel!Y293</f>
        <v>360.37154399999997</v>
      </c>
      <c r="AT69" s="236">
        <f>Fuel!T293</f>
        <v>396.18922470433637</v>
      </c>
      <c r="AU69" s="237">
        <f t="shared" ref="AU69:AW72" si="14">(AR69-AR70)/AR70</f>
        <v>0</v>
      </c>
      <c r="AV69" s="237">
        <f t="shared" si="14"/>
        <v>0</v>
      </c>
      <c r="AW69" s="237">
        <f t="shared" si="14"/>
        <v>0</v>
      </c>
      <c r="AY69" s="236">
        <f>Fuel!AB293</f>
        <v>555.7879999999999</v>
      </c>
      <c r="AZ69" s="245">
        <f>(AY69-AY70)/AY70</f>
        <v>0</v>
      </c>
      <c r="BA69" s="236">
        <f>Fuel!AC293</f>
        <v>544.46399999999994</v>
      </c>
      <c r="BB69" s="245">
        <f>(BA69-BA70)/BA70</f>
        <v>0</v>
      </c>
    </row>
    <row r="70" spans="13:54">
      <c r="M70" s="166">
        <v>2020</v>
      </c>
      <c r="N70" s="249">
        <f>+Fuel!D9</f>
        <v>220.93553327041295</v>
      </c>
      <c r="O70" s="249">
        <f>+Fuel!Y9</f>
        <v>240.66160202651511</v>
      </c>
      <c r="P70" s="249">
        <f>+Fuel!T9</f>
        <v>226.19037939577723</v>
      </c>
      <c r="Q70" s="167">
        <f t="shared" si="8"/>
        <v>19.726068756102165</v>
      </c>
      <c r="R70" s="189">
        <f t="shared" si="9"/>
        <v>8.1965999519644298E-2</v>
      </c>
      <c r="T70" s="166">
        <v>2020</v>
      </c>
      <c r="U70" s="249">
        <f t="shared" si="10"/>
        <v>220.93553327041295</v>
      </c>
      <c r="V70" s="249">
        <f t="shared" si="11"/>
        <v>253.33322492327051</v>
      </c>
      <c r="W70" s="167">
        <f t="shared" si="12"/>
        <v>32.39769165285756</v>
      </c>
      <c r="X70" s="189">
        <f t="shared" si="13"/>
        <v>0.12788567967217945</v>
      </c>
      <c r="AQ70" s="241" t="s">
        <v>1335</v>
      </c>
      <c r="AR70" s="242">
        <f>Fuel!D293</f>
        <v>339.658591</v>
      </c>
      <c r="AS70" s="242">
        <f>Fuel!Y293</f>
        <v>360.37154399999997</v>
      </c>
      <c r="AT70" s="242">
        <f>Fuel!T293</f>
        <v>396.18922470433637</v>
      </c>
      <c r="AU70" s="238">
        <f t="shared" si="14"/>
        <v>6.632725238801182E-2</v>
      </c>
      <c r="AV70" s="238">
        <f t="shared" si="14"/>
        <v>0.18303889359034067</v>
      </c>
      <c r="AW70" s="238">
        <f t="shared" si="14"/>
        <v>2.6907356948228909E-2</v>
      </c>
      <c r="AY70" s="242">
        <f>Fuel!AB293</f>
        <v>555.7879999999999</v>
      </c>
      <c r="AZ70" s="238">
        <f>(AY70-AY71)/AY71</f>
        <v>2.6048807238825715E-3</v>
      </c>
      <c r="BA70" s="242">
        <f>Fuel!AC293</f>
        <v>544.46399999999994</v>
      </c>
      <c r="BB70" s="238">
        <f>(BA70-BA71)/BA71</f>
        <v>1.0722347629796753E-2</v>
      </c>
    </row>
    <row r="71" spans="13:54">
      <c r="M71" s="185">
        <v>2019</v>
      </c>
      <c r="N71" s="248">
        <f>+Fuel!D10</f>
        <v>350.83956044808565</v>
      </c>
      <c r="O71" s="248">
        <f>+Fuel!Y10</f>
        <v>269.21680146874235</v>
      </c>
      <c r="P71" s="248">
        <f>+Fuel!T10</f>
        <v>340.71022334476038</v>
      </c>
      <c r="Q71" s="164">
        <f t="shared" si="8"/>
        <v>-81.622758979343303</v>
      </c>
      <c r="R71" s="184">
        <f t="shared" si="9"/>
        <v>-0.30318597700455996</v>
      </c>
      <c r="T71" s="185">
        <v>2019</v>
      </c>
      <c r="U71" s="248">
        <f t="shared" si="10"/>
        <v>350.83956044808565</v>
      </c>
      <c r="V71" s="248">
        <f t="shared" si="11"/>
        <v>381.59545014613167</v>
      </c>
      <c r="W71" s="164">
        <f t="shared" si="12"/>
        <v>30.755889698046019</v>
      </c>
      <c r="X71" s="184">
        <f t="shared" si="13"/>
        <v>8.0598156205133151E-2</v>
      </c>
      <c r="AQ71" s="4" t="s">
        <v>1334</v>
      </c>
      <c r="AR71" s="236">
        <f>Fuel!D297</f>
        <v>318.53128600000002</v>
      </c>
      <c r="AS71" s="236">
        <f>Fuel!Y297</f>
        <v>304.61512799999997</v>
      </c>
      <c r="AT71" s="236">
        <f>Fuel!T297</f>
        <v>385.80814717477</v>
      </c>
      <c r="AU71" s="237">
        <f t="shared" si="14"/>
        <v>1.8398325926548043E-2</v>
      </c>
      <c r="AV71" s="237">
        <f t="shared" si="14"/>
        <v>0</v>
      </c>
      <c r="AW71" s="237">
        <f t="shared" si="14"/>
        <v>-5.1679586563307491E-2</v>
      </c>
      <c r="AY71" s="236">
        <f>Fuel!AB297</f>
        <v>554.34399999999994</v>
      </c>
      <c r="AZ71" s="245">
        <f>(AY71-AY72)/AY72</f>
        <v>-2.8632307897190096E-2</v>
      </c>
      <c r="BA71" s="236">
        <f>Fuel!AC297</f>
        <v>538.68799999999999</v>
      </c>
      <c r="BB71" s="245">
        <f>(BA71-BA72)/BA72</f>
        <v>2.9783524625889953E-2</v>
      </c>
    </row>
    <row r="72" spans="13:54">
      <c r="M72" s="190">
        <v>2018</v>
      </c>
      <c r="N72" s="249">
        <f>+Fuel!D11</f>
        <v>369.45993292402659</v>
      </c>
      <c r="O72" s="249">
        <f>+Fuel!Y11</f>
        <v>295.44235390676295</v>
      </c>
      <c r="P72" s="249">
        <f>+Fuel!T11</f>
        <v>388.92187093133845</v>
      </c>
      <c r="Q72" s="167">
        <f t="shared" si="8"/>
        <v>-74.017579017263643</v>
      </c>
      <c r="R72" s="189">
        <f t="shared" si="9"/>
        <v>-0.25053137452534124</v>
      </c>
      <c r="T72" s="190">
        <v>2018</v>
      </c>
      <c r="U72" s="249">
        <f t="shared" si="10"/>
        <v>369.45993292402659</v>
      </c>
      <c r="V72" s="249">
        <f t="shared" si="11"/>
        <v>435.5924954430991</v>
      </c>
      <c r="W72" s="167">
        <f t="shared" si="12"/>
        <v>66.132562519072508</v>
      </c>
      <c r="X72" s="189">
        <f t="shared" si="13"/>
        <v>0.15182208878920256</v>
      </c>
      <c r="AQ72" s="241" t="s">
        <v>1333</v>
      </c>
      <c r="AR72" s="242">
        <f>Fuel!D302</f>
        <v>312.77671800000002</v>
      </c>
      <c r="AS72" s="242">
        <f>Fuel!Y302</f>
        <v>304.61512799999997</v>
      </c>
      <c r="AT72" s="242">
        <f>Fuel!T302</f>
        <v>406.83311432325883</v>
      </c>
      <c r="AU72" s="243">
        <f t="shared" si="14"/>
        <v>1.7276583847521468E-2</v>
      </c>
      <c r="AV72" s="243">
        <f t="shared" si="14"/>
        <v>0</v>
      </c>
      <c r="AW72" s="243">
        <f t="shared" si="14"/>
        <v>6.5019505851754457E-3</v>
      </c>
      <c r="AY72" s="242">
        <f>Fuel!AB302</f>
        <v>570.68399999999997</v>
      </c>
      <c r="AZ72" s="245">
        <f>(AY72-AY73)/AY73</f>
        <v>2.7504105090311901E-2</v>
      </c>
      <c r="BA72" s="242">
        <f>Fuel!AC302</f>
        <v>523.10799999999995</v>
      </c>
      <c r="BB72" s="245">
        <f>(BA72-AY73)/AY73</f>
        <v>-5.815544608648069E-2</v>
      </c>
    </row>
    <row r="73" spans="13:54">
      <c r="M73" s="185">
        <v>2017</v>
      </c>
      <c r="N73" s="248">
        <f>+Fuel!D12</f>
        <v>290.94175126884056</v>
      </c>
      <c r="O73" s="248">
        <f>+Fuel!Y12</f>
        <v>310.8280827314511</v>
      </c>
      <c r="P73" s="248">
        <f>+Fuel!T12</f>
        <v>296.79400700313278</v>
      </c>
      <c r="Q73" s="164">
        <f t="shared" si="8"/>
        <v>19.886331462610542</v>
      </c>
      <c r="R73" s="184">
        <f t="shared" si="9"/>
        <v>6.3978554601168108E-2</v>
      </c>
      <c r="T73" s="185">
        <v>2017</v>
      </c>
      <c r="U73" s="248">
        <f t="shared" si="10"/>
        <v>290.94175126884056</v>
      </c>
      <c r="V73" s="248">
        <f t="shared" si="11"/>
        <v>332.40928784350876</v>
      </c>
      <c r="W73" s="164">
        <f t="shared" si="12"/>
        <v>41.467536574668202</v>
      </c>
      <c r="X73" s="184">
        <f t="shared" si="13"/>
        <v>0.12474842939463905</v>
      </c>
      <c r="AQ73" s="235" t="s">
        <v>1347</v>
      </c>
      <c r="AR73" s="239">
        <f>Fuel!D307</f>
        <v>307.46477700000003</v>
      </c>
      <c r="AS73" s="239">
        <f>Fuel!Y307</f>
        <v>304.61512799999997</v>
      </c>
      <c r="AT73" s="239">
        <f>Fuel!T307</f>
        <v>404.20499342969777</v>
      </c>
      <c r="AU73" s="240"/>
      <c r="AV73" s="240"/>
      <c r="AW73" s="240"/>
      <c r="AY73" s="246">
        <f>Fuel!AB307</f>
        <v>555.40800000000002</v>
      </c>
      <c r="BA73" s="105">
        <f>Fuel!AC307</f>
        <v>502.13199999999995</v>
      </c>
      <c r="BB73" s="245"/>
    </row>
    <row r="74" spans="13:54">
      <c r="M74" s="190">
        <v>2016</v>
      </c>
      <c r="N74" s="249">
        <f>+Fuel!D13</f>
        <v>202.62974766666665</v>
      </c>
      <c r="O74" s="249">
        <f>+Fuel!Y13</f>
        <v>272.20853578463567</v>
      </c>
      <c r="P74" s="249">
        <f>+Fuel!T13</f>
        <v>197.87108697259814</v>
      </c>
      <c r="Q74" s="167">
        <f t="shared" si="8"/>
        <v>69.578788117969026</v>
      </c>
      <c r="R74" s="189">
        <f t="shared" si="9"/>
        <v>0.2556083993376973</v>
      </c>
      <c r="T74" s="190">
        <v>2016</v>
      </c>
      <c r="U74" s="249">
        <f t="shared" si="10"/>
        <v>202.62974766666665</v>
      </c>
      <c r="V74" s="249">
        <f t="shared" si="11"/>
        <v>221.61561740930992</v>
      </c>
      <c r="W74" s="167">
        <f t="shared" si="12"/>
        <v>18.985869742643274</v>
      </c>
      <c r="X74" s="189">
        <f t="shared" si="13"/>
        <v>8.5670269832913371E-2</v>
      </c>
      <c r="AQ74" s="191" t="s">
        <v>102</v>
      </c>
      <c r="AR74" s="221"/>
      <c r="AS74" s="221"/>
      <c r="AT74" s="221"/>
      <c r="AU74" s="221"/>
      <c r="AV74" s="221"/>
      <c r="AW74" s="221"/>
    </row>
    <row r="75" spans="13:54">
      <c r="M75" s="191" t="s">
        <v>102</v>
      </c>
      <c r="N75" s="192"/>
      <c r="O75" s="192"/>
      <c r="P75" s="192"/>
      <c r="Q75" s="193"/>
      <c r="R75" s="192"/>
      <c r="T75" s="282" t="s">
        <v>1393</v>
      </c>
      <c r="U75" s="185"/>
      <c r="V75" s="185"/>
      <c r="W75" s="185"/>
      <c r="X75" s="185"/>
    </row>
    <row r="76" spans="13:54">
      <c r="M76" s="191" t="s">
        <v>1280</v>
      </c>
      <c r="N76" s="191"/>
      <c r="O76" s="194">
        <v>44464</v>
      </c>
      <c r="P76" s="192"/>
      <c r="Q76" s="193"/>
      <c r="R76" s="192"/>
      <c r="S76" s="113"/>
      <c r="T76" s="282" t="s">
        <v>1397</v>
      </c>
    </row>
    <row r="77" spans="13:54">
      <c r="M77" s="183" t="s">
        <v>1361</v>
      </c>
      <c r="N77" s="183"/>
      <c r="O77" s="183"/>
      <c r="P77" s="183"/>
      <c r="Q77" s="183"/>
      <c r="R77" s="183"/>
    </row>
    <row r="78" spans="13:54">
      <c r="M78" s="183"/>
      <c r="N78" s="183"/>
      <c r="O78" s="183"/>
      <c r="P78" s="183"/>
      <c r="Q78" s="183"/>
      <c r="R78" s="183"/>
      <c r="AQ78" s="4"/>
      <c r="AR78" s="1"/>
    </row>
    <row r="79" spans="13:54" ht="15" customHeight="1">
      <c r="M79" s="414" t="s">
        <v>107</v>
      </c>
      <c r="N79" s="420" t="s">
        <v>1303</v>
      </c>
      <c r="O79" s="420" t="s">
        <v>1359</v>
      </c>
      <c r="P79" s="415" t="s">
        <v>1301</v>
      </c>
      <c r="Q79" s="422"/>
      <c r="R79" s="183"/>
    </row>
    <row r="80" spans="13:54" ht="62.25" customHeight="1">
      <c r="M80" s="414"/>
      <c r="N80" s="421"/>
      <c r="O80" s="421"/>
      <c r="P80" s="415" t="s">
        <v>1360</v>
      </c>
      <c r="Q80" s="422"/>
      <c r="R80" s="183"/>
      <c r="AQ80" s="413" t="s">
        <v>107</v>
      </c>
      <c r="AR80" s="250" t="s">
        <v>1374</v>
      </c>
      <c r="AS80" s="250" t="s">
        <v>1375</v>
      </c>
      <c r="AT80" s="250" t="s">
        <v>1386</v>
      </c>
      <c r="AU80" s="250" t="s">
        <v>1381</v>
      </c>
      <c r="AV80" s="414" t="s">
        <v>1370</v>
      </c>
      <c r="AW80" s="414"/>
      <c r="AX80" s="269" t="s">
        <v>1387</v>
      </c>
    </row>
    <row r="81" spans="13:50">
      <c r="M81" s="414"/>
      <c r="N81" s="250" t="s">
        <v>1</v>
      </c>
      <c r="O81" s="250" t="s">
        <v>2</v>
      </c>
      <c r="P81" s="250" t="s">
        <v>85</v>
      </c>
      <c r="Q81" s="250" t="s">
        <v>1300</v>
      </c>
      <c r="R81" s="183"/>
      <c r="AQ81" s="413"/>
      <c r="AR81" s="252" t="s">
        <v>1</v>
      </c>
      <c r="AS81" s="252" t="s">
        <v>2</v>
      </c>
      <c r="AT81" s="252" t="s">
        <v>3</v>
      </c>
      <c r="AU81" s="252" t="s">
        <v>22</v>
      </c>
      <c r="AV81" s="252" t="s">
        <v>1368</v>
      </c>
      <c r="AW81" s="252" t="s">
        <v>1369</v>
      </c>
      <c r="AX81" s="262" t="s">
        <v>1325</v>
      </c>
    </row>
    <row r="82" spans="13:50">
      <c r="M82" s="163" t="s">
        <v>1295</v>
      </c>
      <c r="N82" s="248">
        <f>+Fuel!D8</f>
        <v>315.58582363003933</v>
      </c>
      <c r="O82" s="248">
        <f>+Fuel!Y8</f>
        <v>318.99938126717171</v>
      </c>
      <c r="P82" s="164">
        <f t="shared" ref="P82:P87" si="15">O82-N82</f>
        <v>3.413557637132385</v>
      </c>
      <c r="Q82" s="184">
        <f t="shared" ref="Q82:Q87" si="16">+P82/O82</f>
        <v>1.0700828395254556E-2</v>
      </c>
      <c r="R82" s="183"/>
      <c r="Z82" s="256"/>
      <c r="AA82" s="256" t="str">
        <f>N79</f>
        <v>Precio FO SNI EPP
US$/MTD</v>
      </c>
      <c r="AB82" s="256" t="str">
        <f>O79</f>
        <v>Precio FO Sector Industrial/  Petrolero EPP
US$/MTD</v>
      </c>
      <c r="AC82" s="256" t="str">
        <f>P67</f>
        <v>Precio Exportacion EPP USGC HSFO
US$/TM            (No incl. IVA)</v>
      </c>
      <c r="AQ82" s="255" t="s">
        <v>1367</v>
      </c>
      <c r="AR82" s="261">
        <f>Fuel!D243</f>
        <v>345.15862700000002</v>
      </c>
      <c r="AS82" s="261">
        <f>Fuel!Y243</f>
        <v>355.050816</v>
      </c>
      <c r="AT82" s="261">
        <f>Fuel!T243</f>
        <v>429.43495400788436</v>
      </c>
      <c r="AU82" s="261">
        <f>AT82*1.12</f>
        <v>480.9671484888305</v>
      </c>
      <c r="AV82" s="268">
        <f t="shared" ref="AV82:AW85" si="17">($AU82-AR82)/AR82</f>
        <v>0.39346697681941606</v>
      </c>
      <c r="AW82" s="268">
        <f t="shared" si="17"/>
        <v>0.35464312941849568</v>
      </c>
      <c r="AX82" s="260">
        <f>AT82</f>
        <v>429.43495400788436</v>
      </c>
    </row>
    <row r="83" spans="13:50">
      <c r="M83" s="166">
        <v>2020</v>
      </c>
      <c r="N83" s="249">
        <f>+Fuel!D9</f>
        <v>220.93553327041295</v>
      </c>
      <c r="O83" s="249">
        <f>+Fuel!Y9</f>
        <v>240.66160202651511</v>
      </c>
      <c r="P83" s="167">
        <f t="shared" si="15"/>
        <v>19.726068756102165</v>
      </c>
      <c r="Q83" s="189">
        <f t="shared" si="16"/>
        <v>8.1965999519644298E-2</v>
      </c>
      <c r="R83" s="183"/>
      <c r="Z83" s="256"/>
      <c r="AA83" s="256"/>
      <c r="AB83" s="256"/>
      <c r="AC83" s="256"/>
      <c r="AQ83" s="255" t="s">
        <v>1366</v>
      </c>
      <c r="AR83" s="261">
        <f>Fuel!D248</f>
        <v>346.73719899999998</v>
      </c>
      <c r="AS83" s="261">
        <f>Fuel!Y248</f>
        <v>355.050816</v>
      </c>
      <c r="AT83" s="261">
        <f>Fuel!T248</f>
        <v>415.50591327201045</v>
      </c>
      <c r="AU83" s="261">
        <f>AT83*1.12</f>
        <v>465.36662286465173</v>
      </c>
      <c r="AV83" s="268">
        <f t="shared" si="17"/>
        <v>0.34213065170619827</v>
      </c>
      <c r="AW83" s="268">
        <f t="shared" si="17"/>
        <v>0.31070427638350151</v>
      </c>
      <c r="AX83" s="260">
        <f>AT83</f>
        <v>415.50591327201045</v>
      </c>
    </row>
    <row r="84" spans="13:50">
      <c r="M84" s="185">
        <v>2019</v>
      </c>
      <c r="N84" s="248">
        <f>+Fuel!D10</f>
        <v>350.83956044808565</v>
      </c>
      <c r="O84" s="248">
        <f>+Fuel!Y10</f>
        <v>269.21680146874235</v>
      </c>
      <c r="P84" s="164">
        <f t="shared" si="15"/>
        <v>-81.622758979343303</v>
      </c>
      <c r="Q84" s="184">
        <f t="shared" si="16"/>
        <v>-0.30318597700455996</v>
      </c>
      <c r="R84" s="183"/>
      <c r="Z84" s="257">
        <v>2016</v>
      </c>
      <c r="AA84" s="258">
        <f>N87</f>
        <v>202.62974766666665</v>
      </c>
      <c r="AB84" s="258">
        <f>O87</f>
        <v>272.20853578463567</v>
      </c>
      <c r="AC84" s="258">
        <f>P74</f>
        <v>197.87108697259814</v>
      </c>
      <c r="AQ84" s="255" t="s">
        <v>1365</v>
      </c>
      <c r="AR84" s="261">
        <f>Fuel!D253</f>
        <v>351.43936400000001</v>
      </c>
      <c r="AS84" s="261">
        <f>Fuel!Y253</f>
        <v>359.32522799999998</v>
      </c>
      <c r="AT84" s="261">
        <f>Fuel!T253</f>
        <v>417.14848883048614</v>
      </c>
      <c r="AU84" s="261">
        <f>AT84*1.12</f>
        <v>467.20630749014452</v>
      </c>
      <c r="AV84" s="268">
        <f t="shared" si="17"/>
        <v>0.32940801557489874</v>
      </c>
      <c r="AW84" s="268">
        <f t="shared" si="17"/>
        <v>0.30023241087359598</v>
      </c>
      <c r="AX84" s="260">
        <f>AT84</f>
        <v>417.14848883048614</v>
      </c>
    </row>
    <row r="85" spans="13:50">
      <c r="M85" s="190">
        <v>2018</v>
      </c>
      <c r="N85" s="249">
        <f>+Fuel!D11</f>
        <v>369.45993292402659</v>
      </c>
      <c r="O85" s="249">
        <f>+Fuel!Y11</f>
        <v>295.44235390676295</v>
      </c>
      <c r="P85" s="167">
        <f t="shared" si="15"/>
        <v>-74.017579017263643</v>
      </c>
      <c r="Q85" s="189">
        <f t="shared" si="16"/>
        <v>-0.25053137452534124</v>
      </c>
      <c r="R85" s="183"/>
      <c r="Z85" s="257">
        <v>2017</v>
      </c>
      <c r="AA85" s="258">
        <f>N86</f>
        <v>290.94175126884056</v>
      </c>
      <c r="AB85" s="258">
        <f>O86</f>
        <v>310.8280827314511</v>
      </c>
      <c r="AC85" s="258">
        <f>P73</f>
        <v>296.79400700313278</v>
      </c>
      <c r="AQ85" s="255" t="s">
        <v>1364</v>
      </c>
      <c r="AR85" s="261">
        <f>Fuel!D254</f>
        <v>352.03006199999999</v>
      </c>
      <c r="AS85" s="261">
        <f>Fuel!Y254</f>
        <v>359.32522799999998</v>
      </c>
      <c r="AT85" s="261">
        <f>Fuel!T254</f>
        <v>415.04599211563732</v>
      </c>
      <c r="AU85" s="261">
        <f>AT85*1.12</f>
        <v>464.85151116951386</v>
      </c>
      <c r="AV85" s="268">
        <f t="shared" si="17"/>
        <v>0.32048810981805831</v>
      </c>
      <c r="AW85" s="268">
        <f t="shared" si="17"/>
        <v>0.29367902653780237</v>
      </c>
      <c r="AX85" s="260">
        <f>AT85</f>
        <v>415.04599211563732</v>
      </c>
    </row>
    <row r="86" spans="13:50">
      <c r="M86" s="185">
        <v>2017</v>
      </c>
      <c r="N86" s="248">
        <f>+Fuel!D12</f>
        <v>290.94175126884056</v>
      </c>
      <c r="O86" s="248">
        <f>+Fuel!Y12</f>
        <v>310.8280827314511</v>
      </c>
      <c r="P86" s="164">
        <f t="shared" si="15"/>
        <v>19.886331462610542</v>
      </c>
      <c r="Q86" s="184">
        <f t="shared" si="16"/>
        <v>6.3978554601168108E-2</v>
      </c>
      <c r="R86" s="183"/>
      <c r="Z86" s="257">
        <v>2018</v>
      </c>
      <c r="AA86" s="258">
        <f>N85</f>
        <v>369.45993292402659</v>
      </c>
      <c r="AB86" s="258">
        <f>O85</f>
        <v>295.44235390676295</v>
      </c>
      <c r="AC86" s="258">
        <f>P72</f>
        <v>388.92187093133845</v>
      </c>
      <c r="AQ86" s="265" t="s">
        <v>1380</v>
      </c>
      <c r="AR86" s="266"/>
      <c r="AS86" s="266"/>
      <c r="AT86" s="266"/>
      <c r="AU86" s="266"/>
      <c r="AV86" s="266"/>
      <c r="AW86" s="266"/>
      <c r="AX86" s="267"/>
    </row>
    <row r="87" spans="13:50">
      <c r="M87" s="190">
        <v>2016</v>
      </c>
      <c r="N87" s="249">
        <f>+Fuel!D13</f>
        <v>202.62974766666665</v>
      </c>
      <c r="O87" s="249">
        <f>+Fuel!Y13</f>
        <v>272.20853578463567</v>
      </c>
      <c r="P87" s="167">
        <f t="shared" si="15"/>
        <v>69.578788117969026</v>
      </c>
      <c r="Q87" s="189">
        <f t="shared" si="16"/>
        <v>0.2556083993376973</v>
      </c>
      <c r="R87" s="183"/>
      <c r="Z87" s="257">
        <v>2019</v>
      </c>
      <c r="AA87" s="258">
        <f>N84</f>
        <v>350.83956044808565</v>
      </c>
      <c r="AB87" s="258">
        <f>O84</f>
        <v>269.21680146874235</v>
      </c>
      <c r="AC87" s="258">
        <f>P71</f>
        <v>340.71022334476038</v>
      </c>
      <c r="AR87" s="263"/>
      <c r="AS87" s="263"/>
      <c r="AT87" s="263"/>
      <c r="AU87" s="263"/>
      <c r="AV87" s="263"/>
      <c r="AW87" s="263"/>
      <c r="AX87" s="264"/>
    </row>
    <row r="88" spans="13:50">
      <c r="M88" s="191" t="s">
        <v>102</v>
      </c>
      <c r="N88" s="192"/>
      <c r="O88" s="192"/>
      <c r="P88" s="192"/>
      <c r="Q88" s="193"/>
      <c r="R88" s="164"/>
      <c r="Z88" s="257">
        <v>2020</v>
      </c>
      <c r="AA88" s="258">
        <f>N83</f>
        <v>220.93553327041295</v>
      </c>
      <c r="AB88" s="258">
        <f>O83</f>
        <v>240.66160202651511</v>
      </c>
      <c r="AC88" s="258">
        <f>P70</f>
        <v>226.19037939577723</v>
      </c>
    </row>
    <row r="89" spans="13:50">
      <c r="M89" s="191" t="s">
        <v>1280</v>
      </c>
      <c r="N89" s="191"/>
      <c r="O89" s="194">
        <v>44438</v>
      </c>
      <c r="P89" s="192"/>
      <c r="Q89" s="193"/>
      <c r="R89" s="164"/>
      <c r="Z89" s="257" t="s">
        <v>1295</v>
      </c>
      <c r="AA89" s="258">
        <f>N82</f>
        <v>315.58582363003933</v>
      </c>
      <c r="AB89" s="258">
        <f>O82</f>
        <v>318.99938126717171</v>
      </c>
      <c r="AC89" s="258">
        <f>P69</f>
        <v>381.34542933916617</v>
      </c>
      <c r="AQ89" s="256"/>
      <c r="AR89" s="256" t="s">
        <v>1377</v>
      </c>
      <c r="AS89" s="256" t="s">
        <v>1378</v>
      </c>
      <c r="AT89" s="256" t="s">
        <v>1379</v>
      </c>
      <c r="AU89" s="256"/>
    </row>
    <row r="90" spans="13:50" ht="15.75" customHeight="1">
      <c r="M90" s="183" t="s">
        <v>1361</v>
      </c>
      <c r="N90" s="183"/>
      <c r="O90" s="183"/>
      <c r="P90" s="183"/>
      <c r="Q90" s="183"/>
      <c r="R90" s="183"/>
      <c r="Z90" s="256"/>
      <c r="AA90" s="256"/>
      <c r="AB90" s="256"/>
      <c r="AC90" s="256"/>
      <c r="AQ90" s="259" t="s">
        <v>1364</v>
      </c>
      <c r="AR90" s="258">
        <f>AT85</f>
        <v>415.04599211563732</v>
      </c>
      <c r="AS90" s="258">
        <f>AU85</f>
        <v>464.85151116951386</v>
      </c>
      <c r="AT90" s="258">
        <f>AX85</f>
        <v>415.04599211563732</v>
      </c>
      <c r="AU90" s="256"/>
    </row>
    <row r="91" spans="13:50">
      <c r="M91" s="183"/>
      <c r="N91" s="183"/>
      <c r="O91" s="183"/>
      <c r="P91" s="183"/>
      <c r="R91" s="183"/>
      <c r="AQ91" s="259" t="s">
        <v>1365</v>
      </c>
      <c r="AR91" s="258">
        <f>AT84</f>
        <v>417.14848883048614</v>
      </c>
      <c r="AS91" s="258">
        <f>AU84</f>
        <v>467.20630749014452</v>
      </c>
      <c r="AT91" s="258">
        <f>AX84</f>
        <v>417.14848883048614</v>
      </c>
      <c r="AU91" s="256"/>
    </row>
    <row r="92" spans="13:50">
      <c r="M92" s="183"/>
      <c r="N92" s="183"/>
      <c r="O92" s="183"/>
      <c r="Q92" s="251" t="s">
        <v>1362</v>
      </c>
      <c r="R92" s="183"/>
      <c r="AQ92" s="259" t="s">
        <v>1366</v>
      </c>
      <c r="AR92" s="258">
        <f>AT83</f>
        <v>415.50591327201045</v>
      </c>
      <c r="AS92" s="258">
        <f>AU83</f>
        <v>465.36662286465173</v>
      </c>
      <c r="AT92" s="258">
        <f>AX83</f>
        <v>415.50591327201045</v>
      </c>
      <c r="AU92" s="256"/>
    </row>
    <row r="93" spans="13:50">
      <c r="M93" s="183"/>
      <c r="N93" s="183"/>
      <c r="O93" s="183"/>
      <c r="P93" s="183"/>
      <c r="Q93" s="251" t="s">
        <v>1363</v>
      </c>
      <c r="R93" s="183"/>
      <c r="AQ93" s="259" t="s">
        <v>1367</v>
      </c>
      <c r="AR93" s="258">
        <f>AT82</f>
        <v>429.43495400788436</v>
      </c>
      <c r="AS93" s="258">
        <f>AU82</f>
        <v>480.9671484888305</v>
      </c>
      <c r="AT93" s="258">
        <f>AX82</f>
        <v>429.43495400788436</v>
      </c>
      <c r="AU93" s="256"/>
    </row>
    <row r="94" spans="13:50">
      <c r="M94" s="183"/>
      <c r="N94" s="183"/>
      <c r="O94" s="183"/>
      <c r="P94" s="183"/>
      <c r="Q94" s="183"/>
      <c r="R94" s="183"/>
      <c r="AQ94" s="257"/>
    </row>
    <row r="95" spans="13:50">
      <c r="M95" s="183"/>
      <c r="N95" s="183"/>
      <c r="O95" s="183"/>
      <c r="P95" s="183"/>
      <c r="Q95" s="183"/>
      <c r="R95" s="183"/>
      <c r="AQ95" s="257"/>
    </row>
    <row r="96" spans="13:50">
      <c r="M96" s="183"/>
      <c r="N96" s="183"/>
      <c r="O96" s="183"/>
      <c r="P96" s="183"/>
      <c r="Q96" s="183"/>
      <c r="R96" s="183"/>
    </row>
    <row r="98" spans="13:23" ht="57">
      <c r="N98" s="186" t="s">
        <v>107</v>
      </c>
      <c r="O98" s="188" t="s">
        <v>1303</v>
      </c>
      <c r="P98" s="188" t="s">
        <v>1297</v>
      </c>
      <c r="Q98" s="188" t="s">
        <v>1304</v>
      </c>
      <c r="R98" s="188" t="s">
        <v>1322</v>
      </c>
      <c r="S98" s="188" t="s">
        <v>1332</v>
      </c>
      <c r="T98" s="412" t="s">
        <v>1328</v>
      </c>
      <c r="U98" s="412"/>
      <c r="V98" s="412" t="s">
        <v>1331</v>
      </c>
      <c r="W98" s="412"/>
    </row>
    <row r="99" spans="13:23">
      <c r="N99" s="186"/>
      <c r="O99" s="187" t="s">
        <v>1</v>
      </c>
      <c r="P99" s="187" t="s">
        <v>2</v>
      </c>
      <c r="Q99" s="187" t="s">
        <v>3</v>
      </c>
      <c r="R99" s="187" t="s">
        <v>22</v>
      </c>
      <c r="S99" s="187" t="s">
        <v>1325</v>
      </c>
      <c r="T99" s="187" t="s">
        <v>1326</v>
      </c>
      <c r="U99" s="187" t="s">
        <v>1327</v>
      </c>
      <c r="V99" s="187" t="s">
        <v>1329</v>
      </c>
      <c r="W99" s="187" t="s">
        <v>1330</v>
      </c>
    </row>
    <row r="100" spans="13:23">
      <c r="N100" s="163" t="s">
        <v>1295</v>
      </c>
      <c r="O100" s="164">
        <f>+Fuel!D8</f>
        <v>315.58582363003933</v>
      </c>
      <c r="P100" s="164">
        <f>+Fuel!Y8</f>
        <v>318.99938126717171</v>
      </c>
      <c r="Q100" s="164">
        <f>+Fuel!T8</f>
        <v>381.34542933916617</v>
      </c>
      <c r="R100" s="164">
        <f>+Fuel!AB8</f>
        <v>516.56681917518881</v>
      </c>
      <c r="S100" s="164">
        <f>+Fuel!AC8</f>
        <v>502.16838162055325</v>
      </c>
      <c r="T100" s="164">
        <f>+O100-R100</f>
        <v>-200.98099554514948</v>
      </c>
      <c r="U100" s="164">
        <f>O100-S100</f>
        <v>-186.58255799051392</v>
      </c>
      <c r="V100" s="1">
        <f>P100-R100</f>
        <v>-197.5674379080171</v>
      </c>
      <c r="W100" s="1">
        <f>P100-S100</f>
        <v>-183.16900035338153</v>
      </c>
    </row>
    <row r="101" spans="13:23">
      <c r="N101" s="166">
        <v>2020</v>
      </c>
      <c r="O101" s="167">
        <f>+Fuel!D9</f>
        <v>220.93553327041295</v>
      </c>
      <c r="P101" s="167">
        <f>+Fuel!Y9</f>
        <v>240.66160202651511</v>
      </c>
      <c r="Q101" s="167">
        <f>+Fuel!T9</f>
        <v>226.19037939577723</v>
      </c>
      <c r="R101" s="164">
        <f>+Fuel!AB9</f>
        <v>300.9233353598093</v>
      </c>
      <c r="S101" s="164">
        <f>+Fuel!AC9</f>
        <v>307.27879243992726</v>
      </c>
      <c r="T101" s="167">
        <f>+P101-O101</f>
        <v>19.726068756102165</v>
      </c>
      <c r="U101" s="189">
        <f>+T101/P101</f>
        <v>8.1965999519644298E-2</v>
      </c>
      <c r="V101" s="1">
        <f>P101-R101</f>
        <v>-60.261733333294188</v>
      </c>
      <c r="W101" s="1">
        <f>P101-S101</f>
        <v>-66.617190413412146</v>
      </c>
    </row>
    <row r="102" spans="13:23">
      <c r="N102" s="185">
        <v>2019</v>
      </c>
      <c r="O102" s="164">
        <f>+Fuel!D10</f>
        <v>350.83956044808565</v>
      </c>
      <c r="P102" s="164">
        <f>+Fuel!Y10</f>
        <v>269.21680146874235</v>
      </c>
      <c r="Q102" s="164">
        <f>+Fuel!T10</f>
        <v>340.71022334476038</v>
      </c>
      <c r="R102" s="164">
        <f>+Fuel!AB10</f>
        <v>433.20903348077042</v>
      </c>
      <c r="S102" s="164">
        <f>+Fuel!AC10</f>
        <v>427.51845065562458</v>
      </c>
      <c r="T102" s="164">
        <f>+P102-O102</f>
        <v>-81.622758979343303</v>
      </c>
      <c r="U102" s="184">
        <f>+T102/P102</f>
        <v>-0.30318597700455996</v>
      </c>
      <c r="V102" s="1">
        <f>P102-R102</f>
        <v>-163.99223201202807</v>
      </c>
      <c r="W102" s="1">
        <f>P102-S102</f>
        <v>-158.30164918688223</v>
      </c>
    </row>
    <row r="103" spans="13:23">
      <c r="N103" s="190">
        <v>2018</v>
      </c>
      <c r="O103" s="167">
        <f>+Fuel!D11</f>
        <v>369.45993292402659</v>
      </c>
      <c r="P103" s="167">
        <f>+Fuel!Y11</f>
        <v>295.44235390676295</v>
      </c>
      <c r="Q103" s="167">
        <f>+Fuel!T11</f>
        <v>388.92187093133845</v>
      </c>
      <c r="R103" s="164">
        <f>+Fuel!AB11</f>
        <v>492.90692963276655</v>
      </c>
      <c r="S103" s="164">
        <f>+Fuel!AC11</f>
        <v>503.19861004739653</v>
      </c>
      <c r="T103" s="167">
        <f>+P103-O103</f>
        <v>-74.017579017263643</v>
      </c>
      <c r="U103" s="189">
        <f>+T103/P103</f>
        <v>-0.25053137452534124</v>
      </c>
      <c r="V103" s="1">
        <f>P103-R103</f>
        <v>-197.4645757260036</v>
      </c>
      <c r="W103" s="1">
        <f>P103-S103</f>
        <v>-207.75625614063358</v>
      </c>
    </row>
    <row r="104" spans="13:23">
      <c r="N104" s="191" t="s">
        <v>102</v>
      </c>
      <c r="O104" s="192"/>
      <c r="P104" s="192"/>
      <c r="Q104" s="192"/>
      <c r="R104" s="221"/>
      <c r="S104" s="221"/>
      <c r="T104" s="193"/>
      <c r="U104" s="192"/>
      <c r="V104" s="221"/>
      <c r="W104" s="221"/>
    </row>
    <row r="105" spans="13:23">
      <c r="N105" s="191" t="s">
        <v>1280</v>
      </c>
      <c r="O105" s="191"/>
      <c r="P105" s="194">
        <v>44377</v>
      </c>
      <c r="Q105" s="192"/>
      <c r="R105" s="221"/>
      <c r="S105" s="221"/>
      <c r="T105" s="193"/>
      <c r="U105" s="192"/>
      <c r="V105" s="221"/>
      <c r="W105" s="221"/>
    </row>
    <row r="110" spans="13:23">
      <c r="M110" s="183"/>
      <c r="N110" s="183"/>
      <c r="O110" s="183"/>
      <c r="P110" s="183"/>
      <c r="Q110" s="183"/>
      <c r="R110" s="183"/>
    </row>
    <row r="111" spans="13:23">
      <c r="M111" s="183"/>
      <c r="N111" s="183"/>
      <c r="O111" s="183"/>
      <c r="P111" s="183"/>
      <c r="Q111" s="183"/>
      <c r="R111" s="183"/>
    </row>
    <row r="112" spans="13:23">
      <c r="M112" s="183"/>
      <c r="N112" s="183"/>
      <c r="O112" s="183"/>
      <c r="P112" s="183"/>
      <c r="Q112" s="183"/>
      <c r="R112" s="183"/>
    </row>
    <row r="113" spans="13:18">
      <c r="M113" s="183"/>
      <c r="N113" s="183"/>
      <c r="O113" s="183"/>
      <c r="P113" s="183"/>
      <c r="Q113" s="183"/>
      <c r="R113" s="183"/>
    </row>
    <row r="114" spans="13:18">
      <c r="M114" s="183"/>
      <c r="N114" s="183"/>
      <c r="O114" s="183"/>
      <c r="P114" s="183"/>
      <c r="Q114" s="183"/>
      <c r="R114" s="183"/>
    </row>
    <row r="115" spans="13:18">
      <c r="M115" s="183"/>
      <c r="N115" s="183"/>
      <c r="O115" s="183"/>
      <c r="P115" s="183"/>
      <c r="Q115" s="183"/>
      <c r="R115" s="183"/>
    </row>
    <row r="116" spans="13:18">
      <c r="M116" s="183"/>
      <c r="N116" s="183"/>
      <c r="O116" s="183"/>
      <c r="P116" s="183"/>
      <c r="Q116" s="183"/>
      <c r="R116" s="183"/>
    </row>
    <row r="117" spans="13:18">
      <c r="M117" s="183"/>
      <c r="N117" s="183"/>
      <c r="O117" s="183"/>
      <c r="P117" s="183"/>
      <c r="Q117" s="183"/>
      <c r="R117" s="183"/>
    </row>
    <row r="118" spans="13:18">
      <c r="M118" s="183"/>
      <c r="N118" s="183"/>
      <c r="O118" s="183"/>
      <c r="P118" s="183"/>
      <c r="Q118" s="183"/>
      <c r="R118" s="183"/>
    </row>
    <row r="119" spans="13:18">
      <c r="M119" s="183"/>
      <c r="N119" s="183"/>
      <c r="O119" s="183"/>
      <c r="P119" s="183"/>
      <c r="Q119" s="183"/>
      <c r="R119" s="183"/>
    </row>
    <row r="120" spans="13:18">
      <c r="M120" s="183"/>
      <c r="N120" s="183"/>
      <c r="O120" s="183"/>
      <c r="P120" s="183"/>
      <c r="Q120" s="183"/>
      <c r="R120" s="183"/>
    </row>
    <row r="121" spans="13:18">
      <c r="M121" s="183"/>
      <c r="N121" s="183"/>
      <c r="O121" s="183"/>
      <c r="P121" s="183"/>
      <c r="Q121" s="183"/>
      <c r="R121" s="183"/>
    </row>
    <row r="122" spans="13:18">
      <c r="M122" s="183"/>
      <c r="N122" s="183"/>
      <c r="O122" s="183"/>
      <c r="P122" s="183"/>
      <c r="Q122" s="183"/>
      <c r="R122" s="183"/>
    </row>
    <row r="123" spans="13:18">
      <c r="M123" s="183"/>
      <c r="N123" s="183"/>
      <c r="O123" s="183"/>
      <c r="P123" s="183"/>
      <c r="Q123" s="183"/>
      <c r="R123" s="183"/>
    </row>
    <row r="124" spans="13:18">
      <c r="M124" s="183"/>
      <c r="N124" s="183"/>
      <c r="O124" s="183"/>
      <c r="P124" s="183"/>
      <c r="Q124" s="183"/>
      <c r="R124" s="183"/>
    </row>
    <row r="125" spans="13:18">
      <c r="M125" s="183"/>
      <c r="N125" s="183"/>
      <c r="O125" s="183"/>
      <c r="P125" s="183"/>
      <c r="Q125" s="183"/>
      <c r="R125" s="183"/>
    </row>
    <row r="126" spans="13:18">
      <c r="M126" s="183"/>
      <c r="N126" s="183"/>
      <c r="O126" s="183"/>
      <c r="P126" s="183"/>
      <c r="Q126" s="183"/>
      <c r="R126" s="183"/>
    </row>
    <row r="127" spans="13:18">
      <c r="M127" s="183"/>
      <c r="N127" s="183"/>
      <c r="O127" s="183"/>
      <c r="P127" s="183"/>
      <c r="Q127" s="183"/>
      <c r="R127" s="183"/>
    </row>
    <row r="128" spans="13:18">
      <c r="M128" s="183"/>
      <c r="N128" s="183"/>
      <c r="O128" s="183"/>
      <c r="P128" s="183"/>
      <c r="Q128" s="183"/>
      <c r="R128" s="183"/>
    </row>
    <row r="129" spans="13:18">
      <c r="M129" s="183"/>
      <c r="N129" s="183"/>
      <c r="O129" s="183"/>
      <c r="P129" s="183"/>
      <c r="Q129" s="183"/>
      <c r="R129" s="183"/>
    </row>
    <row r="130" spans="13:18">
      <c r="M130" s="183"/>
      <c r="N130" s="183"/>
      <c r="O130" s="183"/>
      <c r="P130" s="183"/>
      <c r="Q130" s="183"/>
      <c r="R130" s="183"/>
    </row>
    <row r="131" spans="13:18">
      <c r="M131" s="183"/>
      <c r="N131" s="183"/>
      <c r="O131" s="183"/>
      <c r="P131" s="183"/>
      <c r="Q131" s="183"/>
      <c r="R131" s="183"/>
    </row>
    <row r="132" spans="13:18">
      <c r="M132" s="183"/>
      <c r="N132" s="183"/>
      <c r="O132" s="183"/>
      <c r="P132" s="183"/>
      <c r="Q132" s="183"/>
      <c r="R132" s="183"/>
    </row>
    <row r="133" spans="13:18">
      <c r="M133" s="183"/>
      <c r="N133" s="183"/>
      <c r="O133" s="183"/>
      <c r="P133" s="183"/>
      <c r="Q133" s="183"/>
      <c r="R133" s="183"/>
    </row>
    <row r="134" spans="13:18">
      <c r="M134" s="183"/>
      <c r="N134" s="183"/>
      <c r="O134" s="183"/>
      <c r="P134" s="183"/>
      <c r="Q134" s="183"/>
      <c r="R134" s="183"/>
    </row>
    <row r="135" spans="13:18">
      <c r="M135" s="183"/>
      <c r="N135" s="183"/>
      <c r="O135" s="183"/>
      <c r="P135" s="183"/>
      <c r="Q135" s="183"/>
      <c r="R135" s="183"/>
    </row>
    <row r="136" spans="13:18">
      <c r="M136" s="183"/>
      <c r="N136" s="183"/>
      <c r="O136" s="183"/>
      <c r="P136" s="183"/>
      <c r="Q136" s="183"/>
      <c r="R136" s="183"/>
    </row>
    <row r="137" spans="13:18">
      <c r="M137" s="183"/>
      <c r="N137" s="183"/>
      <c r="O137" s="183"/>
      <c r="P137" s="183"/>
      <c r="Q137" s="183"/>
      <c r="R137" s="183"/>
    </row>
    <row r="138" spans="13:18">
      <c r="M138" s="183"/>
      <c r="N138" s="183"/>
      <c r="O138" s="183"/>
      <c r="P138" s="183"/>
      <c r="Q138" s="183"/>
      <c r="R138" s="183"/>
    </row>
    <row r="139" spans="13:18">
      <c r="M139" s="183"/>
      <c r="N139" s="183"/>
      <c r="O139" s="183"/>
      <c r="P139" s="183"/>
      <c r="Q139" s="183"/>
      <c r="R139" s="183"/>
    </row>
    <row r="140" spans="13:18">
      <c r="M140" s="183"/>
      <c r="N140" s="183"/>
      <c r="O140" s="183"/>
      <c r="P140" s="183"/>
      <c r="Q140" s="183"/>
      <c r="R140" s="183"/>
    </row>
    <row r="141" spans="13:18">
      <c r="M141" s="183"/>
      <c r="N141" s="183"/>
      <c r="O141" s="183"/>
      <c r="P141" s="183"/>
      <c r="Q141" s="183"/>
      <c r="R141" s="183"/>
    </row>
    <row r="142" spans="13:18">
      <c r="M142" s="183"/>
      <c r="N142" s="183"/>
      <c r="O142" s="183"/>
      <c r="P142" s="183"/>
      <c r="Q142" s="183"/>
      <c r="R142" s="183"/>
    </row>
    <row r="143" spans="13:18">
      <c r="M143" s="183"/>
      <c r="N143" s="183"/>
      <c r="O143" s="183"/>
      <c r="P143" s="183"/>
      <c r="Q143" s="183"/>
      <c r="R143" s="183"/>
    </row>
    <row r="144" spans="13:18">
      <c r="M144" s="183"/>
      <c r="N144" s="183"/>
      <c r="O144" s="183"/>
      <c r="P144" s="183"/>
      <c r="Q144" s="183"/>
      <c r="R144" s="183"/>
    </row>
    <row r="145" spans="2:18">
      <c r="M145" s="183"/>
      <c r="N145" s="183"/>
      <c r="O145" s="183"/>
      <c r="P145" s="183"/>
      <c r="Q145" s="183"/>
      <c r="R145" s="183"/>
    </row>
    <row r="146" spans="2:18">
      <c r="M146" s="183"/>
      <c r="N146" s="183"/>
      <c r="O146" s="183"/>
      <c r="P146" s="183"/>
      <c r="Q146" s="183"/>
      <c r="R146" s="183"/>
    </row>
    <row r="147" spans="2:18">
      <c r="M147" s="183"/>
      <c r="N147" s="183"/>
      <c r="O147" s="183"/>
      <c r="P147" s="183"/>
      <c r="Q147" s="183"/>
      <c r="R147" s="183"/>
    </row>
    <row r="148" spans="2:18">
      <c r="M148" s="183"/>
      <c r="N148" s="183"/>
      <c r="O148" s="183"/>
      <c r="P148" s="183"/>
      <c r="Q148" s="183"/>
      <c r="R148" s="183"/>
    </row>
    <row r="149" spans="2:18">
      <c r="M149" s="183"/>
      <c r="N149" s="183"/>
      <c r="O149" s="183"/>
      <c r="P149" s="183"/>
      <c r="Q149" s="183"/>
      <c r="R149" s="183"/>
    </row>
    <row r="150" spans="2:18">
      <c r="M150" s="183"/>
      <c r="N150" s="183"/>
      <c r="O150" s="183"/>
      <c r="P150" s="183"/>
      <c r="Q150" s="183"/>
      <c r="R150" s="183"/>
    </row>
    <row r="151" spans="2:18">
      <c r="M151" s="183"/>
      <c r="N151" s="183"/>
      <c r="O151" s="183"/>
      <c r="P151" s="183"/>
      <c r="Q151" s="183"/>
      <c r="R151" s="183"/>
    </row>
    <row r="152" spans="2:18">
      <c r="M152" s="183"/>
      <c r="N152" s="183"/>
      <c r="O152" s="183"/>
      <c r="P152" s="183"/>
      <c r="Q152" s="183"/>
      <c r="R152" s="183"/>
    </row>
    <row r="155" spans="2:18">
      <c r="B155" s="183" t="s">
        <v>1361</v>
      </c>
    </row>
  </sheetData>
  <mergeCells count="21">
    <mergeCell ref="M79:M81"/>
    <mergeCell ref="M15:M16"/>
    <mergeCell ref="Q15:R15"/>
    <mergeCell ref="O79:O80"/>
    <mergeCell ref="N79:N80"/>
    <mergeCell ref="P79:Q79"/>
    <mergeCell ref="P80:Q80"/>
    <mergeCell ref="S15:T15"/>
    <mergeCell ref="M39:M40"/>
    <mergeCell ref="Q39:R39"/>
    <mergeCell ref="S39:T39"/>
    <mergeCell ref="M67:M68"/>
    <mergeCell ref="Q67:R67"/>
    <mergeCell ref="AQ67:AQ68"/>
    <mergeCell ref="AU67:AW67"/>
    <mergeCell ref="T98:U98"/>
    <mergeCell ref="V98:W98"/>
    <mergeCell ref="AQ80:AQ81"/>
    <mergeCell ref="AV80:AW80"/>
    <mergeCell ref="T67:T68"/>
    <mergeCell ref="W67:X67"/>
  </mergeCells>
  <printOptions horizontalCentered="1"/>
  <pageMargins left="0.35433070866141736" right="0.19685039370078741" top="0.35433070866141736" bottom="0.35433070866141736" header="0.31496062992125984" footer="0.31496062992125984"/>
  <pageSetup paperSize="9" scale="70" orientation="landscape" copies="2" r:id="rId1"/>
  <ignoredErrors>
    <ignoredError sqref="AQ69:AQ73" twoDigitTextYear="1"/>
  </ignoredErrors>
  <drawing r:id="rId2"/>
  <extLst>
    <ext xmlns:x14="http://schemas.microsoft.com/office/spreadsheetml/2009/9/main" uri="{78C0D931-6437-407d-A8EE-F0AAD7539E65}">
      <x14:conditionalFormattings>
        <x14:conditionalFormatting xmlns:xm="http://schemas.microsoft.com/office/excel/2006/main">
          <x14:cfRule type="expression" priority="35" stopIfTrue="1" id="{00000000-000E-0000-0500-000023000000}">
            <xm:f>'C:\Users\operaciones\Desktop\[Datos cálculos y gráficos - FO4 2016-2020 - rev Camara Industrias MRE Jun 2020..xlsx]Fuel'!#REF!=3</xm:f>
            <x14:dxf>
              <font>
                <condense val="0"/>
                <extend val="0"/>
                <color auto="1"/>
              </font>
              <fill>
                <patternFill>
                  <bgColor indexed="13"/>
                </patternFill>
              </fill>
            </x14:dxf>
          </x14:cfRule>
          <x14:cfRule type="expression" priority="36" stopIfTrue="1" id="{00000000-000E-0000-0500-000024000000}">
            <xm:f>'C:\Users\operaciones\Desktop\[Datos cálculos y gráficos - FO4 2016-2020 - rev Camara Industrias MRE Jun 2020..xlsx]Fuel'!#REF!=3</xm:f>
            <x14:dxf>
              <fill>
                <patternFill>
                  <bgColor indexed="13"/>
                </patternFill>
              </fill>
            </x14:dxf>
          </x14:cfRule>
          <x14:cfRule type="expression" priority="37" stopIfTrue="1" id="{00000000-000E-0000-0500-000025000000}">
            <xm:f>Fuel!#REF!=3</xm:f>
            <x14:dxf>
              <fill>
                <patternFill>
                  <bgColor indexed="13"/>
                </patternFill>
              </fill>
            </x14:dxf>
          </x14:cfRule>
          <x14:cfRule type="expression" priority="38" stopIfTrue="1" id="{00000000-000E-0000-0500-000026000000}">
            <xm:f>Fuel!#REF!=3</xm:f>
            <x14:dxf>
              <font>
                <condense val="0"/>
                <extend val="0"/>
                <color auto="1"/>
              </font>
              <fill>
                <patternFill>
                  <bgColor indexed="13"/>
                </patternFill>
              </fill>
            </x14:dxf>
          </x14:cfRule>
          <xm:sqref>AQ69:AQ73 AQ78</xm:sqref>
        </x14:conditionalFormatting>
        <x14:conditionalFormatting xmlns:xm="http://schemas.microsoft.com/office/excel/2006/main">
          <x14:cfRule type="expression" priority="25" stopIfTrue="1" id="{00000000-000E-0000-0500-000019000000}">
            <xm:f>Fuel!#REF!=3</xm:f>
            <x14:dxf>
              <fill>
                <patternFill>
                  <bgColor indexed="13"/>
                </patternFill>
              </fill>
            </x14:dxf>
          </x14:cfRule>
          <x14:cfRule type="expression" priority="26" stopIfTrue="1" id="{00000000-000E-0000-0500-00001A000000}">
            <xm:f>Fuel!#REF!=3</xm:f>
            <x14:dxf>
              <font>
                <condense val="0"/>
                <extend val="0"/>
                <color auto="1"/>
              </font>
              <fill>
                <patternFill>
                  <bgColor indexed="13"/>
                </patternFill>
              </fill>
            </x14:dxf>
          </x14:cfRule>
          <x14:cfRule type="expression" priority="27" stopIfTrue="1" id="{00000000-000E-0000-0500-00001B000000}">
            <xm:f>'C:\Users\operaciones\Desktop\[Datos cálculos y gráficos - FO4 2016-2020 - rev Camara Industrias MRE Jun 2020..xlsx]Fuel'!#REF!=3</xm:f>
            <x14:dxf>
              <font>
                <condense val="0"/>
                <extend val="0"/>
                <color auto="1"/>
              </font>
              <fill>
                <patternFill>
                  <bgColor indexed="13"/>
                </patternFill>
              </fill>
            </x14:dxf>
          </x14:cfRule>
          <x14:cfRule type="expression" priority="28" stopIfTrue="1" id="{00000000-000E-0000-0500-00001C000000}">
            <xm:f>'C:\Users\operaciones\Desktop\[Datos cálculos y gráficos - FO4 2016-2020 - rev Camara Industrias MRE Jun 2020..xlsx]Fuel'!#REF!=3</xm:f>
            <x14:dxf>
              <fill>
                <patternFill>
                  <bgColor indexed="13"/>
                </patternFill>
              </fill>
            </x14:dxf>
          </x14:cfRule>
          <xm:sqref>AQ82:AQ85 AQ90:AQ93</xm:sqref>
        </x14:conditionalFormatting>
        <x14:conditionalFormatting xmlns:xm="http://schemas.microsoft.com/office/excel/2006/main">
          <x14:cfRule type="expression" priority="29" stopIfTrue="1" id="{00000000-000E-0000-0500-00001D000000}">
            <xm:f>Fuel!#REF!=3</xm:f>
            <x14:dxf>
              <fill>
                <patternFill>
                  <bgColor indexed="13"/>
                </patternFill>
              </fill>
            </x14:dxf>
          </x14:cfRule>
          <x14:cfRule type="expression" priority="30" stopIfTrue="1" id="{00000000-000E-0000-0500-00001E000000}">
            <xm:f>Fuel!#REF!=3</xm:f>
            <x14:dxf>
              <font>
                <condense val="0"/>
                <extend val="0"/>
                <color auto="1"/>
              </font>
              <fill>
                <patternFill>
                  <bgColor indexed="13"/>
                </patternFill>
              </fill>
            </x14:dxf>
          </x14:cfRule>
          <xm:sqref>AQ83:AQ85 AQ90:AQ92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H37"/>
  <sheetViews>
    <sheetView workbookViewId="0">
      <selection activeCell="C24" sqref="C24"/>
    </sheetView>
  </sheetViews>
  <sheetFormatPr defaultColWidth="11.5546875" defaultRowHeight="14.4"/>
  <sheetData>
    <row r="2" spans="2:8">
      <c r="C2" t="s">
        <v>78</v>
      </c>
      <c r="D2" t="s">
        <v>79</v>
      </c>
    </row>
    <row r="3" spans="2:8">
      <c r="B3" s="5">
        <v>43070</v>
      </c>
      <c r="C3">
        <v>1.1290480000000001</v>
      </c>
    </row>
    <row r="4" spans="2:8">
      <c r="B4" s="5">
        <v>43101</v>
      </c>
      <c r="C4">
        <v>1.256262</v>
      </c>
    </row>
    <row r="5" spans="2:8">
      <c r="B5" s="5">
        <v>43132</v>
      </c>
      <c r="C5">
        <v>1.0724009999999999</v>
      </c>
      <c r="G5" s="1"/>
      <c r="H5" s="1"/>
    </row>
    <row r="6" spans="2:8">
      <c r="B6" s="5">
        <v>43160</v>
      </c>
      <c r="C6">
        <v>1.0724009999999999</v>
      </c>
      <c r="G6" s="1"/>
      <c r="H6" s="1"/>
    </row>
    <row r="7" spans="2:8">
      <c r="B7" s="5">
        <v>43191</v>
      </c>
      <c r="C7">
        <v>1.0888180000000001</v>
      </c>
      <c r="G7" s="1"/>
      <c r="H7" s="1"/>
    </row>
    <row r="8" spans="2:8">
      <c r="B8" s="5">
        <v>43221</v>
      </c>
      <c r="C8">
        <v>0.91889699999999996</v>
      </c>
      <c r="G8" s="1"/>
      <c r="H8" s="1"/>
    </row>
    <row r="9" spans="2:8">
      <c r="B9" s="5">
        <v>43252</v>
      </c>
      <c r="C9">
        <v>0.98584400000000005</v>
      </c>
      <c r="G9" s="1"/>
      <c r="H9" s="1"/>
    </row>
    <row r="10" spans="2:8">
      <c r="B10" s="5">
        <v>43282</v>
      </c>
      <c r="C10">
        <v>1.0463150000000001</v>
      </c>
      <c r="G10" s="1"/>
      <c r="H10" s="1"/>
    </row>
    <row r="11" spans="2:8">
      <c r="B11" s="5">
        <v>43313</v>
      </c>
      <c r="C11">
        <v>1.0229010000000001</v>
      </c>
      <c r="G11" s="1"/>
      <c r="H11" s="1"/>
    </row>
    <row r="12" spans="2:8">
      <c r="B12" s="5">
        <v>43344</v>
      </c>
      <c r="C12">
        <v>1.079156</v>
      </c>
      <c r="G12" s="1"/>
      <c r="H12" s="1"/>
    </row>
    <row r="13" spans="2:8">
      <c r="B13" s="5">
        <v>43374</v>
      </c>
      <c r="C13">
        <v>1.0494570000000001</v>
      </c>
      <c r="G13" s="1"/>
      <c r="H13" s="1"/>
    </row>
    <row r="14" spans="2:8">
      <c r="B14" s="5">
        <v>43405</v>
      </c>
      <c r="C14">
        <v>1.0904389999999999</v>
      </c>
      <c r="G14" s="1"/>
      <c r="H14" s="1"/>
    </row>
    <row r="15" spans="2:8">
      <c r="B15" s="5">
        <v>43435</v>
      </c>
      <c r="C15">
        <v>1.1730719999999999</v>
      </c>
      <c r="G15" s="1"/>
      <c r="H15" s="1"/>
    </row>
    <row r="16" spans="2:8">
      <c r="B16" s="5">
        <v>43466</v>
      </c>
      <c r="C16">
        <v>1.0741540000000001</v>
      </c>
      <c r="G16" s="1"/>
      <c r="H16" s="1"/>
    </row>
    <row r="17" spans="2:8">
      <c r="B17" s="5">
        <v>43497</v>
      </c>
      <c r="C17">
        <v>0.84253500000000003</v>
      </c>
      <c r="G17" s="1"/>
      <c r="H17" s="1"/>
    </row>
    <row r="18" spans="2:8">
      <c r="B18" s="5">
        <v>43525</v>
      </c>
      <c r="C18">
        <v>0.91931600000000002</v>
      </c>
      <c r="G18" s="1"/>
      <c r="H18" s="1"/>
    </row>
    <row r="19" spans="2:8">
      <c r="B19" s="5">
        <v>43556</v>
      </c>
      <c r="C19">
        <v>0.94867900000000005</v>
      </c>
      <c r="G19" s="1"/>
      <c r="H19" s="1"/>
    </row>
    <row r="20" spans="2:8">
      <c r="B20" s="5">
        <v>43586</v>
      </c>
      <c r="C20">
        <v>0.97985599999999995</v>
      </c>
      <c r="G20" s="1"/>
      <c r="H20" s="1"/>
    </row>
    <row r="21" spans="2:8">
      <c r="B21" s="5">
        <v>43617</v>
      </c>
      <c r="C21">
        <v>1.0624260000000001</v>
      </c>
      <c r="G21" s="1"/>
      <c r="H21" s="1"/>
    </row>
    <row r="22" spans="2:8">
      <c r="B22" s="5">
        <v>43647</v>
      </c>
      <c r="C22">
        <v>1.0146029999999999</v>
      </c>
      <c r="G22" s="1"/>
      <c r="H22" s="1"/>
    </row>
    <row r="23" spans="2:8">
      <c r="B23" s="5">
        <v>43678</v>
      </c>
      <c r="C23">
        <v>0.95427300000000004</v>
      </c>
      <c r="G23" s="1"/>
      <c r="H23" s="1"/>
    </row>
    <row r="24" spans="2:8">
      <c r="B24" s="5">
        <v>43709</v>
      </c>
      <c r="C24">
        <v>1.0104340000000001</v>
      </c>
      <c r="G24" s="1"/>
      <c r="H24" s="1"/>
    </row>
    <row r="25" spans="2:8">
      <c r="B25" s="5">
        <v>43739</v>
      </c>
      <c r="C25">
        <v>0.99310299999999996</v>
      </c>
      <c r="G25" s="1"/>
      <c r="H25" s="1"/>
    </row>
    <row r="26" spans="2:8">
      <c r="B26" s="5">
        <v>43770</v>
      </c>
      <c r="C26">
        <v>1.0137910000000001</v>
      </c>
      <c r="G26" s="1"/>
      <c r="H26" s="1"/>
    </row>
    <row r="27" spans="2:8">
      <c r="B27" s="5">
        <v>43800</v>
      </c>
      <c r="C27">
        <v>1.005776</v>
      </c>
      <c r="G27" s="1"/>
      <c r="H27" s="1"/>
    </row>
    <row r="28" spans="2:8">
      <c r="G28" s="1"/>
      <c r="H28" s="1"/>
    </row>
    <row r="29" spans="2:8">
      <c r="C29" s="423" t="s">
        <v>1287</v>
      </c>
      <c r="D29" s="423"/>
      <c r="E29" s="423"/>
      <c r="F29" s="423"/>
      <c r="G29" s="1"/>
      <c r="H29" s="1"/>
    </row>
    <row r="30" spans="2:8">
      <c r="C30" s="47" t="s">
        <v>4</v>
      </c>
      <c r="D30" s="47" t="s">
        <v>1282</v>
      </c>
      <c r="E30" s="47" t="s">
        <v>1283</v>
      </c>
      <c r="F30" s="47" t="s">
        <v>1284</v>
      </c>
    </row>
    <row r="31" spans="2:8">
      <c r="C31" s="131">
        <v>43991</v>
      </c>
      <c r="D31" s="132">
        <v>433.71</v>
      </c>
      <c r="E31" s="132">
        <v>471.26</v>
      </c>
      <c r="F31" s="132">
        <v>215.95</v>
      </c>
    </row>
    <row r="32" spans="2:8">
      <c r="C32" s="131">
        <v>43992</v>
      </c>
      <c r="D32" s="132">
        <v>326.24</v>
      </c>
      <c r="E32" s="132">
        <v>363.53</v>
      </c>
      <c r="F32" s="132">
        <v>226.32</v>
      </c>
    </row>
    <row r="33" spans="3:6">
      <c r="C33" s="133" t="s">
        <v>1285</v>
      </c>
      <c r="D33" s="134">
        <f>+(D32-D31)</f>
        <v>-107.46999999999997</v>
      </c>
      <c r="E33" s="134">
        <f>+(E32-E31)</f>
        <v>-107.73000000000002</v>
      </c>
      <c r="F33" s="134">
        <f>+(F32-F31)</f>
        <v>10.370000000000005</v>
      </c>
    </row>
    <row r="34" spans="3:6">
      <c r="C34" s="133" t="s">
        <v>1286</v>
      </c>
      <c r="D34" s="135">
        <f>+D33/D31</f>
        <v>-0.24779230361301324</v>
      </c>
      <c r="E34" s="135">
        <f>+E33/E31</f>
        <v>-0.22859992360904813</v>
      </c>
      <c r="F34" s="135">
        <f>+F33/F31</f>
        <v>4.8020375086825676E-2</v>
      </c>
    </row>
    <row r="35" spans="3:6">
      <c r="C35" s="136" t="s">
        <v>1288</v>
      </c>
    </row>
    <row r="37" spans="3:6">
      <c r="E37" s="130"/>
    </row>
  </sheetData>
  <mergeCells count="1">
    <mergeCell ref="C29:F29"/>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D3:N21"/>
  <sheetViews>
    <sheetView showGridLines="0" workbookViewId="0">
      <selection activeCell="M15" sqref="M15"/>
    </sheetView>
  </sheetViews>
  <sheetFormatPr defaultColWidth="11.5546875" defaultRowHeight="14.4"/>
  <cols>
    <col min="2" max="3" width="11.44140625" customWidth="1"/>
    <col min="4" max="4" width="45.77734375" bestFit="1" customWidth="1"/>
    <col min="5" max="5" width="15.77734375" customWidth="1"/>
  </cols>
  <sheetData>
    <row r="3" spans="4:14">
      <c r="D3">
        <v>1</v>
      </c>
    </row>
    <row r="4" spans="4:14">
      <c r="J4" t="s">
        <v>1354</v>
      </c>
    </row>
    <row r="5" spans="4:14">
      <c r="D5" s="424" t="s">
        <v>1314</v>
      </c>
      <c r="E5" s="424" t="s">
        <v>1309</v>
      </c>
      <c r="I5" s="4"/>
      <c r="J5" s="229" t="s">
        <v>1340</v>
      </c>
      <c r="K5" s="230"/>
      <c r="L5" s="230"/>
      <c r="M5" s="230"/>
      <c r="N5" s="228" t="s">
        <v>1341</v>
      </c>
    </row>
    <row r="6" spans="4:14">
      <c r="D6" s="424"/>
      <c r="E6" s="424"/>
      <c r="I6">
        <v>1</v>
      </c>
      <c r="J6" s="231" t="s">
        <v>1337</v>
      </c>
      <c r="K6" s="232"/>
      <c r="L6" s="232"/>
      <c r="M6" s="232"/>
      <c r="N6" s="233">
        <v>925582918</v>
      </c>
    </row>
    <row r="7" spans="4:14" ht="17.100000000000001" customHeight="1">
      <c r="D7" s="173" t="s">
        <v>1310</v>
      </c>
      <c r="E7" s="174">
        <v>0.37261899999999998</v>
      </c>
      <c r="I7">
        <v>2</v>
      </c>
      <c r="J7" s="231" t="s">
        <v>1339</v>
      </c>
      <c r="K7" s="232"/>
      <c r="L7" s="232"/>
      <c r="M7" s="232"/>
      <c r="N7" s="233">
        <v>951117027</v>
      </c>
    </row>
    <row r="8" spans="4:14" ht="17.100000000000001" customHeight="1">
      <c r="D8" s="176" t="s">
        <v>1311</v>
      </c>
      <c r="E8" s="177">
        <v>0.91720500000000005</v>
      </c>
      <c r="I8">
        <v>3</v>
      </c>
      <c r="J8" s="231" t="s">
        <v>1338</v>
      </c>
      <c r="K8" s="232"/>
      <c r="L8" s="232"/>
      <c r="M8" s="232"/>
      <c r="N8" s="233">
        <v>920446275</v>
      </c>
    </row>
    <row r="9" spans="4:14" ht="17.100000000000001" customHeight="1">
      <c r="D9" s="173" t="s">
        <v>1312</v>
      </c>
      <c r="E9" s="174">
        <v>0.54458600000000001</v>
      </c>
      <c r="I9">
        <v>4</v>
      </c>
      <c r="J9" s="231" t="s">
        <v>1353</v>
      </c>
      <c r="K9" s="232"/>
      <c r="L9" s="232"/>
      <c r="M9" s="232"/>
      <c r="N9" s="234">
        <v>915571541</v>
      </c>
    </row>
    <row r="10" spans="4:14" ht="17.100000000000001" customHeight="1">
      <c r="D10" s="178" t="s">
        <v>1313</v>
      </c>
      <c r="E10" s="179">
        <v>1.4615</v>
      </c>
    </row>
    <row r="11" spans="4:14">
      <c r="D11" s="175" t="s">
        <v>1315</v>
      </c>
      <c r="J11" s="229" t="s">
        <v>1350</v>
      </c>
      <c r="K11" s="230"/>
      <c r="L11" s="230"/>
      <c r="M11" s="230"/>
      <c r="N11" s="228" t="s">
        <v>1343</v>
      </c>
    </row>
    <row r="12" spans="4:14">
      <c r="I12">
        <v>1</v>
      </c>
      <c r="J12" s="231" t="s">
        <v>1351</v>
      </c>
      <c r="N12" s="23" t="s">
        <v>1342</v>
      </c>
    </row>
    <row r="13" spans="4:14">
      <c r="I13">
        <v>2</v>
      </c>
      <c r="J13" s="231" t="s">
        <v>1352</v>
      </c>
      <c r="N13" s="23" t="s">
        <v>1349</v>
      </c>
    </row>
    <row r="15" spans="4:14">
      <c r="D15" s="424" t="s">
        <v>1314</v>
      </c>
      <c r="E15" s="424" t="s">
        <v>1318</v>
      </c>
    </row>
    <row r="16" spans="4:14">
      <c r="D16" s="424"/>
      <c r="E16" s="424"/>
    </row>
    <row r="17" spans="4:5">
      <c r="D17" s="173" t="s">
        <v>1310</v>
      </c>
      <c r="E17" s="180">
        <v>98.85</v>
      </c>
    </row>
    <row r="18" spans="4:5">
      <c r="D18" s="176" t="s">
        <v>1319</v>
      </c>
      <c r="E18" s="181">
        <v>259.93</v>
      </c>
    </row>
    <row r="19" spans="4:5">
      <c r="D19" s="173" t="s">
        <v>1312</v>
      </c>
      <c r="E19" s="180">
        <v>161.08000000000001</v>
      </c>
    </row>
    <row r="20" spans="4:5">
      <c r="D20" s="178" t="s">
        <v>1313</v>
      </c>
      <c r="E20" s="182">
        <v>1.63</v>
      </c>
    </row>
    <row r="21" spans="4:5">
      <c r="D21" s="175" t="s">
        <v>1320</v>
      </c>
    </row>
  </sheetData>
  <mergeCells count="4">
    <mergeCell ref="D5:D6"/>
    <mergeCell ref="E5:E6"/>
    <mergeCell ref="D15:D16"/>
    <mergeCell ref="E15:E1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stopIfTrue="1" id="{00000000-000E-0000-0700-000001000000}">
            <xm:f>'C:\Users\operaciones\Desktop\[Datos cálculos y gráficos - FO4 2016-2020 - rev Camara Industrias MRE Jun 2020..xlsx]Fuel'!#REF!=3</xm:f>
            <x14:dxf>
              <font>
                <condense val="0"/>
                <extend val="0"/>
                <color auto="1"/>
              </font>
              <fill>
                <patternFill>
                  <bgColor indexed="13"/>
                </patternFill>
              </fill>
            </x14:dxf>
          </x14:cfRule>
          <x14:cfRule type="expression" priority="2" stopIfTrue="1" id="{00000000-000E-0000-0700-000002000000}">
            <xm:f>'C:\Users\operaciones\Desktop\[Datos cálculos y gráficos - FO4 2016-2020 - rev Camara Industrias MRE Jun 2020..xlsx]Fuel'!#REF!=3</xm:f>
            <x14:dxf>
              <fill>
                <patternFill>
                  <bgColor indexed="13"/>
                </patternFill>
              </fill>
            </x14:dxf>
          </x14:cfRule>
          <x14:cfRule type="expression" priority="3" stopIfTrue="1" id="{00000000-000E-0000-0700-000003000000}">
            <xm:f>Fuel!#REF!=3</xm:f>
            <x14:dxf>
              <fill>
                <patternFill>
                  <bgColor indexed="13"/>
                </patternFill>
              </fill>
            </x14:dxf>
          </x14:cfRule>
          <x14:cfRule type="expression" priority="4" stopIfTrue="1" id="{00000000-000E-0000-0700-000004000000}">
            <xm:f>Fuel!#REF!=3</xm:f>
            <x14:dxf>
              <font>
                <condense val="0"/>
                <extend val="0"/>
                <color auto="1"/>
              </font>
              <fill>
                <patternFill>
                  <bgColor indexed="13"/>
                </patternFill>
              </fill>
            </x14:dxf>
          </x14:cfRule>
          <xm:sqref>I5</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90A8C-10F0-434F-9C33-FAD4A4643C6B}">
  <dimension ref="D6:M22"/>
  <sheetViews>
    <sheetView showGridLines="0" topLeftCell="A4" workbookViewId="0">
      <selection activeCell="H13" sqref="H13"/>
    </sheetView>
  </sheetViews>
  <sheetFormatPr defaultColWidth="11.5546875" defaultRowHeight="14.4"/>
  <cols>
    <col min="7" max="7" width="12.21875" bestFit="1" customWidth="1"/>
    <col min="13" max="13" width="12.21875" bestFit="1" customWidth="1"/>
  </cols>
  <sheetData>
    <row r="6" spans="4:13" ht="15.6">
      <c r="E6" s="270"/>
    </row>
    <row r="7" spans="4:13">
      <c r="E7" s="415" t="s">
        <v>1389</v>
      </c>
      <c r="F7" s="416"/>
      <c r="G7" s="422"/>
      <c r="K7" s="415" t="s">
        <v>1389</v>
      </c>
      <c r="L7" s="416"/>
      <c r="M7" s="422"/>
    </row>
    <row r="8" spans="4:13" ht="34.200000000000003">
      <c r="E8" s="254" t="s">
        <v>1383</v>
      </c>
      <c r="F8" s="254" t="s">
        <v>1388</v>
      </c>
      <c r="G8" s="254" t="s">
        <v>1382</v>
      </c>
      <c r="K8" s="254" t="s">
        <v>1383</v>
      </c>
      <c r="L8" s="254" t="s">
        <v>1388</v>
      </c>
      <c r="M8" s="254" t="s">
        <v>1382</v>
      </c>
    </row>
    <row r="9" spans="4:13">
      <c r="D9" s="277" t="s">
        <v>1371</v>
      </c>
      <c r="E9" s="272">
        <v>120000</v>
      </c>
      <c r="F9" s="273">
        <f>-(Fuel!H240*Fuel!F2)</f>
        <v>8.4099868593955325</v>
      </c>
      <c r="G9" s="274">
        <f>E9*F9</f>
        <v>1009198.4231274639</v>
      </c>
      <c r="J9" s="277" t="s">
        <v>1371</v>
      </c>
      <c r="K9" s="272">
        <v>120000</v>
      </c>
      <c r="L9" s="273">
        <f>-(Fuel!H165*Fuel!F2)</f>
        <v>19.579500657030223</v>
      </c>
      <c r="M9" s="274">
        <f>K9*L9</f>
        <v>2349540.0788436267</v>
      </c>
    </row>
    <row r="10" spans="4:13">
      <c r="D10" s="277" t="s">
        <v>1372</v>
      </c>
      <c r="E10" s="272">
        <v>55000</v>
      </c>
      <c r="F10" s="273">
        <v>80</v>
      </c>
      <c r="G10" s="274">
        <f>E10*F10</f>
        <v>4400000</v>
      </c>
      <c r="J10" s="277" t="s">
        <v>1372</v>
      </c>
      <c r="K10" s="272">
        <v>55000</v>
      </c>
      <c r="L10" s="273">
        <v>80</v>
      </c>
      <c r="M10" s="274">
        <f>K10*L10</f>
        <v>4400000</v>
      </c>
    </row>
    <row r="11" spans="4:13">
      <c r="D11" s="277" t="s">
        <v>1373</v>
      </c>
      <c r="E11" s="272">
        <v>30000</v>
      </c>
      <c r="F11" s="273">
        <v>40</v>
      </c>
      <c r="G11" s="274">
        <f>E11*F11</f>
        <v>1200000</v>
      </c>
      <c r="J11" s="277" t="s">
        <v>1373</v>
      </c>
      <c r="K11" s="272">
        <v>30000</v>
      </c>
      <c r="L11" s="273">
        <v>40</v>
      </c>
      <c r="M11" s="274">
        <f>K11*L11</f>
        <v>1200000</v>
      </c>
    </row>
    <row r="12" spans="4:13">
      <c r="E12" s="271"/>
      <c r="F12" s="276" t="s">
        <v>1384</v>
      </c>
      <c r="G12" s="275">
        <f>SUM(G9:G11)</f>
        <v>6609198.423127464</v>
      </c>
      <c r="K12" s="271"/>
      <c r="L12" s="276" t="s">
        <v>1384</v>
      </c>
      <c r="M12" s="275">
        <f>SUM(M9:M11)</f>
        <v>7949540.0788436271</v>
      </c>
    </row>
    <row r="13" spans="4:13">
      <c r="D13" s="271"/>
      <c r="E13" s="271"/>
      <c r="F13" s="276" t="s">
        <v>1385</v>
      </c>
      <c r="G13" s="275">
        <f>G12*12</f>
        <v>79310381.077529564</v>
      </c>
      <c r="J13" s="271"/>
      <c r="K13" s="271"/>
      <c r="L13" s="276" t="s">
        <v>1385</v>
      </c>
      <c r="M13" s="275">
        <f>M12*12</f>
        <v>95394480.946123526</v>
      </c>
    </row>
    <row r="14" spans="4:13">
      <c r="D14" s="271"/>
      <c r="J14" s="271"/>
    </row>
    <row r="22" spans="4:10">
      <c r="D22" s="321">
        <v>44501</v>
      </c>
      <c r="J22" t="s">
        <v>1437</v>
      </c>
    </row>
  </sheetData>
  <mergeCells count="2">
    <mergeCell ref="E7:G7"/>
    <mergeCell ref="K7:M7"/>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A441A-8249-48E5-9A6E-3351E4933A69}">
  <dimension ref="B3:W102"/>
  <sheetViews>
    <sheetView showGridLines="0" zoomScale="70" zoomScaleNormal="70" workbookViewId="0">
      <selection activeCell="U17" sqref="U17"/>
    </sheetView>
  </sheetViews>
  <sheetFormatPr defaultColWidth="11.5546875" defaultRowHeight="14.4"/>
  <sheetData>
    <row r="3" spans="2:16">
      <c r="B3" s="308"/>
      <c r="C3" s="309"/>
      <c r="D3" s="309"/>
      <c r="E3" s="309"/>
      <c r="F3" s="309"/>
      <c r="G3" s="309"/>
      <c r="H3" s="309"/>
      <c r="I3" s="309"/>
      <c r="J3" s="309"/>
      <c r="K3" s="309"/>
      <c r="L3" s="309"/>
      <c r="M3" s="309"/>
      <c r="N3" s="309"/>
      <c r="O3" s="309"/>
      <c r="P3" s="310"/>
    </row>
    <row r="4" spans="2:16">
      <c r="B4" s="115"/>
      <c r="P4" s="311"/>
    </row>
    <row r="5" spans="2:16">
      <c r="B5" s="115"/>
      <c r="P5" s="311"/>
    </row>
    <row r="6" spans="2:16">
      <c r="B6" s="115"/>
      <c r="P6" s="311"/>
    </row>
    <row r="7" spans="2:16">
      <c r="B7" s="115"/>
      <c r="P7" s="311"/>
    </row>
    <row r="8" spans="2:16">
      <c r="B8" s="115"/>
      <c r="P8" s="311"/>
    </row>
    <row r="9" spans="2:16">
      <c r="B9" s="115"/>
      <c r="P9" s="311"/>
    </row>
    <row r="10" spans="2:16">
      <c r="B10" s="115"/>
      <c r="P10" s="311"/>
    </row>
    <row r="11" spans="2:16">
      <c r="B11" s="115"/>
      <c r="P11" s="311"/>
    </row>
    <row r="12" spans="2:16">
      <c r="B12" s="115"/>
      <c r="P12" s="311"/>
    </row>
    <row r="13" spans="2:16">
      <c r="B13" s="115"/>
      <c r="P13" s="311"/>
    </row>
    <row r="14" spans="2:16">
      <c r="B14" s="115"/>
      <c r="P14" s="311"/>
    </row>
    <row r="15" spans="2:16">
      <c r="B15" s="115"/>
      <c r="P15" s="311"/>
    </row>
    <row r="16" spans="2:16">
      <c r="B16" s="115"/>
      <c r="P16" s="311"/>
    </row>
    <row r="17" spans="2:16">
      <c r="B17" s="115"/>
      <c r="P17" s="311"/>
    </row>
    <row r="18" spans="2:16">
      <c r="B18" s="115"/>
      <c r="P18" s="311"/>
    </row>
    <row r="19" spans="2:16">
      <c r="B19" s="115"/>
      <c r="P19" s="311"/>
    </row>
    <row r="20" spans="2:16">
      <c r="B20" s="115"/>
      <c r="P20" s="311"/>
    </row>
    <row r="21" spans="2:16">
      <c r="B21" s="115"/>
      <c r="P21" s="311"/>
    </row>
    <row r="22" spans="2:16">
      <c r="B22" s="115"/>
      <c r="P22" s="311"/>
    </row>
    <row r="23" spans="2:16">
      <c r="B23" s="115"/>
      <c r="P23" s="311"/>
    </row>
    <row r="24" spans="2:16">
      <c r="B24" s="115"/>
      <c r="P24" s="311"/>
    </row>
    <row r="25" spans="2:16">
      <c r="B25" s="115"/>
      <c r="P25" s="311"/>
    </row>
    <row r="26" spans="2:16">
      <c r="B26" s="115"/>
      <c r="P26" s="311"/>
    </row>
    <row r="27" spans="2:16">
      <c r="B27" s="115"/>
      <c r="P27" s="311"/>
    </row>
    <row r="28" spans="2:16">
      <c r="B28" s="115"/>
      <c r="P28" s="311"/>
    </row>
    <row r="29" spans="2:16">
      <c r="B29" s="115"/>
      <c r="P29" s="311"/>
    </row>
    <row r="30" spans="2:16">
      <c r="B30" s="115"/>
      <c r="P30" s="311"/>
    </row>
    <row r="31" spans="2:16">
      <c r="B31" s="115"/>
      <c r="P31" s="311"/>
    </row>
    <row r="32" spans="2:16">
      <c r="B32" s="115"/>
      <c r="P32" s="311"/>
    </row>
    <row r="33" spans="2:23">
      <c r="B33" s="115"/>
      <c r="P33" s="311"/>
    </row>
    <row r="34" spans="2:23">
      <c r="B34" s="115"/>
      <c r="P34" s="311"/>
    </row>
    <row r="35" spans="2:23">
      <c r="B35" s="115"/>
      <c r="P35" s="311"/>
    </row>
    <row r="36" spans="2:23">
      <c r="B36" s="115"/>
      <c r="P36" s="311"/>
    </row>
    <row r="37" spans="2:23">
      <c r="B37" s="115"/>
      <c r="P37" s="311"/>
    </row>
    <row r="38" spans="2:23">
      <c r="B38" s="115"/>
      <c r="P38" s="311"/>
    </row>
    <row r="39" spans="2:23">
      <c r="B39" s="115"/>
      <c r="P39" s="311"/>
    </row>
    <row r="40" spans="2:23" ht="28.8">
      <c r="B40" s="115"/>
      <c r="P40" s="311"/>
      <c r="R40" s="298" t="s">
        <v>1425</v>
      </c>
      <c r="S40" s="20"/>
      <c r="T40" s="299">
        <v>44200</v>
      </c>
      <c r="U40" s="300">
        <v>44524</v>
      </c>
      <c r="V40" s="47" t="s">
        <v>1423</v>
      </c>
      <c r="W40" s="97" t="s">
        <v>1424</v>
      </c>
    </row>
    <row r="41" spans="2:23">
      <c r="B41" s="115"/>
      <c r="P41" s="311"/>
      <c r="R41" s="49" t="s">
        <v>1420</v>
      </c>
      <c r="S41" s="49"/>
      <c r="T41" s="301">
        <f>+Fuel!D426</f>
        <v>204.647221</v>
      </c>
      <c r="U41" s="301">
        <f>+Fuel!D198</f>
        <v>397.88597600000003</v>
      </c>
      <c r="V41" s="301">
        <f>+U41-T41</f>
        <v>193.23875500000003</v>
      </c>
      <c r="W41" s="302">
        <f>+V41/T41</f>
        <v>0.94425301284692265</v>
      </c>
    </row>
    <row r="42" spans="2:23">
      <c r="B42" s="115"/>
      <c r="P42" s="311"/>
      <c r="R42" s="52" t="s">
        <v>1421</v>
      </c>
      <c r="S42" s="52"/>
      <c r="T42" s="303">
        <f>+Fuel!Y426</f>
        <v>227.577732</v>
      </c>
      <c r="U42" s="303">
        <f>+Fuel!Y198</f>
        <v>346.11945600000001</v>
      </c>
      <c r="V42" s="303">
        <f>+U42-T42</f>
        <v>118.54172400000002</v>
      </c>
      <c r="W42" s="304">
        <f>+V42/T42</f>
        <v>0.52088454770258463</v>
      </c>
    </row>
    <row r="43" spans="2:23">
      <c r="B43" s="115"/>
      <c r="P43" s="311"/>
      <c r="R43" s="54" t="s">
        <v>1422</v>
      </c>
      <c r="S43" s="54"/>
      <c r="T43" s="305">
        <f>+Fuel!T426</f>
        <v>285.47963206307492</v>
      </c>
      <c r="U43" s="305">
        <f>+Fuel!T198</f>
        <v>421.15637319316681</v>
      </c>
      <c r="V43" s="305">
        <f>+U43-T43</f>
        <v>135.6767411300919</v>
      </c>
      <c r="W43" s="306">
        <f>+V43/T43</f>
        <v>0.47525891829689265</v>
      </c>
    </row>
    <row r="44" spans="2:23">
      <c r="B44" s="115"/>
      <c r="P44" s="311"/>
    </row>
    <row r="45" spans="2:23">
      <c r="B45" s="115"/>
      <c r="P45" s="311"/>
    </row>
    <row r="46" spans="2:23">
      <c r="B46" s="312" t="s">
        <v>1427</v>
      </c>
      <c r="P46" s="311"/>
    </row>
    <row r="47" spans="2:23">
      <c r="B47" s="313" t="s">
        <v>1428</v>
      </c>
      <c r="P47" s="311"/>
    </row>
    <row r="48" spans="2:23">
      <c r="B48" s="314" t="s">
        <v>1429</v>
      </c>
      <c r="P48" s="311"/>
    </row>
    <row r="49" spans="2:16">
      <c r="B49" s="314" t="s">
        <v>1430</v>
      </c>
      <c r="P49" s="311"/>
    </row>
    <row r="50" spans="2:16">
      <c r="B50" s="314" t="s">
        <v>1431</v>
      </c>
      <c r="P50" s="311"/>
    </row>
    <row r="51" spans="2:16">
      <c r="B51" s="315" t="s">
        <v>1432</v>
      </c>
      <c r="C51" s="124"/>
      <c r="D51" s="124"/>
      <c r="E51" s="124"/>
      <c r="F51" s="124"/>
      <c r="G51" s="124"/>
      <c r="H51" s="124"/>
      <c r="I51" s="124"/>
      <c r="J51" s="124"/>
      <c r="K51" s="124"/>
      <c r="L51" s="124"/>
      <c r="M51" s="124"/>
      <c r="N51" s="124"/>
      <c r="O51" s="124"/>
      <c r="P51" s="316"/>
    </row>
    <row r="56" spans="2:16">
      <c r="B56" s="308"/>
      <c r="C56" s="309"/>
      <c r="D56" s="309"/>
      <c r="E56" s="309"/>
      <c r="F56" s="309"/>
      <c r="G56" s="309"/>
      <c r="H56" s="309"/>
      <c r="I56" s="309"/>
      <c r="J56" s="309"/>
      <c r="K56" s="309"/>
      <c r="L56" s="309"/>
      <c r="M56" s="309"/>
      <c r="N56" s="309"/>
      <c r="O56" s="309"/>
      <c r="P56" s="310"/>
    </row>
    <row r="57" spans="2:16">
      <c r="B57" s="115"/>
      <c r="P57" s="311"/>
    </row>
    <row r="58" spans="2:16">
      <c r="B58" s="115"/>
      <c r="P58" s="311"/>
    </row>
    <row r="59" spans="2:16">
      <c r="B59" s="115"/>
      <c r="P59" s="311"/>
    </row>
    <row r="60" spans="2:16">
      <c r="B60" s="115"/>
      <c r="P60" s="311"/>
    </row>
    <row r="61" spans="2:16">
      <c r="B61" s="115"/>
      <c r="P61" s="311"/>
    </row>
    <row r="62" spans="2:16">
      <c r="B62" s="115"/>
      <c r="P62" s="311"/>
    </row>
    <row r="63" spans="2:16">
      <c r="B63" s="115"/>
      <c r="P63" s="311"/>
    </row>
    <row r="64" spans="2:16">
      <c r="B64" s="115"/>
      <c r="P64" s="311"/>
    </row>
    <row r="65" spans="2:23">
      <c r="B65" s="115"/>
      <c r="P65" s="311"/>
    </row>
    <row r="66" spans="2:23">
      <c r="B66" s="115"/>
      <c r="P66" s="311"/>
    </row>
    <row r="67" spans="2:23">
      <c r="B67" s="115"/>
      <c r="P67" s="311"/>
    </row>
    <row r="68" spans="2:23">
      <c r="B68" s="115"/>
      <c r="P68" s="311"/>
    </row>
    <row r="69" spans="2:23">
      <c r="B69" s="115"/>
      <c r="P69" s="311"/>
    </row>
    <row r="70" spans="2:23">
      <c r="B70" s="115"/>
      <c r="P70" s="311"/>
    </row>
    <row r="71" spans="2:23">
      <c r="B71" s="115"/>
      <c r="P71" s="311"/>
    </row>
    <row r="72" spans="2:23">
      <c r="B72" s="115"/>
      <c r="P72" s="311"/>
    </row>
    <row r="73" spans="2:23">
      <c r="B73" s="115"/>
      <c r="P73" s="311"/>
    </row>
    <row r="74" spans="2:23">
      <c r="B74" s="115"/>
      <c r="P74" s="311"/>
    </row>
    <row r="75" spans="2:23">
      <c r="B75" s="115"/>
      <c r="P75" s="311"/>
    </row>
    <row r="76" spans="2:23" ht="28.8">
      <c r="B76" s="115"/>
      <c r="P76" s="311"/>
      <c r="R76" s="298" t="s">
        <v>1425</v>
      </c>
      <c r="S76" s="20"/>
      <c r="T76" s="299">
        <v>44200</v>
      </c>
      <c r="U76" s="299">
        <v>44524</v>
      </c>
      <c r="V76" s="47" t="s">
        <v>1423</v>
      </c>
      <c r="W76" s="97" t="s">
        <v>1424</v>
      </c>
    </row>
    <row r="77" spans="2:23">
      <c r="B77" s="115"/>
      <c r="P77" s="311"/>
      <c r="R77" s="49" t="s">
        <v>1420</v>
      </c>
      <c r="S77" s="49"/>
      <c r="T77" s="301">
        <f>+Fuel!D426</f>
        <v>204.647221</v>
      </c>
      <c r="U77" s="301">
        <f>+Fuel!D198</f>
        <v>397.88597600000003</v>
      </c>
      <c r="V77" s="301">
        <f>+U77-T77</f>
        <v>193.23875500000003</v>
      </c>
      <c r="W77" s="302">
        <f>+V77/T77</f>
        <v>0.94425301284692265</v>
      </c>
    </row>
    <row r="78" spans="2:23">
      <c r="B78" s="115"/>
      <c r="P78" s="311"/>
      <c r="R78" s="52" t="s">
        <v>1421</v>
      </c>
      <c r="S78" s="52"/>
      <c r="T78" s="303">
        <f>+Fuel!Y426</f>
        <v>227.577732</v>
      </c>
      <c r="U78" s="303">
        <f>+Fuel!Y198</f>
        <v>346.11945600000001</v>
      </c>
      <c r="V78" s="303">
        <f>+U78-T78</f>
        <v>118.54172400000002</v>
      </c>
      <c r="W78" s="304">
        <f>+V78/T78</f>
        <v>0.52088454770258463</v>
      </c>
    </row>
    <row r="79" spans="2:23">
      <c r="B79" s="115"/>
      <c r="P79" s="311"/>
      <c r="R79" s="54" t="s">
        <v>1426</v>
      </c>
      <c r="S79" s="54"/>
      <c r="T79" s="305">
        <f>+Fuel!Z426</f>
        <v>296.97766097240475</v>
      </c>
      <c r="U79" s="305">
        <f>+Fuel!Z198</f>
        <v>440.73587385019709</v>
      </c>
      <c r="V79" s="305">
        <f>+U79-T79</f>
        <v>143.75821287779235</v>
      </c>
      <c r="W79" s="306">
        <f>+V79/T79</f>
        <v>0.48407079646017687</v>
      </c>
    </row>
    <row r="80" spans="2:23">
      <c r="B80" s="115"/>
      <c r="P80" s="311"/>
    </row>
    <row r="81" spans="2:16">
      <c r="B81" s="115"/>
      <c r="P81" s="311"/>
    </row>
    <row r="82" spans="2:16">
      <c r="B82" s="115"/>
      <c r="P82" s="311"/>
    </row>
    <row r="83" spans="2:16">
      <c r="B83" s="115"/>
      <c r="P83" s="311"/>
    </row>
    <row r="84" spans="2:16">
      <c r="B84" s="115"/>
      <c r="P84" s="311"/>
    </row>
    <row r="85" spans="2:16">
      <c r="B85" s="115"/>
      <c r="P85" s="311"/>
    </row>
    <row r="86" spans="2:16">
      <c r="B86" s="115"/>
      <c r="P86" s="311"/>
    </row>
    <row r="87" spans="2:16">
      <c r="B87" s="115"/>
      <c r="P87" s="311"/>
    </row>
    <row r="88" spans="2:16">
      <c r="B88" s="115"/>
      <c r="P88" s="311"/>
    </row>
    <row r="89" spans="2:16">
      <c r="B89" s="115"/>
      <c r="P89" s="311"/>
    </row>
    <row r="90" spans="2:16">
      <c r="B90" s="115"/>
      <c r="P90" s="311"/>
    </row>
    <row r="91" spans="2:16">
      <c r="B91" s="115"/>
      <c r="P91" s="311"/>
    </row>
    <row r="92" spans="2:16">
      <c r="B92" s="115"/>
      <c r="P92" s="311"/>
    </row>
    <row r="93" spans="2:16">
      <c r="B93" s="115"/>
      <c r="P93" s="311"/>
    </row>
    <row r="94" spans="2:16">
      <c r="B94" s="115"/>
      <c r="P94" s="311"/>
    </row>
    <row r="95" spans="2:16">
      <c r="B95" s="115"/>
      <c r="P95" s="311"/>
    </row>
    <row r="96" spans="2:16">
      <c r="B96" s="115"/>
      <c r="C96" s="307"/>
      <c r="P96" s="311"/>
    </row>
    <row r="97" spans="2:16">
      <c r="B97" s="312" t="s">
        <v>1427</v>
      </c>
      <c r="P97" s="311"/>
    </row>
    <row r="98" spans="2:16">
      <c r="B98" s="313" t="s">
        <v>1428</v>
      </c>
      <c r="P98" s="311"/>
    </row>
    <row r="99" spans="2:16">
      <c r="B99" s="314" t="s">
        <v>1429</v>
      </c>
      <c r="P99" s="311"/>
    </row>
    <row r="100" spans="2:16">
      <c r="B100" s="314" t="s">
        <v>1430</v>
      </c>
      <c r="P100" s="311"/>
    </row>
    <row r="101" spans="2:16">
      <c r="B101" s="315" t="s">
        <v>1433</v>
      </c>
      <c r="C101" s="124"/>
      <c r="D101" s="124"/>
      <c r="E101" s="124"/>
      <c r="F101" s="124"/>
      <c r="G101" s="124"/>
      <c r="H101" s="124"/>
      <c r="I101" s="124"/>
      <c r="J101" s="124"/>
      <c r="K101" s="124"/>
      <c r="L101" s="124"/>
      <c r="M101" s="124"/>
      <c r="N101" s="124"/>
      <c r="O101" s="124"/>
      <c r="P101" s="316"/>
    </row>
    <row r="102" spans="2:16">
      <c r="B102" s="317"/>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8731B-62AD-47F8-A7DC-0BD3B2016786}">
  <dimension ref="C3:G6"/>
  <sheetViews>
    <sheetView showGridLines="0" zoomScale="70" zoomScaleNormal="70" workbookViewId="0">
      <selection activeCell="N14" sqref="N14"/>
    </sheetView>
  </sheetViews>
  <sheetFormatPr defaultColWidth="11.5546875" defaultRowHeight="14.4"/>
  <sheetData>
    <row r="3" spans="3:7">
      <c r="D3" s="385" t="s">
        <v>1450</v>
      </c>
      <c r="E3" s="385"/>
      <c r="F3" s="385"/>
    </row>
    <row r="4" spans="3:7" ht="43.2">
      <c r="D4" s="339" t="s">
        <v>1446</v>
      </c>
      <c r="E4" s="339" t="s">
        <v>1448</v>
      </c>
      <c r="F4" s="339" t="s">
        <v>1447</v>
      </c>
      <c r="G4" s="283" t="s">
        <v>51</v>
      </c>
    </row>
    <row r="5" spans="3:7">
      <c r="D5" s="339" t="s">
        <v>34</v>
      </c>
      <c r="E5" s="339" t="s">
        <v>34</v>
      </c>
      <c r="F5" s="339" t="s">
        <v>34</v>
      </c>
      <c r="G5" s="293" t="s">
        <v>34</v>
      </c>
    </row>
    <row r="6" spans="3:7">
      <c r="C6" s="44">
        <v>2022</v>
      </c>
      <c r="D6" s="1">
        <f>Fuel!AE7</f>
        <v>628</v>
      </c>
      <c r="E6" s="1">
        <f>Fuel!AF7</f>
        <v>610.28750000000002</v>
      </c>
      <c r="F6" s="1">
        <f>Fuel!AG7</f>
        <v>626.17499999999995</v>
      </c>
      <c r="G6" s="1">
        <f>Fuel!Z7</f>
        <v>560.74162286465184</v>
      </c>
    </row>
  </sheetData>
  <mergeCells count="1">
    <mergeCell ref="D3:F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5</vt:i4>
      </vt:variant>
    </vt:vector>
  </HeadingPairs>
  <TitlesOfParts>
    <vt:vector size="21" baseType="lpstr">
      <vt:lpstr>Fuel</vt:lpstr>
      <vt:lpstr>Fórmula de precios </vt:lpstr>
      <vt:lpstr>Variaciones</vt:lpstr>
      <vt:lpstr>Modelo 1</vt:lpstr>
      <vt:lpstr>Modelo 2</vt:lpstr>
      <vt:lpstr>Diferenciales</vt:lpstr>
      <vt:lpstr>Graf per ARCH</vt:lpstr>
      <vt:lpstr>Analisis 3 2016-2022</vt:lpstr>
      <vt:lpstr>Analisis 2</vt:lpstr>
      <vt:lpstr>Analisis 1</vt:lpstr>
      <vt:lpstr>Graf 2016 - 2021</vt:lpstr>
      <vt:lpstr>Hoja1</vt:lpstr>
      <vt:lpstr>Hoja2</vt:lpstr>
      <vt:lpstr>Propuesta Hidrocarburifica</vt:lpstr>
      <vt:lpstr>Hoja4</vt:lpstr>
      <vt:lpstr>Hoja3</vt:lpstr>
      <vt:lpstr>data_princ</vt:lpstr>
      <vt:lpstr>'Analisis 2'!Print_Area</vt:lpstr>
      <vt:lpstr>'Analisis 3 2016-2022'!Print_Area</vt:lpstr>
      <vt:lpstr>Diferenciales!Print_Area</vt:lpstr>
      <vt:lpstr>'Graf 2016 - 2021'!Print_Area</vt:lpstr>
    </vt:vector>
  </TitlesOfParts>
  <Company>HP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jbaquerizo</dc:creator>
  <cp:lastModifiedBy>Daniela Chipe</cp:lastModifiedBy>
  <cp:lastPrinted>2021-12-01T16:16:40Z</cp:lastPrinted>
  <dcterms:created xsi:type="dcterms:W3CDTF">2019-04-11T15:51:07Z</dcterms:created>
  <dcterms:modified xsi:type="dcterms:W3CDTF">2024-05-20T17:59:45Z</dcterms:modified>
</cp:coreProperties>
</file>